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ThinkPad\OneDrive - ACTED\Bureau\somaila\ZONGO-REACH\2024\Avril\Suivi des Marchés\publiés_fév_mars\"/>
    </mc:Choice>
  </mc:AlternateContent>
  <xr:revisionPtr revIDLastSave="0" documentId="13_ncr:1_{78CBA363-EECC-404A-B885-6501E924BA1E}" xr6:coauthVersionLast="47" xr6:coauthVersionMax="47" xr10:uidLastSave="{00000000-0000-0000-0000-000000000000}"/>
  <bookViews>
    <workbookView xWindow="-110" yWindow="-110" windowWidth="19420" windowHeight="10300" tabRatio="740" firstSheet="29" activeTab="34"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BNA_aout23" sheetId="46" r:id="rId11"/>
    <sheet name="BNA_sept23" sheetId="49" r:id="rId12"/>
    <sheet name="BNA_oct23" sheetId="50" r:id="rId13"/>
    <sheet name="BNA_nov23" sheetId="52" r:id="rId14"/>
    <sheet name="BNA_déc23" sheetId="54" r:id="rId15"/>
    <sheet name="BNA_janv24" sheetId="56" r:id="rId16"/>
    <sheet name="BNA_févr24" sheetId="58" r:id="rId17"/>
    <sheet name="Données_nettoyées" sheetId="1" r:id="rId18"/>
    <sheet name="aggregate" sheetId="35" r:id="rId19"/>
    <sheet name="data" sheetId="2" state="hidden" r:id="rId20"/>
    <sheet name="BA_mars24" sheetId="26" r:id="rId21"/>
    <sheet name="BA_INDD" sheetId="27" r:id="rId22"/>
    <sheet name="BA_Appro&amp;Dispo" sheetId="40" r:id="rId23"/>
    <sheet name="BNA_mars24" sheetId="8" r:id="rId24"/>
    <sheet name="BNA_Historique_prix" sheetId="3" r:id="rId25"/>
    <sheet name="BNA_Variations_prix" sheetId="10" r:id="rId26"/>
    <sheet name="BNA_Panier_marché" sheetId="25" r:id="rId27"/>
    <sheet name="BNA_pré_INDD" sheetId="4" r:id="rId28"/>
    <sheet name="BNA_INDD" sheetId="24" r:id="rId29"/>
    <sheet name="Appro&amp;Dispo" sheetId="29" r:id="rId30"/>
    <sheet name="Informations additionnelles" sheetId="37" r:id="rId31"/>
    <sheet name="Excel calc SFM" sheetId="41" state="hidden" r:id="rId32"/>
    <sheet name="Indicateurs SFM" sheetId="43" r:id="rId33"/>
    <sheet name="Calc. SFM_Mars2024" sheetId="59" r:id="rId34"/>
    <sheet name="SFM_INDD" sheetId="34" r:id="rId35"/>
  </sheets>
  <definedNames>
    <definedName name="_xlnm._FilterDatabase" localSheetId="18" hidden="1">aggregate!$A$15:$BV$274</definedName>
    <definedName name="_xlnm._FilterDatabase" localSheetId="29">'Appro&amp;Dispo'!#REF!</definedName>
    <definedName name="_xlnm._FilterDatabase" localSheetId="21">BA_INDD!$D$7:$F$41</definedName>
    <definedName name="_xlnm._FilterDatabase" localSheetId="28">BNA_INDD!$B$3:$BB$32</definedName>
    <definedName name="_xlnm._FilterDatabase" localSheetId="19" hidden="1">data!$B$3:$F$20</definedName>
    <definedName name="_xlnm._FilterDatabase" localSheetId="17" hidden="1">Données_nettoyées!$A$1:$AUP$235</definedName>
    <definedName name="_xlnm._FilterDatabase" localSheetId="31">'Excel calc SFM'!#REF!</definedName>
    <definedName name="_xlnm._FilterDatabase" localSheetId="8" hidden="1">Feuil2!$A$1:$C$1239</definedName>
    <definedName name="_xlnm._FilterDatabase" localSheetId="30">'Informations additionnelles'!#REF!</definedName>
    <definedName name="_xlnm.Print_Area" localSheetId="22">'BA_Appro&amp;Dispo'!$F$5:$U$39</definedName>
    <definedName name="_xlnm.Print_Area" localSheetId="21">BA_INDD!$C$6:$G$42</definedName>
    <definedName name="_xlnm.Print_Area" localSheetId="31">'Excel calc SFM'!$E$6:$Y$65</definedName>
    <definedName name="_xlnm.Print_Area" localSheetId="30">'Informations additionnelles'!$E$6:$AB$47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26" l="1"/>
  <c r="N48" i="29" a="1"/>
  <c r="M28" i="37"/>
  <c r="N29" i="37"/>
  <c r="M43" i="29" a="1"/>
  <c r="L42" i="29" a="1"/>
  <c r="N54" i="29" a="1"/>
  <c r="M52" i="29" a="1"/>
  <c r="M25" i="37"/>
  <c r="M22" i="29" a="1"/>
  <c r="N28" i="29" a="1"/>
  <c r="M44" i="29" a="1"/>
  <c r="N44" i="29" a="1"/>
  <c r="N21" i="37"/>
  <c r="M38" i="29" a="1"/>
  <c r="M50" i="29" a="1"/>
  <c r="N27" i="29" a="1"/>
  <c r="L21" i="37"/>
  <c r="N37" i="29" a="1"/>
  <c r="N46" i="29" a="1"/>
  <c r="L17" i="29" a="1"/>
  <c r="M40" i="29" a="1"/>
  <c r="L25" i="29" a="1"/>
  <c r="M24" i="37"/>
  <c r="L10" i="29" a="1"/>
  <c r="M27" i="29" a="1"/>
  <c r="N24" i="37"/>
  <c r="L38" i="29" a="1"/>
  <c r="N29" i="29" a="1"/>
  <c r="N26" i="37"/>
  <c r="N38" i="29" a="1"/>
  <c r="N18" i="29" a="1"/>
  <c r="N11" i="37"/>
  <c r="L13" i="37"/>
  <c r="M41" i="29" a="1"/>
  <c r="M10" i="37"/>
  <c r="L12" i="29" a="1"/>
  <c r="N17" i="29" a="1"/>
  <c r="L46" i="29" a="1"/>
  <c r="L15" i="29" a="1"/>
  <c r="L20" i="29" a="1"/>
  <c r="M17" i="29" a="1"/>
  <c r="L23" i="37"/>
  <c r="N52" i="29" a="1"/>
  <c r="N30" i="29" a="1"/>
  <c r="L25" i="37"/>
  <c r="N20" i="29" a="1"/>
  <c r="M21" i="29" a="1"/>
  <c r="M12" i="29" a="1"/>
  <c r="L19" i="29" a="1"/>
  <c r="L13" i="29" a="1"/>
  <c r="N51" i="29" a="1"/>
  <c r="M11" i="37"/>
  <c r="N49" i="29" a="1"/>
  <c r="L52" i="29" a="1"/>
  <c r="L28" i="37"/>
  <c r="N14" i="29" a="1"/>
  <c r="M57" i="29" a="1"/>
  <c r="L23" i="29" a="1"/>
  <c r="M30" i="29" a="1"/>
  <c r="M45" i="29" a="1"/>
  <c r="N10" i="29" a="1"/>
  <c r="L55" i="29" a="1"/>
  <c r="M23" i="29" a="1"/>
  <c r="L51" i="29" a="1"/>
  <c r="M36" i="29" a="1"/>
  <c r="N53" i="29" a="1"/>
  <c r="L22" i="29" a="1"/>
  <c r="N27" i="37"/>
  <c r="N13" i="29" a="1"/>
  <c r="L24" i="29" a="1"/>
  <c r="L28" i="29" a="1"/>
  <c r="L20" i="37"/>
  <c r="N15" i="29" a="1"/>
  <c r="N47" i="29" a="1"/>
  <c r="M56" i="29" a="1"/>
  <c r="M29" i="37"/>
  <c r="M25" i="29" a="1"/>
  <c r="M30" i="37"/>
  <c r="L11" i="29" a="1"/>
  <c r="M11" i="29" a="1"/>
  <c r="M46" i="29" a="1"/>
  <c r="N40" i="29" a="1"/>
  <c r="L26" i="37"/>
  <c r="M54" i="29" a="1"/>
  <c r="M39" i="29" a="1"/>
  <c r="L45" i="29" a="1"/>
  <c r="N12" i="29" a="1"/>
  <c r="M49" i="29" a="1"/>
  <c r="L29" i="29" a="1"/>
  <c r="L10" i="37"/>
  <c r="M12" i="37"/>
  <c r="N12" i="37"/>
  <c r="L41" i="29" a="1"/>
  <c r="L53" i="29" a="1"/>
  <c r="M26" i="37"/>
  <c r="L57" i="29" a="1"/>
  <c r="N25" i="37"/>
  <c r="M14" i="29" a="1"/>
  <c r="M22" i="37"/>
  <c r="N41" i="29" a="1"/>
  <c r="M24" i="29" a="1"/>
  <c r="N19" i="29" a="1"/>
  <c r="M29" i="29" a="1"/>
  <c r="N20" i="37"/>
  <c r="N26" i="29" a="1"/>
  <c r="N28" i="37"/>
  <c r="L50" i="29" a="1"/>
  <c r="L37" i="29" a="1"/>
  <c r="N55" i="29" a="1"/>
  <c r="L12" i="37"/>
  <c r="M20" i="37"/>
  <c r="L26" i="29" a="1"/>
  <c r="L30" i="29" a="1"/>
  <c r="M16" i="29" a="1"/>
  <c r="M28" i="29" a="1"/>
  <c r="N16" i="29" a="1"/>
  <c r="M48" i="29" a="1"/>
  <c r="N57" i="29" a="1"/>
  <c r="L40" i="29" a="1"/>
  <c r="L44" i="29" a="1"/>
  <c r="L56" i="29" a="1"/>
  <c r="N21" i="29" a="1"/>
  <c r="N30" i="37"/>
  <c r="M53" i="29" a="1"/>
  <c r="M42" i="29" a="1"/>
  <c r="M19" i="29" a="1"/>
  <c r="L11" i="37"/>
  <c r="N45" i="29" a="1"/>
  <c r="N13" i="37"/>
  <c r="N56" i="29" a="1"/>
  <c r="M13" i="37"/>
  <c r="M47" i="29" a="1"/>
  <c r="N39" i="29" a="1"/>
  <c r="L14" i="29" a="1"/>
  <c r="M20" i="29" a="1"/>
  <c r="L9" i="29" a="1"/>
  <c r="L54" i="29" a="1"/>
  <c r="M13" i="29" a="1"/>
  <c r="L43" i="29" a="1"/>
  <c r="N11" i="29" a="1"/>
  <c r="L27" i="37"/>
  <c r="L49" i="29" a="1"/>
  <c r="M27" i="37"/>
  <c r="L27" i="29" a="1"/>
  <c r="L16" i="29" a="1"/>
  <c r="M10" i="29" a="1"/>
  <c r="N24" i="29" a="1"/>
  <c r="L47" i="29" a="1"/>
  <c r="M23" i="37"/>
  <c r="N42" i="29" a="1"/>
  <c r="N22" i="37"/>
  <c r="L39" i="29" a="1"/>
  <c r="N23" i="37"/>
  <c r="N25" i="29" a="1"/>
  <c r="M21" i="37"/>
  <c r="M15" i="29" a="1"/>
  <c r="N23" i="29" a="1"/>
  <c r="N50" i="29" a="1"/>
  <c r="M9" i="29" a="1"/>
  <c r="L22" i="37"/>
  <c r="L29" i="37"/>
  <c r="N36" i="29" a="1"/>
  <c r="L18" i="29" a="1"/>
  <c r="N9" i="29" a="1"/>
  <c r="M26" i="29" a="1"/>
  <c r="M18" i="29" a="1"/>
  <c r="L48" i="29" a="1"/>
  <c r="M37" i="29" a="1"/>
  <c r="N22" i="29" a="1"/>
  <c r="L30" i="37"/>
  <c r="N43" i="29" a="1"/>
  <c r="M55" i="29" a="1"/>
  <c r="M51" i="29" a="1"/>
  <c r="L24" i="37"/>
  <c r="N10" i="37"/>
  <c r="L21" i="29" a="1"/>
  <c r="L36" i="29" a="1"/>
  <c r="L18" i="29" l="1"/>
  <c r="L45" i="29"/>
  <c r="L47" i="29"/>
  <c r="L43" i="29"/>
  <c r="L20" i="29"/>
  <c r="L53" i="29"/>
  <c r="L22" i="29"/>
  <c r="L10" i="29"/>
  <c r="L12" i="29"/>
  <c r="L37" i="29"/>
  <c r="L49" i="29"/>
  <c r="L24" i="29"/>
  <c r="L28" i="29"/>
  <c r="L30" i="29"/>
  <c r="L14" i="29"/>
  <c r="L39" i="29"/>
  <c r="L16" i="29"/>
  <c r="L51" i="29"/>
  <c r="L26" i="29"/>
  <c r="L55" i="29"/>
  <c r="L57" i="29"/>
  <c r="L41" i="29"/>
  <c r="M12" i="29"/>
  <c r="M16" i="29"/>
  <c r="M20" i="29"/>
  <c r="M26" i="29"/>
  <c r="M30" i="29"/>
  <c r="M39" i="29"/>
  <c r="M43" i="29"/>
  <c r="M47" i="29"/>
  <c r="M51" i="29"/>
  <c r="M55" i="29"/>
  <c r="N10" i="29"/>
  <c r="N20" i="29"/>
  <c r="N30" i="29"/>
  <c r="N55" i="29"/>
  <c r="L11" i="29"/>
  <c r="L17" i="29"/>
  <c r="L27" i="29"/>
  <c r="L38" i="29"/>
  <c r="L46" i="29"/>
  <c r="L52" i="29"/>
  <c r="M10" i="29"/>
  <c r="M14" i="29"/>
  <c r="M18" i="29"/>
  <c r="M22" i="29"/>
  <c r="M24" i="29"/>
  <c r="M28" i="29"/>
  <c r="M37" i="29"/>
  <c r="M41" i="29"/>
  <c r="M45" i="29"/>
  <c r="M49" i="29"/>
  <c r="M53" i="29"/>
  <c r="M57" i="29"/>
  <c r="N14" i="29"/>
  <c r="N18" i="29"/>
  <c r="N24" i="29"/>
  <c r="N28" i="29"/>
  <c r="N39" i="29"/>
  <c r="N43" i="29"/>
  <c r="N47" i="29"/>
  <c r="N51" i="29"/>
  <c r="N57" i="29"/>
  <c r="L13" i="29"/>
  <c r="L19" i="29"/>
  <c r="L23" i="29"/>
  <c r="L29" i="29"/>
  <c r="L40" i="29"/>
  <c r="L44" i="29"/>
  <c r="L50" i="29"/>
  <c r="L54" i="29"/>
  <c r="M9" i="29"/>
  <c r="M11" i="29"/>
  <c r="M13" i="29"/>
  <c r="M15" i="29"/>
  <c r="M17" i="29"/>
  <c r="M19" i="29"/>
  <c r="M21" i="29"/>
  <c r="M23" i="29"/>
  <c r="M25" i="29"/>
  <c r="M27" i="29"/>
  <c r="M29" i="29"/>
  <c r="M36" i="29"/>
  <c r="M38" i="29"/>
  <c r="M40" i="29"/>
  <c r="M42" i="29"/>
  <c r="M44" i="29"/>
  <c r="M46" i="29"/>
  <c r="M48" i="29"/>
  <c r="M50" i="29"/>
  <c r="M52" i="29"/>
  <c r="M54" i="29"/>
  <c r="M56" i="29"/>
  <c r="N12" i="29"/>
  <c r="N16" i="29"/>
  <c r="N22" i="29"/>
  <c r="N26" i="29"/>
  <c r="N37" i="29"/>
  <c r="N41" i="29"/>
  <c r="N45" i="29"/>
  <c r="N49" i="29"/>
  <c r="N53" i="29"/>
  <c r="L9" i="29"/>
  <c r="L15" i="29"/>
  <c r="L21" i="29"/>
  <c r="L25" i="29"/>
  <c r="L36" i="29"/>
  <c r="L42" i="29"/>
  <c r="L48" i="29"/>
  <c r="L56" i="29"/>
  <c r="N9" i="29"/>
  <c r="N11" i="29"/>
  <c r="N13" i="29"/>
  <c r="N15" i="29"/>
  <c r="N17" i="29"/>
  <c r="N19" i="29"/>
  <c r="N21" i="29"/>
  <c r="N23" i="29"/>
  <c r="N25" i="29"/>
  <c r="N27" i="29"/>
  <c r="N29" i="29"/>
  <c r="N36" i="29"/>
  <c r="N38" i="29"/>
  <c r="N40" i="29"/>
  <c r="N42" i="29"/>
  <c r="N44" i="29"/>
  <c r="N46" i="29"/>
  <c r="N48" i="29"/>
  <c r="N50" i="29"/>
  <c r="N52" i="29"/>
  <c r="N54" i="29"/>
  <c r="N56" i="29"/>
  <c r="L73" i="29" l="1"/>
  <c r="N77" i="29"/>
  <c r="M83" i="29"/>
  <c r="N81" i="29"/>
  <c r="M63" i="29"/>
  <c r="L83" i="29"/>
  <c r="N63" i="29"/>
  <c r="M69" i="29"/>
  <c r="N71" i="29"/>
  <c r="M77" i="29"/>
  <c r="N68" i="29"/>
  <c r="L80" i="29"/>
  <c r="L79" i="29"/>
  <c r="L78" i="29"/>
  <c r="N66" i="29"/>
  <c r="N72" i="29"/>
  <c r="M68" i="29"/>
  <c r="N67" i="29"/>
  <c r="M73" i="29"/>
  <c r="L70" i="29"/>
  <c r="L74" i="29"/>
  <c r="L63" i="29"/>
  <c r="M64" i="29"/>
  <c r="M84" i="29"/>
  <c r="M67" i="29"/>
  <c r="N73" i="29"/>
  <c r="L69" i="29"/>
  <c r="M79" i="29"/>
  <c r="L64" i="29"/>
  <c r="L76" i="29"/>
  <c r="N65" i="29"/>
  <c r="M71" i="29"/>
  <c r="L68" i="29"/>
  <c r="L71" i="29"/>
  <c r="L84" i="29"/>
  <c r="L81" i="29"/>
  <c r="N83" i="29"/>
  <c r="N80" i="29"/>
  <c r="M65" i="29"/>
  <c r="M74" i="29"/>
  <c r="L67" i="29"/>
  <c r="M80" i="29"/>
  <c r="L65" i="29"/>
  <c r="L82" i="29"/>
  <c r="N76" i="29"/>
  <c r="M82" i="29"/>
  <c r="M70" i="29"/>
  <c r="N79" i="29"/>
  <c r="N70" i="29"/>
  <c r="M78" i="29"/>
  <c r="N84" i="29"/>
  <c r="M66" i="29"/>
  <c r="M76" i="29"/>
  <c r="N82" i="29"/>
  <c r="N74" i="29"/>
  <c r="N75" i="29"/>
  <c r="L75" i="29"/>
  <c r="M81" i="29"/>
  <c r="N78" i="29"/>
  <c r="M72" i="29"/>
  <c r="N64" i="29"/>
  <c r="L66" i="29"/>
  <c r="N69" i="29"/>
  <c r="M75" i="29"/>
  <c r="L77" i="29"/>
  <c r="L72" i="29"/>
  <c r="L85" i="29" l="1"/>
  <c r="M85" i="29"/>
  <c r="N85" i="29"/>
  <c r="L86" i="29"/>
  <c r="N86" i="29"/>
  <c r="M86" i="29"/>
  <c r="AK23" i="59" l="1"/>
  <c r="AJ23" i="59"/>
  <c r="AI23" i="59"/>
  <c r="AH23" i="59"/>
  <c r="AG23" i="59"/>
  <c r="AF23" i="59"/>
  <c r="AE23" i="59"/>
  <c r="AD23" i="59"/>
  <c r="AC23" i="59"/>
  <c r="AB23" i="59"/>
  <c r="AA23" i="59"/>
  <c r="Z23" i="59"/>
  <c r="Y23" i="59"/>
  <c r="X23" i="59"/>
  <c r="W23" i="59"/>
  <c r="V23" i="59"/>
  <c r="U23" i="59"/>
  <c r="AK22" i="59"/>
  <c r="BD21" i="59" s="1"/>
  <c r="AJ22" i="59"/>
  <c r="BC21" i="59" s="1"/>
  <c r="AI22" i="59"/>
  <c r="AH22" i="59"/>
  <c r="AG22" i="59"/>
  <c r="AF22" i="59"/>
  <c r="AE22" i="59"/>
  <c r="AX21" i="59" s="1"/>
  <c r="AD22" i="59"/>
  <c r="AW21" i="59" s="1"/>
  <c r="AC22" i="59"/>
  <c r="AV21" i="59" s="1"/>
  <c r="AB22" i="59"/>
  <c r="AU21" i="59" s="1"/>
  <c r="AA22" i="59"/>
  <c r="Z22" i="59"/>
  <c r="Y22" i="59"/>
  <c r="X22" i="59"/>
  <c r="W22" i="59"/>
  <c r="AP21" i="59" s="1"/>
  <c r="V22" i="59"/>
  <c r="AO21" i="59" s="1"/>
  <c r="U22" i="59"/>
  <c r="AN21" i="59" s="1"/>
  <c r="AY21" i="59"/>
  <c r="AQ21" i="59"/>
  <c r="AK21" i="59"/>
  <c r="AJ21" i="59"/>
  <c r="AI21" i="59"/>
  <c r="BB21" i="59" s="1"/>
  <c r="AH21" i="59"/>
  <c r="BA21" i="59" s="1"/>
  <c r="AG21" i="59"/>
  <c r="AZ21" i="59" s="1"/>
  <c r="AF21" i="59"/>
  <c r="AE21" i="59"/>
  <c r="AD21" i="59"/>
  <c r="AC21" i="59"/>
  <c r="AB21" i="59"/>
  <c r="AA21" i="59"/>
  <c r="AT21" i="59" s="1"/>
  <c r="Z21" i="59"/>
  <c r="AS21" i="59" s="1"/>
  <c r="Y21" i="59"/>
  <c r="AR21" i="59" s="1"/>
  <c r="X21" i="59"/>
  <c r="W21" i="59"/>
  <c r="V21" i="59"/>
  <c r="U21" i="59"/>
  <c r="AK20" i="59"/>
  <c r="AJ20" i="59"/>
  <c r="AI20" i="59"/>
  <c r="AH20" i="59"/>
  <c r="BA18" i="59" s="1"/>
  <c r="AG20" i="59"/>
  <c r="AZ18" i="59" s="1"/>
  <c r="AF20" i="59"/>
  <c r="AY18" i="59" s="1"/>
  <c r="AE20" i="59"/>
  <c r="AX18" i="59" s="1"/>
  <c r="AD20" i="59"/>
  <c r="AC20" i="59"/>
  <c r="AB20" i="59"/>
  <c r="AA20" i="59"/>
  <c r="Z20" i="59"/>
  <c r="AS18" i="59" s="1"/>
  <c r="Y20" i="59"/>
  <c r="AR18" i="59" s="1"/>
  <c r="X20" i="59"/>
  <c r="AQ18" i="59" s="1"/>
  <c r="W20" i="59"/>
  <c r="AP18" i="59" s="1"/>
  <c r="V20" i="59"/>
  <c r="U20" i="59"/>
  <c r="BB18" i="59"/>
  <c r="AT18" i="59"/>
  <c r="AK18" i="59"/>
  <c r="BD18" i="59" s="1"/>
  <c r="AJ18" i="59"/>
  <c r="BC18" i="59" s="1"/>
  <c r="AI18" i="59"/>
  <c r="AH18" i="59"/>
  <c r="AG18" i="59"/>
  <c r="AF18" i="59"/>
  <c r="AE18" i="59"/>
  <c r="AD18" i="59"/>
  <c r="AW18" i="59" s="1"/>
  <c r="AC18" i="59"/>
  <c r="AV18" i="59" s="1"/>
  <c r="AB18" i="59"/>
  <c r="AU18" i="59" s="1"/>
  <c r="AA18" i="59"/>
  <c r="Z18" i="59"/>
  <c r="Y18" i="59"/>
  <c r="X18" i="59"/>
  <c r="W18" i="59"/>
  <c r="V18" i="59"/>
  <c r="AO18" i="59" s="1"/>
  <c r="U18" i="59"/>
  <c r="AN18" i="59" s="1"/>
  <c r="AK17" i="59"/>
  <c r="AJ17" i="59"/>
  <c r="AI17" i="59"/>
  <c r="AH17" i="59"/>
  <c r="AG17" i="59"/>
  <c r="AF17" i="59"/>
  <c r="AE17" i="59"/>
  <c r="AD17" i="59"/>
  <c r="AC17" i="59"/>
  <c r="AB17" i="59"/>
  <c r="AA17" i="59"/>
  <c r="Z17" i="59"/>
  <c r="Y17" i="59"/>
  <c r="X17" i="59"/>
  <c r="W17" i="59"/>
  <c r="V17" i="59"/>
  <c r="U17" i="59"/>
  <c r="AK16" i="59"/>
  <c r="AJ16" i="59"/>
  <c r="AI16" i="59"/>
  <c r="AH16" i="59"/>
  <c r="AG16" i="59"/>
  <c r="AF16" i="59"/>
  <c r="AE16" i="59"/>
  <c r="AD16" i="59"/>
  <c r="AC16" i="59"/>
  <c r="AB16" i="59"/>
  <c r="AA16" i="59"/>
  <c r="Z16" i="59"/>
  <c r="Y16" i="59"/>
  <c r="X16" i="59"/>
  <c r="W16" i="59"/>
  <c r="V16" i="59"/>
  <c r="U16" i="59"/>
  <c r="AK15" i="59"/>
  <c r="BD14" i="59" s="1"/>
  <c r="AJ15" i="59"/>
  <c r="BC14" i="59" s="1"/>
  <c r="AI15" i="59"/>
  <c r="AH15" i="59"/>
  <c r="AG15" i="59"/>
  <c r="AF15" i="59"/>
  <c r="AE15" i="59"/>
  <c r="AX14" i="59" s="1"/>
  <c r="AD15" i="59"/>
  <c r="AW14" i="59" s="1"/>
  <c r="AC15" i="59"/>
  <c r="AV14" i="59" s="1"/>
  <c r="AB15" i="59"/>
  <c r="AU14" i="59" s="1"/>
  <c r="AA15" i="59"/>
  <c r="Z15" i="59"/>
  <c r="Y15" i="59"/>
  <c r="X15" i="59"/>
  <c r="W15" i="59"/>
  <c r="AP14" i="59" s="1"/>
  <c r="V15" i="59"/>
  <c r="AO14" i="59" s="1"/>
  <c r="U15" i="59"/>
  <c r="AN14" i="59" s="1"/>
  <c r="AY14" i="59"/>
  <c r="AQ14" i="59"/>
  <c r="AK14" i="59"/>
  <c r="AJ14" i="59"/>
  <c r="AI14" i="59"/>
  <c r="BB14" i="59" s="1"/>
  <c r="AH14" i="59"/>
  <c r="BA14" i="59" s="1"/>
  <c r="AG14" i="59"/>
  <c r="AZ14" i="59" s="1"/>
  <c r="AF14" i="59"/>
  <c r="AE14" i="59"/>
  <c r="AD14" i="59"/>
  <c r="AC14" i="59"/>
  <c r="AB14" i="59"/>
  <c r="AA14" i="59"/>
  <c r="AT14" i="59" s="1"/>
  <c r="Z14" i="59"/>
  <c r="AS14" i="59" s="1"/>
  <c r="Y14" i="59"/>
  <c r="AR14" i="59" s="1"/>
  <c r="X14" i="59"/>
  <c r="W14" i="59"/>
  <c r="V14" i="59"/>
  <c r="U14" i="59"/>
  <c r="BA13" i="59"/>
  <c r="AZ13" i="59"/>
  <c r="AY13" i="59"/>
  <c r="AX13" i="59"/>
  <c r="AW13" i="59"/>
  <c r="AS13" i="59"/>
  <c r="AR13" i="59"/>
  <c r="AQ13" i="59"/>
  <c r="AP13" i="59"/>
  <c r="AO13" i="59"/>
  <c r="AK13" i="59"/>
  <c r="BD13" i="59" s="1"/>
  <c r="AJ13" i="59"/>
  <c r="BC13" i="59" s="1"/>
  <c r="AI13" i="59"/>
  <c r="BB13" i="59" s="1"/>
  <c r="AH13" i="59"/>
  <c r="AG13" i="59"/>
  <c r="AF13" i="59"/>
  <c r="AE13" i="59"/>
  <c r="AD13" i="59"/>
  <c r="AC13" i="59"/>
  <c r="AV13" i="59" s="1"/>
  <c r="AB13" i="59"/>
  <c r="AU13" i="59" s="1"/>
  <c r="AA13" i="59"/>
  <c r="AT13" i="59" s="1"/>
  <c r="Z13" i="59"/>
  <c r="Y13" i="59"/>
  <c r="X13" i="59"/>
  <c r="W13" i="59"/>
  <c r="V13" i="59"/>
  <c r="U13" i="59"/>
  <c r="AN13" i="59" s="1"/>
  <c r="AK12" i="59"/>
  <c r="AJ12" i="59"/>
  <c r="AI12" i="59"/>
  <c r="AH12" i="59"/>
  <c r="AG12" i="59"/>
  <c r="AF12" i="59"/>
  <c r="AE12" i="59"/>
  <c r="AD12" i="59"/>
  <c r="AC12" i="59"/>
  <c r="AB12" i="59"/>
  <c r="AA12" i="59"/>
  <c r="Z12" i="59"/>
  <c r="Y12" i="59"/>
  <c r="X12" i="59"/>
  <c r="W12" i="59"/>
  <c r="V12" i="59"/>
  <c r="U12" i="59"/>
  <c r="AK11" i="59"/>
  <c r="BD7" i="59" s="1"/>
  <c r="AJ11" i="59"/>
  <c r="BC7" i="59" s="1"/>
  <c r="AI11" i="59"/>
  <c r="AH11" i="59"/>
  <c r="AG11" i="59"/>
  <c r="AF11" i="59"/>
  <c r="AE11" i="59"/>
  <c r="AD11" i="59"/>
  <c r="AC11" i="59"/>
  <c r="AV7" i="59" s="1"/>
  <c r="AB11" i="59"/>
  <c r="AU7" i="59" s="1"/>
  <c r="AA11" i="59"/>
  <c r="Z11" i="59"/>
  <c r="Y11" i="59"/>
  <c r="X11" i="59"/>
  <c r="W11" i="59"/>
  <c r="V11" i="59"/>
  <c r="U11" i="59"/>
  <c r="AN7" i="59" s="1"/>
  <c r="BA7" i="59"/>
  <c r="AW7" i="59"/>
  <c r="AS7" i="59"/>
  <c r="AO7" i="59"/>
  <c r="AK7" i="59"/>
  <c r="AJ7" i="59"/>
  <c r="AI7" i="59"/>
  <c r="BB7" i="59" s="1"/>
  <c r="AH7" i="59"/>
  <c r="AG7" i="59"/>
  <c r="AZ7" i="59" s="1"/>
  <c r="AF7" i="59"/>
  <c r="AY7" i="59" s="1"/>
  <c r="BQ5" i="59" s="1"/>
  <c r="AE7" i="59"/>
  <c r="AX7" i="59" s="1"/>
  <c r="AD7" i="59"/>
  <c r="AC7" i="59"/>
  <c r="AB7" i="59"/>
  <c r="AA7" i="59"/>
  <c r="AT7" i="59" s="1"/>
  <c r="Z7" i="59"/>
  <c r="Y7" i="59"/>
  <c r="AR7" i="59" s="1"/>
  <c r="X7" i="59"/>
  <c r="AQ7" i="59" s="1"/>
  <c r="BI5" i="59" s="1"/>
  <c r="W7" i="59"/>
  <c r="AP7" i="59" s="1"/>
  <c r="V7" i="59"/>
  <c r="U7" i="59"/>
  <c r="BD5" i="59"/>
  <c r="AZ5" i="59"/>
  <c r="AY5" i="59"/>
  <c r="AX5" i="59"/>
  <c r="AV5" i="59"/>
  <c r="BN5" i="59" s="1"/>
  <c r="AR5" i="59"/>
  <c r="AQ5" i="59"/>
  <c r="AP5" i="59"/>
  <c r="AN5" i="59"/>
  <c r="AK5" i="59"/>
  <c r="AJ5" i="59"/>
  <c r="BC5" i="59" s="1"/>
  <c r="AI5" i="59"/>
  <c r="BB5" i="59" s="1"/>
  <c r="AH5" i="59"/>
  <c r="BA5" i="59" s="1"/>
  <c r="BS5" i="59" s="1"/>
  <c r="AG5" i="59"/>
  <c r="AF5" i="59"/>
  <c r="AE5" i="59"/>
  <c r="AD5" i="59"/>
  <c r="AW5" i="59" s="1"/>
  <c r="BO5" i="59" s="1"/>
  <c r="AC5" i="59"/>
  <c r="AB5" i="59"/>
  <c r="AU5" i="59" s="1"/>
  <c r="AA5" i="59"/>
  <c r="AT5" i="59" s="1"/>
  <c r="Z5" i="59"/>
  <c r="AS5" i="59" s="1"/>
  <c r="BK5" i="59" s="1"/>
  <c r="Y5" i="59"/>
  <c r="X5" i="59"/>
  <c r="W5" i="59"/>
  <c r="V5" i="59"/>
  <c r="AO5" i="59" s="1"/>
  <c r="BG5" i="59" s="1"/>
  <c r="U5" i="59"/>
  <c r="BJ5" i="59" l="1"/>
  <c r="BH5" i="59"/>
  <c r="BP5" i="59"/>
  <c r="BT5" i="59"/>
  <c r="BM5" i="59"/>
  <c r="BU5" i="59"/>
  <c r="BL5" i="59"/>
  <c r="BR5" i="59"/>
  <c r="BF5" i="59"/>
  <c r="BV5" i="59"/>
  <c r="C19" i="4" l="1"/>
  <c r="C18" i="4"/>
  <c r="C17" i="4"/>
  <c r="B2" i="4"/>
  <c r="C57" i="4" s="1"/>
  <c r="B1" i="4"/>
  <c r="D51" i="26"/>
  <c r="AV52" i="26"/>
  <c r="AU52" i="26"/>
  <c r="AT52" i="26"/>
  <c r="AS52" i="26"/>
  <c r="AR52" i="26"/>
  <c r="AQ52" i="26"/>
  <c r="AP52" i="26"/>
  <c r="AO52" i="26"/>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D52"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U51" i="26"/>
  <c r="T51" i="26"/>
  <c r="S51" i="26"/>
  <c r="R51" i="26"/>
  <c r="Q51" i="26"/>
  <c r="P51" i="26"/>
  <c r="O51" i="26"/>
  <c r="N51" i="26"/>
  <c r="M51" i="26"/>
  <c r="L51" i="26"/>
  <c r="K51" i="26"/>
  <c r="J51" i="26"/>
  <c r="I51" i="26"/>
  <c r="H51" i="26"/>
  <c r="G51" i="26"/>
  <c r="F51" i="26"/>
  <c r="E51" i="26"/>
  <c r="AV50" i="26"/>
  <c r="AU50" i="26"/>
  <c r="AT50" i="26"/>
  <c r="AS50" i="26"/>
  <c r="AR50" i="26"/>
  <c r="AQ50" i="26"/>
  <c r="AP50" i="26"/>
  <c r="AO50" i="26"/>
  <c r="AN50" i="26"/>
  <c r="AM50" i="26"/>
  <c r="AL50" i="26"/>
  <c r="AK50" i="26"/>
  <c r="AJ50" i="26"/>
  <c r="AI50" i="26"/>
  <c r="AH50" i="26"/>
  <c r="AG50" i="26"/>
  <c r="AF50" i="26"/>
  <c r="AE50" i="26"/>
  <c r="AD50" i="26"/>
  <c r="AC50" i="26"/>
  <c r="AB50" i="26"/>
  <c r="AA50" i="26"/>
  <c r="Z50" i="26"/>
  <c r="Y50" i="26"/>
  <c r="X50" i="26"/>
  <c r="W50" i="26"/>
  <c r="V50" i="26"/>
  <c r="U50" i="26"/>
  <c r="T50" i="26"/>
  <c r="S50" i="26"/>
  <c r="R50" i="26"/>
  <c r="Q50" i="26"/>
  <c r="P50" i="26"/>
  <c r="O50" i="26"/>
  <c r="N50" i="26"/>
  <c r="M50" i="26"/>
  <c r="L50" i="26"/>
  <c r="K50" i="26"/>
  <c r="J50" i="26"/>
  <c r="I50" i="26"/>
  <c r="H50" i="26"/>
  <c r="G50" i="26"/>
  <c r="F50" i="26"/>
  <c r="E50" i="26"/>
  <c r="D50" i="26"/>
  <c r="AV49" i="26"/>
  <c r="AU49" i="26"/>
  <c r="AT49" i="26"/>
  <c r="AS49" i="26"/>
  <c r="AR49" i="26"/>
  <c r="AQ49" i="26"/>
  <c r="AP49" i="26"/>
  <c r="AO49" i="26"/>
  <c r="AN49" i="26"/>
  <c r="AM49" i="26"/>
  <c r="AL49" i="26"/>
  <c r="AK49" i="26"/>
  <c r="AJ49" i="26"/>
  <c r="AI49" i="26"/>
  <c r="AH49" i="26"/>
  <c r="AG49" i="26"/>
  <c r="AF49" i="26"/>
  <c r="AE49" i="26"/>
  <c r="AD49" i="26"/>
  <c r="AC49" i="26"/>
  <c r="AB49" i="26"/>
  <c r="AA49" i="26"/>
  <c r="Z49" i="26"/>
  <c r="Y49" i="26"/>
  <c r="X49" i="26"/>
  <c r="W49" i="26"/>
  <c r="V49" i="26"/>
  <c r="U49" i="26"/>
  <c r="T49" i="26"/>
  <c r="S49" i="26"/>
  <c r="R49" i="26"/>
  <c r="Q49" i="26"/>
  <c r="P49" i="26"/>
  <c r="O49" i="26"/>
  <c r="N49" i="26"/>
  <c r="M49" i="26"/>
  <c r="L49" i="26"/>
  <c r="K49" i="26"/>
  <c r="J49" i="26"/>
  <c r="I49" i="26"/>
  <c r="H49" i="26"/>
  <c r="G49" i="26"/>
  <c r="F49" i="26"/>
  <c r="E49" i="26"/>
  <c r="D49" i="26"/>
  <c r="BD268" i="35" a="1"/>
  <c r="AX261" i="35" a="1"/>
  <c r="AN266" i="35"/>
  <c r="AR268" i="35"/>
  <c r="AQ252" i="35"/>
  <c r="AP269" i="35"/>
  <c r="AV273" i="35" a="1"/>
  <c r="U267" i="35" a="1"/>
  <c r="K263" i="35"/>
  <c r="BR256" i="35" a="1"/>
  <c r="BM253" i="35" a="1"/>
  <c r="R253" i="35" a="1"/>
  <c r="AI264" i="35" a="1"/>
  <c r="BE271" i="35" a="1"/>
  <c r="K268" i="35"/>
  <c r="AH270" i="35" a="1"/>
  <c r="AK269" i="35" a="1"/>
  <c r="AO270" i="35"/>
  <c r="AC259" i="35" a="1"/>
  <c r="C267" i="35" a="1"/>
  <c r="AB256" i="35" a="1"/>
  <c r="BK267" i="35" a="1"/>
  <c r="AN236" i="35"/>
  <c r="BE261" i="35" a="1"/>
  <c r="AU246" i="35" a="1"/>
  <c r="BG248" i="35" a="1"/>
  <c r="BU260" i="35" a="1"/>
  <c r="AE252" i="35" a="1"/>
  <c r="P268" i="35" a="1"/>
  <c r="AV269" i="35" a="1"/>
  <c r="AG270" i="35" a="1"/>
  <c r="G273" i="35"/>
  <c r="S269" i="35" a="1"/>
  <c r="W273" i="35" a="1"/>
  <c r="AK265" i="35" a="1"/>
  <c r="G271" i="35"/>
  <c r="AP265" i="35"/>
  <c r="AM272" i="35"/>
  <c r="BA245" i="35" a="1"/>
  <c r="AY252" i="35" a="1"/>
  <c r="AO260" i="35"/>
  <c r="AZ254" i="35" a="1"/>
  <c r="G258" i="35"/>
  <c r="AJ266" i="35" a="1"/>
  <c r="Y274" i="35" a="1"/>
  <c r="BQ264" i="35" a="1"/>
  <c r="AR274" i="35"/>
  <c r="BJ266" i="35" a="1"/>
  <c r="W271" i="35" a="1"/>
  <c r="AN265" i="35"/>
  <c r="BF271" i="35" a="1"/>
  <c r="C256" i="35" a="1"/>
  <c r="Q263" i="35" a="1"/>
  <c r="AV257" i="35" a="1"/>
  <c r="K256" i="35"/>
  <c r="AP274" i="35"/>
  <c r="BS253" i="35" a="1"/>
  <c r="Q259" i="35" a="1"/>
  <c r="AW235" i="35" a="1"/>
  <c r="AV259" i="35" a="1"/>
  <c r="BO274" i="35" a="1"/>
  <c r="AD274" i="35" a="1"/>
  <c r="C262" i="35" a="1"/>
  <c r="BP264" i="35" a="1"/>
  <c r="AF258" i="35" a="1"/>
  <c r="W265" i="35" a="1"/>
  <c r="E273" i="35"/>
  <c r="BG263" i="35" a="1"/>
  <c r="BL271" i="35" a="1"/>
  <c r="G265" i="35"/>
  <c r="BJ263" i="35" a="1"/>
  <c r="AW247" i="35" a="1"/>
  <c r="BK269" i="35" a="1"/>
  <c r="P265" i="35" a="1"/>
  <c r="BM258" i="35" a="1"/>
  <c r="Z271" i="35" a="1"/>
  <c r="BD273" i="35" a="1"/>
  <c r="BT274" i="35" a="1"/>
  <c r="AB272" i="35" a="1"/>
  <c r="AB265" i="35" a="1"/>
  <c r="AS273" i="35"/>
  <c r="BU270" i="35" a="1"/>
  <c r="AI267" i="35" a="1"/>
  <c r="I268" i="35"/>
  <c r="AZ274" i="35" a="1"/>
  <c r="W257" i="35" a="1"/>
  <c r="Q271" i="35" a="1"/>
  <c r="AK244" i="35" a="1"/>
  <c r="H266" i="35"/>
  <c r="Q269" i="35" a="1"/>
  <c r="AE258" i="35" a="1"/>
  <c r="BM265" i="35" a="1"/>
  <c r="G251" i="35"/>
  <c r="BK262" i="35" a="1"/>
  <c r="AC273" i="35" a="1"/>
  <c r="AY265" i="35" a="1"/>
  <c r="Z256" i="35" a="1"/>
  <c r="AW269" i="35" a="1"/>
  <c r="AX263" i="35" a="1"/>
  <c r="L261" i="35"/>
  <c r="R258" i="35" a="1"/>
  <c r="AK272" i="35" a="1"/>
  <c r="T259" i="35" a="1"/>
  <c r="G254" i="35"/>
  <c r="D257" i="35"/>
  <c r="BH246" i="35" a="1"/>
  <c r="L274" i="35"/>
  <c r="C261" i="35" a="1"/>
  <c r="BA242" i="35" a="1"/>
  <c r="C254" i="35" a="1"/>
  <c r="AA259" i="35" a="1"/>
  <c r="BE256" i="35" a="1"/>
  <c r="T244" i="35" a="1"/>
  <c r="BT269" i="35" a="1"/>
  <c r="BU261" i="35" a="1"/>
  <c r="AC272" i="35" a="1"/>
  <c r="AA260" i="35" a="1"/>
  <c r="AN261" i="35"/>
  <c r="AI261" i="35" a="1"/>
  <c r="S265" i="35" a="1"/>
  <c r="AB274" i="35" a="1"/>
  <c r="AA255" i="35" a="1"/>
  <c r="P273" i="35" a="1"/>
  <c r="AW266" i="35" a="1"/>
  <c r="AI252" i="35" a="1"/>
  <c r="D270" i="35"/>
  <c r="W255" i="35" a="1"/>
  <c r="AB264" i="35" a="1"/>
  <c r="BB260" i="35" a="1"/>
  <c r="BA264" i="35" a="1"/>
  <c r="BO261" i="35" a="1"/>
  <c r="BH263" i="35" a="1"/>
  <c r="AP271" i="35"/>
  <c r="BE269" i="35" a="1"/>
  <c r="BS271" i="35" a="1"/>
  <c r="N272" i="35"/>
  <c r="BH261" i="35" a="1"/>
  <c r="AX236" i="35" a="1"/>
  <c r="BD262" i="35" a="1"/>
  <c r="BI262" i="35" a="1"/>
  <c r="BH267" i="35" a="1"/>
  <c r="S268" i="35" a="1"/>
  <c r="U254" i="35" a="1"/>
  <c r="AR273" i="35"/>
  <c r="AU259" i="35" a="1"/>
  <c r="AQ253" i="35"/>
  <c r="C269" i="35" a="1"/>
  <c r="AN254" i="35"/>
  <c r="L262" i="35"/>
  <c r="U264" i="35" a="1"/>
  <c r="V266" i="35" a="1"/>
  <c r="AM262" i="35"/>
  <c r="AY239" i="35" a="1"/>
  <c r="AE270" i="35" a="1"/>
  <c r="AS271" i="35"/>
  <c r="BC264" i="35" a="1"/>
  <c r="BO269" i="35" a="1"/>
  <c r="AM270" i="35"/>
  <c r="AZ247" i="35" a="1"/>
  <c r="BN264" i="35" a="1"/>
  <c r="AZ267" i="35" a="1"/>
  <c r="AR258" i="35"/>
  <c r="E264" i="35"/>
  <c r="BH259" i="35" a="1"/>
  <c r="T272" i="35" a="1"/>
  <c r="I269" i="35"/>
  <c r="AJ265" i="35" a="1"/>
  <c r="BA271" i="35" a="1"/>
  <c r="BL232" i="35" a="1"/>
  <c r="W261" i="35" a="1"/>
  <c r="Z259" i="35" a="1"/>
  <c r="Q272" i="35" a="1"/>
  <c r="BJ262" i="35" a="1"/>
  <c r="BO262" i="35" a="1"/>
  <c r="Z265" i="35" a="1"/>
  <c r="BP262" i="35" a="1"/>
  <c r="AA270" i="35" a="1"/>
  <c r="BE268" i="35" a="1"/>
  <c r="AF254" i="35" a="1"/>
  <c r="G270" i="35"/>
  <c r="AW270" i="35" a="1"/>
  <c r="AH263" i="35" a="1"/>
  <c r="BL259" i="35" a="1"/>
  <c r="J274" i="35"/>
  <c r="AE259" i="35" a="1"/>
  <c r="BJ271" i="35" a="1"/>
  <c r="AY258" i="35" a="1"/>
  <c r="BM272" i="35" a="1"/>
  <c r="AM269" i="35"/>
  <c r="H273" i="35"/>
  <c r="AB271" i="35" a="1"/>
  <c r="AU273" i="35" a="1"/>
  <c r="BU264" i="35" a="1"/>
  <c r="AC265" i="35" a="1"/>
  <c r="BU269" i="35" a="1"/>
  <c r="BC257" i="35" a="1"/>
  <c r="E252" i="35"/>
  <c r="AK256" i="35" a="1"/>
  <c r="X266" i="35" a="1"/>
  <c r="J256" i="35"/>
  <c r="AZ255" i="35" a="1"/>
  <c r="C249" i="35" a="1"/>
  <c r="AS267" i="35"/>
  <c r="V263" i="35" a="1"/>
  <c r="BK270" i="35" a="1"/>
  <c r="L266" i="35"/>
  <c r="BR269" i="35" a="1"/>
  <c r="AS264" i="35"/>
  <c r="BQ270" i="35" a="1"/>
  <c r="Q270" i="35" a="1"/>
  <c r="BH264" i="35" a="1"/>
  <c r="AM260" i="35"/>
  <c r="S271" i="35" a="1"/>
  <c r="W262" i="35" a="1"/>
  <c r="BB267" i="35" a="1"/>
  <c r="AS262" i="35"/>
  <c r="L263" i="35"/>
  <c r="BF253" i="35" a="1"/>
  <c r="AY273" i="35" a="1"/>
  <c r="AM251" i="35"/>
  <c r="F263" i="35"/>
  <c r="G266" i="35"/>
  <c r="AB261" i="35" a="1"/>
  <c r="I267" i="35"/>
  <c r="R245" i="35" a="1"/>
  <c r="BU256" i="35" a="1"/>
  <c r="V252" i="35" a="1"/>
  <c r="BB258" i="35" a="1"/>
  <c r="BF263" i="35" a="1"/>
  <c r="BA233" i="35" a="1"/>
  <c r="BH273" i="35" a="1"/>
  <c r="AF262" i="35" a="1"/>
  <c r="AA236" i="35" a="1"/>
  <c r="Q258" i="35" a="1"/>
  <c r="AI240" i="35" a="1"/>
  <c r="AD263" i="35" a="1"/>
  <c r="BT252" i="35" a="1"/>
  <c r="AE260" i="35" a="1"/>
  <c r="BN238" i="35" a="1"/>
  <c r="BD253" i="35" a="1"/>
  <c r="BF264" i="35" a="1"/>
  <c r="AS252" i="35"/>
  <c r="P269" i="35" a="1"/>
  <c r="AG265" i="35" a="1"/>
  <c r="AF251" i="35" a="1"/>
  <c r="AO261" i="35"/>
  <c r="AB269" i="35" a="1"/>
  <c r="Z274" i="35" a="1"/>
  <c r="AX269" i="35" a="1"/>
  <c r="BR254" i="35" a="1"/>
  <c r="AP245" i="35"/>
  <c r="D253" i="35"/>
  <c r="E265" i="35"/>
  <c r="BH260" i="35" a="1"/>
  <c r="AV270" i="35" a="1"/>
  <c r="BM267" i="35" a="1"/>
  <c r="AZ263" i="35" a="1"/>
  <c r="BB270" i="35" a="1"/>
  <c r="AI269" i="35" a="1"/>
  <c r="BT264" i="35" a="1"/>
  <c r="AN251" i="35"/>
  <c r="BO265" i="35" a="1"/>
  <c r="AE273" i="35" a="1"/>
  <c r="S264" i="35" a="1"/>
  <c r="AS266" i="35"/>
  <c r="AQ267" i="35"/>
  <c r="F265" i="35"/>
  <c r="L268" i="35"/>
  <c r="BN265" i="35" a="1"/>
  <c r="AG269" i="35" a="1"/>
  <c r="BG260" i="35" a="1"/>
  <c r="AX272" i="35" a="1"/>
  <c r="BU263" i="35" a="1"/>
  <c r="BM260" i="35" a="1"/>
  <c r="AK267" i="35" a="1"/>
  <c r="AZ265" i="35" a="1"/>
  <c r="P257" i="35" a="1"/>
  <c r="AN268" i="35"/>
  <c r="T269" i="35" a="1"/>
  <c r="BG271" i="35" a="1"/>
  <c r="AU268" i="35" a="1"/>
  <c r="BU257" i="35" a="1"/>
  <c r="BK268" i="35" a="1"/>
  <c r="H274" i="35"/>
  <c r="AP264" i="35"/>
  <c r="AI256" i="35" a="1"/>
  <c r="S267" i="35" a="1"/>
  <c r="AW272" i="35" a="1"/>
  <c r="AM268" i="35"/>
  <c r="D271" i="35"/>
  <c r="BB264" i="35" a="1"/>
  <c r="R264" i="35" a="1"/>
  <c r="BN267" i="35" a="1"/>
  <c r="AP252" i="35"/>
  <c r="Q257" i="35" a="1"/>
  <c r="AA249" i="35" a="1"/>
  <c r="AV249" i="35" a="1"/>
  <c r="BJ251" i="35" a="1"/>
  <c r="AH255" i="35" a="1"/>
  <c r="AM254" i="35"/>
  <c r="BN269" i="35" a="1"/>
  <c r="BI256" i="35" a="1"/>
  <c r="AV254" i="35" a="1"/>
  <c r="BG274" i="35" a="1"/>
  <c r="G268" i="35"/>
  <c r="BE274" i="35" a="1"/>
  <c r="BR260" i="35" a="1"/>
  <c r="L271" i="35"/>
  <c r="D273" i="35"/>
  <c r="AV271" i="35" a="1"/>
  <c r="AB262" i="35" a="1"/>
  <c r="AC234" i="35" a="1"/>
  <c r="T261" i="35" a="1"/>
  <c r="BR259" i="35" a="1"/>
  <c r="BE266" i="35" a="1"/>
  <c r="AF267" i="35" a="1"/>
  <c r="J247" i="35"/>
  <c r="BL274" i="35" a="1"/>
  <c r="E274" i="35"/>
  <c r="C271" i="35" a="1"/>
  <c r="BI257" i="35" a="1"/>
  <c r="BE273" i="35" a="1"/>
  <c r="BJ274" i="35" a="1"/>
  <c r="AG267" i="35" a="1"/>
  <c r="I261" i="35"/>
  <c r="AB251" i="35" a="1"/>
  <c r="AQ245" i="35"/>
  <c r="X244" i="35" a="1"/>
  <c r="AJ274" i="35" a="1"/>
  <c r="AK274" i="35" a="1"/>
  <c r="J261" i="35"/>
  <c r="N263" i="35"/>
  <c r="BJ259" i="35" a="1"/>
  <c r="BO273" i="35" a="1"/>
  <c r="M271" i="35"/>
  <c r="AY259" i="35" a="1"/>
  <c r="BF273" i="35" a="1"/>
  <c r="AX260" i="35" a="1"/>
  <c r="AQ271" i="35"/>
  <c r="X242" i="35" a="1"/>
  <c r="BC270" i="35" a="1"/>
  <c r="X259" i="35" a="1"/>
  <c r="AD245" i="35" a="1"/>
  <c r="M263" i="35"/>
  <c r="BP266" i="35" a="1"/>
  <c r="BO254" i="35" a="1"/>
  <c r="AJ260" i="35" a="1"/>
  <c r="AE272" i="35" a="1"/>
  <c r="AV230" i="35" a="1"/>
  <c r="AW258" i="35" a="1"/>
  <c r="M259" i="35"/>
  <c r="J251" i="35"/>
  <c r="AZ257" i="35" a="1"/>
  <c r="AM244" i="35"/>
  <c r="AR264" i="35"/>
  <c r="BN261" i="35" a="1"/>
  <c r="AE236" i="35" a="1"/>
  <c r="BH262" i="35" a="1"/>
  <c r="N250" i="35"/>
  <c r="G244" i="35"/>
  <c r="M260" i="35"/>
  <c r="Z246" i="35" a="1"/>
  <c r="K250" i="35"/>
  <c r="AH247" i="35" a="1"/>
  <c r="AD272" i="35" a="1"/>
  <c r="AE251" i="35" a="1"/>
  <c r="U274" i="35" a="1"/>
  <c r="BU247" i="35" a="1"/>
  <c r="BM270" i="35" a="1"/>
  <c r="AQ270" i="35"/>
  <c r="F270" i="35"/>
  <c r="F267" i="35"/>
  <c r="N271" i="35"/>
  <c r="BA267" i="35" a="1"/>
  <c r="J270" i="35"/>
  <c r="AQ233" i="35"/>
  <c r="AM236" i="35"/>
  <c r="Z272" i="35" a="1"/>
  <c r="N262" i="35"/>
  <c r="N269" i="35"/>
  <c r="V273" i="35" a="1"/>
  <c r="F252" i="35"/>
  <c r="BP273" i="35" a="1"/>
  <c r="AH265" i="35" a="1"/>
  <c r="AA272" i="35" a="1"/>
  <c r="AM264" i="35"/>
  <c r="BN251" i="35" a="1"/>
  <c r="BK252" i="35" a="1"/>
  <c r="J249" i="35"/>
  <c r="K252" i="35"/>
  <c r="F242" i="35"/>
  <c r="T265" i="35" a="1"/>
  <c r="BR271" i="35" a="1"/>
  <c r="U265" i="35" a="1"/>
  <c r="X263" i="35" a="1"/>
  <c r="AX273" i="35" a="1"/>
  <c r="BN260" i="35" a="1"/>
  <c r="AX245" i="35" a="1"/>
  <c r="AK266" i="35" a="1"/>
  <c r="BQ272" i="35" a="1"/>
  <c r="AK261" i="35" a="1"/>
  <c r="BF269" i="35" a="1"/>
  <c r="N255" i="35"/>
  <c r="BN256" i="35" a="1"/>
  <c r="BO244" i="35" a="1"/>
  <c r="G252" i="35"/>
  <c r="AN246" i="35"/>
  <c r="BO260" i="35" a="1"/>
  <c r="X268" i="35" a="1"/>
  <c r="D272" i="35"/>
  <c r="AE261" i="35" a="1"/>
  <c r="BE260" i="35" a="1"/>
  <c r="X267" i="35" a="1"/>
  <c r="AI262" i="35" a="1"/>
  <c r="BE272" i="35" a="1"/>
  <c r="AD271" i="35" a="1"/>
  <c r="BA273" i="35" a="1"/>
  <c r="AQ265" i="35"/>
  <c r="AX265" i="35" a="1"/>
  <c r="L265" i="35"/>
  <c r="BR249" i="35" a="1"/>
  <c r="U257" i="35" a="1"/>
  <c r="BA268" i="35" a="1"/>
  <c r="BK248" i="35" a="1"/>
  <c r="BH269" i="35" a="1"/>
  <c r="Y252" i="35" a="1"/>
  <c r="AN270" i="35"/>
  <c r="AH258" i="35" a="1"/>
  <c r="BU268" i="35" a="1"/>
  <c r="E246" i="35"/>
  <c r="J269" i="35"/>
  <c r="AQ258" i="35"/>
  <c r="V264" i="35" a="1"/>
  <c r="BM271" i="35" a="1"/>
  <c r="BQ254" i="35" a="1"/>
  <c r="C241" i="35" a="1"/>
  <c r="N256" i="35"/>
  <c r="BI241" i="35" a="1"/>
  <c r="BB249" i="35" a="1"/>
  <c r="BQ251" i="35" a="1"/>
  <c r="AR265" i="35"/>
  <c r="N265" i="35"/>
  <c r="AA267" i="35" a="1"/>
  <c r="AN263" i="35"/>
  <c r="BR267" i="35" a="1"/>
  <c r="AP263" i="35"/>
  <c r="P271" i="35" a="1"/>
  <c r="AH264" i="35" a="1"/>
  <c r="H263" i="35"/>
  <c r="H267" i="35"/>
  <c r="P258" i="35" a="1"/>
  <c r="T264" i="35" a="1"/>
  <c r="BC272" i="35" a="1"/>
  <c r="AW262" i="35" a="1"/>
  <c r="AH272" i="35" a="1"/>
  <c r="P270" i="35" a="1"/>
  <c r="AH267" i="35" a="1"/>
  <c r="BC271" i="35" a="1"/>
  <c r="V270" i="35" a="1"/>
  <c r="BL270" i="35" a="1"/>
  <c r="BN273" i="35" a="1"/>
  <c r="Y256" i="35" a="1"/>
  <c r="BI274" i="35" a="1"/>
  <c r="AW259" i="35" a="1"/>
  <c r="BO253" i="35" a="1"/>
  <c r="Y257" i="35" a="1"/>
  <c r="AE253" i="35" a="1"/>
  <c r="AU263" i="35" a="1"/>
  <c r="BC274" i="35" a="1"/>
  <c r="AU253" i="35" a="1"/>
  <c r="U258" i="35" a="1"/>
  <c r="AU272" i="35" a="1"/>
  <c r="BF248" i="35" a="1"/>
  <c r="BR215" i="35" a="1"/>
  <c r="V261" i="35" a="1"/>
  <c r="AD252" i="35" a="1"/>
  <c r="BI260" i="35" a="1"/>
  <c r="AZ271" i="35" a="1"/>
  <c r="AB270" i="35" a="1"/>
  <c r="AX255" i="35" a="1"/>
  <c r="AC267" i="35" a="1"/>
  <c r="C257" i="35" a="1"/>
  <c r="AE264" i="35" a="1"/>
  <c r="AR259" i="35"/>
  <c r="AU265" i="35" a="1"/>
  <c r="AA269" i="35" a="1"/>
  <c r="N264" i="35"/>
  <c r="AV263" i="35" a="1"/>
  <c r="AR251" i="35"/>
  <c r="P260" i="35" a="1"/>
  <c r="P253" i="35" a="1"/>
  <c r="AP266" i="35"/>
  <c r="X271" i="35" a="1"/>
  <c r="V267" i="35" a="1"/>
  <c r="AB260" i="35" a="1"/>
  <c r="BS272" i="35" a="1"/>
  <c r="BS268" i="35" a="1"/>
  <c r="W274" i="35" a="1"/>
  <c r="P274" i="35" a="1"/>
  <c r="AN273" i="35"/>
  <c r="AR269" i="35"/>
  <c r="N247" i="35"/>
  <c r="AD268" i="35" a="1"/>
  <c r="U269" i="35" a="1"/>
  <c r="X245" i="35" a="1"/>
  <c r="AA273" i="35" a="1"/>
  <c r="C270" i="35" a="1"/>
  <c r="AV272" i="35" a="1"/>
  <c r="BJ268" i="35" a="1"/>
  <c r="BU274" i="35" a="1"/>
  <c r="BC273" i="35" a="1"/>
  <c r="V265" i="35" a="1"/>
  <c r="BC266" i="35" a="1"/>
  <c r="AR271" i="35"/>
  <c r="BB273" i="35" a="1"/>
  <c r="AM263" i="35"/>
  <c r="P262" i="35" a="1"/>
  <c r="H239" i="35"/>
  <c r="BU259" i="35" a="1"/>
  <c r="BN274" i="35" a="1"/>
  <c r="I256" i="35"/>
  <c r="BQ271" i="35" a="1"/>
  <c r="AF264" i="35" a="1"/>
  <c r="J268" i="35"/>
  <c r="BQ266" i="35" a="1"/>
  <c r="AR252" i="35"/>
  <c r="Y263" i="35" a="1"/>
  <c r="BS266" i="35" a="1"/>
  <c r="Q267" i="35" a="1"/>
  <c r="BQ273" i="35" a="1"/>
  <c r="BN266" i="35" a="1"/>
  <c r="BO249" i="35" a="1"/>
  <c r="AZ239" i="35" a="1"/>
  <c r="S249" i="35" a="1"/>
  <c r="AI268" i="35" a="1"/>
  <c r="BU249" i="35" a="1"/>
  <c r="BE259" i="35" a="1"/>
  <c r="BU262" i="35" a="1"/>
  <c r="BF274" i="35" a="1"/>
  <c r="BS263" i="35" a="1"/>
  <c r="BP272" i="35" a="1"/>
  <c r="AK271" i="35" a="1"/>
  <c r="AV261" i="35" a="1"/>
  <c r="Z268" i="35" a="1"/>
  <c r="F264" i="35"/>
  <c r="BK260" i="35" a="1"/>
  <c r="T274" i="35" a="1"/>
  <c r="AF265" i="35" a="1"/>
  <c r="AU252" i="35" a="1"/>
  <c r="W234" i="35" a="1"/>
  <c r="BO272" i="35" a="1"/>
  <c r="P267" i="35" a="1"/>
  <c r="N254" i="35"/>
  <c r="AF274" i="35" a="1"/>
  <c r="C263" i="35" a="1"/>
  <c r="BJ272" i="35" a="1"/>
  <c r="AA256" i="35" a="1"/>
  <c r="BT268" i="35" a="1"/>
  <c r="AB267" i="35" a="1"/>
  <c r="AS255" i="35"/>
  <c r="BJ245" i="35" a="1"/>
  <c r="AN262" i="35"/>
  <c r="C268" i="35" a="1"/>
  <c r="D254" i="35"/>
  <c r="AG268" i="35" a="1"/>
  <c r="E244" i="35"/>
  <c r="BA274" i="35" a="1"/>
  <c r="AU260" i="35" a="1"/>
  <c r="AD267" i="35" a="1"/>
  <c r="U270" i="35" a="1"/>
  <c r="BQ260" i="35" a="1"/>
  <c r="BS274" i="35" a="1"/>
  <c r="AM273" i="35"/>
  <c r="BK271" i="35" a="1"/>
  <c r="BD271" i="35" a="1"/>
  <c r="AP258" i="35"/>
  <c r="AV265" i="35" a="1"/>
  <c r="AH259" i="35" a="1"/>
  <c r="AV262" i="35" a="1"/>
  <c r="X251" i="35" a="1"/>
  <c r="U268" i="35" a="1"/>
  <c r="H270" i="35"/>
  <c r="J265" i="35"/>
  <c r="BU254" i="35" a="1"/>
  <c r="AX253" i="35" a="1"/>
  <c r="AE271" i="35" a="1"/>
  <c r="AC250" i="35" a="1"/>
  <c r="E269" i="35"/>
  <c r="BS258" i="35" a="1"/>
  <c r="BL252" i="35" a="1"/>
  <c r="AE266" i="35" a="1"/>
  <c r="AO274" i="35"/>
  <c r="AZ259" i="35" a="1"/>
  <c r="AK262" i="35" a="1"/>
  <c r="BN234" i="35" a="1"/>
  <c r="C274" i="35" a="1"/>
  <c r="S263" i="35" a="1"/>
  <c r="AC228" i="35" a="1"/>
  <c r="S241" i="35" a="1"/>
  <c r="I246" i="35"/>
  <c r="BR238" i="35" a="1"/>
  <c r="BO268" i="35" a="1"/>
  <c r="R247" i="35" a="1"/>
  <c r="BP248" i="35" a="1"/>
  <c r="D274" i="35"/>
  <c r="BD269" i="35" a="1"/>
  <c r="Y266" i="35" a="1"/>
  <c r="BK246" i="35" a="1"/>
  <c r="AQ266" i="35"/>
  <c r="T268" i="35" a="1"/>
  <c r="AH273" i="35" a="1"/>
  <c r="U271" i="35" a="1"/>
  <c r="BT262" i="35" a="1"/>
  <c r="V272" i="35" a="1"/>
  <c r="BP241" i="35" a="1"/>
  <c r="AN248" i="35"/>
  <c r="BJ250" i="35" a="1"/>
  <c r="AG257" i="35" a="1"/>
  <c r="L250" i="35"/>
  <c r="AJ261" i="35" a="1"/>
  <c r="BK264" i="35" a="1"/>
  <c r="BE246" i="35" a="1"/>
  <c r="BO256" i="35" a="1"/>
  <c r="I262" i="35"/>
  <c r="AV267" i="35" a="1"/>
  <c r="AY271" i="35" a="1"/>
  <c r="AY249" i="35" a="1"/>
  <c r="AN244" i="35"/>
  <c r="BT248" i="35" a="1"/>
  <c r="BP250" i="35" a="1"/>
  <c r="AS250" i="35"/>
  <c r="Q264" i="35" a="1"/>
  <c r="BP269" i="35" a="1"/>
  <c r="AH269" i="35" a="1"/>
  <c r="AJ255" i="35" a="1"/>
  <c r="W263" i="35" a="1"/>
  <c r="BE258" i="35" a="1"/>
  <c r="M252" i="35"/>
  <c r="K274" i="35"/>
  <c r="AO263" i="35"/>
  <c r="BC269" i="35" a="1"/>
  <c r="H269" i="35"/>
  <c r="J252" i="35"/>
  <c r="AQ254" i="35"/>
  <c r="BI244" i="35" a="1"/>
  <c r="BD237" i="35" a="1"/>
  <c r="AA252" i="35" a="1"/>
  <c r="BC247" i="35" a="1"/>
  <c r="BD272" i="35" a="1"/>
  <c r="L270" i="35"/>
  <c r="BI273" i="35" a="1"/>
  <c r="AV268" i="35" a="1"/>
  <c r="T256" i="35" a="1"/>
  <c r="BT270" i="35" a="1"/>
  <c r="BR264" i="35" a="1"/>
  <c r="D264" i="35"/>
  <c r="K271" i="35"/>
  <c r="AJ264" i="35" a="1"/>
  <c r="AU262" i="35" a="1"/>
  <c r="AM253" i="35"/>
  <c r="AW248" i="35" a="1"/>
  <c r="AW257" i="35" a="1"/>
  <c r="N260" i="35"/>
  <c r="K258" i="35"/>
  <c r="AE262" i="35" a="1"/>
  <c r="BS260" i="35" a="1"/>
  <c r="H268" i="35"/>
  <c r="AD258" i="35" a="1"/>
  <c r="BM266" i="35" a="1"/>
  <c r="AP253" i="35"/>
  <c r="BP261" i="35" a="1"/>
  <c r="AF252" i="35" a="1"/>
  <c r="F260" i="35"/>
  <c r="F271" i="35"/>
  <c r="H248" i="35"/>
  <c r="AH251" i="35" a="1"/>
  <c r="BK255" i="35" a="1"/>
  <c r="BN263" i="35" a="1"/>
  <c r="AR267" i="35"/>
  <c r="Q252" i="35" a="1"/>
  <c r="W272" i="35" a="1"/>
  <c r="R272" i="35" a="1"/>
  <c r="BU273" i="35" a="1"/>
  <c r="H261" i="35"/>
  <c r="U266" i="35" a="1"/>
  <c r="AW261" i="35" a="1"/>
  <c r="Y268" i="35" a="1"/>
  <c r="Z267" i="35" a="1"/>
  <c r="W266" i="35" a="1"/>
  <c r="AP268" i="35"/>
  <c r="F249" i="35"/>
  <c r="AI250" i="35" a="1"/>
  <c r="T263" i="35" a="1"/>
  <c r="I257" i="35"/>
  <c r="AY272" i="35" a="1"/>
  <c r="BQ267" i="35" a="1"/>
  <c r="BK272" i="35" a="1"/>
  <c r="AU269" i="35" a="1"/>
  <c r="AQ269" i="35"/>
  <c r="Q274" i="35" a="1"/>
  <c r="AF270" i="35" a="1"/>
  <c r="BO264" i="35" a="1"/>
  <c r="BA272" i="35" a="1"/>
  <c r="AI266" i="35" a="1"/>
  <c r="AB253" i="35" a="1"/>
  <c r="N273" i="35"/>
  <c r="G242" i="35"/>
  <c r="C246" i="35" a="1"/>
  <c r="BG267" i="35" a="1"/>
  <c r="H254" i="35"/>
  <c r="BR262" i="35" a="1"/>
  <c r="AG237" i="35" a="1"/>
  <c r="AY248" i="35" a="1"/>
  <c r="AJ237" i="35" a="1"/>
  <c r="BC254" i="35" a="1"/>
  <c r="BH251" i="35" a="1"/>
  <c r="AK250" i="35" a="1"/>
  <c r="BB248" i="35" a="1"/>
  <c r="AG249" i="35" a="1"/>
  <c r="U261" i="35" a="1"/>
  <c r="Q266" i="35" a="1"/>
  <c r="BF255" i="35" a="1"/>
  <c r="BH268" i="35" a="1"/>
  <c r="BP242" i="35" a="1"/>
  <c r="AM213" i="35"/>
  <c r="BJ267" i="35" a="1"/>
  <c r="AM242" i="35"/>
  <c r="BJ248" i="35" a="1"/>
  <c r="BE249" i="35" a="1"/>
  <c r="BO258" i="35" a="1"/>
  <c r="BA260" i="35" a="1"/>
  <c r="AN272" i="35"/>
  <c r="AM274" i="35"/>
  <c r="AI265" i="35" a="1"/>
  <c r="AJ254" i="35" a="1"/>
  <c r="E266" i="35"/>
  <c r="AU270" i="35" a="1"/>
  <c r="BR258" i="35" a="1"/>
  <c r="BT265" i="35" a="1"/>
  <c r="T260" i="35" a="1"/>
  <c r="S266" i="35" a="1"/>
  <c r="Z263" i="35" a="1"/>
  <c r="BL265" i="35" a="1"/>
  <c r="AA248" i="35" a="1"/>
  <c r="BK274" i="35" a="1"/>
  <c r="I273" i="35"/>
  <c r="BD260" i="35" a="1"/>
  <c r="R273" i="35" a="1"/>
  <c r="AS270" i="35"/>
  <c r="BO271" i="35" a="1"/>
  <c r="BM268" i="35" a="1"/>
  <c r="L272" i="35"/>
  <c r="M268" i="35"/>
  <c r="AI270" i="35" a="1"/>
  <c r="BM246" i="35" a="1"/>
  <c r="F253" i="35"/>
  <c r="BS262" i="35" a="1"/>
  <c r="R259" i="35" a="1"/>
  <c r="BS267" i="35" a="1"/>
  <c r="BT267" i="35" a="1"/>
  <c r="S255" i="35" a="1"/>
  <c r="F266" i="35"/>
  <c r="BA262" i="35" a="1"/>
  <c r="AR266" i="35"/>
  <c r="BF270" i="35" a="1"/>
  <c r="J262" i="35"/>
  <c r="AO266" i="35"/>
  <c r="BC262" i="35" a="1"/>
  <c r="R261" i="35" a="1"/>
  <c r="Z257" i="35" a="1"/>
  <c r="AU238" i="35" a="1"/>
  <c r="AC262" i="35" a="1"/>
  <c r="AY268" i="35" a="1"/>
  <c r="Z266" i="35" a="1"/>
  <c r="AC270" i="35" a="1"/>
  <c r="BH270" i="35" a="1"/>
  <c r="BR265" i="35" a="1"/>
  <c r="AI263" i="35" a="1"/>
  <c r="AK273" i="35" a="1"/>
  <c r="AG259" i="35" a="1"/>
  <c r="I272" i="35"/>
  <c r="BH252" i="35" a="1"/>
  <c r="BM269" i="35" a="1"/>
  <c r="T271" i="35" a="1"/>
  <c r="AG264" i="35" a="1"/>
  <c r="BL263" i="35" a="1"/>
  <c r="E249" i="35"/>
  <c r="AX248" i="35" a="1"/>
  <c r="AW271" i="35" a="1"/>
  <c r="AX239" i="35" a="1"/>
  <c r="AO269" i="35"/>
  <c r="J272" i="35"/>
  <c r="BF268" i="35" a="1"/>
  <c r="BN270" i="35" a="1"/>
  <c r="BM263" i="35" a="1"/>
  <c r="AI274" i="35" a="1"/>
  <c r="AS265" i="35"/>
  <c r="Q268" i="35" a="1"/>
  <c r="BT273" i="35" a="1"/>
  <c r="Y270" i="35" a="1"/>
  <c r="AB254" i="35" a="1"/>
  <c r="G246" i="35"/>
  <c r="AC271" i="35" a="1"/>
  <c r="AQ247" i="35"/>
  <c r="AO256" i="35"/>
  <c r="BI271" i="35" a="1"/>
  <c r="BU271" i="35" a="1"/>
  <c r="M270" i="35"/>
  <c r="AB268" i="35" a="1"/>
  <c r="AX274" i="35" a="1"/>
  <c r="BL266" i="35" a="1"/>
  <c r="AK263" i="35" a="1"/>
  <c r="AX271" i="35" a="1"/>
  <c r="AY266" i="35" a="1"/>
  <c r="BK266" i="35" a="1"/>
  <c r="BL241" i="35" a="1"/>
  <c r="H255" i="35"/>
  <c r="BE264" i="35" a="1"/>
  <c r="AP251" i="35"/>
  <c r="AQ273" i="35"/>
  <c r="T255" i="35" a="1"/>
  <c r="BR272" i="35" a="1"/>
  <c r="BP268" i="35" a="1"/>
  <c r="R256" i="35" a="1"/>
  <c r="BH266" i="35" a="1"/>
  <c r="F273" i="35"/>
  <c r="Y262" i="35" a="1"/>
  <c r="M265" i="35"/>
  <c r="AW256" i="35" a="1"/>
  <c r="AP261" i="35"/>
  <c r="Y258" i="35" a="1"/>
  <c r="BG252" i="35" a="1"/>
  <c r="AQ262" i="35"/>
  <c r="P266" i="35" a="1"/>
  <c r="AW273" i="35" a="1"/>
  <c r="AP272" i="35"/>
  <c r="AU266" i="35" a="1"/>
  <c r="BG265" i="35" a="1"/>
  <c r="D269" i="35"/>
  <c r="AW260" i="35" a="1"/>
  <c r="BC260" i="35" a="1"/>
  <c r="V268" i="35" a="1"/>
  <c r="AF268" i="35" a="1"/>
  <c r="BA253" i="35" a="1"/>
  <c r="BO251" i="35" a="1"/>
  <c r="W264" i="35" a="1"/>
  <c r="U251" i="35" a="1"/>
  <c r="AZ260" i="35" a="1"/>
  <c r="AF253" i="35" a="1"/>
  <c r="BN262" i="35" a="1"/>
  <c r="Z254" i="35" a="1"/>
  <c r="G257" i="35"/>
  <c r="BS245" i="35" a="1"/>
  <c r="AS261" i="35"/>
  <c r="AJ269" i="35" a="1"/>
  <c r="T270" i="35" a="1"/>
  <c r="AA266" i="35" a="1"/>
  <c r="AC264" i="35" a="1"/>
  <c r="BM248" i="35" a="1"/>
  <c r="AP255" i="35"/>
  <c r="AJ272" i="35" a="1"/>
  <c r="BL258" i="35" a="1"/>
  <c r="Q273" i="35" a="1"/>
  <c r="BU266" i="35" a="1"/>
  <c r="AU264" i="35" a="1"/>
  <c r="M256" i="35"/>
  <c r="Q265" i="35" a="1"/>
  <c r="BS259" i="35" a="1"/>
  <c r="C264" i="35" a="1"/>
  <c r="BF272" i="35" a="1"/>
  <c r="Y259" i="35" a="1"/>
  <c r="Y273" i="35" a="1"/>
  <c r="AD266" i="35" a="1"/>
  <c r="BH226" i="35" a="1"/>
  <c r="BI265" i="35" a="1"/>
  <c r="AO264" i="35"/>
  <c r="AD244" i="35" a="1"/>
  <c r="AB250" i="35" a="1"/>
  <c r="V249" i="35" a="1"/>
  <c r="D226" i="35"/>
  <c r="N249" i="35"/>
  <c r="BM274" i="35" a="1"/>
  <c r="BL269" i="35" a="1"/>
  <c r="N251" i="35"/>
  <c r="BB255" i="35" a="1"/>
  <c r="G256" i="35"/>
  <c r="BC256" i="35" a="1"/>
  <c r="G263" i="35"/>
  <c r="K265" i="35"/>
  <c r="AB255" i="35" a="1"/>
  <c r="BM257" i="35" a="1"/>
  <c r="P272" i="35" a="1"/>
  <c r="AN274" i="35"/>
  <c r="BH274" i="35" a="1"/>
  <c r="BH271" i="35" a="1"/>
  <c r="BB261" i="35" a="1"/>
  <c r="BU246" i="35" a="1"/>
  <c r="BF247" i="35" a="1"/>
  <c r="BL249" i="35" a="1"/>
  <c r="BE270" i="35" a="1"/>
  <c r="BS249" i="35" a="1"/>
  <c r="BA265" i="35" a="1"/>
  <c r="S242" i="35" a="1"/>
  <c r="L251" i="35"/>
  <c r="F239" i="35"/>
  <c r="E236" i="35"/>
  <c r="AB240" i="35" a="1"/>
  <c r="BM236" i="35" a="1"/>
  <c r="BK249" i="35" a="1"/>
  <c r="AG274" i="35" a="1"/>
  <c r="AB259" i="35" a="1"/>
  <c r="BI266" i="35" a="1"/>
  <c r="BS237" i="35" a="1"/>
  <c r="BG272" i="35" a="1"/>
  <c r="J253" i="35"/>
  <c r="BR266" i="35" a="1"/>
  <c r="BP243" i="35" a="1"/>
  <c r="BE263" i="35" a="1"/>
  <c r="J258" i="35"/>
  <c r="AY253" i="35" a="1"/>
  <c r="AH254" i="35" a="1"/>
  <c r="BA263" i="35" a="1"/>
  <c r="AV239" i="35" a="1"/>
  <c r="AA232" i="35" a="1"/>
  <c r="Y253" i="35" a="1"/>
  <c r="M245" i="35"/>
  <c r="M257" i="35"/>
  <c r="Y261" i="35" a="1"/>
  <c r="AS248" i="35"/>
  <c r="T252" i="35" a="1"/>
  <c r="P254" i="35" a="1"/>
  <c r="R252" i="35" a="1"/>
  <c r="BA258" i="35" a="1"/>
  <c r="AO248" i="35"/>
  <c r="E270" i="35"/>
  <c r="AV266" i="35" a="1"/>
  <c r="F255" i="35"/>
  <c r="AU226" i="35" a="1"/>
  <c r="C248" i="35" a="1"/>
  <c r="N244" i="35"/>
  <c r="R260" i="35" a="1"/>
  <c r="F254" i="35"/>
  <c r="BQ274" i="35" a="1"/>
  <c r="BJ247" i="35" a="1"/>
  <c r="BL233" i="35" a="1"/>
  <c r="AG272" i="35" a="1"/>
  <c r="AG253" i="35" a="1"/>
  <c r="AZ264" i="35" a="1"/>
  <c r="C253" i="35" a="1"/>
  <c r="AF260" i="35" a="1"/>
  <c r="F274" i="35"/>
  <c r="BA261" i="35" a="1"/>
  <c r="C219" i="35" a="1"/>
  <c r="BC205" i="35" a="1"/>
  <c r="AX242" i="35" a="1"/>
  <c r="AM238" i="35"/>
  <c r="AD259" i="35" a="1"/>
  <c r="AU236" i="35" a="1"/>
  <c r="BT234" i="35" a="1"/>
  <c r="BB247" i="35" a="1"/>
  <c r="L222" i="35"/>
  <c r="AO247" i="35"/>
  <c r="AZ273" i="35" a="1"/>
  <c r="AJ268" i="35" a="1"/>
  <c r="AH262" i="35" a="1"/>
  <c r="F261" i="35"/>
  <c r="BL260" i="35" a="1"/>
  <c r="D266" i="35"/>
  <c r="AN260" i="35"/>
  <c r="BQ269" i="35" a="1"/>
  <c r="I264" i="35"/>
  <c r="AE267" i="35" a="1"/>
  <c r="AP262" i="35"/>
  <c r="AI271" i="35" a="1"/>
  <c r="S260" i="35" a="1"/>
  <c r="G274" i="35"/>
  <c r="H253" i="35"/>
  <c r="I259" i="35"/>
  <c r="AZ224" i="35" a="1"/>
  <c r="BM261" i="35" a="1"/>
  <c r="AW241" i="35" a="1"/>
  <c r="BD258" i="35" a="1"/>
  <c r="U241" i="35" a="1"/>
  <c r="AK218" i="35" a="1"/>
  <c r="BQ242" i="35" a="1"/>
  <c r="BK247" i="35" a="1"/>
  <c r="AQ272" i="35"/>
  <c r="Y254" i="35" a="1"/>
  <c r="AU258" i="35" a="1"/>
  <c r="S252" i="35" a="1"/>
  <c r="BR236" i="35" a="1"/>
  <c r="AY267" i="35" a="1"/>
  <c r="BG258" i="35" a="1"/>
  <c r="AD270" i="35" a="1"/>
  <c r="H265" i="35"/>
  <c r="I235" i="35"/>
  <c r="BA252" i="35" a="1"/>
  <c r="BH272" i="35" a="1"/>
  <c r="F268" i="35"/>
  <c r="BH235" i="35" a="1"/>
  <c r="BP255" i="35" a="1"/>
  <c r="BQ259" i="35" a="1"/>
  <c r="M267" i="35"/>
  <c r="AP260" i="35"/>
  <c r="AE254" i="35" a="1"/>
  <c r="AJ251" i="35" a="1"/>
  <c r="Z261" i="35" a="1"/>
  <c r="AO268" i="35"/>
  <c r="J271" i="35"/>
  <c r="W242" i="35" a="1"/>
  <c r="AM234" i="35"/>
  <c r="AN245" i="35"/>
  <c r="H247" i="35"/>
  <c r="BI270" i="35" a="1"/>
  <c r="AC255" i="35" a="1"/>
  <c r="AU261" i="35" a="1"/>
  <c r="AD265" i="35" a="1"/>
  <c r="AZ269" i="35" a="1"/>
  <c r="E257" i="35"/>
  <c r="BK254" i="35" a="1"/>
  <c r="AC260" i="35" a="1"/>
  <c r="BJ261" i="35" a="1"/>
  <c r="D249" i="35"/>
  <c r="BQ263" i="35" a="1"/>
  <c r="I255" i="35"/>
  <c r="BK236" i="35" a="1"/>
  <c r="I234" i="35"/>
  <c r="Y246" i="35" a="1"/>
  <c r="X249" i="35" a="1"/>
  <c r="AB266" i="35" a="1"/>
  <c r="L247" i="35"/>
  <c r="G259" i="35"/>
  <c r="BM242" i="35" a="1"/>
  <c r="D251" i="35"/>
  <c r="BU267" i="35" a="1"/>
  <c r="AQ263" i="35"/>
  <c r="E268" i="35"/>
  <c r="D250" i="35"/>
  <c r="S270" i="35" a="1"/>
  <c r="AH271" i="35" a="1"/>
  <c r="D259" i="35"/>
  <c r="AK216" i="35" a="1"/>
  <c r="AH213" i="35" a="1"/>
  <c r="Y232" i="35" a="1"/>
  <c r="Q244" i="35" a="1"/>
  <c r="AJ263" i="35" a="1"/>
  <c r="X252" i="35" a="1"/>
  <c r="AZ248" i="35" a="1"/>
  <c r="U263" i="35" a="1"/>
  <c r="BB239" i="35" a="1"/>
  <c r="BC265" i="35" a="1"/>
  <c r="W259" i="35" a="1"/>
  <c r="T266" i="35" a="1"/>
  <c r="AN240" i="35"/>
  <c r="AY264" i="35" a="1"/>
  <c r="AK254" i="35" a="1"/>
  <c r="BL256" i="35" a="1"/>
  <c r="AM265" i="35"/>
  <c r="BH249" i="35" a="1"/>
  <c r="BC244" i="35" a="1"/>
  <c r="K270" i="35"/>
  <c r="Z250" i="35" a="1"/>
  <c r="AJ273" i="35" a="1"/>
  <c r="G253" i="35"/>
  <c r="X264" i="35" a="1"/>
  <c r="J273" i="35"/>
  <c r="BA270" i="35" a="1"/>
  <c r="BB262" i="35" a="1"/>
  <c r="BT263" i="35" a="1"/>
  <c r="D268" i="35"/>
  <c r="AH252" i="35" a="1"/>
  <c r="BN268" i="35" a="1"/>
  <c r="AK260" i="35" a="1"/>
  <c r="I274" i="35"/>
  <c r="BJ273" i="35" a="1"/>
  <c r="V221" i="35" a="1"/>
  <c r="AI228" i="35" a="1"/>
  <c r="BI253" i="35" a="1"/>
  <c r="AC238" i="35" a="1"/>
  <c r="W254" i="35" a="1"/>
  <c r="Z269" i="35" a="1"/>
  <c r="AX254" i="35" a="1"/>
  <c r="BA243" i="35" a="1"/>
  <c r="Q245" i="35" a="1"/>
  <c r="K254" i="35"/>
  <c r="R250" i="35" a="1"/>
  <c r="AP256" i="35"/>
  <c r="AR254" i="35"/>
  <c r="L273" i="35"/>
  <c r="AK255" i="35" a="1"/>
  <c r="AV264" i="35" a="1"/>
  <c r="AD247" i="35" a="1"/>
  <c r="BE250" i="35" a="1"/>
  <c r="AJ270" i="35" a="1"/>
  <c r="AI246" i="35" a="1"/>
  <c r="X261" i="35" a="1"/>
  <c r="C266" i="35" a="1"/>
  <c r="AI260" i="35" a="1"/>
  <c r="BQ258" i="35" a="1"/>
  <c r="BB238" i="35" a="1"/>
  <c r="BJ260" i="35" a="1"/>
  <c r="BK250" i="35" a="1"/>
  <c r="AE221" i="35" a="1"/>
  <c r="BM224" i="35" a="1"/>
  <c r="X243" i="35" a="1"/>
  <c r="AQ260" i="35"/>
  <c r="Z273" i="35" a="1"/>
  <c r="R254" i="35" a="1"/>
  <c r="AZ250" i="35" a="1"/>
  <c r="N259" i="35"/>
  <c r="BF237" i="35" a="1"/>
  <c r="R268" i="35" a="1"/>
  <c r="BI263" i="35" a="1"/>
  <c r="BB263" i="35" a="1"/>
  <c r="M274" i="35"/>
  <c r="BL267" i="35" a="1"/>
  <c r="BI248" i="35" a="1"/>
  <c r="T267" i="35" a="1"/>
  <c r="Q240" i="35" a="1"/>
  <c r="AW216" i="35" a="1"/>
  <c r="AZ227" i="35" a="1"/>
  <c r="AF243" i="35" a="1"/>
  <c r="AE238" i="35" a="1"/>
  <c r="AD254" i="35" a="1"/>
  <c r="AO244" i="35"/>
  <c r="AS258" i="35"/>
  <c r="BG233" i="35" a="1"/>
  <c r="BF266" i="35" a="1"/>
  <c r="F240" i="35"/>
  <c r="AO272" i="35"/>
  <c r="C247" i="35" a="1"/>
  <c r="AF256" i="35" a="1"/>
  <c r="C259" i="35" a="1"/>
  <c r="BR247" i="35" a="1"/>
  <c r="AE220" i="35" a="1"/>
  <c r="Z252" i="35" a="1"/>
  <c r="AU233" i="35" a="1"/>
  <c r="Z230" i="35" a="1"/>
  <c r="BR268" i="35" a="1"/>
  <c r="BB252" i="35" a="1"/>
  <c r="BJ270" i="35" a="1"/>
  <c r="AD251" i="35" a="1"/>
  <c r="AK231" i="35" a="1"/>
  <c r="BT249" i="35" a="1"/>
  <c r="Z253" i="35" a="1"/>
  <c r="AF266" i="35" a="1"/>
  <c r="BO252" i="35" a="1"/>
  <c r="K247" i="35"/>
  <c r="BU272" i="35" a="1"/>
  <c r="AU274" i="35" a="1"/>
  <c r="E258" i="35"/>
  <c r="L257" i="35"/>
  <c r="U262" i="35" a="1"/>
  <c r="R271" i="35" a="1"/>
  <c r="BL268" i="35" a="1"/>
  <c r="BR243" i="35" a="1"/>
  <c r="AH268" i="35" a="1"/>
  <c r="BQ261" i="35" a="1"/>
  <c r="AJ267" i="35" a="1"/>
  <c r="S259" i="35" a="1"/>
  <c r="G272" i="35"/>
  <c r="BU236" i="35" a="1"/>
  <c r="D265" i="35"/>
  <c r="X272" i="35" a="1"/>
  <c r="W249" i="35" a="1"/>
  <c r="AS263" i="35"/>
  <c r="W258" i="35" a="1"/>
  <c r="BO247" i="35" a="1"/>
  <c r="AY262" i="35" a="1"/>
  <c r="AM206" i="35"/>
  <c r="BM238" i="35" a="1"/>
  <c r="AJ253" i="35" a="1"/>
  <c r="AD240" i="35" a="1"/>
  <c r="AX266" i="35" a="1"/>
  <c r="BT271" i="35" a="1"/>
  <c r="Y272" i="35" a="1"/>
  <c r="K255" i="35"/>
  <c r="BL230" i="35" a="1"/>
  <c r="W269" i="35" a="1"/>
  <c r="N232" i="35"/>
  <c r="AH257" i="35" a="1"/>
  <c r="BG264" i="35" a="1"/>
  <c r="W270" i="35" a="1"/>
  <c r="C272" i="35" a="1"/>
  <c r="BF259" i="35" a="1"/>
  <c r="BT261" i="35" a="1"/>
  <c r="BB268" i="35" a="1"/>
  <c r="AC263" i="35" a="1"/>
  <c r="BK239" i="35" a="1"/>
  <c r="AZ241" i="35" a="1"/>
  <c r="BK243" i="35" a="1"/>
  <c r="BA266" i="35" a="1"/>
  <c r="AW243" i="35" a="1"/>
  <c r="BT259" i="35" a="1"/>
  <c r="BU255" i="35" a="1"/>
  <c r="AY257" i="35" a="1"/>
  <c r="BA213" i="35" a="1"/>
  <c r="BP207" i="35" a="1"/>
  <c r="AV245" i="35" a="1"/>
  <c r="BG239" i="35" a="1"/>
  <c r="S256" i="35" a="1"/>
  <c r="H260" i="35"/>
  <c r="AD253" i="35" a="1"/>
  <c r="BD274" i="35" a="1"/>
  <c r="I260" i="35"/>
  <c r="BC268" i="35" a="1"/>
  <c r="AD246" i="35" a="1"/>
  <c r="AG271" i="35" a="1"/>
  <c r="N238" i="35"/>
  <c r="BR274" i="35" a="1"/>
  <c r="BJ256" i="35" a="1"/>
  <c r="BT253" i="35" a="1"/>
  <c r="U216" i="35" a="1"/>
  <c r="H251" i="35"/>
  <c r="BC251" i="35" a="1"/>
  <c r="H226" i="35"/>
  <c r="BO266" i="35" a="1"/>
  <c r="X265" i="35" a="1"/>
  <c r="BD245" i="35" a="1"/>
  <c r="M255" i="35"/>
  <c r="BL226" i="35" a="1"/>
  <c r="BS254" i="35" a="1"/>
  <c r="R263" i="35" a="1"/>
  <c r="J244" i="35"/>
  <c r="BQ249" i="35" a="1"/>
  <c r="BD261" i="35" a="1"/>
  <c r="BR270" i="35" a="1"/>
  <c r="V243" i="35" a="1"/>
  <c r="BE222" i="35" a="1"/>
  <c r="AF230" i="35" a="1"/>
  <c r="J235" i="35"/>
  <c r="AI234" i="35" a="1"/>
  <c r="P259" i="35" a="1"/>
  <c r="U272" i="35" a="1"/>
  <c r="AS256" i="35"/>
  <c r="V257" i="35" a="1"/>
  <c r="T211" i="35" a="1"/>
  <c r="BN258" i="35" a="1"/>
  <c r="AG258" i="35" a="1"/>
  <c r="U260" i="35" a="1"/>
  <c r="M261" i="35"/>
  <c r="AR272" i="35"/>
  <c r="BP244" i="35" a="1"/>
  <c r="BM252" i="35" a="1"/>
  <c r="X237" i="35" a="1"/>
  <c r="BP249" i="35" a="1"/>
  <c r="BF230" i="35" a="1"/>
  <c r="BI269" i="35" a="1"/>
  <c r="AZ261" i="35" a="1"/>
  <c r="BM262" i="35" a="1"/>
  <c r="BO246" i="35" a="1"/>
  <c r="BE243" i="35" a="1"/>
  <c r="BC237" i="35" a="1"/>
  <c r="BC241" i="35" a="1"/>
  <c r="V237" i="35" a="1"/>
  <c r="M243" i="35"/>
  <c r="R234" i="35" a="1"/>
  <c r="AG262" i="35" a="1"/>
  <c r="AD250" i="35" a="1"/>
  <c r="AH239" i="35" a="1"/>
  <c r="AE246" i="35" a="1"/>
  <c r="AA257" i="35" a="1"/>
  <c r="AJ244" i="35" a="1"/>
  <c r="AF269" i="35" a="1"/>
  <c r="AR260" i="35"/>
  <c r="AI251" i="35" a="1"/>
  <c r="BQ223" i="35" a="1"/>
  <c r="AM261" i="35"/>
  <c r="M249" i="35"/>
  <c r="S250" i="35" a="1"/>
  <c r="BC238" i="35" a="1"/>
  <c r="BE213" i="35" a="1"/>
  <c r="T254" i="35" a="1"/>
  <c r="AF234" i="35" a="1"/>
  <c r="AS246" i="35"/>
  <c r="BE265" i="35" a="1"/>
  <c r="G255" i="35"/>
  <c r="BC261" i="35" a="1"/>
  <c r="AW274" i="35" a="1"/>
  <c r="AQ274" i="35"/>
  <c r="BD270" i="35" a="1"/>
  <c r="BS242" i="35" a="1"/>
  <c r="AZ258" i="35" a="1"/>
  <c r="BM273" i="35" a="1"/>
  <c r="BP271" i="35" a="1"/>
  <c r="AZ268" i="35" a="1"/>
  <c r="AE265" i="35" a="1"/>
  <c r="AP270" i="35"/>
  <c r="AX264" i="35" a="1"/>
  <c r="AV251" i="35" a="1"/>
  <c r="AI272" i="35" a="1"/>
  <c r="BN255" i="35" a="1"/>
  <c r="K259" i="35"/>
  <c r="K245" i="35"/>
  <c r="AK264" i="35" a="1"/>
  <c r="K273" i="35"/>
  <c r="AF245" i="35" a="1"/>
  <c r="BI254" i="35" a="1"/>
  <c r="BJ241" i="35" a="1"/>
  <c r="BF227" i="35" a="1"/>
  <c r="BT260" i="35" a="1"/>
  <c r="X273" i="35" a="1"/>
  <c r="N258" i="35"/>
  <c r="I258" i="35"/>
  <c r="BM241" i="35" a="1"/>
  <c r="X241" i="35" a="1"/>
  <c r="C250" i="35" a="1"/>
  <c r="Q239" i="35" a="1"/>
  <c r="R274" i="35" a="1"/>
  <c r="BM240" i="35" a="1"/>
  <c r="K262" i="35"/>
  <c r="S262" i="35" a="1"/>
  <c r="BB274" i="35" a="1"/>
  <c r="Z264" i="35" a="1"/>
  <c r="R266" i="35" a="1"/>
  <c r="AN230" i="35"/>
  <c r="BB271" i="35" a="1"/>
  <c r="AY263" i="35" a="1"/>
  <c r="D263" i="35"/>
  <c r="BK258" i="35" a="1"/>
  <c r="BF254" i="35" a="1"/>
  <c r="BD263" i="35" a="1"/>
  <c r="AE239" i="35" a="1"/>
  <c r="AC205" i="35" a="1"/>
  <c r="AP230" i="35"/>
  <c r="AJ245" i="35" a="1"/>
  <c r="AE247" i="35" a="1"/>
  <c r="T273" i="35" a="1"/>
  <c r="AU271" i="35" a="1"/>
  <c r="AD260" i="35" a="1"/>
  <c r="M266" i="35"/>
  <c r="Q226" i="35" a="1"/>
  <c r="H264" i="35"/>
  <c r="AR263" i="35"/>
  <c r="AQ264" i="35"/>
  <c r="BB272" i="35" a="1"/>
  <c r="BN257" i="35" a="1"/>
  <c r="BM259" i="35" a="1"/>
  <c r="BS255" i="35" a="1"/>
  <c r="X212" i="35" a="1"/>
  <c r="AY230" i="35" a="1"/>
  <c r="BM250" i="35" a="1"/>
  <c r="BI243" i="35" a="1"/>
  <c r="S274" i="35" a="1"/>
  <c r="BD248" i="35" a="1"/>
  <c r="BT254" i="35" a="1"/>
  <c r="AB249" i="35" a="1"/>
  <c r="AW210" i="35" a="1"/>
  <c r="BR240" i="35" a="1"/>
  <c r="BR239" i="35" a="1"/>
  <c r="BT241" i="35" a="1"/>
  <c r="G261" i="35"/>
  <c r="AZ252" i="35" a="1"/>
  <c r="BD243" i="35" a="1"/>
  <c r="BL247" i="35" a="1"/>
  <c r="H242" i="35"/>
  <c r="AR233" i="35"/>
  <c r="AX233" i="35" a="1"/>
  <c r="AH266" i="35" a="1"/>
  <c r="AF272" i="35" a="1"/>
  <c r="AE256" i="35" a="1"/>
  <c r="BL273" i="35" a="1"/>
  <c r="F234" i="35"/>
  <c r="BG204" i="35" a="1"/>
  <c r="AX252" i="35" a="1"/>
  <c r="S253" i="35" a="1"/>
  <c r="AK268" i="35" a="1"/>
  <c r="AO271" i="35"/>
  <c r="AD264" i="35" a="1"/>
  <c r="E256" i="35"/>
  <c r="W233" i="35" a="1"/>
  <c r="BR241" i="35" a="1"/>
  <c r="J246" i="35"/>
  <c r="BS218" i="35" a="1"/>
  <c r="BS261" i="35" a="1"/>
  <c r="AA268" i="35" a="1"/>
  <c r="AM235" i="35"/>
  <c r="BN236" i="35" a="1"/>
  <c r="F226" i="35"/>
  <c r="AK252" i="35" a="1"/>
  <c r="BF265" i="35" a="1"/>
  <c r="J260" i="35"/>
  <c r="AQ261" i="35"/>
  <c r="BI251" i="35" a="1"/>
  <c r="P255" i="35" a="1"/>
  <c r="BI245" i="35" a="1"/>
  <c r="BA259" i="35" a="1"/>
  <c r="BL272" i="35" a="1"/>
  <c r="AM259" i="35"/>
  <c r="Z260" i="35" a="1"/>
  <c r="BJ269" i="35" a="1"/>
  <c r="AA262" i="35" a="1"/>
  <c r="H238" i="35"/>
  <c r="AN267" i="35"/>
  <c r="AM266" i="35"/>
  <c r="G267" i="35"/>
  <c r="BO257" i="35" a="1"/>
  <c r="AX268" i="35" a="1"/>
  <c r="AD273" i="35" a="1"/>
  <c r="K269" i="35"/>
  <c r="X260" i="35" a="1"/>
  <c r="Z234" i="35" a="1"/>
  <c r="AX246" i="35" a="1"/>
  <c r="BF231" i="35" a="1"/>
  <c r="G238" i="35"/>
  <c r="BB269" i="35" a="1"/>
  <c r="X240" i="35" a="1"/>
  <c r="AP267" i="35"/>
  <c r="Y237" i="35" a="1"/>
  <c r="BP191" i="35" a="1"/>
  <c r="U252" i="35" a="1"/>
  <c r="C232" i="35" a="1"/>
  <c r="V271" i="35" a="1"/>
  <c r="BM256" i="35" a="1"/>
  <c r="BL254" i="35" a="1"/>
  <c r="AQ232" i="35"/>
  <c r="AN269" i="35"/>
  <c r="T262" i="35" a="1"/>
  <c r="AG266" i="35" a="1"/>
  <c r="BC263" i="35" a="1"/>
  <c r="BE205" i="35" a="1"/>
  <c r="AG242" i="35" a="1"/>
  <c r="AX243" i="35" a="1"/>
  <c r="C243" i="35" a="1"/>
  <c r="V274" i="35" a="1"/>
  <c r="AV274" i="35" a="1"/>
  <c r="AC252" i="35" a="1"/>
  <c r="AJ257" i="35" a="1"/>
  <c r="AP238" i="35"/>
  <c r="N245" i="35"/>
  <c r="AR243" i="35"/>
  <c r="K223" i="35"/>
  <c r="BO270" i="35" a="1"/>
  <c r="AN257" i="35"/>
  <c r="AJ256" i="35" a="1"/>
  <c r="AM250" i="35"/>
  <c r="Q207" i="35" a="1"/>
  <c r="AM249" i="35"/>
  <c r="Q246" i="35" a="1"/>
  <c r="BN237" i="35" a="1"/>
  <c r="AZ270" i="35" a="1"/>
  <c r="AO259" i="35"/>
  <c r="BR246" i="35" a="1"/>
  <c r="W253" i="35" a="1"/>
  <c r="C255" i="35" a="1"/>
  <c r="AC241" i="35" a="1"/>
  <c r="X235" i="35" a="1"/>
  <c r="BF261" i="35" a="1"/>
  <c r="L269" i="35"/>
  <c r="BA250" i="35" a="1"/>
  <c r="BF267" i="35" a="1"/>
  <c r="H257" i="35"/>
  <c r="AJ202" i="35" a="1"/>
  <c r="S257" i="35" a="1"/>
  <c r="BL262" i="35" a="1"/>
  <c r="G262" i="35"/>
  <c r="BG266" i="35" a="1"/>
  <c r="BR263" i="35" a="1"/>
  <c r="AD269" i="35" a="1"/>
  <c r="AN242" i="35"/>
  <c r="BG270" i="35" a="1"/>
  <c r="H236" i="35"/>
  <c r="K226" i="35"/>
  <c r="U273" i="35" a="1"/>
  <c r="BK273" i="35" a="1"/>
  <c r="I266" i="35"/>
  <c r="AI245" i="35" a="1"/>
  <c r="BK256" i="35" a="1"/>
  <c r="R235" i="35" a="1"/>
  <c r="P261" i="35" a="1"/>
  <c r="BD255" i="35" a="1"/>
  <c r="AG273" i="35" a="1"/>
  <c r="AC254" i="35" a="1"/>
  <c r="Z258" i="35" a="1"/>
  <c r="BI272" i="35" a="1"/>
  <c r="AW252" i="35" a="1"/>
  <c r="AR241" i="35"/>
  <c r="D244" i="35"/>
  <c r="F202" i="35"/>
  <c r="BL261" i="35" a="1"/>
  <c r="BH253" i="35" a="1"/>
  <c r="BN223" i="35" a="1"/>
  <c r="G249" i="35"/>
  <c r="AQ238" i="35"/>
  <c r="BM235" i="35" a="1"/>
  <c r="AA238" i="35" a="1"/>
  <c r="AF231" i="35" a="1"/>
  <c r="AY214" i="35" a="1"/>
  <c r="BL255" i="35" a="1"/>
  <c r="AO213" i="35"/>
  <c r="R251" i="35" a="1"/>
  <c r="BK263" i="35" a="1"/>
  <c r="BG273" i="35" a="1"/>
  <c r="E272" i="35"/>
  <c r="AN271" i="35"/>
  <c r="X274" i="35" a="1"/>
  <c r="BS270" i="35" a="1"/>
  <c r="AK257" i="35" a="1"/>
  <c r="AU267" i="35" a="1"/>
  <c r="BJ257" i="35" a="1"/>
  <c r="R267" i="35" a="1"/>
  <c r="BS273" i="35" a="1"/>
  <c r="BG268" i="35" a="1"/>
  <c r="I253" i="35"/>
  <c r="AM248" i="35"/>
  <c r="X269" i="35" a="1"/>
  <c r="AV256" i="35" a="1"/>
  <c r="BC242" i="35" a="1"/>
  <c r="AQ243" i="35"/>
  <c r="W250" i="35" a="1"/>
  <c r="AV241" i="35" a="1"/>
  <c r="S272" i="35" a="1"/>
  <c r="AE249" i="35" a="1"/>
  <c r="J228" i="35"/>
  <c r="BA203" i="35" a="1"/>
  <c r="BU265" i="35" a="1"/>
  <c r="H271" i="35"/>
  <c r="S258" i="35" a="1"/>
  <c r="AW253" i="35" a="1"/>
  <c r="BQ257" i="35" a="1"/>
  <c r="Y241" i="35" a="1"/>
  <c r="AM252" i="35"/>
  <c r="BD249" i="35" a="1"/>
  <c r="C273" i="35" a="1"/>
  <c r="V258" i="35" a="1"/>
  <c r="AJ262" i="35" a="1"/>
  <c r="BI264" i="35" a="1"/>
  <c r="BD266" i="35" a="1"/>
  <c r="AS274" i="35"/>
  <c r="AF263" i="35" a="1"/>
  <c r="X247" i="35" a="1"/>
  <c r="AJ195" i="35" a="1"/>
  <c r="BD254" i="35" a="1"/>
  <c r="BI261" i="35" a="1"/>
  <c r="F262" i="35"/>
  <c r="T250" i="35" a="1"/>
  <c r="BL253" i="35" a="1"/>
  <c r="BC235" i="35" a="1"/>
  <c r="R239" i="35" a="1"/>
  <c r="I250" i="35"/>
  <c r="R243" i="35" a="1"/>
  <c r="BL221" i="35" a="1"/>
  <c r="AW249" i="35" a="1"/>
  <c r="G264" i="35"/>
  <c r="AN259" i="35"/>
  <c r="BO267" i="35" a="1"/>
  <c r="I238" i="35"/>
  <c r="AP199" i="35"/>
  <c r="AY269" i="35" a="1"/>
  <c r="E262" i="35"/>
  <c r="BR252" i="35" a="1"/>
  <c r="AK251" i="35" a="1"/>
  <c r="AS269" i="35"/>
  <c r="BB266" i="35" a="1"/>
  <c r="Z255" i="35" a="1"/>
  <c r="BS264" i="35" a="1"/>
  <c r="BF240" i="35" a="1"/>
  <c r="AC216" i="35" a="1"/>
  <c r="AP259" i="35"/>
  <c r="AE274" i="35" a="1"/>
  <c r="BL257" i="35" a="1"/>
  <c r="D243" i="35"/>
  <c r="T249" i="35" a="1"/>
  <c r="AZ245" i="35" a="1"/>
  <c r="BF252" i="35" a="1"/>
  <c r="BL239" i="35" a="1"/>
  <c r="U259" i="35" a="1"/>
  <c r="BI247" i="35" a="1"/>
  <c r="E251" i="35"/>
  <c r="K266" i="35"/>
  <c r="D247" i="35"/>
  <c r="BU258" i="35" a="1"/>
  <c r="BE242" i="35" a="1"/>
  <c r="AQ209" i="35"/>
  <c r="BO255" i="35" a="1"/>
  <c r="AM267" i="35"/>
  <c r="AR247" i="35"/>
  <c r="AF255" i="35" a="1"/>
  <c r="BR233" i="35" a="1"/>
  <c r="BG269" i="35" a="1"/>
  <c r="Z240" i="35" a="1"/>
  <c r="AD261" i="35" a="1"/>
  <c r="E267" i="35"/>
  <c r="AE255" i="35" a="1"/>
  <c r="BD235" i="35" a="1"/>
  <c r="BS244" i="35" a="1"/>
  <c r="Q233" i="35" a="1"/>
  <c r="P250" i="35" a="1"/>
  <c r="I230" i="35"/>
  <c r="AG228" i="35" a="1"/>
  <c r="BD257" i="35" a="1"/>
  <c r="F256" i="35"/>
  <c r="M253" i="35"/>
  <c r="BU253" i="35" a="1"/>
  <c r="BG244" i="35" a="1"/>
  <c r="BR257" i="35" a="1"/>
  <c r="M232" i="35"/>
  <c r="AB241" i="35" a="1"/>
  <c r="BH241" i="35" a="1"/>
  <c r="BG232" i="35" a="1"/>
  <c r="BA244" i="35" a="1"/>
  <c r="AP249" i="35"/>
  <c r="P251" i="35" a="1"/>
  <c r="BD250" i="35" a="1"/>
  <c r="AE248" i="35" a="1"/>
  <c r="AY225" i="35" a="1"/>
  <c r="F246" i="35"/>
  <c r="BP265" i="35" a="1"/>
  <c r="Y238" i="35" a="1"/>
  <c r="BS243" i="35" a="1"/>
  <c r="BF250" i="35" a="1"/>
  <c r="Q249" i="35" a="1"/>
  <c r="BD239" i="35" a="1"/>
  <c r="U246" i="35" a="1"/>
  <c r="AB242" i="35" a="1"/>
  <c r="U243" i="35" a="1"/>
  <c r="U256" i="35" a="1"/>
  <c r="X246" i="35" a="1"/>
  <c r="AK237" i="35" a="1"/>
  <c r="D267" i="35"/>
  <c r="AY270" i="35" a="1"/>
  <c r="K249" i="35"/>
  <c r="Q261" i="35" a="1"/>
  <c r="AF249" i="35" a="1"/>
  <c r="BT246" i="35" a="1"/>
  <c r="AB257" i="35" a="1"/>
  <c r="BT258" i="35" a="1"/>
  <c r="K260" i="35"/>
  <c r="BB257" i="35" a="1"/>
  <c r="BK261" i="35" a="1"/>
  <c r="R269" i="35" a="1"/>
  <c r="AC223" i="35" a="1"/>
  <c r="BN240" i="35" a="1"/>
  <c r="BB231" i="35" a="1"/>
  <c r="R240" i="35" a="1"/>
  <c r="AA243" i="35" a="1"/>
  <c r="AO241" i="35"/>
  <c r="S244" i="35" a="1"/>
  <c r="AY233" i="35" a="1"/>
  <c r="BG241" i="35" a="1"/>
  <c r="D233" i="35"/>
  <c r="W201" i="35" a="1"/>
  <c r="Y251" i="35" a="1"/>
  <c r="H252" i="35"/>
  <c r="AE229" i="35" a="1"/>
  <c r="BT239" i="35" a="1"/>
  <c r="BK234" i="35" a="1"/>
  <c r="BG253" i="35" a="1"/>
  <c r="BC250" i="35" a="1"/>
  <c r="I242" i="35"/>
  <c r="AW211" i="35" a="1"/>
  <c r="AN238" i="35"/>
  <c r="BT245" i="35" a="1"/>
  <c r="AY228" i="35" a="1"/>
  <c r="AW227" i="35" a="1"/>
  <c r="I229" i="35"/>
  <c r="K202" i="35"/>
  <c r="J227" i="35"/>
  <c r="AW195" i="35" a="1"/>
  <c r="BP274" i="35" a="1"/>
  <c r="AS260" i="35"/>
  <c r="X204" i="35" a="1"/>
  <c r="BM237" i="35" a="1"/>
  <c r="F258" i="35"/>
  <c r="AM229" i="35"/>
  <c r="BF244" i="35" a="1"/>
  <c r="AX251" i="35" a="1"/>
  <c r="AU248" i="35" a="1"/>
  <c r="AJ246" i="35" a="1"/>
  <c r="AC200" i="35" a="1"/>
  <c r="AA247" i="35" a="1"/>
  <c r="BB236" i="35" a="1"/>
  <c r="AK241" i="35" a="1"/>
  <c r="L227" i="35"/>
  <c r="AJ239" i="35" a="1"/>
  <c r="AX270" i="35" a="1"/>
  <c r="AC251" i="35" a="1"/>
  <c r="AO228" i="35"/>
  <c r="BT217" i="35" a="1"/>
  <c r="P241" i="35" a="1"/>
  <c r="AM221" i="35"/>
  <c r="BG254" i="35" a="1"/>
  <c r="H259" i="35"/>
  <c r="Y209" i="35" a="1"/>
  <c r="T240" i="35" a="1"/>
  <c r="AR218" i="35"/>
  <c r="BJ197" i="35" a="1"/>
  <c r="BQ247" i="35" a="1"/>
  <c r="AH193" i="35" a="1"/>
  <c r="BD244" i="35" a="1"/>
  <c r="BL235" i="35" a="1"/>
  <c r="AK242" i="35" a="1"/>
  <c r="AX208" i="35" a="1"/>
  <c r="BE244" i="35" a="1"/>
  <c r="Y212" i="35" a="1"/>
  <c r="BP252" i="35" a="1"/>
  <c r="AG260" i="35" a="1"/>
  <c r="AK248" i="35" a="1"/>
  <c r="D256" i="35"/>
  <c r="BJ244" i="35" a="1"/>
  <c r="AY232" i="35" a="1"/>
  <c r="AS268" i="35"/>
  <c r="C244" i="35" a="1"/>
  <c r="AW196" i="35" a="1"/>
  <c r="AV237" i="35" a="1"/>
  <c r="BI209" i="35" a="1"/>
  <c r="BG230" i="35" a="1"/>
  <c r="BL244" i="35" a="1"/>
  <c r="BT243" i="35" a="1"/>
  <c r="X254" i="35" a="1"/>
  <c r="X258" i="35" a="1"/>
  <c r="BS229" i="35" a="1"/>
  <c r="BB235" i="35" a="1"/>
  <c r="BD238" i="35" a="1"/>
  <c r="R270" i="35" a="1"/>
  <c r="AG254" i="35" a="1"/>
  <c r="AA265" i="35" a="1"/>
  <c r="AZ229" i="35" a="1"/>
  <c r="AH256" i="35" a="1"/>
  <c r="BF224" i="35" a="1"/>
  <c r="AG244" i="35" a="1"/>
  <c r="AH203" i="35" a="1"/>
  <c r="AM228" i="35"/>
  <c r="F272" i="35"/>
  <c r="V259" i="35" a="1"/>
  <c r="AO210" i="35"/>
  <c r="Z236" i="35" a="1"/>
  <c r="AO234" i="35"/>
  <c r="BH257" i="35" a="1"/>
  <c r="J257" i="35"/>
  <c r="AY192" i="35" a="1"/>
  <c r="M215" i="35"/>
  <c r="G224" i="35"/>
  <c r="BI229" i="35" a="1"/>
  <c r="AP243" i="35"/>
  <c r="BA251" i="35" a="1"/>
  <c r="AS235" i="35"/>
  <c r="D261" i="35"/>
  <c r="BL250" i="35" a="1"/>
  <c r="AJ252" i="35" a="1"/>
  <c r="P245" i="35" a="1"/>
  <c r="AA227" i="35" a="1"/>
  <c r="AV260" i="35" a="1"/>
  <c r="D260" i="35"/>
  <c r="AR232" i="35"/>
  <c r="S245" i="35" a="1"/>
  <c r="Z248" i="35" a="1"/>
  <c r="X255" i="35" a="1"/>
  <c r="R248" i="35" a="1"/>
  <c r="Y271" i="35" a="1"/>
  <c r="X262" i="35" a="1"/>
  <c r="BB256" i="35" a="1"/>
  <c r="AU255" i="35" a="1"/>
  <c r="AB258" i="35" a="1"/>
  <c r="BL240" i="35" a="1"/>
  <c r="AI257" i="35" a="1"/>
  <c r="G233" i="35"/>
  <c r="AP227" i="35"/>
  <c r="L255" i="35"/>
  <c r="E239" i="35"/>
  <c r="BR220" i="35" a="1"/>
  <c r="BG218" i="35" a="1"/>
  <c r="BI221" i="35" a="1"/>
  <c r="AJ232" i="35" a="1"/>
  <c r="BN239" i="35" a="1"/>
  <c r="Y245" i="35" a="1"/>
  <c r="AH245" i="35" a="1"/>
  <c r="U228" i="35" a="1"/>
  <c r="K235" i="35"/>
  <c r="BJ223" i="35" a="1"/>
  <c r="AC261" i="35" a="1"/>
  <c r="AI259" i="35" a="1"/>
  <c r="AI254" i="35" a="1"/>
  <c r="K257" i="35"/>
  <c r="BJ249" i="35" a="1"/>
  <c r="H262" i="35"/>
  <c r="F238" i="35"/>
  <c r="AS230" i="35"/>
  <c r="BE212" i="35" a="1"/>
  <c r="AI179" i="35" a="1"/>
  <c r="AD214" i="35" a="1"/>
  <c r="BM184" i="35" a="1"/>
  <c r="AN258" i="35"/>
  <c r="BM254" i="35" a="1"/>
  <c r="AZ256" i="35" a="1"/>
  <c r="BR253" i="35" a="1"/>
  <c r="BT237" i="35" a="1"/>
  <c r="J236" i="35"/>
  <c r="BI234" i="35" a="1"/>
  <c r="F230" i="35"/>
  <c r="AE240" i="35" a="1"/>
  <c r="AA223" i="35" a="1"/>
  <c r="K246" i="35"/>
  <c r="T247" i="35" a="1"/>
  <c r="BO250" i="35" a="1"/>
  <c r="AE241" i="35" a="1"/>
  <c r="AY240" i="35" a="1"/>
  <c r="AP226" i="35"/>
  <c r="BI268" i="35" a="1"/>
  <c r="BP219" i="35" a="1"/>
  <c r="R236" i="35" a="1"/>
  <c r="BD213" i="35" a="1"/>
  <c r="BO259" i="35" a="1"/>
  <c r="BB203" i="35" a="1"/>
  <c r="G269" i="35"/>
  <c r="AG231" i="35" a="1"/>
  <c r="BG262" i="35" a="1"/>
  <c r="I240" i="35"/>
  <c r="BL236" i="35" a="1"/>
  <c r="BS238" i="35" a="1"/>
  <c r="AO237" i="35"/>
  <c r="AI248" i="35" a="1"/>
  <c r="AE243" i="35" a="1"/>
  <c r="AA226" i="35" a="1"/>
  <c r="E230" i="35"/>
  <c r="AN188" i="35"/>
  <c r="AA235" i="35" a="1"/>
  <c r="AI184" i="35" a="1"/>
  <c r="BH265" i="35" a="1"/>
  <c r="BJ265" i="35" a="1"/>
  <c r="BP214" i="35" a="1"/>
  <c r="W239" i="35" a="1"/>
  <c r="L253" i="35"/>
  <c r="AB252" i="35" a="1"/>
  <c r="AG251" i="35" a="1"/>
  <c r="BA247" i="35" a="1"/>
  <c r="BD265" i="35" a="1"/>
  <c r="AO238" i="35"/>
  <c r="AS195" i="35"/>
  <c r="AQ246" i="35"/>
  <c r="AK233" i="35" a="1"/>
  <c r="AG255" i="35" a="1"/>
  <c r="X238" i="35" a="1"/>
  <c r="AU225" i="35" a="1"/>
  <c r="BQ243" i="35" a="1"/>
  <c r="AY241" i="35" a="1"/>
  <c r="V256" i="35" a="1"/>
  <c r="BT242" i="35" a="1"/>
  <c r="U255" i="35" a="1"/>
  <c r="AK229" i="35" a="1"/>
  <c r="AF220" i="35" a="1"/>
  <c r="AD237" i="35" a="1"/>
  <c r="AO211" i="35"/>
  <c r="AW234" i="35" a="1"/>
  <c r="BN235" i="35" a="1"/>
  <c r="S215" i="35" a="1"/>
  <c r="AO257" i="35"/>
  <c r="BC259" i="35" a="1"/>
  <c r="BA195" i="35" a="1"/>
  <c r="AU240" i="35" a="1"/>
  <c r="BS211" i="35" a="1"/>
  <c r="BF249" i="35" a="1"/>
  <c r="AJ226" i="35" a="1"/>
  <c r="V238" i="35" a="1"/>
  <c r="AI195" i="35" a="1"/>
  <c r="U248" i="35" a="1"/>
  <c r="BD198" i="35" a="1"/>
  <c r="BA269" i="35" a="1"/>
  <c r="I271" i="35"/>
  <c r="BK241" i="35" a="1"/>
  <c r="AX235" i="35" a="1"/>
  <c r="AD262" i="35" a="1"/>
  <c r="BH254" i="35" a="1"/>
  <c r="AG241" i="35" a="1"/>
  <c r="AO250" i="35"/>
  <c r="AF246" i="35" a="1"/>
  <c r="AZ242" i="35" a="1"/>
  <c r="Z245" i="35" a="1"/>
  <c r="AZ244" i="35" a="1"/>
  <c r="Y267" i="35" a="1"/>
  <c r="AR270" i="35"/>
  <c r="AP254" i="35"/>
  <c r="BN243" i="35" a="1"/>
  <c r="V262" i="35" a="1"/>
  <c r="BF256" i="35" a="1"/>
  <c r="AF250" i="35" a="1"/>
  <c r="BR251" i="35" a="1"/>
  <c r="BU251" i="35" a="1"/>
  <c r="C242" i="35" a="1"/>
  <c r="AN256" i="35"/>
  <c r="L260" i="35"/>
  <c r="P238" i="35" a="1"/>
  <c r="AQ237" i="35"/>
  <c r="S251" i="35" a="1"/>
  <c r="AR257" i="35"/>
  <c r="Q241" i="35" a="1"/>
  <c r="AE234" i="35" a="1"/>
  <c r="BR250" i="35" a="1"/>
  <c r="BP256" i="35" a="1"/>
  <c r="BQ250" i="35" a="1"/>
  <c r="U250" i="35" a="1"/>
  <c r="BQ262" i="35" a="1"/>
  <c r="AC274" i="35" a="1"/>
  <c r="AR255" i="35"/>
  <c r="AF247" i="35" a="1"/>
  <c r="Y249" i="35" a="1"/>
  <c r="R241" i="35" a="1"/>
  <c r="C236" i="35" a="1"/>
  <c r="AV220" i="35" a="1"/>
  <c r="BS230" i="35" a="1"/>
  <c r="AX230" i="35" a="1"/>
  <c r="E225" i="35"/>
  <c r="AG256" i="35" a="1"/>
  <c r="K248" i="35"/>
  <c r="BE200" i="35" a="1"/>
  <c r="AX250" i="35" a="1"/>
  <c r="Y218" i="35" a="1"/>
  <c r="BO198" i="35" a="1"/>
  <c r="BM222" i="35" a="1"/>
  <c r="BP267" i="35" a="1"/>
  <c r="AR250" i="35"/>
  <c r="G250" i="35"/>
  <c r="K253" i="35"/>
  <c r="M244" i="35"/>
  <c r="BT235" i="35" a="1"/>
  <c r="Z238" i="35" a="1"/>
  <c r="BI218" i="35" a="1"/>
  <c r="U238" i="35" a="1"/>
  <c r="BU238" i="35" a="1"/>
  <c r="F244" i="35"/>
  <c r="U245" i="35" a="1"/>
  <c r="AJ236" i="35" a="1"/>
  <c r="I239" i="35"/>
  <c r="BE227" i="35" a="1"/>
  <c r="AK253" i="35" a="1"/>
  <c r="AB273" i="35" a="1"/>
  <c r="M237" i="35"/>
  <c r="AZ232" i="35" a="1"/>
  <c r="BR232" i="35" a="1"/>
  <c r="BG225" i="35" a="1"/>
  <c r="AN239" i="35"/>
  <c r="AG227" i="35" a="1"/>
  <c r="G217" i="35"/>
  <c r="BH220" i="35" a="1"/>
  <c r="AU251" i="35" a="1"/>
  <c r="AW268" i="35" a="1"/>
  <c r="AI249" i="35" a="1"/>
  <c r="AS240" i="35"/>
  <c r="AW245" i="35" a="1"/>
  <c r="AB232" i="35" a="1"/>
  <c r="K212" i="35"/>
  <c r="AW237" i="35" a="1"/>
  <c r="BR186" i="35" a="1"/>
  <c r="L223" i="35"/>
  <c r="AA183" i="35" a="1"/>
  <c r="AH253" i="35" a="1"/>
  <c r="AG248" i="35" a="1"/>
  <c r="N246" i="35"/>
  <c r="BP239" i="35" a="1"/>
  <c r="D224" i="35"/>
  <c r="AE235" i="35" a="1"/>
  <c r="AI225" i="35" a="1"/>
  <c r="AY217" i="35" a="1"/>
  <c r="AK270" i="35" a="1"/>
  <c r="S248" i="35" a="1"/>
  <c r="BU234" i="35" a="1"/>
  <c r="V246" i="35" a="1"/>
  <c r="V240" i="35" a="1"/>
  <c r="P252" i="35" a="1"/>
  <c r="AU245" i="35" a="1"/>
  <c r="AV224" i="35" a="1"/>
  <c r="AH242" i="35" a="1"/>
  <c r="BU209" i="35" a="1"/>
  <c r="AV258" i="35" a="1"/>
  <c r="V269" i="35" a="1"/>
  <c r="BM217" i="35" a="1"/>
  <c r="H228" i="35"/>
  <c r="S206" i="35" a="1"/>
  <c r="BR237" i="35" a="1"/>
  <c r="AW198" i="35" a="1"/>
  <c r="V245" i="35" a="1"/>
  <c r="N242" i="35"/>
  <c r="R244" i="35" a="1"/>
  <c r="N274" i="35"/>
  <c r="BK228" i="35" a="1"/>
  <c r="W241" i="35" a="1"/>
  <c r="X220" i="35" a="1"/>
  <c r="BD240" i="35" a="1"/>
  <c r="BP259" i="35" a="1"/>
  <c r="BQ221" i="35" a="1"/>
  <c r="AP220" i="35"/>
  <c r="AN216" i="35"/>
  <c r="U225" i="35" a="1"/>
  <c r="K204" i="35"/>
  <c r="AW265" i="35" a="1"/>
  <c r="BK238" i="35" a="1"/>
  <c r="AC246" i="35" a="1"/>
  <c r="J263" i="35"/>
  <c r="AQ259" i="35"/>
  <c r="AG261" i="35" a="1"/>
  <c r="BP254" i="35" a="1"/>
  <c r="AR235" i="35"/>
  <c r="S246" i="35" a="1"/>
  <c r="BG240" i="35" a="1"/>
  <c r="Q219" i="35" a="1"/>
  <c r="AK247" i="35" a="1"/>
  <c r="BK265" i="35" a="1"/>
  <c r="K261" i="35"/>
  <c r="AD242" i="35" a="1"/>
  <c r="AX262" i="35" a="1"/>
  <c r="S247" i="35" a="1"/>
  <c r="BR235" i="35" a="1"/>
  <c r="N270" i="35"/>
  <c r="U249" i="35" a="1"/>
  <c r="BB254" i="35" a="1"/>
  <c r="BP270" i="35" a="1"/>
  <c r="AO245" i="35"/>
  <c r="BD256" i="35" a="1"/>
  <c r="Y269" i="35" a="1"/>
  <c r="D245" i="35"/>
  <c r="H272" i="35"/>
  <c r="J233" i="35"/>
  <c r="BP224" i="35" a="1"/>
  <c r="BO217" i="35" a="1"/>
  <c r="AK202" i="35" a="1"/>
  <c r="L233" i="35"/>
  <c r="V244" i="35" a="1"/>
  <c r="BK259" i="35" a="1"/>
  <c r="L267" i="35"/>
  <c r="BE262" i="35" a="1"/>
  <c r="BN272" i="35" a="1"/>
  <c r="J255" i="35"/>
  <c r="G241" i="35"/>
  <c r="BM247" i="35" a="1"/>
  <c r="AB247" i="35" a="1"/>
  <c r="BQ255" i="35" a="1"/>
  <c r="AX218" i="35" a="1"/>
  <c r="BE252" i="35" a="1"/>
  <c r="AB239" i="35" a="1"/>
  <c r="G245" i="35"/>
  <c r="AD248" i="35" a="1"/>
  <c r="N237" i="35"/>
  <c r="F243" i="35"/>
  <c r="BP227" i="35" a="1"/>
  <c r="BP251" i="35" a="1"/>
  <c r="AS251" i="35"/>
  <c r="BB250" i="35" a="1"/>
  <c r="M264" i="35"/>
  <c r="AC257" i="35" a="1"/>
  <c r="E259" i="35"/>
  <c r="BC255" i="35" a="1"/>
  <c r="BF225" i="35" a="1"/>
  <c r="L246" i="35"/>
  <c r="AA218" i="35" a="1"/>
  <c r="AS229" i="35"/>
  <c r="Q247" i="35" a="1"/>
  <c r="AN264" i="35"/>
  <c r="AR248" i="35"/>
  <c r="J217" i="35"/>
  <c r="AG250" i="35" a="1"/>
  <c r="BJ225" i="35" a="1"/>
  <c r="H240" i="35"/>
  <c r="BI267" i="35" a="1"/>
  <c r="AV253" i="35" a="1"/>
  <c r="AF238" i="35" a="1"/>
  <c r="AN224" i="35"/>
  <c r="AN243" i="35"/>
  <c r="AU239" i="35" a="1"/>
  <c r="I241" i="35"/>
  <c r="L241" i="35"/>
  <c r="AE242" i="35" a="1"/>
  <c r="AQ241" i="35"/>
  <c r="AI215" i="35" a="1"/>
  <c r="BL238" i="35" a="1"/>
  <c r="AF261" i="35" a="1"/>
  <c r="BH255" i="35" a="1"/>
  <c r="BL251" i="35" a="1"/>
  <c r="AV255" i="35" a="1"/>
  <c r="W245" i="35" a="1"/>
  <c r="E263" i="35"/>
  <c r="AI213" i="35" a="1"/>
  <c r="AQ248" i="35"/>
  <c r="AP237" i="35"/>
  <c r="BM251" i="35" a="1"/>
  <c r="BF257" i="35" a="1"/>
  <c r="BE229" i="35" a="1"/>
  <c r="BC239" i="35" a="1"/>
  <c r="AV236" i="35" a="1"/>
  <c r="BU241" i="35" a="1"/>
  <c r="U242" i="35" a="1"/>
  <c r="AH211" i="35" a="1"/>
  <c r="BQ246" i="35" a="1"/>
  <c r="BA238" i="35" a="1"/>
  <c r="E240" i="35"/>
  <c r="AH237" i="35" a="1"/>
  <c r="E231" i="35"/>
  <c r="BI238" i="35" a="1"/>
  <c r="I252" i="35"/>
  <c r="AU211" i="35" a="1"/>
  <c r="AV232" i="35" a="1"/>
  <c r="AS200" i="35"/>
  <c r="BU244" i="35" a="1"/>
  <c r="P244" i="35" a="1"/>
  <c r="BJ216" i="35" a="1"/>
  <c r="AH248" i="35" a="1"/>
  <c r="AX227" i="35" a="1"/>
  <c r="BP260" i="35" a="1"/>
  <c r="BD222" i="35" a="1"/>
  <c r="AW244" i="35" a="1"/>
  <c r="L210" i="35"/>
  <c r="BH239" i="35" a="1"/>
  <c r="BN220" i="35" a="1"/>
  <c r="G248" i="35"/>
  <c r="H241" i="35"/>
  <c r="AJ247" i="35" a="1"/>
  <c r="S254" i="35" a="1"/>
  <c r="AW232" i="35" a="1"/>
  <c r="W215" i="35" a="1"/>
  <c r="BB224" i="35" a="1"/>
  <c r="AX241" i="35" a="1"/>
  <c r="AM214" i="35"/>
  <c r="AO185" i="35"/>
  <c r="BC227" i="35" a="1"/>
  <c r="BJ246" i="35" a="1"/>
  <c r="H258" i="35"/>
  <c r="AH243" i="35" a="1"/>
  <c r="BE234" i="35" a="1"/>
  <c r="AC253" i="35" a="1"/>
  <c r="BA232" i="35" a="1"/>
  <c r="AJ214" i="35" a="1"/>
  <c r="AY238" i="35" a="1"/>
  <c r="AJ220" i="35" a="1"/>
  <c r="AS272" i="35"/>
  <c r="BS269" i="35" a="1"/>
  <c r="AW254" i="35" a="1"/>
  <c r="BT272" i="35" a="1"/>
  <c r="BR273" i="35" a="1"/>
  <c r="AC266" i="35" a="1"/>
  <c r="R257" i="35" a="1"/>
  <c r="W260" i="35" a="1"/>
  <c r="E260" i="35"/>
  <c r="BI246" i="35" a="1"/>
  <c r="BS225" i="35" a="1"/>
  <c r="BI249" i="35" a="1"/>
  <c r="F269" i="35"/>
  <c r="S261" i="35" a="1"/>
  <c r="BT251" i="35" a="1"/>
  <c r="AG252" i="35" a="1"/>
  <c r="F223" i="35"/>
  <c r="AU220" i="35" a="1"/>
  <c r="D248" i="35"/>
  <c r="S239" i="35" a="1"/>
  <c r="BA241" i="35" a="1"/>
  <c r="V219" i="35" a="1"/>
  <c r="Q236" i="35" a="1"/>
  <c r="H250" i="35"/>
  <c r="BR242" i="35" a="1"/>
  <c r="BC258" i="35" a="1"/>
  <c r="AS234" i="35"/>
  <c r="AF224" i="35" a="1"/>
  <c r="AC236" i="35" a="1"/>
  <c r="AJ242" i="35" a="1"/>
  <c r="AW251" i="35" a="1"/>
  <c r="X232" i="35" a="1"/>
  <c r="BT236" i="35" a="1"/>
  <c r="BR244" i="35" a="1"/>
  <c r="AV242" i="35" a="1"/>
  <c r="Q230" i="35" a="1"/>
  <c r="AY231" i="35" a="1"/>
  <c r="AO242" i="35"/>
  <c r="AO229" i="35"/>
  <c r="W231" i="35" a="1"/>
  <c r="N266" i="35"/>
  <c r="AW263" i="35" a="1"/>
  <c r="AK246" i="35" a="1"/>
  <c r="AZ240" i="35" a="1"/>
  <c r="E227" i="35"/>
  <c r="AA246" i="35" a="1"/>
  <c r="AK240" i="35" a="1"/>
  <c r="AI236" i="35" a="1"/>
  <c r="AQ256" i="35"/>
  <c r="AY211" i="35" a="1"/>
  <c r="AM239" i="35"/>
  <c r="L239" i="35"/>
  <c r="Y211" i="35" a="1"/>
  <c r="AO252" i="35"/>
  <c r="BN195" i="35" a="1"/>
  <c r="AA263" i="35" a="1"/>
  <c r="Q253" i="35" a="1"/>
  <c r="AO258" i="35"/>
  <c r="BL193" i="35" a="1"/>
  <c r="P240" i="35" a="1"/>
  <c r="E250" i="35"/>
  <c r="BD259" i="35" a="1"/>
  <c r="BP247" i="35" a="1"/>
  <c r="I247" i="35"/>
  <c r="AP239" i="35"/>
  <c r="BQ239" i="35" a="1"/>
  <c r="BC197" i="35" a="1"/>
  <c r="AK243" i="35" a="1"/>
  <c r="BQ228" i="35" a="1"/>
  <c r="E242" i="35"/>
  <c r="T230" i="35" a="1"/>
  <c r="AV238" i="35" a="1"/>
  <c r="AF257" i="35" a="1"/>
  <c r="Y240" i="35" a="1"/>
  <c r="Q225" i="35" a="1"/>
  <c r="BM228" i="35" a="1"/>
  <c r="U247" i="35" a="1"/>
  <c r="BD264" i="35" a="1"/>
  <c r="AW246" i="35" a="1"/>
  <c r="AP248" i="35"/>
  <c r="AG232" i="35" a="1"/>
  <c r="AV222" i="35" a="1"/>
  <c r="BD227" i="35" a="1"/>
  <c r="D258" i="35"/>
  <c r="AP198" i="35"/>
  <c r="W219" i="35" a="1"/>
  <c r="AM257" i="35"/>
  <c r="BS240" i="35" a="1"/>
  <c r="AM225" i="35"/>
  <c r="BJ235" i="35" a="1"/>
  <c r="Y208" i="35" a="1"/>
  <c r="BN246" i="35" a="1"/>
  <c r="AA250" i="35" a="1"/>
  <c r="E203" i="35"/>
  <c r="S234" i="35" a="1"/>
  <c r="M269" i="35"/>
  <c r="BI259" i="35" a="1"/>
  <c r="T242" i="35" a="1"/>
  <c r="AX259" i="35" a="1"/>
  <c r="AX238" i="35" a="1"/>
  <c r="AR245" i="35"/>
  <c r="BL248" i="35" a="1"/>
  <c r="BH242" i="35" a="1"/>
  <c r="G201" i="35"/>
  <c r="U232" i="35" a="1"/>
  <c r="AM204" i="35"/>
  <c r="BO237" i="35" a="1"/>
  <c r="AK245" i="35" a="1"/>
  <c r="AM245" i="35"/>
  <c r="BR255" i="35" a="1"/>
  <c r="AW242" i="35" a="1"/>
  <c r="L245" i="35"/>
  <c r="AJ248" i="35" a="1"/>
  <c r="M223" i="35"/>
  <c r="AY247" i="35" a="1"/>
  <c r="E254" i="35"/>
  <c r="BL245" i="35" a="1"/>
  <c r="AH236" i="35" a="1"/>
  <c r="BN253" i="35" a="1"/>
  <c r="J267" i="35"/>
  <c r="J264" i="35"/>
  <c r="AM256" i="35"/>
  <c r="AP273" i="35"/>
  <c r="AW236" i="35" a="1"/>
  <c r="AH260" i="35" a="1"/>
  <c r="V222" i="35" a="1"/>
  <c r="D246" i="35"/>
  <c r="BJ217" i="35" a="1"/>
  <c r="BE267" i="35" a="1"/>
  <c r="AV231" i="35" a="1"/>
  <c r="BF241" i="35" a="1"/>
  <c r="T253" i="35" a="1"/>
  <c r="AA242" i="35" a="1"/>
  <c r="AD255" i="35" a="1"/>
  <c r="V234" i="35" a="1"/>
  <c r="T258" i="35" a="1"/>
  <c r="BI226" i="35" a="1"/>
  <c r="M247" i="35"/>
  <c r="AN237" i="35"/>
  <c r="J230" i="35"/>
  <c r="AP207" i="35"/>
  <c r="AF222" i="35" a="1"/>
  <c r="AJ238" i="35" a="1"/>
  <c r="BL218" i="35" a="1"/>
  <c r="D232" i="35"/>
  <c r="AC225" i="35" a="1"/>
  <c r="N209" i="35"/>
  <c r="BG259" i="35" a="1"/>
  <c r="W237" i="35" a="1"/>
  <c r="W251" i="35" a="1"/>
  <c r="BE255" i="35" a="1"/>
  <c r="BQ253" i="35" a="1"/>
  <c r="G236" i="35"/>
  <c r="K232" i="35"/>
  <c r="AD209" i="35" a="1"/>
  <c r="AZ231" i="35" a="1"/>
  <c r="AS223" i="35"/>
  <c r="T229" i="35" a="1"/>
  <c r="BI211" i="35" a="1"/>
  <c r="AQ224" i="35"/>
  <c r="BO263" i="35" a="1"/>
  <c r="R222" i="35" a="1"/>
  <c r="AU247" i="35" a="1"/>
  <c r="J220" i="35"/>
  <c r="BF258" i="35" a="1"/>
  <c r="BK208" i="35" a="1"/>
  <c r="Z251" i="35" a="1"/>
  <c r="C228" i="35" a="1"/>
  <c r="T198" i="35" a="1"/>
  <c r="Y239" i="35" a="1"/>
  <c r="AP241" i="35"/>
  <c r="G239" i="35"/>
  <c r="BA230" i="35" a="1"/>
  <c r="AU250" i="35" a="1"/>
  <c r="Z232" i="35" a="1"/>
  <c r="S273" i="35" a="1"/>
  <c r="P263" i="35" a="1"/>
  <c r="L248" i="35"/>
  <c r="C238" i="35" a="1"/>
  <c r="S237" i="35" a="1"/>
  <c r="AC256" i="35" a="1"/>
  <c r="AN222" i="35"/>
  <c r="AO236" i="35"/>
  <c r="AG263" i="35" a="1"/>
  <c r="BE253" i="35" a="1"/>
  <c r="AC248" i="35" a="1"/>
  <c r="AD243" i="35" a="1"/>
  <c r="K244" i="35"/>
  <c r="BO241" i="35" a="1"/>
  <c r="BK235" i="35" a="1"/>
  <c r="W229" i="35" a="1"/>
  <c r="E247" i="35"/>
  <c r="AK208" i="35" a="1"/>
  <c r="E261" i="35"/>
  <c r="W247" i="35" a="1"/>
  <c r="BA249" i="35" a="1"/>
  <c r="AY255" i="35" a="1"/>
  <c r="D236" i="35"/>
  <c r="AP224" i="35"/>
  <c r="V239" i="35" a="1"/>
  <c r="Q234" i="35" a="1"/>
  <c r="BA215" i="35" a="1"/>
  <c r="AY234" i="35" a="1"/>
  <c r="R265" i="35" a="1"/>
  <c r="AQ251" i="35"/>
  <c r="S236" i="35" a="1"/>
  <c r="BG261" i="35" a="1"/>
  <c r="U198" i="35" a="1"/>
  <c r="Q248" i="35" a="1"/>
  <c r="AY193" i="35" a="1"/>
  <c r="BO236" i="35" a="1"/>
  <c r="N223" i="35"/>
  <c r="AE237" i="35" a="1"/>
  <c r="F201" i="35"/>
  <c r="AA240" i="35" a="1"/>
  <c r="AU257" i="35" a="1"/>
  <c r="AP240" i="35"/>
  <c r="BM225" i="35" a="1"/>
  <c r="AJ240" i="35" a="1"/>
  <c r="M241" i="35"/>
  <c r="AC244" i="35" a="1"/>
  <c r="AR239" i="35"/>
  <c r="BT256" i="35" a="1"/>
  <c r="AS233" i="35"/>
  <c r="BN250" i="35" a="1"/>
  <c r="BO243" i="35" a="1"/>
  <c r="AO254" i="35"/>
  <c r="AC239" i="35" a="1"/>
  <c r="BL264" i="35" a="1"/>
  <c r="Z229" i="35" a="1"/>
  <c r="AD249" i="35" a="1"/>
  <c r="R231" i="35" a="1"/>
  <c r="BJ242" i="35" a="1"/>
  <c r="D234" i="35"/>
  <c r="BT244" i="35" a="1"/>
  <c r="AM255" i="35"/>
  <c r="BQ265" i="35" a="1"/>
  <c r="AQ250" i="35"/>
  <c r="BN259" i="35" a="1"/>
  <c r="AZ233" i="35" a="1"/>
  <c r="L252" i="35"/>
  <c r="Y255" i="35" a="1"/>
  <c r="Z262" i="35" a="1"/>
  <c r="W267" i="35" a="1"/>
  <c r="AC269" i="35" a="1"/>
  <c r="E271" i="35"/>
  <c r="BT266" i="35" a="1"/>
  <c r="N267" i="35"/>
  <c r="AC233" i="35" a="1"/>
  <c r="AI273" i="35" a="1"/>
  <c r="Y265" i="35" a="1"/>
  <c r="V228" i="35" a="1"/>
  <c r="W246" i="35" a="1"/>
  <c r="BM234" i="35" a="1"/>
  <c r="AJ258" i="35" a="1"/>
  <c r="AD257" i="35" a="1"/>
  <c r="BQ244" i="35" a="1"/>
  <c r="AR249" i="35"/>
  <c r="BB259" i="35" a="1"/>
  <c r="BG255" i="35" a="1"/>
  <c r="AZ262" i="35" a="1"/>
  <c r="I244" i="35"/>
  <c r="D255" i="35"/>
  <c r="BU240" i="35" a="1"/>
  <c r="BU237" i="35" a="1"/>
  <c r="BR217" i="35" a="1"/>
  <c r="AN249" i="35"/>
  <c r="AU254" i="35" a="1"/>
  <c r="L237" i="35"/>
  <c r="AI241" i="35" a="1"/>
  <c r="BL243" i="35" a="1"/>
  <c r="BP202" i="35" a="1"/>
  <c r="BM214" i="35" a="1"/>
  <c r="J241" i="35"/>
  <c r="V217" i="35" a="1"/>
  <c r="BN241" i="35" a="1"/>
  <c r="BB265" i="35" a="1"/>
  <c r="BA255" i="35" a="1"/>
  <c r="BQ245" i="35" a="1"/>
  <c r="AE250" i="35" a="1"/>
  <c r="BO245" i="35" a="1"/>
  <c r="K239" i="35"/>
  <c r="E238" i="35"/>
  <c r="BE223" i="35" a="1"/>
  <c r="J243" i="35"/>
  <c r="W240" i="35" a="1"/>
  <c r="X234" i="35" a="1"/>
  <c r="L236" i="35"/>
  <c r="BJ254" i="35" a="1"/>
  <c r="BD242" i="35" a="1"/>
  <c r="H245" i="35"/>
  <c r="I237" i="35"/>
  <c r="BK245" i="35" a="1"/>
  <c r="AH274" i="35" a="1"/>
  <c r="T238" i="35" a="1"/>
  <c r="BP237" i="35" a="1"/>
  <c r="Z241" i="35" a="1"/>
  <c r="AR253" i="35"/>
  <c r="AI233" i="35" a="1"/>
  <c r="AF219" i="35" a="1"/>
  <c r="AF271" i="35" a="1"/>
  <c r="BM230" i="35" a="1"/>
  <c r="AV246" i="35" a="1"/>
  <c r="BF242" i="35" a="1"/>
  <c r="G230" i="35"/>
  <c r="AU234" i="35" a="1"/>
  <c r="AE228" i="35" a="1"/>
  <c r="AH214" i="35" a="1"/>
  <c r="U234" i="35" a="1"/>
  <c r="J196" i="35"/>
  <c r="AA245" i="35" a="1"/>
  <c r="BI222" i="35" a="1"/>
  <c r="AE227" i="35" a="1"/>
  <c r="BG251" i="35" a="1"/>
  <c r="G213" i="35"/>
  <c r="Z228" i="35" a="1"/>
  <c r="BH207" i="35" a="1"/>
  <c r="Q243" i="35" a="1"/>
  <c r="AH200" i="35" a="1"/>
  <c r="BS252" i="35" a="1"/>
  <c r="BC240" i="35" a="1"/>
  <c r="AU242" i="35" a="1"/>
  <c r="Y235" i="35" a="1"/>
  <c r="AS236" i="35"/>
  <c r="BF233" i="35" a="1"/>
  <c r="BK217" i="35" a="1"/>
  <c r="D235" i="35"/>
  <c r="AB245" i="35" a="1"/>
  <c r="AJ218" i="35" a="1"/>
  <c r="D230" i="35"/>
  <c r="X219" i="35" a="1"/>
  <c r="M273" i="35"/>
  <c r="BH256" i="35" a="1"/>
  <c r="BU248" i="35" a="1"/>
  <c r="AS238" i="35"/>
  <c r="BS227" i="35" a="1"/>
  <c r="X270" i="35" a="1"/>
  <c r="BC249" i="35" a="1"/>
  <c r="G220" i="35"/>
  <c r="X256" i="35" a="1"/>
  <c r="AS249" i="35"/>
  <c r="BF218" i="35" a="1"/>
  <c r="AM243" i="35"/>
  <c r="BQ232" i="35" a="1"/>
  <c r="U240" i="35" a="1"/>
  <c r="BN245" i="35" a="1"/>
  <c r="AB229" i="35" a="1"/>
  <c r="AZ246" i="35" a="1"/>
  <c r="V212" i="35" a="1"/>
  <c r="BK237" i="35" a="1"/>
  <c r="BS207" i="35" a="1"/>
  <c r="AV234" i="35" a="1"/>
  <c r="AY251" i="35" a="1"/>
  <c r="K233" i="35"/>
  <c r="AP246" i="35"/>
  <c r="N200" i="35"/>
  <c r="AR262" i="35"/>
  <c r="AQ268" i="35"/>
  <c r="F257" i="35"/>
  <c r="BB246" i="35" a="1"/>
  <c r="BL215" i="35" a="1"/>
  <c r="BJ258" i="35" a="1"/>
  <c r="M272" i="35"/>
  <c r="BD267" i="35" a="1"/>
  <c r="AI220" i="35" a="1"/>
  <c r="I251" i="35"/>
  <c r="BP263" i="35" a="1"/>
  <c r="K209" i="35"/>
  <c r="AR205" i="35"/>
  <c r="T239" i="35" a="1"/>
  <c r="H233" i="35"/>
  <c r="AY260" i="35" a="1"/>
  <c r="AV247" i="35" a="1"/>
  <c r="BU221" i="35" a="1"/>
  <c r="BT222" i="35" a="1"/>
  <c r="BB240" i="35" a="1"/>
  <c r="L235" i="35"/>
  <c r="BI258" i="35" a="1"/>
  <c r="AI239" i="35" a="1"/>
  <c r="BI250" i="35" a="1"/>
  <c r="W194" i="35" a="1"/>
  <c r="R217" i="35" a="1"/>
  <c r="D210" i="35"/>
  <c r="AY220" i="35" a="1"/>
  <c r="BG201" i="35" a="1"/>
  <c r="AE268" i="35" a="1"/>
  <c r="BG214" i="35" a="1"/>
  <c r="AQ236" i="35"/>
  <c r="AB233" i="35" a="1"/>
  <c r="N228" i="35"/>
  <c r="Z216" i="35" a="1"/>
  <c r="Y229" i="35" a="1"/>
  <c r="AU210" i="35" a="1"/>
  <c r="T228" i="35" a="1"/>
  <c r="AF241" i="35" a="1"/>
  <c r="AS239" i="35"/>
  <c r="AJ259" i="35" a="1"/>
  <c r="AB224" i="35" a="1"/>
  <c r="AP250" i="35"/>
  <c r="M242" i="35"/>
  <c r="AP232" i="35"/>
  <c r="D217" i="35"/>
  <c r="BN215" i="35" a="1"/>
  <c r="C213" i="35" a="1"/>
  <c r="BH214" i="35" a="1"/>
  <c r="D195" i="35"/>
  <c r="X215" i="35" a="1"/>
  <c r="T232" i="35" a="1"/>
  <c r="L218" i="35"/>
  <c r="N227" i="35"/>
  <c r="Y223" i="35" a="1"/>
  <c r="BP199" i="35" a="1"/>
  <c r="BU180" i="35" a="1"/>
  <c r="BJ243" i="35" a="1"/>
  <c r="AZ266" i="35" a="1"/>
  <c r="BT231" i="35" a="1"/>
  <c r="BS256" i="35" a="1"/>
  <c r="G229" i="35"/>
  <c r="AA182" i="35" a="1"/>
  <c r="BA221" i="35" a="1"/>
  <c r="AM195" i="35"/>
  <c r="AE205" i="35" a="1"/>
  <c r="AN210" i="35"/>
  <c r="AY200" i="35" a="1"/>
  <c r="AU200" i="35" a="1"/>
  <c r="AH215" i="35" a="1"/>
  <c r="AE196" i="35" a="1"/>
  <c r="AU213" i="35" a="1"/>
  <c r="BP233" i="35" a="1"/>
  <c r="AA194" i="35" a="1"/>
  <c r="R207" i="35" a="1"/>
  <c r="X207" i="35" a="1"/>
  <c r="W230" i="35" a="1"/>
  <c r="BE221" i="35" a="1"/>
  <c r="G182" i="35"/>
  <c r="BO226" i="35" a="1"/>
  <c r="BJ176" i="35" a="1"/>
  <c r="AE182" i="35" a="1"/>
  <c r="AR224" i="35"/>
  <c r="BH212" i="35" a="1"/>
  <c r="AQ211" i="35"/>
  <c r="X200" i="35" a="1"/>
  <c r="D183" i="35"/>
  <c r="AB173" i="35" a="1"/>
  <c r="BB243" i="35" a="1"/>
  <c r="BJ255" i="35" a="1"/>
  <c r="BC223" i="35" a="1"/>
  <c r="I227" i="35"/>
  <c r="AM231" i="35"/>
  <c r="N192" i="35"/>
  <c r="I223" i="35"/>
  <c r="E194" i="35"/>
  <c r="BJ234" i="35" a="1"/>
  <c r="AR244" i="35"/>
  <c r="P236" i="35" a="1"/>
  <c r="BK231" i="35" a="1"/>
  <c r="AH219" i="35" a="1"/>
  <c r="J237" i="35"/>
  <c r="AP219" i="35"/>
  <c r="AC245" i="35" a="1"/>
  <c r="AN215" i="35"/>
  <c r="V230" i="35" a="1"/>
  <c r="V202" i="35" a="1"/>
  <c r="Q221" i="35" a="1"/>
  <c r="BA199" i="35" a="1"/>
  <c r="Q191" i="35" a="1"/>
  <c r="V206" i="35" a="1"/>
  <c r="M220" i="35"/>
  <c r="AI203" i="35" a="1"/>
  <c r="U215" i="35" a="1"/>
  <c r="BK203" i="35" a="1"/>
  <c r="Z194" i="35" a="1"/>
  <c r="BT196" i="35" a="1"/>
  <c r="BL225" i="35" a="1"/>
  <c r="X202" i="35" a="1"/>
  <c r="Z210" i="35" a="1"/>
  <c r="AC258" i="35" a="1"/>
  <c r="J259" i="35"/>
  <c r="BS212" i="35" a="1"/>
  <c r="AB204" i="35" a="1"/>
  <c r="S240" i="35" a="1"/>
  <c r="AJ250" i="35" a="1"/>
  <c r="C251" i="35" a="1"/>
  <c r="AX206" i="35" a="1"/>
  <c r="R262" i="35" a="1"/>
  <c r="BP231" i="35" a="1"/>
  <c r="BJ236" i="35" a="1"/>
  <c r="AU201" i="35" a="1"/>
  <c r="AU203" i="35" a="1"/>
  <c r="Y243" i="35" a="1"/>
  <c r="D225" i="35"/>
  <c r="U244" i="35" a="1"/>
  <c r="X223" i="35" a="1"/>
  <c r="BT255" i="35" a="1"/>
  <c r="Y221" i="35" a="1"/>
  <c r="AI223" i="35" a="1"/>
  <c r="BO232" i="35" a="1"/>
  <c r="J250" i="35"/>
  <c r="BH250" i="35" a="1"/>
  <c r="AY236" i="35" a="1"/>
  <c r="AW240" i="35" a="1"/>
  <c r="BO219" i="35" a="1"/>
  <c r="BO229" i="35" a="1"/>
  <c r="BG207" i="35" a="1"/>
  <c r="BE228" i="35" a="1"/>
  <c r="AE226" i="35" a="1"/>
  <c r="BM229" i="35" a="1"/>
  <c r="BG249" i="35" a="1"/>
  <c r="F220" i="35"/>
  <c r="BA207" i="35" a="1"/>
  <c r="AK215" i="35" a="1"/>
  <c r="Q212" i="35" a="1"/>
  <c r="I270" i="35"/>
  <c r="I245" i="35"/>
  <c r="AM198" i="35"/>
  <c r="AK213" i="35" a="1"/>
  <c r="BU210" i="35" a="1"/>
  <c r="AR225" i="35"/>
  <c r="BQ218" i="35" a="1"/>
  <c r="AZ220" i="35" a="1"/>
  <c r="J211" i="35"/>
  <c r="BI235" i="35" a="1"/>
  <c r="AW223" i="35" a="1"/>
  <c r="V248" i="35" a="1"/>
  <c r="L216" i="35"/>
  <c r="AH240" i="35" a="1"/>
  <c r="BO216" i="35" a="1"/>
  <c r="E222" i="35"/>
  <c r="AJ215" i="35" a="1"/>
  <c r="AJ228" i="35" a="1"/>
  <c r="L242" i="35"/>
  <c r="X197" i="35" a="1"/>
  <c r="M184" i="35"/>
  <c r="AZ179" i="35" a="1"/>
  <c r="E196" i="35"/>
  <c r="BE198" i="35" a="1"/>
  <c r="BQ196" i="35" a="1"/>
  <c r="F241" i="35"/>
  <c r="AK188" i="35" a="1"/>
  <c r="G203" i="35"/>
  <c r="BF232" i="35" a="1"/>
  <c r="AS253" i="35"/>
  <c r="AX258" i="35" a="1"/>
  <c r="E214" i="35"/>
  <c r="AF218" i="35" a="1"/>
  <c r="AR180" i="35"/>
  <c r="AG216" i="35" a="1"/>
  <c r="D178" i="35"/>
  <c r="AA233" i="35" a="1"/>
  <c r="AD196" i="35" a="1"/>
  <c r="F208" i="35"/>
  <c r="BS239" i="35" a="1"/>
  <c r="AC208" i="35" a="1"/>
  <c r="L264" i="35"/>
  <c r="BM196" i="35" a="1"/>
  <c r="AA204" i="35" a="1"/>
  <c r="P188" i="35" a="1"/>
  <c r="S221" i="35" a="1"/>
  <c r="G240" i="35"/>
  <c r="AM197" i="35"/>
  <c r="AM189" i="35"/>
  <c r="BR166" i="35" a="1"/>
  <c r="AR215" i="35"/>
  <c r="BT229" i="35" a="1"/>
  <c r="AQ206" i="35"/>
  <c r="AS210" i="35"/>
  <c r="G185" i="35"/>
  <c r="BO209" i="35" a="1"/>
  <c r="BF177" i="35" a="1"/>
  <c r="BA200" i="35" a="1"/>
  <c r="P184" i="35" a="1"/>
  <c r="BB245" i="35" a="1"/>
  <c r="BU232" i="35" a="1"/>
  <c r="BP238" i="35" a="1"/>
  <c r="F251" i="35"/>
  <c r="BG224" i="35" a="1"/>
  <c r="T234" i="35" a="1"/>
  <c r="G206" i="35"/>
  <c r="AC222" i="35" a="1"/>
  <c r="BF193" i="35" a="1"/>
  <c r="L244" i="35"/>
  <c r="J224" i="35"/>
  <c r="V232" i="35" a="1"/>
  <c r="AA228" i="35" a="1"/>
  <c r="L243" i="35"/>
  <c r="BM223" i="35" a="1"/>
  <c r="BU226" i="35" a="1"/>
  <c r="E248" i="35"/>
  <c r="Z233" i="35" a="1"/>
  <c r="V215" i="35" a="1"/>
  <c r="BC267" i="35" a="1"/>
  <c r="AR256" i="35"/>
  <c r="BS208" i="35" a="1"/>
  <c r="BH201" i="35" a="1"/>
  <c r="BK200" i="35" a="1"/>
  <c r="BC253" i="35" a="1"/>
  <c r="AN252" i="35"/>
  <c r="AR220" i="35"/>
  <c r="BK232" i="35" a="1"/>
  <c r="AR229" i="35"/>
  <c r="AY237" i="35" a="1"/>
  <c r="T191" i="35" a="1"/>
  <c r="D212" i="35"/>
  <c r="T226" i="35" a="1"/>
  <c r="AZ251" i="35" a="1"/>
  <c r="H249" i="35"/>
  <c r="BE245" i="35" a="1"/>
  <c r="AE257" i="35" a="1"/>
  <c r="G234" i="35"/>
  <c r="AN221" i="35"/>
  <c r="AY256" i="35" a="1"/>
  <c r="BF262" i="35" a="1"/>
  <c r="J248" i="35"/>
  <c r="BM226" i="35" a="1"/>
  <c r="BP235" i="35" a="1"/>
  <c r="BN219" i="35" a="1"/>
  <c r="H234" i="35"/>
  <c r="AI231" i="35" a="1"/>
  <c r="P249" i="35" a="1"/>
  <c r="AM223" i="35"/>
  <c r="C234" i="35" a="1"/>
  <c r="BB229" i="35" a="1"/>
  <c r="BA248" i="35" a="1"/>
  <c r="BK222" i="35" a="1"/>
  <c r="F245" i="35"/>
  <c r="BM200" i="35" a="1"/>
  <c r="BJ239" i="35" a="1"/>
  <c r="F235" i="35"/>
  <c r="BE206" i="35" a="1"/>
  <c r="BE219" i="35" a="1"/>
  <c r="AB209" i="35" a="1"/>
  <c r="BC228" i="35" a="1"/>
  <c r="BG212" i="35" a="1"/>
  <c r="M192" i="35"/>
  <c r="BJ210" i="35" a="1"/>
  <c r="AW197" i="35" a="1"/>
  <c r="BJ230" i="35" a="1"/>
  <c r="I191" i="35"/>
  <c r="AM205" i="35"/>
  <c r="AI229" i="35" a="1"/>
  <c r="AF212" i="35" a="1"/>
  <c r="AS204" i="35"/>
  <c r="AX200" i="35" a="1"/>
  <c r="D200" i="35"/>
  <c r="BE230" i="35" a="1"/>
  <c r="AG214" i="35" a="1"/>
  <c r="AG229" i="35" a="1"/>
  <c r="BS257" i="35" a="1"/>
  <c r="AY213" i="35" a="1"/>
  <c r="H218" i="35"/>
  <c r="AF244" i="35" a="1"/>
  <c r="E233" i="35"/>
  <c r="Q242" i="35" a="1"/>
  <c r="AS243" i="35"/>
  <c r="L249" i="35"/>
  <c r="AH238" i="35" a="1"/>
  <c r="AW206" i="35" a="1"/>
  <c r="AD228" i="35" a="1"/>
  <c r="BI188" i="35" a="1"/>
  <c r="AQ221" i="35"/>
  <c r="E186" i="35"/>
  <c r="X216" i="35" a="1"/>
  <c r="D220" i="35"/>
  <c r="BT204" i="35" a="1"/>
  <c r="AZ193" i="35" a="1"/>
  <c r="F198" i="35"/>
  <c r="AP173" i="35"/>
  <c r="AG206" i="35" a="1"/>
  <c r="AG215" i="35" a="1"/>
  <c r="Y192" i="35" a="1"/>
  <c r="AS232" i="35"/>
  <c r="BP188" i="35" a="1"/>
  <c r="BQ183" i="35" a="1"/>
  <c r="W224" i="35" a="1"/>
  <c r="S232" i="35" a="1"/>
  <c r="BQ198" i="35" a="1"/>
  <c r="X175" i="35" a="1"/>
  <c r="AN233" i="35"/>
  <c r="AW250" i="35" a="1"/>
  <c r="BQ224" i="35" a="1"/>
  <c r="BO210" i="35" a="1"/>
  <c r="BC243" i="35" a="1"/>
  <c r="W200" i="35" a="1"/>
  <c r="Q238" i="35" a="1"/>
  <c r="BH230" i="35" a="1"/>
  <c r="AK230" i="35" a="1"/>
  <c r="BC221" i="35" a="1"/>
  <c r="BO205" i="35" a="1"/>
  <c r="AG226" i="35" a="1"/>
  <c r="BK193" i="35" a="1"/>
  <c r="T209" i="35" a="1"/>
  <c r="P194" i="35" a="1"/>
  <c r="BF209" i="35" a="1"/>
  <c r="BM216" i="35" a="1"/>
  <c r="BO212" i="35" a="1"/>
  <c r="V247" i="35" a="1"/>
  <c r="C187" i="35" a="1"/>
  <c r="E218" i="35"/>
  <c r="AD194" i="35" a="1"/>
  <c r="Q251" i="35" a="1"/>
  <c r="BQ190" i="35" a="1"/>
  <c r="N210" i="35"/>
  <c r="AG239" i="35" a="1"/>
  <c r="AI221" i="35" a="1"/>
  <c r="I208" i="35"/>
  <c r="Y213" i="35" a="1"/>
  <c r="AO197" i="35"/>
  <c r="I188" i="35"/>
  <c r="AR214" i="35"/>
  <c r="AS259" i="35"/>
  <c r="AS247" i="35"/>
  <c r="BB242" i="35" a="1"/>
  <c r="X221" i="35" a="1"/>
  <c r="S210" i="35" a="1"/>
  <c r="BB234" i="35" a="1"/>
  <c r="AO253" i="35"/>
  <c r="S205" i="35" a="1"/>
  <c r="BF246" i="35" a="1"/>
  <c r="AM240" i="35"/>
  <c r="BN252" i="35" a="1"/>
  <c r="BD241" i="35" a="1"/>
  <c r="Z249" i="35" a="1"/>
  <c r="BA222" i="35" a="1"/>
  <c r="F214" i="35"/>
  <c r="P224" i="35" a="1"/>
  <c r="E210" i="35"/>
  <c r="M262" i="35"/>
  <c r="BD247" i="35" a="1"/>
  <c r="BS232" i="35" a="1"/>
  <c r="AU256" i="35" a="1"/>
  <c r="AJ233" i="35" a="1"/>
  <c r="AI253" i="35" a="1"/>
  <c r="BC226" i="35" a="1"/>
  <c r="W256" i="35" a="1"/>
  <c r="R181" i="35" a="1"/>
  <c r="BC218" i="35" a="1"/>
  <c r="BQ204" i="35" a="1"/>
  <c r="V260" i="35" a="1"/>
  <c r="BA240" i="35" a="1"/>
  <c r="BH248" i="35" a="1"/>
  <c r="AI237" i="35" a="1"/>
  <c r="T222" i="35" a="1"/>
  <c r="AH231" i="35" a="1"/>
  <c r="AI226" i="35" a="1"/>
  <c r="C218" i="35" a="1"/>
  <c r="AR208" i="35"/>
  <c r="M216" i="35"/>
  <c r="AF198" i="35" a="1"/>
  <c r="T212" i="35" a="1"/>
  <c r="BS222" i="35" a="1"/>
  <c r="BC196" i="35" a="1"/>
  <c r="BB227" i="35" a="1"/>
  <c r="BE240" i="35" a="1"/>
  <c r="BK194" i="35" a="1"/>
  <c r="AE224" i="35" a="1"/>
  <c r="J240" i="35"/>
  <c r="F221" i="35"/>
  <c r="U194" i="35" a="1"/>
  <c r="AY181" i="35" a="1"/>
  <c r="BG220" i="35" a="1"/>
  <c r="P177" i="35" a="1"/>
  <c r="BO191" i="35" a="1"/>
  <c r="L220" i="35"/>
  <c r="U231" i="35" a="1"/>
  <c r="AX219" i="35" a="1"/>
  <c r="G235" i="35"/>
  <c r="BI240" i="35" a="1"/>
  <c r="I192" i="35"/>
  <c r="W183" i="35" a="1"/>
  <c r="BT226" i="35" a="1"/>
  <c r="AI247" i="35" a="1"/>
  <c r="BS228" i="35" a="1"/>
  <c r="AK214" i="35" a="1"/>
  <c r="Z211" i="35" a="1"/>
  <c r="H208" i="35"/>
  <c r="G199" i="35"/>
  <c r="N198" i="35"/>
  <c r="AR261" i="35"/>
  <c r="Q194" i="35" a="1"/>
  <c r="AY243" i="35" a="1"/>
  <c r="C239" i="35" a="1"/>
  <c r="K240" i="35"/>
  <c r="BT223" i="35" a="1"/>
  <c r="BO242" i="35" a="1"/>
  <c r="BT178" i="35" a="1"/>
  <c r="AQ185" i="35"/>
  <c r="BP228" i="35" a="1"/>
  <c r="BM199" i="35" a="1"/>
  <c r="K186" i="35"/>
  <c r="F218" i="35"/>
  <c r="X188" i="35" a="1"/>
  <c r="BB211" i="35" a="1"/>
  <c r="E237" i="35"/>
  <c r="Q204" i="35" a="1"/>
  <c r="T194" i="35" a="1"/>
  <c r="BU173" i="35" a="1"/>
  <c r="W268" i="35" a="1"/>
  <c r="C258" i="35" a="1"/>
  <c r="J229" i="35"/>
  <c r="M248" i="35"/>
  <c r="AP225" i="35"/>
  <c r="AY202" i="35" a="1"/>
  <c r="BN244" i="35" a="1"/>
  <c r="N193" i="35"/>
  <c r="BJ231" i="35" a="1"/>
  <c r="AS207" i="35"/>
  <c r="T246" i="35" a="1"/>
  <c r="P199" i="35" a="1"/>
  <c r="AG217" i="35" a="1"/>
  <c r="D194" i="35"/>
  <c r="E207" i="35"/>
  <c r="U236" i="35" a="1"/>
  <c r="F199" i="35"/>
  <c r="BU220" i="35" a="1"/>
  <c r="Q213" i="35" a="1"/>
  <c r="Z270" i="35" a="1"/>
  <c r="AZ272" i="35" a="1"/>
  <c r="U223" i="35" a="1"/>
  <c r="Q206" i="35" a="1"/>
  <c r="AA271" i="35" a="1"/>
  <c r="X248" i="35" a="1"/>
  <c r="BL223" i="35" a="1"/>
  <c r="BH243" i="35" a="1"/>
  <c r="BJ222" i="35" a="1"/>
  <c r="H204" i="35"/>
  <c r="BG243" i="35" a="1"/>
  <c r="Y250" i="35" a="1"/>
  <c r="S243" i="35" a="1"/>
  <c r="D218" i="35"/>
  <c r="BP203" i="35" a="1"/>
  <c r="AV252" i="35" a="1"/>
  <c r="AU208" i="35" a="1"/>
  <c r="BE248" i="35" a="1"/>
  <c r="BQ234" i="35" a="1"/>
  <c r="AY244" i="35" a="1"/>
  <c r="D262" i="35"/>
  <c r="N234" i="35"/>
  <c r="BQ241" i="35" a="1"/>
  <c r="BG246" i="35" a="1"/>
  <c r="BQ248" i="35" a="1"/>
  <c r="BT212" i="35" a="1"/>
  <c r="AM227" i="35"/>
  <c r="AX209" i="35" a="1"/>
  <c r="J231" i="35"/>
  <c r="G226" i="35"/>
  <c r="AV248" i="35" a="1"/>
  <c r="BI202" i="35" a="1"/>
  <c r="AY212" i="35" a="1"/>
  <c r="BM208" i="35" a="1"/>
  <c r="L175" i="35"/>
  <c r="BE215" i="35" a="1"/>
  <c r="AI178" i="35" a="1"/>
  <c r="AG220" i="35" a="1"/>
  <c r="BQ199" i="35" a="1"/>
  <c r="AS213" i="35"/>
  <c r="AG240" i="35" a="1"/>
  <c r="J222" i="35"/>
  <c r="AO262" i="35"/>
  <c r="AD202" i="35" a="1"/>
  <c r="Z219" i="35" a="1"/>
  <c r="AF183" i="35" a="1"/>
  <c r="F247" i="35"/>
  <c r="AG200" i="35" a="1"/>
  <c r="AV201" i="35" a="1"/>
  <c r="J212" i="35"/>
  <c r="D170" i="35"/>
  <c r="M210" i="35"/>
  <c r="BB208" i="35" a="1"/>
  <c r="BU214" i="35" a="1"/>
  <c r="BH227" i="35" a="1"/>
  <c r="G200" i="35"/>
  <c r="I218" i="35"/>
  <c r="BR231" i="35" a="1"/>
  <c r="BA256" i="35" a="1"/>
  <c r="S225" i="35" a="1"/>
  <c r="AM241" i="35"/>
  <c r="AC229" i="35" a="1"/>
  <c r="W244" i="35" a="1"/>
  <c r="BU227" i="35" a="1"/>
  <c r="AQ242" i="35"/>
  <c r="AY205" i="35" a="1"/>
  <c r="V194" i="35" a="1"/>
  <c r="BE257" i="35" a="1"/>
  <c r="BO240" i="35" a="1"/>
  <c r="N257" i="35"/>
  <c r="BF260" i="35" a="1"/>
  <c r="AU230" i="35" a="1"/>
  <c r="BC217" i="35" a="1"/>
  <c r="BF214" i="35" a="1"/>
  <c r="V225" i="35" a="1"/>
  <c r="AV219" i="35" a="1"/>
  <c r="T204" i="35" a="1"/>
  <c r="BA209" i="35" a="1"/>
  <c r="K225" i="35"/>
  <c r="AR189" i="35"/>
  <c r="AH220" i="35" a="1"/>
  <c r="AM212" i="35"/>
  <c r="AA211" i="35" a="1"/>
  <c r="AA208" i="35" a="1"/>
  <c r="AI242" i="35" a="1"/>
  <c r="H187" i="35"/>
  <c r="W236" i="35" a="1"/>
  <c r="X231" i="35" a="1"/>
  <c r="BT247" i="35" a="1"/>
  <c r="BD251" i="35" a="1"/>
  <c r="BG234" i="35" a="1"/>
  <c r="AN220" i="35"/>
  <c r="BD220" i="35" a="1"/>
  <c r="AZ180" i="35" a="1"/>
  <c r="J202" i="35"/>
  <c r="Y244" i="35" a="1"/>
  <c r="BG215" i="35" a="1"/>
  <c r="F259" i="35"/>
  <c r="H215" i="35"/>
  <c r="C240" i="35" a="1"/>
  <c r="AX199" i="35" a="1"/>
  <c r="AA239" i="35" a="1"/>
  <c r="AI196" i="35" a="1"/>
  <c r="BT219" i="35" a="1"/>
  <c r="BE188" i="35" a="1"/>
  <c r="BF236" i="35" a="1"/>
  <c r="AM230" i="35"/>
  <c r="AG238" i="35" a="1"/>
  <c r="AJ184" i="35" a="1"/>
  <c r="M165" i="35"/>
  <c r="AR219" i="35"/>
  <c r="AC214" i="35" a="1"/>
  <c r="I210" i="35"/>
  <c r="BC202" i="35" a="1"/>
  <c r="F215" i="35"/>
  <c r="AZ213" i="35" a="1"/>
  <c r="BF184" i="35" a="1"/>
  <c r="AD206" i="35" a="1"/>
  <c r="AQ191" i="35"/>
  <c r="AY274" i="35" a="1"/>
  <c r="M258" i="35"/>
  <c r="AS241" i="35"/>
  <c r="AQ249" i="35"/>
  <c r="BI215" i="35" a="1"/>
  <c r="AF225" i="35" a="1"/>
  <c r="AQ239" i="35"/>
  <c r="AA264" i="35" a="1"/>
  <c r="I216" i="35"/>
  <c r="Q255" i="35" a="1"/>
  <c r="Q209" i="35" a="1"/>
  <c r="N268" i="35"/>
  <c r="T245" i="35" a="1"/>
  <c r="G243" i="35"/>
  <c r="AA254" i="35" a="1"/>
  <c r="Z224" i="35" a="1"/>
  <c r="AY229" i="35" a="1"/>
  <c r="F236" i="35"/>
  <c r="AB225" i="35" a="1"/>
  <c r="BF238" i="35" a="1"/>
  <c r="BQ227" i="35" a="1"/>
  <c r="AQ228" i="35"/>
  <c r="AY246" i="35" a="1"/>
  <c r="Y231" i="35" a="1"/>
  <c r="AY261" i="35" a="1"/>
  <c r="Y233" i="35" a="1"/>
  <c r="AX237" i="35" a="1"/>
  <c r="AO273" i="35"/>
  <c r="AB244" i="35" a="1"/>
  <c r="AM237" i="35"/>
  <c r="AP247" i="35"/>
  <c r="AA244" i="35" a="1"/>
  <c r="BF243" i="35" a="1"/>
  <c r="R242" i="35" a="1"/>
  <c r="AV244" i="35" a="1"/>
  <c r="R249" i="35" a="1"/>
  <c r="BT233" i="35" a="1"/>
  <c r="BS215" i="35" a="1"/>
  <c r="BP204" i="35" a="1"/>
  <c r="H243" i="35"/>
  <c r="AC227" i="35" a="1"/>
  <c r="T257" i="35" a="1"/>
  <c r="BD210" i="35" a="1"/>
  <c r="AK220" i="35" a="1"/>
  <c r="U253" i="35" a="1"/>
  <c r="AB201" i="35" a="1"/>
  <c r="BI217" i="35" a="1"/>
  <c r="AO189" i="35"/>
  <c r="N226" i="35"/>
  <c r="BG186" i="35" a="1"/>
  <c r="AK219" i="35" a="1"/>
  <c r="AI232" i="35" a="1"/>
  <c r="I215" i="35"/>
  <c r="AX215" i="35" a="1"/>
  <c r="AD224" i="35" a="1"/>
  <c r="W174" i="35" a="1"/>
  <c r="N216" i="35"/>
  <c r="AP211" i="35"/>
  <c r="C222" i="35" a="1"/>
  <c r="AZ223" i="35" a="1"/>
  <c r="AM187" i="35"/>
  <c r="AR177" i="35"/>
  <c r="AW267" i="35" a="1"/>
  <c r="AQ210" i="35"/>
  <c r="I222" i="35"/>
  <c r="J232" i="35"/>
  <c r="T227" i="35" a="1"/>
  <c r="BU213" i="35" a="1"/>
  <c r="BI223" i="35" a="1"/>
  <c r="F224" i="35"/>
  <c r="AE222" i="35" a="1"/>
  <c r="BH234" i="35" a="1"/>
  <c r="P233" i="35" a="1"/>
  <c r="BE237" i="35" a="1"/>
  <c r="BE224" i="35" a="1"/>
  <c r="AF240" i="35" a="1"/>
  <c r="T217" i="35" a="1"/>
  <c r="BA236" i="35" a="1"/>
  <c r="BF219" i="35" a="1"/>
  <c r="AE209" i="35" a="1"/>
  <c r="S211" i="35" a="1"/>
  <c r="AZ230" i="35" a="1"/>
  <c r="AO194" i="35"/>
  <c r="I186" i="35"/>
  <c r="T235" i="35" a="1"/>
  <c r="BE226" i="35" a="1"/>
  <c r="BL210" i="35" a="1"/>
  <c r="AO220" i="35"/>
  <c r="AF199" i="35" a="1"/>
  <c r="E178" i="35"/>
  <c r="M230" i="35"/>
  <c r="AM247" i="35"/>
  <c r="AX197" i="35" a="1"/>
  <c r="AJ207" i="35" a="1"/>
  <c r="AM258" i="35"/>
  <c r="J266" i="35"/>
  <c r="AK239" i="35" a="1"/>
  <c r="AR230" i="35"/>
  <c r="BC246" i="35" a="1"/>
  <c r="AC268" i="35" a="1"/>
  <c r="AF236" i="35" a="1"/>
  <c r="AH216" i="35" a="1"/>
  <c r="AX232" i="35" a="1"/>
  <c r="AU219" i="35" a="1"/>
  <c r="AB218" i="35" a="1"/>
  <c r="I224" i="35"/>
  <c r="S188" i="35" a="1"/>
  <c r="AI206" i="35" a="1"/>
  <c r="R190" i="35" a="1"/>
  <c r="AJ205" i="35" a="1"/>
  <c r="Q229" i="35" a="1"/>
  <c r="AH229" i="35" a="1"/>
  <c r="AM271" i="35"/>
  <c r="BH193" i="35" a="1"/>
  <c r="W203" i="35" a="1"/>
  <c r="M228" i="35"/>
  <c r="BL216" i="35" a="1"/>
  <c r="AY197" i="35" a="1"/>
  <c r="AN206" i="35"/>
  <c r="N231" i="35"/>
  <c r="L184" i="35"/>
  <c r="BD217" i="35" a="1"/>
  <c r="BB214" i="35" a="1"/>
  <c r="AY204" i="35" a="1"/>
  <c r="AR174" i="35"/>
  <c r="BH245" i="35" a="1"/>
  <c r="AG233" i="35" a="1"/>
  <c r="AG204" i="35" a="1"/>
  <c r="U229" i="35" a="1"/>
  <c r="AR242" i="35"/>
  <c r="AU195" i="35" a="1"/>
  <c r="S235" i="35" a="1"/>
  <c r="BC206" i="35" a="1"/>
  <c r="BP258" i="35" a="1"/>
  <c r="Y264" i="35" a="1"/>
  <c r="Z244" i="35" a="1"/>
  <c r="AN255" i="35"/>
  <c r="AA258" i="35" a="1"/>
  <c r="W248" i="35" a="1"/>
  <c r="AV228" i="35" a="1"/>
  <c r="Q260" i="35" a="1"/>
  <c r="Q250" i="35" a="1"/>
  <c r="AU231" i="35" a="1"/>
  <c r="BA246" i="35" a="1"/>
  <c r="BJ237" i="35" a="1"/>
  <c r="F233" i="35"/>
  <c r="BR248" i="35" a="1"/>
  <c r="AG198" i="35" a="1"/>
  <c r="G214" i="35"/>
  <c r="AO223" i="35"/>
  <c r="AB212" i="35" a="1"/>
  <c r="AA274" i="35" a="1"/>
  <c r="BN248" i="35" a="1"/>
  <c r="BK253" i="35" a="1"/>
  <c r="AX267" i="35" a="1"/>
  <c r="BP245" i="35" a="1"/>
  <c r="H229" i="35"/>
  <c r="H235" i="35"/>
  <c r="T233" i="35" a="1"/>
  <c r="BA257" i="35" a="1"/>
  <c r="BR228" i="35" a="1"/>
  <c r="AH233" i="35" a="1"/>
  <c r="N224" i="35"/>
  <c r="P237" i="35" a="1"/>
  <c r="AZ219" i="35" a="1"/>
  <c r="P179" i="35" a="1"/>
  <c r="K242" i="35"/>
  <c r="AO265" i="35"/>
  <c r="BR224" i="35" a="1"/>
  <c r="R233" i="35" a="1"/>
  <c r="T221" i="35" a="1"/>
  <c r="AD213" i="35" a="1"/>
  <c r="D196" i="35"/>
  <c r="AI209" i="35" a="1"/>
  <c r="AV174" i="35" a="1"/>
  <c r="AU194" i="35" a="1"/>
  <c r="BJ252" i="35" a="1"/>
  <c r="BN242" i="35" a="1"/>
  <c r="BU216" i="35" a="1"/>
  <c r="J242" i="35"/>
  <c r="BO227" i="35" a="1"/>
  <c r="BN178" i="35" a="1"/>
  <c r="U196" i="35" a="1"/>
  <c r="AZ226" i="35" a="1"/>
  <c r="V195" i="35" a="1"/>
  <c r="AD181" i="35" a="1"/>
  <c r="AS224" i="35"/>
  <c r="F189" i="35"/>
  <c r="W223" i="35" a="1"/>
  <c r="AF259" i="35" a="1"/>
  <c r="AN250" i="35"/>
  <c r="L254" i="35"/>
  <c r="AB207" i="35" a="1"/>
  <c r="AU223" i="35" a="1"/>
  <c r="BU223" i="35" a="1"/>
  <c r="BP220" i="35" a="1"/>
  <c r="AD229" i="35" a="1"/>
  <c r="E209" i="35"/>
  <c r="Q232" i="35" a="1"/>
  <c r="AK227" i="35" a="1"/>
  <c r="BB244" i="35" a="1"/>
  <c r="BH219" i="35" a="1"/>
  <c r="BS234" i="35" a="1"/>
  <c r="AG221" i="35" a="1"/>
  <c r="AS206" i="35"/>
  <c r="BG223" i="35" a="1"/>
  <c r="AG210" i="35" a="1"/>
  <c r="S233" i="35" a="1"/>
  <c r="BO201" i="35" a="1"/>
  <c r="AB188" i="35" a="1"/>
  <c r="BS179" i="35" a="1"/>
  <c r="AI258" i="35" a="1"/>
  <c r="AI194" i="35" a="1"/>
  <c r="Q186" i="35" a="1"/>
  <c r="BU233" i="35" a="1"/>
  <c r="E193" i="35"/>
  <c r="AH201" i="35" a="1"/>
  <c r="AZ237" i="35" a="1"/>
  <c r="AN232" i="35"/>
  <c r="BP213" i="35" a="1"/>
  <c r="BR206" i="35" a="1"/>
  <c r="BD236" i="35" a="1"/>
  <c r="AM246" i="35"/>
  <c r="N197" i="35"/>
  <c r="BQ176" i="35" a="1"/>
  <c r="Z231" i="35" a="1"/>
  <c r="BF239" i="35" a="1"/>
  <c r="AN228" i="35"/>
  <c r="F207" i="35"/>
  <c r="AA234" i="35" a="1"/>
  <c r="AA205" i="35" a="1"/>
  <c r="BP194" i="35" a="1"/>
  <c r="Y196" i="35" a="1"/>
  <c r="AN229" i="35"/>
  <c r="S226" i="35" a="1"/>
  <c r="BE232" i="35" a="1"/>
  <c r="AS237" i="35"/>
  <c r="Y227" i="35" a="1"/>
  <c r="AI216" i="35" a="1"/>
  <c r="BD202" i="35" a="1"/>
  <c r="AY245" i="35" a="1"/>
  <c r="AD210" i="35" a="1"/>
  <c r="C227" i="35" a="1"/>
  <c r="AD205" i="35" a="1"/>
  <c r="L187" i="35"/>
  <c r="AA253" i="35" a="1"/>
  <c r="AC192" i="35" a="1"/>
  <c r="Y210" i="35" a="1"/>
  <c r="L240" i="35"/>
  <c r="AV197" i="35" a="1"/>
  <c r="D177" i="35"/>
  <c r="BG156" i="35" a="1"/>
  <c r="I263" i="35"/>
  <c r="E253" i="35"/>
  <c r="Z243" i="35" a="1"/>
  <c r="AK234" i="35" a="1"/>
  <c r="AJ222" i="35" a="1"/>
  <c r="AH196" i="35" a="1"/>
  <c r="P231" i="35" a="1"/>
  <c r="BS192" i="35" a="1"/>
  <c r="AH261" i="35" a="1"/>
  <c r="AA241" i="35" a="1"/>
  <c r="BQ217" i="35" a="1"/>
  <c r="AK209" i="35" a="1"/>
  <c r="BA223" i="35" a="1"/>
  <c r="AU241" i="35" a="1"/>
  <c r="AQ188" i="35"/>
  <c r="AJ216" i="35" a="1"/>
  <c r="AW231" i="35" a="1"/>
  <c r="AV191" i="35" a="1"/>
  <c r="AY224" i="35" a="1"/>
  <c r="AM222" i="35"/>
  <c r="AO239" i="35"/>
  <c r="AY209" i="35" a="1"/>
  <c r="AH223" i="35" a="1"/>
  <c r="Q203" i="35" a="1"/>
  <c r="J195" i="35"/>
  <c r="G196" i="35"/>
  <c r="AJ241" i="35" a="1"/>
  <c r="E241" i="35"/>
  <c r="BQ205" i="35" a="1"/>
  <c r="U224" i="35" a="1"/>
  <c r="AB217" i="35" a="1"/>
  <c r="Q256" i="35" a="1"/>
  <c r="U226" i="35" a="1"/>
  <c r="AA261" i="35" a="1"/>
  <c r="BO230" i="35" a="1"/>
  <c r="BN233" i="35" a="1"/>
  <c r="V218" i="35" a="1"/>
  <c r="BP221" i="35" a="1"/>
  <c r="I228" i="35"/>
  <c r="J216" i="35"/>
  <c r="AX210" i="35" a="1"/>
  <c r="K192" i="35"/>
  <c r="BD182" i="35" a="1"/>
  <c r="AX178" i="35" a="1"/>
  <c r="AH226" i="35" a="1"/>
  <c r="AP203" i="35"/>
  <c r="BU185" i="35" a="1"/>
  <c r="G207" i="35"/>
  <c r="AM190" i="35"/>
  <c r="BI194" i="35" a="1"/>
  <c r="X233" i="35" a="1"/>
  <c r="AV206" i="35" a="1"/>
  <c r="W209" i="35" a="1"/>
  <c r="BF208" i="35" a="1"/>
  <c r="AD239" i="35" a="1"/>
  <c r="P243" i="35" a="1"/>
  <c r="AW220" i="35" a="1"/>
  <c r="AR209" i="35"/>
  <c r="F250" i="35"/>
  <c r="BF211" i="35" a="1"/>
  <c r="BL237" i="35" a="1"/>
  <c r="AO203" i="35"/>
  <c r="BI225" i="35" a="1"/>
  <c r="AS226" i="35"/>
  <c r="BU204" i="35" a="1"/>
  <c r="AV208" i="35" a="1"/>
  <c r="BI198" i="35" a="1"/>
  <c r="AA229" i="35" a="1"/>
  <c r="BB220" i="35" a="1"/>
  <c r="BL246" i="35" a="1"/>
  <c r="AC203" i="35" a="1"/>
  <c r="BM239" i="35" a="1"/>
  <c r="AO212" i="35"/>
  <c r="AM216" i="35"/>
  <c r="AU196" i="35" a="1"/>
  <c r="AW200" i="35" a="1"/>
  <c r="BC252" i="35" a="1"/>
  <c r="D197" i="35"/>
  <c r="M208" i="35"/>
  <c r="AI238" i="35" a="1"/>
  <c r="AC212" i="35" a="1"/>
  <c r="V227" i="35" a="1"/>
  <c r="N199" i="35"/>
  <c r="AF248" i="35" a="1"/>
  <c r="AI243" i="35" a="1"/>
  <c r="M212" i="35"/>
  <c r="Z203" i="35" a="1"/>
  <c r="BP240" i="35" a="1"/>
  <c r="AO208" i="35"/>
  <c r="Z242" i="35" a="1"/>
  <c r="AV212" i="35" a="1"/>
  <c r="AZ212" i="35" a="1"/>
  <c r="BG221" i="35" a="1"/>
  <c r="BD214" i="35" a="1"/>
  <c r="BQ237" i="35" a="1"/>
  <c r="K234" i="35"/>
  <c r="T216" i="35" a="1"/>
  <c r="Q220" i="35" a="1"/>
  <c r="BP246" i="35" a="1"/>
  <c r="H219" i="35"/>
  <c r="BP253" i="35" a="1"/>
  <c r="AX244" i="35" a="1"/>
  <c r="BR172" i="35" a="1"/>
  <c r="W212" i="35" a="1"/>
  <c r="AP188" i="35"/>
  <c r="BO218" i="35" a="1"/>
  <c r="T201" i="35" a="1"/>
  <c r="AR198" i="35"/>
  <c r="W206" i="35" a="1"/>
  <c r="N205" i="35"/>
  <c r="K267" i="35"/>
  <c r="W225" i="35" a="1"/>
  <c r="AK235" i="35" a="1"/>
  <c r="AW187" i="35" a="1"/>
  <c r="AB215" i="35" a="1"/>
  <c r="W232" i="35" a="1"/>
  <c r="R220" i="35" a="1"/>
  <c r="C226" i="35" a="1"/>
  <c r="E243" i="35"/>
  <c r="G222" i="35"/>
  <c r="F200" i="35"/>
  <c r="W243" i="35" a="1"/>
  <c r="C260" i="35" a="1"/>
  <c r="E212" i="35"/>
  <c r="W252" i="35" a="1"/>
  <c r="BH247" i="35" a="1"/>
  <c r="AI219" i="35" a="1"/>
  <c r="X224" i="35" a="1"/>
  <c r="AP213" i="35"/>
  <c r="BS221" i="35" a="1"/>
  <c r="BB217" i="35" a="1"/>
  <c r="S204" i="35" a="1"/>
  <c r="BA234" i="35" a="1"/>
  <c r="AR185" i="35"/>
  <c r="BD191" i="35" a="1"/>
  <c r="BQ222" i="35" a="1"/>
  <c r="BB223" i="35" a="1"/>
  <c r="BT220" i="35" a="1"/>
  <c r="D214" i="35"/>
  <c r="BR191" i="35" a="1"/>
  <c r="AB187" i="35" a="1"/>
  <c r="S213" i="35" a="1"/>
  <c r="I217" i="35"/>
  <c r="U233" i="35" a="1"/>
  <c r="BC224" i="35" a="1"/>
  <c r="BR214" i="35" a="1"/>
  <c r="BK192" i="35" a="1"/>
  <c r="BB218" i="35" a="1"/>
  <c r="I231" i="35"/>
  <c r="J197" i="35"/>
  <c r="AS201" i="35"/>
  <c r="BB204" i="35" a="1"/>
  <c r="T187" i="35" a="1"/>
  <c r="BJ174" i="35" a="1"/>
  <c r="Z207" i="35" a="1"/>
  <c r="BU212" i="35" a="1"/>
  <c r="M189" i="35"/>
  <c r="BA229" i="35" a="1"/>
  <c r="BD175" i="35" a="1"/>
  <c r="Y199" i="35" a="1"/>
  <c r="C170" i="35" a="1"/>
  <c r="AS187" i="35"/>
  <c r="BM166" i="35" a="1"/>
  <c r="AY186" i="35" a="1"/>
  <c r="AP194" i="35"/>
  <c r="G180" i="35"/>
  <c r="L214" i="35"/>
  <c r="AH176" i="35" a="1"/>
  <c r="AA177" i="35" a="1"/>
  <c r="AI168" i="35" a="1"/>
  <c r="AV168" i="35" a="1"/>
  <c r="BC248" i="35" a="1"/>
  <c r="BT203" i="35" a="1"/>
  <c r="Q192" i="35" a="1"/>
  <c r="BF199" i="35" a="1"/>
  <c r="BG242" i="35" a="1"/>
  <c r="BI219" i="35" a="1"/>
  <c r="R216" i="35" a="1"/>
  <c r="AO226" i="35"/>
  <c r="C217" i="35" a="1"/>
  <c r="G204" i="35"/>
  <c r="BI200" i="35" a="1"/>
  <c r="J205" i="35"/>
  <c r="AF187" i="35" a="1"/>
  <c r="BE180" i="35" a="1"/>
  <c r="M200" i="35"/>
  <c r="AR199" i="35"/>
  <c r="BO215" i="35" a="1"/>
  <c r="AW177" i="35" a="1"/>
  <c r="BT221" i="35" a="1"/>
  <c r="AV214" i="35" a="1"/>
  <c r="AS196" i="35"/>
  <c r="AR165" i="35"/>
  <c r="H157" i="35"/>
  <c r="J175" i="35"/>
  <c r="AU173" i="35" a="1"/>
  <c r="AQ174" i="35"/>
  <c r="E215" i="35"/>
  <c r="AI224" i="35" a="1"/>
  <c r="BC173" i="35" a="1"/>
  <c r="AR181" i="35"/>
  <c r="W188" i="35" a="1"/>
  <c r="BE176" i="35" a="1"/>
  <c r="Y180" i="35" a="1"/>
  <c r="AS219" i="35"/>
  <c r="BJ219" i="35" a="1"/>
  <c r="AQ212" i="35"/>
  <c r="G184" i="35"/>
  <c r="S175" i="35" a="1"/>
  <c r="AO181" i="35"/>
  <c r="U199" i="35" a="1"/>
  <c r="L226" i="35"/>
  <c r="AO225" i="35"/>
  <c r="BF198" i="35" a="1"/>
  <c r="BC200" i="35" a="1"/>
  <c r="AZ222" i="35" a="1"/>
  <c r="AC230" i="35" a="1"/>
  <c r="W207" i="35" a="1"/>
  <c r="BO196" i="35" a="1"/>
  <c r="L204" i="35"/>
  <c r="AU175" i="35" a="1"/>
  <c r="BE214" i="35" a="1"/>
  <c r="AD170" i="35" a="1"/>
  <c r="J200" i="35"/>
  <c r="BE204" i="35" a="1"/>
  <c r="P165" i="35" a="1"/>
  <c r="BI187" i="35" a="1"/>
  <c r="BA216" i="35" a="1"/>
  <c r="BA182" i="35" a="1"/>
  <c r="BJ196" i="35" a="1"/>
  <c r="AH178" i="35" a="1"/>
  <c r="AF175" i="35" a="1"/>
  <c r="AP187" i="35"/>
  <c r="AK199" i="35" a="1"/>
  <c r="W170" i="35" a="1"/>
  <c r="K210" i="35"/>
  <c r="BS194" i="35" a="1"/>
  <c r="T200" i="35" a="1"/>
  <c r="N230" i="35"/>
  <c r="BC203" i="35" a="1"/>
  <c r="AX226" i="35" a="1"/>
  <c r="V233" i="35" a="1"/>
  <c r="K264" i="35"/>
  <c r="AC247" i="35" a="1"/>
  <c r="AH246" i="35" a="1"/>
  <c r="AR226" i="35"/>
  <c r="AX240" i="35" a="1"/>
  <c r="AN198" i="35"/>
  <c r="AP257" i="35"/>
  <c r="G219" i="35"/>
  <c r="BA196" i="35" a="1"/>
  <c r="N207" i="35"/>
  <c r="U204" i="35" a="1"/>
  <c r="R238" i="35" a="1"/>
  <c r="G223" i="35"/>
  <c r="E226" i="35"/>
  <c r="F212" i="35"/>
  <c r="AU217" i="35" a="1"/>
  <c r="R206" i="35" a="1"/>
  <c r="AI255" i="35" a="1"/>
  <c r="R230" i="35" a="1"/>
  <c r="S196" i="35" a="1"/>
  <c r="U205" i="35" a="1"/>
  <c r="BU218" i="35" a="1"/>
  <c r="AC243" i="35" a="1"/>
  <c r="AK211" i="35" a="1"/>
  <c r="AJ213" i="35" a="1"/>
  <c r="R196" i="35" a="1"/>
  <c r="AR206" i="35"/>
  <c r="BE251" i="35" a="1"/>
  <c r="V255" i="35" a="1"/>
  <c r="BD206" i="35" a="1"/>
  <c r="M221" i="35"/>
  <c r="AB206" i="35" a="1"/>
  <c r="Q217" i="35" a="1"/>
  <c r="BS204" i="35" a="1"/>
  <c r="AP184" i="35"/>
  <c r="AF227" i="35" a="1"/>
  <c r="V191" i="35" a="1"/>
  <c r="R215" i="35" a="1"/>
  <c r="BI233" i="35" a="1"/>
  <c r="P230" i="35" a="1"/>
  <c r="AJ225" i="35" a="1"/>
  <c r="R205" i="35" a="1"/>
  <c r="AO182" i="35"/>
  <c r="Q183" i="35" a="1"/>
  <c r="K231" i="35"/>
  <c r="AE263" i="35" a="1"/>
  <c r="BP216" i="35" a="1"/>
  <c r="BU228" i="35" a="1"/>
  <c r="BQ229" i="35" a="1"/>
  <c r="BU235" i="35" a="1"/>
  <c r="AV198" i="35" a="1"/>
  <c r="BU215" i="35" a="1"/>
  <c r="AN201" i="35"/>
  <c r="H231" i="35"/>
  <c r="BK213" i="35" a="1"/>
  <c r="BT216" i="35" a="1"/>
  <c r="AB194" i="35" a="1"/>
  <c r="BE233" i="35" a="1"/>
  <c r="BS251" i="35" a="1"/>
  <c r="F209" i="35"/>
  <c r="BK224" i="35" a="1"/>
  <c r="AB189" i="35" a="1"/>
  <c r="AJ224" i="35" a="1"/>
  <c r="BK221" i="35" a="1"/>
  <c r="AY218" i="35" a="1"/>
  <c r="BL195" i="35" a="1"/>
  <c r="BM191" i="35" a="1"/>
  <c r="BF245" i="35" a="1"/>
  <c r="H232" i="35"/>
  <c r="AO216" i="35"/>
  <c r="BD232" i="35" a="1"/>
  <c r="P234" i="35" a="1"/>
  <c r="BN229" i="35" a="1"/>
  <c r="V207" i="35" a="1"/>
  <c r="R226" i="35" a="1"/>
  <c r="BO233" i="35" a="1"/>
  <c r="E217" i="35"/>
  <c r="AP235" i="35"/>
  <c r="BS223" i="35" a="1"/>
  <c r="BD208" i="35" a="1"/>
  <c r="BQ211" i="35" a="1"/>
  <c r="E208" i="35"/>
  <c r="Y230" i="35" a="1"/>
  <c r="AR216" i="35"/>
  <c r="BD225" i="35" a="1"/>
  <c r="AO255" i="35"/>
  <c r="AX212" i="35" a="1"/>
  <c r="BB251" i="35" a="1"/>
  <c r="AF206" i="35" a="1"/>
  <c r="D241" i="35"/>
  <c r="D190" i="35"/>
  <c r="AX221" i="35" a="1"/>
  <c r="BU196" i="35" a="1"/>
  <c r="BP211" i="35" a="1"/>
  <c r="BF205" i="35" a="1"/>
  <c r="AJ179" i="35" a="1"/>
  <c r="S227" i="35" a="1"/>
  <c r="AG225" i="35" a="1"/>
  <c r="AH218" i="35" a="1"/>
  <c r="BN208" i="35" a="1"/>
  <c r="AF214" i="35" a="1"/>
  <c r="K238" i="35"/>
  <c r="M246" i="35"/>
  <c r="AN253" i="35"/>
  <c r="BG238" i="35" a="1"/>
  <c r="BO248" i="35" a="1"/>
  <c r="AF211" i="35" a="1"/>
  <c r="AP223" i="35"/>
  <c r="BE207" i="35" a="1"/>
  <c r="G209" i="35"/>
  <c r="BG257" i="35" a="1"/>
  <c r="AJ249" i="35" a="1"/>
  <c r="BO221" i="35" a="1"/>
  <c r="BB233" i="35" a="1"/>
  <c r="V254" i="35" a="1"/>
  <c r="F219" i="35"/>
  <c r="M250" i="35"/>
  <c r="BK211" i="35" a="1"/>
  <c r="BR221" i="35" a="1"/>
  <c r="AG211" i="35" a="1"/>
  <c r="P226" i="35" a="1"/>
  <c r="BG206" i="35" a="1"/>
  <c r="W211" i="35" a="1"/>
  <c r="F231" i="35"/>
  <c r="BJ227" i="35" a="1"/>
  <c r="AA198" i="35" a="1"/>
  <c r="BH231" i="35" a="1"/>
  <c r="BJ226" i="35" a="1"/>
  <c r="AK182" i="35" a="1"/>
  <c r="AO205" i="35"/>
  <c r="BJ214" i="35" a="1"/>
  <c r="BN199" i="35" a="1"/>
  <c r="C224" i="35" a="1"/>
  <c r="AX257" i="35" a="1"/>
  <c r="V229" i="35" a="1"/>
  <c r="L209" i="35"/>
  <c r="BU192" i="35" a="1"/>
  <c r="AC237" i="35" a="1"/>
  <c r="AB222" i="35" a="1"/>
  <c r="C207" i="35" a="1"/>
  <c r="AS190" i="35"/>
  <c r="AR207" i="35"/>
  <c r="AF202" i="35" a="1"/>
  <c r="BL180" i="35" a="1"/>
  <c r="AO199" i="35"/>
  <c r="AZ202" i="35" a="1"/>
  <c r="R185" i="35" a="1"/>
  <c r="AY178" i="35" a="1"/>
  <c r="BQ226" i="35" a="1"/>
  <c r="BC231" i="35" a="1"/>
  <c r="W195" i="35" a="1"/>
  <c r="X160" i="35" a="1"/>
  <c r="AO202" i="35"/>
  <c r="BT173" i="35" a="1"/>
  <c r="F172" i="35"/>
  <c r="BB179" i="35" a="1"/>
  <c r="BF203" i="35" a="1"/>
  <c r="BJ180" i="35" a="1"/>
  <c r="I171" i="35"/>
  <c r="N166" i="35"/>
  <c r="BG179" i="35" a="1"/>
  <c r="AG187" i="35" a="1"/>
  <c r="AR196" i="35"/>
  <c r="H183" i="35"/>
  <c r="AA164" i="35" a="1"/>
  <c r="AE244" i="35" a="1"/>
  <c r="BQ235" i="35" a="1"/>
  <c r="AE202" i="35" a="1"/>
  <c r="AR193" i="35"/>
  <c r="AH197" i="35" a="1"/>
  <c r="BC213" i="35" a="1"/>
  <c r="E190" i="35"/>
  <c r="AV183" i="35" a="1"/>
  <c r="AZ215" i="35" a="1"/>
  <c r="AS188" i="35"/>
  <c r="AM188" i="35"/>
  <c r="AR223" i="35"/>
  <c r="BN210" i="35" a="1"/>
  <c r="AN184" i="35"/>
  <c r="BA192" i="35" a="1"/>
  <c r="BU230" i="35" a="1"/>
  <c r="H197" i="35"/>
  <c r="L231" i="35"/>
  <c r="M190" i="35"/>
  <c r="BR154" i="35" a="1"/>
  <c r="AQ166" i="35"/>
  <c r="P166" i="35" a="1"/>
  <c r="BR184" i="35" a="1"/>
  <c r="AA163" i="35" a="1"/>
  <c r="H170" i="35"/>
  <c r="AV136" i="35" a="1"/>
  <c r="BK201" i="35" a="1"/>
  <c r="BB163" i="35" a="1"/>
  <c r="AQ175" i="35"/>
  <c r="AA193" i="35" a="1"/>
  <c r="BO207" i="35" a="1"/>
  <c r="AB243" i="35" a="1"/>
  <c r="BF171" i="35" a="1"/>
  <c r="P209" i="35" a="1"/>
  <c r="BS199" i="35" a="1"/>
  <c r="E229" i="35"/>
  <c r="BU201" i="35" a="1"/>
  <c r="AG209" i="35" a="1"/>
  <c r="AB210" i="35" a="1"/>
  <c r="AZ217" i="35" a="1"/>
  <c r="C174" i="35" a="1"/>
  <c r="BK233" i="35" a="1"/>
  <c r="C199" i="35" a="1"/>
  <c r="AK191" i="35" a="1"/>
  <c r="D208" i="35"/>
  <c r="K181" i="35"/>
  <c r="AF189" i="35" a="1"/>
  <c r="AG179" i="35" a="1"/>
  <c r="AN186" i="35"/>
  <c r="BL181" i="35" a="1"/>
  <c r="F166" i="35"/>
  <c r="W204" i="35" a="1"/>
  <c r="W172" i="35" a="1"/>
  <c r="Y181" i="35" a="1"/>
  <c r="AM169" i="35"/>
  <c r="N187" i="35"/>
  <c r="AJ171" i="35" a="1"/>
  <c r="AQ202" i="35"/>
  <c r="BR190" i="35" a="1"/>
  <c r="AK184" i="35" a="1"/>
  <c r="AS173" i="35"/>
  <c r="BK182" i="35" a="1"/>
  <c r="AO227" i="35"/>
  <c r="BP257" i="35" a="1"/>
  <c r="AW264" i="35" a="1"/>
  <c r="Y247" i="35" a="1"/>
  <c r="AS212" i="35"/>
  <c r="BL207" i="35" a="1"/>
  <c r="I225" i="35"/>
  <c r="BJ203" i="35" a="1"/>
  <c r="S224" i="35" a="1"/>
  <c r="P189" i="35" a="1"/>
  <c r="BG193" i="35" a="1"/>
  <c r="N243" i="35"/>
  <c r="AO231" i="35"/>
  <c r="G218" i="35"/>
  <c r="BI196" i="35" a="1"/>
  <c r="BD231" i="35" a="1"/>
  <c r="AQ225" i="35"/>
  <c r="BD172" i="35" a="1"/>
  <c r="G260" i="35"/>
  <c r="F194" i="35"/>
  <c r="BM255" i="35" a="1"/>
  <c r="BO197" i="35" a="1"/>
  <c r="BG210" i="35" a="1"/>
  <c r="BU231" i="35" a="1"/>
  <c r="BR227" i="35" a="1"/>
  <c r="H196" i="35"/>
  <c r="AM210" i="35"/>
  <c r="BC215" i="35" a="1"/>
  <c r="P223" i="35" a="1"/>
  <c r="AP231" i="35"/>
  <c r="BA204" i="35" a="1"/>
  <c r="D213" i="35"/>
  <c r="AO215" i="35"/>
  <c r="AQ205" i="35"/>
  <c r="BJ202" i="35" a="1"/>
  <c r="AM180" i="35"/>
  <c r="AR210" i="35"/>
  <c r="Q254" i="35" a="1"/>
  <c r="F195" i="35"/>
  <c r="AD230" i="35" a="1"/>
  <c r="BP198" i="35" a="1"/>
  <c r="AY222" i="35" a="1"/>
  <c r="BI216" i="35" a="1"/>
  <c r="BN180" i="35" a="1"/>
  <c r="BG203" i="35" a="1"/>
  <c r="U235" i="35" a="1"/>
  <c r="BC234" i="35" a="1"/>
  <c r="H244" i="35"/>
  <c r="T231" i="35" a="1"/>
  <c r="AP206" i="35"/>
  <c r="BM205" i="35" a="1"/>
  <c r="BR218" i="35" a="1"/>
  <c r="BK199" i="35" a="1"/>
  <c r="BU243" i="35" a="1"/>
  <c r="AC217" i="35" a="1"/>
  <c r="BN254" i="35" a="1"/>
  <c r="BD197" i="35" a="1"/>
  <c r="BH233" i="35" a="1"/>
  <c r="L203" i="35"/>
  <c r="M235" i="35"/>
  <c r="U208" i="35" a="1"/>
  <c r="AM211" i="35"/>
  <c r="AJ194" i="35" a="1"/>
  <c r="BJ238" i="35" a="1"/>
  <c r="E232" i="35"/>
  <c r="AH204" i="35" a="1"/>
  <c r="BS185" i="35" a="1"/>
  <c r="AQ167" i="35"/>
  <c r="D229" i="35"/>
  <c r="AV225" i="35" a="1"/>
  <c r="AS225" i="35"/>
  <c r="V223" i="35" a="1"/>
  <c r="BS205" i="35" a="1"/>
  <c r="BD233" i="35" a="1"/>
  <c r="BI252" i="35" a="1"/>
  <c r="D252" i="35"/>
  <c r="I233" i="35"/>
  <c r="AS242" i="35"/>
  <c r="AP208" i="35"/>
  <c r="BM201" i="35" a="1"/>
  <c r="AB219" i="35" a="1"/>
  <c r="X196" i="35" a="1"/>
  <c r="X228" i="35" a="1"/>
  <c r="AM215" i="35"/>
  <c r="BS247" i="35" a="1"/>
  <c r="AB193" i="35" a="1"/>
  <c r="AP217" i="35"/>
  <c r="BL211" i="35" a="1"/>
  <c r="BL228" i="35" a="1"/>
  <c r="AD191" i="35" a="1"/>
  <c r="BS203" i="35" a="1"/>
  <c r="AK190" i="35" a="1"/>
  <c r="AH217" i="35" a="1"/>
  <c r="AQ234" i="35"/>
  <c r="Z213" i="35" a="1"/>
  <c r="BI175" i="35" a="1"/>
  <c r="BR234" i="35" a="1"/>
  <c r="K217" i="35"/>
  <c r="F210" i="35"/>
  <c r="J223" i="35"/>
  <c r="AK192" i="35" a="1"/>
  <c r="AB179" i="35" a="1"/>
  <c r="BK242" i="35" a="1"/>
  <c r="BQ203" i="35" a="1"/>
  <c r="BU205" i="35" a="1"/>
  <c r="BK212" i="35" a="1"/>
  <c r="AX216" i="35" a="1"/>
  <c r="Z205" i="35" a="1"/>
  <c r="T210" i="35" a="1"/>
  <c r="AZ249" i="35" a="1"/>
  <c r="S209" i="35" a="1"/>
  <c r="BI236" i="35" a="1"/>
  <c r="BG226" i="35" a="1"/>
  <c r="X257" i="35" a="1"/>
  <c r="AJ223" i="35" a="1"/>
  <c r="AE269" i="35" a="1"/>
  <c r="X213" i="35" a="1"/>
  <c r="I236" i="35"/>
  <c r="T203" i="35" a="1"/>
  <c r="BQ225" i="35" a="1"/>
  <c r="U230" i="35" a="1"/>
  <c r="AI204" i="35" a="1"/>
  <c r="AC185" i="35" a="1"/>
  <c r="AP170" i="35"/>
  <c r="AZ200" i="35" a="1"/>
  <c r="AU216" i="35" a="1"/>
  <c r="BH244" i="35" a="1"/>
  <c r="AE206" i="35" a="1"/>
  <c r="AB190" i="35" a="1"/>
  <c r="BF220" i="35" a="1"/>
  <c r="AV227" i="35" a="1"/>
  <c r="Z209" i="35" a="1"/>
  <c r="AH235" i="35" a="1"/>
  <c r="BD230" i="35" a="1"/>
  <c r="BD252" i="35" a="1"/>
  <c r="AN247" i="35"/>
  <c r="BT240" i="35" a="1"/>
  <c r="Y236" i="35" a="1"/>
  <c r="BE203" i="35" a="1"/>
  <c r="AH199" i="35" a="1"/>
  <c r="T205" i="35" a="1"/>
  <c r="BE183" i="35" a="1"/>
  <c r="AR212" i="35"/>
  <c r="BU179" i="35" a="1"/>
  <c r="AQ183" i="35"/>
  <c r="BP175" i="35" a="1"/>
  <c r="BQ212" i="35" a="1"/>
  <c r="AR184" i="35"/>
  <c r="E185" i="35"/>
  <c r="AJ227" i="35" a="1"/>
  <c r="AQ203" i="35"/>
  <c r="W196" i="35" a="1"/>
  <c r="C189" i="35" a="1"/>
  <c r="E154" i="35"/>
  <c r="AJ172" i="35" a="1"/>
  <c r="AK171" i="35" a="1"/>
  <c r="AP196" i="35"/>
  <c r="AD183" i="35" a="1"/>
  <c r="S179" i="35" a="1"/>
  <c r="AA132" i="35" a="1"/>
  <c r="BI177" i="35" a="1"/>
  <c r="AE170" i="35" a="1"/>
  <c r="AV161" i="35" a="1"/>
  <c r="BH225" i="35" a="1"/>
  <c r="N183" i="35"/>
  <c r="AU172" i="35" a="1"/>
  <c r="K272" i="35"/>
  <c r="P235" i="35" a="1"/>
  <c r="BO231" i="35" a="1"/>
  <c r="L258" i="35"/>
  <c r="BI203" i="35" a="1"/>
  <c r="X195" i="35" a="1"/>
  <c r="BR197" i="35" a="1"/>
  <c r="AS191" i="35"/>
  <c r="AA220" i="35" a="1"/>
  <c r="BU229" i="35" a="1"/>
  <c r="K207" i="35"/>
  <c r="AS169" i="35"/>
  <c r="BT208" i="35" a="1"/>
  <c r="U211" i="35" a="1"/>
  <c r="P219" i="35" a="1"/>
  <c r="AM199" i="35"/>
  <c r="W186" i="35" a="1"/>
  <c r="BG181" i="35" a="1"/>
  <c r="S187" i="35" a="1"/>
  <c r="AJ191" i="35" a="1"/>
  <c r="AE203" i="35" a="1"/>
  <c r="BR156" i="35" a="1"/>
  <c r="AY165" i="35" a="1"/>
  <c r="BC204" i="35" a="1"/>
  <c r="M202" i="35"/>
  <c r="L185" i="35"/>
  <c r="AK158" i="35" a="1"/>
  <c r="BN184" i="35" a="1"/>
  <c r="AC182" i="35" a="1"/>
  <c r="AB236" i="35" a="1"/>
  <c r="BS220" i="35" a="1"/>
  <c r="AG199" i="35" a="1"/>
  <c r="AP189" i="35"/>
  <c r="AB227" i="35" a="1"/>
  <c r="D228" i="35"/>
  <c r="H221" i="35"/>
  <c r="BR185" i="35" a="1"/>
  <c r="BU207" i="35" a="1"/>
  <c r="BJ188" i="35" a="1"/>
  <c r="AM179" i="35"/>
  <c r="H194" i="35"/>
  <c r="BR216" i="35" a="1"/>
  <c r="J206" i="35"/>
  <c r="P220" i="35" a="1"/>
  <c r="BA228" i="35" a="1"/>
  <c r="G208" i="35"/>
  <c r="AU214" i="35" a="1"/>
  <c r="G167" i="35"/>
  <c r="Z171" i="35" a="1"/>
  <c r="BJ182" i="35" a="1"/>
  <c r="I181" i="35"/>
  <c r="AR169" i="35"/>
  <c r="AA195" i="35" a="1"/>
  <c r="BB198" i="35" a="1"/>
  <c r="AF178" i="35" a="1"/>
  <c r="BB206" i="35" a="1"/>
  <c r="T177" i="35" a="1"/>
  <c r="BK177" i="35" a="1"/>
  <c r="AE213" i="35" a="1"/>
  <c r="D215" i="35"/>
  <c r="AZ167" i="35" a="1"/>
  <c r="V231" i="35" a="1"/>
  <c r="BT211" i="35" a="1"/>
  <c r="J218" i="35"/>
  <c r="BB185" i="35" a="1"/>
  <c r="BH175" i="35" a="1"/>
  <c r="AZ183" i="35" a="1"/>
  <c r="BP225" i="35" a="1"/>
  <c r="BL206" i="35" a="1"/>
  <c r="BA237" i="35" a="1"/>
  <c r="AE208" i="35" a="1"/>
  <c r="M197" i="35"/>
  <c r="AZ207" i="35" a="1"/>
  <c r="AI212" i="35" a="1"/>
  <c r="Z197" i="35" a="1"/>
  <c r="H203" i="35"/>
  <c r="E198" i="35"/>
  <c r="M213" i="35"/>
  <c r="AD185" i="35" a="1"/>
  <c r="BO172" i="35" a="1"/>
  <c r="AD174" i="35" a="1"/>
  <c r="AM191" i="35"/>
  <c r="F183" i="35"/>
  <c r="T189" i="35" a="1"/>
  <c r="U209" i="35" a="1"/>
  <c r="BJ172" i="35" a="1"/>
  <c r="AN195" i="35"/>
  <c r="AF191" i="35" a="1"/>
  <c r="U177" i="35" a="1"/>
  <c r="V242" i="35" a="1"/>
  <c r="BI255" i="35" a="1"/>
  <c r="AU243" i="35" a="1"/>
  <c r="BG219" i="35" a="1"/>
  <c r="BU197" i="35" a="1"/>
  <c r="BM232" i="35" a="1"/>
  <c r="AE219" i="35" a="1"/>
  <c r="D239" i="35"/>
  <c r="BA224" i="35" a="1"/>
  <c r="AS211" i="35"/>
  <c r="AD203" i="35" a="1"/>
  <c r="N239" i="35"/>
  <c r="BE217" i="35" a="1"/>
  <c r="BQ188" i="35" a="1"/>
  <c r="S183" i="35" a="1"/>
  <c r="Z235" i="35" a="1"/>
  <c r="Y215" i="35" a="1"/>
  <c r="F217" i="35"/>
  <c r="BM227" i="35" a="1"/>
  <c r="AX183" i="35" a="1"/>
  <c r="BG245" i="35" a="1"/>
  <c r="V205" i="35" a="1"/>
  <c r="BN209" i="35" a="1"/>
  <c r="BQ252" i="35" a="1"/>
  <c r="AG213" i="35" a="1"/>
  <c r="BL242" i="35" a="1"/>
  <c r="K199" i="35"/>
  <c r="AI244" i="35" a="1"/>
  <c r="J201" i="35"/>
  <c r="U217" i="35" a="1"/>
  <c r="L182" i="35"/>
  <c r="AB226" i="35" a="1"/>
  <c r="AX234" i="35" a="1"/>
  <c r="AN207" i="35"/>
  <c r="AJ192" i="35" a="1"/>
  <c r="BA162" i="35" a="1"/>
  <c r="AW226" i="35" a="1"/>
  <c r="AV204" i="35" a="1"/>
  <c r="AA213" i="35" a="1"/>
  <c r="S197" i="35" a="1"/>
  <c r="F205" i="35"/>
  <c r="AZ214" i="35" a="1"/>
  <c r="BD184" i="35" a="1"/>
  <c r="AI202" i="35" a="1"/>
  <c r="AM186" i="35"/>
  <c r="S223" i="35" a="1"/>
  <c r="AS254" i="35"/>
  <c r="S228" i="35" a="1"/>
  <c r="BG247" i="35" a="1"/>
  <c r="BO213" i="35" a="1"/>
  <c r="D238" i="35"/>
  <c r="AK249" i="35" a="1"/>
  <c r="I248" i="35"/>
  <c r="BE238" i="35" a="1"/>
  <c r="X222" i="35" a="1"/>
  <c r="AA224" i="35" a="1"/>
  <c r="AB202" i="35" a="1"/>
  <c r="D206" i="35"/>
  <c r="BU193" i="35" a="1"/>
  <c r="BB221" i="35" a="1"/>
  <c r="BI185" i="35" a="1"/>
  <c r="H246" i="35"/>
  <c r="P205" i="35" a="1"/>
  <c r="BQ202" i="35" a="1"/>
  <c r="H222" i="35"/>
  <c r="BG202" i="35" a="1"/>
  <c r="BK216" i="35" a="1"/>
  <c r="AF210" i="35" a="1"/>
  <c r="AV221" i="35" a="1"/>
  <c r="Z187" i="35" a="1"/>
  <c r="AO218" i="35"/>
  <c r="I182" i="35"/>
  <c r="BH213" i="35" a="1"/>
  <c r="S207" i="35" a="1"/>
  <c r="BU225" i="35" a="1"/>
  <c r="BK230" i="35" a="1"/>
  <c r="AY215" i="35" a="1"/>
  <c r="AE231" i="35" a="1"/>
  <c r="AN223" i="35"/>
  <c r="BS233" i="35" a="1"/>
  <c r="BE239" i="35" a="1"/>
  <c r="AJ235" i="35" a="1"/>
  <c r="K237" i="35"/>
  <c r="BI230" i="35" a="1"/>
  <c r="AY219" i="35" a="1"/>
  <c r="BA191" i="35" a="1"/>
  <c r="BT228" i="35" a="1"/>
  <c r="BH189" i="35" a="1"/>
  <c r="Q214" i="35" a="1"/>
  <c r="K208" i="35"/>
  <c r="Z247" i="35" a="1"/>
  <c r="BF217" i="35" a="1"/>
  <c r="AE197" i="35" a="1"/>
  <c r="AR221" i="35"/>
  <c r="AZ211" i="35" a="1"/>
  <c r="BT200" i="35" a="1"/>
  <c r="V213" i="35" a="1"/>
  <c r="AV207" i="35" a="1"/>
  <c r="BD188" i="35" a="1"/>
  <c r="AK223" i="35" a="1"/>
  <c r="Z186" i="35" a="1"/>
  <c r="N229" i="35"/>
  <c r="BU239" i="35" a="1"/>
  <c r="BU252" i="35" a="1"/>
  <c r="BB241" i="35" a="1"/>
  <c r="AH224" i="35" a="1"/>
  <c r="AG203" i="35" a="1"/>
  <c r="BR213" i="35" a="1"/>
  <c r="Q262" i="35" a="1"/>
  <c r="AO219" i="35"/>
  <c r="S198" i="35" a="1"/>
  <c r="AD238" i="35" a="1"/>
  <c r="J226" i="35"/>
  <c r="BL234" i="35" a="1"/>
  <c r="AC209" i="35" a="1"/>
  <c r="E220" i="35"/>
  <c r="BR199" i="35" a="1"/>
  <c r="AG207" i="35" a="1"/>
  <c r="H217" i="35"/>
  <c r="BO208" i="35" a="1"/>
  <c r="AV235" i="35" a="1"/>
  <c r="AV187" i="35" a="1"/>
  <c r="AP201" i="35"/>
  <c r="AH194" i="35" a="1"/>
  <c r="BA231" i="35" a="1"/>
  <c r="BA220" i="35" a="1"/>
  <c r="AW212" i="35" a="1"/>
  <c r="N221" i="35"/>
  <c r="BN174" i="35" a="1"/>
  <c r="N248" i="35"/>
  <c r="C221" i="35" a="1"/>
  <c r="BQ215" i="35" a="1"/>
  <c r="BT202" i="35" a="1"/>
  <c r="F232" i="35"/>
  <c r="BS195" i="35" a="1"/>
  <c r="AJ221" i="35" a="1"/>
  <c r="AG230" i="35" a="1"/>
  <c r="L189" i="35"/>
  <c r="G216" i="35"/>
  <c r="AD216" i="35" a="1"/>
  <c r="C183" i="35" a="1"/>
  <c r="AK186" i="35" a="1"/>
  <c r="BO238" i="35" a="1"/>
  <c r="AM219" i="35"/>
  <c r="T214" i="35" a="1"/>
  <c r="Q165" i="35" a="1"/>
  <c r="BQ233" i="35" a="1"/>
  <c r="S219" i="35" a="1"/>
  <c r="BT238" i="35" a="1"/>
  <c r="C200" i="35" a="1"/>
  <c r="BS186" i="35" a="1"/>
  <c r="BT189" i="35" a="1"/>
  <c r="AF207" i="35" a="1"/>
  <c r="T199" i="35" a="1"/>
  <c r="BN200" i="35" a="1"/>
  <c r="BH155" i="35" a="1"/>
  <c r="BT171" i="35" a="1"/>
  <c r="BK214" i="35" a="1"/>
  <c r="BU203" i="35" a="1"/>
  <c r="AX176" i="35" a="1"/>
  <c r="S166" i="35" a="1"/>
  <c r="J176" i="35"/>
  <c r="BS174" i="35" a="1"/>
  <c r="Z190" i="35" a="1"/>
  <c r="D161" i="35"/>
  <c r="AX171" i="35" a="1"/>
  <c r="R227" i="35" a="1"/>
  <c r="S222" i="35" a="1"/>
  <c r="AI186" i="35" a="1"/>
  <c r="AW207" i="35" a="1"/>
  <c r="AR187" i="35"/>
  <c r="AR194" i="35"/>
  <c r="AH205" i="35" a="1"/>
  <c r="AE215" i="35" a="1"/>
  <c r="AM209" i="35"/>
  <c r="D203" i="35"/>
  <c r="C197" i="35" a="1"/>
  <c r="C184" i="35" a="1"/>
  <c r="X208" i="35" a="1"/>
  <c r="Z199" i="35" a="1"/>
  <c r="BB216" i="35" a="1"/>
  <c r="AC193" i="35" a="1"/>
  <c r="L230" i="35"/>
  <c r="AV194" i="35" a="1"/>
  <c r="E191" i="35"/>
  <c r="C181" i="35" a="1"/>
  <c r="AU197" i="35" a="1"/>
  <c r="W220" i="35" a="1"/>
  <c r="L151" i="35"/>
  <c r="BL187" i="35" a="1"/>
  <c r="AV182" i="35" a="1"/>
  <c r="M238" i="35"/>
  <c r="H153" i="35"/>
  <c r="T170" i="35" a="1"/>
  <c r="AJ169" i="35" a="1"/>
  <c r="AB248" i="35" a="1"/>
  <c r="AC231" i="35" a="1"/>
  <c r="BM231" i="35" a="1"/>
  <c r="BS214" i="35" a="1"/>
  <c r="BQ210" i="35" a="1"/>
  <c r="AO214" i="35"/>
  <c r="BF190" i="35" a="1"/>
  <c r="BN181" i="35" a="1"/>
  <c r="BQ213" i="35" a="1"/>
  <c r="E188" i="35"/>
  <c r="BQ201" i="35" a="1"/>
  <c r="K184" i="35"/>
  <c r="D216" i="35"/>
  <c r="AQ186" i="35"/>
  <c r="BT227" i="35" a="1"/>
  <c r="AF204" i="35" a="1"/>
  <c r="G197" i="35"/>
  <c r="V189" i="35" a="1"/>
  <c r="AZ189" i="35" a="1"/>
  <c r="AA155" i="35" a="1"/>
  <c r="BQ160" i="35" a="1"/>
  <c r="C160" i="35" a="1"/>
  <c r="H182" i="35"/>
  <c r="AY164" i="35" a="1"/>
  <c r="AI182" i="35" a="1"/>
  <c r="W141" i="35" a="1"/>
  <c r="BQ169" i="35" a="1"/>
  <c r="AN196" i="35"/>
  <c r="BA193" i="35" a="1"/>
  <c r="C201" i="35" a="1"/>
  <c r="BH202" i="35" a="1"/>
  <c r="AI181" i="35" a="1"/>
  <c r="H173" i="35"/>
  <c r="AU222" i="35" a="1"/>
  <c r="V216" i="35" a="1"/>
  <c r="AJ193" i="35" a="1"/>
  <c r="AI211" i="35" a="1"/>
  <c r="BH217" i="35" a="1"/>
  <c r="Q237" i="35" a="1"/>
  <c r="BB226" i="35" a="1"/>
  <c r="AX204" i="35" a="1"/>
  <c r="AX225" i="35" a="1"/>
  <c r="BI232" i="35" a="1"/>
  <c r="W217" i="35" a="1"/>
  <c r="D219" i="35"/>
  <c r="T197" i="35" a="1"/>
  <c r="AR227" i="35"/>
  <c r="AQ192" i="35"/>
  <c r="AR213" i="35"/>
  <c r="BI228" i="35" a="1"/>
  <c r="K243" i="35"/>
  <c r="P214" i="35" a="1"/>
  <c r="R218" i="35" a="1"/>
  <c r="AD241" i="35" a="1"/>
  <c r="X185" i="35" a="1"/>
  <c r="BC210" i="35" a="1"/>
  <c r="AG205" i="35" a="1"/>
  <c r="C265" i="35" a="1"/>
  <c r="D240" i="35"/>
  <c r="X226" i="35" a="1"/>
  <c r="F229" i="35"/>
  <c r="AZ234" i="35" a="1"/>
  <c r="BJ200" i="35" a="1"/>
  <c r="AB211" i="35" a="1"/>
  <c r="AH192" i="35" a="1"/>
  <c r="H256" i="35"/>
  <c r="BG190" i="35" a="1"/>
  <c r="AK258" i="35" a="1"/>
  <c r="W222" i="35" a="1"/>
  <c r="F211" i="35"/>
  <c r="BJ232" i="35" a="1"/>
  <c r="L194" i="35"/>
  <c r="BG195" i="35" a="1"/>
  <c r="Z225" i="35" a="1"/>
  <c r="R204" i="35" a="1"/>
  <c r="Z202" i="35" a="1"/>
  <c r="BA235" i="35" a="1"/>
  <c r="P228" i="35" a="1"/>
  <c r="BQ256" i="35" a="1"/>
  <c r="AK205" i="35" a="1"/>
  <c r="R208" i="35" a="1"/>
  <c r="W202" i="35" a="1"/>
  <c r="AI230" i="35" a="1"/>
  <c r="AO232" i="35"/>
  <c r="H220" i="35"/>
  <c r="BB253" i="35" a="1"/>
  <c r="AE185" i="35" a="1"/>
  <c r="Z223" i="35" a="1"/>
  <c r="AC226" i="35" a="1"/>
  <c r="S238" i="35" a="1"/>
  <c r="N225" i="35"/>
  <c r="P213" i="35" a="1"/>
  <c r="BG231" i="35" a="1"/>
  <c r="BO211" i="35" a="1"/>
  <c r="AA176" i="35" a="1"/>
  <c r="Y225" i="35" a="1"/>
  <c r="AX249" i="35" a="1"/>
  <c r="X253" i="35" a="1"/>
  <c r="AK236" i="35" a="1"/>
  <c r="AC235" i="35" a="1"/>
  <c r="AN225" i="35"/>
  <c r="P212" i="35" a="1"/>
  <c r="BJ264" i="35" a="1"/>
  <c r="Y216" i="35" a="1"/>
  <c r="BQ194" i="35" a="1"/>
  <c r="L211" i="35"/>
  <c r="BL190" i="35" a="1"/>
  <c r="F188" i="35"/>
  <c r="AQ226" i="35"/>
  <c r="P225" i="35" a="1"/>
  <c r="AP200" i="35"/>
  <c r="AW209" i="35" a="1"/>
  <c r="BI201" i="35" a="1"/>
  <c r="AV250" i="35" a="1"/>
  <c r="BH236" i="35" a="1"/>
  <c r="BO186" i="35" a="1"/>
  <c r="D237" i="35"/>
  <c r="F227" i="35"/>
  <c r="T237" i="35" a="1"/>
  <c r="BJ229" i="35" a="1"/>
  <c r="BR202" i="35" a="1"/>
  <c r="BD228" i="35" a="1"/>
  <c r="AB214" i="35" a="1"/>
  <c r="AN176" i="35"/>
  <c r="BF251" i="35" a="1"/>
  <c r="AV229" i="35" a="1"/>
  <c r="AA251" i="35" a="1"/>
  <c r="BK251" i="35" a="1"/>
  <c r="N217" i="35"/>
  <c r="S218" i="35" a="1"/>
  <c r="AY206" i="35" a="1"/>
  <c r="I221" i="35"/>
  <c r="BJ228" i="35" a="1"/>
  <c r="N218" i="35"/>
  <c r="BL208" i="35" a="1"/>
  <c r="AS185" i="35"/>
  <c r="BG187" i="35" a="1"/>
  <c r="AK224" i="35" a="1"/>
  <c r="M240" i="35"/>
  <c r="Z214" i="35" a="1"/>
  <c r="AS208" i="35"/>
  <c r="E245" i="35"/>
  <c r="D211" i="35"/>
  <c r="P256" i="35" a="1"/>
  <c r="AO249" i="35"/>
  <c r="BJ215" i="35" a="1"/>
  <c r="AW221" i="35" a="1"/>
  <c r="BL231" i="35" a="1"/>
  <c r="P206" i="35" a="1"/>
  <c r="C237" i="35" a="1"/>
  <c r="BI231" i="35" a="1"/>
  <c r="J225" i="35"/>
  <c r="AF223" i="35" a="1"/>
  <c r="BS209" i="35" a="1"/>
  <c r="AD231" i="35" a="1"/>
  <c r="AN241" i="35"/>
  <c r="C206" i="35" a="1"/>
  <c r="BB222" i="35" a="1"/>
  <c r="BD223" i="35" a="1"/>
  <c r="AC240" i="35" a="1"/>
  <c r="T208" i="35" a="1"/>
  <c r="BM172" i="35" a="1"/>
  <c r="U210" i="35" a="1"/>
  <c r="BH198" i="35" a="1"/>
  <c r="N204" i="35"/>
  <c r="AD208" i="35" a="1"/>
  <c r="R219" i="35" a="1"/>
  <c r="AF229" i="35" a="1"/>
  <c r="Q215" i="35" a="1"/>
  <c r="BI199" i="35" a="1"/>
  <c r="H174" i="35"/>
  <c r="L229" i="35"/>
  <c r="V241" i="35" a="1"/>
  <c r="R255" i="35" a="1"/>
  <c r="BB197" i="35" a="1"/>
  <c r="BP197" i="35" a="1"/>
  <c r="Q187" i="35" a="1"/>
  <c r="U206" i="35" a="1"/>
  <c r="AS222" i="35"/>
  <c r="BR194" i="35" a="1"/>
  <c r="BN217" i="35" a="1"/>
  <c r="AA217" i="35" a="1"/>
  <c r="AZ205" i="35" a="1"/>
  <c r="AS244" i="35"/>
  <c r="E206" i="35"/>
  <c r="BJ199" i="35" a="1"/>
  <c r="BP223" i="35" a="1"/>
  <c r="K189" i="35"/>
  <c r="AR217" i="35"/>
  <c r="U200" i="35" a="1"/>
  <c r="C215" i="35" a="1"/>
  <c r="F169" i="35"/>
  <c r="BN189" i="35" a="1"/>
  <c r="AC144" i="35" a="1"/>
  <c r="AD148" i="35" a="1"/>
  <c r="BM189" i="35" a="1"/>
  <c r="V186" i="35" a="1"/>
  <c r="S168" i="35" a="1"/>
  <c r="AQ150" i="35"/>
  <c r="F156" i="35"/>
  <c r="BH205" i="35" a="1"/>
  <c r="AM155" i="35"/>
  <c r="BK179" i="35" a="1"/>
  <c r="BR178" i="35" a="1"/>
  <c r="BU198" i="35" a="1"/>
  <c r="BT201" i="35" a="1"/>
  <c r="M222" i="35"/>
  <c r="AO235" i="35"/>
  <c r="BL200" i="35" a="1"/>
  <c r="BQ220" i="35" a="1"/>
  <c r="L207" i="35"/>
  <c r="I232" i="35"/>
  <c r="L205" i="35"/>
  <c r="P191" i="35" a="1"/>
  <c r="BP190" i="35" a="1"/>
  <c r="E228" i="35"/>
  <c r="BJ207" i="35" a="1"/>
  <c r="BN192" i="35" a="1"/>
  <c r="L219" i="35"/>
  <c r="BD224" i="35" a="1"/>
  <c r="Y198" i="35" a="1"/>
  <c r="Z184" i="35" a="1"/>
  <c r="AD162" i="35" a="1"/>
  <c r="Q197" i="35" a="1"/>
  <c r="BH191" i="35" a="1"/>
  <c r="BN197" i="35" a="1"/>
  <c r="AO138" i="35"/>
  <c r="AH152" i="35" a="1"/>
  <c r="AO151" i="35"/>
  <c r="BA179" i="35" a="1"/>
  <c r="P216" i="35" a="1"/>
  <c r="BD187" i="35" a="1"/>
  <c r="AF273" i="35" a="1"/>
  <c r="BJ205" i="35" a="1"/>
  <c r="BM195" i="35" a="1"/>
  <c r="AV216" i="35" a="1"/>
  <c r="AE210" i="35" a="1"/>
  <c r="I206" i="35"/>
  <c r="AD235" i="35" a="1"/>
  <c r="L193" i="35"/>
  <c r="BB215" i="35" a="1"/>
  <c r="BE211" i="35" a="1"/>
  <c r="BT214" i="35" a="1"/>
  <c r="M226" i="35"/>
  <c r="V172" i="35" a="1"/>
  <c r="AP212" i="35"/>
  <c r="BE235" i="35" a="1"/>
  <c r="BE247" i="35" a="1"/>
  <c r="BR203" i="35" a="1"/>
  <c r="AD190" i="35" a="1"/>
  <c r="AD182" i="35" a="1"/>
  <c r="G190" i="35"/>
  <c r="BD195" i="35" a="1"/>
  <c r="M214" i="35"/>
  <c r="G237" i="35"/>
  <c r="BC230" i="35" a="1"/>
  <c r="G247" i="35"/>
  <c r="BQ240" i="35" a="1"/>
  <c r="Z237" i="35" a="1"/>
  <c r="P248" i="35" a="1"/>
  <c r="C211" i="35" a="1"/>
  <c r="C235" i="35" a="1"/>
  <c r="U218" i="35" a="1"/>
  <c r="P247" i="35" a="1"/>
  <c r="BF228" i="35" a="1"/>
  <c r="AH244" i="35" a="1"/>
  <c r="S220" i="35" a="1"/>
  <c r="U213" i="35" a="1"/>
  <c r="BG211" i="35" a="1"/>
  <c r="D242" i="35"/>
  <c r="I195" i="35"/>
  <c r="AC186" i="35" a="1"/>
  <c r="R246" i="35" a="1"/>
  <c r="AW224" i="35" a="1"/>
  <c r="AA225" i="35" a="1"/>
  <c r="AZ236" i="35" a="1"/>
  <c r="R225" i="35" a="1"/>
  <c r="BH240" i="35" a="1"/>
  <c r="BH224" i="35" a="1"/>
  <c r="D171" i="35"/>
  <c r="BQ193" i="35" a="1"/>
  <c r="BF226" i="35" a="1"/>
  <c r="AP209" i="35"/>
  <c r="I254" i="35"/>
  <c r="BL229" i="35" a="1"/>
  <c r="BH216" i="35" a="1"/>
  <c r="U221" i="35" a="1"/>
  <c r="AY216" i="35" a="1"/>
  <c r="AO230" i="35"/>
  <c r="BR200" i="35" a="1"/>
  <c r="BD204" i="35" a="1"/>
  <c r="Q190" i="35" a="1"/>
  <c r="BH179" i="35" a="1"/>
  <c r="W226" i="35" a="1"/>
  <c r="Y242" i="35" a="1"/>
  <c r="AP221" i="35"/>
  <c r="AD217" i="35" a="1"/>
  <c r="R197" i="35" a="1"/>
  <c r="S174" i="35" a="1"/>
  <c r="T248" i="35" a="1"/>
  <c r="AC219" i="35" a="1"/>
  <c r="AE217" i="35" a="1"/>
  <c r="BQ207" i="35" a="1"/>
  <c r="J234" i="35"/>
  <c r="K236" i="35"/>
  <c r="AC207" i="35" a="1"/>
  <c r="K241" i="35"/>
  <c r="BG208" i="35" a="1"/>
  <c r="Q235" i="35" a="1"/>
  <c r="AM232" i="35"/>
  <c r="AU249" i="35" a="1"/>
  <c r="T236" i="35" a="1"/>
  <c r="J245" i="35"/>
  <c r="BC232" i="35" a="1"/>
  <c r="BN231" i="35" a="1"/>
  <c r="BS246" i="35" a="1"/>
  <c r="T219" i="35" a="1"/>
  <c r="AK222" i="35" a="1"/>
  <c r="W216" i="35" a="1"/>
  <c r="AU244" i="35" a="1"/>
  <c r="AS203" i="35"/>
  <c r="BP210" i="35" a="1"/>
  <c r="AE225" i="35" a="1"/>
  <c r="AO193" i="35"/>
  <c r="BN218" i="35" a="1"/>
  <c r="AR201" i="35"/>
  <c r="I211" i="35"/>
  <c r="AY189" i="35" a="1"/>
  <c r="BI227" i="35" a="1"/>
  <c r="H191" i="35"/>
  <c r="AQ216" i="35"/>
  <c r="L198" i="35"/>
  <c r="AU237" i="35" a="1"/>
  <c r="Z227" i="35" a="1"/>
  <c r="BI210" i="35" a="1"/>
  <c r="T251" i="35" a="1"/>
  <c r="R209" i="35" a="1"/>
  <c r="BE216" i="35" a="1"/>
  <c r="BE241" i="35" a="1"/>
  <c r="BG256" i="35" a="1"/>
  <c r="AP234" i="35"/>
  <c r="BJ233" i="35" a="1"/>
  <c r="BM219" i="35" a="1"/>
  <c r="BI242" i="35" a="1"/>
  <c r="C252" i="35" a="1"/>
  <c r="V211" i="35" a="1"/>
  <c r="W235" i="35" a="1"/>
  <c r="T220" i="35" a="1"/>
  <c r="G221" i="35"/>
  <c r="AM220" i="35"/>
  <c r="I203" i="35"/>
  <c r="AR246" i="35"/>
  <c r="BO204" i="35" a="1"/>
  <c r="M211" i="35"/>
  <c r="AF193" i="35" a="1"/>
  <c r="BB195" i="35" a="1"/>
  <c r="G192" i="35"/>
  <c r="N212" i="35"/>
  <c r="BS265" i="35" a="1"/>
  <c r="X209" i="35" a="1"/>
  <c r="BF235" i="35" a="1"/>
  <c r="BS213" i="35" a="1"/>
  <c r="AQ229" i="35"/>
  <c r="AI207" i="35" a="1"/>
  <c r="AH230" i="35" a="1"/>
  <c r="BJ218" i="35" a="1"/>
  <c r="AW202" i="35" a="1"/>
  <c r="AE218" i="35" a="1"/>
  <c r="AB263" i="35" a="1"/>
  <c r="X210" i="35" a="1"/>
  <c r="K251" i="35"/>
  <c r="BJ191" i="35" a="1"/>
  <c r="AF232" i="35" a="1"/>
  <c r="Q185" i="35" a="1"/>
  <c r="BK202" i="35" a="1"/>
  <c r="AR203" i="35"/>
  <c r="AQ220" i="35"/>
  <c r="S201" i="35" a="1"/>
  <c r="M163" i="35"/>
  <c r="BD218" i="35" a="1"/>
  <c r="BQ236" i="35" a="1"/>
  <c r="I196" i="35"/>
  <c r="C212" i="35" a="1"/>
  <c r="BS224" i="35" a="1"/>
  <c r="N240" i="35"/>
  <c r="AQ179" i="35"/>
  <c r="BG200" i="35" a="1"/>
  <c r="BP208" i="35" a="1"/>
  <c r="BT210" i="35" a="1"/>
  <c r="AH212" i="35" a="1"/>
  <c r="BH215" i="35" a="1"/>
  <c r="BQ184" i="35" a="1"/>
  <c r="AM233" i="35"/>
  <c r="R210" i="35" a="1"/>
  <c r="BM221" i="35" a="1"/>
  <c r="V236" i="35" a="1"/>
  <c r="V250" i="35" a="1"/>
  <c r="BD207" i="35" a="1"/>
  <c r="BK190" i="35" a="1"/>
  <c r="U176" i="35" a="1"/>
  <c r="T223" i="35" a="1"/>
  <c r="Q202" i="35" a="1"/>
  <c r="AE188" i="35" a="1"/>
  <c r="N219" i="35"/>
  <c r="BR225" i="35" a="1"/>
  <c r="AK197" i="35" a="1"/>
  <c r="AS172" i="35"/>
  <c r="R167" i="35" a="1"/>
  <c r="S194" i="35" a="1"/>
  <c r="BN194" i="35" a="1"/>
  <c r="BJ206" i="35" a="1"/>
  <c r="D133" i="35"/>
  <c r="J149" i="35"/>
  <c r="BB148" i="35" a="1"/>
  <c r="AC215" i="35" a="1"/>
  <c r="BK240" i="35" a="1"/>
  <c r="R187" i="35" a="1"/>
  <c r="BD212" i="35" a="1"/>
  <c r="D151" i="35"/>
  <c r="AM167" i="35"/>
  <c r="K167" i="35"/>
  <c r="AU227" i="35" a="1"/>
  <c r="AB246" i="35" a="1"/>
  <c r="Q196" i="35" a="1"/>
  <c r="AB231" i="35" a="1"/>
  <c r="BM182" i="35" a="1"/>
  <c r="C210" i="35" a="1"/>
  <c r="AG193" i="35" a="1"/>
  <c r="BN222" i="35" a="1"/>
  <c r="N203" i="35"/>
  <c r="M209" i="35"/>
  <c r="H200" i="35"/>
  <c r="AN219" i="35"/>
  <c r="AM201" i="35"/>
  <c r="N208" i="35"/>
  <c r="AS202" i="35"/>
  <c r="BH206" i="35" a="1"/>
  <c r="W185" i="35" a="1"/>
  <c r="AC172" i="35" a="1"/>
  <c r="AF182" i="35" a="1"/>
  <c r="AJ176" i="35" a="1"/>
  <c r="G178" i="35"/>
  <c r="BL201" i="35" a="1"/>
  <c r="AC174" i="35" a="1"/>
  <c r="BB184" i="35" a="1"/>
  <c r="BN135" i="35" a="1"/>
  <c r="AU182" i="35" a="1"/>
  <c r="X203" i="35" a="1"/>
  <c r="AZ170" i="35" a="1"/>
  <c r="BP185" i="35" a="1"/>
  <c r="BG250" i="35" a="1"/>
  <c r="BU211" i="35" a="1"/>
  <c r="BG236" i="35" a="1"/>
  <c r="BQ219" i="35" a="1"/>
  <c r="BO185" i="35" a="1"/>
  <c r="R221" i="35" a="1"/>
  <c r="AI218" i="35" a="1"/>
  <c r="G232" i="35"/>
  <c r="AA215" i="35" a="1"/>
  <c r="AQ201" i="35"/>
  <c r="AN200" i="35"/>
  <c r="P217" i="35" a="1"/>
  <c r="AS214" i="35"/>
  <c r="BD203" i="35" a="1"/>
  <c r="AH241" i="35" a="1"/>
  <c r="AP195" i="35"/>
  <c r="D201" i="35"/>
  <c r="AU192" i="35" a="1"/>
  <c r="C194" i="35" a="1"/>
  <c r="I161" i="35"/>
  <c r="BM188" i="35" a="1"/>
  <c r="T202" i="35" a="1"/>
  <c r="AF151" i="35" a="1"/>
  <c r="AQ169" i="35"/>
  <c r="AA168" i="35" a="1"/>
  <c r="BH221" i="35" a="1"/>
  <c r="BC144" i="35" a="1"/>
  <c r="BF163" i="35" a="1"/>
  <c r="BF162" i="35" a="1"/>
  <c r="BU166" i="35" a="1"/>
  <c r="BN171" i="35" a="1"/>
  <c r="J239" i="35"/>
  <c r="R201" i="35" a="1"/>
  <c r="BN247" i="35" a="1"/>
  <c r="BR226" i="35" a="1"/>
  <c r="D204" i="35"/>
  <c r="BA214" i="35" a="1"/>
  <c r="C231" i="35" a="1"/>
  <c r="N261" i="35"/>
  <c r="T193" i="35" a="1"/>
  <c r="N213" i="35"/>
  <c r="AP242" i="35"/>
  <c r="BO220" i="35" a="1"/>
  <c r="Y260" i="35" a="1"/>
  <c r="AG224" i="35" a="1"/>
  <c r="AZ253" i="35" a="1"/>
  <c r="AO240" i="35"/>
  <c r="BL179" i="35" a="1"/>
  <c r="K206" i="35"/>
  <c r="AZ204" i="35" a="1"/>
  <c r="H225" i="35"/>
  <c r="AP244" i="35"/>
  <c r="BH258" i="35" a="1"/>
  <c r="G211" i="35"/>
  <c r="F206" i="35"/>
  <c r="P211" i="35" a="1"/>
  <c r="K211" i="35"/>
  <c r="AO246" i="35"/>
  <c r="BU242" i="35" a="1"/>
  <c r="AJ234" i="35" a="1"/>
  <c r="AH232" i="35" a="1"/>
  <c r="AR240" i="35"/>
  <c r="M236" i="35"/>
  <c r="AW218" i="35" a="1"/>
  <c r="AZ228" i="35" a="1"/>
  <c r="BH223" i="35" a="1"/>
  <c r="BN204" i="35" a="1"/>
  <c r="BP206" i="35" a="1"/>
  <c r="BT197" i="35" a="1"/>
  <c r="AN234" i="35"/>
  <c r="AJ199" i="35" a="1"/>
  <c r="BI197" i="35" a="1"/>
  <c r="BF194" i="35" a="1"/>
  <c r="BP212" i="35" a="1"/>
  <c r="AU204" i="35" a="1"/>
  <c r="X230" i="35" a="1"/>
  <c r="AJ190" i="35" a="1"/>
  <c r="AJ197" i="35" a="1"/>
  <c r="BP217" i="35" a="1"/>
  <c r="AU209" i="35" a="1"/>
  <c r="N241" i="35"/>
  <c r="BO235" i="35" a="1"/>
  <c r="P215" i="35" a="1"/>
  <c r="BM244" i="35" a="1"/>
  <c r="BE199" i="35" a="1"/>
  <c r="BK218" i="35" a="1"/>
  <c r="E201" i="35"/>
  <c r="BP236" i="35" a="1"/>
  <c r="AJ271" i="35" a="1"/>
  <c r="C223" i="35" a="1"/>
  <c r="BA225" i="35" a="1"/>
  <c r="M225" i="35"/>
  <c r="H227" i="35"/>
  <c r="N220" i="35"/>
  <c r="BS226" i="35" a="1"/>
  <c r="AJ204" i="35" a="1"/>
  <c r="Z239" i="35" a="1"/>
  <c r="BR223" i="35" a="1"/>
  <c r="BQ192" i="35" a="1"/>
  <c r="AQ189" i="35"/>
  <c r="AX194" i="35" a="1"/>
  <c r="BK215" i="35" a="1"/>
  <c r="K215" i="35"/>
  <c r="Q218" i="35" a="1"/>
  <c r="AQ217" i="35"/>
  <c r="C196" i="35" a="1"/>
  <c r="AY191" i="35" a="1"/>
  <c r="BK229" i="35" a="1"/>
  <c r="I265" i="35"/>
  <c r="BS241" i="35" a="1"/>
  <c r="BK206" i="35" a="1"/>
  <c r="U222" i="35" a="1"/>
  <c r="BB230" i="35" a="1"/>
  <c r="S203" i="35" a="1"/>
  <c r="H214" i="35"/>
  <c r="BB202" i="35" a="1"/>
  <c r="AS215" i="35"/>
  <c r="BR261" i="35" a="1"/>
  <c r="AD226" i="35" a="1"/>
  <c r="S229" i="35" a="1"/>
  <c r="F222" i="35"/>
  <c r="BS248" i="35" a="1"/>
  <c r="AH221" i="35" a="1"/>
  <c r="AF217" i="35" a="1"/>
  <c r="C198" i="35" a="1"/>
  <c r="BL227" i="35" a="1"/>
  <c r="BL222" i="35" a="1"/>
  <c r="BD215" i="35" a="1"/>
  <c r="AZ190" i="35" a="1"/>
  <c r="BT185" i="35" a="1"/>
  <c r="BP232" i="35" a="1"/>
  <c r="AV209" i="35" a="1"/>
  <c r="AW201" i="35" a="1"/>
  <c r="AQ208" i="35"/>
  <c r="V197" i="35" a="1"/>
  <c r="M191" i="35"/>
  <c r="BK223" i="35" a="1"/>
  <c r="BU245" i="35" a="1"/>
  <c r="AN235" i="35"/>
  <c r="H230" i="35"/>
  <c r="Q201" i="35" a="1"/>
  <c r="Q231" i="35" a="1"/>
  <c r="BM264" i="35" a="1"/>
  <c r="AC249" i="35" a="1"/>
  <c r="D199" i="35"/>
  <c r="BJ253" i="35" a="1"/>
  <c r="BC214" i="35" a="1"/>
  <c r="G231" i="35"/>
  <c r="C195" i="35" a="1"/>
  <c r="Z217" i="35" a="1"/>
  <c r="BC192" i="35" a="1"/>
  <c r="I205" i="35"/>
  <c r="AE199" i="35" a="1"/>
  <c r="J209" i="35"/>
  <c r="I209" i="35"/>
  <c r="BK191" i="35" a="1"/>
  <c r="G174" i="35"/>
  <c r="P193" i="35" a="1"/>
  <c r="L238" i="35"/>
  <c r="H202" i="35"/>
  <c r="BG222" i="35" a="1"/>
  <c r="BK197" i="35" a="1"/>
  <c r="AI183" i="35" a="1"/>
  <c r="AE223" i="35" a="1"/>
  <c r="AS220" i="35"/>
  <c r="BR195" i="35" a="1"/>
  <c r="N177" i="35"/>
  <c r="AG222" i="35" a="1"/>
  <c r="AD234" i="35" a="1"/>
  <c r="AQ240" i="35"/>
  <c r="AP185" i="35"/>
  <c r="AW229" i="35" a="1"/>
  <c r="AU189" i="35" a="1"/>
  <c r="BQ216" i="35" a="1"/>
  <c r="AW193" i="35" a="1"/>
  <c r="V224" i="35" a="1"/>
  <c r="AN194" i="35"/>
  <c r="BU219" i="35" a="1"/>
  <c r="AF213" i="35" a="1"/>
  <c r="BK219" i="35" a="1"/>
  <c r="AR197" i="35"/>
  <c r="E200" i="35"/>
  <c r="E195" i="35"/>
  <c r="BB225" i="35" a="1"/>
  <c r="Y219" i="35" a="1"/>
  <c r="BB169" i="35" a="1"/>
  <c r="AP182" i="35"/>
  <c r="BU181" i="35" a="1"/>
  <c r="BL184" i="35" a="1"/>
  <c r="BA208" i="35" a="1"/>
  <c r="J184" i="35"/>
  <c r="BT175" i="35" a="1"/>
  <c r="AA131" i="35" a="1"/>
  <c r="E183" i="35"/>
  <c r="N195" i="35"/>
  <c r="AN171" i="35"/>
  <c r="G173" i="35"/>
  <c r="Z196" i="35" a="1"/>
  <c r="BQ182" i="35" a="1"/>
  <c r="AC151" i="35" a="1"/>
  <c r="AV243" i="35" a="1"/>
  <c r="BB205" i="35" a="1"/>
  <c r="BM245" i="35" a="1"/>
  <c r="J207" i="35"/>
  <c r="U191" i="35" a="1"/>
  <c r="BJ213" i="35" a="1"/>
  <c r="BR193" i="35" a="1"/>
  <c r="AD227" i="35" a="1"/>
  <c r="AG234" i="35" a="1"/>
  <c r="BI208" i="35" a="1"/>
  <c r="BB207" i="35" a="1"/>
  <c r="BG217" i="35" a="1"/>
  <c r="AS221" i="35"/>
  <c r="L196" i="35"/>
  <c r="AS227" i="35"/>
  <c r="P183" i="35" a="1"/>
  <c r="AE176" i="35" a="1"/>
  <c r="U237" i="35" a="1"/>
  <c r="BT162" i="35" a="1"/>
  <c r="AK194" i="35" a="1"/>
  <c r="X186" i="35" a="1"/>
  <c r="AB158" i="35" a="1"/>
  <c r="M227" i="35"/>
  <c r="I170" i="35"/>
  <c r="W173" i="35" a="1"/>
  <c r="AW208" i="35" a="1"/>
  <c r="AQ177" i="35"/>
  <c r="N182" i="35"/>
  <c r="BS188" i="35" a="1"/>
  <c r="F225" i="35"/>
  <c r="BG237" i="35" a="1"/>
  <c r="AR222" i="35"/>
  <c r="BM215" i="35" a="1"/>
  <c r="AZ225" i="35" a="1"/>
  <c r="BH218" i="35" a="1"/>
  <c r="Y204" i="35" a="1"/>
  <c r="D231" i="35"/>
  <c r="AV213" i="35" a="1"/>
  <c r="AQ196" i="35"/>
  <c r="AJ189" i="35" a="1"/>
  <c r="T225" i="35" a="1"/>
  <c r="L221" i="35"/>
  <c r="AF194" i="35" a="1"/>
  <c r="Y214" i="35" a="1"/>
  <c r="BB237" i="35" a="1"/>
  <c r="BL192" i="35" a="1"/>
  <c r="BD185" i="35" a="1"/>
  <c r="Z165" i="35" a="1"/>
  <c r="AK193" i="35" a="1"/>
  <c r="AM192" i="35"/>
  <c r="AB203" i="35" a="1"/>
  <c r="V220" i="35" a="1"/>
  <c r="BT194" i="35" a="1"/>
  <c r="BF153" i="35" a="1"/>
  <c r="AO201" i="35"/>
  <c r="AY170" i="35" a="1"/>
  <c r="AK181" i="35" a="1"/>
  <c r="AJ211" i="35" a="1"/>
  <c r="P145" i="35" a="1"/>
  <c r="AK165" i="35" a="1"/>
  <c r="P207" i="35" a="1"/>
  <c r="AK225" i="35" a="1"/>
  <c r="BF210" i="35" a="1"/>
  <c r="BI195" i="35" a="1"/>
  <c r="L224" i="35"/>
  <c r="AD221" i="35" a="1"/>
  <c r="P203" i="35" a="1"/>
  <c r="AI235" i="35" a="1"/>
  <c r="AP215" i="35"/>
  <c r="H209" i="35"/>
  <c r="I220" i="35"/>
  <c r="AU168" i="35" a="1"/>
  <c r="BH210" i="35" a="1"/>
  <c r="BJ212" i="35" a="1"/>
  <c r="Q222" i="35" a="1"/>
  <c r="AN214" i="35"/>
  <c r="BS190" i="35" a="1"/>
  <c r="AM182" i="35"/>
  <c r="AJ206" i="35" a="1"/>
  <c r="X190" i="35" a="1"/>
  <c r="V204" i="35" a="1"/>
  <c r="BS158" i="35" a="1"/>
  <c r="AA191" i="35" a="1"/>
  <c r="BM197" i="35" a="1"/>
  <c r="BG192" i="35" a="1"/>
  <c r="J214" i="35"/>
  <c r="AY174" i="35" a="1"/>
  <c r="BB178" i="35" a="1"/>
  <c r="BU250" i="35" a="1"/>
  <c r="F228" i="35"/>
  <c r="BK257" i="35" a="1"/>
  <c r="AU221" i="35" a="1"/>
  <c r="D205" i="35"/>
  <c r="BM243" i="35" a="1"/>
  <c r="BK209" i="35" a="1"/>
  <c r="N222" i="35"/>
  <c r="AB197" i="35" a="1"/>
  <c r="BJ224" i="35" a="1"/>
  <c r="AX211" i="35" a="1"/>
  <c r="L206" i="35"/>
  <c r="AX207" i="35" a="1"/>
  <c r="AI199" i="35" a="1"/>
  <c r="BR219" i="35" a="1"/>
  <c r="AX181" i="35" a="1"/>
  <c r="F196" i="35"/>
  <c r="BU195" i="35" a="1"/>
  <c r="BU224" i="35" a="1"/>
  <c r="J208" i="35"/>
  <c r="AC180" i="35" a="1"/>
  <c r="BQ214" i="35" a="1"/>
  <c r="AU205" i="35" a="1"/>
  <c r="AB165" i="35" a="1"/>
  <c r="X167" i="35" a="1"/>
  <c r="N202" i="35"/>
  <c r="M251" i="35"/>
  <c r="T207" i="35" a="1"/>
  <c r="E173" i="35"/>
  <c r="AC187" i="35" a="1"/>
  <c r="BE184" i="35" a="1"/>
  <c r="J215" i="35"/>
  <c r="BS206" i="35" a="1"/>
  <c r="L197" i="35"/>
  <c r="BD181" i="35" a="1"/>
  <c r="AW255" i="35" a="1"/>
  <c r="T224" i="35" a="1"/>
  <c r="BL171" i="35" a="1"/>
  <c r="BA218" i="35" a="1"/>
  <c r="BH190" i="35" a="1"/>
  <c r="V188" i="35" a="1"/>
  <c r="BP164" i="35" a="1"/>
  <c r="BI162" i="35" a="1"/>
  <c r="BL175" i="35" a="1"/>
  <c r="AZ188" i="35" a="1"/>
  <c r="K164" i="35"/>
  <c r="AO192" i="35"/>
  <c r="BD189" i="35" a="1"/>
  <c r="U173" i="35" a="1"/>
  <c r="BT195" i="35" a="1"/>
  <c r="S162" i="35" a="1"/>
  <c r="BJ184" i="35" a="1"/>
  <c r="K178" i="35"/>
  <c r="N252" i="35"/>
  <c r="Y187" i="35" a="1"/>
  <c r="U220" i="35" a="1"/>
  <c r="BP222" i="35" a="1"/>
  <c r="BB180" i="35" a="1"/>
  <c r="BJ175" i="35" a="1"/>
  <c r="D193" i="35"/>
  <c r="J210" i="35"/>
  <c r="BG216" i="35" a="1"/>
  <c r="AE207" i="35" a="1"/>
  <c r="BC194" i="35" a="1"/>
  <c r="AW205" i="35" a="1"/>
  <c r="AP205" i="35"/>
  <c r="BT205" i="35" a="1"/>
  <c r="AZ238" i="35" a="1"/>
  <c r="L200" i="35"/>
  <c r="BA201" i="35" a="1"/>
  <c r="AQ190" i="35"/>
  <c r="BL209" i="35" a="1"/>
  <c r="Y184" i="35" a="1"/>
  <c r="BO194" i="35" a="1"/>
  <c r="BG182" i="35" a="1"/>
  <c r="C188" i="35" a="1"/>
  <c r="G187" i="35"/>
  <c r="BJ185" i="35" a="1"/>
  <c r="C190" i="35" a="1"/>
  <c r="J177" i="35"/>
  <c r="BB189" i="35" a="1"/>
  <c r="N172" i="35"/>
  <c r="AD200" i="35" a="1"/>
  <c r="K224" i="35"/>
  <c r="L259" i="35"/>
  <c r="Z220" i="35" a="1"/>
  <c r="BJ186" i="35" a="1"/>
  <c r="AQ255" i="35"/>
  <c r="N211" i="35"/>
  <c r="Y197" i="35" a="1"/>
  <c r="BO224" i="35" a="1"/>
  <c r="AQ222" i="35"/>
  <c r="AR171" i="35"/>
  <c r="BN177" i="35" a="1"/>
  <c r="S214" i="35" a="1"/>
  <c r="AW225" i="35" a="1"/>
  <c r="BC182" i="35" a="1"/>
  <c r="AC201" i="35" a="1"/>
  <c r="AC220" i="35" a="1"/>
  <c r="L199" i="35"/>
  <c r="L178" i="35"/>
  <c r="AE177" i="35" a="1"/>
  <c r="AC184" i="35" a="1"/>
  <c r="AB183" i="35" a="1"/>
  <c r="BB175" i="35" a="1"/>
  <c r="N165" i="35"/>
  <c r="AO170" i="35"/>
  <c r="BD156" i="35" a="1"/>
  <c r="AY171" i="35" a="1"/>
  <c r="Y193" i="35" a="1"/>
  <c r="Z193" i="35" a="1"/>
  <c r="AK183" i="35" a="1"/>
  <c r="R166" i="35" a="1"/>
  <c r="Q228" i="35" a="1"/>
  <c r="BA254" i="35" a="1"/>
  <c r="AJ212" i="35" a="1"/>
  <c r="BH238" i="35" a="1"/>
  <c r="AC199" i="35" a="1"/>
  <c r="AJ201" i="35" a="1"/>
  <c r="AO222" i="35"/>
  <c r="AJ209" i="35" a="1"/>
  <c r="BA198" i="35" a="1"/>
  <c r="AO176" i="35"/>
  <c r="I219" i="35"/>
  <c r="J254" i="35"/>
  <c r="D191" i="35"/>
  <c r="BH174" i="35" a="1"/>
  <c r="AZ199" i="35" a="1"/>
  <c r="T215" i="35" a="1"/>
  <c r="C214" i="35" a="1"/>
  <c r="AQ181" i="35"/>
  <c r="AF201" i="35" a="1"/>
  <c r="BC185" i="35" a="1"/>
  <c r="AV175" i="35" a="1"/>
  <c r="Y175" i="35" a="1"/>
  <c r="BI174" i="35" a="1"/>
  <c r="E192" i="35"/>
  <c r="AM158" i="35"/>
  <c r="W199" i="35" a="1"/>
  <c r="L191" i="35"/>
  <c r="AU181" i="35" a="1"/>
  <c r="BN187" i="35" a="1"/>
  <c r="AE194" i="35" a="1"/>
  <c r="AI193" i="35" a="1"/>
  <c r="AZ243" i="35" a="1"/>
  <c r="AC210" i="35" a="1"/>
  <c r="D192" i="35"/>
  <c r="H193" i="35"/>
  <c r="AG195" i="35" a="1"/>
  <c r="AD136" i="35" a="1"/>
  <c r="H181" i="35"/>
  <c r="BH169" i="35" a="1"/>
  <c r="E187" i="35"/>
  <c r="BN175" i="35" a="1"/>
  <c r="Q178" i="35" a="1"/>
  <c r="BE185" i="35" a="1"/>
  <c r="BP149" i="35" a="1"/>
  <c r="BT183" i="35" a="1"/>
  <c r="Y226" i="35" a="1"/>
  <c r="BE160" i="35" a="1"/>
  <c r="I243" i="35"/>
  <c r="F204" i="35"/>
  <c r="AU202" i="35" a="1"/>
  <c r="BA176" i="35" a="1"/>
  <c r="N173" i="35"/>
  <c r="BL198" i="35" a="1"/>
  <c r="BO171" i="35" a="1"/>
  <c r="T164" i="35" a="1"/>
  <c r="BI183" i="35" a="1"/>
  <c r="AZ174" i="35" a="1"/>
  <c r="AZ178" i="35" a="1"/>
  <c r="U202" i="35" a="1"/>
  <c r="AD140" i="35" a="1"/>
  <c r="V158" i="35" a="1"/>
  <c r="AQ244" i="35"/>
  <c r="BM176" i="35" a="1"/>
  <c r="U152" i="35" a="1"/>
  <c r="BP229" i="35" a="1"/>
  <c r="AH249" i="35" a="1"/>
  <c r="BK145" i="35" a="1"/>
  <c r="BG167" i="35" a="1"/>
  <c r="BF234" i="35" a="1"/>
  <c r="N185" i="35"/>
  <c r="BM171" i="35" a="1"/>
  <c r="AG164" i="35" a="1"/>
  <c r="BF185" i="35" a="1"/>
  <c r="AB180" i="35" a="1"/>
  <c r="AC179" i="35" a="1"/>
  <c r="BI182" i="35" a="1"/>
  <c r="AV200" i="35" a="1"/>
  <c r="AX223" i="35" a="1"/>
  <c r="AB195" i="35" a="1"/>
  <c r="BI161" i="35" a="1"/>
  <c r="AF197" i="35" a="1"/>
  <c r="AU235" i="35" a="1"/>
  <c r="BF155" i="35" a="1"/>
  <c r="AX195" i="35" a="1"/>
  <c r="AA188" i="35" a="1"/>
  <c r="BF179" i="35" a="1"/>
  <c r="AP165" i="35"/>
  <c r="V180" i="35" a="1"/>
  <c r="P182" i="35" a="1"/>
  <c r="J182" i="35"/>
  <c r="R176" i="35" a="1"/>
  <c r="AZ184" i="35" a="1"/>
  <c r="AU191" i="35" a="1"/>
  <c r="AJ200" i="35" a="1"/>
  <c r="AC190" i="35" a="1"/>
  <c r="BU165" i="35" a="1"/>
  <c r="BF197" i="35" a="1"/>
  <c r="E211" i="35"/>
  <c r="BO175" i="35" a="1"/>
  <c r="AJ174" i="35" a="1"/>
  <c r="U187" i="35" a="1"/>
  <c r="AN178" i="35"/>
  <c r="T178" i="35" a="1"/>
  <c r="BF167" i="35" a="1"/>
  <c r="BR171" i="35" a="1"/>
  <c r="AB192" i="35" a="1"/>
  <c r="BB177" i="35" a="1"/>
  <c r="AI177" i="35" a="1"/>
  <c r="P185" i="35" a="1"/>
  <c r="AA189" i="35" a="1"/>
  <c r="AN192" i="35"/>
  <c r="J165" i="35"/>
  <c r="BS236" i="35" a="1"/>
  <c r="U219" i="35" a="1"/>
  <c r="BH185" i="35" a="1"/>
  <c r="AM175" i="35"/>
  <c r="AH198" i="35" a="1"/>
  <c r="BO153" i="35" a="1"/>
  <c r="BG188" i="35" a="1"/>
  <c r="BL191" i="35" a="1"/>
  <c r="AE189" i="35" a="1"/>
  <c r="L208" i="35"/>
  <c r="T183" i="35" a="1"/>
  <c r="BJ194" i="35" a="1"/>
  <c r="AE179" i="35" a="1"/>
  <c r="AF177" i="35" a="1"/>
  <c r="AC167" i="35" a="1"/>
  <c r="BE171" i="35" a="1"/>
  <c r="BL172" i="35" a="1"/>
  <c r="AF239" i="35" a="1"/>
  <c r="X250" i="35" a="1"/>
  <c r="K187" i="35"/>
  <c r="AY223" i="35" a="1"/>
  <c r="AI210" i="35" a="1"/>
  <c r="AX224" i="35" a="1"/>
  <c r="S208" i="35" a="1"/>
  <c r="T241" i="35" a="1"/>
  <c r="K219" i="35"/>
  <c r="BN271" i="35" a="1"/>
  <c r="J198" i="35"/>
  <c r="AK228" i="35" a="1"/>
  <c r="AR237" i="35"/>
  <c r="AV240" i="35" a="1"/>
  <c r="AN169" i="35"/>
  <c r="K229" i="35"/>
  <c r="P208" i="35" a="1"/>
  <c r="AF205" i="35" a="1"/>
  <c r="R228" i="35" a="1"/>
  <c r="AB198" i="35" a="1"/>
  <c r="M176" i="35"/>
  <c r="AR231" i="35"/>
  <c r="BK204" i="35" a="1"/>
  <c r="E165" i="35"/>
  <c r="BG228" i="35" a="1"/>
  <c r="L225" i="35"/>
  <c r="AD201" i="35" a="1"/>
  <c r="AM178" i="35"/>
  <c r="BS161" i="35" a="1"/>
  <c r="AF235" i="35" a="1"/>
  <c r="AB199" i="35" a="1"/>
  <c r="AA181" i="35" a="1"/>
  <c r="AI185" i="35" a="1"/>
  <c r="AJ229" i="35" a="1"/>
  <c r="AV202" i="35" a="1"/>
  <c r="AF226" i="35" a="1"/>
  <c r="BF216" i="35" a="1"/>
  <c r="AZ235" i="35" a="1"/>
  <c r="AK196" i="35" a="1"/>
  <c r="W227" i="35" a="1"/>
  <c r="AF215" i="35" a="1"/>
  <c r="C204" i="35" a="1"/>
  <c r="BP193" i="35" a="1"/>
  <c r="U164" i="35" a="1"/>
  <c r="F174" i="35"/>
  <c r="J192" i="35"/>
  <c r="U162" i="35" a="1"/>
  <c r="R170" i="35" a="1"/>
  <c r="BF180" i="35" a="1"/>
  <c r="J203" i="35"/>
  <c r="BO176" i="35" a="1"/>
  <c r="BB190" i="35" a="1"/>
  <c r="BH151" i="35" a="1"/>
  <c r="AW219" i="35" a="1"/>
  <c r="AP192" i="35"/>
  <c r="AJ196" i="35" a="1"/>
  <c r="K188" i="35"/>
  <c r="BL214" i="35" a="1"/>
  <c r="BJ220" i="35" a="1"/>
  <c r="AC242" i="35" a="1"/>
  <c r="BK225" i="35" a="1"/>
  <c r="I197" i="35"/>
  <c r="BU186" i="35" a="1"/>
  <c r="Z168" i="35" a="1"/>
  <c r="AZ221" i="35" a="1"/>
  <c r="BO214" i="35" a="1"/>
  <c r="BI168" i="35" a="1"/>
  <c r="U192" i="35" a="1"/>
  <c r="AX222" i="35" a="1"/>
  <c r="C216" i="35" a="1"/>
  <c r="AN179" i="35"/>
  <c r="BK183" i="35" a="1"/>
  <c r="BI214" i="35" a="1"/>
  <c r="C208" i="35" a="1"/>
  <c r="AB181" i="35" a="1"/>
  <c r="AM171" i="35"/>
  <c r="AE171" i="35" a="1"/>
  <c r="I154" i="35"/>
  <c r="S173" i="35" a="1"/>
  <c r="R191" i="35" a="1"/>
  <c r="AH174" i="35" a="1"/>
  <c r="AF186" i="35" a="1"/>
  <c r="Y248" i="35" a="1"/>
  <c r="BK205" i="35" a="1"/>
  <c r="AA219" i="35" a="1"/>
  <c r="BL212" i="35" a="1"/>
  <c r="AV196" i="35" a="1"/>
  <c r="BH237" i="35" a="1"/>
  <c r="AR195" i="35"/>
  <c r="BC174" i="35" a="1"/>
  <c r="M218" i="35"/>
  <c r="AJ181" i="35" a="1"/>
  <c r="BR204" i="35" a="1"/>
  <c r="BB187" i="35" a="1"/>
  <c r="BE231" i="35" a="1"/>
  <c r="AS183" i="35"/>
  <c r="BI213" i="35" a="1"/>
  <c r="AA237" i="35" a="1"/>
  <c r="AO207" i="35"/>
  <c r="AI222" i="35" a="1"/>
  <c r="AP160" i="35"/>
  <c r="BM147" i="35" a="1"/>
  <c r="BA177" i="35" a="1"/>
  <c r="AZ176" i="35" a="1"/>
  <c r="AH167" i="35" a="1"/>
  <c r="BU208" i="35" a="1"/>
  <c r="BI181" i="35" a="1"/>
  <c r="X140" i="35" a="1"/>
  <c r="W178" i="35" a="1"/>
  <c r="R160" i="35" a="1"/>
  <c r="AH227" i="35" a="1"/>
  <c r="Y162" i="35" a="1"/>
  <c r="X184" i="35" a="1"/>
  <c r="M254" i="35"/>
  <c r="AJ243" i="35" a="1"/>
  <c r="G227" i="35"/>
  <c r="AB238" i="35" a="1"/>
  <c r="U203" i="35" a="1"/>
  <c r="AR204" i="35"/>
  <c r="BA178" i="35" a="1"/>
  <c r="BI205" i="35" a="1"/>
  <c r="K179" i="35"/>
  <c r="N235" i="35"/>
  <c r="AP214" i="35"/>
  <c r="AG223" i="35" a="1"/>
  <c r="F237" i="35"/>
  <c r="BL199" i="35" a="1"/>
  <c r="AA210" i="35" a="1"/>
  <c r="AK217" i="35" a="1"/>
  <c r="AR178" i="35"/>
  <c r="C205" i="35" a="1"/>
  <c r="AF200" i="35" a="1"/>
  <c r="AS199" i="35"/>
  <c r="BL155" i="35" a="1"/>
  <c r="AG177" i="35" a="1"/>
  <c r="M173" i="35"/>
  <c r="BF166" i="35" a="1"/>
  <c r="BJ201" i="35" a="1"/>
  <c r="BP180" i="35" a="1"/>
  <c r="BS198" i="35" a="1"/>
  <c r="AC204" i="35" a="1"/>
  <c r="N190" i="35"/>
  <c r="AX182" i="35" a="1"/>
  <c r="AJ168" i="35" a="1"/>
  <c r="Y222" i="35" a="1"/>
  <c r="BI191" i="35" a="1"/>
  <c r="BQ152" i="35" a="1"/>
  <c r="AD177" i="35" a="1"/>
  <c r="BA173" i="35" a="1"/>
  <c r="BP186" i="35" a="1"/>
  <c r="C169" i="35" a="1"/>
  <c r="V178" i="35" a="1"/>
  <c r="AM176" i="35"/>
  <c r="BD177" i="35" a="1"/>
  <c r="BN162" i="35" a="1"/>
  <c r="L173" i="35"/>
  <c r="AD199" i="35" a="1"/>
  <c r="BG198" i="35" a="1"/>
  <c r="BM181" i="35" a="1"/>
  <c r="BQ208" i="35" a="1"/>
  <c r="D209" i="35"/>
  <c r="AE181" i="35" a="1"/>
  <c r="G141" i="35"/>
  <c r="AA185" i="35" a="1"/>
  <c r="X198" i="35" a="1"/>
  <c r="BA188" i="35" a="1"/>
  <c r="AF161" i="35" a="1"/>
  <c r="BO190" i="35" a="1"/>
  <c r="BB188" i="35" a="1"/>
  <c r="AV176" i="35" a="1"/>
  <c r="BD171" i="35" a="1"/>
  <c r="AX165" i="35" a="1"/>
  <c r="AZ209" i="35" a="1"/>
  <c r="BO174" i="35" a="1"/>
  <c r="P172" i="35" a="1"/>
  <c r="G179" i="35"/>
  <c r="H142" i="35"/>
  <c r="X236" i="35" a="1"/>
  <c r="AN189" i="35"/>
  <c r="AD232" i="35" a="1"/>
  <c r="E174" i="35"/>
  <c r="C179" i="35" a="1"/>
  <c r="BS196" i="35" a="1"/>
  <c r="BF186" i="35" a="1"/>
  <c r="X182" i="35" a="1"/>
  <c r="Z156" i="35" a="1"/>
  <c r="AJ182" i="35" a="1"/>
  <c r="BM206" i="35" a="1"/>
  <c r="BL203" i="35" a="1"/>
  <c r="BM202" i="35" a="1"/>
  <c r="BF174" i="35" a="1"/>
  <c r="D168" i="35"/>
  <c r="AJ151" i="35" a="1"/>
  <c r="AN212" i="35"/>
  <c r="BM233" i="35" a="1"/>
  <c r="AQ145" i="35"/>
  <c r="AG157" i="35" a="1"/>
  <c r="Q159" i="35" a="1"/>
  <c r="K203" i="35"/>
  <c r="BR210" i="35" a="1"/>
  <c r="BP183" i="35" a="1"/>
  <c r="BE158" i="35" a="1"/>
  <c r="BM170" i="35" a="1"/>
  <c r="U193" i="35" a="1"/>
  <c r="BU190" i="35" a="1"/>
  <c r="BE195" i="35" a="1"/>
  <c r="I190" i="35"/>
  <c r="P180" i="35" a="1"/>
  <c r="BR170" i="35" a="1"/>
  <c r="BC216" i="35" a="1"/>
  <c r="M233" i="35"/>
  <c r="M185" i="35"/>
  <c r="E167" i="35"/>
  <c r="BS160" i="35" a="1"/>
  <c r="BO187" i="35" a="1"/>
  <c r="AN180" i="35"/>
  <c r="S199" i="35" a="1"/>
  <c r="N171" i="35"/>
  <c r="BT163" i="35" a="1"/>
  <c r="AA197" i="35" a="1"/>
  <c r="BO193" i="35" a="1"/>
  <c r="AJ187" i="35" a="1"/>
  <c r="X166" i="35" a="1"/>
  <c r="AS159" i="35"/>
  <c r="F193" i="35"/>
  <c r="AX228" i="35" a="1"/>
  <c r="Z170" i="35" a="1"/>
  <c r="BP200" i="35" a="1"/>
  <c r="BI169" i="35" a="1"/>
  <c r="AH183" i="35" a="1"/>
  <c r="BC189" i="35" a="1"/>
  <c r="AY250" i="35" a="1"/>
  <c r="BD246" i="35" a="1"/>
  <c r="BR230" i="35" a="1"/>
  <c r="AD222" i="35" a="1"/>
  <c r="AG212" i="35" a="1"/>
  <c r="V201" i="35" a="1"/>
  <c r="BS201" i="35" a="1"/>
  <c r="AR236" i="35"/>
  <c r="W228" i="35" a="1"/>
  <c r="N253" i="35"/>
  <c r="BC236" i="35" a="1"/>
  <c r="BN227" i="35" a="1"/>
  <c r="U212" i="35" a="1"/>
  <c r="AG246" i="35" a="1"/>
  <c r="BK207" i="35" a="1"/>
  <c r="AW222" i="35" a="1"/>
  <c r="AA214" i="35" a="1"/>
  <c r="BD200" i="35" a="1"/>
  <c r="AC202" i="35" a="1"/>
  <c r="BM183" i="35" a="1"/>
  <c r="AW178" i="35" a="1"/>
  <c r="AE216" i="35" a="1"/>
  <c r="AR202" i="35"/>
  <c r="BT199" i="35" a="1"/>
  <c r="AU193" i="35" a="1"/>
  <c r="AD212" i="35" a="1"/>
  <c r="M193" i="35"/>
  <c r="BE208" i="35" a="1"/>
  <c r="Q170" i="35" a="1"/>
  <c r="P178" i="35" a="1"/>
  <c r="J219" i="35"/>
  <c r="AV217" i="35" a="1"/>
  <c r="BJ211" i="35" a="1"/>
  <c r="P218" i="35" a="1"/>
  <c r="BH228" i="35" a="1"/>
  <c r="L188" i="35"/>
  <c r="AB216" i="35" a="1"/>
  <c r="AK206" i="35" a="1"/>
  <c r="AD207" i="35" a="1"/>
  <c r="BB196" i="35" a="1"/>
  <c r="G195" i="35"/>
  <c r="N170" i="35"/>
  <c r="BA167" i="35" a="1"/>
  <c r="BF204" i="35" a="1"/>
  <c r="C153" i="35" a="1"/>
  <c r="AD178" i="35" a="1"/>
  <c r="AD146" i="35" a="1"/>
  <c r="AZ149" i="35" a="1"/>
  <c r="AI175" i="35" a="1"/>
  <c r="AW184" i="35" a="1"/>
  <c r="AB223" i="35" a="1"/>
  <c r="BD174" i="35" a="1"/>
  <c r="BQ231" i="35" a="1"/>
  <c r="R195" i="35" a="1"/>
  <c r="P242" i="35" a="1"/>
  <c r="BT218" i="35" a="1"/>
  <c r="X201" i="35" a="1"/>
  <c r="AB237" i="35" a="1"/>
  <c r="V200" i="35" a="1"/>
  <c r="BR189" i="35" a="1"/>
  <c r="BO234" i="35" a="1"/>
  <c r="BF223" i="35" a="1"/>
  <c r="K197" i="35"/>
  <c r="G205" i="35"/>
  <c r="R229" i="35" a="1"/>
  <c r="AH179" i="35" a="1"/>
  <c r="AN199" i="35"/>
  <c r="AY207" i="35" a="1"/>
  <c r="H210" i="35"/>
  <c r="BH203" i="35" a="1"/>
  <c r="X162" i="35" a="1"/>
  <c r="W177" i="35" a="1"/>
  <c r="Z201" i="35" a="1"/>
  <c r="E197" i="35"/>
  <c r="G168" i="35"/>
  <c r="AR186" i="35"/>
  <c r="P192" i="35" a="1"/>
  <c r="BJ149" i="35" a="1"/>
  <c r="BA184" i="35" a="1"/>
  <c r="AV180" i="35" a="1"/>
  <c r="S176" i="35" a="1"/>
  <c r="AV167" i="35" a="1"/>
  <c r="C233" i="35" a="1"/>
  <c r="P229" i="35" a="1"/>
  <c r="AH225" i="35" a="1"/>
  <c r="M180" i="35"/>
  <c r="S216" i="35" a="1"/>
  <c r="Q227" i="35" a="1"/>
  <c r="U184" i="35" a="1"/>
  <c r="AQ218" i="35"/>
  <c r="BC212" i="35" a="1"/>
  <c r="Y228" i="35" a="1"/>
  <c r="BA217" i="35" a="1"/>
  <c r="X183" i="35" a="1"/>
  <c r="BL224" i="35" a="1"/>
  <c r="AK238" i="35" a="1"/>
  <c r="BJ204" i="35" a="1"/>
  <c r="BH195" i="35" a="1"/>
  <c r="BB191" i="35" a="1"/>
  <c r="BO200" i="35" a="1"/>
  <c r="BF200" i="35" a="1"/>
  <c r="AX173" i="35" a="1"/>
  <c r="I148" i="35"/>
  <c r="R147" i="35" a="1"/>
  <c r="BH182" i="35" a="1"/>
  <c r="BJ165" i="35" a="1"/>
  <c r="AW189" i="35" a="1"/>
  <c r="BP189" i="35" a="1"/>
  <c r="AW163" i="35" a="1"/>
  <c r="C193" i="35" a="1"/>
  <c r="AU190" i="35" a="1"/>
  <c r="AK175" i="35" a="1"/>
  <c r="BR159" i="35" a="1"/>
  <c r="C229" i="35" a="1"/>
  <c r="V251" i="35" a="1"/>
  <c r="AA184" i="35" a="1"/>
  <c r="BK220" i="35" a="1"/>
  <c r="AE162" i="35" a="1"/>
  <c r="BH181" i="35" a="1"/>
  <c r="AE198" i="35" a="1"/>
  <c r="AZ216" i="35" a="1"/>
  <c r="AA230" i="35" a="1"/>
  <c r="M194" i="35"/>
  <c r="AV189" i="35" a="1"/>
  <c r="AG192" i="35" a="1"/>
  <c r="AK210" i="35" a="1"/>
  <c r="AY210" i="35" a="1"/>
  <c r="BI224" i="35" a="1"/>
  <c r="AG181" i="35" a="1"/>
  <c r="E205" i="35"/>
  <c r="BB193" i="35" a="1"/>
  <c r="S185" i="35" a="1"/>
  <c r="AV188" i="35" a="1"/>
  <c r="M183" i="35"/>
  <c r="BE202" i="35" a="1"/>
  <c r="T181" i="35" a="1"/>
  <c r="AH180" i="35" a="1"/>
  <c r="BL165" i="35" a="1"/>
  <c r="G189" i="35"/>
  <c r="I169" i="35"/>
  <c r="R192" i="35" a="1"/>
  <c r="AP166" i="35"/>
  <c r="AH209" i="35" a="1"/>
  <c r="AD186" i="35" a="1"/>
  <c r="M217" i="35"/>
  <c r="AZ206" i="35" a="1"/>
  <c r="BL159" i="35" a="1"/>
  <c r="AC159" i="35" a="1"/>
  <c r="J180" i="35"/>
  <c r="AQ171" i="35"/>
  <c r="AF172" i="35" a="1"/>
  <c r="L171" i="35"/>
  <c r="BN169" i="35" a="1"/>
  <c r="Q199" i="35" a="1"/>
  <c r="AJ188" i="35" a="1"/>
  <c r="BQ177" i="35" a="1"/>
  <c r="BS181" i="35" a="1"/>
  <c r="BA160" i="35" a="1"/>
  <c r="BM212" i="35" a="1"/>
  <c r="K201" i="35"/>
  <c r="AX231" i="35" a="1"/>
  <c r="BP230" i="35" a="1"/>
  <c r="AJ154" i="35" a="1"/>
  <c r="AW183" i="35" a="1"/>
  <c r="BM204" i="35" a="1"/>
  <c r="BD166" i="35" a="1"/>
  <c r="G146" i="35"/>
  <c r="BQ174" i="35" a="1"/>
  <c r="BD173" i="35" a="1"/>
  <c r="R194" i="35" a="1"/>
  <c r="Z177" i="35" a="1"/>
  <c r="BQ186" i="35" a="1"/>
  <c r="T168" i="35" a="1"/>
  <c r="Z173" i="35" a="1"/>
  <c r="K195" i="35"/>
  <c r="BS191" i="35" a="1"/>
  <c r="AS257" i="35"/>
  <c r="AN218" i="35"/>
  <c r="BF172" i="35" a="1"/>
  <c r="BJ190" i="35" a="1"/>
  <c r="BD164" i="35" a="1"/>
  <c r="Z149" i="35" a="1"/>
  <c r="BO189" i="35" a="1"/>
  <c r="AN174" i="35"/>
  <c r="AW190" i="35" a="1"/>
  <c r="AN150" i="35"/>
  <c r="AG160" i="35" a="1"/>
  <c r="BG166" i="35" a="1"/>
  <c r="BR165" i="35" a="1"/>
  <c r="BF159" i="35" a="1"/>
  <c r="S186" i="35" a="1"/>
  <c r="I212" i="35"/>
  <c r="I249" i="35"/>
  <c r="AP193" i="35"/>
  <c r="C192" i="35" a="1"/>
  <c r="N181" i="35"/>
  <c r="BC181" i="35" a="1"/>
  <c r="D152" i="35"/>
  <c r="H176" i="35"/>
  <c r="BP165" i="35" a="1"/>
  <c r="AW172" i="35" a="1"/>
  <c r="AS153" i="35"/>
  <c r="BQ162" i="35" a="1"/>
  <c r="V165" i="35" a="1"/>
  <c r="M164" i="35"/>
  <c r="AC177" i="35" a="1"/>
  <c r="AW188" i="35" a="1"/>
  <c r="Q184" i="35" a="1"/>
  <c r="BG209" i="35" a="1"/>
  <c r="N194" i="35"/>
  <c r="BL204" i="35" a="1"/>
  <c r="BF157" i="35" a="1"/>
  <c r="AI160" i="35" a="1"/>
  <c r="R156" i="35" a="1"/>
  <c r="I194" i="35"/>
  <c r="AN202" i="35"/>
  <c r="AN165" i="35"/>
  <c r="BB155" i="35" a="1"/>
  <c r="AZ163" i="35" a="1"/>
  <c r="BO180" i="35" a="1"/>
  <c r="X178" i="35" a="1"/>
  <c r="AZ186" i="35" a="1"/>
  <c r="AD184" i="35" a="1"/>
  <c r="BA186" i="35" a="1"/>
  <c r="AU183" i="35" a="1"/>
  <c r="AV210" i="35" a="1"/>
  <c r="K198" i="35"/>
  <c r="G166" i="35"/>
  <c r="AC168" i="35" a="1"/>
  <c r="AW186" i="35" a="1"/>
  <c r="AJ162" i="35" a="1"/>
  <c r="R237" i="35" a="1"/>
  <c r="BP226" i="35" a="1"/>
  <c r="AA203" i="35" a="1"/>
  <c r="AB235" i="35" a="1"/>
  <c r="AB230" i="35" a="1"/>
  <c r="AA216" i="35" a="1"/>
  <c r="K218" i="35"/>
  <c r="W214" i="35" a="1"/>
  <c r="E202" i="35"/>
  <c r="AP228" i="35"/>
  <c r="BD221" i="35" a="1"/>
  <c r="L212" i="35"/>
  <c r="AE174" i="35" a="1"/>
  <c r="P239" i="35" a="1"/>
  <c r="BS219" i="35" a="1"/>
  <c r="AB200" i="35" a="1"/>
  <c r="BH161" i="35" a="1"/>
  <c r="BC229" i="35" a="1"/>
  <c r="Z215" i="35" a="1"/>
  <c r="AZ161" i="35" a="1"/>
  <c r="AD167" i="35" a="1"/>
  <c r="AP218" i="35"/>
  <c r="D207" i="35"/>
  <c r="D182" i="35"/>
  <c r="AS209" i="35"/>
  <c r="M229" i="35"/>
  <c r="BB168" i="35" a="1"/>
  <c r="BU168" i="35" a="1"/>
  <c r="BA185" i="35" a="1"/>
  <c r="V253" i="35" a="1"/>
  <c r="BB167" i="35" a="1"/>
  <c r="BL173" i="35" a="1"/>
  <c r="I213" i="35"/>
  <c r="AK221" i="35" a="1"/>
  <c r="BU191" i="35" a="1"/>
  <c r="AF190" i="35" a="1"/>
  <c r="BP218" i="35" a="1"/>
  <c r="BO239" i="35" a="1"/>
  <c r="K216" i="35"/>
  <c r="AO267" i="35"/>
  <c r="BU194" i="35" a="1"/>
  <c r="BT207" i="35" a="1"/>
  <c r="BR167" i="35" a="1"/>
  <c r="BR175" i="35" a="1"/>
  <c r="Y186" i="35" a="1"/>
  <c r="AO171" i="35"/>
  <c r="BS231" i="35" a="1"/>
  <c r="BA212" i="35" a="1"/>
  <c r="P170" i="35" a="1"/>
  <c r="N184" i="35"/>
  <c r="BQ173" i="35" a="1"/>
  <c r="AG183" i="35" a="1"/>
  <c r="AG243" i="35" a="1"/>
  <c r="P232" i="35" a="1"/>
  <c r="AA231" i="35" a="1"/>
  <c r="AM202" i="35"/>
  <c r="BT180" i="35" a="1"/>
  <c r="BD229" i="35" a="1"/>
  <c r="D185" i="35"/>
  <c r="AN205" i="35"/>
  <c r="S202" i="35" a="1"/>
  <c r="AN227" i="35"/>
  <c r="AK204" i="35" a="1"/>
  <c r="K185" i="35"/>
  <c r="Q205" i="35" a="1"/>
  <c r="AO224" i="35"/>
  <c r="AE233" i="35" a="1"/>
  <c r="G215" i="35"/>
  <c r="AY208" i="35" a="1"/>
  <c r="AY184" i="35" a="1"/>
  <c r="BC198" i="35" a="1"/>
  <c r="AI155" i="35" a="1"/>
  <c r="U156" i="35" a="1"/>
  <c r="AI187" i="35" a="1"/>
  <c r="F181" i="35"/>
  <c r="V174" i="35" a="1"/>
  <c r="BP163" i="35" a="1"/>
  <c r="U188" i="35" a="1"/>
  <c r="BQ168" i="35" a="1"/>
  <c r="T196" i="35" a="1"/>
  <c r="F192" i="35"/>
  <c r="X173" i="35" a="1"/>
  <c r="AB213" i="35" a="1"/>
  <c r="AG190" i="35" a="1"/>
  <c r="BI220" i="35" a="1"/>
  <c r="AU212" i="35" a="1"/>
  <c r="Z195" i="35" a="1"/>
  <c r="L215" i="35"/>
  <c r="AG236" i="35" a="1"/>
  <c r="AC195" i="35" a="1"/>
  <c r="AK259" i="35" a="1"/>
  <c r="AQ214" i="35"/>
  <c r="AH234" i="35" a="1"/>
  <c r="AW164" i="35" a="1"/>
  <c r="AW238" i="35" a="1"/>
  <c r="AV195" i="35" a="1"/>
  <c r="AS217" i="35"/>
  <c r="AI197" i="35" a="1"/>
  <c r="R211" i="35" a="1"/>
  <c r="AM224" i="35"/>
  <c r="M178" i="35"/>
  <c r="BG180" i="35" a="1"/>
  <c r="K196" i="35"/>
  <c r="C144" i="35" a="1"/>
  <c r="AD161" i="35" a="1"/>
  <c r="Z192" i="35" a="1"/>
  <c r="AI188" i="35" a="1"/>
  <c r="E159" i="35"/>
  <c r="H149" i="35"/>
  <c r="H177" i="35"/>
  <c r="W175" i="35" a="1"/>
  <c r="BA168" i="35" a="1"/>
  <c r="AZ181" i="35" a="1"/>
  <c r="AF228" i="35" a="1"/>
  <c r="E235" i="35"/>
  <c r="T206" i="35" a="1"/>
  <c r="L213" i="35"/>
  <c r="AD236" i="35" a="1"/>
  <c r="Z204" i="35" a="1"/>
  <c r="I198" i="35"/>
  <c r="AX217" i="35" a="1"/>
  <c r="AE192" i="35" a="1"/>
  <c r="AU187" i="35" a="1"/>
  <c r="AC221" i="35" a="1"/>
  <c r="BT215" i="35" a="1"/>
  <c r="BO195" i="35" a="1"/>
  <c r="AQ178" i="35"/>
  <c r="Y234" i="35" a="1"/>
  <c r="BH232" i="35" a="1"/>
  <c r="C230" i="35" a="1"/>
  <c r="BC187" i="35" a="1"/>
  <c r="AW179" i="35" a="1"/>
  <c r="BT187" i="35" a="1"/>
  <c r="F186" i="35"/>
  <c r="X194" i="35" a="1"/>
  <c r="Y177" i="35" a="1"/>
  <c r="AN164" i="35"/>
  <c r="BJ161" i="35" a="1"/>
  <c r="AO164" i="35"/>
  <c r="W189" i="35" a="1"/>
  <c r="AH189" i="35" a="1"/>
  <c r="AK189" i="35" a="1"/>
  <c r="BS166" i="35" a="1"/>
  <c r="AC165" i="35" a="1"/>
  <c r="BC209" i="35" a="1"/>
  <c r="AZ177" i="35" a="1"/>
  <c r="BK158" i="35" a="1"/>
  <c r="AU162" i="35" a="1"/>
  <c r="AQ159" i="35"/>
  <c r="BS197" i="35" a="1"/>
  <c r="AX188" i="35" a="1"/>
  <c r="AE187" i="35" a="1"/>
  <c r="AQ147" i="35"/>
  <c r="D174" i="35"/>
  <c r="BH163" i="35" a="1"/>
  <c r="R169" i="35" a="1"/>
  <c r="AG151" i="35" a="1"/>
  <c r="AE155" i="35" a="1"/>
  <c r="U163" i="35" a="1"/>
  <c r="K162" i="35"/>
  <c r="BT209" i="35" a="1"/>
  <c r="E216" i="35"/>
  <c r="G154" i="35"/>
  <c r="BL174" i="35" a="1"/>
  <c r="S164" i="35" a="1"/>
  <c r="BE182" i="35" a="1"/>
  <c r="Z189" i="35" a="1"/>
  <c r="Y206" i="35" a="1"/>
  <c r="BM149" i="35" a="1"/>
  <c r="I189" i="35"/>
  <c r="AX196" i="35" a="1"/>
  <c r="BS162" i="35" a="1"/>
  <c r="AZ153" i="35" a="1"/>
  <c r="AM157" i="35"/>
  <c r="AP164" i="35"/>
  <c r="BJ163" i="35" a="1"/>
  <c r="BE254" i="35" a="1"/>
  <c r="AC194" i="35" a="1"/>
  <c r="AQ200" i="35"/>
  <c r="Z174" i="35" a="1"/>
  <c r="W193" i="35" a="1"/>
  <c r="BL145" i="35" a="1"/>
  <c r="K230" i="35"/>
  <c r="Z179" i="35" a="1"/>
  <c r="AW168" i="35" a="1"/>
  <c r="AR211" i="35"/>
  <c r="AB149" i="35" a="1"/>
  <c r="BR163" i="35" a="1"/>
  <c r="N162" i="35"/>
  <c r="AQ197" i="35"/>
  <c r="BM177" i="35" a="1"/>
  <c r="J199" i="35"/>
  <c r="J221" i="35"/>
  <c r="V192" i="35" a="1"/>
  <c r="C176" i="35" a="1"/>
  <c r="U195" i="35" a="1"/>
  <c r="H169" i="35"/>
  <c r="AK135" i="35" a="1"/>
  <c r="AE186" i="35" a="1"/>
  <c r="G193" i="35"/>
  <c r="J193" i="35"/>
  <c r="BP209" i="35" a="1"/>
  <c r="AO158" i="35"/>
  <c r="AZ201" i="35" a="1"/>
  <c r="BG165" i="35" a="1"/>
  <c r="V203" i="35" a="1"/>
  <c r="AO157" i="35"/>
  <c r="F177" i="35"/>
  <c r="BS250" i="35" a="1"/>
  <c r="BD176" i="35" a="1"/>
  <c r="W165" i="35" a="1"/>
  <c r="AA202" i="35" a="1"/>
  <c r="BN213" i="35" a="1"/>
  <c r="AZ139" i="35" a="1"/>
  <c r="Z183" i="35" a="1"/>
  <c r="AE190" i="35" a="1"/>
  <c r="N178" i="35"/>
  <c r="AM208" i="35"/>
  <c r="AG208" i="35" a="1"/>
  <c r="N201" i="35"/>
  <c r="AI171" i="35" a="1"/>
  <c r="BM173" i="35" a="1"/>
  <c r="F160" i="35"/>
  <c r="M157" i="35"/>
  <c r="AP162" i="35"/>
  <c r="AP191" i="35"/>
  <c r="AS231" i="35"/>
  <c r="C173" i="35" a="1"/>
  <c r="AQ215" i="35"/>
  <c r="K173" i="35"/>
  <c r="BB219" i="35" a="1"/>
  <c r="AM131" i="35"/>
  <c r="BS200" i="35" a="1"/>
  <c r="BI170" i="35" a="1"/>
  <c r="BU199" i="35" a="1"/>
  <c r="Y178" i="35" a="1"/>
  <c r="BN161" i="35" a="1"/>
  <c r="N180" i="35"/>
  <c r="AK148" i="35" a="1"/>
  <c r="J171" i="35"/>
  <c r="BS169" i="35" a="1"/>
  <c r="BF192" i="35" a="1"/>
  <c r="C225" i="35" a="1"/>
  <c r="BN232" i="35" a="1"/>
  <c r="AG168" i="35" a="1"/>
  <c r="N186" i="35"/>
  <c r="C165" i="35" a="1"/>
  <c r="BS217" i="35" a="1"/>
  <c r="BT198" i="35" a="1"/>
  <c r="P202" i="35" a="1"/>
  <c r="P181" i="35" a="1"/>
  <c r="AI217" i="35" a="1"/>
  <c r="Q200" i="35" a="1"/>
  <c r="AA201" i="35" a="1"/>
  <c r="R173" i="35" a="1"/>
  <c r="X227" i="35" a="1"/>
  <c r="T182" i="35" a="1"/>
  <c r="BF221" i="35" a="1"/>
  <c r="BN228" i="35" a="1"/>
  <c r="BN196" i="35" a="1"/>
  <c r="E255" i="35"/>
  <c r="BL205" i="35" a="1"/>
  <c r="C245" i="35" a="1"/>
  <c r="BA180" i="35" a="1"/>
  <c r="BR229" i="35" a="1"/>
  <c r="BA219" i="35" a="1"/>
  <c r="T188" i="35" a="1"/>
  <c r="BC188" i="35" a="1"/>
  <c r="BQ230" i="35" a="1"/>
  <c r="BQ238" i="35" a="1"/>
  <c r="AC224" i="35" a="1"/>
  <c r="AD223" i="35" a="1"/>
  <c r="AE230" i="35" a="1"/>
  <c r="P198" i="35" a="1"/>
  <c r="BR155" i="35" a="1"/>
  <c r="BE190" i="35" a="1"/>
  <c r="Y217" i="35" a="1"/>
  <c r="L181" i="35"/>
  <c r="Y179" i="35" a="1"/>
  <c r="BG189" i="35" a="1"/>
  <c r="AX213" i="35" a="1"/>
  <c r="T190" i="35" a="1"/>
  <c r="F185" i="35"/>
  <c r="AX164" i="35" a="1"/>
  <c r="AC206" i="35" a="1"/>
  <c r="P264" i="35" a="1"/>
  <c r="BD226" i="35" a="1"/>
  <c r="BM210" i="35" a="1"/>
  <c r="AA192" i="35" a="1"/>
  <c r="BU206" i="35" a="1"/>
  <c r="F191" i="35"/>
  <c r="AV226" i="35" a="1"/>
  <c r="H213" i="35"/>
  <c r="AY227" i="35" a="1"/>
  <c r="BC225" i="35" a="1"/>
  <c r="AV205" i="35" a="1"/>
  <c r="AX177" i="35" a="1"/>
  <c r="AQ173" i="35"/>
  <c r="AC191" i="35" a="1"/>
  <c r="BS177" i="35" a="1"/>
  <c r="AQ204" i="35"/>
  <c r="G202" i="35"/>
  <c r="AF164" i="35" a="1"/>
  <c r="BE186" i="35" a="1"/>
  <c r="S170" i="35" a="1"/>
  <c r="AS184" i="35"/>
  <c r="BL170" i="35" a="1"/>
  <c r="AS216" i="35"/>
  <c r="BR201" i="35" a="1"/>
  <c r="AA212" i="35" a="1"/>
  <c r="H185" i="35"/>
  <c r="BC195" i="35" a="1"/>
  <c r="Y224" i="35" a="1"/>
  <c r="AF237" i="35" a="1"/>
  <c r="BD234" i="35" a="1"/>
  <c r="S217" i="35" a="1"/>
  <c r="H216" i="35"/>
  <c r="Q195" i="35" a="1"/>
  <c r="Q167" i="35" a="1"/>
  <c r="AH250" i="35" a="1"/>
  <c r="AJ210" i="35" a="1"/>
  <c r="BR212" i="35" a="1"/>
  <c r="AO196" i="35"/>
  <c r="AX186" i="35" a="1"/>
  <c r="AX180" i="35" a="1"/>
  <c r="AO177" i="35"/>
  <c r="AU179" i="35" a="1"/>
  <c r="BO168" i="35" a="1"/>
  <c r="BC161" i="35" a="1"/>
  <c r="AK168" i="35" a="1"/>
  <c r="I179" i="35"/>
  <c r="C178" i="35" a="1"/>
  <c r="BI178" i="35" a="1"/>
  <c r="I178" i="35"/>
  <c r="AS175" i="35"/>
  <c r="K174" i="35"/>
  <c r="AF184" i="35" a="1"/>
  <c r="AW213" i="35" a="1"/>
  <c r="BM209" i="35" a="1"/>
  <c r="BH173" i="35" a="1"/>
  <c r="P221" i="35" a="1"/>
  <c r="AI190" i="35" a="1"/>
  <c r="BT230" i="35" a="1"/>
  <c r="AU218" i="35" a="1"/>
  <c r="F213" i="35"/>
  <c r="BB201" i="35" a="1"/>
  <c r="BE201" i="35" a="1"/>
  <c r="G181" i="35"/>
  <c r="BR207" i="35" a="1"/>
  <c r="AS194" i="35"/>
  <c r="BR196" i="35" a="1"/>
  <c r="BF215" i="35" a="1"/>
  <c r="AK174" i="35" a="1"/>
  <c r="BQ200" i="35" a="1"/>
  <c r="AD218" i="35" a="1"/>
  <c r="BE179" i="35" a="1"/>
  <c r="BF170" i="35" a="1"/>
  <c r="AK163" i="35" a="1"/>
  <c r="AM207" i="35"/>
  <c r="L155" i="35"/>
  <c r="BK172" i="35" a="1"/>
  <c r="BH171" i="35" a="1"/>
  <c r="BB213" i="35" a="1"/>
  <c r="Y136" i="35" a="1"/>
  <c r="T150" i="35" a="1"/>
  <c r="Y149" i="35" a="1"/>
  <c r="P147" i="35" a="1"/>
  <c r="E234" i="35"/>
  <c r="AJ230" i="35" a="1"/>
  <c r="AC213" i="35" a="1"/>
  <c r="BB232" i="35" a="1"/>
  <c r="C209" i="35" a="1"/>
  <c r="AJ217" i="35" a="1"/>
  <c r="P195" i="35" a="1"/>
  <c r="M196" i="35"/>
  <c r="BA239" i="35" a="1"/>
  <c r="T186" i="35" a="1"/>
  <c r="BR222" i="35" a="1"/>
  <c r="AW214" i="35" a="1"/>
  <c r="AR234" i="35"/>
  <c r="AV185" i="35" a="1"/>
  <c r="AN204" i="35"/>
  <c r="AX229" i="35" a="1"/>
  <c r="BE192" i="35" a="1"/>
  <c r="T218" i="35" a="1"/>
  <c r="T165" i="35" a="1"/>
  <c r="M151" i="35"/>
  <c r="AA157" i="35" a="1"/>
  <c r="AF156" i="35" a="1"/>
  <c r="Y201" i="35" a="1"/>
  <c r="AF180" i="35" a="1"/>
  <c r="AJ183" i="35" a="1"/>
  <c r="AX143" i="35" a="1"/>
  <c r="BM178" i="35" a="1"/>
  <c r="AW162" i="35" a="1"/>
  <c r="BI179" i="35" a="1"/>
  <c r="AB172" i="35" a="1"/>
  <c r="J174" i="35"/>
  <c r="AU186" i="35" a="1"/>
  <c r="BG199" i="35" a="1"/>
  <c r="N215" i="35"/>
  <c r="BQ195" i="35" a="1"/>
  <c r="K200" i="35"/>
  <c r="BP131" i="35" a="1"/>
  <c r="BE209" i="35" a="1"/>
  <c r="AZ172" i="35" a="1"/>
  <c r="AI165" i="35" a="1"/>
  <c r="BI206" i="35" a="1"/>
  <c r="Y195" i="35" a="1"/>
  <c r="J185" i="35"/>
  <c r="BG183" i="35" a="1"/>
  <c r="AQ257" i="35"/>
  <c r="BQ138" i="35" a="1"/>
  <c r="BT154" i="35" a="1"/>
  <c r="AV154" i="35" a="1"/>
  <c r="D189" i="35"/>
  <c r="F203" i="35"/>
  <c r="BT172" i="35" a="1"/>
  <c r="I177" i="35"/>
  <c r="T137" i="35" a="1"/>
  <c r="BN185" i="35" a="1"/>
  <c r="BI172" i="35" a="1"/>
  <c r="BA166" i="35" a="1"/>
  <c r="AG182" i="35" a="1"/>
  <c r="U227" i="35" a="1"/>
  <c r="BM185" i="35" a="1"/>
  <c r="H175" i="35"/>
  <c r="AZ194" i="35" a="1"/>
  <c r="BH145" i="35" a="1"/>
  <c r="P160" i="35" a="1"/>
  <c r="U159" i="35" a="1"/>
  <c r="R223" i="35" a="1"/>
  <c r="T213" i="35" a="1"/>
  <c r="BS210" i="35" a="1"/>
  <c r="J151" i="35"/>
  <c r="BK186" i="35" a="1"/>
  <c r="G198" i="35"/>
  <c r="BI184" i="35" a="1"/>
  <c r="BU158" i="35" a="1"/>
  <c r="U239" i="35" a="1"/>
  <c r="V193" i="35" a="1"/>
  <c r="BT191" i="35" a="1"/>
  <c r="H180" i="35"/>
  <c r="BD143" i="35" a="1"/>
  <c r="AZ159" i="35" a="1"/>
  <c r="Y188" i="35" a="1"/>
  <c r="F216" i="35"/>
  <c r="P200" i="35" a="1"/>
  <c r="M179" i="35"/>
  <c r="AD160" i="35" a="1"/>
  <c r="AG235" i="35" a="1"/>
  <c r="AU166" i="35" a="1"/>
  <c r="BO202" i="35" a="1"/>
  <c r="P164" i="35" a="1"/>
  <c r="BD205" i="35" a="1"/>
  <c r="AJ203" i="35" a="1"/>
  <c r="BE218" i="35" a="1"/>
  <c r="BC177" i="35" a="1"/>
  <c r="BT170" i="35" a="1"/>
  <c r="AP158" i="35"/>
  <c r="W171" i="35" a="1"/>
  <c r="BP187" i="35" a="1"/>
  <c r="BN207" i="35" a="1"/>
  <c r="S192" i="35" a="1"/>
  <c r="BE193" i="35" a="1"/>
  <c r="AI180" i="35" a="1"/>
  <c r="BE175" i="35" a="1"/>
  <c r="BO179" i="35" a="1"/>
  <c r="W197" i="35" a="1"/>
  <c r="BQ164" i="35" a="1"/>
  <c r="AX193" i="35" a="1"/>
  <c r="AI191" i="35" a="1"/>
  <c r="M182" i="35"/>
  <c r="AE200" i="35" a="1"/>
  <c r="BO182" i="35" a="1"/>
  <c r="AG132" i="35" a="1"/>
  <c r="BK181" i="35" a="1"/>
  <c r="BR181" i="35" a="1"/>
  <c r="AS186" i="35"/>
  <c r="BD155" i="35" a="1"/>
  <c r="BT250" i="35" a="1"/>
  <c r="E184" i="35"/>
  <c r="N206" i="35"/>
  <c r="T142" i="35" a="1"/>
  <c r="BN153" i="35" a="1"/>
  <c r="AW239" i="35" a="1"/>
  <c r="BK180" i="35" a="1"/>
  <c r="AY173" i="35" a="1"/>
  <c r="BO165" i="35" a="1"/>
  <c r="BA156" i="35" a="1"/>
  <c r="P186" i="35" a="1"/>
  <c r="BA190" i="35" a="1"/>
  <c r="R202" i="35" a="1"/>
  <c r="AR145" i="35"/>
  <c r="AK160" i="35" a="1"/>
  <c r="AQ231" i="35"/>
  <c r="U181" i="35" a="1"/>
  <c r="AQ227" i="35"/>
  <c r="BC211" i="35" a="1"/>
  <c r="BO222" i="35" a="1"/>
  <c r="H237" i="35"/>
  <c r="AE245" i="35" a="1"/>
  <c r="AO251" i="35"/>
  <c r="AJ208" i="35" a="1"/>
  <c r="BI204" i="35" a="1"/>
  <c r="BM203" i="35" a="1"/>
  <c r="AI192" i="35" a="1"/>
  <c r="AF221" i="35" a="1"/>
  <c r="R213" i="35" a="1"/>
  <c r="AN211" i="35"/>
  <c r="AB221" i="35" a="1"/>
  <c r="BQ206" i="35" a="1"/>
  <c r="E219" i="35"/>
  <c r="BI176" i="35" a="1"/>
  <c r="BT190" i="35" a="1"/>
  <c r="AO217" i="35"/>
  <c r="K227" i="35"/>
  <c r="AD211" i="35" a="1"/>
  <c r="BQ166" i="35" a="1"/>
  <c r="M205" i="35"/>
  <c r="AE214" i="35" a="1"/>
  <c r="BT177" i="35" a="1"/>
  <c r="BH229" i="35" a="1"/>
  <c r="D184" i="35"/>
  <c r="D227" i="35"/>
  <c r="BB210" i="35" a="1"/>
  <c r="BN226" i="35" a="1"/>
  <c r="C220" i="35" a="1"/>
  <c r="Y205" i="35" a="1"/>
  <c r="Y200" i="35" a="1"/>
  <c r="AI172" i="35" a="1"/>
  <c r="V199" i="35" a="1"/>
  <c r="Y190" i="35" a="1"/>
  <c r="BI207" i="35" a="1"/>
  <c r="BC201" i="35" a="1"/>
  <c r="Z185" i="35" a="1"/>
  <c r="BN186" i="35" a="1"/>
  <c r="J178" i="35"/>
  <c r="V184" i="35" a="1"/>
  <c r="AY172" i="35" a="1"/>
  <c r="T162" i="35" a="1"/>
  <c r="AG196" i="35" a="1"/>
  <c r="AC196" i="35" a="1"/>
  <c r="BQ189" i="35" a="1"/>
  <c r="BA211" i="35" a="1"/>
  <c r="BG177" i="35" a="1"/>
  <c r="BR205" i="35" a="1"/>
  <c r="W221" i="35" a="1"/>
  <c r="AQ219" i="35"/>
  <c r="BR209" i="35" a="1"/>
  <c r="AG218" i="35" a="1"/>
  <c r="AZ192" i="35" a="1"/>
  <c r="BN214" i="35" a="1"/>
  <c r="AB220" i="35" a="1"/>
  <c r="BO223" i="35" a="1"/>
  <c r="BT225" i="35" a="1"/>
  <c r="K220" i="35"/>
  <c r="AP190" i="35"/>
  <c r="AU207" i="35" a="1"/>
  <c r="BK198" i="35" a="1"/>
  <c r="AO195" i="35"/>
  <c r="W213" i="35" a="1"/>
  <c r="BP169" i="35" a="1"/>
  <c r="E224" i="35"/>
  <c r="BH187" i="35" a="1"/>
  <c r="AP179" i="35"/>
  <c r="BP178" i="35" a="1"/>
  <c r="AG169" i="35" a="1"/>
  <c r="E180" i="35"/>
  <c r="I153" i="35"/>
  <c r="BO158" i="35" a="1"/>
  <c r="BN157" i="35" a="1"/>
  <c r="K221" i="35"/>
  <c r="AN131" i="35"/>
  <c r="F147" i="35"/>
  <c r="AZ146" i="35" a="1"/>
  <c r="AD189" i="35" a="1"/>
  <c r="AY242" i="35" a="1"/>
  <c r="I174" i="35"/>
  <c r="AS192" i="35"/>
  <c r="AH222" i="35" a="1"/>
  <c r="AK232" i="35" a="1"/>
  <c r="BT206" i="35" a="1"/>
  <c r="V209" i="35" a="1"/>
  <c r="AH206" i="35" a="1"/>
  <c r="AN226" i="35"/>
  <c r="AZ171" i="35" a="1"/>
  <c r="AD256" i="35" a="1"/>
  <c r="Z226" i="35" a="1"/>
  <c r="BB192" i="35" a="1"/>
  <c r="Y174" i="35" a="1"/>
  <c r="BF202" i="35" a="1"/>
  <c r="BA227" i="35" a="1"/>
  <c r="BD199" i="35" a="1"/>
  <c r="BP205" i="35" a="1"/>
  <c r="AM181" i="35"/>
  <c r="BC176" i="35" a="1"/>
  <c r="BO183" i="35" a="1"/>
  <c r="BE191" i="35" a="1"/>
  <c r="I185" i="35"/>
  <c r="BD192" i="35" a="1"/>
  <c r="H156" i="35"/>
  <c r="AI227" i="35" a="1"/>
  <c r="F197" i="35"/>
  <c r="AX179" i="35" a="1"/>
  <c r="BM192" i="35" a="1"/>
  <c r="AP197" i="35"/>
  <c r="L256" i="35"/>
  <c r="AO198" i="35"/>
  <c r="AE211" i="35" a="1"/>
  <c r="Q216" i="35" a="1"/>
  <c r="AQ207" i="35"/>
  <c r="BF206" i="35" a="1"/>
  <c r="AH188" i="35" a="1"/>
  <c r="AM193" i="35"/>
  <c r="BF229" i="35" a="1"/>
  <c r="BU217" i="35" a="1"/>
  <c r="S230" i="35" a="1"/>
  <c r="AX203" i="35" a="1"/>
  <c r="AQ235" i="35"/>
  <c r="AV223" i="35" a="1"/>
  <c r="N233" i="35"/>
  <c r="BG227" i="35" a="1"/>
  <c r="R193" i="35" a="1"/>
  <c r="AY188" i="35" a="1"/>
  <c r="BD211" i="35" a="1"/>
  <c r="H135" i="35"/>
  <c r="C151" i="35" a="1"/>
  <c r="AX150" i="35" a="1"/>
  <c r="L174" i="35"/>
  <c r="L202" i="35"/>
  <c r="AU199" i="35" a="1"/>
  <c r="AK185" i="35" a="1"/>
  <c r="BK171" i="35" a="1"/>
  <c r="BH192" i="35" a="1"/>
  <c r="BH186" i="35" a="1"/>
  <c r="AA186" i="35" a="1"/>
  <c r="BH172" i="35" a="1"/>
  <c r="AM156" i="35"/>
  <c r="BL182" i="35" a="1"/>
  <c r="X229" i="35" a="1"/>
  <c r="AW171" i="35" a="1"/>
  <c r="J188" i="35"/>
  <c r="AJ175" i="35" a="1"/>
  <c r="AY160" i="35" a="1"/>
  <c r="BJ195" i="35" a="1"/>
  <c r="AI208" i="35" a="1"/>
  <c r="AF196" i="35" a="1"/>
  <c r="S161" i="35" a="1"/>
  <c r="E199" i="35"/>
  <c r="AP222" i="35"/>
  <c r="BH170" i="35" a="1"/>
  <c r="AE175" i="35" a="1"/>
  <c r="BF187" i="35" a="1"/>
  <c r="AB138" i="35" a="1"/>
  <c r="BL217" i="35" a="1"/>
  <c r="AA209" i="35" a="1"/>
  <c r="BA210" i="35" a="1"/>
  <c r="AW175" i="35" a="1"/>
  <c r="AM218" i="35"/>
  <c r="BN230" i="35" a="1"/>
  <c r="AW185" i="35" a="1"/>
  <c r="AV192" i="35" a="1"/>
  <c r="AR176" i="35"/>
  <c r="BO162" i="35" a="1"/>
  <c r="Z188" i="35" a="1"/>
  <c r="R186" i="35" a="1"/>
  <c r="AY199" i="35" a="1"/>
  <c r="M186" i="35"/>
  <c r="AK176" i="35" a="1"/>
  <c r="BH141" i="35" a="1"/>
  <c r="AK203" i="35" a="1"/>
  <c r="J204" i="35"/>
  <c r="U178" i="35" a="1"/>
  <c r="AN191" i="35"/>
  <c r="BF176" i="35" a="1"/>
  <c r="F187" i="35"/>
  <c r="X153" i="35" a="1"/>
  <c r="BN176" i="35" a="1"/>
  <c r="BG175" i="35" a="1"/>
  <c r="AW215" i="35" a="1"/>
  <c r="AK198" i="35" a="1"/>
  <c r="AB167" i="35" a="1"/>
  <c r="AG191" i="35" a="1"/>
  <c r="BU175" i="35" a="1"/>
  <c r="AK172" i="35" a="1"/>
  <c r="BM211" i="35" a="1"/>
  <c r="D222" i="35"/>
  <c r="AR238" i="35"/>
  <c r="BD196" i="35" a="1"/>
  <c r="AM226" i="35"/>
  <c r="BQ158" i="35" a="1"/>
  <c r="BQ179" i="35" a="1"/>
  <c r="BI155" i="35" a="1"/>
  <c r="M195" i="35"/>
  <c r="Z191" i="35" a="1"/>
  <c r="BD163" i="35" a="1"/>
  <c r="X191" i="35" a="1"/>
  <c r="AG194" i="35" a="1"/>
  <c r="BP177" i="35" a="1"/>
  <c r="BC184" i="35" a="1"/>
  <c r="P171" i="35" a="1"/>
  <c r="AF171" i="35" a="1"/>
  <c r="Z212" i="35" a="1"/>
  <c r="N236" i="35"/>
  <c r="H186" i="35"/>
  <c r="BG171" i="35" a="1"/>
  <c r="H212" i="35"/>
  <c r="AW180" i="35" a="1"/>
  <c r="E161" i="35"/>
  <c r="BD168" i="35" a="1"/>
  <c r="AK167" i="35" a="1"/>
  <c r="J163" i="35"/>
  <c r="AK195" i="35" a="1"/>
  <c r="W190" i="35" a="1"/>
  <c r="BR187" i="35" a="1"/>
  <c r="AI174" i="35" a="1"/>
  <c r="BJ164" i="35" a="1"/>
  <c r="X171" i="35" a="1"/>
  <c r="AK201" i="35" a="1"/>
  <c r="AD204" i="35" a="1"/>
  <c r="BN224" i="35" a="1"/>
  <c r="AR173" i="35"/>
  <c r="AH165" i="35" a="1"/>
  <c r="AY177" i="35" a="1"/>
  <c r="AZ165" i="35" a="1"/>
  <c r="K205" i="35"/>
  <c r="AG245" i="35" a="1"/>
  <c r="AU229" i="35" a="1"/>
  <c r="AZ198" i="35" a="1"/>
  <c r="AY235" i="35" a="1"/>
  <c r="AD233" i="35" a="1"/>
  <c r="AN213" i="35"/>
  <c r="L232" i="35"/>
  <c r="Z218" i="35" a="1"/>
  <c r="BF213" i="35" a="1"/>
  <c r="BJ169" i="35" a="1"/>
  <c r="AU224" i="35" a="1"/>
  <c r="S231" i="35" a="1"/>
  <c r="BS216" i="35" a="1"/>
  <c r="BM249" i="35" a="1"/>
  <c r="AJ231" i="35" a="1"/>
  <c r="AV233" i="35" a="1"/>
  <c r="AX187" i="35" a="1"/>
  <c r="BM213" i="35" a="1"/>
  <c r="AO221" i="35"/>
  <c r="AP210" i="35"/>
  <c r="M224" i="35"/>
  <c r="BA194" i="35" a="1"/>
  <c r="H192" i="35"/>
  <c r="BP184" i="35" a="1"/>
  <c r="AZ173" i="35" a="1"/>
  <c r="Q173" i="35" a="1"/>
  <c r="Z200" i="35" a="1"/>
  <c r="D175" i="35"/>
  <c r="AJ141" i="35" a="1"/>
  <c r="H184" i="35"/>
  <c r="AG247" i="35" a="1"/>
  <c r="AE232" i="35" a="1"/>
  <c r="V226" i="35" a="1"/>
  <c r="BG205" i="35" a="1"/>
  <c r="AV218" i="35" a="1"/>
  <c r="AU215" i="35" a="1"/>
  <c r="AF192" i="35" a="1"/>
  <c r="BC219" i="35" a="1"/>
  <c r="AQ199" i="35"/>
  <c r="BH209" i="35" a="1"/>
  <c r="AQ213" i="35"/>
  <c r="W167" i="35" a="1"/>
  <c r="BI165" i="35" a="1"/>
  <c r="U186" i="35" a="1"/>
  <c r="I187" i="35"/>
  <c r="BT184" i="35" a="1"/>
  <c r="S163" i="35" a="1"/>
  <c r="AP233" i="35"/>
  <c r="BL168" i="35" a="1"/>
  <c r="Q177" i="35" a="1"/>
  <c r="E166" i="35"/>
  <c r="X187" i="35" a="1"/>
  <c r="AH185" i="35" a="1"/>
  <c r="BQ268" i="35" a="1"/>
  <c r="AM196" i="35"/>
  <c r="BG174" i="35" a="1"/>
  <c r="Y202" i="35" a="1"/>
  <c r="AR200" i="35"/>
  <c r="BH204" i="35" a="1"/>
  <c r="AF242" i="35" a="1"/>
  <c r="AO204" i="35"/>
  <c r="BE210" i="35" a="1"/>
  <c r="P196" i="35" a="1"/>
  <c r="BE187" i="35" a="1"/>
  <c r="M239" i="35"/>
  <c r="H205" i="35"/>
  <c r="BD169" i="35" a="1"/>
  <c r="AY221" i="35" a="1"/>
  <c r="AF209" i="35" a="1"/>
  <c r="E221" i="35"/>
  <c r="BD183" i="35" a="1"/>
  <c r="BC208" i="35" a="1"/>
  <c r="AB186" i="35" a="1"/>
  <c r="BK187" i="35" a="1"/>
  <c r="M187" i="35"/>
  <c r="AX189" i="35" a="1"/>
  <c r="BD194" i="35" a="1"/>
  <c r="BG155" i="35" a="1"/>
  <c r="AB208" i="35" a="1"/>
  <c r="I180" i="35"/>
  <c r="D223" i="35"/>
  <c r="AA200" i="35" a="1"/>
  <c r="Q134" i="35" a="1"/>
  <c r="AP229" i="35"/>
  <c r="AA207" i="35" a="1"/>
  <c r="AZ218" i="35" a="1"/>
  <c r="BB209" i="35" a="1"/>
  <c r="BH197" i="35" a="1"/>
  <c r="V183" i="35" a="1"/>
  <c r="BB173" i="35" a="1"/>
  <c r="BF207" i="35" a="1"/>
  <c r="L179" i="35"/>
  <c r="AH228" i="35" a="1"/>
  <c r="AO184" i="35"/>
  <c r="BL202" i="35" a="1"/>
  <c r="BP176" i="35" a="1"/>
  <c r="BK227" i="35" a="1"/>
  <c r="X239" i="35" a="1"/>
  <c r="AO209" i="35"/>
  <c r="N196" i="35"/>
  <c r="AK170" i="35" a="1"/>
  <c r="AR168" i="35"/>
  <c r="Z206" i="35" a="1"/>
  <c r="T185" i="35" a="1"/>
  <c r="X205" i="35" a="1"/>
  <c r="AU160" i="35" a="1"/>
  <c r="BG176" i="35" a="1"/>
  <c r="G186" i="35"/>
  <c r="AG185" i="35" a="1"/>
  <c r="H206" i="35"/>
  <c r="AF167" i="35" a="1"/>
  <c r="BO199" i="35" a="1"/>
  <c r="BB186" i="35" a="1"/>
  <c r="BN216" i="35" a="1"/>
  <c r="BI237" i="35" a="1"/>
  <c r="D221" i="35"/>
  <c r="BH211" i="35" a="1"/>
  <c r="BO188" i="35" a="1"/>
  <c r="R224" i="35" a="1"/>
  <c r="BL220" i="35" a="1"/>
  <c r="AD197" i="35" a="1"/>
  <c r="BA226" i="35" a="1"/>
  <c r="AY198" i="35" a="1"/>
  <c r="AV203" i="35" a="1"/>
  <c r="M170" i="35"/>
  <c r="AW233" i="35" a="1"/>
  <c r="AD225" i="35" a="1"/>
  <c r="M219" i="35"/>
  <c r="AH190" i="35" a="1"/>
  <c r="AN209" i="35"/>
  <c r="H195" i="35"/>
  <c r="BM207" i="35" a="1"/>
  <c r="BS189" i="35" a="1"/>
  <c r="BS178" i="35" a="1"/>
  <c r="AI133" i="35" a="1"/>
  <c r="X168" i="35" a="1"/>
  <c r="L190" i="35"/>
  <c r="R189" i="35" a="1"/>
  <c r="BM160" i="35" a="1"/>
  <c r="R149" i="35" a="1"/>
  <c r="F167" i="35"/>
  <c r="D166" i="35"/>
  <c r="H172" i="35"/>
  <c r="BM180" i="35" a="1"/>
  <c r="AF233" i="35" a="1"/>
  <c r="X217" i="35" a="1"/>
  <c r="BT213" i="35" a="1"/>
  <c r="AS198" i="35"/>
  <c r="BE181" i="35" a="1"/>
  <c r="J189" i="35"/>
  <c r="K180" i="35"/>
  <c r="BE164" i="35" a="1"/>
  <c r="Z162" i="35" a="1"/>
  <c r="Q179" i="35" a="1"/>
  <c r="BG153" i="35" a="1"/>
  <c r="AZ187" i="35" a="1"/>
  <c r="C186" i="35" a="1"/>
  <c r="AX172" i="35" a="1"/>
  <c r="AQ168" i="35"/>
  <c r="H163" i="35"/>
  <c r="AO243" i="35"/>
  <c r="AM217" i="35"/>
  <c r="AK187" i="35" a="1"/>
  <c r="AM200" i="35"/>
  <c r="BG170" i="35" a="1"/>
  <c r="AH157" i="35" a="1"/>
  <c r="AQ172" i="35"/>
  <c r="AK162" i="35" a="1"/>
  <c r="C164" i="35" a="1"/>
  <c r="G147" i="35"/>
  <c r="T158" i="35" a="1"/>
  <c r="AS165" i="35"/>
  <c r="AQ164" i="35"/>
  <c r="AE173" i="35" a="1"/>
  <c r="AV215" i="35" a="1"/>
  <c r="W198" i="35" a="1"/>
  <c r="BT182" i="35" a="1"/>
  <c r="V179" i="35" a="1"/>
  <c r="J238" i="35"/>
  <c r="BN191" i="35" a="1"/>
  <c r="BA183" i="35" a="1"/>
  <c r="BN206" i="35" a="1"/>
  <c r="AN197" i="35"/>
  <c r="AN149" i="35"/>
  <c r="X165" i="35" a="1"/>
  <c r="AI164" i="35" a="1"/>
  <c r="AH191" i="35" a="1"/>
  <c r="BR168" i="35" a="1"/>
  <c r="Y176" i="35" a="1"/>
  <c r="I163" i="35"/>
  <c r="AS167" i="35"/>
  <c r="BH184" i="35" a="1"/>
  <c r="V181" i="35" a="1"/>
  <c r="AW217" i="35" a="1"/>
  <c r="AZ203" i="35" a="1"/>
  <c r="BB172" i="35" a="1"/>
  <c r="AA152" i="35" a="1"/>
  <c r="BA170" i="35" a="1"/>
  <c r="BG213" i="35" a="1"/>
  <c r="AS139" i="35"/>
  <c r="AR157" i="35"/>
  <c r="AI156" i="35" a="1"/>
  <c r="J213" i="35"/>
  <c r="BI180" i="35" a="1"/>
  <c r="AO233" i="35"/>
  <c r="BH157" i="35" a="1"/>
  <c r="BF161" i="35" a="1"/>
  <c r="BQ185" i="35" a="1"/>
  <c r="R183" i="35" a="1"/>
  <c r="V196" i="35" a="1"/>
  <c r="AB191" i="35" a="1"/>
  <c r="L183" i="35"/>
  <c r="X192" i="35" a="1"/>
  <c r="Y170" i="35" a="1"/>
  <c r="M234" i="35"/>
  <c r="BU142" i="35" a="1"/>
  <c r="F161" i="35"/>
  <c r="AP159" i="35"/>
  <c r="BG172" i="35" a="1"/>
  <c r="AJ160" i="35" a="1"/>
  <c r="C180" i="35" a="1"/>
  <c r="BA171" i="35" a="1"/>
  <c r="AH186" i="35" a="1"/>
  <c r="BN203" i="35" a="1"/>
  <c r="P197" i="35" a="1"/>
  <c r="BI190" i="35" a="1"/>
  <c r="AD195" i="35" a="1"/>
  <c r="AR183" i="35"/>
  <c r="AG180" i="35" a="1"/>
  <c r="BJ187" i="35" a="1"/>
  <c r="AS168" i="35"/>
  <c r="AQ182" i="35"/>
  <c r="AN183" i="35"/>
  <c r="BN170" i="35" a="1"/>
  <c r="BP159" i="35" a="1"/>
  <c r="R159" i="35" a="1"/>
  <c r="I184" i="35"/>
  <c r="BS182" i="35" a="1"/>
  <c r="BS173" i="35" a="1"/>
  <c r="AQ165" i="35"/>
  <c r="AI176" i="35" a="1"/>
  <c r="X214" i="35" a="1"/>
  <c r="AP180" i="35"/>
  <c r="BL176" i="35" a="1"/>
  <c r="E177" i="35"/>
  <c r="W205" i="35" a="1"/>
  <c r="AX132" i="35" a="1"/>
  <c r="BM218" i="35" a="1"/>
  <c r="BL188" i="35" a="1"/>
  <c r="AD193" i="35" a="1"/>
  <c r="AP177" i="35"/>
  <c r="AU184" i="35" a="1"/>
  <c r="AV184" i="35" a="1"/>
  <c r="AJ146" i="35" a="1"/>
  <c r="AN172" i="35"/>
  <c r="AU232" i="35" a="1"/>
  <c r="BQ209" i="35" a="1"/>
  <c r="AW204" i="35" a="1"/>
  <c r="AC218" i="35" a="1"/>
  <c r="AB205" i="35" a="1"/>
  <c r="AY179" i="35" a="1"/>
  <c r="K170" i="35"/>
  <c r="X211" i="35" a="1"/>
  <c r="V177" i="35" a="1"/>
  <c r="AZ166" i="35" a="1"/>
  <c r="P204" i="35" a="1"/>
  <c r="Z198" i="35" a="1"/>
  <c r="BE225" i="35" a="1"/>
  <c r="K182" i="35"/>
  <c r="AD220" i="35" a="1"/>
  <c r="M198" i="35"/>
  <c r="H223" i="35"/>
  <c r="AY167" i="35" a="1"/>
  <c r="AN187" i="35"/>
  <c r="G210" i="35"/>
  <c r="AY226" i="35" a="1"/>
  <c r="N214" i="35"/>
  <c r="AH208" i="35" a="1"/>
  <c r="U149" i="35" a="1"/>
  <c r="AY254" i="35" a="1"/>
  <c r="BL151" i="35" a="1"/>
  <c r="BH196" i="35" a="1"/>
  <c r="M143" i="35"/>
  <c r="V214" i="35" a="1"/>
  <c r="BT169" i="35" a="1"/>
  <c r="BS180" i="35" a="1"/>
  <c r="BO192" i="35" a="1"/>
  <c r="Q211" i="35" a="1"/>
  <c r="BL177" i="35" a="1"/>
  <c r="W218" i="35" a="1"/>
  <c r="BF222" i="35" a="1"/>
  <c r="BG191" i="35" a="1"/>
  <c r="AK145" i="35" a="1"/>
  <c r="BP179" i="35" a="1"/>
  <c r="AV162" i="35" a="1"/>
  <c r="AS134" i="35"/>
  <c r="AV147" i="35" a="1"/>
  <c r="BK176" i="35" a="1"/>
  <c r="AR228" i="35"/>
  <c r="Y183" i="35" a="1"/>
  <c r="BG173" i="35" a="1"/>
  <c r="BC245" i="35" a="1"/>
  <c r="BJ156" i="35" a="1"/>
  <c r="AP174" i="35"/>
  <c r="AV170" i="35" a="1"/>
  <c r="L159" i="35"/>
  <c r="AE163" i="35" a="1"/>
  <c r="V187" i="35" a="1"/>
  <c r="J166" i="35"/>
  <c r="AE164" i="35" a="1"/>
  <c r="AC170" i="35" a="1"/>
  <c r="AN136" i="35"/>
  <c r="AH105" i="35" a="1"/>
  <c r="U142" i="35" a="1"/>
  <c r="S137" i="35" a="1"/>
  <c r="BG130" i="35" a="1"/>
  <c r="F171" i="35"/>
  <c r="J144" i="35"/>
  <c r="BP124" i="35" a="1"/>
  <c r="T174" i="35" a="1"/>
  <c r="BN182" i="35" a="1"/>
  <c r="J179" i="35"/>
  <c r="AP107" i="35"/>
  <c r="C120" i="35" a="1"/>
  <c r="E153" i="35"/>
  <c r="AP168" i="35"/>
  <c r="BE196" i="35" a="1"/>
  <c r="AH121" i="35" a="1"/>
  <c r="BP152" i="35" a="1"/>
  <c r="AI170" i="35" a="1"/>
  <c r="V185" i="35" a="1"/>
  <c r="Q144" i="35" a="1"/>
  <c r="Z131" i="35" a="1"/>
  <c r="AP175" i="35"/>
  <c r="D159" i="35"/>
  <c r="AZ168" i="35" a="1"/>
  <c r="C166" i="35" a="1"/>
  <c r="BK160" i="35" a="1"/>
  <c r="BN179" i="35" a="1"/>
  <c r="AV155" i="35" a="1"/>
  <c r="F179" i="35"/>
  <c r="AY159" i="35" a="1"/>
  <c r="BR153" i="35" a="1"/>
  <c r="AS144" i="35"/>
  <c r="G130" i="35"/>
  <c r="H143" i="35"/>
  <c r="U148" i="35" a="1"/>
  <c r="AW132" i="35" a="1"/>
  <c r="AU180" i="35" a="1"/>
  <c r="AG136" i="35" a="1"/>
  <c r="BD201" i="35" a="1"/>
  <c r="E175" i="35"/>
  <c r="BP182" i="35" a="1"/>
  <c r="BA122" i="35" a="1"/>
  <c r="BU169" i="35" a="1"/>
  <c r="Y166" i="35" a="1"/>
  <c r="AF155" i="35" a="1"/>
  <c r="BC179" i="35" a="1"/>
  <c r="AY151" i="35" a="1"/>
  <c r="Q153" i="35" a="1"/>
  <c r="AU154" i="35" a="1"/>
  <c r="T163" i="35" a="1"/>
  <c r="J181" i="35"/>
  <c r="BJ209" i="35" a="1"/>
  <c r="BR180" i="35" a="1"/>
  <c r="AH173" i="35" a="1"/>
  <c r="BF139" i="35" a="1"/>
  <c r="AY158" i="35" a="1"/>
  <c r="X130" i="35" a="1"/>
  <c r="M142" i="35"/>
  <c r="AY107" i="35" a="1"/>
  <c r="AW150" i="35" a="1"/>
  <c r="AK150" i="35" a="1"/>
  <c r="AX152" i="35" a="1"/>
  <c r="Y153" i="35" a="1"/>
  <c r="AI151" i="35" a="1"/>
  <c r="BA140" i="35" a="1"/>
  <c r="AP144" i="35"/>
  <c r="BB153" i="35" a="1"/>
  <c r="BO166" i="35" a="1"/>
  <c r="G135" i="35"/>
  <c r="BI142" i="35" a="1"/>
  <c r="AF142" i="35" a="1"/>
  <c r="BN141" i="35" a="1"/>
  <c r="AM168" i="35"/>
  <c r="AF137" i="35" a="1"/>
  <c r="BD157" i="35" a="1"/>
  <c r="BL134" i="35" a="1"/>
  <c r="BB137" i="35" a="1"/>
  <c r="P134" i="35" a="1"/>
  <c r="T146" i="35" a="1"/>
  <c r="AB162" i="35" a="1"/>
  <c r="BU150" i="35" a="1"/>
  <c r="AA169" i="35" a="1"/>
  <c r="AF170" i="35" a="1"/>
  <c r="X179" i="35" a="1"/>
  <c r="BN212" i="35" a="1"/>
  <c r="BH200" i="35" a="1"/>
  <c r="BN202" i="35" a="1"/>
  <c r="C158" i="35" a="1"/>
  <c r="E148" i="35"/>
  <c r="BK144" i="35" a="1"/>
  <c r="BF156" i="35" a="1"/>
  <c r="BI132" i="35" a="1"/>
  <c r="J191" i="35"/>
  <c r="AG154" i="35" a="1"/>
  <c r="AO173" i="35"/>
  <c r="V210" i="35" a="1"/>
  <c r="L170" i="35"/>
  <c r="BK108" i="35" a="1"/>
  <c r="X159" i="35" a="1"/>
  <c r="K149" i="35"/>
  <c r="BI149" i="35" a="1"/>
  <c r="AO126" i="35"/>
  <c r="J155" i="35"/>
  <c r="AN157" i="35"/>
  <c r="AZ157" i="35" a="1"/>
  <c r="AJ105" i="35" a="1"/>
  <c r="R155" i="35" a="1"/>
  <c r="AQ156" i="35"/>
  <c r="C157" i="35" a="1"/>
  <c r="BB106" i="35" a="1"/>
  <c r="F119" i="35"/>
  <c r="AX119" i="35" a="1"/>
  <c r="Y207" i="35" a="1"/>
  <c r="AC169" i="35" a="1"/>
  <c r="BM174" i="35" a="1"/>
  <c r="BD190" i="35" a="1"/>
  <c r="X193" i="35" a="1"/>
  <c r="S195" i="35" a="1"/>
  <c r="AK166" i="35" a="1"/>
  <c r="V134" i="35" a="1"/>
  <c r="W182" i="35" a="1"/>
  <c r="BC163" i="35" a="1"/>
  <c r="G129" i="35"/>
  <c r="BJ142" i="35" a="1"/>
  <c r="BU147" i="35" a="1"/>
  <c r="BT145" i="35" a="1"/>
  <c r="T143" i="35" a="1"/>
  <c r="C149" i="35" a="1"/>
  <c r="BE133" i="35" a="1"/>
  <c r="AA122" i="35" a="1"/>
  <c r="BC137" i="35" a="1"/>
  <c r="AX146" i="35" a="1"/>
  <c r="AE131" i="35" a="1"/>
  <c r="X101" i="35" a="1"/>
  <c r="G136" i="35"/>
  <c r="P210" i="35" a="1"/>
  <c r="AV137" i="35" a="1"/>
  <c r="AY123" i="35" a="1"/>
  <c r="AK152" i="35" a="1"/>
  <c r="W158" i="35" a="1"/>
  <c r="Z129" i="35" a="1"/>
  <c r="I202" i="35"/>
  <c r="AU165" i="35" a="1"/>
  <c r="Z221" i="35" a="1"/>
  <c r="BC220" i="35" a="1"/>
  <c r="BM186" i="35" a="1"/>
  <c r="BG161" i="35" a="1"/>
  <c r="AF181" i="35" a="1"/>
  <c r="BO154" i="35" a="1"/>
  <c r="X161" i="35" a="1"/>
  <c r="S120" i="35" a="1"/>
  <c r="AK131" i="35" a="1"/>
  <c r="AU174" i="35" a="1"/>
  <c r="X225" i="35" a="1"/>
  <c r="D146" i="35"/>
  <c r="T167" i="35" a="1"/>
  <c r="R148" i="35" a="1"/>
  <c r="BC172" i="35" a="1"/>
  <c r="BF182" i="35" a="1"/>
  <c r="AF166" i="35" a="1"/>
  <c r="J157" i="35"/>
  <c r="U151" i="35" a="1"/>
  <c r="AZ147" i="35" a="1"/>
  <c r="AK149" i="35" a="1"/>
  <c r="C168" i="35" a="1"/>
  <c r="C161" i="35" a="1"/>
  <c r="AK177" i="35" a="1"/>
  <c r="BH150" i="35" a="1"/>
  <c r="T136" i="35" a="1"/>
  <c r="BM159" i="35" a="1"/>
  <c r="AN145" i="35"/>
  <c r="V173" i="35" a="1"/>
  <c r="E213" i="35"/>
  <c r="AA178" i="35" a="1"/>
  <c r="S149" i="35" a="1"/>
  <c r="AV177" i="35" a="1"/>
  <c r="AB178" i="35" a="1"/>
  <c r="C182" i="35" a="1"/>
  <c r="AD145" i="35" a="1"/>
  <c r="AH155" i="35" a="1"/>
  <c r="M132" i="35"/>
  <c r="BD138" i="35" a="1"/>
  <c r="K168" i="35"/>
  <c r="D125" i="35"/>
  <c r="AU170" i="35" a="1"/>
  <c r="AE124" i="35" a="1"/>
  <c r="AP127" i="35"/>
  <c r="BC148" i="35" a="1"/>
  <c r="BN155" i="35" a="1"/>
  <c r="BB159" i="35" a="1"/>
  <c r="BK109" i="35" a="1"/>
  <c r="D149" i="35"/>
  <c r="L167" i="35"/>
  <c r="BR147" i="35" a="1"/>
  <c r="BU129" i="35" a="1"/>
  <c r="Y142" i="35" a="1"/>
  <c r="BS152" i="35" a="1"/>
  <c r="AZ154" i="35" a="1"/>
  <c r="AX175" i="35" a="1"/>
  <c r="M199" i="35"/>
  <c r="AS179" i="35"/>
  <c r="R214" i="35" a="1"/>
  <c r="BQ191" i="35" a="1"/>
  <c r="AS157" i="35"/>
  <c r="AB169" i="35" a="1"/>
  <c r="V198" i="35" a="1"/>
  <c r="BO206" i="35" a="1"/>
  <c r="AS189" i="35"/>
  <c r="L186" i="35"/>
  <c r="AZ208" i="35" a="1"/>
  <c r="K213" i="35"/>
  <c r="BI186" i="35" a="1"/>
  <c r="BK244" i="35" a="1"/>
  <c r="M204" i="35"/>
  <c r="L192" i="35"/>
  <c r="BP215" i="35" a="1"/>
  <c r="AQ194" i="35"/>
  <c r="AG137" i="35" a="1"/>
  <c r="BS172" i="35" a="1"/>
  <c r="BS140" i="35" a="1"/>
  <c r="BJ208" i="35" a="1"/>
  <c r="AM162" i="35"/>
  <c r="BU188" i="35" a="1"/>
  <c r="BB161" i="35" a="1"/>
  <c r="X218" i="35" a="1"/>
  <c r="BI173" i="35" a="1"/>
  <c r="AI214" i="35" a="1"/>
  <c r="AQ230" i="35"/>
  <c r="R158" i="35" a="1"/>
  <c r="K171" i="35"/>
  <c r="AF203" i="35" a="1"/>
  <c r="BA172" i="35" a="1"/>
  <c r="R232" i="35" a="1"/>
  <c r="BM167" i="35" a="1"/>
  <c r="I175" i="35"/>
  <c r="F162" i="35"/>
  <c r="AY166" i="35" a="1"/>
  <c r="AQ198" i="35"/>
  <c r="AZ175" i="35" a="1"/>
  <c r="BJ168" i="35" a="1"/>
  <c r="Q176" i="35" a="1"/>
  <c r="BF173" i="35" a="1"/>
  <c r="AR161" i="35"/>
  <c r="AB166" i="35" a="1"/>
  <c r="Z176" i="35" a="1"/>
  <c r="X164" i="35" a="1"/>
  <c r="AY153" i="35" a="1"/>
  <c r="AG189" i="35" a="1"/>
  <c r="BT176" i="35" a="1"/>
  <c r="M177" i="35"/>
  <c r="BJ131" i="35" a="1"/>
  <c r="AA147" i="35" a="1"/>
  <c r="AM132" i="35"/>
  <c r="K145" i="35"/>
  <c r="BT168" i="35" a="1"/>
  <c r="AM165" i="35"/>
  <c r="AC161" i="35" a="1"/>
  <c r="H124" i="35"/>
  <c r="BE135" i="35" a="1"/>
  <c r="Z153" i="35" a="1"/>
  <c r="AA160" i="35" a="1"/>
  <c r="BP162" i="35" a="1"/>
  <c r="K131" i="35"/>
  <c r="AU141" i="35" a="1"/>
  <c r="E139" i="35"/>
  <c r="AA149" i="35" a="1"/>
  <c r="AU112" i="35" a="1"/>
  <c r="AQ140" i="35"/>
  <c r="AD188" i="35" a="1"/>
  <c r="V154" i="35" a="1"/>
  <c r="AK114" i="35" a="1"/>
  <c r="P169" i="35" a="1"/>
  <c r="BD148" i="35" a="1"/>
  <c r="AH151" i="35" a="1"/>
  <c r="BT188" i="35" a="1"/>
  <c r="K222" i="35"/>
  <c r="BR188" i="35" a="1"/>
  <c r="AO190" i="35"/>
  <c r="BP234" i="35" a="1"/>
  <c r="AE193" i="35" a="1"/>
  <c r="AP178" i="35"/>
  <c r="BO163" i="35" a="1"/>
  <c r="AM143" i="35"/>
  <c r="AE151" i="35" a="1"/>
  <c r="BH131" i="35" a="1"/>
  <c r="AY162" i="35" a="1"/>
  <c r="W130" i="35" a="1"/>
  <c r="BQ150" i="35" a="1"/>
  <c r="R161" i="35" a="1"/>
  <c r="T148" i="35" a="1"/>
  <c r="AR151" i="35"/>
  <c r="Z142" i="35" a="1"/>
  <c r="BA138" i="35" a="1"/>
  <c r="AF152" i="35" a="1"/>
  <c r="BS165" i="35" a="1"/>
  <c r="BA134" i="35" a="1"/>
  <c r="BO114" i="35" a="1"/>
  <c r="BK138" i="35" a="1"/>
  <c r="BS145" i="35" a="1"/>
  <c r="BT152" i="35" a="1"/>
  <c r="K140" i="35"/>
  <c r="BP132" i="35" a="1"/>
  <c r="E141" i="35"/>
  <c r="H164" i="35"/>
  <c r="S182" i="35" a="1"/>
  <c r="BC186" i="35" a="1"/>
  <c r="AE167" i="35" a="1"/>
  <c r="AX202" i="35" a="1"/>
  <c r="BH177" i="35" a="1"/>
  <c r="BM179" i="35" a="1"/>
  <c r="BB156" i="35" a="1"/>
  <c r="C156" i="35" a="1"/>
  <c r="V150" i="35" a="1"/>
  <c r="AM145" i="35"/>
  <c r="BE154" i="35" a="1"/>
  <c r="AE212" i="35" a="1"/>
  <c r="AU164" i="35" a="1"/>
  <c r="M231" i="35"/>
  <c r="BA169" i="35" a="1"/>
  <c r="BL161" i="35" a="1"/>
  <c r="BC124" i="35" a="1"/>
  <c r="U172" i="35" a="1"/>
  <c r="AG171" i="35" a="1"/>
  <c r="AX160" i="35" a="1"/>
  <c r="BU106" i="35" a="1"/>
  <c r="AA221" i="35" a="1"/>
  <c r="AH187" i="35" a="1"/>
  <c r="BF146" i="35" a="1"/>
  <c r="Y124" i="35" a="1"/>
  <c r="BT166" i="35" a="1"/>
  <c r="Q175" i="35" a="1"/>
  <c r="U146" i="35" a="1"/>
  <c r="BQ121" i="35" a="1"/>
  <c r="BF143" i="35" a="1"/>
  <c r="BM145" i="35" a="1"/>
  <c r="AK226" i="35" a="1"/>
  <c r="U168" i="35" a="1"/>
  <c r="AV186" i="35" a="1"/>
  <c r="N188" i="35"/>
  <c r="AY175" i="35" a="1"/>
  <c r="BA189" i="35" a="1"/>
  <c r="AK179" i="35" a="1"/>
  <c r="Q161" i="35" a="1"/>
  <c r="F136" i="35"/>
  <c r="BJ193" i="35" a="1"/>
  <c r="T141" i="35" a="1"/>
  <c r="M141" i="35"/>
  <c r="BE161" i="35" a="1"/>
  <c r="AI169" i="35" a="1"/>
  <c r="C145" i="35" a="1"/>
  <c r="AU163" i="35" a="1"/>
  <c r="W134" i="35" a="1"/>
  <c r="BH152" i="35" a="1"/>
  <c r="Q140" i="35" a="1"/>
  <c r="BO143" i="35" a="1"/>
  <c r="AN167" i="35"/>
  <c r="I120" i="35"/>
  <c r="F135" i="35"/>
  <c r="L144" i="35"/>
  <c r="W129" i="35" a="1"/>
  <c r="V99" i="35" a="1"/>
  <c r="AP140" i="35"/>
  <c r="V166" i="35" a="1"/>
  <c r="AF141" i="35" a="1"/>
  <c r="AQ161" i="35"/>
  <c r="BN154" i="35" a="1"/>
  <c r="AH153" i="35" a="1"/>
  <c r="AN231" i="35"/>
  <c r="C177" i="35" a="1"/>
  <c r="BE169" i="35" a="1"/>
  <c r="BL166" i="35" a="1"/>
  <c r="BL183" i="35" a="1"/>
  <c r="BT192" i="35" a="1"/>
  <c r="W151" i="35" a="1"/>
  <c r="L149" i="35"/>
  <c r="G140" i="35"/>
  <c r="L143" i="35"/>
  <c r="AK200" i="35" a="1"/>
  <c r="BN110" i="35" a="1"/>
  <c r="Q116" i="35" a="1"/>
  <c r="BE120" i="35" a="1"/>
  <c r="AC128" i="35" a="1"/>
  <c r="U167" i="35" a="1"/>
  <c r="BL152" i="35" a="1"/>
  <c r="AD168" i="35" a="1"/>
  <c r="AF107" i="35" a="1"/>
  <c r="AH150" i="35" a="1"/>
  <c r="AI162" i="35" a="1"/>
  <c r="AU171" i="35" a="1"/>
  <c r="BA123" i="35" a="1"/>
  <c r="I165" i="35"/>
  <c r="G149" i="35"/>
  <c r="AM150" i="35"/>
  <c r="V128" i="35" a="1"/>
  <c r="AG138" i="35" a="1"/>
  <c r="AP150" i="35"/>
  <c r="BR173" i="35" a="1"/>
  <c r="F168" i="35"/>
  <c r="AS180" i="35"/>
  <c r="AO163" i="35"/>
  <c r="U157" i="35" a="1"/>
  <c r="AC211" i="35" a="1"/>
  <c r="AD159" i="35" a="1"/>
  <c r="AA135" i="35" a="1"/>
  <c r="AD165" i="35" a="1"/>
  <c r="AV190" i="35" a="1"/>
  <c r="BA146" i="35" a="1"/>
  <c r="AM136" i="35"/>
  <c r="AU140" i="35" a="1"/>
  <c r="AN156" i="35"/>
  <c r="BJ146" i="35" a="1"/>
  <c r="AE137" i="35" a="1"/>
  <c r="AZ140" i="35" a="1"/>
  <c r="BD131" i="35" a="1"/>
  <c r="AP139" i="35"/>
  <c r="AR141" i="35"/>
  <c r="AO139" i="35"/>
  <c r="AC134" i="35" a="1"/>
  <c r="Z138" i="35" a="1"/>
  <c r="P149" i="35" a="1"/>
  <c r="BM142" i="35" a="1"/>
  <c r="Q141" i="35" a="1"/>
  <c r="AR192" i="35"/>
  <c r="BR182" i="35" a="1"/>
  <c r="BP141" i="35" a="1"/>
  <c r="AK125" i="35" a="1"/>
  <c r="X135" i="35" a="1"/>
  <c r="AI167" i="35" a="1"/>
  <c r="AU167" i="35" a="1"/>
  <c r="AH148" i="35" a="1"/>
  <c r="AX192" i="35" a="1"/>
  <c r="AC171" i="35" a="1"/>
  <c r="AS166" i="35"/>
  <c r="AQ184" i="35"/>
  <c r="AJ132" i="35" a="1"/>
  <c r="AE150" i="35" a="1"/>
  <c r="BA161" i="35" a="1"/>
  <c r="BE189" i="35" a="1"/>
  <c r="F152" i="35"/>
  <c r="AE152" i="35" a="1"/>
  <c r="E118" i="35"/>
  <c r="BT126" i="35" a="1"/>
  <c r="D127" i="35"/>
  <c r="BQ140" i="35" a="1"/>
  <c r="BI239" i="35" a="1"/>
  <c r="U207" i="35" a="1"/>
  <c r="BQ178" i="35" a="1"/>
  <c r="Z158" i="35" a="1"/>
  <c r="AA196" i="35" a="1"/>
  <c r="BM190" i="35" a="1"/>
  <c r="AD172" i="35" a="1"/>
  <c r="AN181" i="35"/>
  <c r="BT257" i="35" a="1"/>
  <c r="P158" i="35" a="1"/>
  <c r="W238" i="35" a="1"/>
  <c r="BH208" i="35" a="1"/>
  <c r="BF195" i="35" a="1"/>
  <c r="AH164" i="35" a="1"/>
  <c r="AX220" i="35" a="1"/>
  <c r="AI198" i="35" a="1"/>
  <c r="R188" i="35" a="1"/>
  <c r="AW203" i="35" a="1"/>
  <c r="N158" i="35"/>
  <c r="K155" i="35"/>
  <c r="AN175" i="35"/>
  <c r="BA157" i="35" a="1"/>
  <c r="BJ137" i="35" a="1"/>
  <c r="BT193" i="35" a="1"/>
  <c r="BL194" i="35" a="1"/>
  <c r="AZ196" i="35" a="1"/>
  <c r="AD175" i="35" a="1"/>
  <c r="S193" i="35" a="1"/>
  <c r="I201" i="35"/>
  <c r="BF183" i="35" a="1"/>
  <c r="AY182" i="35" a="1"/>
  <c r="N164" i="35"/>
  <c r="AA222" i="35" a="1"/>
  <c r="U180" i="35" a="1"/>
  <c r="BE197" i="35" a="1"/>
  <c r="R184" i="35" a="1"/>
  <c r="BN198" i="35" a="1"/>
  <c r="AA161" i="35" a="1"/>
  <c r="AH171" i="35" a="1"/>
  <c r="D187" i="35"/>
  <c r="AK212" i="35" a="1"/>
  <c r="BT179" i="35" a="1"/>
  <c r="BT186" i="35" a="1"/>
  <c r="AW199" i="35" a="1"/>
  <c r="BR179" i="35" a="1"/>
  <c r="T180" i="35" a="1"/>
  <c r="BU189" i="35" a="1"/>
  <c r="BL167" i="35" a="1"/>
  <c r="W191" i="35" a="1"/>
  <c r="AS197" i="35"/>
  <c r="G191" i="35"/>
  <c r="AG188" i="35" a="1"/>
  <c r="BH188" i="35" a="1"/>
  <c r="C135" i="35" a="1"/>
  <c r="AW154" i="35" a="1"/>
  <c r="W169" i="35" a="1"/>
  <c r="BB182" i="35" a="1"/>
  <c r="BE167" i="35" a="1"/>
  <c r="Y146" i="35" a="1"/>
  <c r="BJ155" i="35" a="1"/>
  <c r="AX124" i="35" a="1"/>
  <c r="AW131" i="35" a="1"/>
  <c r="AY143" i="35" a="1"/>
  <c r="BJ181" i="35" a="1"/>
  <c r="BP106" i="35" a="1"/>
  <c r="AE201" i="35" a="1"/>
  <c r="BM116" i="35" a="1"/>
  <c r="BM169" i="35" a="1"/>
  <c r="AB101" i="35" a="1"/>
  <c r="AA165" i="35" a="1"/>
  <c r="BF137" i="35" a="1"/>
  <c r="S156" i="35" a="1"/>
  <c r="M171" i="35"/>
  <c r="BA153" i="35" a="1"/>
  <c r="BE137" i="35" a="1"/>
  <c r="BH147" i="35" a="1"/>
  <c r="AJ140" i="35" a="1"/>
  <c r="G212" i="35"/>
  <c r="AZ191" i="35" a="1"/>
  <c r="BQ165" i="35" a="1"/>
  <c r="W179" i="35" a="1"/>
  <c r="BN205" i="35" a="1"/>
  <c r="J158" i="35"/>
  <c r="BH149" i="35" a="1"/>
  <c r="BK152" i="35" a="1"/>
  <c r="Q154" i="35" a="1"/>
  <c r="F155" i="35"/>
  <c r="D116" i="35"/>
  <c r="AK129" i="35" a="1"/>
  <c r="Q130" i="35" a="1"/>
  <c r="BS142" i="35" a="1"/>
  <c r="M136" i="35"/>
  <c r="AE148" i="35" a="1"/>
  <c r="BU174" i="35" a="1"/>
  <c r="AU109" i="35" a="1"/>
  <c r="BR121" i="35" a="1"/>
  <c r="W157" i="35" a="1"/>
  <c r="AK180" i="35" a="1"/>
  <c r="AX198" i="35" a="1"/>
  <c r="D162" i="35"/>
  <c r="I173" i="35"/>
  <c r="Z155" i="35" a="1"/>
  <c r="BO178" i="35" a="1"/>
  <c r="P103" i="35" a="1"/>
  <c r="C172" i="35" a="1"/>
  <c r="AW230" i="35" a="1"/>
  <c r="Q180" i="35" a="1"/>
  <c r="F190" i="35"/>
  <c r="AG184" i="35" a="1"/>
  <c r="BN190" i="35" a="1"/>
  <c r="AX190" i="35" a="1"/>
  <c r="BE172" i="35" a="1"/>
  <c r="Q147" i="35" a="1"/>
  <c r="M175" i="35"/>
  <c r="V137" i="35" a="1"/>
  <c r="BQ134" i="35" a="1"/>
  <c r="BO113" i="35" a="1"/>
  <c r="AQ132" i="35"/>
  <c r="AN152" i="35"/>
  <c r="BM168" i="35" a="1"/>
  <c r="Q133" i="35" a="1"/>
  <c r="AN137" i="35"/>
  <c r="BE116" i="35" a="1"/>
  <c r="J142" i="35"/>
  <c r="U154" i="35" a="1"/>
  <c r="BA181" i="35" a="1"/>
  <c r="Y144" i="35" a="1"/>
  <c r="S136" i="35" a="1"/>
  <c r="BA141" i="35" a="1"/>
  <c r="T157" i="35" a="1"/>
  <c r="AQ117" i="35"/>
  <c r="AA133" i="35" a="1"/>
  <c r="BJ189" i="35" a="1"/>
  <c r="AR135" i="35"/>
  <c r="BC165" i="35" a="1"/>
  <c r="J194" i="35"/>
  <c r="BA163" i="35" a="1"/>
  <c r="BH222" i="35" a="1"/>
  <c r="BI158" i="35" a="1"/>
  <c r="K169" i="35"/>
  <c r="BF191" i="35" a="1"/>
  <c r="Y182" i="35" a="1"/>
  <c r="I204" i="35"/>
  <c r="BI151" i="35" a="1"/>
  <c r="U155" i="35" a="1"/>
  <c r="BJ157" i="35" a="1"/>
  <c r="N156" i="35"/>
  <c r="AK153" i="35" a="1"/>
  <c r="AR126" i="35"/>
  <c r="AP135" i="35"/>
  <c r="J153" i="35"/>
  <c r="AP108" i="35"/>
  <c r="N152" i="35"/>
  <c r="BQ167" i="35" a="1"/>
  <c r="Z178" i="35" a="1"/>
  <c r="U126" i="35" a="1"/>
  <c r="K160" i="35"/>
  <c r="BC149" i="35" a="1"/>
  <c r="Q164" i="35" a="1"/>
  <c r="R105" i="35" a="1"/>
  <c r="Y147" i="35" a="1"/>
  <c r="AD157" i="35" a="1"/>
  <c r="U161" i="35" a="1"/>
  <c r="BS105" i="35" a="1"/>
  <c r="BM140" i="35" a="1"/>
  <c r="BN156" i="35" a="1"/>
  <c r="AM203" i="35"/>
  <c r="BR134" i="35" a="1"/>
  <c r="BD139" i="35" a="1"/>
  <c r="BK210" i="35" a="1"/>
  <c r="BC162" i="35" a="1"/>
  <c r="BF133" i="35" a="1"/>
  <c r="Z180" i="35" a="1"/>
  <c r="J168" i="35"/>
  <c r="L168" i="35"/>
  <c r="AU206" i="35" a="1"/>
  <c r="BL127" i="35" a="1"/>
  <c r="AU147" i="35" a="1"/>
  <c r="BC199" i="35" a="1"/>
  <c r="AN147" i="35"/>
  <c r="Q148" i="35" a="1"/>
  <c r="AW148" i="35" a="1"/>
  <c r="BS112" i="35" a="1"/>
  <c r="AM121" i="35"/>
  <c r="BP133" i="35" a="1"/>
  <c r="AY133" i="35" a="1"/>
  <c r="V148" i="35" a="1"/>
  <c r="AS100" i="35"/>
  <c r="AH137" i="35" a="1"/>
  <c r="Y131" i="35" a="1"/>
  <c r="AR140" i="35"/>
  <c r="C123" i="35" a="1"/>
  <c r="AV123" i="35" a="1"/>
  <c r="H137" i="35"/>
  <c r="BL133" i="35" a="1"/>
  <c r="BD118" i="35" a="1"/>
  <c r="Z125" i="35" a="1"/>
  <c r="S129" i="35" a="1"/>
  <c r="BN183" i="35" a="1"/>
  <c r="AO166" i="35"/>
  <c r="J173" i="35"/>
  <c r="Q210" i="35" a="1"/>
  <c r="BR211" i="35" a="1"/>
  <c r="AE204" i="35" a="1"/>
  <c r="V161" i="35" a="1"/>
  <c r="BR151" i="35" a="1"/>
  <c r="AC145" i="35" a="1"/>
  <c r="AO131" i="35"/>
  <c r="BP125" i="35" a="1"/>
  <c r="Y172" i="35" a="1"/>
  <c r="AE184" i="35" a="1"/>
  <c r="AY168" i="35" a="1"/>
  <c r="AC175" i="35" a="1"/>
  <c r="BC169" i="35" a="1"/>
  <c r="AC110" i="35" a="1"/>
  <c r="Z150" i="35" a="1"/>
  <c r="AP152" i="35"/>
  <c r="V153" i="35" a="1"/>
  <c r="BU125" i="35" a="1"/>
  <c r="BN158" i="35" a="1"/>
  <c r="AR160" i="35"/>
  <c r="AS161" i="35"/>
  <c r="AX108" i="35" a="1"/>
  <c r="K159" i="35"/>
  <c r="BT165" i="35" a="1"/>
  <c r="V132" i="35" a="1"/>
  <c r="AH139" i="35" a="1"/>
  <c r="BH116" i="35" a="1"/>
  <c r="G123" i="35"/>
  <c r="BI189" i="35" a="1"/>
  <c r="AA174" i="35" a="1"/>
  <c r="F175" i="35"/>
  <c r="AC176" i="35" a="1"/>
  <c r="K177" i="35"/>
  <c r="I176" i="35"/>
  <c r="AB164" i="35" a="1"/>
  <c r="Y126" i="35" a="1"/>
  <c r="BN137" i="35" a="1"/>
  <c r="AX138" i="35" a="1"/>
  <c r="AB157" i="35" a="1"/>
  <c r="AO130" i="35"/>
  <c r="Z161" i="35" a="1"/>
  <c r="BT164" i="35" a="1"/>
  <c r="M150" i="35"/>
  <c r="BM148" i="35" a="1"/>
  <c r="BH106" i="35" a="1"/>
  <c r="V208" i="35" a="1"/>
  <c r="BC222" i="35" a="1"/>
  <c r="BR183" i="35" a="1"/>
  <c r="G175" i="35"/>
  <c r="AN185" i="35"/>
  <c r="U179" i="35" a="1"/>
  <c r="Q171" i="35" a="1"/>
  <c r="Q223" i="35" a="1"/>
  <c r="AP216" i="35"/>
  <c r="AA175" i="35" a="1"/>
  <c r="BN249" i="35" a="1"/>
  <c r="AJ219" i="35" a="1"/>
  <c r="BC207" i="35" a="1"/>
  <c r="AI189" i="35" a="1"/>
  <c r="BF212" i="35" a="1"/>
  <c r="BR208" i="35" a="1"/>
  <c r="BN163" i="35" a="1"/>
  <c r="L217" i="35"/>
  <c r="AG176" i="35" a="1"/>
  <c r="S154" i="35" a="1"/>
  <c r="BH176" i="35" a="1"/>
  <c r="BL156" i="35" a="1"/>
  <c r="AD166" i="35" a="1"/>
  <c r="BC193" i="35" a="1"/>
  <c r="E164" i="35"/>
  <c r="BH194" i="35" a="1"/>
  <c r="AX158" i="35" a="1"/>
  <c r="AR190" i="35"/>
  <c r="AM163" i="35"/>
  <c r="AJ167" i="35" a="1"/>
  <c r="M207" i="35"/>
  <c r="AO187" i="35"/>
  <c r="H178" i="35"/>
  <c r="BB212" i="35" a="1"/>
  <c r="BM194" i="35" a="1"/>
  <c r="V182" i="35" a="1"/>
  <c r="K228" i="35"/>
  <c r="AN177" i="35"/>
  <c r="AP236" i="35"/>
  <c r="AW182" i="35" a="1"/>
  <c r="AA180" i="35" a="1"/>
  <c r="AM170" i="35"/>
  <c r="BP172" i="35" a="1"/>
  <c r="L201" i="35"/>
  <c r="C203" i="35" a="1"/>
  <c r="H198" i="35"/>
  <c r="AS147" i="35"/>
  <c r="D167" i="35"/>
  <c r="BT167" i="35" a="1"/>
  <c r="BO149" i="35" a="1"/>
  <c r="AJ180" i="35" a="1"/>
  <c r="AV179" i="35" a="1"/>
  <c r="AF163" i="35" a="1"/>
  <c r="AE132" i="35" a="1"/>
  <c r="AW134" i="35" a="1"/>
  <c r="BT144" i="35" a="1"/>
  <c r="H148" i="35"/>
  <c r="Q172" i="35" a="1"/>
  <c r="AB152" i="35" a="1"/>
  <c r="BH135" i="35" a="1"/>
  <c r="BE152" i="35" a="1"/>
  <c r="AB150" i="35" a="1"/>
  <c r="BI126" i="35" a="1"/>
  <c r="AN138" i="35"/>
  <c r="V162" i="35" a="1"/>
  <c r="AY163" i="35" a="1"/>
  <c r="L109" i="35"/>
  <c r="X206" i="35" a="1"/>
  <c r="K148" i="35"/>
  <c r="BG140" i="35" a="1"/>
  <c r="BU128" i="35" a="1"/>
  <c r="BG185" i="35" a="1"/>
  <c r="BT141" i="35" a="1"/>
  <c r="BQ133" i="35" a="1"/>
  <c r="Q136" i="35" a="1"/>
  <c r="U175" i="35" a="1"/>
  <c r="AI158" i="35" a="1"/>
  <c r="AI200" i="35" a="1"/>
  <c r="AV199" i="35" a="1"/>
  <c r="AE153" i="35" a="1"/>
  <c r="S191" i="35" a="1"/>
  <c r="AY195" i="35" a="1"/>
  <c r="S189" i="35" a="1"/>
  <c r="K137" i="35"/>
  <c r="P161" i="35" a="1"/>
  <c r="Y194" i="35" a="1"/>
  <c r="AZ129" i="35" a="1"/>
  <c r="BG149" i="35" a="1"/>
  <c r="AD153" i="35" a="1"/>
  <c r="C152" i="35" a="1"/>
  <c r="BD108" i="35" a="1"/>
  <c r="BQ137" i="35" a="1"/>
  <c r="BI143" i="35" a="1"/>
  <c r="K142" i="35"/>
  <c r="X152" i="35" a="1"/>
  <c r="AW114" i="35" a="1"/>
  <c r="AK143" i="35" a="1"/>
  <c r="AU134" i="35" a="1"/>
  <c r="N144" i="35"/>
  <c r="K139" i="35"/>
  <c r="BO145" i="35" a="1"/>
  <c r="BB152" i="35" a="1"/>
  <c r="BC142" i="35" a="1"/>
  <c r="AS155" i="35"/>
  <c r="M161" i="35"/>
  <c r="AY183" i="35" a="1"/>
  <c r="BA197" i="35" a="1"/>
  <c r="BP201" i="35" a="1"/>
  <c r="Z208" i="35" a="1"/>
  <c r="U197" i="35" a="1"/>
  <c r="AO172" i="35"/>
  <c r="AJ149" i="35" a="1"/>
  <c r="H171" i="35"/>
  <c r="P174" i="35" a="1"/>
  <c r="R146" i="35" a="1"/>
  <c r="BC145" i="35" a="1"/>
  <c r="AU113" i="35" a="1"/>
  <c r="BD113" i="35" a="1"/>
  <c r="BK163" i="35" a="1"/>
  <c r="BT123" i="35" a="1"/>
  <c r="BE162" i="35" a="1"/>
  <c r="N160" i="35"/>
  <c r="AI109" i="35" a="1"/>
  <c r="BC106" i="35" a="1"/>
  <c r="BS148" i="35" a="1"/>
  <c r="Q160" i="35" a="1"/>
  <c r="Z163" i="35" a="1"/>
  <c r="AJ123" i="35" a="1"/>
  <c r="X156" i="35" a="1"/>
  <c r="BQ145" i="35" a="1"/>
  <c r="Y160" i="35" a="1"/>
  <c r="AY121" i="35" a="1"/>
  <c r="AP148" i="35"/>
  <c r="M146" i="35"/>
  <c r="AE195" i="35" a="1"/>
  <c r="I136" i="35"/>
  <c r="Z132" i="35" a="1"/>
  <c r="AF188" i="35" a="1"/>
  <c r="AC189" i="35" a="1"/>
  <c r="BP156" i="35" a="1"/>
  <c r="AX214" i="35" a="1"/>
  <c r="AH169" i="35" a="1"/>
  <c r="AO191" i="35"/>
  <c r="BP145" i="35" a="1"/>
  <c r="AE140" i="35" a="1"/>
  <c r="X157" i="35" a="1"/>
  <c r="M188" i="35"/>
  <c r="BD137" i="35" a="1"/>
  <c r="Q156" i="35" a="1"/>
  <c r="T154" i="35" a="1"/>
  <c r="P129" i="35" a="1"/>
  <c r="N149" i="35"/>
  <c r="Z159" i="35" a="1"/>
  <c r="E134" i="35"/>
  <c r="BP153" i="35" a="1"/>
  <c r="X119" i="35" a="1"/>
  <c r="BT131" i="35" a="1"/>
  <c r="AW166" i="35" a="1"/>
  <c r="BB144" i="35" a="1"/>
  <c r="AG98" i="35" a="1"/>
  <c r="T135" i="35" a="1"/>
  <c r="Q129" i="35" a="1"/>
  <c r="BO137" i="35" a="1"/>
  <c r="BT140" i="35" a="1"/>
  <c r="BN105" i="35" a="1"/>
  <c r="Z141" i="35" a="1"/>
  <c r="BN160" i="35" a="1"/>
  <c r="N151" i="35"/>
  <c r="AA146" i="35" a="1"/>
  <c r="Q198" i="35" a="1"/>
  <c r="AI159" i="35" a="1"/>
  <c r="T176" i="35" a="1"/>
  <c r="AX159" i="35" a="1"/>
  <c r="AR179" i="35"/>
  <c r="BE177" i="35" a="1"/>
  <c r="L172" i="35"/>
  <c r="J120" i="35"/>
  <c r="AA159" i="35" a="1"/>
  <c r="BO142" i="35" a="1"/>
  <c r="R179" i="35" a="1"/>
  <c r="AU136" i="35" a="1"/>
  <c r="AN208" i="35"/>
  <c r="AG166" i="35" a="1"/>
  <c r="BQ175" i="35" a="1"/>
  <c r="R178" i="35" a="1"/>
  <c r="AQ103" i="35"/>
  <c r="AH170" i="35" a="1"/>
  <c r="Z167" i="35" a="1"/>
  <c r="AQ152" i="35"/>
  <c r="AN120" i="35"/>
  <c r="M149" i="35"/>
  <c r="AA167" i="35" a="1"/>
  <c r="BQ161" i="35" a="1"/>
  <c r="BP161" i="35" a="1"/>
  <c r="P144" i="35" a="1"/>
  <c r="BP166" i="35" a="1"/>
  <c r="Q162" i="35" a="1"/>
  <c r="AC198" i="35" a="1"/>
  <c r="BK146" i="35" a="1"/>
  <c r="E182" i="35"/>
  <c r="AA206" i="35" a="1"/>
  <c r="AC197" i="35" a="1"/>
  <c r="BM187" i="35" a="1"/>
  <c r="V159" i="35" a="1"/>
  <c r="AV178" i="35" a="1"/>
  <c r="BN211" i="35" a="1"/>
  <c r="T161" i="35" a="1"/>
  <c r="BO112" i="35" a="1"/>
  <c r="F118" i="35"/>
  <c r="AJ150" i="35" a="1"/>
  <c r="F140" i="35"/>
  <c r="BE139" i="35" a="1"/>
  <c r="I151" i="35"/>
  <c r="AQ134" i="35"/>
  <c r="AM103" i="35"/>
  <c r="U139" i="35" a="1"/>
  <c r="BG159" i="35" a="1"/>
  <c r="AN139" i="35"/>
  <c r="BA125" i="35" a="1"/>
  <c r="AU142" i="35" a="1"/>
  <c r="AR166" i="35"/>
  <c r="F144" i="35"/>
  <c r="BJ148" i="35" a="1"/>
  <c r="BC140" i="35" a="1"/>
  <c r="BQ157" i="35" a="1"/>
  <c r="AP202" i="35"/>
  <c r="AD141" i="35" a="1"/>
  <c r="AV158" i="35" a="1"/>
  <c r="Q157" i="35" a="1"/>
  <c r="AP176" i="35"/>
  <c r="BS183" i="35" a="1"/>
  <c r="E156" i="35"/>
  <c r="BH160" i="35" a="1"/>
  <c r="U201" i="35" a="1"/>
  <c r="J190" i="35"/>
  <c r="BO164" i="35" a="1"/>
  <c r="AO180" i="35"/>
  <c r="AC152" i="35" a="1"/>
  <c r="AA108" i="35" a="1"/>
  <c r="K158" i="35"/>
  <c r="BO148" i="35" a="1"/>
  <c r="I142" i="35"/>
  <c r="BU177" i="35" a="1"/>
  <c r="AI144" i="35" a="1"/>
  <c r="AW152" i="35" a="1"/>
  <c r="BQ141" i="35" a="1"/>
  <c r="AE161" i="35" a="1"/>
  <c r="AB144" i="35" a="1"/>
  <c r="BL129" i="35" a="1"/>
  <c r="AW117" i="35" a="1"/>
  <c r="BU170" i="35" a="1"/>
  <c r="AZ148" i="35" a="1"/>
  <c r="H160" i="35"/>
  <c r="S127" i="35" a="1"/>
  <c r="BE168" i="35" a="1"/>
  <c r="M168" i="35"/>
  <c r="BF169" i="35" a="1"/>
  <c r="BK170" i="35" a="1"/>
  <c r="BU154" i="35" a="1"/>
  <c r="E149" i="35"/>
  <c r="L156" i="35"/>
  <c r="E169" i="35"/>
  <c r="BM135" i="35" a="1"/>
  <c r="BT122" i="35" a="1"/>
  <c r="BU115" i="35" a="1"/>
  <c r="AH149" i="35" a="1"/>
  <c r="L160" i="35"/>
  <c r="BA159" i="35" a="1"/>
  <c r="K154" i="35"/>
  <c r="AF195" i="35" a="1"/>
  <c r="I226" i="35"/>
  <c r="D202" i="35"/>
  <c r="BH167" i="35" a="1"/>
  <c r="BA202" i="35" a="1"/>
  <c r="BN225" i="35" a="1"/>
  <c r="BD219" i="35" a="1"/>
  <c r="BN173" i="35" a="1"/>
  <c r="BJ240" i="35" a="1"/>
  <c r="BM220" i="35" a="1"/>
  <c r="AZ195" i="35" a="1"/>
  <c r="BB170" i="35" a="1"/>
  <c r="AB184" i="35" a="1"/>
  <c r="BM198" i="35" a="1"/>
  <c r="BL185" i="35" a="1"/>
  <c r="AS218" i="35"/>
  <c r="AW158" i="35" a="1"/>
  <c r="BJ151" i="35" a="1"/>
  <c r="C162" i="35" a="1"/>
  <c r="AJ186" i="35" a="1"/>
  <c r="J167" i="35"/>
  <c r="AD187" i="35" a="1"/>
  <c r="H190" i="35"/>
  <c r="AC154" i="35" a="1"/>
  <c r="BN149" i="35" a="1"/>
  <c r="BA155" i="35" a="1"/>
  <c r="I150" i="35"/>
  <c r="BQ155" i="35" a="1"/>
  <c r="AS205" i="35"/>
  <c r="BG196" i="35" a="1"/>
  <c r="AU169" i="35" a="1"/>
  <c r="AR175" i="35"/>
  <c r="BD209" i="35" a="1"/>
  <c r="I160" i="35"/>
  <c r="BO228" i="35" a="1"/>
  <c r="AX191" i="35" a="1"/>
  <c r="X181" i="35" a="1"/>
  <c r="BB157" i="35" a="1"/>
  <c r="AZ182" i="35" a="1"/>
  <c r="M201" i="35"/>
  <c r="BO225" i="35" a="1"/>
  <c r="AW176" i="35" a="1"/>
  <c r="AA162" i="35" a="1"/>
  <c r="AH158" i="35" a="1"/>
  <c r="G183" i="35"/>
  <c r="Q182" i="35" a="1"/>
  <c r="S158" i="35" a="1"/>
  <c r="BN201" i="35" a="1"/>
  <c r="E204" i="35"/>
  <c r="E133" i="35"/>
  <c r="AA150" i="35" a="1"/>
  <c r="AF149" i="35" a="1"/>
  <c r="BM164" i="35" a="1"/>
  <c r="I158" i="35"/>
  <c r="BG154" i="35" a="1"/>
  <c r="AZ110" i="35" a="1"/>
  <c r="H189" i="35"/>
  <c r="AO154" i="35"/>
  <c r="AB140" i="35" a="1"/>
  <c r="S169" i="35" a="1"/>
  <c r="BB160" i="35" a="1"/>
  <c r="AB137" i="35" a="1"/>
  <c r="AC156" i="35" a="1"/>
  <c r="BK166" i="35" a="1"/>
  <c r="BC132" i="35" a="1"/>
  <c r="AU188" i="35" a="1"/>
  <c r="AU97" i="35" a="1"/>
  <c r="N175" i="35"/>
  <c r="AM135" i="35"/>
  <c r="AP183" i="35"/>
  <c r="BG229" i="35" a="1"/>
  <c r="AV156" i="35" a="1"/>
  <c r="AR167" i="35"/>
  <c r="BL146" i="35" a="1"/>
  <c r="L166" i="35"/>
  <c r="BQ132" i="35" a="1"/>
  <c r="P139" i="35" a="1"/>
  <c r="AX170" i="35" a="1"/>
  <c r="AZ210" i="35" a="1"/>
  <c r="AC232" i="35" a="1"/>
  <c r="W208" i="35" a="1"/>
  <c r="BJ192" i="35" a="1"/>
  <c r="AR191" i="35"/>
  <c r="X189" i="35" a="1"/>
  <c r="BE115" i="35" a="1"/>
  <c r="AF136" i="35" a="1"/>
  <c r="BL154" i="35" a="1"/>
  <c r="AV181" i="35" a="1"/>
  <c r="BQ149" i="35" a="1"/>
  <c r="BL158" i="35" a="1"/>
  <c r="BC191" i="35" a="1"/>
  <c r="BL108" i="35" a="1"/>
  <c r="AM113" i="35"/>
  <c r="BO118" i="35" a="1"/>
  <c r="BA175" i="35" a="1"/>
  <c r="R104" i="35" a="1"/>
  <c r="BE165" i="35" a="1"/>
  <c r="N143" i="35"/>
  <c r="BL186" i="35" a="1"/>
  <c r="AP204" i="35"/>
  <c r="Q158" i="35" a="1"/>
  <c r="AD117" i="35" a="1"/>
  <c r="BF147" i="35" a="1"/>
  <c r="G159" i="35"/>
  <c r="AP171" i="35"/>
  <c r="U183" i="35" a="1"/>
  <c r="T169" i="35" a="1"/>
  <c r="X150" i="35" a="1"/>
  <c r="BE170" i="35" a="1"/>
  <c r="BK168" i="35" a="1"/>
  <c r="BM175" i="35" a="1"/>
  <c r="D140" i="35"/>
  <c r="AY134" i="35" a="1"/>
  <c r="AB171" i="35" a="1"/>
  <c r="AE134" i="35" a="1"/>
  <c r="R182" i="35" a="1"/>
  <c r="F180" i="35"/>
  <c r="Z166" i="35" a="1"/>
  <c r="BL130" i="35" a="1"/>
  <c r="N116" i="35"/>
  <c r="AH146" i="35" a="1"/>
  <c r="BU136" i="35" a="1"/>
  <c r="BM146" i="35" a="1"/>
  <c r="AQ142" i="35"/>
  <c r="BO152" i="35" a="1"/>
  <c r="AJ178" i="35" a="1"/>
  <c r="T147" i="35" a="1"/>
  <c r="V117" i="35" a="1"/>
  <c r="BR129" i="35" a="1"/>
  <c r="AE156" i="35" a="1"/>
  <c r="AC140" i="35" a="1"/>
  <c r="J121" i="35"/>
  <c r="AR121" i="35"/>
  <c r="D135" i="35"/>
  <c r="BG158" i="35" a="1"/>
  <c r="W163" i="35" a="1"/>
  <c r="BA154" i="35" a="1"/>
  <c r="Q193" i="35" a="1"/>
  <c r="AD192" i="35" a="1"/>
  <c r="AJ173" i="35" a="1"/>
  <c r="U165" i="35" a="1"/>
  <c r="BR177" i="35" a="1"/>
  <c r="AY176" i="35" a="1"/>
  <c r="BF181" i="35" a="1"/>
  <c r="BO147" i="35" a="1"/>
  <c r="BE155" i="35" a="1"/>
  <c r="Q155" i="35" a="1"/>
  <c r="P173" i="35" a="1"/>
  <c r="BC180" i="35" a="1"/>
  <c r="AD139" i="35" a="1"/>
  <c r="AN163" i="35"/>
  <c r="X120" i="35" a="1"/>
  <c r="AJ165" i="35" a="1"/>
  <c r="W122" i="35" a="1"/>
  <c r="AC164" i="35" a="1"/>
  <c r="BN167" i="35" a="1"/>
  <c r="BR164" i="35" a="1"/>
  <c r="D150" i="35"/>
  <c r="AB161" i="35" a="1"/>
  <c r="AB163" i="35" a="1"/>
  <c r="X148" i="35" a="1"/>
  <c r="AV118" i="35" a="1"/>
  <c r="AC133" i="35" a="1"/>
  <c r="K150" i="35"/>
  <c r="H150" i="35"/>
  <c r="Y151" i="35" a="1"/>
  <c r="AS150" i="35"/>
  <c r="BD132" i="35" a="1"/>
  <c r="AZ135" i="35" a="1"/>
  <c r="BU163" i="35" a="1"/>
  <c r="C167" i="35" a="1"/>
  <c r="AH172" i="35" a="1"/>
  <c r="AK157" i="35" a="1"/>
  <c r="AZ169" i="35" a="1"/>
  <c r="BP168" i="35" a="1"/>
  <c r="BP195" i="35" a="1"/>
  <c r="I119" i="35"/>
  <c r="T195" i="35" a="1"/>
  <c r="L107" i="35"/>
  <c r="AU155" i="35" a="1"/>
  <c r="Q168" i="35" a="1"/>
  <c r="AU158" i="35" a="1"/>
  <c r="BS184" i="35" a="1"/>
  <c r="BI167" i="35" a="1"/>
  <c r="F141" i="35"/>
  <c r="N163" i="35"/>
  <c r="BN193" i="35" a="1"/>
  <c r="BU146" i="35" a="1"/>
  <c r="AH140" i="35" a="1"/>
  <c r="BM119" i="35" a="1"/>
  <c r="BK195" i="35" a="1"/>
  <c r="AY139" i="35" a="1"/>
  <c r="BB143" i="35" a="1"/>
  <c r="Z133" i="35" a="1"/>
  <c r="BK165" i="35" a="1"/>
  <c r="K144" i="35"/>
  <c r="AG145" i="35" a="1"/>
  <c r="BA205" i="35" a="1"/>
  <c r="AM164" i="35"/>
  <c r="AR146" i="35"/>
  <c r="AM173" i="35"/>
  <c r="AH177" i="35" a="1"/>
  <c r="W180" i="35" a="1"/>
  <c r="BH153" i="35" a="1"/>
  <c r="E171" i="35"/>
  <c r="AV135" i="35" a="1"/>
  <c r="R141" i="35" a="1"/>
  <c r="AQ187" i="35"/>
  <c r="AI113" i="35" a="1"/>
  <c r="AJ166" i="35" a="1"/>
  <c r="H105" i="35"/>
  <c r="E110" i="35"/>
  <c r="Z154" i="35" a="1"/>
  <c r="BS168" i="35" a="1"/>
  <c r="AI146" i="35" a="1"/>
  <c r="BC125" i="35" a="1"/>
  <c r="D145" i="35"/>
  <c r="P153" i="35" a="1"/>
  <c r="I155" i="35"/>
  <c r="BU107" i="35" a="1"/>
  <c r="W144" i="35" a="1"/>
  <c r="L161" i="35"/>
  <c r="AO168" i="35"/>
  <c r="BT125" i="35" a="1"/>
  <c r="BN136" i="35" a="1"/>
  <c r="P132" i="35" a="1"/>
  <c r="BI163" i="35" a="1"/>
  <c r="F142" i="35"/>
  <c r="T139" i="35" a="1"/>
  <c r="BR176" i="35" a="1"/>
  <c r="BT224" i="35" a="1"/>
  <c r="N176" i="35"/>
  <c r="BL197" i="35" a="1"/>
  <c r="AC183" i="35" a="1"/>
  <c r="R162" i="35" a="1"/>
  <c r="P227" i="35" a="1"/>
  <c r="U137" i="35" a="1"/>
  <c r="AY146" i="35" a="1"/>
  <c r="AD101" i="35" a="1"/>
  <c r="AQ170" i="35"/>
  <c r="AV171" i="35" a="1"/>
  <c r="V157" i="35" a="1"/>
  <c r="I149" i="35"/>
  <c r="G194" i="35"/>
  <c r="AY161" i="35" a="1"/>
  <c r="S155" i="35" a="1"/>
  <c r="BB149" i="35" a="1"/>
  <c r="AC153" i="35" a="1"/>
  <c r="BS149" i="35" a="1"/>
  <c r="BN168" i="35" a="1"/>
  <c r="AB147" i="35" a="1"/>
  <c r="AX166" i="35" a="1"/>
  <c r="BU156" i="35" a="1"/>
  <c r="L152" i="35"/>
  <c r="X146" i="35" a="1"/>
  <c r="AS245" i="35"/>
  <c r="AY190" i="35" a="1"/>
  <c r="L195" i="35"/>
  <c r="BE236" i="35" a="1"/>
  <c r="F184" i="35"/>
  <c r="AI154" i="35" a="1"/>
  <c r="BG235" i="35" a="1"/>
  <c r="AF208" i="35" a="1"/>
  <c r="BC164" i="35" a="1"/>
  <c r="AM194" i="35"/>
  <c r="BT232" i="35" a="1"/>
  <c r="BS202" i="35" a="1"/>
  <c r="BK173" i="35" a="1"/>
  <c r="BS175" i="35" a="1"/>
  <c r="BN221" i="35" a="1"/>
  <c r="V190" i="35" a="1"/>
  <c r="P201" i="35" a="1"/>
  <c r="F149" i="35"/>
  <c r="AF169" i="35" a="1"/>
  <c r="Q174" i="35" a="1"/>
  <c r="BC158" i="35" a="1"/>
  <c r="I207" i="35"/>
  <c r="AQ180" i="35"/>
  <c r="AB159" i="35" a="1"/>
  <c r="BJ177" i="35" a="1"/>
  <c r="AF160" i="35" a="1"/>
  <c r="BB176" i="35" a="1"/>
  <c r="W161" i="35" a="1"/>
  <c r="W160" i="35" a="1"/>
  <c r="BB200" i="35" a="1"/>
  <c r="AE172" i="35" a="1"/>
  <c r="AY169" i="35" a="1"/>
  <c r="BC175" i="35" a="1"/>
  <c r="AS228" i="35"/>
  <c r="R200" i="35" a="1"/>
  <c r="AM174" i="35"/>
  <c r="AB182" i="35" a="1"/>
  <c r="U182" i="35" a="1"/>
  <c r="AG163" i="35" a="1"/>
  <c r="T175" i="35" a="1"/>
  <c r="F182" i="35"/>
  <c r="BE173" i="35" a="1"/>
  <c r="AY203" i="35" a="1"/>
  <c r="BE151" i="35" a="1"/>
  <c r="AI152" i="35" a="1"/>
  <c r="E152" i="35"/>
  <c r="Y167" i="35" a="1"/>
  <c r="AW174" i="35" a="1"/>
  <c r="AM185" i="35"/>
  <c r="AR188" i="35"/>
  <c r="BB174" i="35" a="1"/>
  <c r="BR145" i="35" a="1"/>
  <c r="R199" i="35" a="1"/>
  <c r="Z157" i="35" a="1"/>
  <c r="AV166" i="35" a="1"/>
  <c r="L110" i="35"/>
  <c r="Q146" i="35" a="1"/>
  <c r="BA147" i="35" a="1"/>
  <c r="G148" i="35"/>
  <c r="M152" i="35"/>
  <c r="BT149" i="35" a="1"/>
  <c r="BP170" i="35" a="1"/>
  <c r="C159" i="35" a="1"/>
  <c r="BC151" i="35" a="1"/>
  <c r="BI156" i="35" a="1"/>
  <c r="U143" i="35" a="1"/>
  <c r="AI145" i="35" a="1"/>
  <c r="AM148" i="35"/>
  <c r="AE178" i="35" a="1"/>
  <c r="BG134" i="35" a="1"/>
  <c r="BI145" i="35" a="1"/>
  <c r="R140" i="35" a="1"/>
  <c r="AY138" i="35" a="1"/>
  <c r="AG158" i="35" a="1"/>
  <c r="AQ133" i="35"/>
  <c r="P142" i="35" a="1"/>
  <c r="BG157" i="35" a="1"/>
  <c r="BG194" i="35" a="1"/>
  <c r="AG174" i="35" a="1"/>
  <c r="W166" i="35" a="1"/>
  <c r="W153" i="35" a="1"/>
  <c r="G160" i="35"/>
  <c r="W159" i="35" a="1"/>
  <c r="P176" i="35" a="1"/>
  <c r="AW115" i="35" a="1"/>
  <c r="AZ115" i="35" a="1"/>
  <c r="AR129" i="35"/>
  <c r="AA151" i="35" a="1"/>
  <c r="AM149" i="35"/>
  <c r="BJ171" i="35" a="1"/>
  <c r="M144" i="35"/>
  <c r="AN168" i="35"/>
  <c r="BQ144" i="35" a="1"/>
  <c r="BQ110" i="35" a="1"/>
  <c r="Y203" i="35" a="1"/>
  <c r="AS151" i="35"/>
  <c r="BP143" i="35" a="1"/>
  <c r="AR131" i="35"/>
  <c r="AZ185" i="35" a="1"/>
  <c r="BJ167" i="35" a="1"/>
  <c r="AA138" i="35" a="1"/>
  <c r="P111" i="35" a="1"/>
  <c r="BA174" i="35" a="1"/>
  <c r="E140" i="35"/>
  <c r="Q135" i="35" a="1"/>
  <c r="K183" i="35"/>
  <c r="AF162" i="35" a="1"/>
  <c r="G225" i="35"/>
  <c r="X170" i="35" a="1"/>
  <c r="Q189" i="35" a="1"/>
  <c r="AA187" i="35" a="1"/>
  <c r="L228" i="35"/>
  <c r="AW144" i="35" a="1"/>
  <c r="AP132" i="35"/>
  <c r="AS145" i="35"/>
  <c r="V176" i="35" a="1"/>
  <c r="Z152" i="35" a="1"/>
  <c r="BJ133" i="35" a="1"/>
  <c r="BL178" i="35" a="1"/>
  <c r="AH108" i="35" a="1"/>
  <c r="AD215" i="35" a="1"/>
  <c r="AU151" i="35" a="1"/>
  <c r="AC166" i="35" a="1"/>
  <c r="R115" i="35" a="1"/>
  <c r="AM161" i="35"/>
  <c r="M120" i="35"/>
  <c r="AJ159" i="35" a="1"/>
  <c r="AN170" i="35"/>
  <c r="BI157" i="35" a="1"/>
  <c r="AX142" i="35" a="1"/>
  <c r="AS176" i="35"/>
  <c r="BK159" i="35" a="1"/>
  <c r="AY157" i="35" a="1"/>
  <c r="S146" i="35" a="1"/>
  <c r="AV141" i="35" a="1"/>
  <c r="AO132" i="35"/>
  <c r="BA165" i="35" a="1"/>
  <c r="BA206" i="35" a="1"/>
  <c r="BN188" i="35" a="1"/>
  <c r="Q169" i="35" a="1"/>
  <c r="BU155" i="35" a="1"/>
  <c r="G177" i="35"/>
  <c r="C175" i="35" a="1"/>
  <c r="BG197" i="35" a="1"/>
  <c r="BJ112" i="35" a="1"/>
  <c r="Y118" i="35" a="1"/>
  <c r="BG122" i="35" a="1"/>
  <c r="W154" i="35" a="1"/>
  <c r="AY152" i="35" a="1"/>
  <c r="I147" i="35"/>
  <c r="C202" i="35" a="1"/>
  <c r="BU148" i="35" a="1"/>
  <c r="AJ145" i="35" a="1"/>
  <c r="AF115" i="35" a="1"/>
  <c r="BH180" i="35" a="1"/>
  <c r="BC152" i="35" a="1"/>
  <c r="BP138" i="35" a="1"/>
  <c r="G145" i="35"/>
  <c r="AY180" i="35" a="1"/>
  <c r="K143" i="35"/>
  <c r="AK137" i="35" a="1"/>
  <c r="BK117" i="35" a="1"/>
  <c r="AW173" i="35" a="1"/>
  <c r="AF138" i="35" a="1"/>
  <c r="E157" i="35"/>
  <c r="AP113" i="35"/>
  <c r="M160" i="35"/>
  <c r="AZ164" i="35" a="1"/>
  <c r="BM163" i="35" a="1"/>
  <c r="AQ193" i="35"/>
  <c r="P157" i="35" a="1"/>
  <c r="M206" i="35"/>
  <c r="AX205" i="35" a="1"/>
  <c r="W184" i="35" a="1"/>
  <c r="AS160" i="35"/>
  <c r="M139" i="35"/>
  <c r="BG163" i="35" a="1"/>
  <c r="AH132" i="35" a="1"/>
  <c r="AO144" i="35"/>
  <c r="P154" i="35" a="1"/>
  <c r="N134" i="35"/>
  <c r="U190" i="35" a="1"/>
  <c r="AD169" i="35" a="1"/>
  <c r="D165" i="35"/>
  <c r="AP157" i="35"/>
  <c r="AS164" i="35"/>
  <c r="X176" i="35" a="1"/>
  <c r="P163" i="35" a="1"/>
  <c r="R171" i="35" a="1"/>
  <c r="AO161" i="35"/>
  <c r="G170" i="35"/>
  <c r="BP158" i="35" a="1"/>
  <c r="AB153" i="35" a="1"/>
  <c r="BU200" i="35" a="1"/>
  <c r="D173" i="35"/>
  <c r="D158" i="35"/>
  <c r="BT153" i="35" a="1"/>
  <c r="AM177" i="35"/>
  <c r="AS193" i="35"/>
  <c r="AB139" i="35" a="1"/>
  <c r="AZ197" i="35" a="1"/>
  <c r="BB162" i="35" a="1"/>
  <c r="AB168" i="35" a="1"/>
  <c r="AG219" i="35" a="1"/>
  <c r="AW112" i="35" a="1"/>
  <c r="T159" i="35" a="1"/>
  <c r="K161" i="35"/>
  <c r="AB134" i="35" a="1"/>
  <c r="AG159" i="35" a="1"/>
  <c r="BL162" i="35" a="1"/>
  <c r="AA140" i="35" a="1"/>
  <c r="T103" i="35" a="1"/>
  <c r="AJ139" i="35" a="1"/>
  <c r="AH134" i="35" a="1"/>
  <c r="BH142" i="35" a="1"/>
  <c r="BR124" i="35" a="1"/>
  <c r="AN125" i="35"/>
  <c r="L139" i="35"/>
  <c r="R142" i="35" a="1"/>
  <c r="M147" i="35"/>
  <c r="BJ107" i="35" a="1"/>
  <c r="AQ143" i="35"/>
  <c r="K175" i="35"/>
  <c r="AF146" i="35" a="1"/>
  <c r="Y220" i="35" a="1"/>
  <c r="BU112" i="35" a="1"/>
  <c r="AD164" i="35" a="1"/>
  <c r="AS154" i="35"/>
  <c r="BE150" i="35" a="1"/>
  <c r="AA199" i="35" a="1"/>
  <c r="E189" i="35"/>
  <c r="BU178" i="35" a="1"/>
  <c r="BK164" i="35" a="1"/>
  <c r="AR159" i="35"/>
  <c r="BU202" i="35" a="1"/>
  <c r="AS146" i="35"/>
  <c r="BU171" i="35" a="1"/>
  <c r="AB176" i="35" a="1"/>
  <c r="AU176" i="35" a="1"/>
  <c r="BU152" i="35" a="1"/>
  <c r="AY132" i="35" a="1"/>
  <c r="M138" i="35"/>
  <c r="AZ133" i="35" a="1"/>
  <c r="BS235" i="35" a="1"/>
  <c r="I214" i="35"/>
  <c r="BU176" i="35" a="1"/>
  <c r="BK226" i="35" a="1"/>
  <c r="AB234" i="35" a="1"/>
  <c r="BC183" i="35" a="1"/>
  <c r="BF201" i="35" a="1"/>
  <c r="BE194" i="35" a="1"/>
  <c r="K214" i="35"/>
  <c r="AN159" i="35"/>
  <c r="K156" i="35"/>
  <c r="AD219" i="35" a="1"/>
  <c r="AI173" i="35" a="1"/>
  <c r="AD171" i="35" a="1"/>
  <c r="H201" i="35"/>
  <c r="F248" i="35"/>
  <c r="BF148" i="35" a="1"/>
  <c r="G176" i="35"/>
  <c r="L169" i="35"/>
  <c r="AW181" i="35" a="1"/>
  <c r="AU198" i="35" a="1"/>
  <c r="AK207" i="35" a="1"/>
  <c r="BK188" i="35" a="1"/>
  <c r="H207" i="35"/>
  <c r="BH183" i="35" a="1"/>
  <c r="AN173" i="35"/>
  <c r="BQ181" i="35" a="1"/>
  <c r="BD165" i="35" a="1"/>
  <c r="AX163" i="35" a="1"/>
  <c r="BP181" i="35" a="1"/>
  <c r="E170" i="35"/>
  <c r="AD198" i="35" a="1"/>
  <c r="BC233" i="35" a="1"/>
  <c r="AO206" i="35"/>
  <c r="BF178" i="35" a="1"/>
  <c r="BN164" i="35" a="1"/>
  <c r="L180" i="35"/>
  <c r="AJ185" i="35" a="1"/>
  <c r="AH207" i="35" a="1"/>
  <c r="BL196" i="35" a="1"/>
  <c r="AO200" i="35"/>
  <c r="V163" i="35" a="1"/>
  <c r="BQ180" i="35" a="1"/>
  <c r="S135" i="35" a="1"/>
  <c r="AA179" i="35" a="1"/>
  <c r="BT147" i="35" a="1"/>
  <c r="R212" i="35" a="1"/>
  <c r="AH182" i="35" a="1"/>
  <c r="S190" i="35" a="1"/>
  <c r="BE174" i="35" a="1"/>
  <c r="AH166" i="35" a="1"/>
  <c r="J186" i="35"/>
  <c r="AI153" i="35" a="1"/>
  <c r="R153" i="35" a="1"/>
  <c r="BG148" i="35" a="1"/>
  <c r="J170" i="35"/>
  <c r="AV142" i="35" a="1"/>
  <c r="BH159" i="35" a="1"/>
  <c r="Y137" i="35" a="1"/>
  <c r="BS141" i="35" a="1"/>
  <c r="BJ153" i="35" a="1"/>
  <c r="D157" i="35"/>
  <c r="H131" i="35"/>
  <c r="BG145" i="35" a="1"/>
  <c r="AU130" i="35" a="1"/>
  <c r="AR182" i="35"/>
  <c r="S134" i="35" a="1"/>
  <c r="Y185" i="35" a="1"/>
  <c r="BU162" i="35" a="1"/>
  <c r="X169" i="35" a="1"/>
  <c r="AY120" i="35" a="1"/>
  <c r="BS163" i="35" a="1"/>
  <c r="K166" i="35"/>
  <c r="BJ170" i="35" a="1"/>
  <c r="Q122" i="35" a="1"/>
  <c r="BD130" i="35" a="1"/>
  <c r="BF141" i="35" a="1"/>
  <c r="Z146" i="35" a="1"/>
  <c r="BF188" i="35" a="1"/>
  <c r="AW228" i="35" a="1"/>
  <c r="L137" i="35"/>
  <c r="BR152" i="35" a="1"/>
  <c r="AR152" i="35"/>
  <c r="BN147" i="35" a="1"/>
  <c r="BS147" i="35" a="1"/>
  <c r="AG146" i="35" a="1"/>
  <c r="F133" i="35"/>
  <c r="BB135" i="35" a="1"/>
  <c r="V144" i="35" a="1"/>
  <c r="AA145" i="35" a="1"/>
  <c r="T172" i="35" a="1"/>
  <c r="AP134" i="35"/>
  <c r="AY201" i="35" a="1"/>
  <c r="BH99" i="35" a="1"/>
  <c r="Q188" i="35" a="1"/>
  <c r="Q138" i="35" a="1"/>
  <c r="BM162" i="35" a="1"/>
  <c r="Z181" i="35" a="1"/>
  <c r="J159" i="35"/>
  <c r="AH184" i="35" a="1"/>
  <c r="BP160" i="35" a="1"/>
  <c r="BK178" i="35" a="1"/>
  <c r="AN161" i="35"/>
  <c r="X177" i="35" a="1"/>
  <c r="BF158" i="35" a="1"/>
  <c r="AV211" i="35" a="1"/>
  <c r="BR198" i="35" a="1"/>
  <c r="BP192" i="35" a="1"/>
  <c r="BS154" i="35" a="1"/>
  <c r="J162" i="35"/>
  <c r="H161" i="35"/>
  <c r="BE153" i="35" a="1"/>
  <c r="I129" i="35"/>
  <c r="BB140" i="35" a="1"/>
  <c r="Y134" i="35" a="1"/>
  <c r="AR153" i="35"/>
  <c r="AI163" i="35" a="1"/>
  <c r="BT155" i="35" a="1"/>
  <c r="K132" i="35"/>
  <c r="M155" i="35"/>
  <c r="AO148" i="35"/>
  <c r="BT134" i="35" a="1"/>
  <c r="S200" i="35" a="1"/>
  <c r="AU146" i="35" a="1"/>
  <c r="S142" i="35" a="1"/>
  <c r="R113" i="35" a="1"/>
  <c r="BQ170" i="35" a="1"/>
  <c r="BI144" i="35" a="1"/>
  <c r="BH136" i="35" a="1"/>
  <c r="AP141" i="35"/>
  <c r="J183" i="35"/>
  <c r="AW137" i="35" a="1"/>
  <c r="AZ141" i="35" a="1"/>
  <c r="E130" i="35"/>
  <c r="BH148" i="35" a="1"/>
  <c r="AE149" i="35" a="1"/>
  <c r="AN151" i="35"/>
  <c r="I168" i="35"/>
  <c r="AH210" i="35" a="1"/>
  <c r="BB194" i="35" a="1"/>
  <c r="Q208" i="35" a="1"/>
  <c r="BI212" i="35" a="1"/>
  <c r="AA158" i="35" a="1"/>
  <c r="BL169" i="35" a="1"/>
  <c r="T151" i="35" a="1"/>
  <c r="BK150" i="35" a="1"/>
  <c r="BU114" i="35" a="1"/>
  <c r="BU143" i="35" a="1"/>
  <c r="U160" i="35" a="1"/>
  <c r="AK134" i="35" a="1"/>
  <c r="S178" i="35" a="1"/>
  <c r="BF127" i="35" a="1"/>
  <c r="E158" i="35"/>
  <c r="Q166" i="35" a="1"/>
  <c r="AN162" i="35"/>
  <c r="AH168" i="35" a="1"/>
  <c r="AU153" i="35" a="1"/>
  <c r="AE160" i="35" a="1"/>
  <c r="BP167" i="35" a="1"/>
  <c r="AS158" i="35"/>
  <c r="R163" i="35" a="1"/>
  <c r="D156" i="35"/>
  <c r="BD170" i="35" a="1"/>
  <c r="AB175" i="35" a="1"/>
  <c r="AR162" i="35"/>
  <c r="AJ155" i="35" a="1"/>
  <c r="AD130" i="35" a="1"/>
  <c r="BG184" i="35" a="1"/>
  <c r="AX133" i="35" a="1"/>
  <c r="J156" i="35"/>
  <c r="S180" i="35" a="1"/>
  <c r="BU187" i="35" a="1"/>
  <c r="BJ183" i="35" a="1"/>
  <c r="AU177" i="35" a="1"/>
  <c r="AN154" i="35"/>
  <c r="BJ178" i="35" a="1"/>
  <c r="AE145" i="35" a="1"/>
  <c r="X180" i="35" a="1"/>
  <c r="AE116" i="35" a="1"/>
  <c r="G152" i="35"/>
  <c r="BC154" i="35" a="1"/>
  <c r="AM146" i="35"/>
  <c r="AC149" i="35" a="1"/>
  <c r="J152" i="35"/>
  <c r="BB136" i="35" a="1"/>
  <c r="BO144" i="35" a="1"/>
  <c r="AU150" i="35" a="1"/>
  <c r="AK142" i="35" a="1"/>
  <c r="E135" i="35"/>
  <c r="BU137" i="35" a="1"/>
  <c r="Y164" i="35" a="1"/>
  <c r="J137" i="35"/>
  <c r="AX139" i="35" a="1"/>
  <c r="I137" i="35"/>
  <c r="H136" i="35"/>
  <c r="BR141" i="35" a="1"/>
  <c r="K134" i="35"/>
  <c r="Z148" i="35" a="1"/>
  <c r="T192" i="35" a="1"/>
  <c r="P187" i="35" a="1"/>
  <c r="N174" i="35"/>
  <c r="BS187" i="35" a="1"/>
  <c r="AP186" i="35"/>
  <c r="AX185" i="35" a="1"/>
  <c r="AY104" i="35" a="1"/>
  <c r="AS129" i="35"/>
  <c r="AS140" i="35"/>
  <c r="AE169" i="35" a="1"/>
  <c r="AO142" i="35"/>
  <c r="L164" i="35"/>
  <c r="H159" i="35"/>
  <c r="T173" i="35" a="1"/>
  <c r="L157" i="35"/>
  <c r="D122" i="35"/>
  <c r="BA158" i="35" a="1"/>
  <c r="E146" i="35"/>
  <c r="S172" i="35" a="1"/>
  <c r="BF104" i="35" a="1"/>
  <c r="V138" i="35" a="1"/>
  <c r="R154" i="35" a="1"/>
  <c r="BJ152" i="35" a="1"/>
  <c r="R124" i="35" a="1"/>
  <c r="AX161" i="35" a="1"/>
  <c r="BQ153" i="35" a="1"/>
  <c r="AA143" i="35" a="1"/>
  <c r="D105" i="35"/>
  <c r="D134" i="35"/>
  <c r="C140" i="35" a="1"/>
  <c r="AG129" i="35" a="1"/>
  <c r="BS170" i="35" a="1"/>
  <c r="AV165" i="35" a="1"/>
  <c r="U214" i="35" a="1"/>
  <c r="AX169" i="35" a="1"/>
  <c r="M203" i="35"/>
  <c r="AR170" i="35"/>
  <c r="BD178" i="35" a="1"/>
  <c r="AS133" i="35"/>
  <c r="BR140" i="35" a="1"/>
  <c r="AH159" i="35" a="1"/>
  <c r="AU110" i="35" a="1"/>
  <c r="BM154" i="35" a="1"/>
  <c r="AO156" i="35"/>
  <c r="X154" i="35" a="1"/>
  <c r="H155" i="35"/>
  <c r="AR156" i="35"/>
  <c r="BK127" i="35" a="1"/>
  <c r="AP167" i="35"/>
  <c r="AO167" i="35"/>
  <c r="BD167" i="35" a="1"/>
  <c r="AR110" i="35"/>
  <c r="BT150" i="35" a="1"/>
  <c r="E151" i="35"/>
  <c r="AV153" i="35" a="1"/>
  <c r="BE130" i="35" a="1"/>
  <c r="S141" i="35" a="1"/>
  <c r="AJ144" i="35" a="1"/>
  <c r="AC160" i="35" a="1"/>
  <c r="BU182" i="35" a="1"/>
  <c r="BQ130" i="35" a="1"/>
  <c r="BL219" i="35" a="1"/>
  <c r="BD216" i="35" a="1"/>
  <c r="BP150" i="35" a="1"/>
  <c r="AQ155" i="35"/>
  <c r="AS174" i="35"/>
  <c r="U158" i="35" a="1"/>
  <c r="BE148" i="35" a="1"/>
  <c r="BA136" i="35" a="1"/>
  <c r="K194" i="35"/>
  <c r="P137" i="35" a="1"/>
  <c r="AX256" i="35" a="1"/>
  <c r="P222" i="35" a="1"/>
  <c r="BT174" i="35" a="1"/>
  <c r="BA187" i="35" a="1"/>
  <c r="BQ187" i="35" a="1"/>
  <c r="BL147" i="35" a="1"/>
  <c r="BK189" i="35" a="1"/>
  <c r="BQ147" i="35" a="1"/>
  <c r="AD180" i="35" a="1"/>
  <c r="V133" i="35" a="1"/>
  <c r="G228" i="35"/>
  <c r="AJ158" i="35" a="1"/>
  <c r="AK147" i="35" a="1"/>
  <c r="AJ135" i="35" a="1"/>
  <c r="BB141" i="35" a="1"/>
  <c r="Y140" i="35" a="1"/>
  <c r="D169" i="35"/>
  <c r="T138" i="35" a="1"/>
  <c r="AG165" i="35" a="1"/>
  <c r="F146" i="35"/>
  <c r="AQ139" i="35"/>
  <c r="AG143" i="35" a="1"/>
  <c r="AN158" i="35"/>
  <c r="G153" i="35"/>
  <c r="AV149" i="35" a="1"/>
  <c r="W164" i="35" a="1"/>
  <c r="AO155" i="35"/>
  <c r="BM141" i="35" a="1"/>
  <c r="AY128" i="35" a="1"/>
  <c r="BO181" i="35" a="1"/>
  <c r="BM161" i="35" a="1"/>
  <c r="X142" i="35" a="1"/>
  <c r="AC141" i="35" a="1"/>
  <c r="BG144" i="35" a="1"/>
  <c r="BT143" i="35" a="1"/>
  <c r="G163" i="35"/>
  <c r="AD179" i="35" a="1"/>
  <c r="D180" i="35"/>
  <c r="BJ159" i="35" a="1"/>
  <c r="X199" i="35" a="1"/>
  <c r="BK154" i="35" a="1"/>
  <c r="V115" i="35" a="1"/>
  <c r="AP137" i="35"/>
  <c r="BO170" i="35" a="1"/>
  <c r="AS124" i="35"/>
  <c r="U133" i="35" a="1"/>
  <c r="P150" i="35" a="1"/>
  <c r="K133" i="35"/>
  <c r="BL118" i="35" a="1"/>
  <c r="K190" i="35"/>
  <c r="H146" i="35"/>
  <c r="AM119" i="35"/>
  <c r="K65" i="35"/>
  <c r="BP146" i="35" a="1"/>
  <c r="AH111" i="35" a="1"/>
  <c r="AQ83" i="35"/>
  <c r="AX135" i="35" a="1"/>
  <c r="BB165" i="35" a="1"/>
  <c r="AP98" i="35"/>
  <c r="J125" i="35"/>
  <c r="AR117" i="35"/>
  <c r="AW109" i="35" a="1"/>
  <c r="BI113" i="35" a="1"/>
  <c r="AX117" i="35" a="1"/>
  <c r="AN47" i="35"/>
  <c r="T102" i="35" a="1"/>
  <c r="AJ124" i="35" a="1"/>
  <c r="S107" i="35" a="1"/>
  <c r="R168" i="35" a="1"/>
  <c r="AP76" i="35"/>
  <c r="BM193" i="35" a="1"/>
  <c r="P175" i="35" a="1"/>
  <c r="BR148" i="35" a="1"/>
  <c r="I135" i="35"/>
  <c r="Z151" i="35" a="1"/>
  <c r="BT142" i="35" a="1"/>
  <c r="P143" i="35" a="1"/>
  <c r="AP161" i="35"/>
  <c r="BO124" i="35" a="1"/>
  <c r="F115" i="35"/>
  <c r="L124" i="35"/>
  <c r="E160" i="35"/>
  <c r="AQ111" i="35"/>
  <c r="Z126" i="35" a="1"/>
  <c r="AP91" i="35"/>
  <c r="BR111" i="35" a="1"/>
  <c r="H126" i="35"/>
  <c r="V65" i="35" a="1"/>
  <c r="BF108" i="35" a="1"/>
  <c r="AQ136" i="35"/>
  <c r="P79" i="35" a="1"/>
  <c r="BA150" i="35" a="1"/>
  <c r="W132" i="35" a="1"/>
  <c r="AA105" i="35" a="1"/>
  <c r="P128" i="35" a="1"/>
  <c r="R114" i="35" a="1"/>
  <c r="BE74" i="35" a="1"/>
  <c r="BC110" i="35" a="1"/>
  <c r="AX115" i="35" a="1"/>
  <c r="AA117" i="35" a="1"/>
  <c r="BD193" i="35" a="1"/>
  <c r="Z72" i="35" a="1"/>
  <c r="V235" i="35" a="1"/>
  <c r="BL189" i="35" a="1"/>
  <c r="BB122" i="35" a="1"/>
  <c r="P190" i="35" a="1"/>
  <c r="AU156" i="35" a="1"/>
  <c r="AF176" i="35" a="1"/>
  <c r="AH124" i="35" a="1"/>
  <c r="AO186" i="35"/>
  <c r="BQ108" i="35" a="1"/>
  <c r="Q163" i="35" a="1"/>
  <c r="BQ78" i="35" a="1"/>
  <c r="BP128" i="35" a="1"/>
  <c r="BN140" i="35" a="1"/>
  <c r="S124" i="35" a="1"/>
  <c r="BJ115" i="35" a="1"/>
  <c r="BC146" i="35" a="1"/>
  <c r="AK154" i="35" a="1"/>
  <c r="AM100" i="35"/>
  <c r="T108" i="35" a="1"/>
  <c r="BA116" i="35" a="1"/>
  <c r="BA105" i="35" a="1"/>
  <c r="BP88" i="35" a="1"/>
  <c r="BC126" i="35" a="1"/>
  <c r="AY85" i="35" a="1"/>
  <c r="BD103" i="35" a="1"/>
  <c r="C117" i="35" a="1"/>
  <c r="J131" i="35"/>
  <c r="BQ67" i="35" a="1"/>
  <c r="Q112" i="35" a="1"/>
  <c r="BE119" i="35" a="1"/>
  <c r="AK169" i="35" a="1"/>
  <c r="BN99" i="35" a="1"/>
  <c r="I167" i="35"/>
  <c r="N179" i="35"/>
  <c r="J150" i="35"/>
  <c r="K152" i="35"/>
  <c r="H166" i="35"/>
  <c r="S167" i="35" a="1"/>
  <c r="AY147" i="35" a="1"/>
  <c r="U171" i="35" a="1"/>
  <c r="BI128" i="35" a="1"/>
  <c r="AN148" i="35"/>
  <c r="AX123" i="35" a="1"/>
  <c r="AU143" i="35" a="1"/>
  <c r="BN125" i="35" a="1"/>
  <c r="AD105" i="35" a="1"/>
  <c r="BT129" i="35" a="1"/>
  <c r="T152" i="35" a="1"/>
  <c r="BK156" i="35" a="1"/>
  <c r="N60" i="35"/>
  <c r="G118" i="35"/>
  <c r="AY142" i="35" a="1"/>
  <c r="AW141" i="35" a="1"/>
  <c r="BE147" i="35" a="1"/>
  <c r="BD134" i="35" a="1"/>
  <c r="BS69" i="35" a="1"/>
  <c r="M116" i="35"/>
  <c r="AV122" i="35" a="1"/>
  <c r="AN144" i="35"/>
  <c r="AG93" i="35" a="1"/>
  <c r="BH126" i="35" a="1"/>
  <c r="AE117" i="35" a="1"/>
  <c r="AC124" i="35" a="1"/>
  <c r="N105" i="35"/>
  <c r="BO203" i="35" a="1"/>
  <c r="AP156" i="35"/>
  <c r="N154" i="35"/>
  <c r="BF196" i="35" a="1"/>
  <c r="AZ158" i="35" a="1"/>
  <c r="AO169" i="35"/>
  <c r="AD173" i="35" a="1"/>
  <c r="BE156" i="35" a="1"/>
  <c r="AI110" i="35" a="1"/>
  <c r="L133" i="35"/>
  <c r="E86" i="35"/>
  <c r="BL110" i="35" a="1"/>
  <c r="AZ160" i="35" a="1"/>
  <c r="BM123" i="35" a="1"/>
  <c r="AE102" i="35" a="1"/>
  <c r="AB109" i="35" a="1"/>
  <c r="AB160" i="35" a="1"/>
  <c r="BG44" i="35" a="1"/>
  <c r="AD114" i="35" a="1"/>
  <c r="AF119" i="35" a="1"/>
  <c r="BP109" i="35" a="1"/>
  <c r="H123" i="35"/>
  <c r="AQ160" i="35"/>
  <c r="AS95" i="35"/>
  <c r="T131" i="35" a="1"/>
  <c r="P124" i="35" a="1"/>
  <c r="AS136" i="35"/>
  <c r="M75" i="35"/>
  <c r="AB135" i="35" a="1"/>
  <c r="U113" i="35" a="1"/>
  <c r="E106" i="35"/>
  <c r="J102" i="35"/>
  <c r="AQ223" i="35"/>
  <c r="BP157" i="35" a="1"/>
  <c r="BK153" i="35" a="1"/>
  <c r="U131" i="35" a="1"/>
  <c r="BB147" i="35" a="1"/>
  <c r="Y154" i="35" a="1"/>
  <c r="BB154" i="35" a="1"/>
  <c r="AK155" i="35" a="1"/>
  <c r="X117" i="35" a="1"/>
  <c r="AJ104" i="35" a="1"/>
  <c r="AU105" i="35" a="1"/>
  <c r="BS103" i="35" a="1"/>
  <c r="W97" i="35" a="1"/>
  <c r="I86" i="35"/>
  <c r="T145" i="35" a="1"/>
  <c r="R143" i="35" a="1"/>
  <c r="L154" i="35"/>
  <c r="BP104" i="35" a="1"/>
  <c r="AZ117" i="35" a="1"/>
  <c r="J110" i="35"/>
  <c r="T109" i="35" a="1"/>
  <c r="C146" i="35" a="1"/>
  <c r="AA114" i="35" a="1"/>
  <c r="AR124" i="35"/>
  <c r="AN153" i="35"/>
  <c r="G114" i="35"/>
  <c r="BD120" i="35" a="1"/>
  <c r="AZ126" i="35" a="1"/>
  <c r="L113" i="35"/>
  <c r="AN203" i="35"/>
  <c r="F100" i="35"/>
  <c r="AZ127" i="35" a="1"/>
  <c r="AF165" i="35" a="1"/>
  <c r="N167" i="35"/>
  <c r="AG178" i="35" a="1"/>
  <c r="AS163" i="35"/>
  <c r="AJ152" i="35" a="1"/>
  <c r="U153" i="35" a="1"/>
  <c r="AC135" i="35" a="1"/>
  <c r="BB151" i="35" a="1"/>
  <c r="AV140" i="35" a="1"/>
  <c r="L130" i="35"/>
  <c r="AQ118" i="35"/>
  <c r="AN134" i="35"/>
  <c r="AG173" i="35" a="1"/>
  <c r="Q111" i="35" a="1"/>
  <c r="AO134" i="35"/>
  <c r="D123" i="35"/>
  <c r="U115" i="35" a="1"/>
  <c r="W112" i="35" a="1"/>
  <c r="AW149" i="35" a="1"/>
  <c r="BI193" i="35" a="1"/>
  <c r="BK196" i="35" a="1"/>
  <c r="BQ171" i="35" a="1"/>
  <c r="AY196" i="35" a="1"/>
  <c r="W210" i="35" a="1"/>
  <c r="V151" i="35" a="1"/>
  <c r="AO188" i="35"/>
  <c r="S112" i="35" a="1"/>
  <c r="BI148" i="35" a="1"/>
  <c r="N139" i="35"/>
  <c r="AF216" i="35" a="1"/>
  <c r="AM159" i="35"/>
  <c r="BP137" i="35" a="1"/>
  <c r="AC129" i="35" a="1"/>
  <c r="BS159" i="35" a="1"/>
  <c r="Y163" i="35" a="1"/>
  <c r="BU149" i="35" a="1"/>
  <c r="AW157" i="35" a="1"/>
  <c r="AW138" i="35" a="1"/>
  <c r="U138" i="35" a="1"/>
  <c r="T132" i="35" a="1"/>
  <c r="AD163" i="35" a="1"/>
  <c r="M159" i="35"/>
  <c r="F153" i="35"/>
  <c r="X149" i="35" a="1"/>
  <c r="BS157" i="35" a="1"/>
  <c r="AM154" i="35"/>
  <c r="AV145" i="35" a="1"/>
  <c r="S181" i="35" a="1"/>
  <c r="BO169" i="35" a="1"/>
  <c r="AV169" i="35" a="1"/>
  <c r="BC127" i="35" a="1"/>
  <c r="BG160" i="35" a="1"/>
  <c r="AA171" i="35" a="1"/>
  <c r="AG162" i="35" a="1"/>
  <c r="BR120" i="35" a="1"/>
  <c r="D163" i="35"/>
  <c r="E179" i="35"/>
  <c r="BG164" i="35" a="1"/>
  <c r="BM153" i="35" a="1"/>
  <c r="AO165" i="35"/>
  <c r="Q124" i="35" a="1"/>
  <c r="M148" i="35"/>
  <c r="BC108" i="35" a="1"/>
  <c r="BB146" i="35" a="1"/>
  <c r="R130" i="35" a="1"/>
  <c r="AO149" i="35"/>
  <c r="AG152" i="35" a="1"/>
  <c r="S128" i="35" a="1"/>
  <c r="R119" i="35" a="1"/>
  <c r="T101" i="35" a="1"/>
  <c r="BO167" i="35" a="1"/>
  <c r="F62" i="35"/>
  <c r="AM123" i="35"/>
  <c r="AD152" i="35" a="1"/>
  <c r="H75" i="35"/>
  <c r="V121" i="35" a="1"/>
  <c r="BU184" i="35" a="1"/>
  <c r="N82" i="35"/>
  <c r="AS103" i="35"/>
  <c r="AP130" i="35"/>
  <c r="BI87" i="35" a="1"/>
  <c r="T130" i="35" a="1"/>
  <c r="AS84" i="35"/>
  <c r="AM172" i="35"/>
  <c r="L70" i="35"/>
  <c r="AR130" i="35"/>
  <c r="AR149" i="35"/>
  <c r="AI138" i="35" a="1"/>
  <c r="AS110" i="35"/>
  <c r="M166" i="35"/>
  <c r="V140" i="35" a="1"/>
  <c r="BI150" i="35" a="1"/>
  <c r="H188" i="35"/>
  <c r="AC112" i="35" a="1"/>
  <c r="K113" i="35"/>
  <c r="AC123" i="35" a="1"/>
  <c r="AF131" i="35" a="1"/>
  <c r="AY144" i="35" a="1"/>
  <c r="BN165" i="35" a="1"/>
  <c r="AX154" i="35" a="1"/>
  <c r="AD138" i="35" a="1"/>
  <c r="BS108" i="35" a="1"/>
  <c r="K191" i="35"/>
  <c r="BI46" i="35" a="1"/>
  <c r="BF119" i="35" a="1"/>
  <c r="BN142" i="35" a="1"/>
  <c r="BR102" i="35" a="1"/>
  <c r="AS128" i="35"/>
  <c r="AO150" i="35"/>
  <c r="E93" i="35"/>
  <c r="AR103" i="35"/>
  <c r="AM96" i="35"/>
  <c r="BQ71" i="35" a="1"/>
  <c r="X145" i="35" a="1"/>
  <c r="AO153" i="35"/>
  <c r="BN113" i="35" a="1"/>
  <c r="E96" i="35"/>
  <c r="AQ126" i="35"/>
  <c r="BL115" i="35" a="1"/>
  <c r="N126" i="35"/>
  <c r="AX120" i="35" a="1"/>
  <c r="BK175" i="35" a="1"/>
  <c r="G134" i="35"/>
  <c r="BA129" i="35" a="1"/>
  <c r="Z172" i="35" a="1"/>
  <c r="H141" i="35"/>
  <c r="AE143" i="35" a="1"/>
  <c r="AS181" i="35"/>
  <c r="Z136" i="35" a="1"/>
  <c r="AG153" i="35" a="1"/>
  <c r="C119" i="35" a="1"/>
  <c r="X128" i="35" a="1"/>
  <c r="BC123" i="35" a="1"/>
  <c r="BN100" i="35" a="1"/>
  <c r="AH117" i="35" a="1"/>
  <c r="AI127" i="35" a="1"/>
  <c r="BB126" i="35" a="1"/>
  <c r="AG141" i="35" a="1"/>
  <c r="S138" i="35" a="1"/>
  <c r="AB174" i="35" a="1"/>
  <c r="BO108" i="35" a="1"/>
  <c r="AG109" i="35" a="1"/>
  <c r="BH132" i="35" a="1"/>
  <c r="BU167" i="35" a="1"/>
  <c r="AF120" i="35" a="1"/>
  <c r="L104" i="35"/>
  <c r="L119" i="35"/>
  <c r="BI136" i="35" a="1"/>
  <c r="AA60" i="35" a="1"/>
  <c r="BH109" i="35" a="1"/>
  <c r="AD123" i="35" a="1"/>
  <c r="BR125" i="35" a="1"/>
  <c r="I125" i="35"/>
  <c r="AC146" i="35" a="1"/>
  <c r="AX184" i="35" a="1"/>
  <c r="S147" i="35" a="1"/>
  <c r="R135" i="35" a="1"/>
  <c r="BT136" i="35" a="1"/>
  <c r="AW194" i="35" a="1"/>
  <c r="BR158" i="35" a="1"/>
  <c r="N132" i="35"/>
  <c r="AG122" i="35" a="1"/>
  <c r="H199" i="35"/>
  <c r="C88" i="35" a="1"/>
  <c r="K128" i="35"/>
  <c r="BR106" i="35" a="1"/>
  <c r="P99" i="35" a="1"/>
  <c r="BN148" i="35" a="1"/>
  <c r="M135" i="35"/>
  <c r="BC118" i="35" a="1"/>
  <c r="BJ108" i="35" a="1"/>
  <c r="BL90" i="35" a="1"/>
  <c r="BR130" i="35" a="1"/>
  <c r="D119" i="35"/>
  <c r="P105" i="35" a="1"/>
  <c r="BL139" i="35" a="1"/>
  <c r="AI62" i="35" a="1"/>
  <c r="I115" i="35"/>
  <c r="E128" i="35"/>
  <c r="N133" i="35"/>
  <c r="BC150" i="35" a="1"/>
  <c r="Z105" i="35" a="1"/>
  <c r="X133" i="35" a="1"/>
  <c r="AX149" i="35" a="1"/>
  <c r="BD115" i="35" a="1"/>
  <c r="G171" i="35"/>
  <c r="BN166" i="35" a="1"/>
  <c r="K135" i="35"/>
  <c r="BP155" i="35" a="1"/>
  <c r="L165" i="35"/>
  <c r="AE191" i="35" a="1"/>
  <c r="I141" i="35"/>
  <c r="N155" i="35"/>
  <c r="M104" i="35"/>
  <c r="AA156" i="35" a="1"/>
  <c r="BA72" i="35" a="1"/>
  <c r="BT121" i="35" a="1"/>
  <c r="BA103" i="35" a="1"/>
  <c r="AP123" i="35"/>
  <c r="V170" i="35" a="1"/>
  <c r="AR108" i="35"/>
  <c r="F150" i="35"/>
  <c r="BI152" i="35" a="1"/>
  <c r="Y141" i="35" a="1"/>
  <c r="AS112" i="35"/>
  <c r="AD115" i="35" a="1"/>
  <c r="BH120" i="35" a="1"/>
  <c r="BA135" i="35" a="1"/>
  <c r="BK151" i="35" a="1"/>
  <c r="AD109" i="35" a="1"/>
  <c r="BB139" i="35" a="1"/>
  <c r="E162" i="35"/>
  <c r="AG142" i="35" a="1"/>
  <c r="BI101" i="35" a="1"/>
  <c r="BT106" i="35" a="1"/>
  <c r="AY131" i="35" a="1"/>
  <c r="BM129" i="35" a="1"/>
  <c r="BK132" i="35" a="1"/>
  <c r="BD152" i="35" a="1"/>
  <c r="W139" i="35" a="1"/>
  <c r="P138" i="35" a="1"/>
  <c r="AH160" i="35" a="1"/>
  <c r="AR150" i="35"/>
  <c r="BF134" i="35" a="1"/>
  <c r="AJ142" i="35" a="1"/>
  <c r="AO110" i="35"/>
  <c r="BP115" i="35" a="1"/>
  <c r="U109" i="35" a="1"/>
  <c r="BT118" i="35" a="1"/>
  <c r="BI166" i="35" a="1"/>
  <c r="L77" i="35"/>
  <c r="T125" i="35" a="1"/>
  <c r="H134" i="35"/>
  <c r="BD123" i="35" a="1"/>
  <c r="BK147" i="35" a="1"/>
  <c r="BM126" i="35" a="1"/>
  <c r="BU122" i="35" a="1"/>
  <c r="BB158" i="35" a="1"/>
  <c r="BC153" i="35" a="1"/>
  <c r="AX112" i="35" a="1"/>
  <c r="BH123" i="35" a="1"/>
  <c r="AM97" i="35"/>
  <c r="BO86" i="35" a="1"/>
  <c r="AI98" i="35" a="1"/>
  <c r="F129" i="35"/>
  <c r="AY111" i="35" a="1"/>
  <c r="BC135" i="35" a="1"/>
  <c r="S91" i="35" a="1"/>
  <c r="BC171" i="35" a="1"/>
  <c r="BC156" i="35" a="1"/>
  <c r="BG150" i="35" a="1"/>
  <c r="AV151" i="35" a="1"/>
  <c r="T119" i="35" a="1"/>
  <c r="AY126" i="35" a="1"/>
  <c r="AF140" i="35" a="1"/>
  <c r="Y157" i="35" a="1"/>
  <c r="AU148" i="35" a="1"/>
  <c r="BT148" i="35" a="1"/>
  <c r="AU161" i="35" a="1"/>
  <c r="AK130" i="35" a="1"/>
  <c r="BN98" i="35" a="1"/>
  <c r="AX201" i="35" a="1"/>
  <c r="J86" i="35"/>
  <c r="AB118" i="35" a="1"/>
  <c r="BU101" i="35" a="1"/>
  <c r="AV152" i="35" a="1"/>
  <c r="BT137" i="35" a="1"/>
  <c r="BM113" i="35" a="1"/>
  <c r="AE79" i="35" a="1"/>
  <c r="AX247" i="35" a="1"/>
  <c r="Q181" i="35" a="1"/>
  <c r="BR245" i="35" a="1"/>
  <c r="J172" i="35"/>
  <c r="P246" i="35" a="1"/>
  <c r="AW191" i="35" a="1"/>
  <c r="AO179" i="35"/>
  <c r="BK157" i="35" a="1"/>
  <c r="Q139" i="35" a="1"/>
  <c r="W149" i="35" a="1"/>
  <c r="AN182" i="35"/>
  <c r="AJ161" i="35" a="1"/>
  <c r="AQ154" i="35"/>
  <c r="AH202" i="35" a="1"/>
  <c r="BC157" i="35" a="1"/>
  <c r="BB228" i="35" a="1"/>
  <c r="AG156" i="35" a="1"/>
  <c r="R164" i="35" a="1"/>
  <c r="AQ129" i="35"/>
  <c r="AC147" i="35" a="1"/>
  <c r="BG135" i="35" a="1"/>
  <c r="S171" i="35" a="1"/>
  <c r="C148" i="35" a="1"/>
  <c r="BB128" i="35" a="1"/>
  <c r="BS123" i="35" a="1"/>
  <c r="AV163" i="35" a="1"/>
  <c r="BJ143" i="35" a="1"/>
  <c r="BK136" i="35" a="1"/>
  <c r="N137" i="35"/>
  <c r="AF185" i="35" a="1"/>
  <c r="AM137" i="35"/>
  <c r="BN144" i="35" a="1"/>
  <c r="BF109" i="35" a="1"/>
  <c r="BE157" i="35" a="1"/>
  <c r="AQ127" i="35"/>
  <c r="C191" i="35" a="1"/>
  <c r="BS167" i="35" a="1"/>
  <c r="BO159" i="35" a="1"/>
  <c r="AM138" i="35"/>
  <c r="AZ134" i="35" a="1"/>
  <c r="BJ173" i="35" a="1"/>
  <c r="BL135" i="35" a="1"/>
  <c r="S165" i="35" a="1"/>
  <c r="AS135" i="35"/>
  <c r="L163" i="35"/>
  <c r="BB150" i="35" a="1"/>
  <c r="AO136" i="35"/>
  <c r="BI105" i="35" a="1"/>
  <c r="Z70" i="35" a="1"/>
  <c r="AU135" i="35" a="1"/>
  <c r="I112" i="35"/>
  <c r="AP120" i="35"/>
  <c r="AU111" i="35" a="1"/>
  <c r="BN92" i="35" a="1"/>
  <c r="N113" i="35"/>
  <c r="G103" i="35"/>
  <c r="BI117" i="35" a="1"/>
  <c r="AP146" i="35"/>
  <c r="AC122" i="35" a="1"/>
  <c r="AE80" i="35" a="1"/>
  <c r="AP126" i="35"/>
  <c r="AE76" i="35" a="1"/>
  <c r="AS142" i="35"/>
  <c r="AG128" i="35" a="1"/>
  <c r="L120" i="35"/>
  <c r="BC99" i="35" a="1"/>
  <c r="BF123" i="35" a="1"/>
  <c r="AF97" i="35" a="1"/>
  <c r="X143" i="35" a="1"/>
  <c r="BG109" i="35" a="1"/>
  <c r="BD151" i="35" a="1"/>
  <c r="AV172" i="35" a="1"/>
  <c r="X132" i="35" a="1"/>
  <c r="BI133" i="35" a="1"/>
  <c r="AI147" i="35" a="1"/>
  <c r="S212" i="35" a="1"/>
  <c r="BF114" i="35" a="1"/>
  <c r="AO120" i="35"/>
  <c r="BI124" i="35" a="1"/>
  <c r="AX168" i="35" a="1"/>
  <c r="BI94" i="35" a="1"/>
  <c r="BP119" i="35" a="1"/>
  <c r="AP121" i="35"/>
  <c r="AB170" i="35" a="1"/>
  <c r="S125" i="35" a="1"/>
  <c r="R152" i="35" a="1"/>
  <c r="BD186" i="35" a="1"/>
  <c r="F84" i="35"/>
  <c r="Y111" i="35" a="1"/>
  <c r="D136" i="35"/>
  <c r="AF129" i="35" a="1"/>
  <c r="AD127" i="35" a="1"/>
  <c r="M131" i="35"/>
  <c r="BO103" i="35" a="1"/>
  <c r="BU126" i="35" a="1"/>
  <c r="AI100" i="35" a="1"/>
  <c r="BA124" i="35" a="1"/>
  <c r="BI83" i="35" a="1"/>
  <c r="Z147" i="35" a="1"/>
  <c r="BB114" i="35" a="1"/>
  <c r="BA118" i="35" a="1"/>
  <c r="V98" i="35" a="1"/>
  <c r="AH195" i="35" a="1"/>
  <c r="BC143" i="35" a="1"/>
  <c r="D137" i="35"/>
  <c r="AB145" i="35" a="1"/>
  <c r="BM157" i="35" a="1"/>
  <c r="I199" i="35"/>
  <c r="S152" i="35" a="1"/>
  <c r="V164" i="35" a="1"/>
  <c r="AK121" i="35" a="1"/>
  <c r="AR144" i="35"/>
  <c r="J124" i="35"/>
  <c r="BS131" i="35" a="1"/>
  <c r="AX140" i="35" a="1"/>
  <c r="R136" i="35" a="1"/>
  <c r="BG106" i="35" a="1"/>
  <c r="K105" i="35"/>
  <c r="AW126" i="35" a="1"/>
  <c r="AS120" i="35"/>
  <c r="BU120" i="35" a="1"/>
  <c r="D97" i="35"/>
  <c r="BU135" i="35" a="1"/>
  <c r="U97" i="35" a="1"/>
  <c r="W137" i="35" a="1"/>
  <c r="T133" i="35" a="1"/>
  <c r="C133" i="35" a="1"/>
  <c r="BP116" i="35" a="1"/>
  <c r="P115" i="35" a="1"/>
  <c r="C104" i="35" a="1"/>
  <c r="AU116" i="35" a="1"/>
  <c r="AY119" i="35" a="1"/>
  <c r="BJ141" i="35" a="1"/>
  <c r="BP130" i="35" a="1"/>
  <c r="BF168" i="35" a="1"/>
  <c r="BB164" i="35" a="1"/>
  <c r="BG124" i="35" a="1"/>
  <c r="AC163" i="35" a="1"/>
  <c r="C185" i="35" a="1"/>
  <c r="M162" i="35"/>
  <c r="AG140" i="35" a="1"/>
  <c r="AA170" i="35" a="1"/>
  <c r="AJ198" i="35" a="1"/>
  <c r="BQ128" i="35" a="1"/>
  <c r="J134" i="35"/>
  <c r="AF87" i="35" a="1"/>
  <c r="BH125" i="35" a="1"/>
  <c r="BN117" i="35" a="1"/>
  <c r="AD119" i="35" a="1"/>
  <c r="AV101" i="35" a="1"/>
  <c r="BE110" i="35" a="1"/>
  <c r="L117" i="35"/>
  <c r="AW140" i="35" a="1"/>
  <c r="AW155" i="35" a="1"/>
  <c r="F124" i="35"/>
  <c r="AY102" i="35" a="1"/>
  <c r="R117" i="35" a="1"/>
  <c r="AV107" i="35" a="1"/>
  <c r="BJ119" i="35" a="1"/>
  <c r="H122" i="35"/>
  <c r="C136" i="35" a="1"/>
  <c r="AG116" i="35" a="1"/>
  <c r="K125" i="35"/>
  <c r="M117" i="35"/>
  <c r="AM109" i="35"/>
  <c r="Q127" i="35" a="1"/>
  <c r="AC158" i="35" a="1"/>
  <c r="BJ138" i="35" a="1"/>
  <c r="BP134" i="35" a="1"/>
  <c r="AB115" i="35" a="1"/>
  <c r="BD150" i="35" a="1"/>
  <c r="T149" i="35" a="1"/>
  <c r="L177" i="35"/>
  <c r="S148" i="35" a="1"/>
  <c r="Y168" i="35" a="1"/>
  <c r="AB196" i="35" a="1"/>
  <c r="E104" i="35"/>
  <c r="K69" i="35"/>
  <c r="AF158" i="35" a="1"/>
  <c r="AA126" i="35" a="1"/>
  <c r="J139" i="35"/>
  <c r="AO137" i="35"/>
  <c r="U134" i="35" a="1"/>
  <c r="AB125" i="35" a="1"/>
  <c r="AK108" i="35" a="1"/>
  <c r="F130" i="35"/>
  <c r="AI150" i="35" a="1"/>
  <c r="AJ131" i="35" a="1"/>
  <c r="N141" i="35"/>
  <c r="Y120" i="35" a="1"/>
  <c r="AI128" i="35" a="1"/>
  <c r="AO123" i="35"/>
  <c r="BQ115" i="35" a="1"/>
  <c r="BC131" i="35" a="1"/>
  <c r="Z134" i="35" a="1"/>
  <c r="AJ112" i="35" a="1"/>
  <c r="BF124" i="35" a="1"/>
  <c r="AG197" i="35" a="1"/>
  <c r="R150" i="35" a="1"/>
  <c r="F148" i="35"/>
  <c r="J169" i="35"/>
  <c r="F116" i="35"/>
  <c r="G139" i="35"/>
  <c r="AS116" i="35"/>
  <c r="D172" i="35"/>
  <c r="Y155" i="35" a="1"/>
  <c r="BC159" i="35" a="1"/>
  <c r="G128" i="35"/>
  <c r="AM153" i="35"/>
  <c r="BQ96" i="35" a="1"/>
  <c r="J117" i="35"/>
  <c r="S116" i="35" a="1"/>
  <c r="D120" i="35"/>
  <c r="BE123" i="35" a="1"/>
  <c r="AB84" i="35" a="1"/>
  <c r="M156" i="35"/>
  <c r="Q106" i="35" a="1"/>
  <c r="N99" i="35"/>
  <c r="BM137" i="35" a="1"/>
  <c r="H140" i="35"/>
  <c r="I98" i="35"/>
  <c r="BT120" i="35" a="1"/>
  <c r="BG126" i="35" a="1"/>
  <c r="AH127" i="35" a="1"/>
  <c r="AO76" i="35"/>
  <c r="BI123" i="35" a="1"/>
  <c r="W113" i="35" a="1"/>
  <c r="E155" i="35"/>
  <c r="AY185" i="35" a="1"/>
  <c r="BT161" i="35" a="1"/>
  <c r="P151" i="35" a="1"/>
  <c r="BQ139" i="35" a="1"/>
  <c r="BS156" i="35" a="1"/>
  <c r="AP163" i="35"/>
  <c r="BM118" i="35" a="1"/>
  <c r="BM138" i="35" a="1"/>
  <c r="BC139" i="35" a="1"/>
  <c r="H151" i="35"/>
  <c r="BL164" i="35" a="1"/>
  <c r="BB171" i="35" a="1"/>
  <c r="BQ112" i="35" a="1"/>
  <c r="E138" i="35"/>
  <c r="AN160" i="35"/>
  <c r="BH129" i="35" a="1"/>
  <c r="R85" i="35" a="1"/>
  <c r="Y108" i="35" a="1"/>
  <c r="AI102" i="35" a="1"/>
  <c r="BA145" i="35" a="1"/>
  <c r="I131" i="35"/>
  <c r="AY140" i="35" a="1"/>
  <c r="BM108" i="35" a="1"/>
  <c r="BS146" i="35" a="1"/>
  <c r="AN71" i="35"/>
  <c r="BH162" i="35" a="1"/>
  <c r="AC181" i="35" a="1"/>
  <c r="AI205" i="35" a="1"/>
  <c r="R174" i="35" a="1"/>
  <c r="BE220" i="35" a="1"/>
  <c r="AV148" i="35" a="1"/>
  <c r="AN193" i="35"/>
  <c r="AN217" i="35"/>
  <c r="BO131" i="35" a="1"/>
  <c r="BS171" i="35" a="1"/>
  <c r="K136" i="35"/>
  <c r="AP153" i="35"/>
  <c r="AZ151" i="35" a="1"/>
  <c r="BK185" i="35" a="1"/>
  <c r="H132" i="35"/>
  <c r="BK161" i="35" a="1"/>
  <c r="BA164" i="35" a="1"/>
  <c r="AD176" i="35" a="1"/>
  <c r="BI104" i="35" a="1"/>
  <c r="Q145" i="35" a="1"/>
  <c r="U132" i="35" a="1"/>
  <c r="H179" i="35"/>
  <c r="N150" i="35"/>
  <c r="Z160" i="35" a="1"/>
  <c r="AE183" i="35" a="1"/>
  <c r="BG162" i="35" a="1"/>
  <c r="T179" i="35" a="1"/>
  <c r="T156" i="35" a="1"/>
  <c r="D164" i="35"/>
  <c r="BE163" i="35" a="1"/>
  <c r="AS141" i="35"/>
  <c r="AM142" i="35"/>
  <c r="P156" i="35" a="1"/>
  <c r="R151" i="35" a="1"/>
  <c r="Y171" i="35" a="1"/>
  <c r="BR192" i="35" a="1"/>
  <c r="AJ148" i="35" a="1"/>
  <c r="BB133" i="35" a="1"/>
  <c r="AQ135" i="35"/>
  <c r="AC139" i="35" a="1"/>
  <c r="R175" i="35" a="1"/>
  <c r="BQ148" i="35" a="1"/>
  <c r="BC105" i="35" a="1"/>
  <c r="H158" i="35"/>
  <c r="AW153" i="35" a="1"/>
  <c r="BS134" i="35" a="1"/>
  <c r="BN138" i="35" a="1"/>
  <c r="Z115" i="35" a="1"/>
  <c r="Y123" i="35" a="1"/>
  <c r="I102" i="35"/>
  <c r="BH110" i="35" a="1"/>
  <c r="BG112" i="35" a="1"/>
  <c r="AN123" i="35"/>
  <c r="AN146" i="35"/>
  <c r="BE140" i="35" a="1"/>
  <c r="BH117" i="35" a="1"/>
  <c r="BM104" i="35" a="1"/>
  <c r="T126" i="35" a="1"/>
  <c r="L118" i="35"/>
  <c r="AG127" i="35" a="1"/>
  <c r="BC155" i="35" a="1"/>
  <c r="AB86" i="35" a="1"/>
  <c r="AH101" i="35" a="1"/>
  <c r="E145" i="35"/>
  <c r="AD155" i="35" a="1"/>
  <c r="AP54" i="35"/>
  <c r="Y104" i="35" a="1"/>
  <c r="J146" i="35"/>
  <c r="J111" i="35"/>
  <c r="H144" i="35"/>
  <c r="BQ197" i="35" a="1"/>
  <c r="BR174" i="35" a="1"/>
  <c r="AX145" i="35" a="1"/>
  <c r="BH143" i="35" a="1"/>
  <c r="N153" i="35"/>
  <c r="AI134" i="35" a="1"/>
  <c r="G155" i="35"/>
  <c r="J154" i="35"/>
  <c r="BK116" i="35" a="1"/>
  <c r="BI121" i="35" a="1"/>
  <c r="AF86" i="35" a="1"/>
  <c r="D118" i="35"/>
  <c r="BU99" i="35" a="1"/>
  <c r="BM139" i="35" a="1"/>
  <c r="BR132" i="35" a="1"/>
  <c r="E112" i="35"/>
  <c r="AF153" i="35" a="1"/>
  <c r="M126" i="35"/>
  <c r="P83" i="35" a="1"/>
  <c r="AU124" i="35" a="1"/>
  <c r="AM112" i="35"/>
  <c r="BF117" i="35" a="1"/>
  <c r="BD160" i="35" a="1"/>
  <c r="AU56" i="35" a="1"/>
  <c r="BS107" i="35" a="1"/>
  <c r="AM147" i="35"/>
  <c r="AU159" i="35" a="1"/>
  <c r="L96" i="35"/>
  <c r="AP101" i="35"/>
  <c r="BF115" i="35" a="1"/>
  <c r="T114" i="35" a="1"/>
  <c r="F111" i="35"/>
  <c r="K193" i="35"/>
  <c r="AB99" i="35" a="1"/>
  <c r="M181" i="35"/>
  <c r="BD159" i="35" a="1"/>
  <c r="W152" i="35" a="1"/>
  <c r="BD161" i="35" a="1"/>
  <c r="AR163" i="35"/>
  <c r="AR158" i="35"/>
  <c r="BM152" i="35" a="1"/>
  <c r="D110" i="35"/>
  <c r="BU121" i="35" a="1"/>
  <c r="AR122" i="35"/>
  <c r="BA100" i="35" a="1"/>
  <c r="AQ99" i="35"/>
  <c r="S109" i="35" a="1"/>
  <c r="AW120" i="35" a="1"/>
  <c r="BE149" i="35" a="1"/>
  <c r="BL122" i="35" a="1"/>
  <c r="AF144" i="35" a="1"/>
  <c r="BB107" i="35" a="1"/>
  <c r="BA99" i="35" a="1"/>
  <c r="BQ109" i="35" a="1"/>
  <c r="BG128" i="35" a="1"/>
  <c r="AH113" i="35" a="1"/>
  <c r="AJ101" i="35" a="1"/>
  <c r="Z123" i="35" a="1"/>
  <c r="S108" i="35" a="1"/>
  <c r="M105" i="35"/>
  <c r="BN114" i="35" a="1"/>
  <c r="C112" i="35" a="1"/>
  <c r="T100" i="35" a="1"/>
  <c r="AF147" i="35" a="1"/>
  <c r="BJ221" i="35" a="1"/>
  <c r="BQ156" i="35" a="1"/>
  <c r="AR134" i="35"/>
  <c r="BF152" i="35" a="1"/>
  <c r="AS171" i="35"/>
  <c r="BH166" i="35" a="1"/>
  <c r="BI154" i="35" a="1"/>
  <c r="I152" i="35"/>
  <c r="AJ134" i="35" a="1"/>
  <c r="AZ132" i="35" a="1"/>
  <c r="F127" i="35"/>
  <c r="AB142" i="35" a="1"/>
  <c r="BF106" i="35" a="1"/>
  <c r="AN116" i="35"/>
  <c r="BK167" i="35" a="1"/>
  <c r="AW139" i="35" a="1"/>
  <c r="AI99" i="35" a="1"/>
  <c r="F143" i="35"/>
  <c r="AG99" i="35" a="1"/>
  <c r="AE120" i="35" a="1"/>
  <c r="AW104" i="35" a="1"/>
  <c r="AI123" i="35" a="1"/>
  <c r="AG110" i="35" a="1"/>
  <c r="AE109" i="35" a="1"/>
  <c r="BQ117" i="35" a="1"/>
  <c r="AS127" i="35"/>
  <c r="AE133" i="35" a="1"/>
  <c r="AR133" i="35"/>
  <c r="BQ119" i="35" a="1"/>
  <c r="AC84" i="35" a="1"/>
  <c r="BQ106" i="35" a="1"/>
  <c r="F112" i="35"/>
  <c r="AQ157" i="35"/>
  <c r="AG170" i="35" a="1"/>
  <c r="BI164" i="35" a="1"/>
  <c r="BL148" i="35" a="1"/>
  <c r="AU157" i="35" a="1"/>
  <c r="BF145" i="35" a="1"/>
  <c r="M137" i="35"/>
  <c r="AW143" i="35" a="1"/>
  <c r="AK178" i="35" a="1"/>
  <c r="AS131" i="35"/>
  <c r="F163" i="35"/>
  <c r="BO126" i="35" a="1"/>
  <c r="L103" i="35"/>
  <c r="BA121" i="35" a="1"/>
  <c r="AK140" i="35" a="1"/>
  <c r="I108" i="35"/>
  <c r="BO173" i="35" a="1"/>
  <c r="AN127" i="35"/>
  <c r="BD105" i="35" a="1"/>
  <c r="W142" i="35" a="1"/>
  <c r="BS101" i="35" a="1"/>
  <c r="BC114" i="35" a="1"/>
  <c r="J140" i="35"/>
  <c r="R172" i="35" a="1"/>
  <c r="AW123" i="35" a="1"/>
  <c r="AK86" i="35" a="1"/>
  <c r="BI115" i="35" a="1"/>
  <c r="BN123" i="35" a="1"/>
  <c r="M118" i="35"/>
  <c r="E66" i="35"/>
  <c r="AZ103" i="35" a="1"/>
  <c r="H167" i="35"/>
  <c r="BG125" i="35" a="1"/>
  <c r="AD149" i="35" a="1"/>
  <c r="BD149" i="35" a="1"/>
  <c r="W176" i="35" a="1"/>
  <c r="BG143" i="35" a="1"/>
  <c r="U110" i="35" a="1"/>
  <c r="E150" i="35"/>
  <c r="AD142" i="35" a="1"/>
  <c r="E172" i="35"/>
  <c r="BM79" i="35" a="1"/>
  <c r="BB103" i="35" a="1"/>
  <c r="AC148" i="35" a="1"/>
  <c r="BG142" i="35" a="1"/>
  <c r="BQ120" i="35" a="1"/>
  <c r="BC116" i="35" a="1"/>
  <c r="BQ104" i="35" a="1"/>
  <c r="BK73" i="35" a="1"/>
  <c r="P123" i="35" a="1"/>
  <c r="BU144" i="35" a="1"/>
  <c r="W168" i="35" a="1"/>
  <c r="AA115" i="35" a="1"/>
  <c r="BT159" i="35" a="1"/>
  <c r="BM86" i="35" a="1"/>
  <c r="BI106" i="35" a="1"/>
  <c r="BE109" i="35" a="1"/>
  <c r="AQ138" i="35"/>
  <c r="AV69" i="35" a="1"/>
  <c r="AH109" i="35" a="1"/>
  <c r="I145" i="35"/>
  <c r="AM130" i="35"/>
  <c r="X113" i="35" a="1"/>
  <c r="BC190" i="35" a="1"/>
  <c r="AO147" i="35"/>
  <c r="N147" i="35"/>
  <c r="AO162" i="35"/>
  <c r="M133" i="35"/>
  <c r="AH147" i="35" a="1"/>
  <c r="AJ163" i="35" a="1"/>
  <c r="F159" i="35"/>
  <c r="BB112" i="35" a="1"/>
  <c r="BK141" i="35" a="1"/>
  <c r="AU93" i="35" a="1"/>
  <c r="AN115" i="35"/>
  <c r="AD129" i="35" a="1"/>
  <c r="AX130" i="35" a="1"/>
  <c r="BU123" i="35" a="1"/>
  <c r="BH134" i="35" a="1"/>
  <c r="BG151" i="35" a="1"/>
  <c r="AU185" i="35" a="1"/>
  <c r="AI120" i="35" a="1"/>
  <c r="BU119" i="35" a="1"/>
  <c r="BF149" i="35" a="1"/>
  <c r="BS193" i="35" a="1"/>
  <c r="Q224" i="35" a="1"/>
  <c r="T243" i="35" a="1"/>
  <c r="BU164" i="35" a="1"/>
  <c r="F178" i="35"/>
  <c r="BB183" i="35" a="1"/>
  <c r="Z169" i="35" a="1"/>
  <c r="AC157" i="35" a="1"/>
  <c r="AD144" i="35" a="1"/>
  <c r="BU222" i="35" a="1"/>
  <c r="D176" i="35"/>
  <c r="H162" i="35"/>
  <c r="AK151" i="35" a="1"/>
  <c r="AI201" i="35" a="1"/>
  <c r="X141" i="35" a="1"/>
  <c r="D198" i="35"/>
  <c r="BH154" i="35" a="1"/>
  <c r="BP196" i="35" a="1"/>
  <c r="AH162" i="35" a="1"/>
  <c r="AV144" i="35" a="1"/>
  <c r="AI135" i="35" a="1"/>
  <c r="AP169" i="35"/>
  <c r="W138" i="35" a="1"/>
  <c r="BR162" i="35" a="1"/>
  <c r="AE147" i="35" a="1"/>
  <c r="AK161" i="35" a="1"/>
  <c r="P155" i="35" a="1"/>
  <c r="AI141" i="35" a="1"/>
  <c r="M174" i="35"/>
  <c r="AF173" i="35" a="1"/>
  <c r="BG141" i="35" a="1"/>
  <c r="AK136" i="35" a="1"/>
  <c r="V156" i="35" a="1"/>
  <c r="L138" i="35"/>
  <c r="BF138" i="35" a="1"/>
  <c r="AC178" i="35" a="1"/>
  <c r="K138" i="35"/>
  <c r="T127" i="35" a="1"/>
  <c r="BR123" i="35" a="1"/>
  <c r="J187" i="35"/>
  <c r="Z164" i="35" a="1"/>
  <c r="F170" i="35"/>
  <c r="D148" i="35"/>
  <c r="W135" i="35" a="1"/>
  <c r="W148" i="35" a="1"/>
  <c r="BM144" i="35" a="1"/>
  <c r="BA109" i="35" a="1"/>
  <c r="Z137" i="35" a="1"/>
  <c r="Z53" i="35" a="1"/>
  <c r="H139" i="35"/>
  <c r="AJ111" i="35" a="1"/>
  <c r="BA101" i="35" a="1"/>
  <c r="BK155" i="35" a="1"/>
  <c r="AG101" i="35" a="1"/>
  <c r="AV106" i="35" a="1"/>
  <c r="L116" i="35"/>
  <c r="AZ116" i="35" a="1"/>
  <c r="BT116" i="35" a="1"/>
  <c r="Q110" i="35" a="1"/>
  <c r="BA143" i="35" a="1"/>
  <c r="Q132" i="35" a="1"/>
  <c r="AN126" i="35"/>
  <c r="AQ112" i="35"/>
  <c r="AA128" i="35" a="1"/>
  <c r="BI112" i="35" a="1"/>
  <c r="AS143" i="35"/>
  <c r="AA173" i="35" a="1"/>
  <c r="V169" i="35" a="1"/>
  <c r="BQ131" i="35" a="1"/>
  <c r="BF128" i="35" a="1"/>
  <c r="N191" i="35"/>
  <c r="Y148" i="35" a="1"/>
  <c r="AJ156" i="35" a="1"/>
  <c r="F154" i="35"/>
  <c r="AI157" i="35" a="1"/>
  <c r="V171" i="35" a="1"/>
  <c r="N140" i="35"/>
  <c r="AA134" i="35" a="1"/>
  <c r="G110" i="35"/>
  <c r="AG139" i="35" a="1"/>
  <c r="BC136" i="35" a="1"/>
  <c r="AH125" i="35" a="1"/>
  <c r="N121" i="35"/>
  <c r="Y191" i="35" a="1"/>
  <c r="AD131" i="35" a="1"/>
  <c r="AV109" i="35" a="1"/>
  <c r="AH128" i="35" a="1"/>
  <c r="AU121" i="35" a="1"/>
  <c r="BT130" i="35" a="1"/>
  <c r="AV133" i="35" a="1"/>
  <c r="BO119" i="35" a="1"/>
  <c r="X131" i="35" a="1"/>
  <c r="AY114" i="35" a="1"/>
  <c r="AG167" i="35" a="1"/>
  <c r="BT86" i="35" a="1"/>
  <c r="AC100" i="35" a="1"/>
  <c r="BM132" i="35" a="1"/>
  <c r="AX127" i="35" a="1"/>
  <c r="D155" i="35"/>
  <c r="AV114" i="35" a="1"/>
  <c r="BJ121" i="35" a="1"/>
  <c r="AK122" i="35" a="1"/>
  <c r="BB199" i="35" a="1"/>
  <c r="AP111" i="35"/>
  <c r="BT104" i="35" a="1"/>
  <c r="AR128" i="35"/>
  <c r="AJ147" i="35" a="1"/>
  <c r="X136" i="35" a="1"/>
  <c r="BF189" i="35" a="1"/>
  <c r="M172" i="35"/>
  <c r="I133" i="35"/>
  <c r="AE168" i="35" a="1"/>
  <c r="BP113" i="35" a="1"/>
  <c r="AB100" i="35" a="1"/>
  <c r="Q109" i="35" a="1"/>
  <c r="AH130" i="35" a="1"/>
  <c r="BJ103" i="35" a="1"/>
  <c r="AZ143" i="35" a="1"/>
  <c r="E142" i="35"/>
  <c r="BU100" i="35" a="1"/>
  <c r="AB154" i="35" a="1"/>
  <c r="V110" i="35" a="1"/>
  <c r="V131" i="35" a="1"/>
  <c r="AQ120" i="35"/>
  <c r="D153" i="35"/>
  <c r="AX121" i="35" a="1"/>
  <c r="BL136" i="35" a="1"/>
  <c r="AJ68" i="35" a="1"/>
  <c r="BD179" i="35" a="1"/>
  <c r="BU133" i="35" a="1"/>
  <c r="P119" i="35" a="1"/>
  <c r="AR91" i="35"/>
  <c r="H68" i="35"/>
  <c r="M124" i="35"/>
  <c r="BF165" i="35" a="1"/>
  <c r="BH165" i="35" a="1"/>
  <c r="I157" i="35"/>
  <c r="BT181" i="35" a="1"/>
  <c r="AW160" i="35" a="1"/>
  <c r="BO177" i="35" a="1"/>
  <c r="BE166" i="35" a="1"/>
  <c r="R165" i="35" a="1"/>
  <c r="BE114" i="35" a="1"/>
  <c r="BN122" i="35" a="1"/>
  <c r="AQ121" i="35"/>
  <c r="U101" i="35" a="1"/>
  <c r="AV86" i="35" a="1"/>
  <c r="H121" i="35"/>
  <c r="U116" i="35" a="1"/>
  <c r="T99" i="35" a="1"/>
  <c r="C110" i="35" a="1"/>
  <c r="BG101" i="35" a="1"/>
  <c r="J113" i="35"/>
  <c r="BB121" i="35" a="1"/>
  <c r="AN121" i="35"/>
  <c r="BD128" i="35" a="1"/>
  <c r="V143" i="35" a="1"/>
  <c r="AA141" i="35" a="1"/>
  <c r="P125" i="35" a="1"/>
  <c r="AV93" i="35" a="1"/>
  <c r="BU160" i="35" a="1"/>
  <c r="AQ105" i="35"/>
  <c r="BH158" i="35" a="1"/>
  <c r="BN75" i="35" a="1"/>
  <c r="AE93" i="35" a="1"/>
  <c r="W120" i="35" a="1"/>
  <c r="H154" i="35"/>
  <c r="BT146" i="35" a="1"/>
  <c r="BA130" i="35" a="1"/>
  <c r="AQ151" i="35"/>
  <c r="S153" i="35" a="1"/>
  <c r="U166" i="35" a="1"/>
  <c r="AH175" i="35" a="1"/>
  <c r="AG175" i="35" a="1"/>
  <c r="AJ137" i="35" a="1"/>
  <c r="N107" i="35"/>
  <c r="Y129" i="35" a="1"/>
  <c r="BG107" i="35" a="1"/>
  <c r="BJ70" i="35" a="1"/>
  <c r="K123" i="35"/>
  <c r="AC131" i="35" a="1"/>
  <c r="AN105" i="35"/>
  <c r="AQ123" i="35"/>
  <c r="BH108" i="35" a="1"/>
  <c r="AA127" i="35" a="1"/>
  <c r="AN117" i="35"/>
  <c r="J141" i="35"/>
  <c r="AF124" i="35" a="1"/>
  <c r="BP107" i="35" a="1"/>
  <c r="Z109" i="35" a="1"/>
  <c r="I183" i="35"/>
  <c r="BJ77" i="35" a="1"/>
  <c r="G111" i="35"/>
  <c r="AW121" i="35" a="1"/>
  <c r="BR135" i="35" a="1"/>
  <c r="F121" i="35"/>
  <c r="I75" i="35"/>
  <c r="AM184" i="35"/>
  <c r="N168" i="35"/>
  <c r="E176" i="35"/>
  <c r="D144" i="35"/>
  <c r="BT135" i="35" a="1"/>
  <c r="AE159" i="35" a="1"/>
  <c r="BM156" i="35" a="1"/>
  <c r="BR146" i="35" a="1"/>
  <c r="BQ127" i="35" a="1"/>
  <c r="BN130" i="35" a="1"/>
  <c r="AB67" i="35" a="1"/>
  <c r="AD124" i="35" a="1"/>
  <c r="AE114" i="35" a="1"/>
  <c r="AN108" i="35"/>
  <c r="BF118" i="35" a="1"/>
  <c r="J119" i="35"/>
  <c r="AD134" i="35" a="1"/>
  <c r="BE68" i="35" a="1"/>
  <c r="AS125" i="35"/>
  <c r="BP147" i="35" a="1"/>
  <c r="AH123" i="35" a="1"/>
  <c r="BR131" i="35" a="1"/>
  <c r="BD141" i="35" a="1"/>
  <c r="W77" i="35" a="1"/>
  <c r="BQ142" i="35" a="1"/>
  <c r="E120" i="35"/>
  <c r="T134" i="35" a="1"/>
  <c r="BP93" i="35" a="1"/>
  <c r="AZ108" i="35" a="1"/>
  <c r="AJ122" i="35" a="1"/>
  <c r="U130" i="35" a="1"/>
  <c r="BK139" i="35" a="1"/>
  <c r="K163" i="35"/>
  <c r="I156" i="35"/>
  <c r="S145" i="35" a="1"/>
  <c r="Q152" i="35" a="1"/>
  <c r="AV150" i="35" a="1"/>
  <c r="AO178" i="35"/>
  <c r="P133" i="35" a="1"/>
  <c r="AI129" i="35" a="1"/>
  <c r="BQ111" i="35" a="1"/>
  <c r="BU151" i="35" a="1"/>
  <c r="AY48" i="35" a="1"/>
  <c r="V126" i="35" a="1"/>
  <c r="AQ137" i="35"/>
  <c r="BL120" i="35" a="1"/>
  <c r="I118" i="35"/>
  <c r="L99" i="35"/>
  <c r="AB103" i="35" a="1"/>
  <c r="Z127" i="35" a="1"/>
  <c r="BS138" i="35" a="1"/>
  <c r="BA119" i="35" a="1"/>
  <c r="AC162" i="35" a="1"/>
  <c r="AO141" i="35"/>
  <c r="BM136" i="35" a="1"/>
  <c r="H111" i="35"/>
  <c r="AG97" i="35" a="1"/>
  <c r="AS177" i="35"/>
  <c r="K141" i="35"/>
  <c r="U114" i="35" a="1"/>
  <c r="M76" i="35"/>
  <c r="AR111" i="35"/>
  <c r="T107" i="35" a="1"/>
  <c r="AZ118" i="35" a="1"/>
  <c r="BQ103" i="35" a="1"/>
  <c r="AO103" i="35"/>
  <c r="AH98" i="35" a="1"/>
  <c r="V122" i="35" a="1"/>
  <c r="BJ117" i="35" a="1"/>
  <c r="BE127" i="35" a="1"/>
  <c r="AF109" i="35" a="1"/>
  <c r="AI116" i="35" a="1"/>
  <c r="AS102" i="35"/>
  <c r="AH74" i="35" a="1"/>
  <c r="BA120" i="35" a="1"/>
  <c r="AU228" i="35" a="1"/>
  <c r="BJ198" i="35" a="1"/>
  <c r="AG202" i="35" a="1"/>
  <c r="V175" i="35" a="1"/>
  <c r="BJ179" i="35" a="1"/>
  <c r="Y169" i="35" a="1"/>
  <c r="AX137" i="35" a="1"/>
  <c r="L158" i="35"/>
  <c r="BR149" i="35" a="1"/>
  <c r="G161" i="35"/>
  <c r="BC160" i="35" a="1"/>
  <c r="C147" i="35" a="1"/>
  <c r="AC188" i="35" a="1"/>
  <c r="Z143" i="35" a="1"/>
  <c r="BI146" i="35" a="1"/>
  <c r="AJ170" i="35" a="1"/>
  <c r="S150" i="35" a="1"/>
  <c r="BI171" i="35" a="1"/>
  <c r="X163" i="35" a="1"/>
  <c r="BK133" i="35" a="1"/>
  <c r="R144" i="35" a="1"/>
  <c r="L234" i="35"/>
  <c r="AS152" i="35"/>
  <c r="BD162" i="35" a="1"/>
  <c r="AY150" i="35" a="1"/>
  <c r="BL131" i="35" a="1"/>
  <c r="S143" i="35" a="1"/>
  <c r="E168" i="35"/>
  <c r="BG178" i="35" a="1"/>
  <c r="C163" i="35" a="1"/>
  <c r="BU172" i="35" a="1"/>
  <c r="AA144" i="35" a="1"/>
  <c r="AR148" i="35"/>
  <c r="AW159" i="35" a="1"/>
  <c r="AK133" i="35" a="1"/>
  <c r="J118" i="35"/>
  <c r="J164" i="35"/>
  <c r="AK141" i="35" a="1"/>
  <c r="BN150" i="35" a="1"/>
  <c r="AB132" i="35" a="1"/>
  <c r="S177" i="35" a="1"/>
  <c r="BK111" i="35" a="1"/>
  <c r="I162" i="35"/>
  <c r="AM141" i="35"/>
  <c r="C155" i="35" a="1"/>
  <c r="BJ162" i="35" a="1"/>
  <c r="AS148" i="35"/>
  <c r="M108" i="35"/>
  <c r="U135" i="35" a="1"/>
  <c r="AW106" i="35" a="1"/>
  <c r="BB110" i="35" a="1"/>
  <c r="AV113" i="35" a="1"/>
  <c r="BL103" i="35" a="1"/>
  <c r="BK115" i="35" a="1"/>
  <c r="AH141" i="35" a="1"/>
  <c r="AX107" i="35" a="1"/>
  <c r="AK144" i="35" a="1"/>
  <c r="U170" i="35" a="1"/>
  <c r="BR108" i="35" a="1"/>
  <c r="W128" i="35" a="1"/>
  <c r="AP122" i="35"/>
  <c r="S105" i="35" a="1"/>
  <c r="L115" i="35"/>
  <c r="T144" i="35" a="1"/>
  <c r="BK104" i="35" a="1"/>
  <c r="BN101" i="35" a="1"/>
  <c r="AJ125" i="35" a="1"/>
  <c r="AR125" i="35"/>
  <c r="BA97" i="35" a="1"/>
  <c r="BI134" i="35" a="1"/>
  <c r="Z175" i="35" a="1"/>
  <c r="I106" i="35"/>
  <c r="BD158" i="35" a="1"/>
  <c r="Z120" i="35" a="1"/>
  <c r="D181" i="35"/>
  <c r="BL160" i="35" a="1"/>
  <c r="K151" i="35"/>
  <c r="J148" i="35"/>
  <c r="BI160" i="35" a="1"/>
  <c r="BO125" i="35" a="1"/>
  <c r="AC106" i="35" a="1"/>
  <c r="T113" i="35" a="1"/>
  <c r="AU99" i="35" a="1"/>
  <c r="AF127" i="35" a="1"/>
  <c r="S113" i="35" a="1"/>
  <c r="N130" i="35"/>
  <c r="BP118" i="35" a="1"/>
  <c r="M114" i="35"/>
  <c r="AO96" i="35"/>
  <c r="AF133" i="35" a="1"/>
  <c r="N98" i="35"/>
  <c r="BO140" i="35" a="1"/>
  <c r="BM106" i="35" a="1"/>
  <c r="BT103" i="35" a="1"/>
  <c r="N129" i="35"/>
  <c r="AD133" i="35" a="1"/>
  <c r="AK126" i="35" a="1"/>
  <c r="BT108" i="35" a="1"/>
  <c r="M98" i="35"/>
  <c r="P118" i="35" a="1"/>
  <c r="P168" i="35" a="1"/>
  <c r="BO107" i="35" a="1"/>
  <c r="AG114" i="35" a="1"/>
  <c r="BH111" i="35" a="1"/>
  <c r="BK184" i="35" a="1"/>
  <c r="BS153" i="35" a="1"/>
  <c r="BE126" i="35" a="1"/>
  <c r="AU152" i="35" a="1"/>
  <c r="AO143" i="35"/>
  <c r="BI147" i="35" a="1"/>
  <c r="AY122" i="35" a="1"/>
  <c r="AF145" i="35" a="1"/>
  <c r="BF112" i="35" a="1"/>
  <c r="BP140" i="35" a="1"/>
  <c r="AI130" i="35" a="1"/>
  <c r="AD86" i="35" a="1"/>
  <c r="W181" i="35" a="1"/>
  <c r="J147" i="35"/>
  <c r="Y119" i="35" a="1"/>
  <c r="BC119" i="35" a="1"/>
  <c r="BI140" i="35" a="1"/>
  <c r="BS73" i="35" a="1"/>
  <c r="V97" i="35" a="1"/>
  <c r="W140" i="35" a="1"/>
  <c r="AO116" i="35"/>
  <c r="BI153" i="35" a="1"/>
  <c r="I146" i="35"/>
  <c r="T116" i="35" a="1"/>
  <c r="BU127" i="35" a="1"/>
  <c r="AZ97" i="35" a="1"/>
  <c r="BI108" i="35" a="1"/>
  <c r="AN114" i="35"/>
  <c r="BC97" i="35" a="1"/>
  <c r="L121" i="35"/>
  <c r="AJ107" i="35" a="1"/>
  <c r="BQ159" i="35" a="1"/>
  <c r="AR147" i="35"/>
  <c r="K165" i="35"/>
  <c r="BK169" i="35" a="1"/>
  <c r="R134" i="35" a="1"/>
  <c r="AP138" i="35"/>
  <c r="V145" i="35" a="1"/>
  <c r="BS106" i="35" a="1"/>
  <c r="BA111" i="35" a="1"/>
  <c r="BU117" i="35" a="1"/>
  <c r="V149" i="35" a="1"/>
  <c r="AG115" i="35" a="1"/>
  <c r="G68" i="35"/>
  <c r="AW161" i="35" a="1"/>
  <c r="P109" i="35" a="1"/>
  <c r="J116" i="35"/>
  <c r="AN135" i="35"/>
  <c r="J128" i="35"/>
  <c r="F104" i="35"/>
  <c r="AW147" i="35" a="1"/>
  <c r="BM122" i="35" a="1"/>
  <c r="BM131" i="35" a="1"/>
  <c r="BM99" i="35" a="1"/>
  <c r="BF111" i="35" a="1"/>
  <c r="I85" i="35"/>
  <c r="AS137" i="35"/>
  <c r="BI137" i="35" a="1"/>
  <c r="M122" i="35"/>
  <c r="BI120" i="35" a="1"/>
  <c r="BG81" i="35" a="1"/>
  <c r="BJ140" i="35" a="1"/>
  <c r="U174" i="35" a="1"/>
  <c r="BN131" i="35" a="1"/>
  <c r="D188" i="35"/>
  <c r="BK174" i="35" a="1"/>
  <c r="AD147" i="35" a="1"/>
  <c r="BG168" i="35" a="1"/>
  <c r="AD135" i="35" a="1"/>
  <c r="BL140" i="35" a="1"/>
  <c r="BN128" i="35" a="1"/>
  <c r="Y125" i="35" a="1"/>
  <c r="V112" i="35" a="1"/>
  <c r="V109" i="35" a="1"/>
  <c r="BU159" i="35" a="1"/>
  <c r="BG92" i="35" a="1"/>
  <c r="BS116" i="35" a="1"/>
  <c r="BN118" i="35" a="1"/>
  <c r="AE127" i="35" a="1"/>
  <c r="BL123" i="35" a="1"/>
  <c r="BS113" i="35" a="1"/>
  <c r="K82" i="35"/>
  <c r="BC166" i="35" a="1"/>
  <c r="AH131" i="35" a="1"/>
  <c r="AB146" i="35" a="1"/>
  <c r="G172" i="35"/>
  <c r="AD125" i="35" a="1"/>
  <c r="M119" i="35"/>
  <c r="BM109" i="35" a="1"/>
  <c r="N120" i="35"/>
  <c r="BS143" i="35" a="1"/>
  <c r="K127" i="35"/>
  <c r="L66" i="35"/>
  <c r="AY187" i="35" a="1"/>
  <c r="AF157" i="35" a="1"/>
  <c r="BU161" i="35" a="1"/>
  <c r="BJ154" i="35" a="1"/>
  <c r="X172" i="35" a="1"/>
  <c r="AS182" i="35"/>
  <c r="J136" i="35"/>
  <c r="BM158" i="35" a="1"/>
  <c r="BI127" i="35" a="1"/>
  <c r="AV193" i="35" a="1"/>
  <c r="J64" i="35"/>
  <c r="BJ129" i="35" a="1"/>
  <c r="AR172" i="35"/>
  <c r="P148" i="35" a="1"/>
  <c r="BA110" i="35" a="1"/>
  <c r="AI97" i="35" a="1"/>
  <c r="E122" i="35"/>
  <c r="H113" i="35"/>
  <c r="AR127" i="35"/>
  <c r="X144" i="35" a="1"/>
  <c r="AK164" i="35" a="1"/>
  <c r="BK125" i="35" a="1"/>
  <c r="AQ128" i="35"/>
  <c r="BK128" i="35" a="1"/>
  <c r="BJ104" i="35" a="1"/>
  <c r="AY109" i="35" a="1"/>
  <c r="BK134" i="35" a="1"/>
  <c r="BD107" i="35" a="1"/>
  <c r="AG94" i="35" a="1"/>
  <c r="AQ144" i="35"/>
  <c r="AC143" i="35" a="1"/>
  <c r="Y102" i="35" a="1"/>
  <c r="K172" i="35"/>
  <c r="BS135" i="35" a="1"/>
  <c r="D129" i="35"/>
  <c r="BO120" i="35" a="1"/>
  <c r="BM134" i="35" a="1"/>
  <c r="BO155" i="35" a="1"/>
  <c r="BR157" i="35" a="1"/>
  <c r="BP151" i="35" a="1"/>
  <c r="BE145" i="35" a="1"/>
  <c r="BO106" i="35" a="1"/>
  <c r="BH128" i="35" a="1"/>
  <c r="X155" i="35" a="1"/>
  <c r="V129" i="35" a="1"/>
  <c r="BP108" i="35" a="1"/>
  <c r="BL114" i="35" a="1"/>
  <c r="AJ138" i="35" a="1"/>
  <c r="AE158" i="35" a="1"/>
  <c r="AW192" i="35" a="1"/>
  <c r="S130" i="35" a="1"/>
  <c r="AE118" i="35" a="1"/>
  <c r="J127" i="35"/>
  <c r="I164" i="35"/>
  <c r="BE159" i="35" a="1"/>
  <c r="AN110" i="35"/>
  <c r="BF110" i="35" a="1"/>
  <c r="I128" i="35"/>
  <c r="W192" i="35" a="1"/>
  <c r="U189" i="35" a="1"/>
  <c r="R180" i="35" a="1"/>
  <c r="AI166" i="35" a="1"/>
  <c r="BH178" i="35" a="1"/>
  <c r="Z222" i="35" a="1"/>
  <c r="AY149" i="35" a="1"/>
  <c r="J161" i="35"/>
  <c r="AX131" i="35" a="1"/>
  <c r="G188" i="35"/>
  <c r="BF135" i="35" a="1"/>
  <c r="AG149" i="35" a="1"/>
  <c r="BR139" i="35" a="1"/>
  <c r="AE157" i="35" a="1"/>
  <c r="BF129" i="35" a="1"/>
  <c r="U185" i="35" a="1"/>
  <c r="V168" i="35" a="1"/>
  <c r="BH199" i="35" a="1"/>
  <c r="AS170" i="35"/>
  <c r="AI140" i="35" a="1"/>
  <c r="BK140" i="35" a="1"/>
  <c r="AG201" i="35" a="1"/>
  <c r="AM183" i="35"/>
  <c r="U108" i="35" a="1"/>
  <c r="BO151" i="35" a="1"/>
  <c r="W187" i="35" a="1"/>
  <c r="BO121" i="35" a="1"/>
  <c r="AU115" i="35" a="1"/>
  <c r="F173" i="35"/>
  <c r="P162" i="35" a="1"/>
  <c r="AV143" i="35" a="1"/>
  <c r="AG161" i="35" a="1"/>
  <c r="L148" i="35"/>
  <c r="AZ120" i="35" a="1"/>
  <c r="Y133" i="35" a="1"/>
  <c r="AP110" i="35"/>
  <c r="C138" i="35" a="1"/>
  <c r="BI118" i="35" a="1"/>
  <c r="P159" i="35" a="1"/>
  <c r="Y161" i="35" a="1"/>
  <c r="U150" i="35" a="1"/>
  <c r="BE128" i="35" a="1"/>
  <c r="AB151" i="35" a="1"/>
  <c r="AH145" i="35" a="1"/>
  <c r="R132" i="35" a="1"/>
  <c r="AE144" i="35" a="1"/>
  <c r="BS136" i="35" a="1"/>
  <c r="R101" i="35" a="1"/>
  <c r="AQ163" i="35"/>
  <c r="AH142" i="35" a="1"/>
  <c r="BA96" i="35" a="1"/>
  <c r="U121" i="35" a="1"/>
  <c r="BK142" i="35" a="1"/>
  <c r="BR142" i="35" a="1"/>
  <c r="AO129" i="35"/>
  <c r="AO145" i="35"/>
  <c r="BS122" i="35" a="1"/>
  <c r="BS104" i="35" a="1"/>
  <c r="AE106" i="35" a="1"/>
  <c r="BH122" i="35" a="1"/>
  <c r="AC125" i="35" a="1"/>
  <c r="BR116" i="35" a="1"/>
  <c r="AA125" i="35" a="1"/>
  <c r="AG134" i="35" a="1"/>
  <c r="AY135" i="35" a="1"/>
  <c r="AB128" i="35" a="1"/>
  <c r="BG132" i="35" a="1"/>
  <c r="Q85" i="35" a="1"/>
  <c r="AF101" i="35" a="1"/>
  <c r="BK118" i="35" a="1"/>
  <c r="BM150" i="35" a="1"/>
  <c r="BM111" i="35" a="1"/>
  <c r="BP127" i="35" a="1"/>
  <c r="AH103" i="35" a="1"/>
  <c r="BR169" i="35" a="1"/>
  <c r="BD180" i="35" a="1"/>
  <c r="J138" i="35"/>
  <c r="BK126" i="35" a="1"/>
  <c r="AH143" i="35" a="1"/>
  <c r="AU125" i="35" a="1"/>
  <c r="BP139" i="35" a="1"/>
  <c r="BI111" i="35" a="1"/>
  <c r="AH77" i="35" a="1"/>
  <c r="I139" i="35"/>
  <c r="L127" i="35"/>
  <c r="AG96" i="35" a="1"/>
  <c r="BG105" i="35" a="1"/>
  <c r="L112" i="35"/>
  <c r="BG131" i="35" a="1"/>
  <c r="AF114" i="35" a="1"/>
  <c r="BL116" i="35" a="1"/>
  <c r="E125" i="35"/>
  <c r="BM151" i="35" a="1"/>
  <c r="AU131" i="35" a="1"/>
  <c r="W147" i="35" a="1"/>
  <c r="Y87" i="35" a="1"/>
  <c r="AW151" i="35" a="1"/>
  <c r="AU118" i="35" a="1"/>
  <c r="H127" i="35"/>
  <c r="AH66" i="35" a="1"/>
  <c r="BE83" i="35" a="1"/>
  <c r="AN190" i="35"/>
  <c r="E163" i="35"/>
  <c r="V155" i="35" a="1"/>
  <c r="BK114" i="35" a="1"/>
  <c r="AA137" i="35" a="1"/>
  <c r="U145" i="35" a="1"/>
  <c r="P131" i="35" a="1"/>
  <c r="BJ150" i="35" a="1"/>
  <c r="G169" i="35"/>
  <c r="X126" i="35" a="1"/>
  <c r="BK129" i="35" a="1"/>
  <c r="F110" i="35"/>
  <c r="AV126" i="35" a="1"/>
  <c r="BU108" i="35" a="1"/>
  <c r="BM75" i="35" a="1"/>
  <c r="I126" i="35"/>
  <c r="AX134" i="35" a="1"/>
  <c r="BA91" i="35" a="1"/>
  <c r="BU97" i="35" a="1"/>
  <c r="AX148" i="35" a="1"/>
  <c r="X115" i="35" a="1"/>
  <c r="AC130" i="35" a="1"/>
  <c r="AG104" i="35" a="1"/>
  <c r="Z116" i="35" a="1"/>
  <c r="BR117" i="35" a="1"/>
  <c r="BC122" i="35" a="1"/>
  <c r="AJ51" i="35" a="1"/>
  <c r="AO106" i="35"/>
  <c r="BE129" i="35" a="1"/>
  <c r="AZ113" i="35" a="1"/>
  <c r="AI148" i="35" a="1"/>
  <c r="BC52" i="35" a="1"/>
  <c r="H224" i="35"/>
  <c r="BD144" i="35" a="1"/>
  <c r="BA128" i="35" a="1"/>
  <c r="H107" i="35"/>
  <c r="M158" i="35"/>
  <c r="BH156" i="35" a="1"/>
  <c r="N114" i="35"/>
  <c r="BQ163" i="35" a="1"/>
  <c r="G165" i="35"/>
  <c r="E223" i="35"/>
  <c r="BJ123" i="35" a="1"/>
  <c r="AJ117" i="35" a="1"/>
  <c r="BN134" i="35" a="1"/>
  <c r="G113" i="35"/>
  <c r="AO111" i="35"/>
  <c r="U98" i="35" a="1"/>
  <c r="BQ107" i="35" a="1"/>
  <c r="BU75" i="35" a="1"/>
  <c r="AS99" i="35"/>
  <c r="AR143" i="35"/>
  <c r="BA87" i="35" a="1"/>
  <c r="F106" i="35"/>
  <c r="AV120" i="35" a="1"/>
  <c r="AF112" i="35" a="1"/>
  <c r="AW133" i="35" a="1"/>
  <c r="W119" i="35" a="1"/>
  <c r="BA144" i="35" a="1"/>
  <c r="BB102" i="35" a="1"/>
  <c r="S102" i="35" a="1"/>
  <c r="AB124" i="35" a="1"/>
  <c r="BG152" i="35" a="1"/>
  <c r="AW90" i="35" a="1"/>
  <c r="AO174" i="35"/>
  <c r="BP171" i="35" a="1"/>
  <c r="N119" i="35"/>
  <c r="W156" i="35" a="1"/>
  <c r="BC138" i="35" a="1"/>
  <c r="AN133" i="35"/>
  <c r="BF136" i="35" a="1"/>
  <c r="AQ153" i="35"/>
  <c r="BP173" i="35" a="1"/>
  <c r="F176" i="35"/>
  <c r="AU133" i="35" a="1"/>
  <c r="AW125" i="35" a="1"/>
  <c r="D108" i="35"/>
  <c r="BG119" i="35" a="1"/>
  <c r="R84" i="35" a="1"/>
  <c r="BT114" i="35" a="1"/>
  <c r="BE96" i="35" a="1"/>
  <c r="AM116" i="35"/>
  <c r="AH104" i="35" a="1"/>
  <c r="AG172" i="35" a="1"/>
  <c r="BU71" i="35" a="1"/>
  <c r="G119" i="35"/>
  <c r="AY125" i="35" a="1"/>
  <c r="C106" i="35" a="1"/>
  <c r="AB105" i="35" a="1"/>
  <c r="BJ130" i="35" a="1"/>
  <c r="BU118" i="35" a="1"/>
  <c r="AB95" i="35" a="1"/>
  <c r="AR118" i="35"/>
  <c r="BR119" i="35" a="1"/>
  <c r="AK173" i="35" a="1"/>
  <c r="I58" i="35"/>
  <c r="AV173" i="35" a="1"/>
  <c r="N157" i="35"/>
  <c r="BF154" i="35" a="1"/>
  <c r="AR116" i="35"/>
  <c r="M169" i="35"/>
  <c r="BQ151" i="35" a="1"/>
  <c r="AA172" i="35" a="1"/>
  <c r="BO160" i="35" a="1"/>
  <c r="T155" i="35" a="1"/>
  <c r="AU122" i="35" a="1"/>
  <c r="BD114" i="35" a="1"/>
  <c r="BJ94" i="35" a="1"/>
  <c r="Y114" i="35" a="1"/>
  <c r="BB138" i="35" a="1"/>
  <c r="G164" i="35"/>
  <c r="BQ126" i="35" a="1"/>
  <c r="T115" i="35" a="1"/>
  <c r="BS120" i="35" a="1"/>
  <c r="BK123" i="35" a="1"/>
  <c r="AV111" i="35" a="1"/>
  <c r="AI112" i="35" a="1"/>
  <c r="BL96" i="35" a="1"/>
  <c r="BS117" i="35" a="1"/>
  <c r="BI141" i="35" a="1"/>
  <c r="G143" i="35"/>
  <c r="AR119" i="35"/>
  <c r="J145" i="35"/>
  <c r="BN145" i="35" a="1"/>
  <c r="BC107" i="35" a="1"/>
  <c r="T122" i="35" a="1"/>
  <c r="AZ131" i="35" a="1"/>
  <c r="R198" i="35" a="1"/>
  <c r="AB185" i="35" a="1"/>
  <c r="V139" i="35" a="1"/>
  <c r="Y143" i="35" a="1"/>
  <c r="AP133" i="35"/>
  <c r="L146" i="35"/>
  <c r="AR139" i="35"/>
  <c r="AK156" i="35" a="1"/>
  <c r="BU157" i="35" a="1"/>
  <c r="AC155" i="35" a="1"/>
  <c r="AP143" i="35"/>
  <c r="AP149" i="35"/>
  <c r="AM115" i="35"/>
  <c r="Q108" i="35" a="1"/>
  <c r="AC117" i="35" a="1"/>
  <c r="AF113" i="35" a="1"/>
  <c r="T129" i="35" a="1"/>
  <c r="AP114" i="35"/>
  <c r="AA116" i="35" a="1"/>
  <c r="W99" i="35" a="1"/>
  <c r="BG115" i="35" a="1"/>
  <c r="BR127" i="35" a="1"/>
  <c r="G101" i="35"/>
  <c r="AN132" i="35"/>
  <c r="BO141" i="35" a="1"/>
  <c r="X121" i="35" a="1"/>
  <c r="L94" i="35"/>
  <c r="C113" i="35" a="1"/>
  <c r="V103" i="35" a="1"/>
  <c r="T123" i="35" a="1"/>
  <c r="BD76" i="35" a="1"/>
  <c r="K93" i="35"/>
  <c r="J115" i="35"/>
  <c r="BG117" i="35" a="1"/>
  <c r="BN146" i="35" a="1"/>
  <c r="Y139" i="35" a="1"/>
  <c r="BU132" i="35" a="1"/>
  <c r="BQ113" i="35" a="1"/>
  <c r="AV134" i="35" a="1"/>
  <c r="AO98" i="35"/>
  <c r="AM151" i="35"/>
  <c r="BP71" i="35" a="1"/>
  <c r="BF102" i="35" a="1"/>
  <c r="AI136" i="35" a="1"/>
  <c r="I159" i="35"/>
  <c r="R177" i="35" a="1"/>
  <c r="G158" i="35"/>
  <c r="AQ158" i="35"/>
  <c r="D121" i="35"/>
  <c r="BM155" i="35" a="1"/>
  <c r="BQ91" i="35" a="1"/>
  <c r="H165" i="35"/>
  <c r="BO129" i="35" a="1"/>
  <c r="AQ109" i="35"/>
  <c r="BB76" i="35" a="1"/>
  <c r="S151" i="35" a="1"/>
  <c r="AA88" i="35" a="1"/>
  <c r="BR104" i="35" a="1"/>
  <c r="BR126" i="35" a="1"/>
  <c r="F165" i="35"/>
  <c r="AM69" i="35"/>
  <c r="BN139" i="35" a="1"/>
  <c r="K176" i="35"/>
  <c r="D186" i="35"/>
  <c r="AP95" i="35"/>
  <c r="AX109" i="35" a="1"/>
  <c r="W162" i="35" a="1"/>
  <c r="BA149" i="35" a="1"/>
  <c r="AB131" i="35" a="1"/>
  <c r="BQ143" i="35" a="1"/>
  <c r="AA129" i="35" a="1"/>
  <c r="AO183" i="35"/>
  <c r="L141" i="35"/>
  <c r="AV132" i="35" a="1"/>
  <c r="BT112" i="35" a="1"/>
  <c r="BA132" i="35" a="1"/>
  <c r="AE128" i="35" a="1"/>
  <c r="L100" i="35"/>
  <c r="AW119" i="35" a="1"/>
  <c r="Z118" i="35" a="1"/>
  <c r="AD72" i="35" a="1"/>
  <c r="AV112" i="35" a="1"/>
  <c r="BS164" i="35" a="1"/>
  <c r="AM144" i="35"/>
  <c r="AD73" i="35" a="1"/>
  <c r="AW127" i="35" a="1"/>
  <c r="BO146" i="35" a="1"/>
  <c r="BA102" i="35" a="1"/>
  <c r="BT107" i="35" a="1"/>
  <c r="S100" i="35" a="1"/>
  <c r="K75" i="35"/>
  <c r="M127" i="35"/>
  <c r="I144" i="35"/>
  <c r="BT99" i="35" a="1"/>
  <c r="L82" i="35"/>
  <c r="BS121" i="35" a="1"/>
  <c r="L78" i="35"/>
  <c r="AR142" i="35"/>
  <c r="AH82" i="35" a="1"/>
  <c r="S81" i="35" a="1"/>
  <c r="T80" i="35" a="1"/>
  <c r="Q71" i="35" a="1"/>
  <c r="H102" i="35"/>
  <c r="AQ95" i="35"/>
  <c r="AV38" i="35" a="1"/>
  <c r="AB22" i="35" a="1"/>
  <c r="BP45" i="35" a="1"/>
  <c r="AK110" i="35" a="1"/>
  <c r="BI98" i="35" a="1"/>
  <c r="AF51" i="35" a="1"/>
  <c r="P33" i="35" a="1"/>
  <c r="BB117" i="35" a="1"/>
  <c r="AI66" i="35" a="1"/>
  <c r="T95" i="35" a="1"/>
  <c r="F137" i="35"/>
  <c r="AE154" i="35" a="1"/>
  <c r="U169" i="35" a="1"/>
  <c r="BJ113" i="35" a="1"/>
  <c r="K130" i="35"/>
  <c r="BU80" i="35" a="1"/>
  <c r="J97" i="35"/>
  <c r="P94" i="35" a="1"/>
  <c r="G102" i="35"/>
  <c r="G132" i="35"/>
  <c r="AM107" i="35"/>
  <c r="AC56" i="35" a="1"/>
  <c r="AZ66" i="35" a="1"/>
  <c r="U123" i="35" a="1"/>
  <c r="Y128" i="35" a="1"/>
  <c r="BP95" i="35" a="1"/>
  <c r="BK105" i="35" a="1"/>
  <c r="BD154" i="35" a="1"/>
  <c r="BG99" i="35" a="1"/>
  <c r="BM84" i="35" a="1"/>
  <c r="AM81" i="35"/>
  <c r="BH96" i="35" a="1"/>
  <c r="BP50" i="35" a="1"/>
  <c r="BF33" i="35" a="1"/>
  <c r="K85" i="35"/>
  <c r="AA66" i="35" a="1"/>
  <c r="J160" i="35"/>
  <c r="AM45" i="35"/>
  <c r="AQ195" i="35"/>
  <c r="BE136" i="35" a="1"/>
  <c r="AO133" i="35"/>
  <c r="AU100" i="35" a="1"/>
  <c r="Y106" i="35" a="1"/>
  <c r="AJ143" i="35" a="1"/>
  <c r="Q72" i="35" a="1"/>
  <c r="BO117" i="35" a="1"/>
  <c r="AK104" i="35" a="1"/>
  <c r="AV124" i="35" a="1"/>
  <c r="AZ68" i="35" a="1"/>
  <c r="U73" i="35" a="1"/>
  <c r="AG72" i="35" a="1"/>
  <c r="U71" i="35" a="1"/>
  <c r="N96" i="35"/>
  <c r="N125" i="35"/>
  <c r="BQ79" i="35" a="1"/>
  <c r="I68" i="35"/>
  <c r="BP154" i="35" a="1"/>
  <c r="BN119" i="35" a="1"/>
  <c r="AB127" i="35" a="1"/>
  <c r="D117" i="35"/>
  <c r="R123" i="35" a="1"/>
  <c r="D111" i="35"/>
  <c r="AO99" i="35"/>
  <c r="AO90" i="35"/>
  <c r="X69" i="35" a="1"/>
  <c r="AS24" i="35"/>
  <c r="V29" i="35" a="1"/>
  <c r="F50" i="35"/>
  <c r="BU77" i="35" a="1"/>
  <c r="BE105" i="35" a="1"/>
  <c r="I200" i="35"/>
  <c r="C125" i="35" a="1"/>
  <c r="BK121" i="35" a="1"/>
  <c r="W78" i="35" a="1"/>
  <c r="L131" i="35"/>
  <c r="N111" i="35"/>
  <c r="AF98" i="35" a="1"/>
  <c r="AN111" i="35"/>
  <c r="BS96" i="35" a="1"/>
  <c r="AV146" i="35" a="1"/>
  <c r="V94" i="35" a="1"/>
  <c r="S58" i="35" a="1"/>
  <c r="S98" i="35" a="1"/>
  <c r="BF79" i="35" a="1"/>
  <c r="L98" i="35"/>
  <c r="AV138" i="35" a="1"/>
  <c r="BB64" i="35" a="1"/>
  <c r="BU93" i="35" a="1"/>
  <c r="J103" i="35"/>
  <c r="X107" i="35" a="1"/>
  <c r="S139" i="35" a="1"/>
  <c r="AA104" i="35" a="1"/>
  <c r="AE130" i="35" a="1"/>
  <c r="T121" i="35" a="1"/>
  <c r="AB79" i="35" a="1"/>
  <c r="AJ72" i="35" a="1"/>
  <c r="Y79" i="35" a="1"/>
  <c r="BL35" i="35" a="1"/>
  <c r="AK118" i="35" a="1"/>
  <c r="I66" i="35"/>
  <c r="AY43" i="35" a="1"/>
  <c r="K76" i="35"/>
  <c r="BT156" i="35" a="1"/>
  <c r="AG126" i="35" a="1"/>
  <c r="AA142" i="35" a="1"/>
  <c r="AK123" i="35" a="1"/>
  <c r="BP105" i="35" a="1"/>
  <c r="BL142" i="35" a="1"/>
  <c r="AD69" i="35" a="1"/>
  <c r="AO127" i="35"/>
  <c r="AC118" i="35" a="1"/>
  <c r="AO108" i="35"/>
  <c r="R145" i="35" a="1"/>
  <c r="H128" i="35"/>
  <c r="BJ91" i="35" a="1"/>
  <c r="AR43" i="35"/>
  <c r="BQ83" i="35" a="1"/>
  <c r="AA70" i="35" a="1"/>
  <c r="D142" i="35"/>
  <c r="AF65" i="35" a="1"/>
  <c r="G97" i="35"/>
  <c r="F98" i="35"/>
  <c r="E119" i="35"/>
  <c r="AN95" i="35"/>
  <c r="W111" i="35" a="1"/>
  <c r="AC113" i="35" a="1"/>
  <c r="BI58" i="35" a="1"/>
  <c r="BO54" i="35" a="1"/>
  <c r="AE95" i="35" a="1"/>
  <c r="AN87" i="35"/>
  <c r="E44" i="35"/>
  <c r="P62" i="35" a="1"/>
  <c r="Q65" i="35" a="1"/>
  <c r="BL106" i="35" a="1"/>
  <c r="BF164" i="35" a="1"/>
  <c r="AW135" i="35" a="1"/>
  <c r="AF143" i="35" a="1"/>
  <c r="AS119" i="35"/>
  <c r="P121" i="35" a="1"/>
  <c r="S184" i="35" a="1"/>
  <c r="BA50" i="35" a="1"/>
  <c r="BI131" i="35" a="1"/>
  <c r="AC150" i="35" a="1"/>
  <c r="W102" i="35" a="1"/>
  <c r="AX147" i="35" a="1"/>
  <c r="BM98" i="35" a="1"/>
  <c r="AY156" i="35" a="1"/>
  <c r="BD122" i="35" a="1"/>
  <c r="D98" i="35"/>
  <c r="AC86" i="35" a="1"/>
  <c r="BN129" i="35" a="1"/>
  <c r="L47" i="35"/>
  <c r="BO93" i="35" a="1"/>
  <c r="BQ54" i="35" a="1"/>
  <c r="X68" i="35" a="1"/>
  <c r="L53" i="35"/>
  <c r="AB82" i="35" a="1"/>
  <c r="AS113" i="35"/>
  <c r="AC91" i="35" a="1"/>
  <c r="BP114" i="35" a="1"/>
  <c r="BK97" i="35" a="1"/>
  <c r="BE56" i="35" a="1"/>
  <c r="E115" i="35"/>
  <c r="K83" i="35"/>
  <c r="BN58" i="35" a="1"/>
  <c r="AR49" i="35"/>
  <c r="AS178" i="35"/>
  <c r="R109" i="35" a="1"/>
  <c r="Z81" i="35" a="1"/>
  <c r="AS130" i="35"/>
  <c r="AQ110" i="35"/>
  <c r="AU128" i="35" a="1"/>
  <c r="BD121" i="35" a="1"/>
  <c r="X158" i="35" a="1"/>
  <c r="BS150" i="35" a="1"/>
  <c r="L135" i="35"/>
  <c r="AW98" i="35" a="1"/>
  <c r="L90" i="35"/>
  <c r="D103" i="35"/>
  <c r="AJ98" i="35" a="1"/>
  <c r="AM166" i="35"/>
  <c r="R65" i="35" a="1"/>
  <c r="M103" i="35"/>
  <c r="AP116" i="35"/>
  <c r="BU46" i="35" a="1"/>
  <c r="M167" i="35"/>
  <c r="BK131" i="35" a="1"/>
  <c r="C143" i="35" a="1"/>
  <c r="AY65" i="35" a="1"/>
  <c r="AS77" i="35"/>
  <c r="AC93" i="35" a="1"/>
  <c r="V75" i="35" a="1"/>
  <c r="AG123" i="35" a="1"/>
  <c r="AB228" i="35" a="1"/>
  <c r="BM112" i="35" a="1"/>
  <c r="G162" i="35"/>
  <c r="AD158" i="35" a="1"/>
  <c r="AF126" i="35" a="1"/>
  <c r="V152" i="35" a="1"/>
  <c r="AB123" i="35" a="1"/>
  <c r="BB120" i="35" a="1"/>
  <c r="BQ154" i="35" a="1"/>
  <c r="C139" i="35" a="1"/>
  <c r="BJ147" i="35" a="1"/>
  <c r="BE125" i="35" a="1"/>
  <c r="AD113" i="35" a="1"/>
  <c r="AY194" i="35" a="1"/>
  <c r="T160" i="35" a="1"/>
  <c r="BL153" i="35" a="1"/>
  <c r="AA77" i="35" a="1"/>
  <c r="AA190" i="35" a="1"/>
  <c r="AZ114" i="35" a="1"/>
  <c r="AX156" i="35" a="1"/>
  <c r="Y103" i="35" a="1"/>
  <c r="AJ153" i="35" a="1"/>
  <c r="Z104" i="35" a="1"/>
  <c r="AG131" i="35" a="1"/>
  <c r="BK84" i="35" a="1"/>
  <c r="BO136" i="35" a="1"/>
  <c r="AX103" i="35" a="1"/>
  <c r="AX110" i="35" a="1"/>
  <c r="BN133" i="35" a="1"/>
  <c r="H211" i="35"/>
  <c r="P114" i="35" a="1"/>
  <c r="I101" i="35"/>
  <c r="BH127" i="35" a="1"/>
  <c r="D126" i="35"/>
  <c r="AA84" i="35" a="1"/>
  <c r="W105" i="35" a="1"/>
  <c r="BH97" i="35" a="1"/>
  <c r="BO150" i="35" a="1"/>
  <c r="AW165" i="35" a="1"/>
  <c r="AP128" i="35"/>
  <c r="BA114" i="35" a="1"/>
  <c r="Z114" i="35" a="1"/>
  <c r="AE139" i="35" a="1"/>
  <c r="AU127" i="35" a="1"/>
  <c r="BB123" i="35" a="1"/>
  <c r="BB124" i="35" a="1"/>
  <c r="BD70" i="35" a="1"/>
  <c r="AI131" i="35" a="1"/>
  <c r="BL67" i="35" a="1"/>
  <c r="BQ95" i="35" a="1"/>
  <c r="AC132" i="35" a="1"/>
  <c r="U104" i="35" a="1"/>
  <c r="I70" i="35"/>
  <c r="F126" i="35"/>
  <c r="AX79" i="35" a="1"/>
  <c r="C137" i="35" a="1"/>
  <c r="G142" i="35"/>
  <c r="W131" i="35" a="1"/>
  <c r="BN143" i="35" a="1"/>
  <c r="C121" i="35" a="1"/>
  <c r="L89" i="35"/>
  <c r="BH92" i="35" a="1"/>
  <c r="H101" i="35"/>
  <c r="I72" i="35"/>
  <c r="H48" i="35"/>
  <c r="R69" i="35" a="1"/>
  <c r="AR64" i="35"/>
  <c r="BT79" i="35" a="1"/>
  <c r="AJ177" i="35" a="1"/>
  <c r="AV131" i="35" a="1"/>
  <c r="BO115" i="35" a="1"/>
  <c r="AZ122" i="35" a="1"/>
  <c r="BP144" i="35" a="1"/>
  <c r="AF121" i="35" a="1"/>
  <c r="AI90" i="35" a="1"/>
  <c r="AZ112" i="35" a="1"/>
  <c r="AS108" i="35"/>
  <c r="AQ115" i="35"/>
  <c r="L84" i="35"/>
  <c r="AX102" i="35" a="1"/>
  <c r="V91" i="35" a="1"/>
  <c r="BP64" i="35" a="1"/>
  <c r="C107" i="35" a="1"/>
  <c r="BS119" i="35" a="1"/>
  <c r="BI95" i="35" a="1"/>
  <c r="AE86" i="35" a="1"/>
  <c r="AM53" i="35"/>
  <c r="AP115" i="35"/>
  <c r="AW118" i="35" a="1"/>
  <c r="BN112" i="35" a="1"/>
  <c r="D115" i="35"/>
  <c r="AY129" i="35" a="1"/>
  <c r="AZ73" i="35" a="1"/>
  <c r="AH84" i="35" a="1"/>
  <c r="AD122" i="35" a="1"/>
  <c r="AC61" i="35" a="1"/>
  <c r="C52" i="35" a="1"/>
  <c r="S79" i="35" a="1"/>
  <c r="AV99" i="35" a="1"/>
  <c r="AA85" i="35" a="1"/>
  <c r="AN130" i="35"/>
  <c r="BK110" i="35" a="1"/>
  <c r="AG133" i="35" a="1"/>
  <c r="K124" i="35"/>
  <c r="V146" i="35" a="1"/>
  <c r="F134" i="35"/>
  <c r="U147" i="35" a="1"/>
  <c r="BT160" i="35" a="1"/>
  <c r="AM129" i="35"/>
  <c r="BP142" i="35" a="1"/>
  <c r="P61" i="35" a="1"/>
  <c r="BO130" i="35" a="1"/>
  <c r="P74" i="35" a="1"/>
  <c r="BQ76" i="35" a="1"/>
  <c r="AK74" i="35" a="1"/>
  <c r="D96" i="35"/>
  <c r="BD85" i="35" a="1"/>
  <c r="AR113" i="35"/>
  <c r="BE66" i="35" a="1"/>
  <c r="AX82" i="35" a="1"/>
  <c r="BM121" i="35" a="1"/>
  <c r="BB80" i="35" a="1"/>
  <c r="BJ118" i="35" a="1"/>
  <c r="AB106" i="35" a="1"/>
  <c r="AY82" i="35" a="1"/>
  <c r="M92" i="35"/>
  <c r="BA60" i="35" a="1"/>
  <c r="N78" i="35"/>
  <c r="Q91" i="35" a="1"/>
  <c r="L59" i="35"/>
  <c r="AD78" i="35" a="1"/>
  <c r="AS85" i="35"/>
  <c r="AO146" i="35"/>
  <c r="AY145" i="35" a="1"/>
  <c r="AH99" i="35" a="1"/>
  <c r="BT113" i="35" a="1"/>
  <c r="AP99" i="35"/>
  <c r="BU138" i="35" a="1"/>
  <c r="S88" i="35" a="1"/>
  <c r="BC113" i="35" a="1"/>
  <c r="BF105" i="35" a="1"/>
  <c r="BS139" i="35" a="1"/>
  <c r="AV160" i="35" a="1"/>
  <c r="BS137" i="35" a="1"/>
  <c r="BU52" i="35" a="1"/>
  <c r="AA65" i="35" a="1"/>
  <c r="BP101" i="35" a="1"/>
  <c r="P89" i="35" a="1"/>
  <c r="Q56" i="35" a="1"/>
  <c r="U84" i="35" a="1"/>
  <c r="AC80" i="35" a="1"/>
  <c r="G92" i="35"/>
  <c r="X122" i="35" a="1"/>
  <c r="AO89" i="35"/>
  <c r="BR113" i="35" a="1"/>
  <c r="Z117" i="35" a="1"/>
  <c r="X94" i="35" a="1"/>
  <c r="BA64" i="35" a="1"/>
  <c r="H46" i="35"/>
  <c r="BJ84" i="35" a="1"/>
  <c r="W115" i="35" a="1"/>
  <c r="X83" i="35" a="1"/>
  <c r="BF49" i="35" a="1"/>
  <c r="Q92" i="35" a="1"/>
  <c r="BL132" i="35" a="1"/>
  <c r="BS118" i="35" a="1"/>
  <c r="BO105" i="35" a="1"/>
  <c r="BC120" i="35" a="1"/>
  <c r="AN113" i="35"/>
  <c r="AX167" i="35" a="1"/>
  <c r="AO67" i="35"/>
  <c r="AG144" i="35" a="1"/>
  <c r="D179" i="35"/>
  <c r="AM93" i="35"/>
  <c r="S133" i="35" a="1"/>
  <c r="U96" i="35" a="1"/>
  <c r="AV125" i="35" a="1"/>
  <c r="R107" i="35" a="1"/>
  <c r="AA72" i="35" a="1"/>
  <c r="AI126" i="35" a="1"/>
  <c r="D131" i="35"/>
  <c r="BG62" i="35" a="1"/>
  <c r="AJ67" i="35" a="1"/>
  <c r="V104" i="35" a="1"/>
  <c r="BC129" i="35" a="1"/>
  <c r="AK95" i="35" a="1"/>
  <c r="AD81" i="35" a="1"/>
  <c r="R80" i="35" a="1"/>
  <c r="H74" i="35"/>
  <c r="AC26" i="35" a="1"/>
  <c r="P44" i="35" a="1"/>
  <c r="L68" i="35"/>
  <c r="AA48" i="35" a="1"/>
  <c r="AM54" i="35"/>
  <c r="AX111" i="35" a="1"/>
  <c r="BL68" i="35" a="1"/>
  <c r="AA154" i="35" a="1"/>
  <c r="G131" i="35"/>
  <c r="AE105" i="35" a="1"/>
  <c r="BU113" i="35" a="1"/>
  <c r="BC117" i="35" a="1"/>
  <c r="BE108" i="35" a="1"/>
  <c r="BF131" i="35" a="1"/>
  <c r="AO159" i="35"/>
  <c r="BP136" i="35" a="1"/>
  <c r="K92" i="35"/>
  <c r="BK106" i="35" a="1"/>
  <c r="Y70" i="35" a="1"/>
  <c r="AB107" i="35" a="1"/>
  <c r="BH138" i="35" a="1"/>
  <c r="BA78" i="35" a="1"/>
  <c r="BS72" i="35" a="1"/>
  <c r="AY96" i="35" a="1"/>
  <c r="K126" i="35"/>
  <c r="BK70" i="35" a="1"/>
  <c r="U128" i="35" a="1"/>
  <c r="BJ73" i="35" a="1"/>
  <c r="G125" i="35"/>
  <c r="BO52" i="35" a="1"/>
  <c r="AQ96" i="35"/>
  <c r="F90" i="35"/>
  <c r="H44" i="35"/>
  <c r="J22" i="35"/>
  <c r="AG29" i="35" a="1"/>
  <c r="BG45" i="35" a="1"/>
  <c r="BL84" i="35" a="1"/>
  <c r="C131" i="35" a="1"/>
  <c r="BH57" i="35" a="1"/>
  <c r="J143" i="35"/>
  <c r="U105" i="35" a="1"/>
  <c r="AG130" i="35" a="1"/>
  <c r="AY127" i="35" a="1"/>
  <c r="K153" i="35"/>
  <c r="U122" i="35" a="1"/>
  <c r="N159" i="35"/>
  <c r="AZ137" i="35" a="1"/>
  <c r="AZ107" i="35" a="1"/>
  <c r="BB118" i="35" a="1"/>
  <c r="AV70" i="35" a="1"/>
  <c r="AX153" i="35" a="1"/>
  <c r="BA117" i="35" a="1"/>
  <c r="AR97" i="35"/>
  <c r="C111" i="35" a="1"/>
  <c r="C115" i="35" a="1"/>
  <c r="AI86" i="35" a="1"/>
  <c r="BC128" i="35" a="1"/>
  <c r="BR95" i="35" a="1"/>
  <c r="BQ124" i="35" a="1"/>
  <c r="BU78" i="35" a="1"/>
  <c r="BE118" i="35" a="1"/>
  <c r="U120" i="35" a="1"/>
  <c r="J132" i="35"/>
  <c r="G106" i="35"/>
  <c r="G74" i="35"/>
  <c r="P93" i="35" a="1"/>
  <c r="BL213" i="35" a="1"/>
  <c r="BQ172" i="35" a="1"/>
  <c r="AK146" i="35" a="1"/>
  <c r="P127" i="35" a="1"/>
  <c r="Z182" i="35" a="1"/>
  <c r="I166" i="35"/>
  <c r="BA104" i="35" a="1"/>
  <c r="R133" i="35" a="1"/>
  <c r="AE146" i="35" a="1"/>
  <c r="AE166" i="35" a="1"/>
  <c r="AF148" i="35" a="1"/>
  <c r="AY89" i="35" a="1"/>
  <c r="L134" i="35"/>
  <c r="BK135" i="35" a="1"/>
  <c r="BO104" i="35" a="1"/>
  <c r="AW58" i="35" a="1"/>
  <c r="AG155" i="35" a="1"/>
  <c r="BK96" i="35" a="1"/>
  <c r="AC101" i="35" a="1"/>
  <c r="BE42" i="35" a="1"/>
  <c r="K147" i="35"/>
  <c r="BH168" i="35" a="1"/>
  <c r="U94" i="35" a="1"/>
  <c r="BU64" i="35" a="1"/>
  <c r="BD153" i="35" a="1"/>
  <c r="BJ160" i="35" a="1"/>
  <c r="R112" i="35" a="1"/>
  <c r="AA153" i="35" a="1"/>
  <c r="AH114" i="35" a="1"/>
  <c r="W150" i="35" a="1"/>
  <c r="V78" i="35" a="1"/>
  <c r="BO88" i="35" a="1"/>
  <c r="BN151" i="35" a="1"/>
  <c r="Z113" i="35" a="1"/>
  <c r="D71" i="35"/>
  <c r="AS92" i="35"/>
  <c r="AQ146" i="35"/>
  <c r="AH129" i="35" a="1"/>
  <c r="BO127" i="35" a="1"/>
  <c r="BS110" i="35" a="1"/>
  <c r="X147" i="35" a="1"/>
  <c r="AP109" i="35"/>
  <c r="AC116" i="35" a="1"/>
  <c r="BI97" i="35" a="1"/>
  <c r="BN120" i="35" a="1"/>
  <c r="AJ79" i="35" a="1"/>
  <c r="AD100" i="35" a="1"/>
  <c r="BM92" i="35" a="1"/>
  <c r="BC92" i="35" a="1"/>
  <c r="AA87" i="35" a="1"/>
  <c r="AV100" i="35" a="1"/>
  <c r="T153" i="35" a="1"/>
  <c r="AB68" i="35" a="1"/>
  <c r="H93" i="35"/>
  <c r="R74" i="35" a="1"/>
  <c r="AV98" i="35" a="1"/>
  <c r="Q100" i="35" a="1"/>
  <c r="AR96" i="35"/>
  <c r="AD156" i="35" a="1"/>
  <c r="AR102" i="35"/>
  <c r="K80" i="35"/>
  <c r="P55" i="35" a="1"/>
  <c r="BA83" i="35" a="1"/>
  <c r="AC120" i="35" a="1"/>
  <c r="BG20" i="35" a="1"/>
  <c r="E80" i="35"/>
  <c r="Q117" i="35" a="1"/>
  <c r="P130" i="35" a="1"/>
  <c r="M145" i="35"/>
  <c r="W106" i="35" a="1"/>
  <c r="P82" i="35" a="1"/>
  <c r="J114" i="35"/>
  <c r="P97" i="35" a="1"/>
  <c r="AO152" i="35"/>
  <c r="BS80" i="35" a="1"/>
  <c r="Y132" i="35" a="1"/>
  <c r="AG147" i="35" a="1"/>
  <c r="BP122" i="35" a="1"/>
  <c r="BT98" i="35" a="1"/>
  <c r="AU62" i="35" a="1"/>
  <c r="BK76" i="35" a="1"/>
  <c r="BQ99" i="35" a="1"/>
  <c r="Z93" i="35" a="1"/>
  <c r="AV129" i="35" a="1"/>
  <c r="BM50" i="35" a="1"/>
  <c r="BD77" i="35" a="1"/>
  <c r="C90" i="35" a="1"/>
  <c r="AS72" i="35"/>
  <c r="BD116" i="35" a="1"/>
  <c r="AG70" i="35" a="1"/>
  <c r="BA113" i="35" a="1"/>
  <c r="X110" i="35" a="1"/>
  <c r="K99" i="35"/>
  <c r="BS75" i="35" a="1"/>
  <c r="AA35" i="35" a="1"/>
  <c r="N71" i="35"/>
  <c r="V31" i="35" a="1"/>
  <c r="AS89" i="35"/>
  <c r="AI68" i="35" a="1"/>
  <c r="K81" i="35"/>
  <c r="AF154" i="35" a="1"/>
  <c r="BO77" i="35" a="1"/>
  <c r="BF113" i="35" a="1"/>
  <c r="AZ152" i="35" a="1"/>
  <c r="AJ164" i="35" a="1"/>
  <c r="AI114" i="35" a="1"/>
  <c r="BR89" i="35" a="1"/>
  <c r="BE143" i="35" a="1"/>
  <c r="AK111" i="35" a="1"/>
  <c r="BM100" i="35" a="1"/>
  <c r="BE104" i="35" a="1"/>
  <c r="BJ122" i="35" a="1"/>
  <c r="BP120" i="35" a="1"/>
  <c r="BD136" i="35" a="1"/>
  <c r="BF67" i="35" a="1"/>
  <c r="L95" i="35"/>
  <c r="AG77" i="35" a="1"/>
  <c r="BI86" i="35" a="1"/>
  <c r="BG88" i="35" a="1"/>
  <c r="AO75" i="35"/>
  <c r="V125" i="35" a="1"/>
  <c r="Y73" i="35" a="1"/>
  <c r="BD117" i="35" a="1"/>
  <c r="AZ72" i="35" a="1"/>
  <c r="U88" i="35" a="1"/>
  <c r="S27" i="35" a="1"/>
  <c r="AS65" i="35"/>
  <c r="BQ69" i="35" a="1"/>
  <c r="BP72" i="35" a="1"/>
  <c r="BL49" i="35" a="1"/>
  <c r="BD102" i="35" a="1"/>
  <c r="AD121" i="35" a="1"/>
  <c r="AW156" i="35" a="1"/>
  <c r="BC78" i="35" a="1"/>
  <c r="S106" i="35" a="1"/>
  <c r="F128" i="35"/>
  <c r="BG136" i="35" a="1"/>
  <c r="AF174" i="35" a="1"/>
  <c r="BC74" i="35" a="1"/>
  <c r="AJ129" i="35" a="1"/>
  <c r="Q107" i="35" a="1"/>
  <c r="AU104" i="35" a="1"/>
  <c r="AB117" i="35" a="1"/>
  <c r="BH104" i="35" a="1"/>
  <c r="BA139" i="35" a="1"/>
  <c r="BJ144" i="35" a="1"/>
  <c r="P91" i="35" a="1"/>
  <c r="AZ79" i="35" a="1"/>
  <c r="W117" i="35" a="1"/>
  <c r="BQ70" i="35" a="1"/>
  <c r="AO48" i="35"/>
  <c r="BG90" i="35" a="1"/>
  <c r="Y86" i="35" a="1"/>
  <c r="BE88" i="35" a="1"/>
  <c r="BQ90" i="35" a="1"/>
  <c r="F101" i="35"/>
  <c r="W101" i="35" a="1"/>
  <c r="BJ34" i="35" a="1"/>
  <c r="BK55" i="35" a="1"/>
  <c r="AG27" i="35" a="1"/>
  <c r="AX75" i="35" a="1"/>
  <c r="Y65" i="35" a="1"/>
  <c r="G126" i="35"/>
  <c r="AE98" i="35" a="1"/>
  <c r="AE108" i="35" a="1"/>
  <c r="I140" i="35"/>
  <c r="AX126" i="35" a="1"/>
  <c r="M101" i="35"/>
  <c r="D112" i="35"/>
  <c r="AW124" i="35" a="1"/>
  <c r="F117" i="35"/>
  <c r="AK96" i="35" a="1"/>
  <c r="W118" i="35" a="1"/>
  <c r="BD72" i="35" a="1"/>
  <c r="P113" i="35" a="1"/>
  <c r="AD93" i="35" a="1"/>
  <c r="AG111" i="35" a="1"/>
  <c r="X104" i="35" a="1"/>
  <c r="X87" i="35" a="1"/>
  <c r="AY88" i="35" a="1"/>
  <c r="M134" i="35"/>
  <c r="BS111" i="35" a="1"/>
  <c r="BP117" i="35" a="1"/>
  <c r="BH119" i="35" a="1"/>
  <c r="BA62" i="35" a="1"/>
  <c r="BQ116" i="35" a="1"/>
  <c r="BJ53" i="35" a="1"/>
  <c r="BB70" i="35" a="1"/>
  <c r="AK79" i="35" a="1"/>
  <c r="K37" i="35"/>
  <c r="BA76" i="35" a="1"/>
  <c r="BM89" i="35" a="1"/>
  <c r="X57" i="35" a="1"/>
  <c r="AR107" i="35"/>
  <c r="AW96" i="35" a="1"/>
  <c r="V88" i="35" a="1"/>
  <c r="AS149" i="35"/>
  <c r="S104" i="35" a="1"/>
  <c r="AY141" i="35" a="1"/>
  <c r="AO119" i="35"/>
  <c r="AD154" i="35" a="1"/>
  <c r="BS151" i="35" a="1"/>
  <c r="AS97" i="35"/>
  <c r="AS118" i="35"/>
  <c r="BL113" i="35" a="1"/>
  <c r="Z119" i="35" a="1"/>
  <c r="K77" i="35"/>
  <c r="V61" i="35" a="1"/>
  <c r="AQ80" i="35"/>
  <c r="W73" i="35" a="1"/>
  <c r="Z121" i="35" a="1"/>
  <c r="AC104" i="35" a="1"/>
  <c r="BR67" i="35" a="1"/>
  <c r="G137" i="35"/>
  <c r="H70" i="35"/>
  <c r="BT128" i="35" a="1"/>
  <c r="BG72" i="35" a="1"/>
  <c r="BO122" i="35" a="1"/>
  <c r="C134" i="35" a="1"/>
  <c r="T171" i="35" a="1"/>
  <c r="AF95" i="35" a="1"/>
  <c r="R67" i="35" a="1"/>
  <c r="BO78" i="35" a="1"/>
  <c r="BG75" i="35" a="1"/>
  <c r="AB108" i="35" a="1"/>
  <c r="M106" i="35"/>
  <c r="AX97" i="35" a="1"/>
  <c r="AE56" i="35" a="1"/>
  <c r="Y156" i="35" a="1"/>
  <c r="BC93" i="35" a="1"/>
  <c r="AO124" i="35"/>
  <c r="AP154" i="35"/>
  <c r="AD137" i="35" a="1"/>
  <c r="D139" i="35"/>
  <c r="BA112" i="35" a="1"/>
  <c r="H115" i="35"/>
  <c r="V114" i="35" a="1"/>
  <c r="AR100" i="35"/>
  <c r="AP78" i="35"/>
  <c r="AM133" i="35"/>
  <c r="AW110" i="35" a="1"/>
  <c r="AC89" i="35" a="1"/>
  <c r="AZ130" i="35" a="1"/>
  <c r="BL137" i="35" a="1"/>
  <c r="N92" i="35"/>
  <c r="H80" i="35"/>
  <c r="D74" i="35"/>
  <c r="E85" i="35"/>
  <c r="AF105" i="35" a="1"/>
  <c r="AF82" i="35" a="1"/>
  <c r="BJ102" i="35" a="1"/>
  <c r="BF142" i="35" a="1"/>
  <c r="AH83" i="35" a="1"/>
  <c r="N45" i="35"/>
  <c r="C124" i="35" a="1"/>
  <c r="T60" i="35" a="1"/>
  <c r="BI192" i="35" a="1"/>
  <c r="J123" i="35"/>
  <c r="AX155" i="35" a="1"/>
  <c r="BG169" i="35" a="1"/>
  <c r="BE122" i="35" a="1"/>
  <c r="BF150" i="35" a="1"/>
  <c r="AZ85" i="35" a="1"/>
  <c r="L106" i="35"/>
  <c r="D104" i="35"/>
  <c r="R139" i="35" a="1"/>
  <c r="BT69" i="35" a="1"/>
  <c r="AQ149" i="35"/>
  <c r="R138" i="35" a="1"/>
  <c r="L132" i="35"/>
  <c r="AE141" i="35" a="1"/>
  <c r="AH112" i="35" a="1"/>
  <c r="I124" i="35"/>
  <c r="AX114" i="35" a="1"/>
  <c r="AH133" i="35" a="1"/>
  <c r="R108" i="35" a="1"/>
  <c r="AJ133" i="35" a="1"/>
  <c r="L142" i="35"/>
  <c r="AJ136" i="35" a="1"/>
  <c r="AK119" i="35" a="1"/>
  <c r="J107" i="35"/>
  <c r="AE135" i="35" a="1"/>
  <c r="E121" i="35"/>
  <c r="AZ128" i="35" a="1"/>
  <c r="H92" i="35"/>
  <c r="E181" i="35"/>
  <c r="X67" i="35" a="1"/>
  <c r="D124" i="35"/>
  <c r="F123" i="35"/>
  <c r="BO111" i="35" a="1"/>
  <c r="AF139" i="35" a="1"/>
  <c r="AU78" i="35" a="1"/>
  <c r="AG120" i="35" a="1"/>
  <c r="AZ155" i="35" a="1"/>
  <c r="BK120" i="35" a="1"/>
  <c r="AI139" i="35" a="1"/>
  <c r="BE90" i="35" a="1"/>
  <c r="BG85" i="35" a="1"/>
  <c r="X99" i="35" a="1"/>
  <c r="BP96" i="35" a="1"/>
  <c r="BU131" i="35" a="1"/>
  <c r="AN96" i="35"/>
  <c r="BK54" i="35" a="1"/>
  <c r="BG129" i="35" a="1"/>
  <c r="AV105" i="35" a="1"/>
  <c r="AG108" i="35" a="1"/>
  <c r="AQ100" i="35"/>
  <c r="AG89" i="35" a="1"/>
  <c r="BM85" i="35" a="1"/>
  <c r="AJ84" i="35" a="1"/>
  <c r="BJ75" i="35" a="1"/>
  <c r="AR80" i="35"/>
  <c r="BA131" i="35" a="1"/>
  <c r="AX78" i="35" a="1"/>
  <c r="S110" i="35" a="1"/>
  <c r="AC121" i="35" a="1"/>
  <c r="BN97" i="35" a="1"/>
  <c r="I37" i="35"/>
  <c r="BA26" i="35" a="1"/>
  <c r="BE59" i="35" a="1"/>
  <c r="P110" i="35" a="1"/>
  <c r="AS68" i="35"/>
  <c r="BC87" i="35" a="1"/>
  <c r="J52" i="35"/>
  <c r="D154" i="35"/>
  <c r="M89" i="35"/>
  <c r="AR112" i="35"/>
  <c r="BG116" i="35" a="1"/>
  <c r="BE100" i="35" a="1"/>
  <c r="BL126" i="35" a="1"/>
  <c r="AB70" i="35" a="1"/>
  <c r="BQ125" i="35" a="1"/>
  <c r="BU102" i="35" a="1"/>
  <c r="AS98" i="35"/>
  <c r="C128" i="35" a="1"/>
  <c r="BQ136" i="35" a="1"/>
  <c r="X111" i="35" a="1"/>
  <c r="BH112" i="35" a="1"/>
  <c r="AN83" i="35"/>
  <c r="M71" i="35"/>
  <c r="BM128" i="35" a="1"/>
  <c r="AH118" i="35" a="1"/>
  <c r="BD59" i="35" a="1"/>
  <c r="BG103" i="35" a="1"/>
  <c r="G122" i="35"/>
  <c r="N100" i="35"/>
  <c r="AH65" i="35" a="1"/>
  <c r="L88" i="35"/>
  <c r="R157" i="35" a="1"/>
  <c r="F76" i="35"/>
  <c r="AP38" i="35"/>
  <c r="T52" i="35" a="1"/>
  <c r="AP66" i="35"/>
  <c r="AJ78" i="35" a="1"/>
  <c r="AW94" i="35" a="1"/>
  <c r="BT47" i="35" a="1"/>
  <c r="AE142" i="35" a="1"/>
  <c r="AX129" i="35" a="1"/>
  <c r="AR104" i="35"/>
  <c r="AA79" i="35" a="1"/>
  <c r="AO122" i="35"/>
  <c r="BS130" i="35" a="1"/>
  <c r="AC142" i="35" a="1"/>
  <c r="E90" i="35"/>
  <c r="AE129" i="35" a="1"/>
  <c r="AO72" i="35"/>
  <c r="P106" i="35" a="1"/>
  <c r="AC73" i="35" a="1"/>
  <c r="BH98" i="35" a="1"/>
  <c r="BT139" i="35" a="1"/>
  <c r="AO73" i="35"/>
  <c r="U87" i="35" a="1"/>
  <c r="BQ122" i="35" a="1"/>
  <c r="AY130" i="35" a="1"/>
  <c r="Z65" i="35" a="1"/>
  <c r="G133" i="35"/>
  <c r="AD84" i="35" a="1"/>
  <c r="BP126" i="35" a="1"/>
  <c r="AH73" i="35" a="1"/>
  <c r="F107" i="35"/>
  <c r="BG87" i="35" a="1"/>
  <c r="AS57" i="35"/>
  <c r="BS28" i="35" a="1"/>
  <c r="BG61" i="35" a="1"/>
  <c r="F81" i="35"/>
  <c r="AM61" i="35"/>
  <c r="AD85" i="35" a="1"/>
  <c r="P72" i="35" a="1"/>
  <c r="AW145" i="35" a="1"/>
  <c r="BP148" i="35" a="1"/>
  <c r="AB136" i="35" a="1"/>
  <c r="BR122" i="35" a="1"/>
  <c r="Z145" i="35" a="1"/>
  <c r="AA136" i="35" a="1"/>
  <c r="K107" i="35"/>
  <c r="AB71" i="35" a="1"/>
  <c r="AZ105" i="35" a="1"/>
  <c r="BS93" i="35" a="1"/>
  <c r="E117" i="35"/>
  <c r="BH81" i="35" a="1"/>
  <c r="BQ105" i="35" a="1"/>
  <c r="AZ98" i="35" a="1"/>
  <c r="R126" i="35" a="1"/>
  <c r="D132" i="35"/>
  <c r="AB111" i="35" a="1"/>
  <c r="D147" i="35"/>
  <c r="H76" i="35"/>
  <c r="M140" i="35"/>
  <c r="BC86" i="35" a="1"/>
  <c r="BA133" i="35" a="1"/>
  <c r="AP67" i="35"/>
  <c r="BQ85" i="35" a="1"/>
  <c r="AV64" i="35" a="1"/>
  <c r="BU48" i="35" a="1"/>
  <c r="BQ36" i="35" a="1"/>
  <c r="AH54" i="35" a="1"/>
  <c r="BF83" i="35" a="1"/>
  <c r="AW51" i="35" a="1"/>
  <c r="P90" i="35" a="1"/>
  <c r="U78" i="35" a="1"/>
  <c r="AW169" i="35" a="1"/>
  <c r="U140" i="35" a="1"/>
  <c r="L136" i="35"/>
  <c r="BL111" i="35" a="1"/>
  <c r="AO113" i="35"/>
  <c r="AY116" i="35" a="1"/>
  <c r="Y159" i="35" a="1"/>
  <c r="BR105" i="35" a="1"/>
  <c r="AO117" i="35"/>
  <c r="BL121" i="35" a="1"/>
  <c r="BD71" i="35" a="1"/>
  <c r="AV45" i="35" a="1"/>
  <c r="AA75" i="35" a="1"/>
  <c r="AS91" i="35"/>
  <c r="R137" i="35" a="1"/>
  <c r="W136" i="35" a="1"/>
  <c r="E101" i="35"/>
  <c r="BE124" i="35" a="1"/>
  <c r="AK76" i="35" a="1"/>
  <c r="AS117" i="35"/>
  <c r="AM86" i="35"/>
  <c r="T112" i="35" a="1"/>
  <c r="AD103" i="35" a="1"/>
  <c r="R63" i="35" a="1"/>
  <c r="H87" i="35"/>
  <c r="AP142" i="35"/>
  <c r="S157" i="35" a="1"/>
  <c r="H69" i="35"/>
  <c r="M48" i="35"/>
  <c r="BN103" i="35" a="1"/>
  <c r="W92" i="35" a="1"/>
  <c r="AZ33" i="35" a="1"/>
  <c r="N146" i="35"/>
  <c r="W126" i="35" a="1"/>
  <c r="AP117" i="35"/>
  <c r="P120" i="35" a="1"/>
  <c r="AI118" i="35" a="1"/>
  <c r="BG120" i="35" a="1"/>
  <c r="AG148" i="35" a="1"/>
  <c r="AO118" i="35"/>
  <c r="X80" i="35" a="1"/>
  <c r="M99" i="35"/>
  <c r="T88" i="35" a="1"/>
  <c r="BM125" i="35" a="1"/>
  <c r="N89" i="35"/>
  <c r="BH64" i="35" a="1"/>
  <c r="P108" i="35" a="1"/>
  <c r="AV104" i="35" a="1"/>
  <c r="BU58" i="35" a="1"/>
  <c r="BE95" i="35" a="1"/>
  <c r="AU132" i="35" a="1"/>
  <c r="AD118" i="35" a="1"/>
  <c r="BK102" i="35" a="1"/>
  <c r="BA107" i="35" a="1"/>
  <c r="V119" i="35" a="1"/>
  <c r="K121" i="35"/>
  <c r="AB116" i="35" a="1"/>
  <c r="AE110" i="35" a="1"/>
  <c r="AF38" i="35" a="1"/>
  <c r="I78" i="35"/>
  <c r="BO67" i="35" a="1"/>
  <c r="AZ81" i="35" a="1"/>
  <c r="AV91" i="35" a="1"/>
  <c r="I91" i="35"/>
  <c r="BO157" i="35" a="1"/>
  <c r="BH100" i="35" a="1"/>
  <c r="G144" i="35"/>
  <c r="AR67" i="35"/>
  <c r="AC114" i="35" a="1"/>
  <c r="AI106" i="35" a="1"/>
  <c r="AJ120" i="35" a="1"/>
  <c r="J126" i="35"/>
  <c r="BB96" i="35" a="1"/>
  <c r="BB108" i="35" a="1"/>
  <c r="BU103" i="35" a="1"/>
  <c r="BI100" i="35" a="1"/>
  <c r="F122" i="35"/>
  <c r="AN155" i="35"/>
  <c r="L75" i="35"/>
  <c r="AC72" i="35" a="1"/>
  <c r="W100" i="35" a="1"/>
  <c r="AQ67" i="35"/>
  <c r="AH120" i="35" a="1"/>
  <c r="AR74" i="35"/>
  <c r="H71" i="35"/>
  <c r="AX72" i="35" a="1"/>
  <c r="AZ74" i="35" a="1"/>
  <c r="AM118" i="35"/>
  <c r="X39" i="35" a="1"/>
  <c r="L43" i="35"/>
  <c r="S67" i="35" a="1"/>
  <c r="X30" i="35" a="1"/>
  <c r="AW60" i="35" a="1"/>
  <c r="S36" i="35" a="1"/>
  <c r="T23" i="35" a="1"/>
  <c r="X109" i="35" a="1"/>
  <c r="Q81" i="35" a="1"/>
  <c r="AO112" i="35"/>
  <c r="AO20" i="35"/>
  <c r="BB41" i="35" a="1"/>
  <c r="AR33" i="35"/>
  <c r="X56" i="35" a="1"/>
  <c r="AU58" i="35" a="1"/>
  <c r="AU178" i="35" a="1"/>
  <c r="Q151" i="35" a="1"/>
  <c r="P146" i="35" a="1"/>
  <c r="BR161" i="35" a="1"/>
  <c r="BU98" i="35" a="1"/>
  <c r="BU130" i="35" a="1"/>
  <c r="BK77" i="35" a="1"/>
  <c r="BS128" i="35" a="1"/>
  <c r="BS155" i="35" a="1"/>
  <c r="AV159" i="35" a="1"/>
  <c r="R128" i="35" a="1"/>
  <c r="T87" i="35" a="1"/>
  <c r="BM110" i="35" a="1"/>
  <c r="C122" i="35" a="1"/>
  <c r="BO72" i="35" a="1"/>
  <c r="AE136" i="35" a="1"/>
  <c r="BG110" i="35" a="1"/>
  <c r="BA106" i="35" a="1"/>
  <c r="G51" i="35"/>
  <c r="AI149" i="35" a="1"/>
  <c r="BF130" i="35" a="1"/>
  <c r="AO128" i="35"/>
  <c r="BB142" i="35" a="1"/>
  <c r="BU110" i="35" a="1"/>
  <c r="AE112" i="35" a="1"/>
  <c r="BE132" i="35" a="1"/>
  <c r="AN107" i="35"/>
  <c r="AY117" i="35" a="1"/>
  <c r="P100" i="35" a="1"/>
  <c r="AX174" i="35" a="1"/>
  <c r="BU111" i="35" a="1"/>
  <c r="BR109" i="35" a="1"/>
  <c r="AS101" i="35"/>
  <c r="BR115" i="35" a="1"/>
  <c r="S131" i="35" a="1"/>
  <c r="AN112" i="35"/>
  <c r="BN116" i="35" a="1"/>
  <c r="L114" i="35"/>
  <c r="H117" i="35"/>
  <c r="S159" i="35" a="1"/>
  <c r="AX113" i="35" a="1"/>
  <c r="AO175" i="35"/>
  <c r="AW108" i="35" a="1"/>
  <c r="E89" i="35"/>
  <c r="D114" i="35"/>
  <c r="AY108" i="35" a="1"/>
  <c r="BL144" i="35" a="1"/>
  <c r="BE99" i="35" a="1"/>
  <c r="AR138" i="35"/>
  <c r="BH140" i="35" a="1"/>
  <c r="AE91" i="35" a="1"/>
  <c r="AN78" i="35"/>
  <c r="AW146" i="35" a="1"/>
  <c r="BK162" i="35" a="1"/>
  <c r="BS92" i="35" a="1"/>
  <c r="U136" i="35" a="1"/>
  <c r="BE91" i="35" a="1"/>
  <c r="BJ135" i="35" a="1"/>
  <c r="I113" i="35"/>
  <c r="AM95" i="35"/>
  <c r="E99" i="35"/>
  <c r="AA90" i="35" a="1"/>
  <c r="AY37" i="35" a="1"/>
  <c r="Z68" i="35" a="1"/>
  <c r="BG67" i="35" a="1"/>
  <c r="V82" i="35" a="1"/>
  <c r="AG26" i="35" a="1"/>
  <c r="F113" i="35"/>
  <c r="AW136" i="35" a="1"/>
  <c r="AD108" i="35" a="1"/>
  <c r="BO138" i="35" a="1"/>
  <c r="W74" i="35" a="1"/>
  <c r="AN109" i="35"/>
  <c r="BL149" i="35" a="1"/>
  <c r="AF130" i="35" a="1"/>
  <c r="BR96" i="35" a="1"/>
  <c r="BQ146" i="35" a="1"/>
  <c r="AO100" i="35"/>
  <c r="BU109" i="35" a="1"/>
  <c r="BL66" i="35" a="1"/>
  <c r="H110" i="35"/>
  <c r="M96" i="35"/>
  <c r="I73" i="35"/>
  <c r="U129" i="35" a="1"/>
  <c r="BH118" i="35" a="1"/>
  <c r="BF121" i="35" a="1"/>
  <c r="AB112" i="35" a="1"/>
  <c r="AP136" i="35"/>
  <c r="Y113" i="35" a="1"/>
  <c r="N131" i="35"/>
  <c r="W67" i="35" a="1"/>
  <c r="T77" i="35" a="1"/>
  <c r="AJ69" i="35" a="1"/>
  <c r="G71" i="35"/>
  <c r="BP69" i="35" a="1"/>
  <c r="E58" i="35"/>
  <c r="BG74" i="35" a="1"/>
  <c r="Q57" i="35" a="1"/>
  <c r="BL163" i="35" a="1"/>
  <c r="P65" i="35" a="1"/>
  <c r="H168" i="35"/>
  <c r="BD140" i="35" a="1"/>
  <c r="BL112" i="35" a="1"/>
  <c r="U99" i="35" a="1"/>
  <c r="W125" i="35" a="1"/>
  <c r="V136" i="35" a="1"/>
  <c r="Q131" i="35" a="1"/>
  <c r="Q149" i="35" a="1"/>
  <c r="U111" i="35" a="1"/>
  <c r="BC66" i="35" a="1"/>
  <c r="BO100" i="35" a="1"/>
  <c r="BS78" i="35" a="1"/>
  <c r="R93" i="35" a="1"/>
  <c r="AN82" i="35"/>
  <c r="J112" i="35"/>
  <c r="W145" i="35" a="1"/>
  <c r="AR84" i="35"/>
  <c r="BD124" i="35" a="1"/>
  <c r="V100" i="35" a="1"/>
  <c r="AM111" i="35"/>
  <c r="Z124" i="35" a="1"/>
  <c r="AS105" i="35"/>
  <c r="X134" i="35" a="1"/>
  <c r="BM56" i="35" a="1"/>
  <c r="BU87" i="35" a="1"/>
  <c r="BD27" i="35" a="1"/>
  <c r="BK148" i="35" a="1"/>
  <c r="X138" i="35" a="1"/>
  <c r="L72" i="35"/>
  <c r="BR56" i="35" a="1"/>
  <c r="E22" i="35"/>
  <c r="BJ46" i="35" a="1"/>
  <c r="N138" i="35"/>
  <c r="BH105" i="35" a="1"/>
  <c r="BJ158" i="35" a="1"/>
  <c r="AA103" i="35" a="1"/>
  <c r="T120" i="35" a="1"/>
  <c r="AE138" i="35" a="1"/>
  <c r="AX106" i="35" a="1"/>
  <c r="V130" i="35" a="1"/>
  <c r="AQ106" i="35"/>
  <c r="AF159" i="35" a="1"/>
  <c r="D113" i="35"/>
  <c r="Q69" i="35" a="1"/>
  <c r="BU83" i="35" a="1"/>
  <c r="BF66" i="35" a="1"/>
  <c r="C127" i="35" a="1"/>
  <c r="AX125" i="35" a="1"/>
  <c r="Z94" i="35" a="1"/>
  <c r="BS132" i="35" a="1"/>
  <c r="BS86" i="35" a="1"/>
  <c r="W121" i="35" a="1"/>
  <c r="BA93" i="35" a="1"/>
  <c r="AD116" i="35" a="1"/>
  <c r="AD107" i="35" a="1"/>
  <c r="AM128" i="35"/>
  <c r="G80" i="35"/>
  <c r="K91" i="35"/>
  <c r="BQ49" i="35" a="1"/>
  <c r="AC127" i="35" a="1"/>
  <c r="BI74" i="35" a="1"/>
  <c r="W45" i="35" a="1"/>
  <c r="AW81" i="35" a="1"/>
  <c r="AC109" i="35" a="1"/>
  <c r="F158" i="35"/>
  <c r="AZ156" i="35" a="1"/>
  <c r="BD119" i="35" a="1"/>
  <c r="BD129" i="35" a="1"/>
  <c r="BL105" i="35" a="1"/>
  <c r="W109" i="35" a="1"/>
  <c r="L108" i="35"/>
  <c r="AS107" i="35"/>
  <c r="V101" i="35" a="1"/>
  <c r="AV110" i="35" a="1"/>
  <c r="F96" i="35"/>
  <c r="V111" i="35" a="1"/>
  <c r="Y58" i="35" a="1"/>
  <c r="D80" i="35"/>
  <c r="D90" i="35"/>
  <c r="BG127" i="35" a="1"/>
  <c r="H73" i="35"/>
  <c r="U70" i="35" a="1"/>
  <c r="BB75" i="35" a="1"/>
  <c r="AX76" i="35" a="1"/>
  <c r="BO89" i="35" a="1"/>
  <c r="BB74" i="35" a="1"/>
  <c r="Q113" i="35" a="1"/>
  <c r="BN107" i="35" a="1"/>
  <c r="AS122" i="35"/>
  <c r="AQ27" i="35"/>
  <c r="G127" i="35"/>
  <c r="W47" i="35" a="1"/>
  <c r="BS97" i="35" a="1"/>
  <c r="V38" i="35" a="1"/>
  <c r="BN88" i="35" a="1"/>
  <c r="G81" i="35"/>
  <c r="V160" i="35" a="1"/>
  <c r="BF122" i="35" a="1"/>
  <c r="BR114" i="35" a="1"/>
  <c r="Y74" i="35" a="1"/>
  <c r="X118" i="35" a="1"/>
  <c r="AH135" i="35" a="1"/>
  <c r="AG124" i="35" a="1"/>
  <c r="AB141" i="35" a="1"/>
  <c r="BH70" i="35" a="1"/>
  <c r="AB77" i="35" a="1"/>
  <c r="AX70" i="35" a="1"/>
  <c r="J104" i="35"/>
  <c r="J101" i="35"/>
  <c r="W56" i="35" a="1"/>
  <c r="AY94" i="35" a="1"/>
  <c r="G91" i="35"/>
  <c r="BE131" i="35" a="1"/>
  <c r="W86" i="35" a="1"/>
  <c r="AC83" i="35" a="1"/>
  <c r="BU89" i="35" a="1"/>
  <c r="AN93" i="35"/>
  <c r="BS87" i="35" a="1"/>
  <c r="BU95" i="35" a="1"/>
  <c r="AF122" i="35" a="1"/>
  <c r="BP47" i="35" a="1"/>
  <c r="E51" i="35"/>
  <c r="AG62" i="35" a="1"/>
  <c r="BL22" i="35" a="1"/>
  <c r="AR76" i="35"/>
  <c r="AQ86" i="35"/>
  <c r="BO50" i="35" a="1"/>
  <c r="H64" i="35"/>
  <c r="AK159" i="35" a="1"/>
  <c r="AJ91" i="35" a="1"/>
  <c r="AN106" i="35"/>
  <c r="S126" i="35" a="1"/>
  <c r="BK103" i="35" a="1"/>
  <c r="AC103" i="35" a="1"/>
  <c r="BD109" i="35" a="1"/>
  <c r="AU107" i="35" a="1"/>
  <c r="AW167" i="35" a="1"/>
  <c r="X93" i="35" a="1"/>
  <c r="AV68" i="35" a="1"/>
  <c r="AB177" i="35" a="1"/>
  <c r="AN143" i="35"/>
  <c r="BI119" i="35" a="1"/>
  <c r="AQ176" i="35"/>
  <c r="C132" i="35" a="1"/>
  <c r="BB166" i="35" a="1"/>
  <c r="AR101" i="35"/>
  <c r="BD127" i="35" a="1"/>
  <c r="AG90" i="35" a="1"/>
  <c r="AQ162" i="35"/>
  <c r="AV108" i="35" a="1"/>
  <c r="N104" i="35"/>
  <c r="M72" i="35"/>
  <c r="BC170" i="35" a="1"/>
  <c r="BT133" i="35" a="1"/>
  <c r="G100" i="35"/>
  <c r="BR136" i="35" a="1"/>
  <c r="AF132" i="35" a="1"/>
  <c r="BB127" i="35" a="1"/>
  <c r="AI79" i="35" a="1"/>
  <c r="BM124" i="35" a="1"/>
  <c r="BJ139" i="35" a="1"/>
  <c r="AC119" i="35" a="1"/>
  <c r="Z111" i="35" a="1"/>
  <c r="M154" i="35"/>
  <c r="K146" i="35"/>
  <c r="N123" i="35"/>
  <c r="Y130" i="35" a="1"/>
  <c r="AA98" i="35" a="1"/>
  <c r="BA148" i="35" a="1"/>
  <c r="C99" i="35" a="1"/>
  <c r="G157" i="35"/>
  <c r="G79" i="35"/>
  <c r="BH114" i="35" a="1"/>
  <c r="BT157" i="35" a="1"/>
  <c r="BC147" i="35" a="1"/>
  <c r="BF103" i="35" a="1"/>
  <c r="BG113" i="35" a="1"/>
  <c r="P141" i="35" a="1"/>
  <c r="L162" i="35"/>
  <c r="AW111" i="35" a="1"/>
  <c r="D160" i="35"/>
  <c r="BS176" i="35" a="1"/>
  <c r="BG146" i="35" a="1"/>
  <c r="K115" i="35"/>
  <c r="C126" i="35" a="1"/>
  <c r="AH102" i="35" a="1"/>
  <c r="AI89" i="35" a="1"/>
  <c r="BS85" i="35" a="1"/>
  <c r="AI72" i="35" a="1"/>
  <c r="V142" i="35" a="1"/>
  <c r="BP79" i="35" a="1"/>
  <c r="C101" i="35" a="1"/>
  <c r="Z103" i="35" a="1"/>
  <c r="BL125" i="35" a="1"/>
  <c r="AP119" i="35"/>
  <c r="BS79" i="35" a="1"/>
  <c r="H116" i="35"/>
  <c r="AK98" i="35" a="1"/>
  <c r="BO80" i="35" a="1"/>
  <c r="AX65" i="35" a="1"/>
  <c r="AQ47" i="35"/>
  <c r="BJ95" i="35" a="1"/>
  <c r="AO40" i="35"/>
  <c r="V106" i="35" a="1"/>
  <c r="Z110" i="35" a="1"/>
  <c r="BT94" i="35" a="1"/>
  <c r="AZ51" i="35" a="1"/>
  <c r="BE138" i="35" a="1"/>
  <c r="BT105" i="35" a="1"/>
  <c r="C114" i="35" a="1"/>
  <c r="V135" i="35" a="1"/>
  <c r="Q114" i="35" a="1"/>
  <c r="H112" i="35"/>
  <c r="AZ124" i="35" a="1"/>
  <c r="BT124" i="35" a="1"/>
  <c r="BG102" i="35" a="1"/>
  <c r="D49" i="35"/>
  <c r="AR72" i="35"/>
  <c r="Z106" i="35" a="1"/>
  <c r="AO77" i="35"/>
  <c r="AF99" i="35" a="1"/>
  <c r="J99" i="35"/>
  <c r="M54" i="35"/>
  <c r="T75" i="35" a="1"/>
  <c r="AU119" i="35" a="1"/>
  <c r="AB148" i="35" a="1"/>
  <c r="R116" i="35" a="1"/>
  <c r="AF70" i="35" a="1"/>
  <c r="U107" i="35" a="1"/>
  <c r="AO93" i="35"/>
  <c r="R88" i="35" a="1"/>
  <c r="AM41" i="35"/>
  <c r="AZ88" i="35" a="1"/>
  <c r="G109" i="35"/>
  <c r="C80" i="35" a="1"/>
  <c r="AM152" i="35"/>
  <c r="AZ93" i="35" a="1"/>
  <c r="BP54" i="35" a="1"/>
  <c r="Q40" i="35" a="1"/>
  <c r="BF151" i="35" a="1"/>
  <c r="N128" i="35"/>
  <c r="AW113" i="35" a="1"/>
  <c r="I172" i="35"/>
  <c r="AQ148" i="35"/>
  <c r="BJ124" i="35" a="1"/>
  <c r="AM125" i="35"/>
  <c r="W103" i="35" a="1"/>
  <c r="AN88" i="35"/>
  <c r="M129" i="35"/>
  <c r="G63" i="35"/>
  <c r="E144" i="35"/>
  <c r="AU84" i="35" a="1"/>
  <c r="S70" i="35" a="1"/>
  <c r="Z112" i="35" a="1"/>
  <c r="G107" i="35"/>
  <c r="Z80" i="35" a="1"/>
  <c r="BP174" i="35" a="1"/>
  <c r="BM91" i="35" a="1"/>
  <c r="AQ65" i="35"/>
  <c r="V66" i="35" a="1"/>
  <c r="BH139" i="35" a="1"/>
  <c r="AV116" i="35" a="1"/>
  <c r="AP103" i="35"/>
  <c r="AS87" i="35"/>
  <c r="AF48" i="35" a="1"/>
  <c r="AA123" i="35" a="1"/>
  <c r="BK53" i="35" a="1"/>
  <c r="BA92" i="35" a="1"/>
  <c r="N68" i="35"/>
  <c r="AW75" i="35" a="1"/>
  <c r="AK68" i="35" a="1"/>
  <c r="BB181" i="35" a="1"/>
  <c r="AW105" i="35" a="1"/>
  <c r="K129" i="35"/>
  <c r="R125" i="35" a="1"/>
  <c r="M130" i="35"/>
  <c r="F109" i="35"/>
  <c r="AO135" i="35"/>
  <c r="U112" i="35" a="1"/>
  <c r="BF72" i="35" a="1"/>
  <c r="BG139" i="35" a="1"/>
  <c r="AA121" i="35" a="1"/>
  <c r="AJ157" i="35" a="1"/>
  <c r="G115" i="35"/>
  <c r="BO95" i="35" a="1"/>
  <c r="U82" i="35" a="1"/>
  <c r="AX122" i="35" a="1"/>
  <c r="BI92" i="35" a="1"/>
  <c r="AO88" i="35"/>
  <c r="AQ84" i="35"/>
  <c r="BS91" i="35" a="1"/>
  <c r="BC104" i="35" a="1"/>
  <c r="BQ89" i="35" a="1"/>
  <c r="R106" i="35" a="1"/>
  <c r="BU134" i="35" a="1"/>
  <c r="T124" i="35" a="1"/>
  <c r="H41" i="35"/>
  <c r="Y29" i="35" a="1"/>
  <c r="S45" i="35" a="1"/>
  <c r="K66" i="35"/>
  <c r="BR50" i="35" a="1"/>
  <c r="AW82" i="35" a="1"/>
  <c r="AJ74" i="35" a="1"/>
  <c r="BG147" i="35" a="1"/>
  <c r="AX104" i="35" a="1"/>
  <c r="AS123" i="35"/>
  <c r="AX162" i="35" a="1"/>
  <c r="AC107" i="35" a="1"/>
  <c r="H119" i="35"/>
  <c r="P116" i="35" a="1"/>
  <c r="BE121" i="35" a="1"/>
  <c r="D86" i="35"/>
  <c r="G96" i="35"/>
  <c r="W108" i="35" a="1"/>
  <c r="BR107" i="35" a="1"/>
  <c r="BN104" i="35" a="1"/>
  <c r="C86" i="35" a="1"/>
  <c r="AQ82" i="35"/>
  <c r="W98" i="35" a="1"/>
  <c r="BK122" i="35" a="1"/>
  <c r="M125" i="35"/>
  <c r="AQ108" i="35"/>
  <c r="BS133" i="35" a="1"/>
  <c r="BJ90" i="35" a="1"/>
  <c r="T118" i="35" a="1"/>
  <c r="G75" i="35"/>
  <c r="AI111" i="35" a="1"/>
  <c r="AX87" i="35" a="1"/>
  <c r="BE61" i="35" a="1"/>
  <c r="AC81" i="35" a="1"/>
  <c r="AS54" i="35"/>
  <c r="G39" i="35"/>
  <c r="AZ61" i="35" a="1"/>
  <c r="AR31" i="35"/>
  <c r="AP48" i="35"/>
  <c r="BD133" i="35" a="1"/>
  <c r="J105" i="35"/>
  <c r="AK106" i="35" a="1"/>
  <c r="AF125" i="35" a="1"/>
  <c r="N127" i="35"/>
  <c r="J98" i="35"/>
  <c r="L140" i="35"/>
  <c r="L101" i="35"/>
  <c r="X63" i="35" a="1"/>
  <c r="BN69" i="35" a="1"/>
  <c r="BB109" i="35" a="1"/>
  <c r="AE75" i="35" a="1"/>
  <c r="AF96" i="35" a="1"/>
  <c r="D143" i="35"/>
  <c r="BN106" i="35" a="1"/>
  <c r="AV81" i="35" a="1"/>
  <c r="C142" i="35" a="1"/>
  <c r="BM72" i="35" a="1"/>
  <c r="BT119" i="35" a="1"/>
  <c r="H45" i="35"/>
  <c r="AZ138" i="35" a="1"/>
  <c r="D43" i="35"/>
  <c r="AZ162" i="35" a="1"/>
  <c r="V107" i="35" a="1"/>
  <c r="BG78" i="35" a="1"/>
  <c r="BE20" i="35" a="1"/>
  <c r="D44" i="35"/>
  <c r="BI63" i="35" a="1"/>
  <c r="BO134" i="35" a="1"/>
  <c r="T53" i="35" a="1"/>
  <c r="N91" i="35"/>
  <c r="W133" i="35" a="1"/>
  <c r="H118" i="35"/>
  <c r="AN118" i="35"/>
  <c r="AK124" i="35" a="1"/>
  <c r="Z130" i="35" a="1"/>
  <c r="AD106" i="35" a="1"/>
  <c r="W91" i="35" a="1"/>
  <c r="BM114" i="35" a="1"/>
  <c r="AR109" i="35"/>
  <c r="Q118" i="35" a="1"/>
  <c r="BM78" i="35" a="1"/>
  <c r="AY72" i="35" a="1"/>
  <c r="AK91" i="35" a="1"/>
  <c r="H88" i="35"/>
  <c r="BF107" i="35" a="1"/>
  <c r="H129" i="35"/>
  <c r="AU90" i="35" a="1"/>
  <c r="S87" i="35" a="1"/>
  <c r="C83" i="35" a="1"/>
  <c r="Q142" i="35" a="1"/>
  <c r="BH113" i="35" a="1"/>
  <c r="BI129" i="35" a="1"/>
  <c r="AY110" i="35" a="1"/>
  <c r="AY113" i="35" a="1"/>
  <c r="AN72" i="35"/>
  <c r="AM75" i="35"/>
  <c r="BI90" i="35" a="1"/>
  <c r="V167" i="35" a="1"/>
  <c r="AH156" i="35" a="1"/>
  <c r="BE178" i="35" a="1"/>
  <c r="H133" i="35"/>
  <c r="AH154" i="35" a="1"/>
  <c r="X139" i="35" a="1"/>
  <c r="AP181" i="35"/>
  <c r="C154" i="35" a="1"/>
  <c r="BF116" i="35" a="1"/>
  <c r="BE144" i="35" a="1"/>
  <c r="T140" i="35" a="1"/>
  <c r="AB97" i="35" a="1"/>
  <c r="X174" i="35" a="1"/>
  <c r="AP147" i="35"/>
  <c r="AS138" i="35"/>
  <c r="BN132" i="35" a="1"/>
  <c r="AC173" i="35" a="1"/>
  <c r="N145" i="35"/>
  <c r="AK112" i="35" a="1"/>
  <c r="BI159" i="35" a="1"/>
  <c r="Y189" i="35" a="1"/>
  <c r="BF140" i="35" a="1"/>
  <c r="AZ150" i="35" a="1"/>
  <c r="S140" i="35" a="1"/>
  <c r="BC167" i="35" a="1"/>
  <c r="H152" i="35"/>
  <c r="BL141" i="35" a="1"/>
  <c r="AK127" i="35" a="1"/>
  <c r="L150" i="35"/>
  <c r="N142" i="35"/>
  <c r="BR112" i="35" a="1"/>
  <c r="BL157" i="35" a="1"/>
  <c r="BL95" i="35" a="1"/>
  <c r="AY118" i="35" a="1"/>
  <c r="BK149" i="35" a="1"/>
  <c r="BK143" i="35" a="1"/>
  <c r="AZ111" i="35" a="1"/>
  <c r="BD106" i="35" a="1"/>
  <c r="AF179" i="35" a="1"/>
  <c r="BE142" i="35" a="1"/>
  <c r="AR114" i="35"/>
  <c r="AE115" i="35" a="1"/>
  <c r="AB130" i="35" a="1"/>
  <c r="AJ130" i="35" a="1"/>
  <c r="AE113" i="35" a="1"/>
  <c r="BK107" i="35" a="1"/>
  <c r="BI80" i="35" a="1"/>
  <c r="AD111" i="35" a="1"/>
  <c r="AE100" i="35" a="1"/>
  <c r="BP65" i="35" a="1"/>
  <c r="AW116" i="35" a="1"/>
  <c r="BB119" i="35" a="1"/>
  <c r="AV82" i="35" a="1"/>
  <c r="F151" i="35"/>
  <c r="Y46" i="35" a="1"/>
  <c r="AE111" i="35" a="1"/>
  <c r="Q84" i="35" a="1"/>
  <c r="AW102" i="35" a="1"/>
  <c r="J108" i="35"/>
  <c r="K119" i="35"/>
  <c r="V96" i="35" a="1"/>
  <c r="R90" i="35" a="1"/>
  <c r="BT30" i="35" a="1"/>
  <c r="BG58" i="35" a="1"/>
  <c r="BS26" i="35" a="1"/>
  <c r="J89" i="35"/>
  <c r="AG91" i="35" a="1"/>
  <c r="AJ22" i="35" a="1"/>
  <c r="AN103" i="35"/>
  <c r="G150" i="35"/>
  <c r="BF99" i="35" a="1"/>
  <c r="X125" i="35" a="1"/>
  <c r="BN124" i="35" a="1"/>
  <c r="BE111" i="35" a="1"/>
  <c r="AV117" i="35" a="1"/>
  <c r="AE103" i="35" a="1"/>
  <c r="AM122" i="35"/>
  <c r="S114" i="35" a="1"/>
  <c r="BG56" i="35" a="1"/>
  <c r="N115" i="35"/>
  <c r="BM81" i="35" a="1"/>
  <c r="AK88" i="35" a="1"/>
  <c r="Q123" i="35" a="1"/>
  <c r="BQ135" i="35" a="1"/>
  <c r="D130" i="35"/>
  <c r="BL128" i="35" a="1"/>
  <c r="I117" i="35"/>
  <c r="W84" i="35" a="1"/>
  <c r="AN76" i="35"/>
  <c r="M82" i="35"/>
  <c r="W143" i="35" a="1"/>
  <c r="BJ126" i="35" a="1"/>
  <c r="H96" i="35"/>
  <c r="BO59" i="35" a="1"/>
  <c r="H49" i="35"/>
  <c r="AE48" i="35" a="1"/>
  <c r="BO110" i="35" a="1"/>
  <c r="BH91" i="35" a="1"/>
  <c r="BD104" i="35" a="1"/>
  <c r="AS106" i="35"/>
  <c r="AP151" i="35"/>
  <c r="L129" i="35"/>
  <c r="Y173" i="35" a="1"/>
  <c r="BF126" i="35" a="1"/>
  <c r="N103" i="35"/>
  <c r="BJ114" i="35" a="1"/>
  <c r="BF120" i="35" a="1"/>
  <c r="J106" i="35"/>
  <c r="Z77" i="35" a="1"/>
  <c r="AQ107" i="35"/>
  <c r="E62" i="35"/>
  <c r="BT102" i="35" a="1"/>
  <c r="M97" i="35"/>
  <c r="AQ68" i="35"/>
  <c r="AN84" i="35"/>
  <c r="K104" i="35"/>
  <c r="AD151" i="35" a="1"/>
  <c r="BU94" i="35" a="1"/>
  <c r="P112" i="35" a="1"/>
  <c r="T105" i="35" a="1"/>
  <c r="U95" i="35" a="1"/>
  <c r="D100" i="35"/>
  <c r="AX89" i="35" a="1"/>
  <c r="AC105" i="35" a="1"/>
  <c r="AG66" i="35" a="1"/>
  <c r="BC84" i="35" a="1"/>
  <c r="BF95" i="35" a="1"/>
  <c r="AD95" i="35" a="1"/>
  <c r="AJ118" i="35" a="1"/>
  <c r="BQ75" i="35" a="1"/>
  <c r="X95" i="35" a="1"/>
  <c r="T98" i="35" a="1"/>
  <c r="BJ132" i="35" a="1"/>
  <c r="BI125" i="35" a="1"/>
  <c r="AB143" i="35" a="1"/>
  <c r="AU117" i="35" a="1"/>
  <c r="BD111" i="35" a="1"/>
  <c r="BO128" i="35" a="1"/>
  <c r="AB119" i="35" a="1"/>
  <c r="Y112" i="35" a="1"/>
  <c r="AO107" i="35"/>
  <c r="AG103" i="35" a="1"/>
  <c r="AP102" i="35"/>
  <c r="BF100" i="35" a="1"/>
  <c r="G105" i="35"/>
  <c r="BS50" i="35" a="1"/>
  <c r="BN64" i="35" a="1"/>
  <c r="G138" i="35"/>
  <c r="AY103" i="35" a="1"/>
  <c r="AR79" i="35"/>
  <c r="N77" i="35"/>
  <c r="AJ81" i="35" a="1"/>
  <c r="N84" i="35"/>
  <c r="AH79" i="35" a="1"/>
  <c r="AY105" i="35" a="1"/>
  <c r="K116" i="35"/>
  <c r="BM120" i="35" a="1"/>
  <c r="AI107" i="35" a="1"/>
  <c r="AN42" i="35"/>
  <c r="J33" i="35"/>
  <c r="AD82" i="35" a="1"/>
  <c r="AF76" i="35" a="1"/>
  <c r="BO73" i="35" a="1"/>
  <c r="C141" i="35" a="1"/>
  <c r="AE165" i="35" a="1"/>
  <c r="X105" i="35" a="1"/>
  <c r="BA115" i="35" a="1"/>
  <c r="AH181" i="35" a="1"/>
  <c r="AA120" i="35" a="1"/>
  <c r="E137" i="35"/>
  <c r="F105" i="35"/>
  <c r="M100" i="35"/>
  <c r="BH146" i="35" a="1"/>
  <c r="AR85" i="35"/>
  <c r="AO60" i="35"/>
  <c r="T94" i="35" a="1"/>
  <c r="AU138" i="35" a="1"/>
  <c r="N122" i="35"/>
  <c r="AI104" i="35" a="1"/>
  <c r="AE97" i="35" a="1"/>
  <c r="S123" i="35" a="1"/>
  <c r="AP88" i="35"/>
  <c r="BF96" i="35" a="1"/>
  <c r="BE60" i="35" a="1"/>
  <c r="AH89" i="35" a="1"/>
  <c r="BO58" i="35" a="1"/>
  <c r="E70" i="35"/>
  <c r="AV74" i="35" a="1"/>
  <c r="AR68" i="35"/>
  <c r="AS53" i="35"/>
  <c r="R53" i="35" a="1"/>
  <c r="S53" i="35" a="1"/>
  <c r="AQ50" i="35"/>
  <c r="J80" i="35"/>
  <c r="BE84" i="35" a="1"/>
  <c r="C171" i="35" a="1"/>
  <c r="E129" i="35"/>
  <c r="AI122" i="35" a="1"/>
  <c r="J129" i="35"/>
  <c r="BQ123" i="35" a="1"/>
  <c r="V108" i="35" a="1"/>
  <c r="D66" i="35"/>
  <c r="AA118" i="35" a="1"/>
  <c r="X151" i="35" a="1"/>
  <c r="AR105" i="35"/>
  <c r="AP94" i="35"/>
  <c r="P101" i="35" a="1"/>
  <c r="BD66" i="35" a="1"/>
  <c r="Q68" i="35" a="1"/>
  <c r="AP100" i="35"/>
  <c r="BK137" i="35" a="1"/>
  <c r="AQ70" i="35"/>
  <c r="J133" i="35"/>
  <c r="AD67" i="35" a="1"/>
  <c r="AN141" i="35"/>
  <c r="Y165" i="35" a="1"/>
  <c r="AU126" i="35" a="1"/>
  <c r="E143" i="35"/>
  <c r="Q150" i="35" a="1"/>
  <c r="BM87" i="35" a="1"/>
  <c r="BE76" i="35" a="1"/>
  <c r="AE41" i="35" a="1"/>
  <c r="BE22" i="35" a="1"/>
  <c r="K88" i="35"/>
  <c r="L128" i="35"/>
  <c r="C59" i="35" a="1"/>
  <c r="BQ60" i="35" a="1"/>
  <c r="V147" i="35" a="1"/>
  <c r="BH144" i="35" a="1"/>
  <c r="AY148" i="35" a="1"/>
  <c r="AM65" i="35"/>
  <c r="AJ99" i="35" a="1"/>
  <c r="BG118" i="35" a="1"/>
  <c r="BE79" i="35" a="1"/>
  <c r="BT132" i="35" a="1"/>
  <c r="BA151" i="35" a="1"/>
  <c r="H145" i="35"/>
  <c r="AH115" i="35" a="1"/>
  <c r="BJ125" i="35" a="1"/>
  <c r="AX157" i="35" a="1"/>
  <c r="AB133" i="35" a="1"/>
  <c r="K94" i="35"/>
  <c r="AV80" i="35" a="1"/>
  <c r="AU145" i="35" a="1"/>
  <c r="AV76" i="35" a="1"/>
  <c r="X90" i="35" a="1"/>
  <c r="I82" i="35"/>
  <c r="AH122" i="35" a="1"/>
  <c r="AQ79" i="35"/>
  <c r="AY124" i="35" a="1"/>
  <c r="BF98" i="35" a="1"/>
  <c r="BG65" i="35" a="1"/>
  <c r="BS49" i="35" a="1"/>
  <c r="K79" i="35"/>
  <c r="AE64" i="35" a="1"/>
  <c r="X64" i="35" a="1"/>
  <c r="H100" i="35"/>
  <c r="F46" i="35"/>
  <c r="BT53" i="35" a="1"/>
  <c r="BC111" i="35" a="1"/>
  <c r="BJ66" i="35" a="1"/>
  <c r="AP155" i="35"/>
  <c r="AI73" i="35" a="1"/>
  <c r="H42" i="35"/>
  <c r="AQ94" i="35"/>
  <c r="E18" i="35"/>
  <c r="BE112" i="35" a="1"/>
  <c r="R81" i="35" a="1"/>
  <c r="BC89" i="35" a="1"/>
  <c r="BN159" i="35" a="1"/>
  <c r="I143" i="35"/>
  <c r="AH76" i="35" a="1"/>
  <c r="BS44" i="35" a="1"/>
  <c r="BG86" i="35" a="1"/>
  <c r="L145" i="35"/>
  <c r="T84" i="35" a="1"/>
  <c r="P167" i="35" a="1"/>
  <c r="F93" i="35"/>
  <c r="AW80" i="35" a="1"/>
  <c r="N94" i="35"/>
  <c r="Z66" i="35" a="1"/>
  <c r="BR82" i="35" a="1"/>
  <c r="S118" i="35" a="1"/>
  <c r="BE54" i="35" a="1"/>
  <c r="AM83" i="35"/>
  <c r="AY62" i="35" a="1"/>
  <c r="X124" i="35" a="1"/>
  <c r="AW92" i="35" a="1"/>
  <c r="BS127" i="35" a="1"/>
  <c r="BA59" i="35" a="1"/>
  <c r="AZ78" i="35" a="1"/>
  <c r="AG113" i="35" a="1"/>
  <c r="C66" i="35" a="1"/>
  <c r="F89" i="35"/>
  <c r="BS124" i="35" a="1"/>
  <c r="AM139" i="35"/>
  <c r="E68" i="35"/>
  <c r="AY86" i="35" a="1"/>
  <c r="AV87" i="35" a="1"/>
  <c r="L57" i="35"/>
  <c r="AM72" i="35"/>
  <c r="AP43" i="35"/>
  <c r="AF64" i="35" a="1"/>
  <c r="W116" i="35" a="1"/>
  <c r="AF104" i="35" a="1"/>
  <c r="BP99" i="35" a="1"/>
  <c r="AF72" i="35" a="1"/>
  <c r="AS58" i="35"/>
  <c r="AI33" i="35" a="1"/>
  <c r="H109" i="35"/>
  <c r="AH95" i="35" a="1"/>
  <c r="BQ58" i="35" a="1"/>
  <c r="M26" i="35"/>
  <c r="AW50" i="35" a="1"/>
  <c r="M21" i="35"/>
  <c r="AN50" i="35"/>
  <c r="Q86" i="35" a="1"/>
  <c r="G57" i="35"/>
  <c r="AQ56" i="35"/>
  <c r="U26" i="35" a="1"/>
  <c r="D39" i="35"/>
  <c r="BH45" i="35" a="1"/>
  <c r="AU101" i="35" a="1"/>
  <c r="AX118" i="35" a="1"/>
  <c r="BF144" i="35" a="1"/>
  <c r="M43" i="35"/>
  <c r="BH52" i="35" a="1"/>
  <c r="AJ106" i="35" a="1"/>
  <c r="AP90" i="35"/>
  <c r="AM18" i="35"/>
  <c r="AO105" i="35"/>
  <c r="AM124" i="35"/>
  <c r="BL150" i="35" a="1"/>
  <c r="BP97" i="35" a="1"/>
  <c r="BE58" i="35" a="1"/>
  <c r="G85" i="35"/>
  <c r="BI72" i="35" a="1"/>
  <c r="BM54" i="35" a="1"/>
  <c r="BS45" i="35" a="1"/>
  <c r="BP49" i="35" a="1"/>
  <c r="X84" i="35" a="1"/>
  <c r="BT76" i="35" a="1"/>
  <c r="P60" i="35" a="1"/>
  <c r="V22" i="35" a="1"/>
  <c r="F60" i="35"/>
  <c r="E61" i="35"/>
  <c r="G112" i="35"/>
  <c r="BT62" i="35" a="1"/>
  <c r="BR66" i="35" a="1"/>
  <c r="BL101" i="35" a="1"/>
  <c r="J51" i="35"/>
  <c r="AP52" i="35"/>
  <c r="BU55" i="35" a="1"/>
  <c r="BF97" i="35" a="1"/>
  <c r="V62" i="35" a="1"/>
  <c r="BC42" i="35" a="1"/>
  <c r="AN102" i="35"/>
  <c r="AM80" i="35"/>
  <c r="AD46" i="35" a="1"/>
  <c r="AH60" i="35" a="1"/>
  <c r="R54" i="35" a="1"/>
  <c r="AF18" i="35" a="1"/>
  <c r="D21" i="35"/>
  <c r="AB31" i="35" a="1"/>
  <c r="AZ60" i="35" a="1"/>
  <c r="AH161" i="35" a="1"/>
  <c r="Y75" i="35" a="1"/>
  <c r="AH116" i="35" a="1"/>
  <c r="C118" i="35" a="1"/>
  <c r="AP28" i="35"/>
  <c r="BN77" i="35" a="1"/>
  <c r="BC25" i="35" a="1"/>
  <c r="Q37" i="35" a="1"/>
  <c r="BM143" i="35" a="1"/>
  <c r="AO70" i="35"/>
  <c r="BN53" i="35" a="1"/>
  <c r="BN80" i="35" a="1"/>
  <c r="H85" i="35"/>
  <c r="BF31" i="35" a="1"/>
  <c r="AP34" i="35"/>
  <c r="Y76" i="35" a="1"/>
  <c r="AF47" i="35" a="1"/>
  <c r="V102" i="35" a="1"/>
  <c r="AR90" i="35"/>
  <c r="AK109" i="35" a="1"/>
  <c r="AJ54" i="35" a="1"/>
  <c r="BM40" i="35" a="1"/>
  <c r="AG38" i="35" a="1"/>
  <c r="BG96" i="35" a="1"/>
  <c r="BN65" i="35" a="1"/>
  <c r="AG58" i="35" a="1"/>
  <c r="AY97" i="35" a="1"/>
  <c r="BQ37" i="35" a="1"/>
  <c r="G61" i="35"/>
  <c r="BC130" i="35" a="1"/>
  <c r="AX71" i="35" a="1"/>
  <c r="Y54" i="35" a="1"/>
  <c r="AE77" i="35" a="1"/>
  <c r="AI21" i="35" a="1"/>
  <c r="BN61" i="35" a="1"/>
  <c r="BA46" i="35" a="1"/>
  <c r="Z22" i="35" a="1"/>
  <c r="F139" i="35"/>
  <c r="BS70" i="35" a="1"/>
  <c r="AD49" i="35" a="1"/>
  <c r="BH84" i="35" a="1"/>
  <c r="BB50" i="35" a="1"/>
  <c r="AE94" i="35" a="1"/>
  <c r="AG30" i="35" a="1"/>
  <c r="BG29" i="35" a="1"/>
  <c r="BQ68" i="35" a="1"/>
  <c r="C50" i="35" a="1"/>
  <c r="BL79" i="35" a="1"/>
  <c r="M63" i="35"/>
  <c r="Z99" i="35" a="1"/>
  <c r="M69" i="35"/>
  <c r="BN54" i="35" a="1"/>
  <c r="L42" i="35"/>
  <c r="BL124" i="35" a="1"/>
  <c r="AG61" i="35" a="1"/>
  <c r="T166" i="35" a="1"/>
  <c r="BU40" i="35" a="1"/>
  <c r="AF63" i="35" a="1"/>
  <c r="P96" i="35" a="1"/>
  <c r="K40" i="35"/>
  <c r="AU61" i="35" a="1"/>
  <c r="X71" i="35" a="1"/>
  <c r="I21" i="35"/>
  <c r="AB156" i="35" a="1"/>
  <c r="M102" i="35"/>
  <c r="I87" i="35"/>
  <c r="BG89" i="35" a="1"/>
  <c r="BB115" i="35" a="1"/>
  <c r="BS24" i="35" a="1"/>
  <c r="BL46" i="35" a="1"/>
  <c r="BB60" i="35" a="1"/>
  <c r="BJ136" i="35" a="1"/>
  <c r="F51" i="35"/>
  <c r="BF60" i="35" a="1"/>
  <c r="BP40" i="35" a="1"/>
  <c r="AY56" i="35" a="1"/>
  <c r="Y72" i="35" a="1"/>
  <c r="BL45" i="35" a="1"/>
  <c r="AX59" i="35" a="1"/>
  <c r="AW59" i="35" a="1"/>
  <c r="BR75" i="35" a="1"/>
  <c r="T71" i="35" a="1"/>
  <c r="U29" i="35" a="1"/>
  <c r="BH47" i="35" a="1"/>
  <c r="BH26" i="35" a="1"/>
  <c r="H25" i="35"/>
  <c r="BL92" i="35" a="1"/>
  <c r="BU76" i="35" a="1"/>
  <c r="J130" i="35"/>
  <c r="P63" i="35" a="1"/>
  <c r="T62" i="35" a="1"/>
  <c r="BM47" i="35" a="1"/>
  <c r="M95" i="35"/>
  <c r="AA111" i="35" a="1"/>
  <c r="AE104" i="35" a="1"/>
  <c r="AC27" i="35" a="1"/>
  <c r="L64" i="35"/>
  <c r="AQ23" i="35"/>
  <c r="BN23" i="35" a="1"/>
  <c r="H55" i="35"/>
  <c r="BG104" i="35" a="1"/>
  <c r="E124" i="35"/>
  <c r="BF57" i="35" a="1"/>
  <c r="BC85" i="35" a="1"/>
  <c r="H90" i="35"/>
  <c r="AH29" i="35" a="1"/>
  <c r="L51" i="35"/>
  <c r="T28" i="35" a="1"/>
  <c r="AP65" i="35"/>
  <c r="AR154" i="35"/>
  <c r="AD83" i="35" a="1"/>
  <c r="BN79" i="35" a="1"/>
  <c r="BP59" i="35" a="1"/>
  <c r="AR45" i="35"/>
  <c r="BG39" i="35" a="1"/>
  <c r="R20" i="35" a="1"/>
  <c r="AP62" i="35"/>
  <c r="S24" i="35" a="1"/>
  <c r="BO90" i="35" a="1"/>
  <c r="X76" i="35" a="1"/>
  <c r="BQ34" i="35" a="1"/>
  <c r="AG50" i="35" a="1"/>
  <c r="V46" i="35" a="1"/>
  <c r="BQ87" i="35" a="1"/>
  <c r="AM114" i="35"/>
  <c r="BR110" i="35" a="1"/>
  <c r="BF68" i="35" a="1"/>
  <c r="H114" i="35"/>
  <c r="AX63" i="35" a="1"/>
  <c r="BH37" i="35" a="1"/>
  <c r="H59" i="35"/>
  <c r="AE63" i="35" a="1"/>
  <c r="S71" i="35" a="1"/>
  <c r="F56" i="35"/>
  <c r="F45" i="35"/>
  <c r="AR73" i="35"/>
  <c r="E136" i="35"/>
  <c r="M68" i="35"/>
  <c r="F28" i="35"/>
  <c r="BT44" i="35" a="1"/>
  <c r="AK97" i="35" a="1"/>
  <c r="L97" i="35"/>
  <c r="M60" i="35"/>
  <c r="AA81" i="35" a="1"/>
  <c r="AN35" i="35"/>
  <c r="R35" i="35" a="1"/>
  <c r="R66" i="35" a="1"/>
  <c r="S76" i="35" a="1"/>
  <c r="AW86" i="35" a="1"/>
  <c r="AU68" i="35" a="1"/>
  <c r="AS28" i="35"/>
  <c r="AV89" i="35" a="1"/>
  <c r="AN60" i="35"/>
  <c r="AS34" i="35"/>
  <c r="Y56" i="35" a="1"/>
  <c r="BR77" i="35" a="1"/>
  <c r="P66" i="35" a="1"/>
  <c r="AJ35" i="35" a="1"/>
  <c r="AG95" i="35" a="1"/>
  <c r="M67" i="35"/>
  <c r="BE34" i="35" a="1"/>
  <c r="AX26" i="35" a="1"/>
  <c r="BR84" i="35" a="1"/>
  <c r="AI95" i="35" a="1"/>
  <c r="AR98" i="35"/>
  <c r="I77" i="35"/>
  <c r="P54" i="35" a="1"/>
  <c r="AP79" i="35"/>
  <c r="BP34" i="35" a="1"/>
  <c r="D94" i="35"/>
  <c r="AM106" i="35"/>
  <c r="AC78" i="35" a="1"/>
  <c r="BL57" i="35" a="1"/>
  <c r="P50" i="35" a="1"/>
  <c r="AO25" i="35"/>
  <c r="BK52" i="35" a="1"/>
  <c r="AQ30" i="35"/>
  <c r="AO62" i="35"/>
  <c r="AN31" i="35"/>
  <c r="BA43" i="35" a="1"/>
  <c r="S38" i="35" a="1"/>
  <c r="AR51" i="35"/>
  <c r="BF52" i="35" a="1"/>
  <c r="BL69" i="35" a="1"/>
  <c r="AI75" i="35" a="1"/>
  <c r="BF27" i="35" a="1"/>
  <c r="BA20" i="35" a="1"/>
  <c r="AE51" i="35" a="1"/>
  <c r="AQ32" i="35"/>
  <c r="AF103" i="35" a="1"/>
  <c r="BB81" i="35" a="1"/>
  <c r="AS111" i="35"/>
  <c r="BI82" i="35" a="1"/>
  <c r="AA33" i="35" a="1"/>
  <c r="L55" i="35"/>
  <c r="BN25" i="35" a="1"/>
  <c r="R46" i="35" a="1"/>
  <c r="AO43" i="35"/>
  <c r="BF71" i="35" a="1"/>
  <c r="AW76" i="35" a="1"/>
  <c r="BL31" i="35" a="1"/>
  <c r="F41" i="35"/>
  <c r="AQ114" i="35"/>
  <c r="BP31" i="35" a="1"/>
  <c r="BN66" i="35" a="1"/>
  <c r="AW100" i="35" a="1"/>
  <c r="AR71" i="35"/>
  <c r="H32" i="35"/>
  <c r="AO31" i="35"/>
  <c r="Y30" i="35" a="1"/>
  <c r="BS23" i="35" a="1"/>
  <c r="AK85" i="35" a="1"/>
  <c r="Q103" i="35" a="1"/>
  <c r="AX116" i="35" a="1"/>
  <c r="BC79" i="35" a="1"/>
  <c r="AV71" i="35" a="1"/>
  <c r="D56" i="35"/>
  <c r="P57" i="35" a="1"/>
  <c r="V76" i="35" a="1"/>
  <c r="W50" i="35" a="1"/>
  <c r="BO65" i="35" a="1"/>
  <c r="BL72" i="35" a="1"/>
  <c r="AI61" i="35" a="1"/>
  <c r="T42" i="35" a="1"/>
  <c r="AG92" i="35" a="1"/>
  <c r="AM35" i="35"/>
  <c r="BG80" i="35" a="1"/>
  <c r="Q121" i="35" a="1"/>
  <c r="BD49" i="35" a="1"/>
  <c r="AC42" i="35" a="1"/>
  <c r="AA67" i="35" a="1"/>
  <c r="I29" i="35"/>
  <c r="W42" i="35" a="1"/>
  <c r="AY53" i="35" a="1"/>
  <c r="P107" i="35" a="1"/>
  <c r="AD75" i="35" a="1"/>
  <c r="BG76" i="35" a="1"/>
  <c r="J85" i="35"/>
  <c r="AD35" i="35" a="1"/>
  <c r="BB132" i="35" a="1"/>
  <c r="AP37" i="35"/>
  <c r="AU72" i="35" a="1"/>
  <c r="M90" i="35"/>
  <c r="AH72" i="35" a="1"/>
  <c r="BB59" i="35" a="1"/>
  <c r="AV47" i="35" a="1"/>
  <c r="E41" i="35"/>
  <c r="BU68" i="35" a="1"/>
  <c r="AY67" i="35" a="1"/>
  <c r="E49" i="35"/>
  <c r="C28" i="35" a="1"/>
  <c r="AD33" i="35" a="1"/>
  <c r="BU124" i="35" a="1"/>
  <c r="E71" i="35"/>
  <c r="BB129" i="35" a="1"/>
  <c r="AJ113" i="35" a="1"/>
  <c r="AX91" i="35" a="1"/>
  <c r="AA44" i="35" a="1"/>
  <c r="M52" i="35"/>
  <c r="BO57" i="35" a="1"/>
  <c r="S122" i="35" a="1"/>
  <c r="X45" i="35" a="1"/>
  <c r="BN82" i="35" a="1"/>
  <c r="BF40" i="35" a="1"/>
  <c r="AB110" i="35" a="1"/>
  <c r="AY40" i="35" a="1"/>
  <c r="AE84" i="35" a="1"/>
  <c r="C56" i="35" a="1"/>
  <c r="BH102" i="35" a="1"/>
  <c r="Y40" i="35" a="1"/>
  <c r="BA41" i="35" a="1"/>
  <c r="AP56" i="35"/>
  <c r="BH38" i="35" a="1"/>
  <c r="AD36" i="35" a="1"/>
  <c r="BF55" i="35" a="1"/>
  <c r="T72" i="35" a="1"/>
  <c r="M83" i="35"/>
  <c r="BT33" i="35" a="1"/>
  <c r="G70" i="35"/>
  <c r="AB44" i="35" a="1"/>
  <c r="AA59" i="35" a="1"/>
  <c r="BD47" i="35" a="1"/>
  <c r="BI41" i="35" a="1"/>
  <c r="AM98" i="35"/>
  <c r="S82" i="35" a="1"/>
  <c r="BM30" i="35" a="1"/>
  <c r="C92" i="35" a="1"/>
  <c r="BM24" i="35" a="1"/>
  <c r="AG87" i="35" a="1"/>
  <c r="F87" i="35"/>
  <c r="AJ45" i="35" a="1"/>
  <c r="AM37" i="35"/>
  <c r="AZ58" i="35" a="1"/>
  <c r="W94" i="35" a="1"/>
  <c r="AU83" i="35" a="1"/>
  <c r="J91" i="35"/>
  <c r="U23" i="35" a="1"/>
  <c r="L76" i="35"/>
  <c r="AE85" i="35" a="1"/>
  <c r="BU70" i="35" a="1"/>
  <c r="D63" i="35"/>
  <c r="AS43" i="35"/>
  <c r="BT70" i="35" a="1"/>
  <c r="AV34" i="35" a="1"/>
  <c r="Y77" i="35" a="1"/>
  <c r="AI101" i="35" a="1"/>
  <c r="AO78" i="35"/>
  <c r="AO94" i="35"/>
  <c r="G35" i="35"/>
  <c r="E87" i="35"/>
  <c r="J36" i="35"/>
  <c r="AN41" i="35"/>
  <c r="BD96" i="35" a="1"/>
  <c r="AG23" i="35" a="1"/>
  <c r="AF22" i="35" a="1"/>
  <c r="BI107" i="35" a="1"/>
  <c r="H86" i="35"/>
  <c r="BG93" i="35" a="1"/>
  <c r="I30" i="35"/>
  <c r="L60" i="35"/>
  <c r="N112" i="35"/>
  <c r="Y68" i="35" a="1"/>
  <c r="BB40" i="35" a="1"/>
  <c r="BQ114" i="35" a="1"/>
  <c r="BO82" i="35" a="1"/>
  <c r="BH63" i="35" a="1"/>
  <c r="S64" i="35" a="1"/>
  <c r="AK41" i="35" a="1"/>
  <c r="AI67" i="35" a="1"/>
  <c r="Q53" i="35" a="1"/>
  <c r="W83" i="35" a="1"/>
  <c r="AX95" i="35" a="1"/>
  <c r="BR78" i="35" a="1"/>
  <c r="AG49" i="35" a="1"/>
  <c r="L111" i="35"/>
  <c r="S57" i="35" a="1"/>
  <c r="K25" i="35"/>
  <c r="BB92" i="35" a="1"/>
  <c r="E105" i="35"/>
  <c r="T43" i="35" a="1"/>
  <c r="AB88" i="35" a="1"/>
  <c r="AV79" i="35" a="1"/>
  <c r="BK62" i="35" a="1"/>
  <c r="AQ36" i="35"/>
  <c r="AB59" i="35" a="1"/>
  <c r="AY55" i="35" a="1"/>
  <c r="AP49" i="35"/>
  <c r="I38" i="35"/>
  <c r="AB49" i="35" a="1"/>
  <c r="AH51" i="35" a="1"/>
  <c r="T29" i="35" a="1"/>
  <c r="AS37" i="35"/>
  <c r="AB114" i="35" a="1"/>
  <c r="AB43" i="35" a="1"/>
  <c r="AX100" i="35" a="1"/>
  <c r="Y121" i="35" a="1"/>
  <c r="Y51" i="35" a="1"/>
  <c r="BK112" i="35" a="1"/>
  <c r="BK98" i="35" a="1"/>
  <c r="AV78" i="35" a="1"/>
  <c r="BR24" i="35" a="1"/>
  <c r="AX101" i="35" a="1"/>
  <c r="Z107" i="35" a="1"/>
  <c r="BD74" i="35" a="1"/>
  <c r="AE68" i="35" a="1"/>
  <c r="E77" i="35"/>
  <c r="BT29" i="35" a="1"/>
  <c r="Q31" i="35" a="1"/>
  <c r="I81" i="35"/>
  <c r="D93" i="35"/>
  <c r="BK83" i="35" a="1"/>
  <c r="AK80" i="35" a="1"/>
  <c r="AI80" i="35" a="1"/>
  <c r="S30" i="35" a="1"/>
  <c r="H57" i="35"/>
  <c r="AN40" i="35"/>
  <c r="Q39" i="35" a="1"/>
  <c r="BO41" i="35" a="1"/>
  <c r="BR61" i="35" a="1"/>
  <c r="R52" i="35" a="1"/>
  <c r="AZ57" i="35" a="1"/>
  <c r="AH35" i="35" a="1"/>
  <c r="BF19" i="35" a="1"/>
  <c r="R56" i="35" a="1"/>
  <c r="AV29" i="35" a="1"/>
  <c r="P40" i="35" a="1"/>
  <c r="BM60" i="35" a="1"/>
  <c r="AY18" i="35" a="1"/>
  <c r="BM63" i="35" a="1"/>
  <c r="S61" i="35" a="1"/>
  <c r="AJ20" i="35" a="1"/>
  <c r="BB36" i="35" a="1"/>
  <c r="BB55" i="35" a="1"/>
  <c r="BB77" i="35" a="1"/>
  <c r="BR64" i="35" a="1"/>
  <c r="E30" i="35"/>
  <c r="Z44" i="35" a="1"/>
  <c r="N21" i="35"/>
  <c r="BC28" i="35" a="1"/>
  <c r="BJ63" i="35" a="1"/>
  <c r="K44" i="35"/>
  <c r="AC137" i="35" a="1"/>
  <c r="BH65" i="35" a="1"/>
  <c r="F32" i="35"/>
  <c r="AU53" i="35" a="1"/>
  <c r="R122" i="35" a="1"/>
  <c r="BG94" i="35" a="1"/>
  <c r="AS69" i="35"/>
  <c r="G93" i="35"/>
  <c r="BK90" i="35" a="1"/>
  <c r="I134" i="35"/>
  <c r="AN119" i="35"/>
  <c r="BO139" i="35" a="1"/>
  <c r="P136" i="35" a="1"/>
  <c r="AU106" i="35" a="1"/>
  <c r="AP96" i="35"/>
  <c r="D91" i="35"/>
  <c r="AB39" i="35" a="1"/>
  <c r="AX141" i="35" a="1"/>
  <c r="AB98" i="35" a="1"/>
  <c r="BH75" i="35" a="1"/>
  <c r="L46" i="35"/>
  <c r="AP129" i="35"/>
  <c r="D84" i="35"/>
  <c r="BG84" i="35" a="1"/>
  <c r="L73" i="35"/>
  <c r="BO123" i="35" a="1"/>
  <c r="BH68" i="35" a="1"/>
  <c r="S103" i="35" a="1"/>
  <c r="BJ62" i="35" a="1"/>
  <c r="K109" i="35"/>
  <c r="H82" i="35"/>
  <c r="N109" i="35"/>
  <c r="AB83" i="35" a="1"/>
  <c r="AP145" i="35"/>
  <c r="AE58" i="35" a="1"/>
  <c r="R127" i="35" a="1"/>
  <c r="BF88" i="35" a="1"/>
  <c r="D128" i="35"/>
  <c r="BD100" i="35" a="1"/>
  <c r="AW170" i="35" a="1"/>
  <c r="BJ69" i="35" a="1"/>
  <c r="Z82" i="35" a="1"/>
  <c r="W46" i="35" a="1"/>
  <c r="AO114" i="35"/>
  <c r="Q115" i="35" a="1"/>
  <c r="AO80" i="35"/>
  <c r="BU139" i="35" a="1"/>
  <c r="M128" i="35"/>
  <c r="AC63" i="35" a="1"/>
  <c r="C91" i="35" a="1"/>
  <c r="X29" i="35" a="1"/>
  <c r="BK35" i="35" a="1"/>
  <c r="AM108" i="35"/>
  <c r="AS38" i="35"/>
  <c r="D61" i="35"/>
  <c r="AB129" i="35" a="1"/>
  <c r="BH82" i="35" a="1"/>
  <c r="AY57" i="35" a="1"/>
  <c r="AP75" i="35"/>
  <c r="BA127" i="35" a="1"/>
  <c r="J74" i="35"/>
  <c r="I100" i="35"/>
  <c r="Z128" i="35" a="1"/>
  <c r="AK44" i="35" a="1"/>
  <c r="BE35" i="35" a="1"/>
  <c r="W33" i="35" a="1"/>
  <c r="N50" i="35"/>
  <c r="V90" i="35" a="1"/>
  <c r="R95" i="35" a="1"/>
  <c r="AE32" i="35" a="1"/>
  <c r="BI42" i="35" a="1"/>
  <c r="BB90" i="35" a="1"/>
  <c r="AE25" i="35" a="1"/>
  <c r="BG121" i="35" a="1"/>
  <c r="BO133" i="35" a="1"/>
  <c r="AZ63" i="35" a="1"/>
  <c r="J41" i="35"/>
  <c r="BG43" i="35" a="1"/>
  <c r="BM35" i="35" a="1"/>
  <c r="AU129" i="35" a="1"/>
  <c r="BF37" i="35" a="1"/>
  <c r="BE49" i="35" a="1"/>
  <c r="AY75" i="35" a="1"/>
  <c r="AQ31" i="35"/>
  <c r="AA42" i="35" a="1"/>
  <c r="AG44" i="35" a="1"/>
  <c r="AK132" i="35" a="1"/>
  <c r="BS53" i="35" a="1"/>
  <c r="AP53" i="35"/>
  <c r="J92" i="35"/>
  <c r="S59" i="35" a="1"/>
  <c r="Z69" i="35" a="1"/>
  <c r="AD50" i="35" a="1"/>
  <c r="AF25" i="35" a="1"/>
  <c r="J96" i="35"/>
  <c r="I90" i="35"/>
  <c r="AS50" i="35"/>
  <c r="AJ70" i="35" a="1"/>
  <c r="E82" i="35"/>
  <c r="D68" i="35"/>
  <c r="BT28" i="35" a="1"/>
  <c r="BF48" i="35" a="1"/>
  <c r="BE47" i="35" a="1"/>
  <c r="AA46" i="35" a="1"/>
  <c r="U67" i="35" a="1"/>
  <c r="AK31" i="35" a="1"/>
  <c r="K19" i="35"/>
  <c r="AC46" i="35" a="1"/>
  <c r="V105" i="35" a="1"/>
  <c r="BJ64" i="35" a="1"/>
  <c r="AD79" i="35" a="1"/>
  <c r="BR144" i="35" a="1"/>
  <c r="BT89" i="35" a="1"/>
  <c r="BE30" i="35" a="1"/>
  <c r="N38" i="35"/>
  <c r="BK20" i="35" a="1"/>
  <c r="I79" i="35"/>
  <c r="AV103" i="35" a="1"/>
  <c r="T69" i="35" a="1"/>
  <c r="V21" i="35" a="1"/>
  <c r="AV39" i="35" a="1"/>
  <c r="BD63" i="35" a="1"/>
  <c r="BE51" i="35" a="1"/>
  <c r="Q83" i="35" a="1"/>
  <c r="Q87" i="35" a="1"/>
  <c r="AV62" i="35" a="1"/>
  <c r="G73" i="35"/>
  <c r="BF44" i="35" a="1"/>
  <c r="G41" i="35"/>
  <c r="BC109" i="35" a="1"/>
  <c r="AV92" i="35" a="1"/>
  <c r="BB134" i="35" a="1"/>
  <c r="AW79" i="35" a="1"/>
  <c r="AH21" i="35" a="1"/>
  <c r="AM88" i="35"/>
  <c r="L31" i="35"/>
  <c r="M31" i="35"/>
  <c r="BP94" i="35" a="1"/>
  <c r="P135" i="35" a="1"/>
  <c r="R86" i="35" a="1"/>
  <c r="AC98" i="35" a="1"/>
  <c r="BE64" i="35" a="1"/>
  <c r="BB88" i="35" a="1"/>
  <c r="BA33" i="35" a="1"/>
  <c r="AU77" i="35" a="1"/>
  <c r="Y92" i="35" a="1"/>
  <c r="BP60" i="35" a="1"/>
  <c r="P88" i="35" a="1"/>
  <c r="AR53" i="35"/>
  <c r="AG64" i="35" a="1"/>
  <c r="S32" i="35" a="1"/>
  <c r="Z33" i="35" a="1"/>
  <c r="AO121" i="35"/>
  <c r="AG48" i="35" a="1"/>
  <c r="G52" i="35"/>
  <c r="BD142" i="35" a="1"/>
  <c r="I110" i="35"/>
  <c r="BB53" i="35" a="1"/>
  <c r="BL40" i="35" a="1"/>
  <c r="U86" i="35" a="1"/>
  <c r="BM45" i="35" a="1"/>
  <c r="C72" i="35" a="1"/>
  <c r="AQ64" i="35"/>
  <c r="BN57" i="35" a="1"/>
  <c r="BB86" i="35" a="1"/>
  <c r="D60" i="35"/>
  <c r="L56" i="35"/>
  <c r="BI45" i="35" a="1"/>
  <c r="Y24" i="35" a="1"/>
  <c r="AA109" i="35" a="1"/>
  <c r="D58" i="35"/>
  <c r="AP105" i="35"/>
  <c r="X91" i="35" a="1"/>
  <c r="AV157" i="35" a="1"/>
  <c r="BL94" i="35" a="1"/>
  <c r="AW63" i="35" a="1"/>
  <c r="BN72" i="35" a="1"/>
  <c r="AR23" i="35"/>
  <c r="I31" i="35"/>
  <c r="AY66" i="35" a="1"/>
  <c r="AS56" i="35"/>
  <c r="AR66" i="35"/>
  <c r="AV102" i="35" a="1"/>
  <c r="AF85" i="35" a="1"/>
  <c r="F95" i="35"/>
  <c r="BI54" i="35" a="1"/>
  <c r="BR65" i="35" a="1"/>
  <c r="AW53" i="35" a="1"/>
  <c r="BN85" i="35" a="1"/>
  <c r="BO70" i="35" a="1"/>
  <c r="BH90" i="35" a="1"/>
  <c r="BB47" i="35" a="1"/>
  <c r="W155" i="35" a="1"/>
  <c r="K70" i="35"/>
  <c r="BO83" i="35" a="1"/>
  <c r="AE122" i="35" a="1"/>
  <c r="BJ60" i="35" a="1"/>
  <c r="BO18" i="35" a="1"/>
  <c r="AY42" i="35" a="1"/>
  <c r="AJ50" i="35" a="1"/>
  <c r="V40" i="35" a="1"/>
  <c r="BA75" i="35" a="1"/>
  <c r="R64" i="35" a="1"/>
  <c r="AO68" i="35"/>
  <c r="M94" i="35"/>
  <c r="AX98" i="35" a="1"/>
  <c r="AR82" i="35"/>
  <c r="BB39" i="35" a="1"/>
  <c r="BG108" i="35" a="1"/>
  <c r="AQ85" i="35"/>
  <c r="J48" i="35"/>
  <c r="BT40" i="35" a="1"/>
  <c r="AF49" i="35" a="1"/>
  <c r="BK72" i="35" a="1"/>
  <c r="AP20" i="35"/>
  <c r="BS40" i="35" a="1"/>
  <c r="BU47" i="35" a="1"/>
  <c r="BM105" i="35" a="1"/>
  <c r="C70" i="35" a="1"/>
  <c r="BH79" i="35" a="1"/>
  <c r="AK62" i="35" a="1"/>
  <c r="AO34" i="35"/>
  <c r="AG112" i="35" a="1"/>
  <c r="BU79" i="35" a="1"/>
  <c r="AK67" i="35" a="1"/>
  <c r="AJ47" i="35" a="1"/>
  <c r="AY29" i="35" a="1"/>
  <c r="AM60" i="35"/>
  <c r="BN38" i="35" a="1"/>
  <c r="AD39" i="35" a="1"/>
  <c r="T51" i="35" a="1"/>
  <c r="AE49" i="35" a="1"/>
  <c r="AN57" i="35"/>
  <c r="AE107" i="35" a="1"/>
  <c r="V77" i="35" a="1"/>
  <c r="BQ97" i="35" a="1"/>
  <c r="F103" i="35"/>
  <c r="AX80" i="35" a="1"/>
  <c r="BH31" i="35" a="1"/>
  <c r="H26" i="35"/>
  <c r="AQ37" i="35"/>
  <c r="BL61" i="35" a="1"/>
  <c r="BU88" i="35" a="1"/>
  <c r="R62" i="35" a="1"/>
  <c r="AY79" i="35" a="1"/>
  <c r="AG37" i="35" a="1"/>
  <c r="T58" i="35" a="1"/>
  <c r="BT77" i="35" a="1"/>
  <c r="T41" i="35" a="1"/>
  <c r="AX105" i="35" a="1"/>
  <c r="R75" i="35" a="1"/>
  <c r="BP123" i="35" a="1"/>
  <c r="Y95" i="35" a="1"/>
  <c r="BM97" i="35" a="1"/>
  <c r="N32" i="35"/>
  <c r="AS86" i="35"/>
  <c r="I67" i="35"/>
  <c r="J100" i="35"/>
  <c r="BQ77" i="35" a="1"/>
  <c r="T97" i="35" a="1"/>
  <c r="G48" i="35"/>
  <c r="L26" i="35"/>
  <c r="AJ110" i="35" a="1"/>
  <c r="BU86" i="35" a="1"/>
  <c r="BR74" i="35" a="1"/>
  <c r="J81" i="35"/>
  <c r="BQ59" i="35" a="1"/>
  <c r="AP92" i="35"/>
  <c r="BM88" i="35" a="1"/>
  <c r="BS88" i="35" a="1"/>
  <c r="AE24" i="35" a="1"/>
  <c r="X75" i="35" a="1"/>
  <c r="AS51" i="35"/>
  <c r="D47" i="35"/>
  <c r="AD56" i="35" a="1"/>
  <c r="BN24" i="35" a="1"/>
  <c r="U63" i="35" a="1"/>
  <c r="T93" i="35" a="1"/>
  <c r="E39" i="35"/>
  <c r="F44" i="35"/>
  <c r="AA61" i="35" a="1"/>
  <c r="BS100" i="35" a="1"/>
  <c r="AM64" i="35"/>
  <c r="AO59" i="35"/>
  <c r="AH37" i="35" a="1"/>
  <c r="AH26" i="35" a="1"/>
  <c r="AS73" i="35"/>
  <c r="AQ66" i="35"/>
  <c r="BR90" i="35" a="1"/>
  <c r="P22" i="35" a="1"/>
  <c r="BH93" i="35" a="1"/>
  <c r="U44" i="35" a="1"/>
  <c r="BU62" i="35" a="1"/>
  <c r="AQ33" i="35"/>
  <c r="V59" i="35" a="1"/>
  <c r="AJ61" i="35" a="1"/>
  <c r="AS47" i="35"/>
  <c r="I193" i="35"/>
  <c r="AG107" i="35" a="1"/>
  <c r="BE103" i="35" a="1"/>
  <c r="BR44" i="35" a="1"/>
  <c r="AA56" i="35" a="1"/>
  <c r="BO26" i="35" a="1"/>
  <c r="K32" i="35"/>
  <c r="AH71" i="35" a="1"/>
  <c r="T48" i="35" a="1"/>
  <c r="Q64" i="35" a="1"/>
  <c r="BF74" i="35" a="1"/>
  <c r="N97" i="35"/>
  <c r="BN96" i="35" a="1"/>
  <c r="AE39" i="35" a="1"/>
  <c r="BU44" i="35" a="1"/>
  <c r="I53" i="35"/>
  <c r="G59" i="35"/>
  <c r="BN73" i="35" a="1"/>
  <c r="V70" i="35" a="1"/>
  <c r="L45" i="35"/>
  <c r="W44" i="35" a="1"/>
  <c r="Z30" i="35" a="1"/>
  <c r="BD90" i="35" a="1"/>
  <c r="AE40" i="35" a="1"/>
  <c r="U89" i="35" a="1"/>
  <c r="BT80" i="35" a="1"/>
  <c r="BQ50" i="35" a="1"/>
  <c r="BD37" i="35" a="1"/>
  <c r="H67" i="35"/>
  <c r="K86" i="35"/>
  <c r="AD150" i="35" a="1"/>
  <c r="AZ84" i="35" a="1"/>
  <c r="BC76" i="35" a="1"/>
  <c r="AY100" i="35" a="1"/>
  <c r="AN65" i="35"/>
  <c r="S34" i="35" a="1"/>
  <c r="H108" i="35"/>
  <c r="T70" i="35" a="1"/>
  <c r="F91" i="35"/>
  <c r="D20" i="35"/>
  <c r="AN58" i="35"/>
  <c r="BI78" i="35" a="1"/>
  <c r="AX57" i="35" a="1"/>
  <c r="BQ27" i="35" a="1"/>
  <c r="C25" i="35" a="1"/>
  <c r="AU82" i="35" a="1"/>
  <c r="AQ102" i="35"/>
  <c r="BF56" i="35" a="1"/>
  <c r="BL53" i="35" a="1"/>
  <c r="V39" i="35" a="1"/>
  <c r="E55" i="35"/>
  <c r="BB43" i="35" a="1"/>
  <c r="BM67" i="35" a="1"/>
  <c r="V79" i="35" a="1"/>
  <c r="BP98" i="35" a="1"/>
  <c r="AZ71" i="35" a="1"/>
  <c r="BG53" i="35" a="1"/>
  <c r="C82" i="35" a="1"/>
  <c r="AN64" i="35"/>
  <c r="BR53" i="35" a="1"/>
  <c r="BR87" i="35" a="1"/>
  <c r="AX35" i="35" a="1"/>
  <c r="N39" i="35"/>
  <c r="AE126" i="35" a="1"/>
  <c r="BL73" i="35" a="1"/>
  <c r="BE141" i="35" a="1"/>
  <c r="BF50" i="35" a="1"/>
  <c r="BN78" i="35" a="1"/>
  <c r="I109" i="35"/>
  <c r="N86" i="35"/>
  <c r="U77" i="35" a="1"/>
  <c r="AS126" i="35"/>
  <c r="N53" i="35"/>
  <c r="BT51" i="35" a="1"/>
  <c r="BF81" i="35" a="1"/>
  <c r="BO68" i="35" a="1"/>
  <c r="AY46" i="35" a="1"/>
  <c r="L25" i="35"/>
  <c r="BH101" i="35" a="1"/>
  <c r="BH62" i="35" a="1"/>
  <c r="T47" i="35" a="1"/>
  <c r="AQ87" i="35"/>
  <c r="AH86" i="35" a="1"/>
  <c r="R71" i="35" a="1"/>
  <c r="AV49" i="35" a="1"/>
  <c r="BH95" i="35" a="1"/>
  <c r="AN80" i="35"/>
  <c r="Z95" i="35" a="1"/>
  <c r="BT87" i="35" a="1"/>
  <c r="BI73" i="35" a="1"/>
  <c r="H83" i="35"/>
  <c r="BG66" i="35" a="1"/>
  <c r="BL55" i="35" a="1"/>
  <c r="BB111" i="35" a="1"/>
  <c r="AZ91" i="35" a="1"/>
  <c r="BT82" i="35" a="1"/>
  <c r="H60" i="35"/>
  <c r="AU27" i="35" a="1"/>
  <c r="BR59" i="35" a="1"/>
  <c r="E108" i="35"/>
  <c r="Y83" i="35" a="1"/>
  <c r="BD98" i="35" a="1"/>
  <c r="BD110" i="35" a="1"/>
  <c r="X50" i="35" a="1"/>
  <c r="BE27" i="35" a="1"/>
  <c r="AF30" i="35" a="1"/>
  <c r="AI37" i="35" a="1"/>
  <c r="AR34" i="35"/>
  <c r="Q101" i="35" a="1"/>
  <c r="Y152" i="35" a="1"/>
  <c r="E45" i="35"/>
  <c r="AB36" i="35" a="1"/>
  <c r="AF46" i="35" a="1"/>
  <c r="BC91" i="35" a="1"/>
  <c r="AB28" i="35" a="1"/>
  <c r="BM74" i="35" a="1"/>
  <c r="Q89" i="35" a="1"/>
  <c r="Y115" i="35" a="1"/>
  <c r="X66" i="35" a="1"/>
  <c r="Y122" i="35" a="1"/>
  <c r="AI44" i="35" a="1"/>
  <c r="Z57" i="35" a="1"/>
  <c r="BK41" i="35" a="1"/>
  <c r="BB28" i="35" a="1"/>
  <c r="AY51" i="35" a="1"/>
  <c r="BK93" i="35" a="1"/>
  <c r="L102" i="35"/>
  <c r="BH69" i="35" a="1"/>
  <c r="Q44" i="35" a="1"/>
  <c r="U59" i="35" a="1"/>
  <c r="AI47" i="35" a="1"/>
  <c r="AS32" i="35"/>
  <c r="S35" i="35" a="1"/>
  <c r="AR42" i="35"/>
  <c r="BP61" i="35" a="1"/>
  <c r="F67" i="35"/>
  <c r="Z47" i="35" a="1"/>
  <c r="AF62" i="35" a="1"/>
  <c r="BK64" i="35" a="1"/>
  <c r="BB44" i="35" a="1"/>
  <c r="N58" i="35"/>
  <c r="Z75" i="35" a="1"/>
  <c r="F86" i="35"/>
  <c r="BS114" i="35" a="1"/>
  <c r="AC92" i="35" a="1"/>
  <c r="M79" i="35"/>
  <c r="Q74" i="35" a="1"/>
  <c r="AF67" i="35" a="1"/>
  <c r="Y66" i="35" a="1"/>
  <c r="I41" i="35"/>
  <c r="AW47" i="35" a="1"/>
  <c r="AH70" i="35" a="1"/>
  <c r="I34" i="35"/>
  <c r="AR29" i="35"/>
  <c r="AZ70" i="35" a="1"/>
  <c r="AS114" i="35"/>
  <c r="K68" i="35"/>
  <c r="AW52" i="35" a="1"/>
  <c r="I88" i="35"/>
  <c r="AW49" i="35" a="1"/>
  <c r="AE125" i="35" a="1"/>
  <c r="BU23" i="35" a="1"/>
  <c r="AD54" i="35" a="1"/>
  <c r="P76" i="35" a="1"/>
  <c r="AC76" i="35" a="1"/>
  <c r="BC75" i="35" a="1"/>
  <c r="AZ67" i="35" a="1"/>
  <c r="BN62" i="35" a="1"/>
  <c r="AO85" i="35"/>
  <c r="J24" i="35"/>
  <c r="AV35" i="35" a="1"/>
  <c r="R25" i="35" a="1"/>
  <c r="BP66" i="35" a="1"/>
  <c r="AF89" i="35" a="1"/>
  <c r="AJ97" i="35" a="1"/>
  <c r="I42" i="35"/>
  <c r="BG26" i="35" a="1"/>
  <c r="AI59" i="35" a="1"/>
  <c r="AJ37" i="35" a="1"/>
  <c r="BG69" i="35" a="1"/>
  <c r="AY49" i="35" a="1"/>
  <c r="AJ23" i="35" a="1"/>
  <c r="BI135" i="35" a="1"/>
  <c r="D62" i="35"/>
  <c r="BQ31" i="35" a="1"/>
  <c r="S29" i="35" a="1"/>
  <c r="K120" i="35"/>
  <c r="V45" i="35" a="1"/>
  <c r="V43" i="35" a="1"/>
  <c r="BI88" i="35" a="1"/>
  <c r="H98" i="35"/>
  <c r="AI40" i="35" a="1"/>
  <c r="C87" i="35" a="1"/>
  <c r="G33" i="35"/>
  <c r="I22" i="35"/>
  <c r="BC54" i="35" a="1"/>
  <c r="AW45" i="35" a="1"/>
  <c r="BF26" i="35" a="1"/>
  <c r="BK68" i="35" a="1"/>
  <c r="AV28" i="35" a="1"/>
  <c r="AF50" i="35" a="1"/>
  <c r="U124" i="35" a="1"/>
  <c r="BL65" i="35" a="1"/>
  <c r="AQ40" i="35"/>
  <c r="Y22" i="35" a="1"/>
  <c r="AS35" i="35"/>
  <c r="Y23" i="35" a="1"/>
  <c r="I60" i="35"/>
  <c r="S89" i="35" a="1"/>
  <c r="W38" i="35" a="1"/>
  <c r="BI68" i="35" a="1"/>
  <c r="W23" i="35" a="1"/>
  <c r="BG19" i="35" a="1"/>
  <c r="BB145" i="35" a="1"/>
  <c r="K87" i="35"/>
  <c r="G108" i="35"/>
  <c r="AY41" i="35" a="1"/>
  <c r="BD79" i="35" a="1"/>
  <c r="W68" i="35" a="1"/>
  <c r="BL54" i="35" a="1"/>
  <c r="AI85" i="35" a="1"/>
  <c r="BT151" i="35" a="1"/>
  <c r="AU144" i="35" a="1"/>
  <c r="P140" i="35" a="1"/>
  <c r="AX151" i="35" a="1"/>
  <c r="AQ130" i="35"/>
  <c r="BQ118" i="35" a="1"/>
  <c r="BL99" i="35" a="1"/>
  <c r="AR69" i="35"/>
  <c r="AK87" i="35" a="1"/>
  <c r="BN102" i="35" a="1"/>
  <c r="R51" i="35" a="1"/>
  <c r="AK92" i="35" a="1"/>
  <c r="I94" i="35"/>
  <c r="BE134" i="35" a="1"/>
  <c r="H120" i="35"/>
  <c r="BB69" i="35" a="1"/>
  <c r="BA44" i="35" a="1"/>
  <c r="BC112" i="35" a="1"/>
  <c r="Z139" i="35" a="1"/>
  <c r="C97" i="35" a="1"/>
  <c r="AY61" i="35" a="1"/>
  <c r="BB116" i="35" a="1"/>
  <c r="AB91" i="35" a="1"/>
  <c r="AP125" i="35"/>
  <c r="U55" i="35" a="1"/>
  <c r="AZ104" i="35" a="1"/>
  <c r="AK58" i="35" a="1"/>
  <c r="BJ128" i="35" a="1"/>
  <c r="AQ119" i="35"/>
  <c r="C150" i="35" a="1"/>
  <c r="I114" i="35"/>
  <c r="BA98" i="35" a="1"/>
  <c r="AX77" i="35" a="1"/>
  <c r="AA124" i="35" a="1"/>
  <c r="BS41" i="35" a="1"/>
  <c r="BP100" i="35" a="1"/>
  <c r="Y47" i="35" a="1"/>
  <c r="BJ166" i="35" a="1"/>
  <c r="BD81" i="35" a="1"/>
  <c r="W124" i="35" a="1"/>
  <c r="AK53" i="35" a="1"/>
  <c r="E97" i="35"/>
  <c r="AZ39" i="35" a="1"/>
  <c r="AF33" i="35" a="1"/>
  <c r="G69" i="35"/>
  <c r="BC94" i="35" a="1"/>
  <c r="M110" i="35"/>
  <c r="BD91" i="35" a="1"/>
  <c r="L27" i="35"/>
  <c r="Z46" i="35" a="1"/>
  <c r="T55" i="35" a="1"/>
  <c r="V73" i="35" a="1"/>
  <c r="L81" i="35"/>
  <c r="AI58" i="35" a="1"/>
  <c r="X33" i="35" a="1"/>
  <c r="AH55" i="35" a="1"/>
  <c r="BB93" i="35" a="1"/>
  <c r="H30" i="35"/>
  <c r="AR155" i="35"/>
  <c r="BN56" i="35" a="1"/>
  <c r="S40" i="35" a="1"/>
  <c r="BD54" i="35" a="1"/>
  <c r="BU31" i="35" a="1"/>
  <c r="BA55" i="35" a="1"/>
  <c r="AK32" i="35" a="1"/>
  <c r="AG102" i="35" a="1"/>
  <c r="BO96" i="35" a="1"/>
  <c r="AJ66" i="35" a="1"/>
  <c r="BN46" i="35" a="1"/>
  <c r="AH63" i="35" a="1"/>
  <c r="BT81" i="35" a="1"/>
  <c r="R60" i="35" a="1"/>
  <c r="S60" i="35" a="1"/>
  <c r="AS156" i="35"/>
  <c r="BL43" i="35" a="1"/>
  <c r="M78" i="35"/>
  <c r="AM36" i="35"/>
  <c r="BE146" i="35" a="1"/>
  <c r="AG63" i="35" a="1"/>
  <c r="AG46" i="35" a="1"/>
  <c r="AB81" i="35" a="1"/>
  <c r="BR83" i="35" a="1"/>
  <c r="BF62" i="35" a="1"/>
  <c r="BM101" i="35" a="1"/>
  <c r="AO95" i="35"/>
  <c r="S48" i="35" a="1"/>
  <c r="V64" i="35" a="1"/>
  <c r="I24" i="35"/>
  <c r="AD57" i="35" a="1"/>
  <c r="AO61" i="35"/>
  <c r="AZ49" i="35" a="1"/>
  <c r="J83" i="35"/>
  <c r="I33" i="35"/>
  <c r="U56" i="35" a="1"/>
  <c r="AN48" i="35"/>
  <c r="BD55" i="35" a="1"/>
  <c r="AD77" i="35" a="1"/>
  <c r="D24" i="35"/>
  <c r="AR40" i="35"/>
  <c r="AU149" i="35" a="1"/>
  <c r="BK113" i="35" a="1"/>
  <c r="AQ71" i="35"/>
  <c r="BJ134" i="35" a="1"/>
  <c r="AZ45" i="35" a="1"/>
  <c r="AO29" i="35"/>
  <c r="AX68" i="35" a="1"/>
  <c r="P29" i="35" a="1"/>
  <c r="BD97" i="35" a="1"/>
  <c r="BS129" i="35" a="1"/>
  <c r="BL85" i="35" a="1"/>
  <c r="BL75" i="35" a="1"/>
  <c r="M73" i="35"/>
  <c r="V87" i="35" a="1"/>
  <c r="BS98" i="35" a="1"/>
  <c r="AI34" i="35" a="1"/>
  <c r="BL64" i="35" a="1"/>
  <c r="AI92" i="35" a="1"/>
  <c r="AK115" i="35" a="1"/>
  <c r="BG33" i="35" a="1"/>
  <c r="S23" i="35" a="1"/>
  <c r="BK80" i="35" a="1"/>
  <c r="BM55" i="35" a="1"/>
  <c r="Z63" i="35" a="1"/>
  <c r="AK120" i="35" a="1"/>
  <c r="F48" i="35"/>
  <c r="L69" i="35"/>
  <c r="AX92" i="35" a="1"/>
  <c r="BM64" i="35" a="1"/>
  <c r="BP32" i="35" a="1"/>
  <c r="AF31" i="35" a="1"/>
  <c r="AH85" i="35" a="1"/>
  <c r="AJ58" i="35" a="1"/>
  <c r="AD65" i="35" a="1"/>
  <c r="AX69" i="35" a="1"/>
  <c r="U31" i="35" a="1"/>
  <c r="AO86" i="35"/>
  <c r="BM80" i="35" a="1"/>
  <c r="BH130" i="35" a="1"/>
  <c r="AW142" i="35" a="1"/>
  <c r="AK52" i="35" a="1"/>
  <c r="AD120" i="35" a="1"/>
  <c r="AQ39" i="35"/>
  <c r="AN34" i="35"/>
  <c r="BC44" i="35" a="1"/>
  <c r="G54" i="35"/>
  <c r="AG54" i="35" a="1"/>
  <c r="AS71" i="35"/>
  <c r="F53" i="35"/>
  <c r="AG85" i="35" a="1"/>
  <c r="AX49" i="35" a="1"/>
  <c r="AB24" i="35" a="1"/>
  <c r="BK59" i="35" a="1"/>
  <c r="BA51" i="35" a="1"/>
  <c r="BD94" i="35" a="1"/>
  <c r="BC71" i="35" a="1"/>
  <c r="P68" i="35" a="1"/>
  <c r="H35" i="35"/>
  <c r="AI84" i="35" a="1"/>
  <c r="AZ41" i="35" a="1"/>
  <c r="BQ28" i="35" a="1"/>
  <c r="S51" i="35" a="1"/>
  <c r="BJ35" i="35" a="1"/>
  <c r="AA62" i="35" a="1"/>
  <c r="BL104" i="35" a="1"/>
  <c r="AN128" i="35"/>
  <c r="M84" i="35"/>
  <c r="AY106" i="35" a="1"/>
  <c r="BK86" i="35" a="1"/>
  <c r="AH41" i="35" a="1"/>
  <c r="BD45" i="35" a="1"/>
  <c r="BG18" i="35" a="1"/>
  <c r="U93" i="35" a="1"/>
  <c r="AB50" i="35" a="1"/>
  <c r="AO74" i="35"/>
  <c r="AC102" i="35" a="1"/>
  <c r="AZ50" i="35" a="1"/>
  <c r="K55" i="35"/>
  <c r="BJ19" i="35" a="1"/>
  <c r="AO91" i="35"/>
  <c r="BI39" i="35" a="1"/>
  <c r="I69" i="35"/>
  <c r="BC101" i="35" a="1"/>
  <c r="I51" i="35"/>
  <c r="BT54" i="35" a="1"/>
  <c r="E35" i="35"/>
  <c r="AD80" i="35" a="1"/>
  <c r="BR43" i="35" a="1"/>
  <c r="S65" i="35" a="1"/>
  <c r="AQ116" i="35"/>
  <c r="AY70" i="35" a="1"/>
  <c r="BL33" i="35" a="1"/>
  <c r="BA49" i="35" a="1"/>
  <c r="F34" i="35"/>
  <c r="AX84" i="35" a="1"/>
  <c r="BA68" i="35" a="1"/>
  <c r="R131" i="35" a="1"/>
  <c r="M56" i="35"/>
  <c r="D41" i="35"/>
  <c r="BG32" i="35" a="1"/>
  <c r="AO47" i="35"/>
  <c r="C105" i="35" a="1"/>
  <c r="S69" i="35" a="1"/>
  <c r="AZ62" i="35" a="1"/>
  <c r="R82" i="35" a="1"/>
  <c r="G53" i="35"/>
  <c r="AS61" i="35"/>
  <c r="T78" i="35" a="1"/>
  <c r="AP50" i="35"/>
  <c r="BG51" i="35" a="1"/>
  <c r="AE99" i="35" a="1"/>
  <c r="AH81" i="35" a="1"/>
  <c r="AK77" i="35" a="1"/>
  <c r="Z135" i="35" a="1"/>
  <c r="AF68" i="35" a="1"/>
  <c r="AH42" i="35" a="1"/>
  <c r="AS49" i="35"/>
  <c r="G67" i="35"/>
  <c r="N49" i="35"/>
  <c r="E57" i="35"/>
  <c r="E31" i="35"/>
  <c r="BH86" i="35" a="1"/>
  <c r="Y81" i="35" a="1"/>
  <c r="AK43" i="35" a="1"/>
  <c r="AQ73" i="35"/>
  <c r="BE37" i="35" a="1"/>
  <c r="W110" i="35" a="1"/>
  <c r="R91" i="35" a="1"/>
  <c r="BP110" i="35" a="1"/>
  <c r="BL98" i="35" a="1"/>
  <c r="BU57" i="35" a="1"/>
  <c r="BS64" i="35" a="1"/>
  <c r="F49" i="35"/>
  <c r="BN28" i="35" a="1"/>
  <c r="BE55" i="35" a="1"/>
  <c r="F69" i="35"/>
  <c r="AW69" i="35" a="1"/>
  <c r="AQ92" i="35"/>
  <c r="K51" i="35"/>
  <c r="AA26" i="35" a="1"/>
  <c r="E32" i="35"/>
  <c r="AU96" i="35" a="1"/>
  <c r="BA66" i="35" a="1"/>
  <c r="AU120" i="35" a="1"/>
  <c r="AI93" i="35" a="1"/>
  <c r="Y61" i="35" a="1"/>
  <c r="AX43" i="35" a="1"/>
  <c r="BO38" i="35" a="1"/>
  <c r="AJ75" i="35" a="1"/>
  <c r="AM47" i="35"/>
  <c r="R118" i="35" a="1"/>
  <c r="S119" i="35" a="1"/>
  <c r="AO28" i="35"/>
  <c r="BB89" i="35" a="1"/>
  <c r="C102" i="35" a="1"/>
  <c r="U66" i="35" a="1"/>
  <c r="BF77" i="35" a="1"/>
  <c r="AD102" i="35" a="1"/>
  <c r="AY69" i="35" a="1"/>
  <c r="AJ59" i="35" a="1"/>
  <c r="AX54" i="35" a="1"/>
  <c r="BQ53" i="35" a="1"/>
  <c r="AB26" i="35" a="1"/>
  <c r="BG73" i="35" a="1"/>
  <c r="AV97" i="35" a="1"/>
  <c r="AD58" i="35" a="1"/>
  <c r="BL42" i="35" a="1"/>
  <c r="BQ72" i="35" a="1"/>
  <c r="X54" i="35" a="1"/>
  <c r="D31" i="35"/>
  <c r="BM32" i="35" a="1"/>
  <c r="AI45" i="35" a="1"/>
  <c r="Y69" i="35" a="1"/>
  <c r="BQ82" i="35" a="1"/>
  <c r="AG42" i="35" a="1"/>
  <c r="AH91" i="35" a="1"/>
  <c r="BO101" i="35" a="1"/>
  <c r="BU28" i="35" a="1"/>
  <c r="BM69" i="35" a="1"/>
  <c r="AO83" i="35"/>
  <c r="W66" i="35" a="1"/>
  <c r="L74" i="35"/>
  <c r="P56" i="35" a="1"/>
  <c r="BM95" i="35" a="1"/>
  <c r="BC68" i="35" a="1"/>
  <c r="I23" i="35"/>
  <c r="AE42" i="35" a="1"/>
  <c r="K90" i="35"/>
  <c r="AO45" i="35"/>
  <c r="Q36" i="35" a="1"/>
  <c r="AY154" i="35" a="1"/>
  <c r="AN129" i="35"/>
  <c r="BN111" i="35" a="1"/>
  <c r="AO23" i="35"/>
  <c r="AA100" i="35" a="1"/>
  <c r="BS36" i="35" a="1"/>
  <c r="BS126" i="35" a="1"/>
  <c r="AB113" i="35" a="1"/>
  <c r="M55" i="35"/>
  <c r="BT58" i="35" a="1"/>
  <c r="Y91" i="35" a="1"/>
  <c r="AV61" i="35" a="1"/>
  <c r="M53" i="35"/>
  <c r="AP51" i="35"/>
  <c r="BT127" i="35" a="1"/>
  <c r="AC57" i="35" a="1"/>
  <c r="J54" i="35"/>
  <c r="J30" i="35"/>
  <c r="BB52" i="35" a="1"/>
  <c r="U74" i="35" a="1"/>
  <c r="AM33" i="35"/>
  <c r="AA28" i="35" a="1"/>
  <c r="R72" i="35" a="1"/>
  <c r="N169" i="35"/>
  <c r="BB56" i="35" a="1"/>
  <c r="AY83" i="35" a="1"/>
  <c r="AS96" i="35"/>
  <c r="V27" i="35" a="1"/>
  <c r="J109" i="35"/>
  <c r="U75" i="35" a="1"/>
  <c r="BJ80" i="35" a="1"/>
  <c r="Y117" i="35" a="1"/>
  <c r="AU64" i="35" a="1"/>
  <c r="X53" i="35" a="1"/>
  <c r="AR50" i="35"/>
  <c r="K43" i="35"/>
  <c r="AX31" i="35" a="1"/>
  <c r="C67" i="35" a="1"/>
  <c r="AA43" i="35" a="1"/>
  <c r="C49" i="35" a="1"/>
  <c r="Y80" i="35" a="1"/>
  <c r="AO87" i="35"/>
  <c r="N40" i="35"/>
  <c r="AJ60" i="35" a="1"/>
  <c r="T32" i="35" a="1"/>
  <c r="C100" i="35" a="1"/>
  <c r="AW39" i="35" a="1"/>
  <c r="AR62" i="35"/>
  <c r="AU114" i="35" a="1"/>
  <c r="BH107" i="35" a="1"/>
  <c r="AZ65" i="35" a="1"/>
  <c r="BG60" i="35" a="1"/>
  <c r="BJ76" i="35" a="1"/>
  <c r="AU69" i="35" a="1"/>
  <c r="AH33" i="35" a="1"/>
  <c r="I132" i="35"/>
  <c r="L24" i="35"/>
  <c r="BM27" i="35" a="1"/>
  <c r="Z43" i="35" a="1"/>
  <c r="AM117" i="35"/>
  <c r="H61" i="35"/>
  <c r="BF34" i="35" a="1"/>
  <c r="AW66" i="35" a="1"/>
  <c r="BA108" i="35" a="1"/>
  <c r="AF168" i="35" a="1"/>
  <c r="BJ110" i="35" a="1"/>
  <c r="X31" i="35" a="1"/>
  <c r="AD23" i="35" a="1"/>
  <c r="BM103" i="35" a="1"/>
  <c r="C68" i="35" a="1"/>
  <c r="F71" i="35"/>
  <c r="S121" i="35" a="1"/>
  <c r="AE47" i="35" a="1"/>
  <c r="AP60" i="35"/>
  <c r="Z27" i="35" a="1"/>
  <c r="AR39" i="35"/>
  <c r="AQ45" i="35"/>
  <c r="K30" i="35"/>
  <c r="AM127" i="35"/>
  <c r="AE90" i="35" a="1"/>
  <c r="L44" i="35"/>
  <c r="AS39" i="35"/>
  <c r="G62" i="35"/>
  <c r="AJ109" i="35" a="1"/>
  <c r="AX34" i="35" a="1"/>
  <c r="AU44" i="35" a="1"/>
  <c r="U72" i="35" a="1"/>
  <c r="AB48" i="35" a="1"/>
  <c r="L123" i="35"/>
  <c r="AA69" i="35" a="1"/>
  <c r="AB155" i="35" a="1"/>
  <c r="AJ41" i="35" a="1"/>
  <c r="BO46" i="35" a="1"/>
  <c r="BJ61" i="35" a="1"/>
  <c r="AV139" i="35" a="1"/>
  <c r="AS27" i="35"/>
  <c r="I57" i="35"/>
  <c r="AA37" i="35" a="1"/>
  <c r="Q49" i="35" a="1"/>
  <c r="BO62" i="35" a="1"/>
  <c r="AK113" i="35" a="1"/>
  <c r="AU80" i="35" a="1"/>
  <c r="AJ89" i="35" a="1"/>
  <c r="AC85" i="35" a="1"/>
  <c r="AV57" i="35" a="1"/>
  <c r="BF24" i="35" a="1"/>
  <c r="AP46" i="35"/>
  <c r="AY63" i="35" a="1"/>
  <c r="N65" i="35"/>
  <c r="P95" i="35" a="1"/>
  <c r="AI51" i="35" a="1"/>
  <c r="AW68" i="35" a="1"/>
  <c r="P85" i="35" a="1"/>
  <c r="AG34" i="35" a="1"/>
  <c r="BK18" i="35" a="1"/>
  <c r="BJ83" i="35" a="1"/>
  <c r="C93" i="35" a="1"/>
  <c r="N41" i="35"/>
  <c r="P77" i="35" a="1"/>
  <c r="BD41" i="35" a="1"/>
  <c r="C39" i="35" a="1"/>
  <c r="W49" i="35" a="1"/>
  <c r="BM59" i="35" a="1"/>
  <c r="AV48" i="35" a="1"/>
  <c r="BR32" i="35" a="1"/>
  <c r="Z21" i="35" a="1"/>
  <c r="BT91" i="35" a="1"/>
  <c r="AF93" i="35" a="1"/>
  <c r="H103" i="35"/>
  <c r="BG77" i="35" a="1"/>
  <c r="Y36" i="35" a="1"/>
  <c r="AK45" i="35" a="1"/>
  <c r="AW40" i="35" a="1"/>
  <c r="Q59" i="35" a="1"/>
  <c r="AW130" i="35" a="1"/>
  <c r="AH75" i="35" a="1"/>
  <c r="E56" i="35"/>
  <c r="AE52" i="35" a="1"/>
  <c r="F26" i="35"/>
  <c r="AI22" i="35" a="1"/>
  <c r="G94" i="35"/>
  <c r="Z87" i="35" a="1"/>
  <c r="AJ86" i="35" a="1"/>
  <c r="BR69" i="35" a="1"/>
  <c r="R40" i="35" a="1"/>
  <c r="BT42" i="35" a="1"/>
  <c r="K29" i="35"/>
  <c r="AV46" i="35" a="1"/>
  <c r="R77" i="35" a="1"/>
  <c r="R110" i="35" a="1"/>
  <c r="E50" i="35"/>
  <c r="AG125" i="35" a="1"/>
  <c r="I26" i="35"/>
  <c r="W28" i="35" a="1"/>
  <c r="BG49" i="35" a="1"/>
  <c r="BP82" i="35" a="1"/>
  <c r="AH80" i="35" a="1"/>
  <c r="E34" i="35"/>
  <c r="W71" i="35" a="1"/>
  <c r="AD126" i="35" a="1"/>
  <c r="BQ56" i="35" a="1"/>
  <c r="AS26" i="35"/>
  <c r="BL41" i="35" a="1"/>
  <c r="AF111" i="35" a="1"/>
  <c r="BB66" i="35" a="1"/>
  <c r="W90" i="35" a="1"/>
  <c r="AE57" i="35" a="1"/>
  <c r="AH39" i="35" a="1"/>
  <c r="AZ44" i="35" a="1"/>
  <c r="G29" i="35"/>
  <c r="BN49" i="35" a="1"/>
  <c r="BP83" i="35" a="1"/>
  <c r="Y101" i="35" a="1"/>
  <c r="AB72" i="35" a="1"/>
  <c r="AM42" i="35"/>
  <c r="M111" i="35"/>
  <c r="Y52" i="35" a="1"/>
  <c r="AR47" i="35"/>
  <c r="BS46" i="35" a="1"/>
  <c r="BD53" i="35" a="1"/>
  <c r="F80" i="35"/>
  <c r="AV115" i="35" a="1"/>
  <c r="Z102" i="35" a="1"/>
  <c r="BB131" i="35" a="1"/>
  <c r="H104" i="35"/>
  <c r="BR92" i="35" a="1"/>
  <c r="G89" i="35"/>
  <c r="BB63" i="35" a="1"/>
  <c r="BE85" i="35" a="1"/>
  <c r="BG137" i="35" a="1"/>
  <c r="AI43" i="35" a="1"/>
  <c r="U47" i="35" a="1"/>
  <c r="BU73" i="35" a="1"/>
  <c r="BK28" i="35" a="1"/>
  <c r="BG59" i="35" a="1"/>
  <c r="BA54" i="35" a="1"/>
  <c r="AO58" i="35"/>
  <c r="AY26" i="35" a="1"/>
  <c r="BS57" i="35" a="1"/>
  <c r="J62" i="35"/>
  <c r="R61" i="35" a="1"/>
  <c r="BP29" i="35" a="1"/>
  <c r="X55" i="35" a="1"/>
  <c r="BI32" i="35" a="1"/>
  <c r="BC22" i="35" a="1"/>
  <c r="BF46" i="35" a="1"/>
  <c r="BQ20" i="35" a="1"/>
  <c r="W36" i="35" a="1"/>
  <c r="AU25" i="35" a="1"/>
  <c r="H54" i="35"/>
  <c r="BM107" i="35" a="1"/>
  <c r="H65" i="35"/>
  <c r="AJ44" i="35" a="1"/>
  <c r="AS74" i="35"/>
  <c r="AW89" i="35" a="1"/>
  <c r="BR85" i="35" a="1"/>
  <c r="BS82" i="35" a="1"/>
  <c r="F164" i="35"/>
  <c r="BB100" i="35" a="1"/>
  <c r="AD74" i="35" a="1"/>
  <c r="W34" i="35" a="1"/>
  <c r="AO160" i="35"/>
  <c r="AA166" i="35" a="1"/>
  <c r="G124" i="35"/>
  <c r="AH138" i="35" a="1"/>
  <c r="BI114" i="35" a="1"/>
  <c r="W123" i="35" a="1"/>
  <c r="Y145" i="35" a="1"/>
  <c r="BA90" i="35" a="1"/>
  <c r="AN89" i="35"/>
  <c r="AO82" i="35"/>
  <c r="Q104" i="35" a="1"/>
  <c r="BU74" i="35" a="1"/>
  <c r="BF73" i="35" a="1"/>
  <c r="AF117" i="35" a="1"/>
  <c r="AD132" i="35" a="1"/>
  <c r="BM117" i="35" a="1"/>
  <c r="BE82" i="35" a="1"/>
  <c r="L71" i="35"/>
  <c r="BU153" i="35" a="1"/>
  <c r="AI132" i="35" a="1"/>
  <c r="S95" i="35" a="1"/>
  <c r="BI77" i="35" a="1"/>
  <c r="BO81" i="35" a="1"/>
  <c r="BM102" i="35" a="1"/>
  <c r="H106" i="35"/>
  <c r="BA88" i="35" a="1"/>
  <c r="AW95" i="35" a="1"/>
  <c r="BB68" i="35" a="1"/>
  <c r="AM120" i="35"/>
  <c r="AF54" i="35" a="1"/>
  <c r="BI84" i="35" a="1"/>
  <c r="BQ129" i="35" a="1"/>
  <c r="S132" i="35" a="1"/>
  <c r="K117" i="35"/>
  <c r="BT97" i="35" a="1"/>
  <c r="F78" i="35"/>
  <c r="AS66" i="35"/>
  <c r="I89" i="35"/>
  <c r="BE117" i="35" a="1"/>
  <c r="S73" i="35" a="1"/>
  <c r="AB102" i="35" a="1"/>
  <c r="I127" i="35"/>
  <c r="AA21" i="35" a="1"/>
  <c r="BC102" i="35" a="1"/>
  <c r="E91" i="35"/>
  <c r="I105" i="35"/>
  <c r="BL78" i="35" a="1"/>
  <c r="AJ63" i="35" a="1"/>
  <c r="AU23" i="35" a="1"/>
  <c r="AV63" i="35" a="1"/>
  <c r="BC96" i="35" a="1"/>
  <c r="L48" i="35"/>
  <c r="BR97" i="35" a="1"/>
  <c r="X86" i="35" a="1"/>
  <c r="AF110" i="35" a="1"/>
  <c r="J79" i="35"/>
  <c r="BN60" i="35" a="1"/>
  <c r="AY28" i="35" a="1"/>
  <c r="G121" i="35"/>
  <c r="AU98" i="35" a="1"/>
  <c r="N70" i="35"/>
  <c r="Y34" i="35" a="1"/>
  <c r="AC97" i="35" a="1"/>
  <c r="Q55" i="35" a="1"/>
  <c r="AD64" i="35" a="1"/>
  <c r="AY24" i="35" a="1"/>
  <c r="AP44" i="35"/>
  <c r="W79" i="35" a="1"/>
  <c r="M74" i="35"/>
  <c r="BE25" i="35" a="1"/>
  <c r="BE69" i="35" a="1"/>
  <c r="BT72" i="35" a="1"/>
  <c r="AU88" i="35" a="1"/>
  <c r="BM73" i="35" a="1"/>
  <c r="F64" i="35"/>
  <c r="W22" i="35" a="1"/>
  <c r="BE94" i="35" a="1"/>
  <c r="AC75" i="35" a="1"/>
  <c r="D51" i="35"/>
  <c r="AY81" i="35" a="1"/>
  <c r="BO25" i="35" a="1"/>
  <c r="AS33" i="35"/>
  <c r="AN81" i="35"/>
  <c r="AU91" i="35" a="1"/>
  <c r="BT38" i="35" a="1"/>
  <c r="J82" i="35"/>
  <c r="X58" i="35" a="1"/>
  <c r="AY47" i="35" a="1"/>
  <c r="AJ128" i="35" a="1"/>
  <c r="X70" i="35" a="1"/>
  <c r="BF101" i="35" a="1"/>
  <c r="AU139" i="35" a="1"/>
  <c r="Y99" i="35" a="1"/>
  <c r="D88" i="35"/>
  <c r="C130" i="35" a="1"/>
  <c r="F94" i="35"/>
  <c r="BR58" i="35" a="1"/>
  <c r="AC37" i="35" a="1"/>
  <c r="BM26" i="35" a="1"/>
  <c r="E75" i="35"/>
  <c r="AK102" i="35" a="1"/>
  <c r="BS125" i="35" a="1"/>
  <c r="AS115" i="35"/>
  <c r="AF40" i="35" a="1"/>
  <c r="BE89" i="35" a="1"/>
  <c r="BD93" i="35" a="1"/>
  <c r="BQ46" i="35" a="1"/>
  <c r="AJ71" i="35" a="1"/>
  <c r="N66" i="35"/>
  <c r="U43" i="35" a="1"/>
  <c r="BB113" i="35" a="1"/>
  <c r="X97" i="35" a="1"/>
  <c r="U103" i="35" a="1"/>
  <c r="AY25" i="35" a="1"/>
  <c r="BI55" i="35" a="1"/>
  <c r="AI36" i="35" a="1"/>
  <c r="BH77" i="35" a="1"/>
  <c r="BG98" i="35" a="1"/>
  <c r="T81" i="35" a="1"/>
  <c r="BE78" i="35" a="1"/>
  <c r="V49" i="35" a="1"/>
  <c r="BS62" i="35" a="1"/>
  <c r="J25" i="35"/>
  <c r="C78" i="35" a="1"/>
  <c r="BD78" i="35" a="1"/>
  <c r="BU116" i="35" a="1"/>
  <c r="M27" i="35"/>
  <c r="D101" i="35"/>
  <c r="H50" i="35"/>
  <c r="AU32" i="35" a="1"/>
  <c r="BJ82" i="35" a="1"/>
  <c r="AK128" i="35" a="1"/>
  <c r="BF65" i="35" a="1"/>
  <c r="AR60" i="35"/>
  <c r="BD101" i="35" a="1"/>
  <c r="AU21" i="35" a="1"/>
  <c r="AQ20" i="35"/>
  <c r="Y41" i="35" a="1"/>
  <c r="AD91" i="35" a="1"/>
  <c r="BF63" i="35" a="1"/>
  <c r="AS62" i="35"/>
  <c r="BR31" i="35" a="1"/>
  <c r="BA19" i="35" a="1"/>
  <c r="L28" i="35"/>
  <c r="AC39" i="35" a="1"/>
  <c r="BM57" i="35" a="1"/>
  <c r="AP64" i="35"/>
  <c r="K98" i="35"/>
  <c r="K110" i="35"/>
  <c r="X96" i="35" a="1"/>
  <c r="BL138" i="35" a="1"/>
  <c r="AU70" i="35" a="1"/>
  <c r="AM39" i="35"/>
  <c r="BA45" i="35" a="1"/>
  <c r="BE106" i="35" a="1"/>
  <c r="R78" i="35" a="1"/>
  <c r="R99" i="35" a="1"/>
  <c r="BF28" i="35" a="1"/>
  <c r="AB51" i="35" a="1"/>
  <c r="BT20" i="35" a="1"/>
  <c r="AP45" i="35"/>
  <c r="U20" i="35" a="1"/>
  <c r="BU37" i="35" a="1"/>
  <c r="AW129" i="35" a="1"/>
  <c r="BT158" i="35" a="1"/>
  <c r="BB104" i="35" a="1"/>
  <c r="W146" i="35" a="1"/>
  <c r="W107" i="35" a="1"/>
  <c r="AN68" i="35"/>
  <c r="AB93" i="35" a="1"/>
  <c r="BC60" i="35" a="1"/>
  <c r="AD41" i="35" a="1"/>
  <c r="BL87" i="35" a="1"/>
  <c r="U118" i="35" a="1"/>
  <c r="AP112" i="35"/>
  <c r="AR41" i="35"/>
  <c r="BK29" i="35" a="1"/>
  <c r="AM104" i="35"/>
  <c r="AQ59" i="35"/>
  <c r="T64" i="35" a="1"/>
  <c r="W93" i="35" a="1"/>
  <c r="BE97" i="35" a="1"/>
  <c r="BG41" i="35" a="1"/>
  <c r="Q98" i="35" a="1"/>
  <c r="W51" i="35" a="1"/>
  <c r="BE75" i="35" a="1"/>
  <c r="AE69" i="35" a="1"/>
  <c r="AW74" i="35" a="1"/>
  <c r="BQ88" i="35" a="1"/>
  <c r="AP86" i="35"/>
  <c r="P52" i="35" a="1"/>
  <c r="K102" i="35"/>
  <c r="T67" i="35" a="1"/>
  <c r="AZ106" i="35" a="1"/>
  <c r="F75" i="35"/>
  <c r="S93" i="35" a="1"/>
  <c r="N43" i="35"/>
  <c r="AJ126" i="35" a="1"/>
  <c r="F82" i="35"/>
  <c r="BM36" i="35" a="1"/>
  <c r="AH57" i="35" a="1"/>
  <c r="AX136" i="35" a="1"/>
  <c r="J45" i="35"/>
  <c r="AM73" i="35"/>
  <c r="AB56" i="35" a="1"/>
  <c r="V19" i="35" a="1"/>
  <c r="BO91" i="35" a="1"/>
  <c r="AE62" i="35" a="1"/>
  <c r="AY155" i="35" a="1"/>
  <c r="AU57" i="35" a="1"/>
  <c r="BR128" i="35" a="1"/>
  <c r="AZ80" i="35" a="1"/>
  <c r="AN97" i="35"/>
  <c r="U58" i="35" a="1"/>
  <c r="I99" i="35"/>
  <c r="AI19" i="35" a="1"/>
  <c r="AB122" i="35" a="1"/>
  <c r="AI78" i="35" a="1"/>
  <c r="AN122" i="35"/>
  <c r="F131" i="35"/>
  <c r="Z67" i="35" a="1"/>
  <c r="AM25" i="35"/>
  <c r="BP56" i="35" a="1"/>
  <c r="T57" i="35" a="1"/>
  <c r="AP131" i="35"/>
  <c r="BB45" i="35" a="1"/>
  <c r="AQ141" i="35"/>
  <c r="AY115" i="35" a="1"/>
  <c r="P98" i="35" a="1"/>
  <c r="AN140" i="35"/>
  <c r="AS44" i="35"/>
  <c r="Q35" i="35" a="1"/>
  <c r="BH56" i="35" a="1"/>
  <c r="BD135" i="35" a="1"/>
  <c r="BC59" i="35" a="1"/>
  <c r="G64" i="35"/>
  <c r="BG114" i="35" a="1"/>
  <c r="AV94" i="35" a="1"/>
  <c r="BB46" i="35" a="1"/>
  <c r="AJ29" i="35" a="1"/>
  <c r="AW44" i="35" a="1"/>
  <c r="BA63" i="35" a="1"/>
  <c r="Y71" i="35" a="1"/>
  <c r="AW71" i="35" a="1"/>
  <c r="F114" i="35"/>
  <c r="AS88" i="35"/>
  <c r="BI29" i="35" a="1"/>
  <c r="V58" i="35" a="1"/>
  <c r="S111" i="35" a="1"/>
  <c r="AE89" i="35" a="1"/>
  <c r="X85" i="35" a="1"/>
  <c r="I130" i="35"/>
  <c r="H31" i="35"/>
  <c r="Z29" i="35" a="1"/>
  <c r="AX44" i="35" a="1"/>
  <c r="I76" i="35"/>
  <c r="BR57" i="35" a="1"/>
  <c r="AP106" i="35"/>
  <c r="BC69" i="35" a="1"/>
  <c r="AM84" i="35"/>
  <c r="BD34" i="35" a="1"/>
  <c r="BI79" i="35" a="1"/>
  <c r="AC53" i="35" a="1"/>
  <c r="L50" i="35"/>
  <c r="AY137" i="35" a="1"/>
  <c r="AE28" i="35" a="1"/>
  <c r="AJ53" i="35" a="1"/>
  <c r="BP37" i="35" a="1"/>
  <c r="G44" i="35"/>
  <c r="AJ30" i="35" a="1"/>
  <c r="BR27" i="35" a="1"/>
  <c r="AH38" i="35" a="1"/>
  <c r="AX94" i="35" a="1"/>
  <c r="BE92" i="35" a="1"/>
  <c r="AX36" i="35" a="1"/>
  <c r="BN81" i="35" a="1"/>
  <c r="BS61" i="35" a="1"/>
  <c r="P58" i="35" a="1"/>
  <c r="BL107" i="35" a="1"/>
  <c r="E73" i="35"/>
  <c r="BI109" i="35" a="1"/>
  <c r="BO97" i="35" a="1"/>
  <c r="AX25" i="35" a="1"/>
  <c r="AQ78" i="35"/>
  <c r="K58" i="35"/>
  <c r="AG84" i="35" a="1"/>
  <c r="AW57" i="35" a="1"/>
  <c r="AV36" i="35" a="1"/>
  <c r="N30" i="35"/>
  <c r="H147" i="35"/>
  <c r="BQ98" i="35" a="1"/>
  <c r="AE119" i="35" a="1"/>
  <c r="BK85" i="35" a="1"/>
  <c r="BC38" i="35" a="1"/>
  <c r="AC41" i="35" a="1"/>
  <c r="M47" i="35"/>
  <c r="BB35" i="35" a="1"/>
  <c r="Z41" i="35" a="1"/>
  <c r="AI143" i="35" a="1"/>
  <c r="AZ75" i="35" a="1"/>
  <c r="Y100" i="35" a="1"/>
  <c r="P59" i="35" a="1"/>
  <c r="S42" i="35" a="1"/>
  <c r="AD29" i="35" a="1"/>
  <c r="BU51" i="35" a="1"/>
  <c r="M123" i="35"/>
  <c r="BD146" i="35" a="1"/>
  <c r="BE73" i="35" a="1"/>
  <c r="R32" i="35" a="1"/>
  <c r="M113" i="35"/>
  <c r="BM28" i="35" a="1"/>
  <c r="M86" i="35"/>
  <c r="AO54" i="35"/>
  <c r="AE82" i="35" a="1"/>
  <c r="AQ89" i="35"/>
  <c r="U27" i="35" a="1"/>
  <c r="G65" i="35"/>
  <c r="BS71" i="35" a="1"/>
  <c r="AX28" i="35" a="1"/>
  <c r="BR143" i="35" a="1"/>
  <c r="AJ95" i="35" a="1"/>
  <c r="E79" i="35"/>
  <c r="BK71" i="35" a="1"/>
  <c r="BT95" i="35" a="1"/>
  <c r="AX29" i="35" a="1"/>
  <c r="E52" i="35"/>
  <c r="BJ57" i="35" a="1"/>
  <c r="AU75" i="35" a="1"/>
  <c r="AO102" i="35"/>
  <c r="X127" i="35" a="1"/>
  <c r="K49" i="35"/>
  <c r="AG33" i="35" a="1"/>
  <c r="AS23" i="35"/>
  <c r="AZ34" i="35" a="1"/>
  <c r="BD38" i="35" a="1"/>
  <c r="R83" i="35" a="1"/>
  <c r="AU49" i="35" a="1"/>
  <c r="AE55" i="35" a="1"/>
  <c r="D57" i="35"/>
  <c r="AS82" i="35"/>
  <c r="Q22" i="35" a="1"/>
  <c r="BS48" i="35" a="1"/>
  <c r="BA67" i="35" a="1"/>
  <c r="AM74" i="35"/>
  <c r="Y82" i="35" a="1"/>
  <c r="AR57" i="35"/>
  <c r="AK72" i="35" a="1"/>
  <c r="I122" i="35"/>
  <c r="BN33" i="35" a="1"/>
  <c r="G56" i="35"/>
  <c r="AE67" i="35" a="1"/>
  <c r="AP18" i="35"/>
  <c r="AG186" i="35" a="1"/>
  <c r="BB87" i="35" a="1"/>
  <c r="U54" i="35" a="1"/>
  <c r="AP71" i="35"/>
  <c r="K62" i="35"/>
  <c r="K114" i="35"/>
  <c r="S66" i="35" a="1"/>
  <c r="AA130" i="35" a="1"/>
  <c r="D82" i="35"/>
  <c r="Q96" i="35" a="1"/>
  <c r="BT52" i="35" a="1"/>
  <c r="BO109" i="35" a="1"/>
  <c r="AZ119" i="35" a="1"/>
  <c r="AZ48" i="35" a="1"/>
  <c r="BD80" i="35" a="1"/>
  <c r="AZ40" i="35" a="1"/>
  <c r="BA79" i="35" a="1"/>
  <c r="C75" i="35" a="1"/>
  <c r="AW42" i="35" a="1"/>
  <c r="M58" i="35"/>
  <c r="AI115" i="35" a="1"/>
  <c r="H52" i="35"/>
  <c r="AZ28" i="35" a="1"/>
  <c r="BQ43" i="35" a="1"/>
  <c r="AF92" i="35" a="1"/>
  <c r="AD92" i="35" a="1"/>
  <c r="BF39" i="35" a="1"/>
  <c r="L41" i="35"/>
  <c r="BD58" i="35" a="1"/>
  <c r="N57" i="35"/>
  <c r="BG70" i="35" a="1"/>
  <c r="H66" i="35"/>
  <c r="V85" i="35" a="1"/>
  <c r="BK78" i="35" a="1"/>
  <c r="AA49" i="35" a="1"/>
  <c r="AK50" i="35" a="1"/>
  <c r="AS55" i="35"/>
  <c r="X106" i="35" a="1"/>
  <c r="BL77" i="35" a="1"/>
  <c r="BU65" i="35" a="1"/>
  <c r="D72" i="35"/>
  <c r="D54" i="35"/>
  <c r="AJ55" i="35" a="1"/>
  <c r="S44" i="35" a="1"/>
  <c r="AM31" i="35"/>
  <c r="BT22" i="35" a="1"/>
  <c r="L32" i="35"/>
  <c r="V141" i="35" a="1"/>
  <c r="AM21" i="35"/>
  <c r="AS46" i="35"/>
  <c r="AA31" i="35" a="1"/>
  <c r="AF73" i="35" a="1"/>
  <c r="AE101" i="35" a="1"/>
  <c r="BA74" i="35" a="1"/>
  <c r="BC46" i="35" a="1"/>
  <c r="AI88" i="35" a="1"/>
  <c r="G47" i="35"/>
  <c r="Z35" i="35" a="1"/>
  <c r="M85" i="35"/>
  <c r="AB32" i="35" a="1"/>
  <c r="AR25" i="35"/>
  <c r="AD66" i="35" a="1"/>
  <c r="AW28" i="35" a="1"/>
  <c r="V93" i="35" a="1"/>
  <c r="F108" i="35"/>
  <c r="BN152" i="35" a="1"/>
  <c r="AN91" i="35"/>
  <c r="AQ46" i="35"/>
  <c r="BO116" i="35" a="1"/>
  <c r="AH78" i="35" a="1"/>
  <c r="X26" i="35" a="1"/>
  <c r="BE72" i="35" a="1"/>
  <c r="R111" i="35" a="1"/>
  <c r="P27" i="35" a="1"/>
  <c r="BI61" i="35" a="1"/>
  <c r="AJ46" i="35" a="1"/>
  <c r="AW73" i="35" a="1"/>
  <c r="BG52" i="35" a="1"/>
  <c r="AZ52" i="35" a="1"/>
  <c r="S74" i="35" a="1"/>
  <c r="BL80" i="35" a="1"/>
  <c r="G104" i="35"/>
  <c r="I47" i="35"/>
  <c r="BR42" i="35" a="1"/>
  <c r="AK139" i="35" a="1"/>
  <c r="AU28" i="35" a="1"/>
  <c r="BU96" i="35" a="1"/>
  <c r="AW101" i="35" a="1"/>
  <c r="L147" i="35"/>
  <c r="C94" i="35" a="1"/>
  <c r="BL47" i="35" a="1"/>
  <c r="AK103" i="35" a="1"/>
  <c r="C21" i="35" a="1"/>
  <c r="BI59" i="35" a="1"/>
  <c r="BQ102" i="35" a="1"/>
  <c r="BC41" i="35" a="1"/>
  <c r="AH97" i="35" a="1"/>
  <c r="AZ27" i="35" a="1"/>
  <c r="I49" i="35"/>
  <c r="BR150" i="35" a="1"/>
  <c r="P45" i="35" a="1"/>
  <c r="AB76" i="35" a="1"/>
  <c r="AG74" i="35" a="1"/>
  <c r="R68" i="35" a="1"/>
  <c r="BC141" i="35" a="1"/>
  <c r="U62" i="35" a="1"/>
  <c r="H23" i="35"/>
  <c r="M38" i="35"/>
  <c r="H89" i="35"/>
  <c r="F92" i="35"/>
  <c r="N55" i="35"/>
  <c r="C47" i="35" a="1"/>
  <c r="Q90" i="35" a="1"/>
  <c r="K73" i="35"/>
  <c r="J55" i="35"/>
  <c r="V60" i="35" a="1"/>
  <c r="BA35" i="35" a="1"/>
  <c r="AN59" i="35"/>
  <c r="V124" i="35" a="1"/>
  <c r="AA139" i="35" a="1"/>
  <c r="BF132" i="35" a="1"/>
  <c r="BU145" i="35" a="1"/>
  <c r="AU73" i="35" a="1"/>
  <c r="N61" i="35"/>
  <c r="AW65" i="35" a="1"/>
  <c r="BP87" i="35" a="1"/>
  <c r="R48" i="35" a="1"/>
  <c r="AC43" i="35" a="1"/>
  <c r="AF79" i="35" a="1"/>
  <c r="BJ22" i="35" a="1"/>
  <c r="BO56" i="35" a="1"/>
  <c r="AW61" i="35" a="1"/>
  <c r="BA77" i="35" a="1"/>
  <c r="H84" i="35"/>
  <c r="S63" i="35" a="1"/>
  <c r="U40" i="35" a="1"/>
  <c r="AJ32" i="35" a="1"/>
  <c r="AH106" i="35" a="1"/>
  <c r="BS18" i="35" a="1"/>
  <c r="BE57" i="35" a="1"/>
  <c r="BQ81" i="35" a="1"/>
  <c r="T37" i="35" a="1"/>
  <c r="BM90" i="35" a="1"/>
  <c r="AX22" i="35" a="1"/>
  <c r="AB58" i="35" a="1"/>
  <c r="AC29" i="35" a="1"/>
  <c r="BP73" i="35" a="1"/>
  <c r="C40" i="35" a="1"/>
  <c r="BU32" i="35" a="1"/>
  <c r="S21" i="35" a="1"/>
  <c r="BB26" i="35" a="1"/>
  <c r="BK48" i="35" a="1"/>
  <c r="V95" i="35" a="1"/>
  <c r="AM110" i="35"/>
  <c r="S52" i="35" a="1"/>
  <c r="AV56" i="35" a="1"/>
  <c r="AY74" i="35" a="1"/>
  <c r="N48" i="35"/>
  <c r="AV90" i="35" a="1"/>
  <c r="AH163" i="35" a="1"/>
  <c r="Y110" i="35" a="1"/>
  <c r="AW128" i="35" a="1"/>
  <c r="BP103" i="35" a="1"/>
  <c r="AI137" i="35" a="1"/>
  <c r="BD147" i="35" a="1"/>
  <c r="K89" i="35"/>
  <c r="BH74" i="35" a="1"/>
  <c r="AO37" i="35"/>
  <c r="BC115" i="35" a="1"/>
  <c r="BO135" i="35" a="1"/>
  <c r="AM82" i="35"/>
  <c r="BE80" i="35" a="1"/>
  <c r="AB121" i="35" a="1"/>
  <c r="AH144" i="35" a="1"/>
  <c r="AI81" i="35" a="1"/>
  <c r="G116" i="35"/>
  <c r="R129" i="35" a="1"/>
  <c r="BB105" i="35" a="1"/>
  <c r="H51" i="35"/>
  <c r="BE77" i="35" a="1"/>
  <c r="AF108" i="35" a="1"/>
  <c r="AZ125" i="35" a="1"/>
  <c r="AZ136" i="35" a="1"/>
  <c r="AR86" i="35"/>
  <c r="BL117" i="35" a="1"/>
  <c r="BK95" i="35" a="1"/>
  <c r="D107" i="35"/>
  <c r="S77" i="35" a="1"/>
  <c r="AA97" i="35" a="1"/>
  <c r="BM127" i="35" a="1"/>
  <c r="N74" i="35"/>
  <c r="AP80" i="35"/>
  <c r="R79" i="35" a="1"/>
  <c r="E43" i="35"/>
  <c r="Y90" i="35" a="1"/>
  <c r="AI56" i="35" a="1"/>
  <c r="BK119" i="35" a="1"/>
  <c r="BR103" i="35" a="1"/>
  <c r="AX99" i="35" a="1"/>
  <c r="BA21" i="35" a="1"/>
  <c r="AX37" i="35" a="1"/>
  <c r="AE96" i="35" a="1"/>
  <c r="M109" i="35"/>
  <c r="AR89" i="35"/>
  <c r="X137" i="35" a="1"/>
  <c r="AZ102" i="35" a="1"/>
  <c r="AY35" i="35" a="1"/>
  <c r="K63" i="35"/>
  <c r="Z91" i="35" a="1"/>
  <c r="BK22" i="35" a="1"/>
  <c r="AZ95" i="35" a="1"/>
  <c r="BU81" i="35" a="1"/>
  <c r="AR93" i="35"/>
  <c r="BE71" i="35" a="1"/>
  <c r="C76" i="35" a="1"/>
  <c r="AA22" i="35" a="1"/>
  <c r="K33" i="35"/>
  <c r="C71" i="35" a="1"/>
  <c r="BI99" i="35" a="1"/>
  <c r="E64" i="35"/>
  <c r="N64" i="35"/>
  <c r="X92" i="35" a="1"/>
  <c r="BR63" i="35" a="1"/>
  <c r="BA53" i="35" a="1"/>
  <c r="AI161" i="35" a="1"/>
  <c r="BT50" i="35" a="1"/>
  <c r="AS94" i="35"/>
  <c r="BN90" i="35" a="1"/>
  <c r="AJ25" i="35" a="1"/>
  <c r="BM43" i="35" a="1"/>
  <c r="BR21" i="35" a="1"/>
  <c r="BO53" i="35" a="1"/>
  <c r="BA152" i="35" a="1"/>
  <c r="AX86" i="35" a="1"/>
  <c r="N88" i="35"/>
  <c r="K21" i="35"/>
  <c r="BN22" i="35" a="1"/>
  <c r="BF22" i="35" a="1"/>
  <c r="BB62" i="35" a="1"/>
  <c r="BS66" i="35" a="1"/>
  <c r="AM91" i="35"/>
  <c r="J95" i="35"/>
  <c r="K97" i="35"/>
  <c r="AQ41" i="35"/>
  <c r="R28" i="35" a="1"/>
  <c r="BN71" i="35" a="1"/>
  <c r="L18" i="35"/>
  <c r="R57" i="35" a="1"/>
  <c r="N44" i="35"/>
  <c r="F68" i="35"/>
  <c r="G42" i="35"/>
  <c r="J49" i="35"/>
  <c r="BU60" i="35" a="1"/>
  <c r="AQ35" i="35"/>
  <c r="AD31" i="35" a="1"/>
  <c r="BT68" i="35" a="1"/>
  <c r="T63" i="35" a="1"/>
  <c r="BO20" i="35" a="1"/>
  <c r="BN126" i="35" a="1"/>
  <c r="BG123" i="35" a="1"/>
  <c r="K101" i="35"/>
  <c r="AK63" i="35" a="1"/>
  <c r="Q28" i="35" a="1"/>
  <c r="BH55" i="35" a="1"/>
  <c r="BT25" i="35" a="1"/>
  <c r="Q48" i="35" a="1"/>
  <c r="H97" i="35"/>
  <c r="AP68" i="35"/>
  <c r="L92" i="35"/>
  <c r="V33" i="35" a="1"/>
  <c r="BU67" i="35" a="1"/>
  <c r="C54" i="35" a="1"/>
  <c r="P36" i="35" a="1"/>
  <c r="BS74" i="35" a="1"/>
  <c r="AV164" i="35" a="1"/>
  <c r="BQ94" i="35" a="1"/>
  <c r="D138" i="35"/>
  <c r="BH67" i="35" a="1"/>
  <c r="BT48" i="35" a="1"/>
  <c r="AO22" i="35"/>
  <c r="X72" i="35" a="1"/>
  <c r="AU86" i="35" a="1"/>
  <c r="BU69" i="35" a="1"/>
  <c r="AF42" i="35" a="1"/>
  <c r="S83" i="35" a="1"/>
  <c r="R50" i="35" a="1"/>
  <c r="S78" i="35" a="1"/>
  <c r="AG47" i="35" a="1"/>
  <c r="BI37" i="35" a="1"/>
  <c r="AC136" i="35" a="1"/>
  <c r="AW35" i="35" a="1"/>
  <c r="AK60" i="35" a="1"/>
  <c r="AK55" i="35" a="1"/>
  <c r="V54" i="35" a="1"/>
  <c r="BN32" i="35" a="1"/>
  <c r="AS45" i="35"/>
  <c r="G82" i="35"/>
  <c r="BF69" i="35" a="1"/>
  <c r="AO42" i="35"/>
  <c r="K111" i="35"/>
  <c r="BT67" i="35" a="1"/>
  <c r="BT21" i="35" a="1"/>
  <c r="AU47" i="35" a="1"/>
  <c r="AJ100" i="35" a="1"/>
  <c r="BF70" i="35" a="1"/>
  <c r="F52" i="35"/>
  <c r="Z71" i="35" a="1"/>
  <c r="AJ90" i="35" a="1"/>
  <c r="AE53" i="35" a="1"/>
  <c r="BR76" i="35" a="1"/>
  <c r="BK36" i="35" a="1"/>
  <c r="AZ82" i="35" a="1"/>
  <c r="BP102" i="35" a="1"/>
  <c r="I104" i="35"/>
  <c r="AG106" i="35" a="1"/>
  <c r="BT35" i="35" a="1"/>
  <c r="AP89" i="35"/>
  <c r="T27" i="35" a="1"/>
  <c r="N87" i="35"/>
  <c r="AC65" i="35" a="1"/>
  <c r="AD21" i="35" a="1"/>
  <c r="BA24" i="35" a="1"/>
  <c r="AQ55" i="35"/>
  <c r="AX66" i="35" a="1"/>
  <c r="V113" i="35" a="1"/>
  <c r="BH133" i="35" a="1"/>
  <c r="BD87" i="35" a="1"/>
  <c r="AN27" i="35"/>
  <c r="AO55" i="35"/>
  <c r="AV21" i="35" a="1"/>
  <c r="BJ41" i="35" a="1"/>
  <c r="AM92" i="35"/>
  <c r="AJ114" i="35" a="1"/>
  <c r="BN87" i="35" a="1"/>
  <c r="T59" i="35" a="1"/>
  <c r="AV88" i="35" a="1"/>
  <c r="BC63" i="35" a="1"/>
  <c r="BJ47" i="35" a="1"/>
  <c r="AJ102" i="35" a="1"/>
  <c r="AU137" i="35" a="1"/>
  <c r="AX96" i="35" a="1"/>
  <c r="BJ48" i="35" a="1"/>
  <c r="G21" i="35"/>
  <c r="BE93" i="35" a="1"/>
  <c r="G27" i="35"/>
  <c r="E132" i="35"/>
  <c r="BL143" i="35" a="1"/>
  <c r="AO63" i="35"/>
  <c r="G60" i="35"/>
  <c r="AK71" i="35" a="1"/>
  <c r="AK27" i="35" a="1"/>
  <c r="AK69" i="35" a="1"/>
  <c r="AF53" i="35" a="1"/>
  <c r="BJ58" i="35" a="1"/>
  <c r="W114" i="35" a="1"/>
  <c r="AF39" i="35" a="1"/>
  <c r="AO27" i="35"/>
  <c r="BM37" i="35" a="1"/>
  <c r="BB61" i="35" a="1"/>
  <c r="AH40" i="35" a="1"/>
  <c r="F55" i="35"/>
  <c r="Z97" i="35" a="1"/>
  <c r="BQ62" i="35" a="1"/>
  <c r="U41" i="35" a="1"/>
  <c r="I36" i="35"/>
  <c r="BE26" i="35" a="1"/>
  <c r="AB64" i="35" a="1"/>
  <c r="AU51" i="35" a="1"/>
  <c r="AG100" i="35" a="1"/>
  <c r="T92" i="35" a="1"/>
  <c r="BM25" i="35" a="1"/>
  <c r="F39" i="35"/>
  <c r="W58" i="35" a="1"/>
  <c r="BF30" i="35" a="1"/>
  <c r="E81" i="35"/>
  <c r="AC66" i="35" a="1"/>
  <c r="BR51" i="35" a="1"/>
  <c r="V86" i="35" a="1"/>
  <c r="BP74" i="35" a="1"/>
  <c r="BI24" i="35" a="1"/>
  <c r="BS32" i="35" a="1"/>
  <c r="P21" i="35" a="1"/>
  <c r="BN39" i="35" a="1"/>
  <c r="BH36" i="35" a="1"/>
  <c r="BL109" i="35" a="1"/>
  <c r="BQ48" i="35" a="1"/>
  <c r="AD96" i="35" a="1"/>
  <c r="M61" i="35"/>
  <c r="AH44" i="35" a="1"/>
  <c r="BG71" i="35" a="1"/>
  <c r="BK44" i="35" a="1"/>
  <c r="AE71" i="35" a="1"/>
  <c r="AI65" i="35" a="1"/>
  <c r="S115" i="35" a="1"/>
  <c r="X81" i="35" a="1"/>
  <c r="AZ35" i="35" a="1"/>
  <c r="AG65" i="35" a="1"/>
  <c r="N37" i="35"/>
  <c r="G83" i="35"/>
  <c r="D70" i="35"/>
  <c r="AD45" i="35" a="1"/>
  <c r="AP93" i="35"/>
  <c r="AW72" i="35" a="1"/>
  <c r="AU65" i="35" a="1"/>
  <c r="V69" i="35" a="1"/>
  <c r="AM58" i="35"/>
  <c r="AH126" i="35" a="1"/>
  <c r="BF61" i="35" a="1"/>
  <c r="AQ51" i="35"/>
  <c r="AV66" i="35" a="1"/>
  <c r="K47" i="35"/>
  <c r="BT64" i="35" a="1"/>
  <c r="X32" i="35" a="1"/>
  <c r="T65" i="35" a="1"/>
  <c r="AK40" i="35" a="1"/>
  <c r="BH59" i="35" a="1"/>
  <c r="AQ81" i="35"/>
  <c r="U76" i="35" a="1"/>
  <c r="L67" i="35"/>
  <c r="AC67" i="35" a="1"/>
  <c r="T38" i="35" a="1"/>
  <c r="I107" i="35"/>
  <c r="K100" i="35"/>
  <c r="AZ86" i="35" a="1"/>
  <c r="AU123" i="35" a="1"/>
  <c r="AM77" i="35"/>
  <c r="BM77" i="35" a="1"/>
  <c r="AG57" i="35" a="1"/>
  <c r="I63" i="35"/>
  <c r="AB74" i="35" a="1"/>
  <c r="T31" i="35" a="1"/>
  <c r="BT45" i="35" a="1"/>
  <c r="AV128" i="35" a="1"/>
  <c r="BL25" i="35" a="1"/>
  <c r="AZ64" i="35" a="1"/>
  <c r="BS21" i="35" a="1"/>
  <c r="AC108" i="35" a="1"/>
  <c r="BI96" i="35" a="1"/>
  <c r="BR45" i="35" a="1"/>
  <c r="U61" i="35" a="1"/>
  <c r="AB54" i="35" a="1"/>
  <c r="BS77" i="35" a="1"/>
  <c r="AA71" i="35" a="1"/>
  <c r="X43" i="35" a="1"/>
  <c r="I84" i="35"/>
  <c r="X22" i="35" a="1"/>
  <c r="BQ22" i="35" a="1"/>
  <c r="E147" i="35"/>
  <c r="AM126" i="35"/>
  <c r="T96" i="35" a="1"/>
  <c r="W80" i="35" a="1"/>
  <c r="P70" i="35" a="1"/>
  <c r="AI39" i="35" a="1"/>
  <c r="AI49" i="35" a="1"/>
  <c r="Y26" i="35" a="1"/>
  <c r="U48" i="35" a="1"/>
  <c r="AA106" i="35" a="1"/>
  <c r="AB85" i="35" a="1"/>
  <c r="AC77" i="35" a="1"/>
  <c r="AA30" i="35" a="1"/>
  <c r="AV130" i="35" a="1"/>
  <c r="BT43" i="35" a="1"/>
  <c r="Q67" i="35" a="1"/>
  <c r="AI121" i="35" a="1"/>
  <c r="AP47" i="35"/>
  <c r="AZ43" i="35" a="1"/>
  <c r="W62" i="35" a="1"/>
  <c r="AE60" i="35" a="1"/>
  <c r="AG31" i="35" a="1"/>
  <c r="AV18" i="35" a="1"/>
  <c r="AH61" i="35" a="1"/>
  <c r="BL71" i="35" a="1"/>
  <c r="AB65" i="35" a="1"/>
  <c r="AW70" i="35" a="1"/>
  <c r="U42" i="35" a="1"/>
  <c r="D50" i="35"/>
  <c r="AV37" i="35" a="1"/>
  <c r="BG100" i="35" a="1"/>
  <c r="BG133" i="35" a="1"/>
  <c r="BH50" i="35" a="1"/>
  <c r="F102" i="35"/>
  <c r="BT78" i="35" a="1"/>
  <c r="Y84" i="35" a="1"/>
  <c r="AP73" i="35"/>
  <c r="AU92" i="35" a="1"/>
  <c r="AN66" i="35"/>
  <c r="U83" i="35" a="1"/>
  <c r="AI63" i="35" a="1"/>
  <c r="AA95" i="35" a="1"/>
  <c r="AC62" i="35" a="1"/>
  <c r="AD42" i="35" a="1"/>
  <c r="AA20" i="35" a="1"/>
  <c r="BQ39" i="35" a="1"/>
  <c r="P84" i="35" a="1"/>
  <c r="BO98" i="35" a="1"/>
  <c r="AF81" i="35" a="1"/>
  <c r="BB29" i="35" a="1"/>
  <c r="AS109" i="35"/>
  <c r="Q58" i="35" a="1"/>
  <c r="R33" i="35" a="1"/>
  <c r="X61" i="35" a="1"/>
  <c r="BC98" i="35" a="1"/>
  <c r="P38" i="35" a="1"/>
  <c r="BO29" i="35" a="1"/>
  <c r="AI94" i="35" a="1"/>
  <c r="S55" i="35" a="1"/>
  <c r="BQ25" i="35" a="1"/>
  <c r="AY44" i="35" a="1"/>
  <c r="BF53" i="35" a="1"/>
  <c r="V30" i="35" a="1"/>
  <c r="AF83" i="35" a="1"/>
  <c r="AR106" i="35"/>
  <c r="BD64" i="35" a="1"/>
  <c r="U22" i="35" a="1"/>
  <c r="AP42" i="35"/>
  <c r="AX85" i="35" a="1"/>
  <c r="Z84" i="35" a="1"/>
  <c r="BG55" i="35" a="1"/>
  <c r="AA113" i="35" a="1"/>
  <c r="BO75" i="35" a="1"/>
  <c r="W95" i="35" a="1"/>
  <c r="BE48" i="35" a="1"/>
  <c r="BF58" i="35" a="1"/>
  <c r="AG118" i="35" a="1"/>
  <c r="BI49" i="35" a="1"/>
  <c r="AB73" i="35" a="1"/>
  <c r="BD88" i="35" a="1"/>
  <c r="AI119" i="35" a="1"/>
  <c r="BD60" i="35" a="1"/>
  <c r="AX48" i="35" a="1"/>
  <c r="BU63" i="35" a="1"/>
  <c r="AD90" i="35" a="1"/>
  <c r="Y158" i="35" a="1"/>
  <c r="BO47" i="35" a="1"/>
  <c r="BN127" i="35" a="1"/>
  <c r="BI76" i="35" a="1"/>
  <c r="BN76" i="35" a="1"/>
  <c r="BM83" i="35" a="1"/>
  <c r="BA61" i="35" a="1"/>
  <c r="T19" i="35" a="1"/>
  <c r="AR87" i="35"/>
  <c r="BL86" i="35" a="1"/>
  <c r="AA41" i="35" a="1"/>
  <c r="H91" i="35"/>
  <c r="L61" i="35"/>
  <c r="AX50" i="35" a="1"/>
  <c r="E28" i="35"/>
  <c r="AD99" i="35" a="1"/>
  <c r="AM101" i="35"/>
  <c r="Z89" i="35" a="1"/>
  <c r="BR48" i="35" a="1"/>
  <c r="E46" i="35"/>
  <c r="BD48" i="35" a="1"/>
  <c r="K64" i="35"/>
  <c r="Z50" i="35" a="1"/>
  <c r="S31" i="35" a="1"/>
  <c r="U90" i="35" a="1"/>
  <c r="BR71" i="35" a="1"/>
  <c r="Z108" i="35" a="1"/>
  <c r="K103" i="35"/>
  <c r="P67" i="35" a="1"/>
  <c r="AQ60" i="35"/>
  <c r="BA94" i="35" a="1"/>
  <c r="C24" i="35" a="1"/>
  <c r="Y109" i="35" a="1"/>
  <c r="N106" i="35"/>
  <c r="BD126" i="35" a="1"/>
  <c r="F38" i="35"/>
  <c r="AA23" i="35" a="1"/>
  <c r="N24" i="35"/>
  <c r="AY32" i="35" a="1"/>
  <c r="C32" i="35" a="1"/>
  <c r="AE22" i="35" a="1"/>
  <c r="BR37" i="35" a="1"/>
  <c r="L122" i="35"/>
  <c r="J135" i="35"/>
  <c r="BR99" i="35" a="1"/>
  <c r="BG37" i="35" a="1"/>
  <c r="BO66" i="35" a="1"/>
  <c r="AV50" i="35" a="1"/>
  <c r="G24" i="35"/>
  <c r="C57" i="35" a="1"/>
  <c r="BJ88" i="35" a="1"/>
  <c r="BD92" i="35" a="1"/>
  <c r="BN59" i="35" a="1"/>
  <c r="AJ103" i="35" a="1"/>
  <c r="J69" i="35"/>
  <c r="AM66" i="35"/>
  <c r="BB33" i="35" a="1"/>
  <c r="AH45" i="35" a="1"/>
  <c r="Q143" i="35" a="1"/>
  <c r="BO79" i="35" a="1"/>
  <c r="X112" i="35" a="1"/>
  <c r="BU45" i="35" a="1"/>
  <c r="BK51" i="35" a="1"/>
  <c r="L33" i="35"/>
  <c r="W76" i="35" a="1"/>
  <c r="C108" i="35" a="1"/>
  <c r="D92" i="35"/>
  <c r="BC56" i="35" a="1"/>
  <c r="AG36" i="35" a="1"/>
  <c r="AA99" i="35" a="1"/>
  <c r="BG28" i="35" a="1"/>
  <c r="AU63" i="35" a="1"/>
  <c r="BA73" i="35" a="1"/>
  <c r="P43" i="35" a="1"/>
  <c r="BK88" i="35" a="1"/>
  <c r="BS59" i="35" a="1"/>
  <c r="AB21" i="35" a="1"/>
  <c r="BD86" i="35" a="1"/>
  <c r="AK24" i="35" a="1"/>
  <c r="BF89" i="35" a="1"/>
  <c r="AG82" i="35" a="1"/>
  <c r="BN44" i="35" a="1"/>
  <c r="AS67" i="35"/>
  <c r="AV65" i="35" a="1"/>
  <c r="N59" i="35"/>
  <c r="C48" i="35" a="1"/>
  <c r="AE35" i="35" a="1"/>
  <c r="L83" i="35"/>
  <c r="AZ55" i="35" a="1"/>
  <c r="K53" i="35"/>
  <c r="I54" i="35"/>
  <c r="BU56" i="35" a="1"/>
  <c r="BB73" i="35" a="1"/>
  <c r="C34" i="35" a="1"/>
  <c r="C77" i="35" a="1"/>
  <c r="AS70" i="35"/>
  <c r="AQ88" i="35"/>
  <c r="AB96" i="35" a="1"/>
  <c r="AZ42" i="35" a="1"/>
  <c r="AQ122" i="35"/>
  <c r="BF87" i="35" a="1"/>
  <c r="AV83" i="35" a="1"/>
  <c r="AN25" i="35"/>
  <c r="H34" i="35"/>
  <c r="AC28" i="35" a="1"/>
  <c r="BS95" i="35" a="1"/>
  <c r="W63" i="35" a="1"/>
  <c r="V32" i="35" a="1"/>
  <c r="AY64" i="35" a="1"/>
  <c r="AE61" i="35" a="1"/>
  <c r="AP39" i="35"/>
  <c r="AM34" i="35"/>
  <c r="BS83" i="35" a="1"/>
  <c r="BC72" i="35" a="1"/>
  <c r="K67" i="35"/>
  <c r="BN70" i="35" a="1"/>
  <c r="Z51" i="35" a="1"/>
  <c r="C31" i="35" a="1"/>
  <c r="BA29" i="35" a="1"/>
  <c r="BP28" i="35" a="1"/>
  <c r="S90" i="35" a="1"/>
  <c r="AA52" i="35" a="1"/>
  <c r="BG46" i="35" a="1"/>
  <c r="M37" i="35"/>
  <c r="AS31" i="35"/>
  <c r="AB20" i="35" a="1"/>
  <c r="AM160" i="35"/>
  <c r="V26" i="35" a="1"/>
  <c r="Y48" i="35" a="1"/>
  <c r="AS162" i="35"/>
  <c r="K54" i="35"/>
  <c r="C74" i="35" a="1"/>
  <c r="AD53" i="35" a="1"/>
  <c r="N83" i="35"/>
  <c r="I28" i="35"/>
  <c r="AP57" i="35"/>
  <c r="BP43" i="35" a="1"/>
  <c r="BJ25" i="35" a="1"/>
  <c r="D141" i="35"/>
  <c r="AW107" i="35" a="1"/>
  <c r="Q128" i="35" a="1"/>
  <c r="S68" i="35" a="1"/>
  <c r="AF128" i="35" a="1"/>
  <c r="BI138" i="35" a="1"/>
  <c r="AK138" i="35" a="1"/>
  <c r="BS115" i="35" a="1"/>
  <c r="BR46" i="35" a="1"/>
  <c r="AC138" i="35" a="1"/>
  <c r="AQ98" i="35"/>
  <c r="AF106" i="35" a="1"/>
  <c r="AD48" i="35" a="1"/>
  <c r="U141" i="35" a="1"/>
  <c r="AI91" i="35" a="1"/>
  <c r="I138" i="35"/>
  <c r="AR58" i="35"/>
  <c r="BT110" i="35" a="1"/>
  <c r="Q73" i="35" a="1"/>
  <c r="BK89" i="35" a="1"/>
  <c r="BC168" i="35" a="1"/>
  <c r="AF150" i="35" a="1"/>
  <c r="W89" i="35" a="1"/>
  <c r="AJ116" i="35" a="1"/>
  <c r="T184" i="35" a="1"/>
  <c r="Q137" i="35" a="1"/>
  <c r="T111" i="35" a="1"/>
  <c r="BQ42" i="35" a="1"/>
  <c r="AZ145" i="35" a="1"/>
  <c r="D109" i="35"/>
  <c r="AA110" i="35" a="1"/>
  <c r="AS64" i="35"/>
  <c r="J66" i="35"/>
  <c r="BI28" i="35" a="1"/>
  <c r="S94" i="35" a="1"/>
  <c r="BL91" i="35" a="1"/>
  <c r="BD67" i="35" a="1"/>
  <c r="BU105" i="35" a="1"/>
  <c r="Z96" i="35" a="1"/>
  <c r="C79" i="35" a="1"/>
  <c r="BP57" i="35" a="1"/>
  <c r="AP58" i="35"/>
  <c r="BC30" i="35" a="1"/>
  <c r="AH90" i="35" a="1"/>
  <c r="BN91" i="35" a="1"/>
  <c r="BR68" i="35" a="1"/>
  <c r="BF45" i="35" a="1"/>
  <c r="AH30" i="35" a="1"/>
  <c r="AS83" i="35"/>
  <c r="BP23" i="35" a="1"/>
  <c r="AC18" i="35" a="1"/>
  <c r="Y138" i="35" a="1"/>
  <c r="AZ92" i="35" a="1"/>
  <c r="E103" i="35"/>
  <c r="AB87" i="35" a="1"/>
  <c r="BS31" i="35" a="1"/>
  <c r="BO37" i="35" a="1"/>
  <c r="W127" i="35" a="1"/>
  <c r="AU79" i="35" a="1"/>
  <c r="AJ115" i="35" a="1"/>
  <c r="BJ54" i="35" a="1"/>
  <c r="BD42" i="35" a="1"/>
  <c r="L58" i="35"/>
  <c r="Q62" i="35" a="1"/>
  <c r="AI26" i="35" a="1"/>
  <c r="G151" i="35"/>
  <c r="BR60" i="35" a="1"/>
  <c r="BL27" i="35" a="1"/>
  <c r="AJ76" i="35" a="1"/>
  <c r="V48" i="35" a="1"/>
  <c r="M50" i="35"/>
  <c r="U57" i="35" a="1"/>
  <c r="BA57" i="35" a="1"/>
  <c r="AE87" i="35" a="1"/>
  <c r="AK101" i="35" a="1"/>
  <c r="D77" i="35"/>
  <c r="Y37" i="35" a="1"/>
  <c r="W88" i="35" a="1"/>
  <c r="AB60" i="35" a="1"/>
  <c r="X77" i="35" a="1"/>
  <c r="Y18" i="35" a="1"/>
  <c r="AI108" i="35" a="1"/>
  <c r="AI38" i="35" a="1"/>
  <c r="AA148" i="35" a="1"/>
  <c r="AS80" i="35"/>
  <c r="BS63" i="35" a="1"/>
  <c r="BH83" i="35" a="1"/>
  <c r="AX45" i="35" a="1"/>
  <c r="AF41" i="35" a="1"/>
  <c r="Q45" i="35" a="1"/>
  <c r="BL97" i="35" a="1"/>
  <c r="E92" i="35"/>
  <c r="AY92" i="35" a="1"/>
  <c r="BH33" i="35" a="1"/>
  <c r="BJ44" i="35" a="1"/>
  <c r="Y33" i="35" a="1"/>
  <c r="BE65" i="35" a="1"/>
  <c r="BH42" i="35" a="1"/>
  <c r="N46" i="35"/>
  <c r="BM62" i="35" a="1"/>
  <c r="AS104" i="35"/>
  <c r="AN100" i="35"/>
  <c r="AF55" i="35" a="1"/>
  <c r="BU59" i="35" a="1"/>
  <c r="K122" i="35"/>
  <c r="AP77" i="35"/>
  <c r="AZ76" i="35" a="1"/>
  <c r="E48" i="35"/>
  <c r="D83" i="35"/>
  <c r="BI102" i="35" a="1"/>
  <c r="Q105" i="35" a="1"/>
  <c r="BH89" i="35" a="1"/>
  <c r="AI48" i="35" a="1"/>
  <c r="M46" i="35"/>
  <c r="Q97" i="35" a="1"/>
  <c r="AU76" i="35" a="1"/>
  <c r="AW83" i="35" a="1"/>
  <c r="BC103" i="35" a="1"/>
  <c r="BU39" i="35" a="1"/>
  <c r="V56" i="35" a="1"/>
  <c r="Z28" i="35" a="1"/>
  <c r="AR136" i="35"/>
  <c r="AN77" i="35"/>
  <c r="BN121" i="35" a="1"/>
  <c r="M121" i="35"/>
  <c r="BP51" i="35" a="1"/>
  <c r="BH88" i="35" a="1"/>
  <c r="U119" i="35" a="1"/>
  <c r="BC90" i="35" a="1"/>
  <c r="BS68" i="35" a="1"/>
  <c r="M93" i="35"/>
  <c r="AF71" i="35" a="1"/>
  <c r="W27" i="35" a="1"/>
  <c r="AJ87" i="35" a="1"/>
  <c r="BB38" i="35" a="1"/>
  <c r="AH46" i="35" a="1"/>
  <c r="AD52" i="35" a="1"/>
  <c r="AC79" i="35" a="1"/>
  <c r="BB91" i="35" a="1"/>
  <c r="AH49" i="35" a="1"/>
  <c r="BH80" i="35" a="1"/>
  <c r="BK65" i="35" a="1"/>
  <c r="E127" i="35"/>
  <c r="BC19" i="35" a="1"/>
  <c r="AQ61" i="35"/>
  <c r="AP87" i="35"/>
  <c r="R103" i="35" a="1"/>
  <c r="J77" i="35"/>
  <c r="AG35" i="35" a="1"/>
  <c r="U69" i="35" a="1"/>
  <c r="AB27" i="35" a="1"/>
  <c r="BI40" i="35" a="1"/>
  <c r="BQ93" i="35" a="1"/>
  <c r="AJ40" i="35" a="1"/>
  <c r="AA73" i="35" a="1"/>
  <c r="U80" i="35" a="1"/>
  <c r="AE30" i="35" a="1"/>
  <c r="AN32" i="35"/>
  <c r="AS25" i="35"/>
  <c r="L86" i="35"/>
  <c r="S33" i="35" a="1"/>
  <c r="E20" i="35"/>
  <c r="AF77" i="35" a="1"/>
  <c r="BL102" i="35" a="1"/>
  <c r="BM93" i="35" a="1"/>
  <c r="BJ71" i="35" a="1"/>
  <c r="T54" i="35" a="1"/>
  <c r="AR56" i="35"/>
  <c r="BD73" i="35" a="1"/>
  <c r="AW85" i="35" a="1"/>
  <c r="M107" i="35"/>
  <c r="BR49" i="35" a="1"/>
  <c r="AV127" i="35" a="1"/>
  <c r="S75" i="35" a="1"/>
  <c r="AV84" i="35" a="1"/>
  <c r="AH68" i="35" a="1"/>
  <c r="AX32" i="35" a="1"/>
  <c r="BR88" i="35" a="1"/>
  <c r="AX53" i="35" a="1"/>
  <c r="AG119" i="35" a="1"/>
  <c r="W55" i="35" a="1"/>
  <c r="E95" i="35"/>
  <c r="AM90" i="35"/>
  <c r="AA47" i="35" a="1"/>
  <c r="AM55" i="35"/>
  <c r="AR99" i="35"/>
  <c r="AM76" i="35"/>
  <c r="AN61" i="35"/>
  <c r="BI62" i="35" a="1"/>
  <c r="AV85" i="35" a="1"/>
  <c r="BS76" i="35" a="1"/>
  <c r="U52" i="35" a="1"/>
  <c r="AW103" i="35" a="1"/>
  <c r="Z90" i="35" a="1"/>
  <c r="K78" i="35"/>
  <c r="AN69" i="35"/>
  <c r="BM33" i="35" a="1"/>
  <c r="BS90" i="35" a="1"/>
  <c r="BG42" i="35" a="1"/>
  <c r="AD60" i="35" a="1"/>
  <c r="AM94" i="35"/>
  <c r="BD82" i="35" a="1"/>
  <c r="BB130" i="35" a="1"/>
  <c r="M36" i="35"/>
  <c r="AG71" i="35" a="1"/>
  <c r="J84" i="35"/>
  <c r="AY22" i="35" a="1"/>
  <c r="AF61" i="35" a="1"/>
  <c r="J122" i="35"/>
  <c r="C44" i="35" a="1"/>
  <c r="T74" i="35" a="1"/>
  <c r="BK67" i="35" a="1"/>
  <c r="I39" i="35"/>
  <c r="N189" i="35"/>
  <c r="S37" i="35" a="1"/>
  <c r="AJ94" i="35" a="1"/>
  <c r="AA54" i="35" a="1"/>
  <c r="Z54" i="35" a="1"/>
  <c r="P81" i="35" a="1"/>
  <c r="AA50" i="35" a="1"/>
  <c r="AM52" i="35"/>
  <c r="T24" i="35" a="1"/>
  <c r="AB23" i="35" a="1"/>
  <c r="AH32" i="35" a="1"/>
  <c r="BO184" i="35" a="1"/>
  <c r="BE113" i="35" a="1"/>
  <c r="AU108" i="35" a="1"/>
  <c r="BG50" i="35" a="1"/>
  <c r="BT26" i="35" a="1"/>
  <c r="BT83" i="35" a="1"/>
  <c r="W40" i="35" a="1"/>
  <c r="AK18" i="35" a="1"/>
  <c r="P92" i="35" a="1"/>
  <c r="J59" i="35"/>
  <c r="BK94" i="35" a="1"/>
  <c r="BF85" i="35" a="1"/>
  <c r="U28" i="35" a="1"/>
  <c r="AV53" i="35" a="1"/>
  <c r="W69" i="35" a="1"/>
  <c r="W75" i="35" a="1"/>
  <c r="AZ144" i="35" a="1"/>
  <c r="AF78" i="35" a="1"/>
  <c r="D67" i="35"/>
  <c r="I25" i="35"/>
  <c r="AK22" i="35" a="1"/>
  <c r="BC49" i="35" a="1"/>
  <c r="AH62" i="35" a="1"/>
  <c r="AO115" i="35"/>
  <c r="Z76" i="35" a="1"/>
  <c r="BM130" i="35" a="1"/>
  <c r="AH64" i="35" a="1"/>
  <c r="BI43" i="35" a="1"/>
  <c r="S72" i="35" a="1"/>
  <c r="U33" i="35" a="1"/>
  <c r="M88" i="35"/>
  <c r="BN63" i="35" a="1"/>
  <c r="R73" i="35" a="1"/>
  <c r="AC126" i="35" a="1"/>
  <c r="G95" i="35"/>
  <c r="BM22" i="35" a="1"/>
  <c r="BE101" i="35" a="1"/>
  <c r="BL89" i="35" a="1"/>
  <c r="BM68" i="35" a="1"/>
  <c r="Y93" i="35" a="1"/>
  <c r="AF84" i="35" a="1"/>
  <c r="BS58" i="35" a="1"/>
  <c r="BJ100" i="35" a="1"/>
  <c r="BO45" i="35" a="1"/>
  <c r="C19" i="35" a="1"/>
  <c r="N75" i="35"/>
  <c r="AI87" i="35" a="1"/>
  <c r="V57" i="35" a="1"/>
  <c r="G36" i="35"/>
  <c r="BP68" i="35" a="1"/>
  <c r="BH44" i="35" a="1"/>
  <c r="BQ101" i="35" a="1"/>
  <c r="AH20" i="35" a="1"/>
  <c r="BJ105" i="35" a="1"/>
  <c r="AK64" i="35" a="1"/>
  <c r="P117" i="35" a="1"/>
  <c r="N69" i="35"/>
  <c r="AQ21" i="35"/>
  <c r="AK94" i="35" a="1"/>
  <c r="AC20" i="35" a="1"/>
  <c r="W52" i="35" a="1"/>
  <c r="K31" i="35"/>
  <c r="AF90" i="35" a="1"/>
  <c r="BM42" i="35" a="1"/>
  <c r="G117" i="35"/>
  <c r="AI77" i="35" a="1"/>
  <c r="BA56" i="35" a="1"/>
  <c r="H72" i="35"/>
  <c r="AR22" i="35"/>
  <c r="BI85" i="35" a="1"/>
  <c r="Z58" i="35" a="1"/>
  <c r="BJ50" i="35" a="1"/>
  <c r="K41" i="35"/>
  <c r="BR81" i="35" a="1"/>
  <c r="AA78" i="35" a="1"/>
  <c r="K27" i="35"/>
  <c r="BH23" i="35" a="1"/>
  <c r="AN49" i="35"/>
  <c r="AU71" i="35" a="1"/>
  <c r="AB62" i="35" a="1"/>
  <c r="AG121" i="35" a="1"/>
  <c r="AD40" i="35" a="1"/>
  <c r="BN51" i="35" a="1"/>
  <c r="AK90" i="35" a="1"/>
  <c r="BF76" i="35" a="1"/>
  <c r="J63" i="35"/>
  <c r="R87" i="35" a="1"/>
  <c r="BM76" i="35" a="1"/>
  <c r="BT85" i="35" a="1"/>
  <c r="I97" i="35"/>
  <c r="AG59" i="35" a="1"/>
  <c r="R36" i="35" a="1"/>
  <c r="AN29" i="35"/>
  <c r="BQ47" i="35" a="1"/>
  <c r="S46" i="35" a="1"/>
  <c r="AM71" i="35"/>
  <c r="AG76" i="35" a="1"/>
  <c r="AU20" i="35" a="1"/>
  <c r="BF47" i="35" a="1"/>
  <c r="BK56" i="35" a="1"/>
  <c r="BT61" i="35" a="1"/>
  <c r="U106" i="35" a="1"/>
  <c r="AD89" i="35" a="1"/>
  <c r="BP52" i="35" a="1"/>
  <c r="U117" i="35" a="1"/>
  <c r="BL28" i="35" a="1"/>
  <c r="AF91" i="35" a="1"/>
  <c r="D76" i="35"/>
  <c r="BQ38" i="35" a="1"/>
  <c r="BP78" i="35" a="1"/>
  <c r="AF94" i="35" a="1"/>
  <c r="Q78" i="35" a="1"/>
  <c r="BI91" i="35" a="1"/>
  <c r="E63" i="35"/>
  <c r="BD40" i="35" a="1"/>
  <c r="BT41" i="35" a="1"/>
  <c r="L19" i="35"/>
  <c r="G99" i="35"/>
  <c r="AF134" i="35" a="1"/>
  <c r="AQ44" i="35"/>
  <c r="K46" i="35"/>
  <c r="AO97" i="35"/>
  <c r="AH24" i="35" a="1"/>
  <c r="C35" i="35" a="1"/>
  <c r="E38" i="35"/>
  <c r="BU34" i="35" a="1"/>
  <c r="AC32" i="35" a="1"/>
  <c r="U127" i="35" a="1"/>
  <c r="BP84" i="35" a="1"/>
  <c r="BA84" i="35" a="1"/>
  <c r="BG79" i="35" a="1"/>
  <c r="BE33" i="35" a="1"/>
  <c r="AY27" i="35" a="1"/>
  <c r="BI48" i="35" a="1"/>
  <c r="BA27" i="35" a="1"/>
  <c r="N81" i="35"/>
  <c r="BU104" i="35" a="1"/>
  <c r="BH85" i="35" a="1"/>
  <c r="BM38" i="35" a="1"/>
  <c r="K45" i="35"/>
  <c r="Z37" i="35" a="1"/>
  <c r="AN33" i="35"/>
  <c r="BJ127" i="35" a="1"/>
  <c r="F79" i="35"/>
  <c r="F88" i="35"/>
  <c r="BD145" i="35" a="1"/>
  <c r="AM27" i="35"/>
  <c r="BU183" i="35" a="1"/>
  <c r="N90" i="35"/>
  <c r="AU50" i="35" a="1"/>
  <c r="BC53" i="35" a="1"/>
  <c r="U60" i="35" a="1"/>
  <c r="BH115" i="35" a="1"/>
  <c r="BH22" i="35" a="1"/>
  <c r="BQ74" i="35" a="1"/>
  <c r="R96" i="35" a="1"/>
  <c r="BS42" i="35" a="1"/>
  <c r="AR94" i="35"/>
  <c r="AO81" i="35"/>
  <c r="AK81" i="35" a="1"/>
  <c r="I32" i="35"/>
  <c r="BU33" i="35" a="1"/>
  <c r="BP46" i="35" a="1"/>
  <c r="AW27" i="35" a="1"/>
  <c r="M66" i="35"/>
  <c r="AW48" i="35" a="1"/>
  <c r="AM105" i="35"/>
  <c r="T117" i="35" a="1"/>
  <c r="BQ55" i="35" a="1"/>
  <c r="AX27" i="35" a="1"/>
  <c r="H39" i="35"/>
  <c r="C36" i="35" a="1"/>
  <c r="AX81" i="35" a="1"/>
  <c r="K106" i="35"/>
  <c r="AA83" i="35" a="1"/>
  <c r="G66" i="35"/>
  <c r="H53" i="35"/>
  <c r="BQ57" i="35" a="1"/>
  <c r="AU95" i="35" a="1"/>
  <c r="AV24" i="35" a="1"/>
  <c r="BH121" i="35" a="1"/>
  <c r="BR86" i="35" a="1"/>
  <c r="AA101" i="35" a="1"/>
  <c r="Y32" i="35" a="1"/>
  <c r="BN45" i="35" a="1"/>
  <c r="AV42" i="35" a="1"/>
  <c r="AV33" i="35" a="1"/>
  <c r="Y63" i="35" a="1"/>
  <c r="BD19" i="35" a="1"/>
  <c r="AR18" i="35"/>
  <c r="Q43" i="35" a="1"/>
  <c r="S160" i="35" a="1"/>
  <c r="BK60" i="35" a="1"/>
  <c r="AB94" i="35" a="1"/>
  <c r="F30" i="35"/>
  <c r="AZ59" i="35" a="1"/>
  <c r="AE36" i="35" a="1"/>
  <c r="AX30" i="35" a="1"/>
  <c r="Z83" i="35" a="1"/>
  <c r="AF100" i="35" a="1"/>
  <c r="V120" i="35" a="1"/>
  <c r="AA68" i="35" a="1"/>
  <c r="AN54" i="35"/>
  <c r="AA80" i="35" a="1"/>
  <c r="AY78" i="35" a="1"/>
  <c r="BB25" i="35" a="1"/>
  <c r="BI110" i="35" a="1"/>
  <c r="BC134" i="35" a="1"/>
  <c r="BR100" i="35" a="1"/>
  <c r="Y42" i="35" a="1"/>
  <c r="J75" i="35"/>
  <c r="AW43" i="35" a="1"/>
  <c r="M18" i="35"/>
  <c r="BG57" i="35" a="1"/>
  <c r="BD61" i="35" a="1"/>
  <c r="P126" i="35" a="1"/>
  <c r="BB94" i="35" a="1"/>
  <c r="AZ54" i="35" a="1"/>
  <c r="AU36" i="35" a="1"/>
  <c r="BM34" i="35" a="1"/>
  <c r="AS76" i="35"/>
  <c r="S86" i="35" a="1"/>
  <c r="AN98" i="35"/>
  <c r="BB85" i="35" a="1"/>
  <c r="BF32" i="35" a="1"/>
  <c r="I103" i="35"/>
  <c r="BI25" i="35" a="1"/>
  <c r="D42" i="35"/>
  <c r="R39" i="35" a="1"/>
  <c r="Z122" i="35" a="1"/>
  <c r="AO64" i="35"/>
  <c r="AM62" i="35"/>
  <c r="AK35" i="35" a="1"/>
  <c r="BU42" i="35" a="1"/>
  <c r="BU66" i="35" a="1"/>
  <c r="AV25" i="35" a="1"/>
  <c r="BU50" i="35" a="1"/>
  <c r="AF74" i="35" a="1"/>
  <c r="AZ99" i="35" a="1"/>
  <c r="BL39" i="35" a="1"/>
  <c r="C64" i="35" a="1"/>
  <c r="BF29" i="35" a="1"/>
  <c r="AU34" i="35" a="1"/>
  <c r="AU81" i="35" a="1"/>
  <c r="BC58" i="35" a="1"/>
  <c r="AC68" i="35" a="1"/>
  <c r="BI116" i="35" a="1"/>
  <c r="Q102" i="35" a="1"/>
  <c r="AN166" i="35"/>
  <c r="S47" i="35" a="1"/>
  <c r="E126" i="35"/>
  <c r="AB89" i="35" a="1"/>
  <c r="BH53" i="35" a="1"/>
  <c r="AR75" i="35"/>
  <c r="BJ86" i="35" a="1"/>
  <c r="BK46" i="35" a="1"/>
  <c r="AF21" i="35" a="1"/>
  <c r="Z100" i="35" a="1"/>
  <c r="AE31" i="35" a="1"/>
  <c r="V18" i="35" a="1"/>
  <c r="AE180" i="35" a="1"/>
  <c r="P152" i="35" a="1"/>
  <c r="L126" i="35"/>
  <c r="U144" i="35" a="1"/>
  <c r="AP118" i="35"/>
  <c r="BH124" i="35" a="1"/>
  <c r="BO132" i="35" a="1"/>
  <c r="K108" i="35"/>
  <c r="N117" i="35"/>
  <c r="C96" i="35" a="1"/>
  <c r="BJ145" i="35" a="1"/>
  <c r="Y94" i="35" a="1"/>
  <c r="Y150" i="35" a="1"/>
  <c r="AJ88" i="35" a="1"/>
  <c r="AA119" i="35" a="1"/>
  <c r="D85" i="35"/>
  <c r="BH137" i="35" a="1"/>
  <c r="BS56" i="35" a="1"/>
  <c r="AJ127" i="35" a="1"/>
  <c r="AI74" i="35" a="1"/>
  <c r="K157" i="35"/>
  <c r="X129" i="35" a="1"/>
  <c r="AR78" i="35"/>
  <c r="BM44" i="35" a="1"/>
  <c r="AJ119" i="35" a="1"/>
  <c r="BM133" i="35" a="1"/>
  <c r="BK91" i="35" a="1"/>
  <c r="M44" i="35"/>
  <c r="BJ109" i="35" a="1"/>
  <c r="BN68" i="35" a="1"/>
  <c r="BS81" i="35" a="1"/>
  <c r="D78" i="35"/>
  <c r="AM102" i="35"/>
  <c r="G23" i="35"/>
  <c r="AG73" i="35" a="1"/>
  <c r="BI75" i="35" a="1"/>
  <c r="AF123" i="35" a="1"/>
  <c r="AQ72" i="35"/>
  <c r="BO74" i="35" a="1"/>
  <c r="AZ21" i="35" a="1"/>
  <c r="BH48" i="35" a="1"/>
  <c r="AR30" i="35"/>
  <c r="BA65" i="35" a="1"/>
  <c r="D38" i="35"/>
  <c r="BF80" i="35" a="1"/>
  <c r="BE70" i="35" a="1"/>
  <c r="BR38" i="35" a="1"/>
  <c r="BT32" i="35" a="1"/>
  <c r="J31" i="35"/>
  <c r="AJ36" i="35" a="1"/>
  <c r="G87" i="35"/>
  <c r="D95" i="35"/>
  <c r="BO76" i="35" a="1"/>
  <c r="AM49" i="35"/>
  <c r="BO48" i="35" a="1"/>
  <c r="AM67" i="35"/>
  <c r="AA102" i="35" a="1"/>
  <c r="AN124" i="35"/>
  <c r="AN70" i="35"/>
  <c r="AI70" i="35" a="1"/>
  <c r="AG135" i="35" a="1"/>
  <c r="AU103" i="35" a="1"/>
  <c r="BH103" i="35" a="1"/>
  <c r="H78" i="35"/>
  <c r="N20" i="35"/>
  <c r="BA126" i="35" a="1"/>
  <c r="P71" i="35" a="1"/>
  <c r="N124" i="35"/>
  <c r="BE46" i="35" a="1"/>
  <c r="AE81" i="35" a="1"/>
  <c r="H47" i="35"/>
  <c r="AP25" i="35"/>
  <c r="F63" i="35"/>
  <c r="I74" i="35"/>
  <c r="BT88" i="35" a="1"/>
  <c r="AY76" i="35" a="1"/>
  <c r="AZ22" i="35" a="1"/>
  <c r="P102" i="35" a="1"/>
  <c r="K50" i="35"/>
  <c r="Y55" i="35" a="1"/>
  <c r="Z86" i="35" a="1"/>
  <c r="AH43" i="35" a="1"/>
  <c r="BK69" i="35" a="1"/>
  <c r="BI70" i="35" a="1"/>
  <c r="AD38" i="35" a="1"/>
  <c r="BP42" i="35" a="1"/>
  <c r="BQ30" i="35" a="1"/>
  <c r="AE121" i="35" a="1"/>
  <c r="I46" i="35"/>
  <c r="BC80" i="35" a="1"/>
  <c r="AU38" i="35" a="1"/>
  <c r="BB57" i="35" a="1"/>
  <c r="BD43" i="35" a="1"/>
  <c r="BG64" i="35" a="1"/>
  <c r="D48" i="35"/>
  <c r="BB95" i="35" a="1"/>
  <c r="BA25" i="35" a="1"/>
  <c r="AG68" i="35" a="1"/>
  <c r="AB53" i="35" a="1"/>
  <c r="S92" i="35" a="1"/>
  <c r="AF135" i="35" a="1"/>
  <c r="AO140" i="35"/>
  <c r="Y105" i="35" a="1"/>
  <c r="AN30" i="35"/>
  <c r="G32" i="35"/>
  <c r="S39" i="35" a="1"/>
  <c r="P18" i="35" a="1"/>
  <c r="T83" i="35" a="1"/>
  <c r="G72" i="35"/>
  <c r="BD65" i="35" a="1"/>
  <c r="AA112" i="35" a="1"/>
  <c r="AN67" i="35"/>
  <c r="AG88" i="35" a="1"/>
  <c r="Q33" i="35" a="1"/>
  <c r="BG138" i="35" a="1"/>
  <c r="AS40" i="35"/>
  <c r="AP124" i="35"/>
  <c r="BT93" i="35" a="1"/>
  <c r="AB45" i="35" a="1"/>
  <c r="BK25" i="35" a="1"/>
  <c r="BG21" i="35" a="1"/>
  <c r="AE74" i="35" a="1"/>
  <c r="F99" i="35"/>
  <c r="Z61" i="35" a="1"/>
  <c r="AC99" i="35" a="1"/>
  <c r="BG30" i="35" a="1"/>
  <c r="BA22" i="35" a="1"/>
  <c r="BO60" i="35" a="1"/>
  <c r="BQ100" i="35" a="1"/>
  <c r="BP77" i="35" a="1"/>
  <c r="E123" i="35"/>
  <c r="AF116" i="35" a="1"/>
  <c r="M65" i="35"/>
  <c r="W43" i="35" a="1"/>
  <c r="BC57" i="35" a="1"/>
  <c r="AU29" i="35" a="1"/>
  <c r="AC45" i="35" a="1"/>
  <c r="U125" i="35" a="1"/>
  <c r="J46" i="35"/>
  <c r="BO49" i="35" a="1"/>
  <c r="E72" i="35"/>
  <c r="Z73" i="35" a="1"/>
  <c r="S25" i="35" a="1"/>
  <c r="Y78" i="35" a="1"/>
  <c r="AR70" i="35"/>
  <c r="W70" i="35" a="1"/>
  <c r="BT57" i="35" a="1"/>
  <c r="BN94" i="35" a="1"/>
  <c r="BB49" i="35" a="1"/>
  <c r="V63" i="35" a="1"/>
  <c r="X74" i="35" a="1"/>
  <c r="Z25" i="35" a="1"/>
  <c r="F132" i="35"/>
  <c r="I64" i="35"/>
  <c r="AN101" i="35"/>
  <c r="Z23" i="35" a="1"/>
  <c r="AC115" i="35" a="1"/>
  <c r="AA27" i="35" a="1"/>
  <c r="BB20" i="35" a="1"/>
  <c r="P32" i="35" a="1"/>
  <c r="BM31" i="35" a="1"/>
  <c r="L20" i="35"/>
  <c r="Y135" i="35" a="1"/>
  <c r="E116" i="35"/>
  <c r="AG150" i="35" a="1"/>
  <c r="H81" i="35"/>
  <c r="BJ40" i="35" a="1"/>
  <c r="C38" i="35" a="1"/>
  <c r="BH87" i="35" a="1"/>
  <c r="P47" i="35" a="1"/>
  <c r="Z140" i="35" a="1"/>
  <c r="P122" i="35" a="1"/>
  <c r="AR92" i="35"/>
  <c r="AQ77" i="35"/>
  <c r="BI51" i="35" a="1"/>
  <c r="Q63" i="35" a="1"/>
  <c r="AA25" i="35" a="1"/>
  <c r="J35" i="35"/>
  <c r="BK49" i="35" a="1"/>
  <c r="AD110" i="35" a="1"/>
  <c r="BT115" i="35" a="1"/>
  <c r="J56" i="35"/>
  <c r="AY58" i="35" a="1"/>
  <c r="Q82" i="35" a="1"/>
  <c r="AE92" i="35" a="1"/>
  <c r="BA85" i="35" a="1"/>
  <c r="M70" i="35"/>
  <c r="M34" i="35"/>
  <c r="V81" i="35" a="1"/>
  <c r="BS29" i="35" a="1"/>
  <c r="J34" i="35"/>
  <c r="F29" i="35"/>
  <c r="D40" i="35"/>
  <c r="AC95" i="35" a="1"/>
  <c r="N110" i="35"/>
  <c r="AI27" i="35" a="1"/>
  <c r="T36" i="35" a="1"/>
  <c r="BT49" i="35" a="1"/>
  <c r="AP23" i="35"/>
  <c r="AU87" i="35" a="1"/>
  <c r="Q125" i="35" a="1"/>
  <c r="AS90" i="35"/>
  <c r="C43" i="35" a="1"/>
  <c r="AV72" i="35" a="1"/>
  <c r="AX46" i="35" a="1"/>
  <c r="N56" i="35"/>
  <c r="BO23" i="35" a="1"/>
  <c r="AW78" i="35" a="1"/>
  <c r="BK43" i="35" a="1"/>
  <c r="V50" i="35" a="1"/>
  <c r="BT24" i="35" a="1"/>
  <c r="BS99" i="35" a="1"/>
  <c r="AF37" i="35" a="1"/>
  <c r="V47" i="35" a="1"/>
  <c r="BT34" i="35" a="1"/>
  <c r="AQ38" i="35"/>
  <c r="BE102" i="35" a="1"/>
  <c r="BT73" i="35" a="1"/>
  <c r="AK100" i="35" a="1"/>
  <c r="BJ96" i="35" a="1"/>
  <c r="AF88" i="35" a="1"/>
  <c r="BO102" i="35" a="1"/>
  <c r="X114" i="35" a="1"/>
  <c r="BL70" i="35" a="1"/>
  <c r="AR123" i="35"/>
  <c r="BK82" i="35" a="1"/>
  <c r="BK130" i="35" a="1"/>
  <c r="AZ30" i="35" a="1"/>
  <c r="AQ113" i="35"/>
  <c r="AV52" i="35" a="1"/>
  <c r="AM43" i="35"/>
  <c r="W60" i="35" a="1"/>
  <c r="AN75" i="35"/>
  <c r="BC45" i="35" a="1"/>
  <c r="Q79" i="35" a="1"/>
  <c r="AH67" i="35" a="1"/>
  <c r="Q61" i="35" a="1"/>
  <c r="BB24" i="35" a="1"/>
  <c r="AH58" i="35" a="1"/>
  <c r="AC111" i="35" a="1"/>
  <c r="S41" i="35" a="1"/>
  <c r="AK54" i="35" a="1"/>
  <c r="AA107" i="35" a="1"/>
  <c r="BJ87" i="35" a="1"/>
  <c r="R76" i="35" a="1"/>
  <c r="BD56" i="35" a="1"/>
  <c r="S97" i="35" a="1"/>
  <c r="L87" i="35"/>
  <c r="BE98" i="35" a="1"/>
  <c r="AO56" i="35"/>
  <c r="H138" i="35"/>
  <c r="AV96" i="35" a="1"/>
  <c r="R55" i="35" a="1"/>
  <c r="AC59" i="35" a="1"/>
  <c r="Y96" i="35" a="1"/>
  <c r="BQ86" i="35" a="1"/>
  <c r="AO44" i="35"/>
  <c r="BG38" i="35" a="1"/>
  <c r="I40" i="35"/>
  <c r="BT100" i="35" a="1"/>
  <c r="J50" i="35"/>
  <c r="AU85" i="35" a="1"/>
  <c r="X103" i="35" a="1"/>
  <c r="E78" i="35"/>
  <c r="Z92" i="35" a="1"/>
  <c r="AU31" i="35" a="1"/>
  <c r="K74" i="35"/>
  <c r="BL23" i="35" a="1"/>
  <c r="AA40" i="35" a="1"/>
  <c r="AJ56" i="35" a="1"/>
  <c r="AS78" i="35"/>
  <c r="C55" i="35" a="1"/>
  <c r="Q77" i="35" a="1"/>
  <c r="BC37" i="35" a="1"/>
  <c r="AC96" i="35" a="1"/>
  <c r="AY112" i="35" a="1"/>
  <c r="G30" i="35"/>
  <c r="BM66" i="35" a="1"/>
  <c r="BF91" i="35" a="1"/>
  <c r="BL50" i="35" a="1"/>
  <c r="BL37" i="35" a="1"/>
  <c r="T25" i="35" a="1"/>
  <c r="P48" i="35" a="1"/>
  <c r="AI31" i="35" a="1"/>
  <c r="Y25" i="35" a="1"/>
  <c r="H40" i="35"/>
  <c r="AB25" i="35" a="1"/>
  <c r="AU22" i="35" a="1"/>
  <c r="E109" i="35"/>
  <c r="AR115" i="35"/>
  <c r="S117" i="35" a="1"/>
  <c r="BA71" i="35" a="1"/>
  <c r="K23" i="35"/>
  <c r="T49" i="35" a="1"/>
  <c r="BM82" i="35" a="1"/>
  <c r="AV41" i="35" a="1"/>
  <c r="AJ77" i="35" a="1"/>
  <c r="AB92" i="35" a="1"/>
  <c r="BK79" i="35" a="1"/>
  <c r="K71" i="35"/>
  <c r="X35" i="35" a="1"/>
  <c r="E111" i="35"/>
  <c r="M22" i="35"/>
  <c r="BC67" i="35" a="1"/>
  <c r="BA69" i="35" a="1"/>
  <c r="J47" i="35"/>
  <c r="D75" i="35"/>
  <c r="M42" i="35"/>
  <c r="BF42" i="35" a="1"/>
  <c r="AZ32" i="35" a="1"/>
  <c r="T86" i="35" a="1"/>
  <c r="AG60" i="35" a="1"/>
  <c r="BL74" i="35" a="1"/>
  <c r="AW87" i="35" a="1"/>
  <c r="AP81" i="35"/>
  <c r="U49" i="35" a="1"/>
  <c r="BN74" i="35" a="1"/>
  <c r="T56" i="35" a="1"/>
  <c r="AI50" i="35" a="1"/>
  <c r="BI52" i="35" a="1"/>
  <c r="BF90" i="35" a="1"/>
  <c r="AO109" i="35"/>
  <c r="AK99" i="35" a="1"/>
  <c r="BE62" i="35" a="1"/>
  <c r="Z56" i="35" a="1"/>
  <c r="BR91" i="35" a="1"/>
  <c r="BT63" i="35" a="1"/>
  <c r="BF43" i="35" a="1"/>
  <c r="K61" i="35"/>
  <c r="BG23" i="35" a="1"/>
  <c r="BP81" i="35" a="1"/>
  <c r="AB47" i="35" a="1"/>
  <c r="AQ58" i="35"/>
  <c r="AH110" i="35" a="1"/>
  <c r="AG83" i="35" a="1"/>
  <c r="BR118" i="35" a="1"/>
  <c r="BC81" i="35" a="1"/>
  <c r="BQ32" i="35" a="1"/>
  <c r="BQ65" i="35" a="1"/>
  <c r="N47" i="35"/>
  <c r="AX33" i="35" a="1"/>
  <c r="L125" i="35"/>
  <c r="AR132" i="35"/>
  <c r="BO84" i="35" a="1"/>
  <c r="E40" i="35"/>
  <c r="BG24" i="35" a="1"/>
  <c r="BB42" i="35" a="1"/>
  <c r="U32" i="35" a="1"/>
  <c r="AU42" i="35" a="1"/>
  <c r="AG22" i="35" a="1"/>
  <c r="BG47" i="35" a="1"/>
  <c r="F120" i="35"/>
  <c r="BE107" i="35" a="1"/>
  <c r="AB66" i="35" a="1"/>
  <c r="BK50" i="35" a="1"/>
  <c r="BL100" i="35" a="1"/>
  <c r="AR54" i="35"/>
  <c r="BN29" i="35" a="1"/>
  <c r="AZ94" i="35" a="1"/>
  <c r="K60" i="35"/>
  <c r="F66" i="35"/>
  <c r="AP82" i="35"/>
  <c r="M81" i="35"/>
  <c r="AA29" i="35" a="1"/>
  <c r="N161" i="35"/>
  <c r="J40" i="35"/>
  <c r="BT117" i="35" a="1"/>
  <c r="AY93" i="35" a="1"/>
  <c r="BK99" i="35" a="1"/>
  <c r="BN52" i="35" a="1"/>
  <c r="AC70" i="35" a="1"/>
  <c r="D64" i="35"/>
  <c r="T50" i="35" a="1"/>
  <c r="BR55" i="35" a="1"/>
  <c r="BC47" i="35" a="1"/>
  <c r="AR77" i="35"/>
  <c r="D102" i="35"/>
  <c r="AM44" i="35"/>
  <c r="BH41" i="35" a="1"/>
  <c r="AH23" i="35" a="1"/>
  <c r="BS102" i="35" a="1"/>
  <c r="BU41" i="35" a="1"/>
  <c r="AO79" i="35"/>
  <c r="AK116" i="35" a="1"/>
  <c r="BE67" i="35" a="1"/>
  <c r="BD68" i="35" a="1"/>
  <c r="BM49" i="35" a="1"/>
  <c r="AY59" i="35" a="1"/>
  <c r="D99" i="35"/>
  <c r="K96" i="35"/>
  <c r="J42" i="35"/>
  <c r="U64" i="35" a="1"/>
  <c r="AP84" i="35"/>
  <c r="AB55" i="35" a="1"/>
  <c r="N79" i="35"/>
  <c r="AO30" i="35"/>
  <c r="BP76" i="35" a="1"/>
  <c r="AM89" i="35"/>
  <c r="Q66" i="35" a="1"/>
  <c r="BG97" i="35" a="1"/>
  <c r="AC24" i="35" a="1"/>
  <c r="BJ93" i="35" a="1"/>
  <c r="H94" i="35"/>
  <c r="N102" i="35"/>
  <c r="E98" i="35"/>
  <c r="F73" i="35"/>
  <c r="AK49" i="35" a="1"/>
  <c r="BD46" i="35" a="1"/>
  <c r="BR35" i="35" a="1"/>
  <c r="T26" i="35" a="1"/>
  <c r="AU33" i="35" a="1"/>
  <c r="AR36" i="35"/>
  <c r="AJ31" i="35" a="1"/>
  <c r="W59" i="35" a="1"/>
  <c r="M35" i="35"/>
  <c r="BH164" i="35" a="1"/>
  <c r="H99" i="35"/>
  <c r="I111" i="35"/>
  <c r="C60" i="35" a="1"/>
  <c r="BT90" i="35" a="1"/>
  <c r="V44" i="35" a="1"/>
  <c r="H33" i="35"/>
  <c r="AZ121" i="35" a="1"/>
  <c r="AX88" i="35" a="1"/>
  <c r="BT138" i="35" a="1"/>
  <c r="BL93" i="35" a="1"/>
  <c r="AE34" i="35" a="1"/>
  <c r="S56" i="35" a="1"/>
  <c r="R37" i="35" a="1"/>
  <c r="P51" i="35" a="1"/>
  <c r="AW32" i="35" a="1"/>
  <c r="W104" i="35" a="1"/>
  <c r="AO65" i="35"/>
  <c r="BP85" i="35" a="1"/>
  <c r="BU24" i="35" a="1"/>
  <c r="BL88" i="35" a="1"/>
  <c r="Y38" i="35" a="1"/>
  <c r="AP61" i="35"/>
  <c r="AB69" i="35" a="1"/>
  <c r="K56" i="35"/>
  <c r="Z59" i="35" a="1"/>
  <c r="AC58" i="35" a="1"/>
  <c r="W41" i="35" a="1"/>
  <c r="AQ48" i="35"/>
  <c r="BR62" i="35" a="1"/>
  <c r="C116" i="35" a="1"/>
  <c r="AW77" i="35" a="1"/>
  <c r="M40" i="35"/>
  <c r="AR26" i="35"/>
  <c r="BJ79" i="35" a="1"/>
  <c r="AS81" i="35"/>
  <c r="N26" i="35"/>
  <c r="AQ43" i="35"/>
  <c r="Z64" i="35" a="1"/>
  <c r="BF78" i="35" a="1"/>
  <c r="AQ91" i="35"/>
  <c r="Z79" i="35" a="1"/>
  <c r="BM46" i="35" a="1"/>
  <c r="AM26" i="35"/>
  <c r="AE29" i="35" a="1"/>
  <c r="N72" i="35"/>
  <c r="P73" i="35" a="1"/>
  <c r="BJ43" i="35" a="1"/>
  <c r="AA92" i="35" a="1"/>
  <c r="N54" i="35"/>
  <c r="AM79" i="35"/>
  <c r="J20" i="35"/>
  <c r="AN90" i="35"/>
  <c r="H77" i="35"/>
  <c r="X100" i="35" a="1"/>
  <c r="T82" i="35" a="1"/>
  <c r="BC48" i="35" a="1"/>
  <c r="AN37" i="35"/>
  <c r="AA74" i="35" a="1"/>
  <c r="AY73" i="35" a="1"/>
  <c r="AZ100" i="35" a="1"/>
  <c r="AY45" i="35" a="1"/>
  <c r="BF36" i="35" a="1"/>
  <c r="K72" i="35"/>
  <c r="AM57" i="35"/>
  <c r="AQ53" i="35"/>
  <c r="AN56" i="35"/>
  <c r="X42" i="35" a="1"/>
  <c r="BE19" i="35" a="1"/>
  <c r="BH71" i="35" a="1"/>
  <c r="AO33" i="35"/>
  <c r="BF38" i="35" a="1"/>
  <c r="AH53" i="35" a="1"/>
  <c r="BU38" i="35" a="1"/>
  <c r="F36" i="35"/>
  <c r="BN95" i="35" a="1"/>
  <c r="BO24" i="35" a="1"/>
  <c r="AJ26" i="35" a="1"/>
  <c r="I20" i="35"/>
  <c r="Q70" i="35" a="1"/>
  <c r="X25" i="35" a="1"/>
  <c r="BL21" i="35" a="1"/>
  <c r="BB99" i="35" a="1"/>
  <c r="AK30" i="35" a="1"/>
  <c r="D52" i="35"/>
  <c r="D27" i="35"/>
  <c r="X34" i="35" a="1"/>
  <c r="BH78" i="35" a="1"/>
  <c r="E74" i="35"/>
  <c r="AQ93" i="35"/>
  <c r="W53" i="35" a="1"/>
  <c r="BM94" i="35" a="1"/>
  <c r="AN45" i="35"/>
  <c r="AH92" i="35" a="1"/>
  <c r="BA40" i="35" a="1"/>
  <c r="AI24" i="35" a="1"/>
  <c r="BD83" i="35" a="1"/>
  <c r="P78" i="35" a="1"/>
  <c r="AG75" i="35" a="1"/>
  <c r="BP112" i="35" a="1"/>
  <c r="BO156" i="35" a="1"/>
  <c r="M91" i="35"/>
  <c r="J87" i="35"/>
  <c r="AU55" i="35" a="1"/>
  <c r="AN52" i="35"/>
  <c r="L65" i="35"/>
  <c r="AK83" i="35" a="1"/>
  <c r="AK57" i="35" a="1"/>
  <c r="AD98" i="35" a="1"/>
  <c r="N23" i="35"/>
  <c r="R97" i="35" a="1"/>
  <c r="AR88" i="35"/>
  <c r="AW122" i="35" a="1"/>
  <c r="Y116" i="35" a="1"/>
  <c r="N19" i="35"/>
  <c r="BM29" i="35" a="1"/>
  <c r="V84" i="35" a="1"/>
  <c r="AD112" i="35" a="1"/>
  <c r="N85" i="35"/>
  <c r="J65" i="35"/>
  <c r="AU39" i="35" a="1"/>
  <c r="AO26" i="35"/>
  <c r="AP36" i="35"/>
  <c r="R34" i="35" a="1"/>
  <c r="Z42" i="35" a="1"/>
  <c r="R58" i="35" a="1"/>
  <c r="BB65" i="35" a="1"/>
  <c r="AG55" i="35" a="1"/>
  <c r="C95" i="35" a="1"/>
  <c r="AP72" i="35"/>
  <c r="AW97" i="35" a="1"/>
  <c r="AM38" i="35"/>
  <c r="AP104" i="35"/>
  <c r="BG27" i="35" a="1"/>
  <c r="P20" i="35" a="1"/>
  <c r="AN99" i="35"/>
  <c r="BL18" i="35" a="1"/>
  <c r="BT109" i="35" a="1"/>
  <c r="Q80" i="35" a="1"/>
  <c r="Z24" i="35" a="1"/>
  <c r="BU19" i="35" a="1"/>
  <c r="AR38" i="35"/>
  <c r="AJ65" i="35" a="1"/>
  <c r="BI47" i="35" a="1"/>
  <c r="AR55" i="35"/>
  <c r="BC95" i="35" a="1"/>
  <c r="BI139" i="35" a="1"/>
  <c r="D22" i="35"/>
  <c r="AK117" i="35" a="1"/>
  <c r="AP31" i="35"/>
  <c r="G88" i="35"/>
  <c r="BJ55" i="35" a="1"/>
  <c r="AM99" i="35"/>
  <c r="BI81" i="35" a="1"/>
  <c r="AK42" i="35" a="1"/>
  <c r="BM52" i="35" a="1"/>
  <c r="P41" i="35" a="1"/>
  <c r="AN22" i="35"/>
  <c r="AQ74" i="35"/>
  <c r="AY19" i="35" a="1"/>
  <c r="AW29" i="35" a="1"/>
  <c r="BD99" i="35" a="1"/>
  <c r="BL56" i="35" a="1"/>
  <c r="U92" i="35" a="1"/>
  <c r="AJ19" i="35" a="1"/>
  <c r="V28" i="35" a="1"/>
  <c r="BP39" i="35" a="1"/>
  <c r="BS60" i="35" a="1"/>
  <c r="AJ49" i="35" a="1"/>
  <c r="AF26" i="35" a="1"/>
  <c r="BC73" i="35" a="1"/>
  <c r="BL20" i="35" a="1"/>
  <c r="AA36" i="35" a="1"/>
  <c r="BD18" i="35" a="1"/>
  <c r="BJ24" i="35" a="1"/>
  <c r="K57" i="35"/>
  <c r="BB22" i="35" a="1"/>
  <c r="AI103" i="35" a="1"/>
  <c r="BN55" i="35" a="1"/>
  <c r="BM20" i="35" a="1"/>
  <c r="AZ20" i="35" a="1"/>
  <c r="AY39" i="35" a="1"/>
  <c r="J38" i="35"/>
  <c r="L35" i="35"/>
  <c r="BT66" i="35" a="1"/>
  <c r="AC38" i="35" a="1"/>
  <c r="AK21" i="35" a="1"/>
  <c r="BU49" i="35" a="1"/>
  <c r="C18" i="35" a="1"/>
  <c r="AA55" i="35" a="1"/>
  <c r="AY136" i="35" a="1"/>
  <c r="AV119" i="35" a="1"/>
  <c r="E107" i="35"/>
  <c r="AX64" i="35" a="1"/>
  <c r="G28" i="35"/>
  <c r="E76" i="35"/>
  <c r="BN21" i="35" a="1"/>
  <c r="BN31" i="35" a="1"/>
  <c r="E25" i="35"/>
  <c r="T46" i="35" a="1"/>
  <c r="X49" i="35" a="1"/>
  <c r="AV26" i="35" a="1"/>
  <c r="K39" i="35"/>
  <c r="W20" i="35" a="1"/>
  <c r="R41" i="35" a="1"/>
  <c r="R22" i="35" a="1"/>
  <c r="AO46" i="35"/>
  <c r="BG22" i="35" a="1"/>
  <c r="BS94" i="35" a="1"/>
  <c r="P31" i="35" a="1"/>
  <c r="BK124" i="35" a="1"/>
  <c r="BK87" i="35" a="1"/>
  <c r="AC54" i="35" a="1"/>
  <c r="AH69" i="35" a="1"/>
  <c r="Y19" i="35" a="1"/>
  <c r="AJ48" i="35" a="1"/>
  <c r="Q76" i="35" a="1"/>
  <c r="F61" i="35"/>
  <c r="BP89" i="35" a="1"/>
  <c r="BR93" i="35" a="1"/>
  <c r="AX90" i="35" a="1"/>
  <c r="AP70" i="35"/>
  <c r="Z39" i="35" a="1"/>
  <c r="AV32" i="35" a="1"/>
  <c r="AS36" i="35"/>
  <c r="AH107" i="35" a="1"/>
  <c r="AU89" i="35" a="1"/>
  <c r="AV22" i="35" a="1"/>
  <c r="AO19" i="35"/>
  <c r="S50" i="35" a="1"/>
  <c r="BL24" i="35" a="1"/>
  <c r="AE23" i="35" a="1"/>
  <c r="BU54" i="35" a="1"/>
  <c r="BJ52" i="35" a="1"/>
  <c r="BJ31" i="35" a="1"/>
  <c r="BP26" i="35" a="1"/>
  <c r="BB54" i="35" a="1"/>
  <c r="AP74" i="35"/>
  <c r="AG45" i="35" a="1"/>
  <c r="H20" i="35"/>
  <c r="BA58" i="35" a="1"/>
  <c r="AU41" i="35" a="1"/>
  <c r="AU102" i="35" a="1"/>
  <c r="BQ41" i="35" a="1"/>
  <c r="BE39" i="35" a="1"/>
  <c r="F22" i="35"/>
  <c r="BI60" i="35" a="1"/>
  <c r="AS79" i="35"/>
  <c r="C103" i="35" a="1"/>
  <c r="U79" i="35" a="1"/>
  <c r="AC74" i="35" a="1"/>
  <c r="AB104" i="35" a="1"/>
  <c r="I93" i="35"/>
  <c r="AK28" i="35" a="1"/>
  <c r="BA34" i="35" a="1"/>
  <c r="AJ18" i="35" a="1"/>
  <c r="C22" i="35" a="1"/>
  <c r="BA48" i="35" a="1"/>
  <c r="AM30" i="35"/>
  <c r="D25" i="35"/>
  <c r="U46" i="35" a="1"/>
  <c r="S43" i="35" a="1"/>
  <c r="BM65" i="35" a="1"/>
  <c r="AB42" i="35" a="1"/>
  <c r="BI56" i="35" a="1"/>
  <c r="AD44" i="35" a="1"/>
  <c r="BB67" i="35" a="1"/>
  <c r="AJ62" i="35" a="1"/>
  <c r="W64" i="35" a="1"/>
  <c r="AU30" i="35" a="1"/>
  <c r="AH28" i="35" a="1"/>
  <c r="BH21" i="35" a="1"/>
  <c r="K28" i="35"/>
  <c r="AK23" i="35" a="1"/>
  <c r="AU54" i="35" a="1"/>
  <c r="J73" i="35"/>
  <c r="AJ85" i="35" a="1"/>
  <c r="BU85" i="35" a="1"/>
  <c r="AJ83" i="35" a="1"/>
  <c r="AQ63" i="35"/>
  <c r="BJ111" i="35" a="1"/>
  <c r="AN28" i="35"/>
  <c r="V25" i="35" a="1"/>
  <c r="BK47" i="35" a="1"/>
  <c r="AP29" i="35"/>
  <c r="AJ21" i="35" a="1"/>
  <c r="H79" i="35"/>
  <c r="BB83" i="35" a="1"/>
  <c r="AG51" i="35" a="1"/>
  <c r="AK20" i="35" a="1"/>
  <c r="C45" i="35" a="1"/>
  <c r="AQ24" i="35"/>
  <c r="BP36" i="35" a="1"/>
  <c r="BJ56" i="35" a="1"/>
  <c r="P87" i="35" a="1"/>
  <c r="E29" i="35"/>
  <c r="AO38" i="35"/>
  <c r="BB23" i="35" a="1"/>
  <c r="AA39" i="35" a="1"/>
  <c r="R27" i="35" a="1"/>
  <c r="AJ73" i="35" a="1"/>
  <c r="BP35" i="35" a="1"/>
  <c r="V52" i="35" a="1"/>
  <c r="BO51" i="35" a="1"/>
  <c r="X123" i="35" a="1"/>
  <c r="AH56" i="35" a="1"/>
  <c r="BF35" i="35" a="1"/>
  <c r="AR21" i="35"/>
  <c r="BT74" i="35" a="1"/>
  <c r="AY98" i="35" a="1"/>
  <c r="BN42" i="35" a="1"/>
  <c r="BB78" i="35" a="1"/>
  <c r="L79" i="35"/>
  <c r="Y44" i="35" a="1"/>
  <c r="BL82" i="35" a="1"/>
  <c r="BR52" i="35" a="1"/>
  <c r="BH34" i="35" a="1"/>
  <c r="AU37" i="35" a="1"/>
  <c r="AB29" i="35" a="1"/>
  <c r="I35" i="35"/>
  <c r="AG21" i="35" a="1"/>
  <c r="P34" i="35" a="1"/>
  <c r="L49" i="35"/>
  <c r="AC48" i="35" a="1"/>
  <c r="BQ18" i="35" a="1"/>
  <c r="BR36" i="35" a="1"/>
  <c r="BM70" i="35" a="1"/>
  <c r="AI54" i="35" a="1"/>
  <c r="F54" i="35"/>
  <c r="BN20" i="35" a="1"/>
  <c r="AA82" i="35" a="1"/>
  <c r="M20" i="35"/>
  <c r="BS34" i="35" a="1"/>
  <c r="BO55" i="35" a="1"/>
  <c r="AA45" i="35" a="1"/>
  <c r="C23" i="35" a="1"/>
  <c r="Z98" i="35" a="1"/>
  <c r="AR65" i="35"/>
  <c r="BL32" i="35" a="1"/>
  <c r="H8" i="40" a="1"/>
  <c r="BN27" i="35" a="1"/>
  <c r="BT27" i="35" a="1"/>
  <c r="F85" i="35"/>
  <c r="BQ44" i="35" a="1"/>
  <c r="BU21" i="35" a="1"/>
  <c r="BD26" i="35" a="1"/>
  <c r="AD55" i="35" a="1"/>
  <c r="AI18" i="35" a="1"/>
  <c r="C30" i="35" a="1"/>
  <c r="AY90" i="35" a="1"/>
  <c r="BM58" i="35" a="1"/>
  <c r="AR81" i="35"/>
  <c r="BR54" i="35" a="1"/>
  <c r="E42" i="35"/>
  <c r="BF41" i="35" a="1"/>
  <c r="W31" i="35" a="1"/>
  <c r="BU43" i="35" a="1"/>
  <c r="BA47" i="35" a="1"/>
  <c r="T128" i="35" a="1"/>
  <c r="Q20" i="35" a="1"/>
  <c r="AE20" i="35" a="1"/>
  <c r="AO50" i="35"/>
  <c r="Y59" i="35" a="1"/>
  <c r="BK57" i="35" a="1"/>
  <c r="BT92" i="35" a="1"/>
  <c r="BS54" i="35" a="1"/>
  <c r="C53" i="35" a="1"/>
  <c r="BJ120" i="35" a="1"/>
  <c r="E36" i="35"/>
  <c r="BE23" i="35" a="1"/>
  <c r="BK74" i="35" a="1"/>
  <c r="F65" i="35"/>
  <c r="AA89" i="35" a="1"/>
  <c r="M87" i="35"/>
  <c r="X108" i="35" a="1"/>
  <c r="BB125" i="35" a="1"/>
  <c r="AD68" i="35" a="1"/>
  <c r="M23" i="35"/>
  <c r="Z88" i="35" a="1"/>
  <c r="AZ46" i="35" a="1"/>
  <c r="AQ62" i="35"/>
  <c r="AV43" i="35" a="1"/>
  <c r="AC34" i="35" a="1"/>
  <c r="BH28" i="35" a="1"/>
  <c r="AH119" i="35" a="1"/>
  <c r="W96" i="35" a="1"/>
  <c r="BO42" i="35" a="1"/>
  <c r="AD97" i="35" a="1"/>
  <c r="BJ101" i="35" a="1"/>
  <c r="Y31" i="35" a="1"/>
  <c r="R26" i="35" a="1"/>
  <c r="AD19" i="35" a="1"/>
  <c r="AJ96" i="35" a="1"/>
  <c r="R59" i="35" a="1"/>
  <c r="E131" i="35"/>
  <c r="BN26" i="35" a="1"/>
  <c r="X20" i="35" a="1"/>
  <c r="BH66" i="35" a="1"/>
  <c r="AY21" i="35" a="1"/>
  <c r="U100" i="35" a="1"/>
  <c r="BU35" i="35" a="1"/>
  <c r="BA37" i="35" a="1"/>
  <c r="AM134" i="35"/>
  <c r="BD75" i="35" a="1"/>
  <c r="AK82" i="35" a="1"/>
  <c r="I92" i="35"/>
  <c r="BR138" i="35" a="1"/>
  <c r="BK45" i="35" a="1"/>
  <c r="AC87" i="35" a="1"/>
  <c r="BJ74" i="35" a="1"/>
  <c r="BT96" i="35" a="1"/>
  <c r="AB61" i="35" a="1"/>
  <c r="Y85" i="35" a="1"/>
  <c r="BU141" i="35" a="1"/>
  <c r="AN53" i="35"/>
  <c r="BU61" i="35" a="1"/>
  <c r="BO27" i="35" a="1"/>
  <c r="BP121" i="35" a="1"/>
  <c r="N93" i="35"/>
  <c r="Q50" i="35" a="1"/>
  <c r="I123" i="35"/>
  <c r="AC40" i="35" a="1"/>
  <c r="AO49" i="35"/>
  <c r="L176" i="35"/>
  <c r="N62" i="35"/>
  <c r="BA86" i="35" a="1"/>
  <c r="AR61" i="35"/>
  <c r="Q95" i="35" a="1"/>
  <c r="D79" i="35"/>
  <c r="BI30" i="35" a="1"/>
  <c r="BD52" i="35" a="1"/>
  <c r="AZ83" i="35" a="1"/>
  <c r="BK34" i="35" a="1"/>
  <c r="L21" i="35"/>
  <c r="R43" i="35" a="1"/>
  <c r="AU66" i="35" a="1"/>
  <c r="AH87" i="35" a="1"/>
  <c r="K22" i="35"/>
  <c r="V20" i="35" a="1"/>
  <c r="P24" i="35" a="1"/>
  <c r="BO19" i="35" a="1"/>
  <c r="U30" i="35" a="1"/>
  <c r="BM21" i="35" a="1"/>
  <c r="AR27" i="35"/>
  <c r="V23" i="35" a="1"/>
  <c r="BR34" i="35" a="1"/>
  <c r="AG80" i="35" a="1"/>
  <c r="X62" i="35" a="1"/>
  <c r="AS121" i="35"/>
  <c r="BK23" i="35" a="1"/>
  <c r="E47" i="35"/>
  <c r="BC36" i="35" a="1"/>
  <c r="AK38" i="35" a="1"/>
  <c r="AX41" i="35" a="1"/>
  <c r="BG54" i="35" a="1"/>
  <c r="AH36" i="35" a="1"/>
  <c r="BF59" i="35" a="1"/>
  <c r="BJ36" i="35" a="1"/>
  <c r="AC64" i="35" a="1"/>
  <c r="Y88" i="35" a="1"/>
  <c r="E37" i="35"/>
  <c r="M30" i="35"/>
  <c r="AD61" i="35" a="1"/>
  <c r="U37" i="35" a="1"/>
  <c r="AJ80" i="35" a="1"/>
  <c r="AF118" i="35" a="1"/>
  <c r="P69" i="35" a="1"/>
  <c r="BC82" i="35" a="1"/>
  <c r="N101" i="35"/>
  <c r="AW91" i="35" a="1"/>
  <c r="AU60" i="35" a="1"/>
  <c r="BS65" i="35" a="1"/>
  <c r="AN142" i="35"/>
  <c r="S20" i="35" a="1"/>
  <c r="AI29" i="35" a="1"/>
  <c r="Q47" i="35" a="1"/>
  <c r="V51" i="35" a="1"/>
  <c r="AB41" i="35" a="1"/>
  <c r="BI66" i="35" a="1"/>
  <c r="BE36" i="35" a="1"/>
  <c r="E59" i="35"/>
  <c r="AK56" i="35" a="1"/>
  <c r="AQ52" i="35"/>
  <c r="BD23" i="35" a="1"/>
  <c r="BE44" i="35" a="1"/>
  <c r="AO51" i="35"/>
  <c r="F83" i="35"/>
  <c r="F58" i="35"/>
  <c r="BK33" i="35" a="1"/>
  <c r="BI122" i="35" a="1"/>
  <c r="BL36" i="35" a="1"/>
  <c r="BB82" i="35" a="1"/>
  <c r="S49" i="35" a="1"/>
  <c r="AK59" i="35" a="1"/>
  <c r="BL119" i="35" a="1"/>
  <c r="BP55" i="35" a="1"/>
  <c r="F70" i="35"/>
  <c r="BF86" i="35" a="1"/>
  <c r="AJ42" i="35" a="1"/>
  <c r="BE31" i="35" a="1"/>
  <c r="BI27" i="35" a="1"/>
  <c r="BC40" i="35" a="1"/>
  <c r="Q29" i="35" a="1"/>
  <c r="AM32" i="35"/>
  <c r="AW34" i="35" a="1"/>
  <c r="BD35" i="35" a="1"/>
  <c r="BT23" i="35" a="1"/>
  <c r="X24" i="35" a="1"/>
  <c r="AM68" i="35"/>
  <c r="X88" i="35" a="1"/>
  <c r="AD24" i="35" a="1"/>
  <c r="BK40" i="35" a="1"/>
  <c r="BD32" i="35" a="1"/>
  <c r="AN20" i="35"/>
  <c r="AN92" i="35"/>
  <c r="BM39" i="35" a="1"/>
  <c r="BT37" i="35" a="1"/>
  <c r="AH50" i="35" a="1"/>
  <c r="Q94" i="35" a="1"/>
  <c r="BO61" i="35" a="1"/>
  <c r="T20" i="35" a="1"/>
  <c r="BA137" i="35" a="1"/>
  <c r="BB98" i="35" a="1"/>
  <c r="AR83" i="35"/>
  <c r="Z74" i="35" a="1"/>
  <c r="BA82" i="35" a="1"/>
  <c r="BC70" i="35" a="1"/>
  <c r="AJ92" i="35" a="1"/>
  <c r="AK70" i="35" a="1"/>
  <c r="AZ101" i="35" a="1"/>
  <c r="AY68" i="35" a="1"/>
  <c r="BO30" i="35" a="1"/>
  <c r="BS27" i="35" a="1"/>
  <c r="BO34" i="35" a="1"/>
  <c r="L30" i="35"/>
  <c r="BI22" i="35" a="1"/>
  <c r="Z60" i="35" a="1"/>
  <c r="BC27" i="35" a="1"/>
  <c r="AI30" i="35" a="1"/>
  <c r="N63" i="35"/>
  <c r="F18" i="35"/>
  <c r="AI25" i="35" a="1"/>
  <c r="AD59" i="35" a="1"/>
  <c r="BG95" i="35" a="1"/>
  <c r="BE45" i="35" a="1"/>
  <c r="BC50" i="35" a="1"/>
  <c r="BO31" i="35" a="1"/>
  <c r="Q25" i="35" a="1"/>
  <c r="BO92" i="35" a="1"/>
  <c r="N135" i="35"/>
  <c r="BD95" i="35" a="1"/>
  <c r="BI71" i="35" a="1"/>
  <c r="AC69" i="35" a="1"/>
  <c r="AQ49" i="35"/>
  <c r="N76" i="35"/>
  <c r="AX58" i="35" a="1"/>
  <c r="BE63" i="35" a="1"/>
  <c r="AF43" i="35" a="1"/>
  <c r="BF23" i="35" a="1"/>
  <c r="Z85" i="35" a="1"/>
  <c r="BS84" i="35" a="1"/>
  <c r="M112" i="35"/>
  <c r="AC49" i="35" a="1"/>
  <c r="BO44" i="35" a="1"/>
  <c r="AR32" i="35"/>
  <c r="Q60" i="35" a="1"/>
  <c r="X19" i="35" a="1"/>
  <c r="S62" i="35" a="1"/>
  <c r="AI60" i="35" a="1"/>
  <c r="V116" i="35" a="1"/>
  <c r="AN43" i="35"/>
  <c r="AF20" i="35" a="1"/>
  <c r="BH40" i="35" a="1"/>
  <c r="AH19" i="35" a="1"/>
  <c r="BM19" i="35" a="1"/>
  <c r="M80" i="35"/>
  <c r="E94" i="35"/>
  <c r="BA18" i="35" a="1"/>
  <c r="P64" i="35" a="1"/>
  <c r="BC43" i="35" a="1"/>
  <c r="L153" i="35"/>
  <c r="K42" i="35"/>
  <c r="X102" i="35" a="1"/>
  <c r="AM48" i="35"/>
  <c r="BC23" i="35" a="1"/>
  <c r="AW84" i="35" a="1"/>
  <c r="AF80" i="35" a="1"/>
  <c r="AQ57" i="35"/>
  <c r="C41" i="35" a="1"/>
  <c r="AB52" i="35" a="1"/>
  <c r="BJ68" i="35" a="1"/>
  <c r="BJ51" i="35" a="1"/>
  <c r="AC33" i="35" a="1"/>
  <c r="BN108" i="35" a="1"/>
  <c r="H29" i="35"/>
  <c r="Y62" i="35" a="1"/>
  <c r="AU18" i="35" a="1"/>
  <c r="E27" i="35"/>
  <c r="D29" i="35"/>
  <c r="AF66" i="35" a="1"/>
  <c r="N31" i="35"/>
  <c r="AX51" i="35" a="1"/>
  <c r="AE19" i="35" a="1"/>
  <c r="BJ38" i="35" a="1"/>
  <c r="J32" i="35"/>
  <c r="BS89" i="35" a="1"/>
  <c r="J93" i="35"/>
  <c r="N51" i="35"/>
  <c r="BP90" i="35" a="1"/>
  <c r="C84" i="35" a="1"/>
  <c r="E24" i="35"/>
  <c r="BT75" i="35" a="1"/>
  <c r="AS22" i="35"/>
  <c r="C29" i="35" a="1"/>
  <c r="J39" i="35"/>
  <c r="AZ31" i="35" a="1"/>
  <c r="N52" i="35"/>
  <c r="U36" i="35" a="1"/>
  <c r="R44" i="35" a="1"/>
  <c r="AJ82" i="35" a="1"/>
  <c r="BK66" i="35" a="1"/>
  <c r="I65" i="35"/>
  <c r="D69" i="35"/>
  <c r="BT18" i="35" a="1"/>
  <c r="C61" i="35" a="1"/>
  <c r="X21" i="35" a="1"/>
  <c r="E84" i="35"/>
  <c r="BD33" i="35" a="1"/>
  <c r="J18" i="35"/>
  <c r="AB75" i="35" a="1"/>
  <c r="R42" i="35" a="1"/>
  <c r="W85" i="35" a="1"/>
  <c r="BR20" i="35" a="1"/>
  <c r="AX93" i="35" a="1"/>
  <c r="N27" i="35"/>
  <c r="AP41" i="35"/>
  <c r="BL81" i="35" a="1"/>
  <c r="AU52" i="35" a="1"/>
  <c r="BS51" i="35" a="1"/>
  <c r="U24" i="35" a="1"/>
  <c r="BU53" i="35" a="1"/>
  <c r="AA96" i="35" a="1"/>
  <c r="AB120" i="35" a="1"/>
  <c r="G84" i="35"/>
  <c r="BK75" i="35" a="1"/>
  <c r="R31" i="35" a="1"/>
  <c r="AD34" i="35" a="1"/>
  <c r="AD20" i="35" a="1"/>
  <c r="Q126" i="35" a="1"/>
  <c r="BM96" i="35" a="1"/>
  <c r="J26" i="35"/>
  <c r="J23" i="35"/>
  <c r="BQ61" i="35" a="1"/>
  <c r="AQ18" i="35"/>
  <c r="AG53" i="35" a="1"/>
  <c r="AK48" i="35" a="1"/>
  <c r="BO99" i="35" a="1"/>
  <c r="AO39" i="35"/>
  <c r="BT71" i="35" a="1"/>
  <c r="E33" i="35"/>
  <c r="AO92" i="35"/>
  <c r="BU29" i="35" a="1"/>
  <c r="T110" i="35" a="1"/>
  <c r="AA32" i="35" a="1"/>
  <c r="AS93" i="35"/>
  <c r="AI125" i="35" a="1"/>
  <c r="AE54" i="35" a="1"/>
  <c r="AK84" i="35" a="1"/>
  <c r="AR95" i="35"/>
  <c r="N148" i="35"/>
  <c r="X47" i="35" a="1"/>
  <c r="AP172" i="35"/>
  <c r="AZ56" i="35" a="1"/>
  <c r="AO125" i="35"/>
  <c r="AW20" i="35" a="1"/>
  <c r="BE81" i="35" a="1"/>
  <c r="R29" i="35" a="1"/>
  <c r="AZ77" i="35" a="1"/>
  <c r="BJ106" i="35" a="1"/>
  <c r="BL51" i="35" a="1"/>
  <c r="AC71" i="35" a="1"/>
  <c r="M153" i="35"/>
  <c r="Y64" i="35" a="1"/>
  <c r="AU74" i="35" a="1"/>
  <c r="E102" i="35"/>
  <c r="BH94" i="35" a="1"/>
  <c r="F97" i="35"/>
  <c r="BA142" i="35" a="1"/>
  <c r="AF102" i="35" a="1"/>
  <c r="G78" i="35"/>
  <c r="AP55" i="35"/>
  <c r="BF125" i="35" a="1"/>
  <c r="AO101" i="35"/>
  <c r="AP85" i="35"/>
  <c r="AE45" i="35" a="1"/>
  <c r="AX52" i="35" a="1"/>
  <c r="BB71" i="35" a="1"/>
  <c r="P75" i="35" a="1"/>
  <c r="M45" i="35"/>
  <c r="K18" i="35"/>
  <c r="AI69" i="35" a="1"/>
  <c r="AJ28" i="35" a="1"/>
  <c r="BC21" i="35" a="1"/>
  <c r="AG43" i="35" a="1"/>
  <c r="AZ53" i="35" a="1"/>
  <c r="E113" i="35"/>
  <c r="X27" i="35" a="1"/>
  <c r="N35" i="35"/>
  <c r="L37" i="35"/>
  <c r="D53" i="35"/>
  <c r="G19" i="35"/>
  <c r="AP22" i="35"/>
  <c r="BL29" i="35" a="1"/>
  <c r="AF44" i="35" a="1"/>
  <c r="D45" i="35"/>
  <c r="BG35" i="35" a="1"/>
  <c r="H130" i="35"/>
  <c r="BJ59" i="35" a="1"/>
  <c r="BS38" i="35" a="1"/>
  <c r="AR37" i="35"/>
  <c r="BS22" i="35" a="1"/>
  <c r="P46" i="35" a="1"/>
  <c r="AU35" i="35" a="1"/>
  <c r="W21" i="35" a="1"/>
  <c r="AI117" i="35" a="1"/>
  <c r="W61" i="35" a="1"/>
  <c r="Y89" i="35" a="1"/>
  <c r="D32" i="35"/>
  <c r="BN172" i="35" a="1"/>
  <c r="AC52" i="35" a="1"/>
  <c r="BF92" i="35" a="1"/>
  <c r="BK100" i="35" a="1"/>
  <c r="BR98" i="35" a="1"/>
  <c r="BQ73" i="35" a="1"/>
  <c r="BS144" i="35" a="1"/>
  <c r="K95" i="35"/>
  <c r="BF20" i="35" a="1"/>
  <c r="AE50" i="35" a="1"/>
  <c r="K52" i="35"/>
  <c r="AQ42" i="35"/>
  <c r="AW33" i="35" a="1"/>
  <c r="AD94" i="35" a="1"/>
  <c r="AC25" i="35" a="1"/>
  <c r="U51" i="35" a="1"/>
  <c r="AP40" i="35"/>
  <c r="AY80" i="35" a="1"/>
  <c r="BL19" i="35" a="1"/>
  <c r="AN85" i="35"/>
  <c r="AS48" i="35"/>
  <c r="AK61" i="35" a="1"/>
  <c r="BN89" i="35" a="1"/>
  <c r="BE40" i="35" a="1"/>
  <c r="AD18" i="35" a="1"/>
  <c r="AY31" i="35" a="1"/>
  <c r="AW67" i="35" a="1"/>
  <c r="C63" i="35" a="1"/>
  <c r="AF56" i="35" a="1"/>
  <c r="AY30" i="35" a="1"/>
  <c r="AQ90" i="35"/>
  <c r="E83" i="35"/>
  <c r="Q99" i="35" a="1"/>
  <c r="J94" i="35"/>
  <c r="AG78" i="35" a="1"/>
  <c r="BN86" i="35" a="1"/>
  <c r="AC88" i="35" a="1"/>
  <c r="BE28" i="35" a="1"/>
  <c r="BE21" i="35" a="1"/>
  <c r="AE70" i="35" a="1"/>
  <c r="AJ43" i="35" a="1"/>
  <c r="AR52" i="35"/>
  <c r="G31" i="35"/>
  <c r="Z18" i="35" a="1"/>
  <c r="V41" i="35" a="1"/>
  <c r="AC31" i="35" a="1"/>
  <c r="M62" i="35"/>
  <c r="BH60" i="35" a="1"/>
  <c r="F24" i="35"/>
  <c r="AP21" i="35"/>
  <c r="BR47" i="35" a="1"/>
  <c r="C62" i="35" a="1"/>
  <c r="BG31" i="35" a="1"/>
  <c r="BK63" i="35" a="1"/>
  <c r="AH48" i="35" a="1"/>
  <c r="BH46" i="35" a="1"/>
  <c r="Q21" i="35" a="1"/>
  <c r="BR22" i="35" a="1"/>
  <c r="Z101" i="35" a="1"/>
  <c r="V89" i="35" a="1"/>
  <c r="AY87" i="35" a="1"/>
  <c r="AG81" i="35" a="1"/>
  <c r="AN73" i="35"/>
  <c r="BL38" i="35" a="1"/>
  <c r="K84" i="35"/>
  <c r="Y67" i="35" a="1"/>
  <c r="Y21" i="35" a="1"/>
  <c r="Y60" i="35" a="1"/>
  <c r="S28" i="35" a="1"/>
  <c r="L62" i="35"/>
  <c r="I62" i="35"/>
  <c r="AI23" i="35" a="1"/>
  <c r="W35" i="35" a="1"/>
  <c r="BP25" i="35" a="1"/>
  <c r="AW37" i="35" a="1"/>
  <c r="BP33" i="35" a="1"/>
  <c r="BD36" i="35" a="1"/>
  <c r="AO57" i="35"/>
  <c r="AU24" i="35" a="1"/>
  <c r="AK29" i="35" a="1"/>
  <c r="I48" i="35"/>
  <c r="AV27" i="35" a="1"/>
  <c r="BP58" i="35" a="1"/>
  <c r="AM19" i="35"/>
  <c r="F27" i="35"/>
  <c r="BI103" i="35" a="1"/>
  <c r="AB37" i="35" a="1"/>
  <c r="F125" i="35"/>
  <c r="AJ93" i="35" a="1"/>
  <c r="AX61" i="35" a="1"/>
  <c r="AG25" i="35" a="1"/>
  <c r="BS52" i="35" a="1"/>
  <c r="AN55" i="35"/>
  <c r="Y98" i="35" a="1"/>
  <c r="BT101" i="35" a="1"/>
  <c r="K38" i="35"/>
  <c r="K20" i="35"/>
  <c r="AX62" i="35" a="1"/>
  <c r="AD71" i="35" a="1"/>
  <c r="BR70" i="35" a="1"/>
  <c r="BN19" i="35" a="1"/>
  <c r="BE24" i="35" a="1"/>
  <c r="BK30" i="35" a="1"/>
  <c r="AE72" i="35" a="1"/>
  <c r="BK92" i="35" a="1"/>
  <c r="H43" i="35"/>
  <c r="F157" i="35"/>
  <c r="BP18" i="35" a="1"/>
  <c r="T66" i="35" a="1"/>
  <c r="V24" i="35" a="1"/>
  <c r="BU84" i="35" a="1"/>
  <c r="BT84" i="35" a="1"/>
  <c r="AX73" i="35" a="1"/>
  <c r="AA57" i="35" a="1"/>
  <c r="AF60" i="35" a="1"/>
  <c r="M24" i="35"/>
  <c r="AU59" i="35" a="1"/>
  <c r="BC26" i="35" a="1"/>
  <c r="AW99" i="35" a="1"/>
  <c r="AA64" i="35" a="1"/>
  <c r="AZ26" i="35" a="1"/>
  <c r="W82" i="35" a="1"/>
  <c r="BG63" i="35" a="1"/>
  <c r="BB31" i="35" a="1"/>
  <c r="BL83" i="35" a="1"/>
  <c r="BL60" i="35" a="1"/>
  <c r="AC21" i="35" a="1"/>
  <c r="H37" i="35"/>
  <c r="BA39" i="35" a="1"/>
  <c r="AQ104" i="35"/>
  <c r="AX38" i="35" a="1"/>
  <c r="C81" i="35" a="1"/>
  <c r="AE18" i="35" a="1"/>
  <c r="BH19" i="35" a="1"/>
  <c r="AW54" i="35" a="1"/>
  <c r="BS35" i="35" a="1"/>
  <c r="W19" i="35" a="1"/>
  <c r="BM48" i="35" a="1"/>
  <c r="AB34" i="35" a="1"/>
  <c r="AV23" i="35" a="1"/>
  <c r="Q19" i="35" a="1"/>
  <c r="AS59" i="35"/>
  <c r="D36" i="35"/>
  <c r="BK39" i="35" a="1"/>
  <c r="Q75" i="35" a="1"/>
  <c r="V92" i="35" a="1"/>
  <c r="BK19" i="35" a="1"/>
  <c r="BO43" i="35" a="1"/>
  <c r="BC33" i="35" a="1"/>
  <c r="BJ37" i="35" a="1"/>
  <c r="AW18" i="35" a="1"/>
  <c r="AI42" i="35" a="1"/>
  <c r="BC20" i="35" a="1"/>
  <c r="AQ69" i="35"/>
  <c r="AM40" i="35"/>
  <c r="V42" i="35" a="1"/>
  <c r="S26" i="35" a="1"/>
  <c r="J78" i="35"/>
  <c r="BP20" i="35" a="1"/>
  <c r="BO63" i="35" a="1"/>
  <c r="C20" i="35" a="1"/>
  <c r="BC29" i="35" a="1"/>
  <c r="G77" i="35"/>
  <c r="H22" i="35"/>
  <c r="E19" i="35"/>
  <c r="F25" i="35"/>
  <c r="R38" i="35" a="1"/>
  <c r="AM22" i="35"/>
  <c r="AA91" i="35" a="1"/>
  <c r="T73" i="35" a="1"/>
  <c r="AB19" i="35" a="1"/>
  <c r="U35" i="35" a="1"/>
  <c r="AD27" i="35" a="1"/>
  <c r="X28" i="35" a="1"/>
  <c r="AE66" i="35" a="1"/>
  <c r="BI20" i="35" a="1"/>
  <c r="J58" i="35"/>
  <c r="BD21" i="35" a="1"/>
  <c r="AF34" i="35" a="1"/>
  <c r="AH18" i="35" a="1"/>
  <c r="AO69" i="35"/>
  <c r="AW62" i="35" a="1"/>
  <c r="BH24" i="35" a="1"/>
  <c r="G37" i="35"/>
  <c r="AY33" i="35" a="1"/>
  <c r="BR160" i="35" a="1"/>
  <c r="AX144" i="35" a="1"/>
  <c r="P104" i="35" a="1"/>
  <c r="AQ131" i="35"/>
  <c r="BD125" i="35" a="1"/>
  <c r="J71" i="35"/>
  <c r="H36" i="35"/>
  <c r="K36" i="35"/>
  <c r="AI96" i="35" a="1"/>
  <c r="F57" i="35"/>
  <c r="BU92" i="35" a="1"/>
  <c r="AI57" i="35" a="1"/>
  <c r="AD62" i="35" a="1"/>
  <c r="H63" i="35"/>
  <c r="U39" i="35" a="1"/>
  <c r="AN79" i="35"/>
  <c r="N95" i="35"/>
  <c r="I95" i="35"/>
  <c r="AU94" i="35" a="1"/>
  <c r="C109" i="35" a="1"/>
  <c r="AY52" i="35" a="1"/>
  <c r="AB78" i="35" a="1"/>
  <c r="BS30" i="35" a="1"/>
  <c r="X60" i="35" a="1"/>
  <c r="BJ89" i="35" a="1"/>
  <c r="AK93" i="35" a="1"/>
  <c r="BG111" i="35" a="1"/>
  <c r="BF84" i="35" a="1"/>
  <c r="D73" i="35"/>
  <c r="U91" i="35" a="1"/>
  <c r="K48" i="35"/>
  <c r="BC83" i="35" a="1"/>
  <c r="C129" i="35" a="1"/>
  <c r="AR63" i="35"/>
  <c r="G45" i="35"/>
  <c r="AV59" i="35" a="1"/>
  <c r="AZ109" i="35" a="1"/>
  <c r="T91" i="35" a="1"/>
  <c r="AU67" i="35" a="1"/>
  <c r="AN94" i="35"/>
  <c r="J88" i="35"/>
  <c r="BO35" i="35" a="1"/>
  <c r="AP69" i="35"/>
  <c r="U102" i="35" a="1"/>
  <c r="C42" i="35" a="1"/>
  <c r="BL63" i="35" a="1"/>
  <c r="AS63" i="35"/>
  <c r="AY91" i="35" a="1"/>
  <c r="F77" i="35"/>
  <c r="E100" i="35"/>
  <c r="T34" i="35" a="1"/>
  <c r="R120" i="35" a="1"/>
  <c r="BJ116" i="35" a="1"/>
  <c r="X40" i="35" a="1"/>
  <c r="BC88" i="35" a="1"/>
  <c r="E69" i="35"/>
  <c r="Q119" i="35" a="1"/>
  <c r="AX60" i="35" a="1"/>
  <c r="G49" i="35"/>
  <c r="AY84" i="35" a="1"/>
  <c r="AB35" i="35" a="1"/>
  <c r="BF94" i="35" a="1"/>
  <c r="I121" i="35"/>
  <c r="BA38" i="35" a="1"/>
  <c r="BU140" i="35" a="1"/>
  <c r="M49" i="35"/>
  <c r="F42" i="35"/>
  <c r="AZ24" i="35" a="1"/>
  <c r="Z45" i="35" a="1"/>
  <c r="M57" i="35"/>
  <c r="R21" i="35" a="1"/>
  <c r="W30" i="35" a="1"/>
  <c r="BS33" i="35" a="1"/>
  <c r="BH29" i="35" a="1"/>
  <c r="N42" i="35"/>
  <c r="M29" i="35"/>
  <c r="AW22" i="35" a="1"/>
  <c r="P80" i="35" a="1"/>
  <c r="BK26" i="35" a="1"/>
  <c r="V37" i="35" a="1"/>
  <c r="F20" i="35"/>
  <c r="AZ47" i="35" a="1"/>
  <c r="AG39" i="35" a="1"/>
  <c r="W24" i="35" a="1"/>
  <c r="AW55" i="35" a="1"/>
  <c r="BB72" i="35" a="1"/>
  <c r="AS30" i="35"/>
  <c r="AU46" i="35" a="1"/>
  <c r="AD37" i="35" a="1"/>
  <c r="BM23" i="35" a="1"/>
  <c r="AU26" i="35" a="1"/>
  <c r="AV75" i="35" a="1"/>
  <c r="F74" i="35"/>
  <c r="BO69" i="35" a="1"/>
  <c r="BK42" i="35" a="1"/>
  <c r="W81" i="35" a="1"/>
  <c r="J37" i="35"/>
  <c r="AR48" i="35"/>
  <c r="AC51" i="35" a="1"/>
  <c r="R89" i="35" a="1"/>
  <c r="AK51" i="35" a="1"/>
  <c r="AF58" i="35" a="1"/>
  <c r="T18" i="35" a="1"/>
  <c r="J43" i="35"/>
  <c r="BD39" i="35" a="1"/>
  <c r="R30" i="35" a="1"/>
  <c r="G58" i="35"/>
  <c r="AB33" i="35" a="1"/>
  <c r="T45" i="35" a="1"/>
  <c r="G38" i="35"/>
  <c r="R70" i="35" a="1"/>
  <c r="I43" i="35"/>
  <c r="BC133" i="35" a="1"/>
  <c r="I50" i="35"/>
  <c r="F138" i="35"/>
  <c r="BF21" i="35" a="1"/>
  <c r="Q23" i="35" a="1"/>
  <c r="AB46" i="35" a="1"/>
  <c r="BK37" i="35" a="1"/>
  <c r="AR120" i="35"/>
  <c r="V71" i="35" a="1"/>
  <c r="V80" i="35" a="1"/>
  <c r="AW41" i="35" a="1"/>
  <c r="AD63" i="35" a="1"/>
  <c r="BH20" i="35" a="1"/>
  <c r="BR137" i="35" a="1"/>
  <c r="AP33" i="35"/>
  <c r="BP22" i="35" a="1"/>
  <c r="BH76" i="35" a="1"/>
  <c r="BF18" i="35" a="1"/>
  <c r="BS37" i="35" a="1"/>
  <c r="AO21" i="35"/>
  <c r="T33" i="35" a="1"/>
  <c r="BI34" i="35" a="1"/>
  <c r="AZ29" i="35" a="1"/>
  <c r="BD30" i="35" a="1"/>
  <c r="AE65" i="35" a="1"/>
  <c r="H95" i="35"/>
  <c r="W37" i="35" a="1"/>
  <c r="P23" i="35" a="1"/>
  <c r="AP59" i="35"/>
  <c r="AP19" i="35"/>
  <c r="AA38" i="35" a="1"/>
  <c r="AN62" i="35"/>
  <c r="Z20" i="35" a="1"/>
  <c r="BQ23" i="35" a="1"/>
  <c r="X52" i="35" a="1"/>
  <c r="BF93" i="35" a="1"/>
  <c r="D30" i="35"/>
  <c r="BR18" i="35" a="1"/>
  <c r="BC178" i="35" a="1"/>
  <c r="AF23" i="35" a="1"/>
  <c r="AQ125" i="35"/>
  <c r="BL26" i="35" a="1"/>
  <c r="BR41" i="35" a="1"/>
  <c r="C58" i="35" a="1"/>
  <c r="AK107" i="35" a="1"/>
  <c r="AW38" i="35" a="1"/>
  <c r="AX21" i="35" a="1"/>
  <c r="AN74" i="35"/>
  <c r="BO36" i="35" a="1"/>
  <c r="BL48" i="35" a="1"/>
  <c r="AX67" i="35" a="1"/>
  <c r="BL59" i="35" a="1"/>
  <c r="BD22" i="35" a="1"/>
  <c r="AF32" i="35" a="1"/>
  <c r="P35" i="35" a="1"/>
  <c r="AI32" i="35" a="1"/>
  <c r="E60" i="35"/>
  <c r="S19" i="35" a="1"/>
  <c r="AS75" i="35"/>
  <c r="AD47" i="35" a="1"/>
  <c r="J21" i="35"/>
  <c r="BR39" i="35" a="1"/>
  <c r="Z19" i="35" a="1"/>
  <c r="I83" i="35"/>
  <c r="V118" i="35" a="1"/>
  <c r="BU26" i="35" a="1"/>
  <c r="BF175" i="35" a="1"/>
  <c r="T76" i="35" a="1"/>
  <c r="AC19" i="35" a="1"/>
  <c r="BJ98" i="35" a="1"/>
  <c r="BN84" i="35" a="1"/>
  <c r="AQ34" i="35"/>
  <c r="AK46" i="35" a="1"/>
  <c r="AJ39" i="35" a="1"/>
  <c r="AW19" i="35" a="1"/>
  <c r="BU36" i="35" a="1"/>
  <c r="AN51" i="35"/>
  <c r="AQ28" i="35"/>
  <c r="AX39" i="35" a="1"/>
  <c r="AX42" i="35" a="1"/>
  <c r="AW23" i="35" a="1"/>
  <c r="AQ22" i="35"/>
  <c r="AK37" i="35" a="1"/>
  <c r="BQ24" i="35" a="1"/>
  <c r="AZ18" i="35" a="1"/>
  <c r="AB40" i="35" a="1"/>
  <c r="Q41" i="35" a="1"/>
  <c r="BH39" i="35" a="1"/>
  <c r="BA32" i="35" a="1"/>
  <c r="BQ63" i="35" a="1"/>
  <c r="X41" i="35" a="1"/>
  <c r="D19" i="35"/>
  <c r="M39" i="35"/>
  <c r="BJ78" i="35" a="1"/>
  <c r="BP30" i="35" a="1"/>
  <c r="R98" i="35" a="1"/>
  <c r="AR137" i="35"/>
  <c r="X44" i="35" a="1"/>
  <c r="P39" i="35" a="1"/>
  <c r="AA18" i="35" a="1"/>
  <c r="AE59" i="35" a="1"/>
  <c r="BL76" i="35" a="1"/>
  <c r="BS67" i="35" a="1"/>
  <c r="AC82" i="35" a="1"/>
  <c r="AE26" i="35" a="1"/>
  <c r="AA53" i="35" a="1"/>
  <c r="AO18" i="35"/>
  <c r="Y39" i="35" a="1"/>
  <c r="BK31" i="35" a="1"/>
  <c r="AP32" i="35"/>
  <c r="BG34" i="35" a="1"/>
  <c r="AX20" i="35" a="1"/>
  <c r="AW25" i="35" a="1"/>
  <c r="F23" i="35"/>
  <c r="BB101" i="35" a="1"/>
  <c r="BJ92" i="35" a="1"/>
  <c r="BD24" i="35" a="1"/>
  <c r="AD28" i="35" a="1"/>
  <c r="X37" i="35" a="1"/>
  <c r="AH27" i="35" a="1"/>
  <c r="AF36" i="35" a="1"/>
  <c r="BP21" i="35" a="1"/>
  <c r="BN35" i="35" a="1"/>
  <c r="BB48" i="35" a="1"/>
  <c r="L23" i="35"/>
  <c r="AK33" i="35" a="1"/>
  <c r="AE27" i="35" a="1"/>
  <c r="U21" i="35" a="1"/>
  <c r="BA80" i="35" a="1"/>
  <c r="BA23" i="35" a="1"/>
  <c r="BL34" i="35" a="1"/>
  <c r="BP53" i="35" a="1"/>
  <c r="AW24" i="35" a="1"/>
  <c r="BP44" i="35" a="1"/>
  <c r="I19" i="35"/>
  <c r="F40" i="35"/>
  <c r="AM85" i="35"/>
  <c r="AJ33" i="35" a="1"/>
  <c r="R23" i="35" a="1"/>
  <c r="BQ33" i="35" a="1"/>
  <c r="AV44" i="35" a="1"/>
  <c r="AW26" i="35" a="1"/>
  <c r="BN41" i="35" a="1"/>
  <c r="V55" i="35" a="1"/>
  <c r="BI33" i="35" a="1"/>
  <c r="N28" i="35"/>
  <c r="G46" i="35"/>
  <c r="AI71" i="35" a="1"/>
  <c r="X78" i="35" a="1"/>
  <c r="T44" i="35" a="1"/>
  <c r="BT56" i="35" a="1"/>
  <c r="P37" i="35" a="1"/>
  <c r="AE21" i="35" a="1"/>
  <c r="D18" i="35"/>
  <c r="BO161" i="35" a="1"/>
  <c r="AI52" i="35" a="1"/>
  <c r="V35" i="35" a="1"/>
  <c r="AG105" i="35" a="1"/>
  <c r="Y127" i="35" a="1"/>
  <c r="BI18" i="35" a="1"/>
  <c r="G98" i="35"/>
  <c r="AY95" i="35" a="1"/>
  <c r="BL62" i="35" a="1"/>
  <c r="AI20" i="35" a="1"/>
  <c r="BR25" i="35" a="1"/>
  <c r="X82" i="35" a="1"/>
  <c r="BP63" i="35" a="1"/>
  <c r="AH22" i="35" a="1"/>
  <c r="BR94" i="35" a="1"/>
  <c r="AE38" i="35" a="1"/>
  <c r="W26" i="35" a="1"/>
  <c r="J72" i="35"/>
  <c r="AC35" i="35" a="1"/>
  <c r="AE83" i="35" a="1"/>
  <c r="AS132" i="35"/>
  <c r="U19" i="35" a="1"/>
  <c r="AM51" i="35"/>
  <c r="J67" i="35"/>
  <c r="AM56" i="35"/>
  <c r="C85" i="35" a="1"/>
  <c r="F35" i="35"/>
  <c r="K112" i="35"/>
  <c r="X18" i="35" a="1"/>
  <c r="Q46" i="35" a="1"/>
  <c r="AI55" i="35" a="1"/>
  <c r="BO87" i="35" a="1"/>
  <c r="H58" i="35"/>
  <c r="E23" i="35"/>
  <c r="BD20" i="35" a="1"/>
  <c r="BB30" i="35" a="1"/>
  <c r="G156" i="35"/>
  <c r="BP111" i="35" a="1"/>
  <c r="AD104" i="35" a="1"/>
  <c r="N108" i="35"/>
  <c r="AD88" i="35" a="1"/>
  <c r="AK39" i="35" a="1"/>
  <c r="BN40" i="35" a="1"/>
  <c r="H125" i="35"/>
  <c r="BP70" i="35" a="1"/>
  <c r="BD112" i="35" a="1"/>
  <c r="T104" i="35" a="1"/>
  <c r="D89" i="35"/>
  <c r="Z26" i="35" a="1"/>
  <c r="BP27" i="35" a="1"/>
  <c r="BJ21" i="35" a="1"/>
  <c r="BP129" i="35" a="1"/>
  <c r="BG68" i="35" a="1"/>
  <c r="U38" i="35" a="1"/>
  <c r="BM115" i="35" a="1"/>
  <c r="AK65" i="35" a="1"/>
  <c r="BJ65" i="35" a="1"/>
  <c r="J19" i="35"/>
  <c r="T106" i="35" a="1"/>
  <c r="BD84" i="35" a="1"/>
  <c r="BD89" i="35" a="1"/>
  <c r="Z144" i="35" a="1"/>
  <c r="BN83" i="35" a="1"/>
  <c r="BP67" i="35" a="1"/>
  <c r="X79" i="35" a="1"/>
  <c r="AB38" i="35" a="1"/>
  <c r="J53" i="35"/>
  <c r="AZ90" i="35" a="1"/>
  <c r="Y57" i="35" a="1"/>
  <c r="E53" i="35"/>
  <c r="AA86" i="35" a="1"/>
  <c r="L105" i="35"/>
  <c r="I80" i="35"/>
  <c r="L85" i="35"/>
  <c r="S85" i="35" a="1"/>
  <c r="BQ84" i="35" a="1"/>
  <c r="AF52" i="35" a="1"/>
  <c r="K26" i="35"/>
  <c r="D65" i="35"/>
  <c r="S101" i="35" a="1"/>
  <c r="AY60" i="35" a="1"/>
  <c r="AY36" i="35" a="1"/>
  <c r="BB58" i="35" a="1"/>
  <c r="T40" i="35" a="1"/>
  <c r="Z49" i="35" a="1"/>
  <c r="AV60" i="35" a="1"/>
  <c r="Z34" i="35" a="1"/>
  <c r="P86" i="35" a="1"/>
  <c r="AH100" i="35" a="1"/>
  <c r="BH58" i="35" a="1"/>
  <c r="Z62" i="35" a="1"/>
  <c r="F145" i="35"/>
  <c r="BS39" i="35" a="1"/>
  <c r="AB80" i="35" a="1"/>
  <c r="AO35" i="35"/>
  <c r="AP35" i="35"/>
  <c r="V36" i="35" a="1"/>
  <c r="T79" i="35" a="1"/>
  <c r="AS21" i="35"/>
  <c r="AN39" i="35"/>
  <c r="BC39" i="35" a="1"/>
  <c r="AS52" i="35"/>
  <c r="BP86" i="35" a="1"/>
  <c r="I44" i="35"/>
  <c r="M28" i="35"/>
  <c r="Q38" i="35" a="1"/>
  <c r="BU27" i="35" a="1"/>
  <c r="L40" i="35"/>
  <c r="AZ87" i="35" a="1"/>
  <c r="S96" i="35" a="1"/>
  <c r="BR28" i="35" a="1"/>
  <c r="J44" i="35"/>
  <c r="L22" i="35"/>
  <c r="AA58" i="35" a="1"/>
  <c r="BH18" i="35" a="1"/>
  <c r="BI38" i="35" a="1"/>
  <c r="BQ21" i="35" a="1"/>
  <c r="N36" i="35"/>
  <c r="BJ27" i="35" a="1"/>
  <c r="BJ39" i="35" a="1"/>
  <c r="F47" i="35"/>
  <c r="K35" i="35"/>
  <c r="C51" i="35" a="1"/>
  <c r="H62" i="35"/>
  <c r="AC30" i="35" a="1"/>
  <c r="AB18" i="35" a="1"/>
  <c r="AR19" i="35"/>
  <c r="BM165" i="35" a="1"/>
  <c r="BR101" i="35" a="1"/>
  <c r="AM140" i="35"/>
  <c r="BH54" i="35" a="1"/>
  <c r="AA76" i="35" a="1"/>
  <c r="AH34" i="35" a="1"/>
  <c r="AN38" i="35"/>
  <c r="X65" i="35" a="1"/>
  <c r="N29" i="35"/>
  <c r="BN30" i="35" a="1"/>
  <c r="BA28" i="35" a="1"/>
  <c r="BP19" i="35" a="1"/>
  <c r="BG83" i="35" a="1"/>
  <c r="Y27" i="35" a="1"/>
  <c r="BH43" i="35" a="1"/>
  <c r="BC100" i="35" a="1"/>
  <c r="AZ142" i="35" a="1"/>
  <c r="AP63" i="35"/>
  <c r="L52" i="35"/>
  <c r="BK61" i="35" a="1"/>
  <c r="E26" i="35"/>
  <c r="W25" i="35" a="1"/>
  <c r="AA51" i="35" a="1"/>
  <c r="AQ97" i="35"/>
  <c r="AG19" i="35" a="1"/>
  <c r="BN50" i="35" a="1"/>
  <c r="AX24" i="35" a="1"/>
  <c r="AG41" i="35" a="1"/>
  <c r="AX83" i="35" a="1"/>
  <c r="K118" i="35"/>
  <c r="AI82" i="35" a="1"/>
  <c r="AM59" i="35"/>
  <c r="AC44" i="35" a="1"/>
  <c r="AM46" i="35"/>
  <c r="M32" i="35"/>
  <c r="I55" i="35"/>
  <c r="AJ121" i="35" a="1"/>
  <c r="E114" i="35"/>
  <c r="BD25" i="35" a="1"/>
  <c r="AS20" i="35"/>
  <c r="M51" i="35"/>
  <c r="N25" i="35"/>
  <c r="AM63" i="35"/>
  <c r="AV67" i="35" a="1"/>
  <c r="AF28" i="35" a="1"/>
  <c r="AV31" i="35" a="1"/>
  <c r="AP30" i="35"/>
  <c r="AC60" i="35" a="1"/>
  <c r="H28" i="35"/>
  <c r="AN24" i="35"/>
  <c r="BQ51" i="35" a="1"/>
  <c r="AY101" i="35" a="1"/>
  <c r="AF27" i="35" a="1"/>
  <c r="BU91" i="35" a="1"/>
  <c r="AE88" i="35" a="1"/>
  <c r="BD69" i="35" a="1"/>
  <c r="AN21" i="35"/>
  <c r="H18" i="35"/>
  <c r="BN18" i="35" a="1"/>
  <c r="R121" i="35" a="1"/>
  <c r="AE123" i="35" a="1"/>
  <c r="BU20" i="35" a="1"/>
  <c r="AP83" i="35"/>
  <c r="Z40" i="35" a="1"/>
  <c r="I45" i="35"/>
  <c r="AQ29" i="35"/>
  <c r="S54" i="35" a="1"/>
  <c r="BE32" i="35" a="1"/>
  <c r="BP38" i="35" a="1"/>
  <c r="AW21" i="35" a="1"/>
  <c r="AG32" i="35" a="1"/>
  <c r="AE46" i="35" a="1"/>
  <c r="X48" i="35" a="1"/>
  <c r="BQ64" i="35" a="1"/>
  <c r="AY34" i="35" a="1"/>
  <c r="BO40" i="35" a="1"/>
  <c r="BA31" i="35" a="1"/>
  <c r="AA63" i="35" a="1"/>
  <c r="AF19" i="35" a="1"/>
  <c r="AR20" i="35"/>
  <c r="T39" i="35" a="1"/>
  <c r="L29" i="35"/>
  <c r="U45" i="35" a="1"/>
  <c r="BA36" i="35" a="1"/>
  <c r="AF75" i="35" a="1"/>
  <c r="BD31" i="35" a="1"/>
  <c r="P19" i="35" a="1"/>
  <c r="X23" i="35" a="1"/>
  <c r="AG86" i="35" a="1"/>
  <c r="AR164" i="35"/>
  <c r="AO41" i="35"/>
  <c r="BP75" i="35" a="1"/>
  <c r="AD70" i="35" a="1"/>
  <c r="BT55" i="35" a="1"/>
  <c r="S22" i="35" a="1"/>
  <c r="AY38" i="35" a="1"/>
  <c r="I27" i="35"/>
  <c r="BJ99" i="35" a="1"/>
  <c r="AQ75" i="35"/>
  <c r="BB84" i="35" a="1"/>
  <c r="BQ52" i="35" a="1"/>
  <c r="AB90" i="35" a="1"/>
  <c r="AW46" i="35" a="1"/>
  <c r="G22" i="35"/>
  <c r="AI35" i="35" a="1"/>
  <c r="K24" i="35"/>
  <c r="Q18" i="35" a="1"/>
  <c r="AY23" i="35" a="1"/>
  <c r="BJ29" i="35" a="1"/>
  <c r="BP24" i="35" a="1"/>
  <c r="J90" i="35"/>
  <c r="AN26" i="35"/>
  <c r="U65" i="35" a="1"/>
  <c r="BS25" i="35" a="1"/>
  <c r="BP41" i="35" a="1"/>
  <c r="BC32" i="35" a="1"/>
  <c r="AC50" i="35" a="1"/>
  <c r="BS43" i="35" a="1"/>
  <c r="AR46" i="35"/>
  <c r="C27" i="35" a="1"/>
  <c r="BB18" i="35" a="1"/>
  <c r="AX47" i="35" a="1"/>
  <c r="F33" i="35"/>
  <c r="AW30" i="35" a="1"/>
  <c r="R19" i="35" a="1"/>
  <c r="E21" i="35"/>
  <c r="D34" i="35"/>
  <c r="AX40" i="35" a="1"/>
  <c r="D26" i="35"/>
  <c r="S144" i="35" a="1"/>
  <c r="BC31" i="35" a="1"/>
  <c r="BH35" i="35" a="1"/>
  <c r="BB34" i="35" a="1"/>
  <c r="AZ89" i="35" a="1"/>
  <c r="BQ45" i="35" a="1"/>
  <c r="BJ23" i="35" a="1"/>
  <c r="D28" i="35"/>
  <c r="AZ23" i="35" a="1"/>
  <c r="Y97" i="35" a="1"/>
  <c r="AR59" i="35"/>
  <c r="BS47" i="35" a="1"/>
  <c r="BT19" i="35" a="1"/>
  <c r="BR133" i="35" a="1"/>
  <c r="AM70" i="35"/>
  <c r="BI130" i="35" a="1"/>
  <c r="N73" i="35"/>
  <c r="R94" i="35" a="1"/>
  <c r="BI50" i="35" a="1"/>
  <c r="AP97" i="35"/>
  <c r="W57" i="35" a="1"/>
  <c r="AQ124" i="35"/>
  <c r="BI65" i="35" a="1"/>
  <c r="AH88" i="35" a="1"/>
  <c r="BN93" i="35" a="1"/>
  <c r="AV95" i="35" a="1"/>
  <c r="AK66" i="35" a="1"/>
  <c r="I96" i="35"/>
  <c r="BO71" i="35" a="1"/>
  <c r="AC90" i="35" a="1"/>
  <c r="AY54" i="35" a="1"/>
  <c r="BR73" i="35" a="1"/>
  <c r="C98" i="35" a="1"/>
  <c r="M115" i="35"/>
  <c r="BJ72" i="35" a="1"/>
  <c r="BI53" i="35" a="1"/>
  <c r="BE43" i="35" a="1"/>
  <c r="AX55" i="35" a="1"/>
  <c r="AF69" i="35" a="1"/>
  <c r="V67" i="35" a="1"/>
  <c r="BR29" i="35" a="1"/>
  <c r="X51" i="35" a="1"/>
  <c r="BI69" i="35" a="1"/>
  <c r="U81" i="35" a="1"/>
  <c r="T68" i="35" a="1"/>
  <c r="G34" i="35"/>
  <c r="BI44" i="35" a="1"/>
  <c r="AO32" i="35"/>
  <c r="AQ54" i="35"/>
  <c r="AX128" i="35" a="1"/>
  <c r="M25" i="35"/>
  <c r="AJ108" i="35" a="1"/>
  <c r="Z31" i="35" a="1"/>
  <c r="AB126" i="35" a="1"/>
  <c r="Z36" i="35" a="1"/>
  <c r="BU22" i="35" a="1"/>
  <c r="G50" i="35"/>
  <c r="V83" i="35" a="1"/>
  <c r="AV58" i="35" a="1"/>
  <c r="BA52" i="35" a="1"/>
  <c r="AJ24" i="35" a="1"/>
  <c r="BA89" i="35" a="1"/>
  <c r="J70" i="35"/>
  <c r="AB57" i="35" a="1"/>
  <c r="BC34" i="35" a="1"/>
  <c r="AM23" i="35"/>
  <c r="AC22" i="35" a="1"/>
  <c r="BQ66" i="35" a="1"/>
  <c r="K34" i="35"/>
  <c r="AH25" i="35" a="1"/>
  <c r="H27" i="35"/>
  <c r="BU72" i="35" a="1"/>
  <c r="AZ36" i="35" a="1"/>
  <c r="AD43" i="35" a="1"/>
  <c r="AG67" i="35" a="1"/>
  <c r="AS29" i="35"/>
  <c r="E54" i="35"/>
  <c r="T30" i="35" a="1"/>
  <c r="BF54" i="35" a="1"/>
  <c r="K59" i="35"/>
  <c r="AV30" i="35" a="1"/>
  <c r="V34" i="35" a="1"/>
  <c r="BO22" i="35" a="1"/>
  <c r="AG79" i="35" a="1"/>
  <c r="U18" i="35" a="1"/>
  <c r="BK38" i="35" a="1"/>
  <c r="AW56" i="35" a="1"/>
  <c r="BR19" i="35" a="1"/>
  <c r="AS18" i="35"/>
  <c r="BB97" i="35" a="1"/>
  <c r="AW31" i="35" a="1"/>
  <c r="AJ27" i="35" a="1"/>
  <c r="BT39" i="35" a="1"/>
  <c r="AN18" i="35"/>
  <c r="BO64" i="35" a="1"/>
  <c r="AI28" i="35" a="1"/>
  <c r="BB27" i="35" a="1"/>
  <c r="P42" i="35" a="1"/>
  <c r="BF82" i="35" a="1"/>
  <c r="N18" i="35"/>
  <c r="D55" i="35"/>
  <c r="AI76" i="35" a="1"/>
  <c r="I18" i="35"/>
  <c r="G43" i="35"/>
  <c r="BI64" i="35" a="1"/>
  <c r="AX23" i="35" a="1"/>
  <c r="L34" i="35"/>
  <c r="BK27" i="35" a="1"/>
  <c r="AF45" i="35" a="1"/>
  <c r="AW36" i="35" a="1"/>
  <c r="BL30" i="35" a="1"/>
  <c r="AN104" i="35"/>
  <c r="BK58" i="35" a="1"/>
  <c r="BJ85" i="35" a="1"/>
  <c r="BJ30" i="35" a="1"/>
  <c r="V53" i="35" a="1"/>
  <c r="AD22" i="35" a="1"/>
  <c r="AE37" i="35" a="1"/>
  <c r="U25" i="35" a="1"/>
  <c r="BE50" i="35" a="1"/>
  <c r="M33" i="35"/>
  <c r="G25" i="35"/>
  <c r="BI26" i="35" a="1"/>
  <c r="R47" i="35" a="1"/>
  <c r="BD28" i="35" a="1"/>
  <c r="AG56" i="35" a="1"/>
  <c r="BJ20" i="35" a="1"/>
  <c r="BQ26" i="35" a="1"/>
  <c r="AA19" i="35" a="1"/>
  <c r="BE18" i="35" a="1"/>
  <c r="AD30" i="35" a="1"/>
  <c r="BC18" i="35" a="1"/>
  <c r="R203" i="35" a="1"/>
  <c r="BL44" i="35" a="1"/>
  <c r="I116" i="35"/>
  <c r="X46" i="35" a="1"/>
  <c r="AI46" i="35" a="1"/>
  <c r="T90" i="35" a="1"/>
  <c r="BJ42" i="35" a="1"/>
  <c r="D59" i="35"/>
  <c r="N33" i="35"/>
  <c r="AS41" i="35"/>
  <c r="BI23" i="35" a="1"/>
  <c r="AV51" i="35" a="1"/>
  <c r="AD32" i="35" a="1"/>
  <c r="R49" i="35" a="1"/>
  <c r="BJ28" i="35" a="1"/>
  <c r="F59" i="35"/>
  <c r="D35" i="35"/>
  <c r="AN86" i="35"/>
  <c r="AR28" i="35"/>
  <c r="AC55" i="35" a="1"/>
  <c r="AM20" i="35"/>
  <c r="BJ26" i="35" a="1"/>
  <c r="X36" i="35" a="1"/>
  <c r="Q34" i="35" a="1"/>
  <c r="T21" i="35" a="1"/>
  <c r="AV19" i="35" a="1"/>
  <c r="BO94" i="35" a="1"/>
  <c r="BT59" i="35" a="1"/>
  <c r="T35" i="35" a="1"/>
  <c r="AH47" i="35" a="1"/>
  <c r="BI67" i="35" a="1"/>
  <c r="AG69" i="35" a="1"/>
  <c r="AH31" i="35" a="1"/>
  <c r="AK73" i="35" a="1"/>
  <c r="AJ64" i="35" a="1"/>
  <c r="AD87" i="35" a="1"/>
  <c r="J29" i="35"/>
  <c r="BC35" i="35" a="1"/>
  <c r="Y35" i="35" a="1"/>
  <c r="AK36" i="35" a="1"/>
  <c r="AF57" i="35" a="1"/>
  <c r="C69" i="35" a="1"/>
  <c r="AB30" i="35" a="1"/>
  <c r="AN23" i="35"/>
  <c r="BB21" i="35" a="1"/>
  <c r="D23" i="35"/>
  <c r="AA24" i="35" a="1"/>
  <c r="G20" i="35"/>
  <c r="BF64" i="35" a="1"/>
  <c r="AV77" i="35" a="1"/>
  <c r="AK19" i="35" a="1"/>
  <c r="BA95" i="35" a="1"/>
  <c r="BJ97" i="35" a="1"/>
  <c r="BQ80" i="35" a="1"/>
  <c r="BR23" i="35" a="1"/>
  <c r="BP92" i="35" a="1"/>
  <c r="AR35" i="35"/>
  <c r="AO36" i="35"/>
  <c r="AN63" i="35"/>
  <c r="AK78" i="35" a="1"/>
  <c r="J76" i="35"/>
  <c r="AR24" i="35"/>
  <c r="BM53" i="35" a="1"/>
  <c r="E88" i="35"/>
  <c r="AH96" i="35" a="1"/>
  <c r="L93" i="35"/>
  <c r="AR44" i="35"/>
  <c r="AI64" i="35" a="1"/>
  <c r="AQ76" i="35"/>
  <c r="P53" i="35" a="1"/>
  <c r="AV121" i="35" a="1"/>
  <c r="BM18" i="35" a="1"/>
  <c r="P28" i="35" a="1"/>
  <c r="V68" i="35" a="1"/>
  <c r="AZ69" i="35" a="1"/>
  <c r="G55" i="35"/>
  <c r="BN67" i="35" a="1"/>
  <c r="AI53" i="35" a="1"/>
  <c r="BI19" i="35" a="1"/>
  <c r="BM71" i="35" a="1"/>
  <c r="AN36" i="35"/>
  <c r="AK34" i="35" a="1"/>
  <c r="AV20" i="35" a="1"/>
  <c r="BS55" i="35" a="1"/>
  <c r="W32" i="35" a="1"/>
  <c r="BF160" i="35" a="1"/>
  <c r="BR33" i="35" a="1"/>
  <c r="BH30" i="35" a="1"/>
  <c r="BJ18" i="35" a="1"/>
  <c r="BD44" i="35" a="1"/>
  <c r="AA93" i="35" a="1"/>
  <c r="E67" i="35"/>
  <c r="Q52" i="35" a="1"/>
  <c r="Y107" i="35" a="1"/>
  <c r="AO71" i="35"/>
  <c r="BI93" i="35" a="1"/>
  <c r="V72" i="35" a="1"/>
  <c r="Q54" i="35" a="1"/>
  <c r="BJ81" i="35" a="1"/>
  <c r="AG18" i="35" a="1"/>
  <c r="BG48" i="35" a="1"/>
  <c r="Q51" i="35" a="1"/>
  <c r="I61" i="35"/>
  <c r="BJ45" i="35" a="1"/>
  <c r="AX19" i="35" a="1"/>
  <c r="BO21" i="35" a="1"/>
  <c r="F21" i="35"/>
  <c r="BD29" i="35" a="1"/>
  <c r="BQ29" i="35" a="1"/>
  <c r="D106" i="35"/>
  <c r="D87" i="35"/>
  <c r="BK21" i="35" a="1"/>
  <c r="L63" i="35"/>
  <c r="R102" i="35" a="1"/>
  <c r="BQ35" i="35" a="1"/>
  <c r="AE78" i="35" a="1"/>
  <c r="BT111" i="35" a="1"/>
  <c r="H21" i="35"/>
  <c r="U34" i="35" a="1"/>
  <c r="BU18" i="35" a="1"/>
  <c r="BH32" i="35" a="1"/>
  <c r="Q26" i="35" a="1"/>
  <c r="F72" i="35"/>
  <c r="BA42" i="35" a="1"/>
  <c r="BO33" i="35" a="1"/>
  <c r="G26" i="35"/>
  <c r="Z52" i="35" a="1"/>
  <c r="X98" i="35" a="1"/>
  <c r="I59" i="35"/>
  <c r="Q93" i="35" a="1"/>
  <c r="N136" i="35"/>
  <c r="BE86" i="35" a="1"/>
  <c r="D33" i="35"/>
  <c r="BG25" i="35" a="1"/>
  <c r="BN115" i="35" a="1"/>
  <c r="W39" i="35" a="1"/>
  <c r="AF35" i="35" a="1"/>
  <c r="J68" i="35"/>
  <c r="AY99" i="35" a="1"/>
  <c r="M77" i="35"/>
  <c r="BK101" i="35" a="1"/>
  <c r="Z78" i="35" a="1"/>
  <c r="BP48" i="35" a="1"/>
  <c r="Z32" i="35" a="1"/>
  <c r="G86" i="35"/>
  <c r="I56" i="35"/>
  <c r="AI124" i="35" a="1"/>
  <c r="BA81" i="35" a="1"/>
  <c r="AU45" i="35" a="1"/>
  <c r="BR72" i="35" a="1"/>
  <c r="BC77" i="35" a="1"/>
  <c r="BB79" i="35" a="1"/>
  <c r="BC65" i="35" a="1"/>
  <c r="BB51" i="35" a="1"/>
  <c r="AK75" i="35" a="1"/>
  <c r="U50" i="35" a="1"/>
  <c r="AK47" i="35" a="1"/>
  <c r="R45" i="35" a="1"/>
  <c r="J28" i="35"/>
  <c r="BQ40" i="35" a="1"/>
  <c r="BE29" i="35" a="1"/>
  <c r="AH94" i="35" a="1"/>
  <c r="C89" i="35" a="1"/>
  <c r="BL58" i="35" a="1"/>
  <c r="BN43" i="35" a="1"/>
  <c r="AQ25" i="35"/>
  <c r="AI41" i="35" a="1"/>
  <c r="D81" i="35"/>
  <c r="AG24" i="35" a="1"/>
  <c r="AZ37" i="35" a="1"/>
  <c r="X59" i="35" a="1"/>
  <c r="AK105" i="35" a="1"/>
  <c r="F37" i="35"/>
  <c r="AU19" i="35" a="1"/>
  <c r="AV40" i="35" a="1"/>
  <c r="BK24" i="35" a="1"/>
  <c r="BN109" i="35" a="1"/>
  <c r="BS20" i="35" a="1"/>
  <c r="BF25" i="35" a="1"/>
  <c r="AC94" i="35" a="1"/>
  <c r="AQ101" i="35"/>
  <c r="AF24" i="35" a="1"/>
  <c r="AA34" i="35" a="1"/>
  <c r="BO39" i="35" a="1"/>
  <c r="AM78" i="35"/>
  <c r="BE52" i="35" a="1"/>
  <c r="AY77" i="35" a="1"/>
  <c r="AJ38" i="35" a="1"/>
  <c r="BM61" i="35" a="1"/>
  <c r="AY20" i="35" a="1"/>
  <c r="C73" i="35" a="1"/>
  <c r="N67" i="35"/>
  <c r="BR80" i="35" a="1"/>
  <c r="AV73" i="35" a="1"/>
  <c r="BI21" i="35" a="1"/>
  <c r="J60" i="35"/>
  <c r="BU90" i="35" a="1"/>
  <c r="R18" i="35" a="1"/>
  <c r="G76" i="35"/>
  <c r="BN48" i="35" a="1"/>
  <c r="I71" i="35"/>
  <c r="AN44" i="35"/>
  <c r="BR40" i="35" a="1"/>
  <c r="BM41" i="35" a="1"/>
  <c r="BQ19" i="35" a="1"/>
  <c r="AK26" i="35" a="1"/>
  <c r="AF29" i="35" a="1"/>
  <c r="Y53" i="35" a="1"/>
  <c r="M59" i="35"/>
  <c r="M19" i="35"/>
  <c r="N34" i="35"/>
  <c r="M64" i="35"/>
  <c r="BI35" i="35" a="1"/>
  <c r="BB19" i="35" a="1"/>
  <c r="BH72" i="35" a="1"/>
  <c r="H24" i="35"/>
  <c r="L91" i="35"/>
  <c r="AE44" i="35" a="1"/>
  <c r="AS42" i="35"/>
  <c r="BH61" i="35" a="1"/>
  <c r="BJ33" i="35" a="1"/>
  <c r="T89" i="35" a="1"/>
  <c r="BO32" i="35" a="1"/>
  <c r="AE43" i="35" a="1"/>
  <c r="W29" i="35" a="1"/>
  <c r="F19" i="35"/>
  <c r="BI57" i="35" a="1"/>
  <c r="BH51" i="35" a="1"/>
  <c r="BP80" i="35" a="1"/>
  <c r="BK81" i="35" a="1"/>
  <c r="AD26" i="35" a="1"/>
  <c r="BC51" i="35" a="1"/>
  <c r="BE53" i="35" a="1"/>
  <c r="BB32" i="35" a="1"/>
  <c r="BA30" i="35" a="1"/>
  <c r="Y50" i="35" a="1"/>
  <c r="AX74" i="35" a="1"/>
  <c r="AC47" i="35" a="1"/>
  <c r="BP91" i="35" a="1"/>
  <c r="BC61" i="35" a="1"/>
  <c r="AY50" i="35" a="1"/>
  <c r="J61" i="35"/>
  <c r="AO53" i="35"/>
  <c r="BE87" i="35" a="1"/>
  <c r="AG40" i="35" a="1"/>
  <c r="AO24" i="35"/>
  <c r="BJ49" i="35" a="1"/>
  <c r="BN34" i="35" a="1"/>
  <c r="W18" i="35" a="1"/>
  <c r="BL52" i="35" a="1"/>
  <c r="AM28" i="35"/>
  <c r="AQ19" i="35"/>
  <c r="BD57" i="35" a="1"/>
  <c r="U85" i="35" a="1"/>
  <c r="AB63" i="35" a="1"/>
  <c r="AQ26" i="35"/>
  <c r="AG117" i="35" a="1"/>
  <c r="W54" i="35" a="1"/>
  <c r="X38" i="35" a="1"/>
  <c r="BA70" i="35" a="1"/>
  <c r="S80" i="35" a="1"/>
  <c r="AC23" i="35" a="1"/>
  <c r="BO85" i="35" a="1"/>
  <c r="BT36" i="35" a="1"/>
  <c r="AO66" i="35"/>
  <c r="AE33" i="35" a="1"/>
  <c r="X89" i="35" a="1"/>
  <c r="AM50" i="35"/>
  <c r="U53" i="35" a="1"/>
  <c r="Q27" i="35" a="1"/>
  <c r="AJ34" i="35" a="1"/>
  <c r="P26" i="35" a="1"/>
  <c r="BN37" i="35" a="1"/>
  <c r="AD25" i="35" a="1"/>
  <c r="AV54" i="35" a="1"/>
  <c r="T22" i="35" a="1"/>
  <c r="AI142" i="35" a="1"/>
  <c r="H19" i="35"/>
  <c r="BR30" i="35" a="1"/>
  <c r="BR79" i="35" a="1"/>
  <c r="H38" i="35"/>
  <c r="BJ67" i="35" a="1"/>
  <c r="AM29" i="35"/>
  <c r="L80" i="35"/>
  <c r="AO84" i="35"/>
  <c r="AU43" i="35" a="1"/>
  <c r="BI36" i="35" a="1"/>
  <c r="Z48" i="35" a="1"/>
  <c r="AJ57" i="35" a="1"/>
  <c r="S99" i="35" a="1"/>
  <c r="S84" i="35" a="1"/>
  <c r="BD50" i="35" a="1"/>
  <c r="BG40" i="35" a="1"/>
  <c r="BP62" i="35" a="1"/>
  <c r="BN47" i="35" a="1"/>
  <c r="Z55" i="35" a="1"/>
  <c r="C26" i="35" a="1"/>
  <c r="BC62" i="35" a="1"/>
  <c r="BN36" i="35" a="1"/>
  <c r="AD76" i="35" a="1"/>
  <c r="P49" i="35" a="1"/>
  <c r="Y45" i="35" a="1"/>
  <c r="BR26" i="35" a="1"/>
  <c r="BH27" i="35" a="1"/>
  <c r="V74" i="35" a="1"/>
  <c r="AE73" i="35" a="1"/>
  <c r="BU25" i="35" a="1"/>
  <c r="BD62" i="35" a="1"/>
  <c r="Q24" i="35" a="1"/>
  <c r="AZ19" i="35" a="1"/>
  <c r="V127" i="35" a="1"/>
  <c r="BJ32" i="35" a="1"/>
  <c r="M41" i="35"/>
  <c r="AH93" i="35" a="1"/>
  <c r="BI31" i="35" a="1"/>
  <c r="AJ52" i="35" a="1"/>
  <c r="BC64" i="35" a="1"/>
  <c r="BI89" i="35" a="1"/>
  <c r="AI105" i="35" a="1"/>
  <c r="AS60" i="35"/>
  <c r="T85" i="35" a="1"/>
  <c r="R24" i="35" a="1"/>
  <c r="AG20" i="35" a="1"/>
  <c r="AV55" i="35" a="1"/>
  <c r="R92" i="35" a="1"/>
  <c r="BK32" i="35" a="1"/>
  <c r="Y28" i="35" a="1"/>
  <c r="AS19" i="35"/>
  <c r="J27" i="35"/>
  <c r="AP27" i="35"/>
  <c r="X116" i="35" a="1"/>
  <c r="AK89" i="35" a="1"/>
  <c r="BG36" i="35" a="1"/>
  <c r="BD51" i="35" a="1"/>
  <c r="N22" i="35"/>
  <c r="AO52" i="35"/>
  <c r="BH25" i="35" a="1"/>
  <c r="BH49" i="35" a="1"/>
  <c r="AH52" i="35" a="1"/>
  <c r="BE38" i="35" a="1"/>
  <c r="Y20" i="35" a="1"/>
  <c r="E65" i="35"/>
  <c r="V123" i="35" a="1"/>
  <c r="G120" i="35"/>
  <c r="C65" i="35" a="1"/>
  <c r="W87" i="35" a="1"/>
  <c r="AF59" i="35" a="1"/>
  <c r="AZ25" i="35" a="1"/>
  <c r="AA94" i="35" a="1"/>
  <c r="BT60" i="35" a="1"/>
  <c r="C46" i="35" a="1"/>
  <c r="W48" i="35" a="1"/>
  <c r="Q32" i="35" a="1"/>
  <c r="BE41" i="35" a="1"/>
  <c r="C33" i="35" a="1"/>
  <c r="AX56" i="35" a="1"/>
  <c r="AN19" i="35"/>
  <c r="F31" i="35"/>
  <c r="BS19" i="35" a="1"/>
  <c r="BO28" i="35" a="1"/>
  <c r="AU40" i="35" a="1"/>
  <c r="P25" i="35" a="1"/>
  <c r="T61" i="35" a="1"/>
  <c r="L54" i="35"/>
  <c r="AH59" i="35" a="1"/>
  <c r="AW64" i="35" a="1"/>
  <c r="BT31" i="35" a="1"/>
  <c r="L39" i="35"/>
  <c r="AM87" i="35"/>
  <c r="J57" i="35"/>
  <c r="BQ92" i="35" a="1"/>
  <c r="Q30" i="35" a="1"/>
  <c r="BU82" i="35" a="1"/>
  <c r="AZ123" i="35" a="1"/>
  <c r="BC121" i="35" a="1"/>
  <c r="AO104" i="35"/>
  <c r="Q88" i="35" a="1"/>
  <c r="BG91" i="35" a="1"/>
  <c r="BS109" i="35" a="1"/>
  <c r="BT46" i="35" a="1"/>
  <c r="P30" i="35" a="1"/>
  <c r="F43" i="35"/>
  <c r="G40" i="35"/>
  <c r="L38" i="35"/>
  <c r="BC55" i="35" a="1"/>
  <c r="N118" i="35"/>
  <c r="AD51" i="35" a="1"/>
  <c r="X73" i="35" a="1"/>
  <c r="AW88" i="35" a="1"/>
  <c r="AZ96" i="35" a="1"/>
  <c r="BH73" i="35" a="1"/>
  <c r="AW93" i="35" a="1"/>
  <c r="AD128" i="35" a="1"/>
  <c r="H56" i="35"/>
  <c r="D46" i="35"/>
  <c r="AN46" i="35"/>
  <c r="W65" i="35" a="1"/>
  <c r="AG28" i="35" a="1"/>
  <c r="Q42" i="35" a="1"/>
  <c r="Y49" i="35" a="1"/>
  <c r="AM24" i="35"/>
  <c r="BF51" i="35" a="1"/>
  <c r="Y43" i="35" a="1"/>
  <c r="N80" i="35"/>
  <c r="AG52" i="35" a="1"/>
  <c r="AP24" i="35"/>
  <c r="W72" i="35" a="1"/>
  <c r="G90" i="35"/>
  <c r="BM51" i="35" a="1"/>
  <c r="BG82" i="35" a="1"/>
  <c r="AX18" i="35" a="1"/>
  <c r="D37" i="35"/>
  <c r="AK25" i="35" a="1"/>
  <c r="L36" i="35"/>
  <c r="AD143" i="35" a="1"/>
  <c r="BU30" i="35" a="1"/>
  <c r="BT65" i="35" a="1"/>
  <c r="C37" i="35" a="1"/>
  <c r="Q120" i="35" a="1"/>
  <c r="U68" i="35" a="1"/>
  <c r="BB37" i="35" a="1"/>
  <c r="AC36" i="35" a="1"/>
  <c r="BP135" i="35" a="1"/>
  <c r="Z38" i="35" a="1"/>
  <c r="G18" i="35"/>
  <c r="BF75" i="35" a="1"/>
  <c r="AU48" i="35" a="1"/>
  <c r="R100" i="35" a="1"/>
  <c r="AI83" i="35" a="1"/>
  <c r="S18" i="35" a="1"/>
  <c r="AZ38" i="35" a="1"/>
  <c r="AH136" i="35" a="1"/>
  <c r="AY71" i="35" a="1"/>
  <c r="BC24" i="35" a="1"/>
  <c r="AP26" i="35"/>
  <c r="I52" i="35"/>
  <c r="AE27" i="35" l="1"/>
  <c r="BO43" i="35"/>
  <c r="BO55" i="35"/>
  <c r="BG25" i="35"/>
  <c r="Q30" i="35"/>
  <c r="BI18" i="35"/>
  <c r="BC20" i="35"/>
  <c r="AK33" i="35"/>
  <c r="BK19" i="35"/>
  <c r="BL32" i="35"/>
  <c r="BS34" i="35"/>
  <c r="AY33" i="35"/>
  <c r="BQ92" i="35"/>
  <c r="AE78" i="35"/>
  <c r="AI42" i="35"/>
  <c r="V92" i="35"/>
  <c r="BJ38" i="35"/>
  <c r="AG105" i="35"/>
  <c r="BB48" i="35"/>
  <c r="Q75" i="35"/>
  <c r="AA82" i="35"/>
  <c r="Y127" i="35"/>
  <c r="AW18" i="35"/>
  <c r="BN35" i="35"/>
  <c r="BK39" i="35"/>
  <c r="AE19" i="35"/>
  <c r="BN20" i="35"/>
  <c r="BB30" i="35"/>
  <c r="BQ35" i="35"/>
  <c r="BP21" i="35"/>
  <c r="Z98" i="35"/>
  <c r="BT19" i="35"/>
  <c r="BT31" i="35"/>
  <c r="R102" i="35"/>
  <c r="V35" i="35"/>
  <c r="AF36" i="35"/>
  <c r="AX51" i="35"/>
  <c r="AI54" i="35"/>
  <c r="AU52" i="35"/>
  <c r="AW64" i="35"/>
  <c r="BJ37" i="35"/>
  <c r="AH27" i="35"/>
  <c r="Q19" i="35"/>
  <c r="C23" i="35"/>
  <c r="BM70" i="35"/>
  <c r="BK74" i="35"/>
  <c r="AH59" i="35"/>
  <c r="BK21" i="35"/>
  <c r="BP24" i="35"/>
  <c r="X37" i="35"/>
  <c r="AV23" i="35"/>
  <c r="BR36" i="35"/>
  <c r="AI52" i="35"/>
  <c r="AD28" i="35"/>
  <c r="AB34" i="35"/>
  <c r="AF66" i="35"/>
  <c r="BQ18" i="35"/>
  <c r="BD20" i="35"/>
  <c r="T61" i="35"/>
  <c r="BJ29" i="35"/>
  <c r="BD24" i="35"/>
  <c r="BM48" i="35"/>
  <c r="AA45" i="35"/>
  <c r="AC48" i="35"/>
  <c r="P25" i="35"/>
  <c r="BQ29" i="35"/>
  <c r="BC33" i="35"/>
  <c r="BJ92" i="35"/>
  <c r="W19" i="35"/>
  <c r="BS47" i="35"/>
  <c r="AU40" i="35"/>
  <c r="BD29" i="35"/>
  <c r="BO161" i="35"/>
  <c r="BB101" i="35"/>
  <c r="BS35" i="35"/>
  <c r="P34" i="35"/>
  <c r="BL81" i="35"/>
  <c r="BO28" i="35"/>
  <c r="AY23" i="35"/>
  <c r="AW54" i="35"/>
  <c r="AU18" i="35"/>
  <c r="AG21" i="35"/>
  <c r="BE23" i="35"/>
  <c r="BS19" i="35"/>
  <c r="BO21" i="35"/>
  <c r="AW25" i="35"/>
  <c r="BH19" i="35"/>
  <c r="Y62" i="35"/>
  <c r="BH24" i="35"/>
  <c r="AX19" i="35"/>
  <c r="Q18" i="35"/>
  <c r="AX20" i="35"/>
  <c r="AE18" i="35"/>
  <c r="AB29" i="35"/>
  <c r="BJ45" i="35"/>
  <c r="AE21" i="35"/>
  <c r="BG34" i="35"/>
  <c r="C81" i="35"/>
  <c r="BN108" i="35"/>
  <c r="AU37" i="35"/>
  <c r="AX56" i="35"/>
  <c r="P37" i="35"/>
  <c r="AX38" i="35"/>
  <c r="AC33" i="35"/>
  <c r="BH34" i="35"/>
  <c r="BC24" i="35"/>
  <c r="C33" i="35"/>
  <c r="Q51" i="35"/>
  <c r="BK31" i="35"/>
  <c r="BJ51" i="35"/>
  <c r="BR52" i="35"/>
  <c r="BE41" i="35"/>
  <c r="BG48" i="35"/>
  <c r="BT56" i="35"/>
  <c r="Y39" i="35"/>
  <c r="BA39" i="35"/>
  <c r="BJ68" i="35"/>
  <c r="BL82" i="35"/>
  <c r="AW62" i="35"/>
  <c r="Q32" i="35"/>
  <c r="AG18" i="35"/>
  <c r="AI35" i="35"/>
  <c r="AB52" i="35"/>
  <c r="Y44" i="35"/>
  <c r="W48" i="35"/>
  <c r="BJ81" i="35"/>
  <c r="T44" i="35"/>
  <c r="AA53" i="35"/>
  <c r="AC21" i="35"/>
  <c r="C41" i="35"/>
  <c r="C46" i="35"/>
  <c r="Q54" i="35"/>
  <c r="AE26" i="35"/>
  <c r="BL60" i="35"/>
  <c r="BB78" i="35"/>
  <c r="BT60" i="35"/>
  <c r="V72" i="35"/>
  <c r="X78" i="35"/>
  <c r="AC82" i="35"/>
  <c r="BL83" i="35"/>
  <c r="AF80" i="35"/>
  <c r="BN42" i="35"/>
  <c r="AY71" i="35"/>
  <c r="AA94" i="35"/>
  <c r="BI93" i="35"/>
  <c r="AW46" i="35"/>
  <c r="BS67" i="35"/>
  <c r="BB31" i="35"/>
  <c r="AW84" i="35"/>
  <c r="AY98" i="35"/>
  <c r="AZ25" i="35"/>
  <c r="AI71" i="35"/>
  <c r="BL76" i="35"/>
  <c r="BG63" i="35"/>
  <c r="BC23" i="35"/>
  <c r="BT74" i="35"/>
  <c r="BJ120" i="35"/>
  <c r="AF59" i="35"/>
  <c r="Y107" i="35"/>
  <c r="AB90" i="35"/>
  <c r="AE59" i="35"/>
  <c r="W82" i="35"/>
  <c r="Y97" i="35"/>
  <c r="W87" i="35"/>
  <c r="Q52" i="35"/>
  <c r="AA18" i="35"/>
  <c r="AZ26" i="35"/>
  <c r="X102" i="35"/>
  <c r="BF35" i="35"/>
  <c r="C65" i="35"/>
  <c r="BQ52" i="35"/>
  <c r="P39" i="35"/>
  <c r="AA64" i="35"/>
  <c r="AH56" i="35"/>
  <c r="BO87" i="35"/>
  <c r="AA93" i="35"/>
  <c r="X44" i="35"/>
  <c r="AW99" i="35"/>
  <c r="X123" i="35"/>
  <c r="AH136" i="35"/>
  <c r="V123" i="35"/>
  <c r="BD44" i="35"/>
  <c r="BB84" i="35"/>
  <c r="BC26" i="35"/>
  <c r="BC43" i="35"/>
  <c r="BO51" i="35"/>
  <c r="AX93" i="35"/>
  <c r="BJ18" i="35"/>
  <c r="BI33" i="35"/>
  <c r="R98" i="35"/>
  <c r="AU59" i="35"/>
  <c r="P64" i="35"/>
  <c r="V52" i="35"/>
  <c r="BE86" i="35"/>
  <c r="Y20" i="35"/>
  <c r="BH30" i="35"/>
  <c r="V55" i="35"/>
  <c r="BP30" i="35"/>
  <c r="BA18" i="35"/>
  <c r="BP35" i="35"/>
  <c r="C53" i="35"/>
  <c r="BE38" i="35"/>
  <c r="BR33" i="35"/>
  <c r="BJ78" i="35"/>
  <c r="AF60" i="35"/>
  <c r="AJ73" i="35"/>
  <c r="AZ23" i="35"/>
  <c r="AH52" i="35"/>
  <c r="BF160" i="35"/>
  <c r="BN41" i="35"/>
  <c r="AA57" i="35"/>
  <c r="R27" i="35"/>
  <c r="AH18" i="35"/>
  <c r="BH49" i="35"/>
  <c r="W32" i="35"/>
  <c r="BJ99" i="35"/>
  <c r="AX73" i="35"/>
  <c r="BM19" i="35"/>
  <c r="AA39" i="35"/>
  <c r="AI55" i="35"/>
  <c r="BH25" i="35"/>
  <c r="BS55" i="35"/>
  <c r="AW26" i="35"/>
  <c r="X41" i="35"/>
  <c r="BT84" i="35"/>
  <c r="AH19" i="35"/>
  <c r="BB23" i="35"/>
  <c r="BR20" i="35"/>
  <c r="AV20" i="35"/>
  <c r="BQ63" i="35"/>
  <c r="BU84" i="35"/>
  <c r="BH40" i="35"/>
  <c r="AZ38" i="35"/>
  <c r="AK34" i="35"/>
  <c r="AV44" i="35"/>
  <c r="BA32" i="35"/>
  <c r="V24" i="35"/>
  <c r="AF20" i="35"/>
  <c r="BS54" i="35"/>
  <c r="BD51" i="35"/>
  <c r="BQ33" i="35"/>
  <c r="BH39" i="35"/>
  <c r="T66" i="35"/>
  <c r="P87" i="35"/>
  <c r="AF34" i="35"/>
  <c r="BG36" i="35"/>
  <c r="BM71" i="35"/>
  <c r="AY38" i="35"/>
  <c r="Q41" i="35"/>
  <c r="BP18" i="35"/>
  <c r="V116" i="35"/>
  <c r="BJ56" i="35"/>
  <c r="AK89" i="35"/>
  <c r="BI19" i="35"/>
  <c r="R23" i="35"/>
  <c r="AB40" i="35"/>
  <c r="AI60" i="35"/>
  <c r="BP36" i="35"/>
  <c r="Q46" i="35"/>
  <c r="X116" i="35"/>
  <c r="AI53" i="35"/>
  <c r="S22" i="35"/>
  <c r="AZ18" i="35"/>
  <c r="S62" i="35"/>
  <c r="W85" i="35"/>
  <c r="BN67" i="35"/>
  <c r="AJ33" i="35"/>
  <c r="BQ24" i="35"/>
  <c r="BK92" i="35"/>
  <c r="X19" i="35"/>
  <c r="C45" i="35"/>
  <c r="S18" i="35"/>
  <c r="BT55" i="35"/>
  <c r="AK37" i="35"/>
  <c r="AE72" i="35"/>
  <c r="Q60" i="35"/>
  <c r="AK20" i="35"/>
  <c r="BT92" i="35"/>
  <c r="AZ69" i="35"/>
  <c r="AD70" i="35"/>
  <c r="BK30" i="35"/>
  <c r="AG51" i="35"/>
  <c r="BD21" i="35"/>
  <c r="Y28" i="35"/>
  <c r="V68" i="35"/>
  <c r="AW23" i="35"/>
  <c r="BE24" i="35"/>
  <c r="BO44" i="35"/>
  <c r="BB83" i="35"/>
  <c r="BJ23" i="35"/>
  <c r="BK32" i="35"/>
  <c r="P28" i="35"/>
  <c r="BP75" i="35"/>
  <c r="AX42" i="35"/>
  <c r="BN19" i="35"/>
  <c r="AC49" i="35"/>
  <c r="X18" i="35"/>
  <c r="R92" i="35"/>
  <c r="BM18" i="35"/>
  <c r="AX39" i="35"/>
  <c r="BR70" i="35"/>
  <c r="AJ21" i="35"/>
  <c r="R42" i="35"/>
  <c r="AV55" i="35"/>
  <c r="AV121" i="35"/>
  <c r="AD71" i="35"/>
  <c r="BS84" i="35"/>
  <c r="AI83" i="35"/>
  <c r="AG20" i="35"/>
  <c r="P53" i="35"/>
  <c r="AX62" i="35"/>
  <c r="Z85" i="35"/>
  <c r="BK47" i="35"/>
  <c r="BK57" i="35"/>
  <c r="R24" i="35"/>
  <c r="BP44" i="35"/>
  <c r="BU36" i="35"/>
  <c r="BF23" i="35"/>
  <c r="V25" i="35"/>
  <c r="T85" i="35"/>
  <c r="AI64" i="35"/>
  <c r="AW24" i="35"/>
  <c r="AW19" i="35"/>
  <c r="AF43" i="35"/>
  <c r="BQ45" i="35"/>
  <c r="AJ39" i="35"/>
  <c r="BT101" i="35"/>
  <c r="BE63" i="35"/>
  <c r="BJ111" i="35"/>
  <c r="AI105" i="35"/>
  <c r="BP53" i="35"/>
  <c r="AK46" i="35"/>
  <c r="Y98" i="35"/>
  <c r="AX58" i="35"/>
  <c r="AB75" i="35"/>
  <c r="BI89" i="35"/>
  <c r="AH96" i="35"/>
  <c r="AG86" i="35"/>
  <c r="AJ83" i="35"/>
  <c r="BC64" i="35"/>
  <c r="BL34" i="35"/>
  <c r="BN84" i="35"/>
  <c r="BS52" i="35"/>
  <c r="BU85" i="35"/>
  <c r="AZ89" i="35"/>
  <c r="AJ52" i="35"/>
  <c r="BM53" i="35"/>
  <c r="X23" i="35"/>
  <c r="BJ98" i="35"/>
  <c r="AG25" i="35"/>
  <c r="AC69" i="35"/>
  <c r="AJ85" i="35"/>
  <c r="Y59" i="35"/>
  <c r="BI31" i="35"/>
  <c r="BA23" i="35"/>
  <c r="AC19" i="35"/>
  <c r="AX61" i="35"/>
  <c r="BI71" i="35"/>
  <c r="R100" i="35"/>
  <c r="AH93" i="35"/>
  <c r="P19" i="35"/>
  <c r="T76" i="35"/>
  <c r="AJ93" i="35"/>
  <c r="BD95" i="35"/>
  <c r="AU54" i="35"/>
  <c r="BI20" i="35"/>
  <c r="AK78" i="35"/>
  <c r="BA80" i="35"/>
  <c r="BF175" i="35"/>
  <c r="AK23" i="35"/>
  <c r="BJ32" i="35"/>
  <c r="BD31" i="35"/>
  <c r="BU26" i="35"/>
  <c r="AB37" i="35"/>
  <c r="BO92" i="35"/>
  <c r="V127" i="35"/>
  <c r="AF75" i="35"/>
  <c r="V118" i="35"/>
  <c r="BI103" i="35"/>
  <c r="Q25" i="35"/>
  <c r="BH21" i="35"/>
  <c r="AE66" i="35"/>
  <c r="AZ19" i="35"/>
  <c r="BA36" i="35"/>
  <c r="BO31" i="35"/>
  <c r="AH28" i="35"/>
  <c r="BD33" i="35"/>
  <c r="Q24" i="35"/>
  <c r="BP92" i="35"/>
  <c r="U45" i="35"/>
  <c r="Z19" i="35"/>
  <c r="BC50" i="35"/>
  <c r="AU30" i="35"/>
  <c r="BB34" i="35"/>
  <c r="BD62" i="35"/>
  <c r="BR23" i="35"/>
  <c r="BR39" i="35"/>
  <c r="BP58" i="35"/>
  <c r="BE45" i="35"/>
  <c r="W64" i="35"/>
  <c r="AU48" i="35"/>
  <c r="BU25" i="35"/>
  <c r="BQ80" i="35"/>
  <c r="T39" i="35"/>
  <c r="AV27" i="35"/>
  <c r="BG95" i="35"/>
  <c r="AJ62" i="35"/>
  <c r="AE73" i="35"/>
  <c r="BJ97" i="35"/>
  <c r="AD47" i="35"/>
  <c r="AD59" i="35"/>
  <c r="BB67" i="35"/>
  <c r="C85" i="35"/>
  <c r="V74" i="35"/>
  <c r="BA95" i="35"/>
  <c r="U21" i="35"/>
  <c r="AK29" i="35"/>
  <c r="AI25" i="35"/>
  <c r="AD44" i="35"/>
  <c r="X28" i="35"/>
  <c r="BH27" i="35"/>
  <c r="AK19" i="35"/>
  <c r="AF19" i="35"/>
  <c r="S19" i="35"/>
  <c r="AU24" i="35"/>
  <c r="BI56" i="35"/>
  <c r="BH35" i="35"/>
  <c r="BR26" i="35"/>
  <c r="AV77" i="35"/>
  <c r="AA63" i="35"/>
  <c r="AB42" i="35"/>
  <c r="Y45" i="35"/>
  <c r="BF64" i="35"/>
  <c r="BA31" i="35"/>
  <c r="AI32" i="35"/>
  <c r="BD36" i="35"/>
  <c r="AI30" i="35"/>
  <c r="BM65" i="35"/>
  <c r="BF75" i="35"/>
  <c r="P49" i="35"/>
  <c r="BO40" i="35"/>
  <c r="P35" i="35"/>
  <c r="BP33" i="35"/>
  <c r="BC27" i="35"/>
  <c r="S43" i="35"/>
  <c r="Q93" i="35"/>
  <c r="AD76" i="35"/>
  <c r="AA24" i="35"/>
  <c r="AY34" i="35"/>
  <c r="AF32" i="35"/>
  <c r="AW37" i="35"/>
  <c r="Z60" i="35"/>
  <c r="U46" i="35"/>
  <c r="AE20" i="35"/>
  <c r="BN36" i="35"/>
  <c r="BQ64" i="35"/>
  <c r="BD22" i="35"/>
  <c r="BP25" i="35"/>
  <c r="BI22" i="35"/>
  <c r="AD27" i="35"/>
  <c r="BC62" i="35"/>
  <c r="BB21" i="35"/>
  <c r="X48" i="35"/>
  <c r="BL59" i="35"/>
  <c r="W35" i="35"/>
  <c r="BC31" i="35"/>
  <c r="C26" i="35"/>
  <c r="AE46" i="35"/>
  <c r="AX67" i="35"/>
  <c r="AI23" i="35"/>
  <c r="BO34" i="35"/>
  <c r="BA48" i="35"/>
  <c r="X21" i="35"/>
  <c r="Z55" i="35"/>
  <c r="AB30" i="35"/>
  <c r="AG32" i="35"/>
  <c r="BL48" i="35"/>
  <c r="BS27" i="35"/>
  <c r="C22" i="35"/>
  <c r="BN47" i="35"/>
  <c r="C69" i="35"/>
  <c r="AW21" i="35"/>
  <c r="BO36" i="35"/>
  <c r="BO30" i="35"/>
  <c r="AJ18" i="35"/>
  <c r="Q20" i="35"/>
  <c r="BP62" i="35"/>
  <c r="AF57" i="35"/>
  <c r="BP38" i="35"/>
  <c r="S28" i="35"/>
  <c r="AY68" i="35"/>
  <c r="BA34" i="35"/>
  <c r="BG40" i="35"/>
  <c r="AK36" i="35"/>
  <c r="BE32" i="35"/>
  <c r="AX21" i="35"/>
  <c r="Y60" i="35"/>
  <c r="AZ101" i="35"/>
  <c r="AK28" i="35"/>
  <c r="U35" i="35"/>
  <c r="BD50" i="35"/>
  <c r="Y35" i="35"/>
  <c r="S54" i="35"/>
  <c r="AW38" i="35"/>
  <c r="Y21" i="35"/>
  <c r="AK70" i="35"/>
  <c r="C61" i="35"/>
  <c r="S84" i="35"/>
  <c r="BC35" i="35"/>
  <c r="AK107" i="35"/>
  <c r="Y67" i="35"/>
  <c r="AJ92" i="35"/>
  <c r="AB104" i="35"/>
  <c r="S144" i="35"/>
  <c r="S99" i="35"/>
  <c r="C58" i="35"/>
  <c r="BC70" i="35"/>
  <c r="AC74" i="35"/>
  <c r="AJ57" i="35"/>
  <c r="AD87" i="35"/>
  <c r="Z40" i="35"/>
  <c r="BR41" i="35"/>
  <c r="BL38" i="35"/>
  <c r="BA82" i="35"/>
  <c r="U79" i="35"/>
  <c r="T128" i="35"/>
  <c r="Z48" i="35"/>
  <c r="AJ64" i="35"/>
  <c r="BL26" i="35"/>
  <c r="Z74" i="35"/>
  <c r="C103" i="35"/>
  <c r="BI36" i="35"/>
  <c r="AK73" i="35"/>
  <c r="BU20" i="35"/>
  <c r="AG81" i="35"/>
  <c r="AB19" i="35"/>
  <c r="AU43" i="35"/>
  <c r="AH31" i="35"/>
  <c r="AE123" i="35"/>
  <c r="AF23" i="35"/>
  <c r="AY87" i="35"/>
  <c r="BB98" i="35"/>
  <c r="BI60" i="35"/>
  <c r="Z38" i="35"/>
  <c r="AG69" i="35"/>
  <c r="R121" i="35"/>
  <c r="BC178" i="35"/>
  <c r="V89" i="35"/>
  <c r="BA137" i="35"/>
  <c r="BT18" i="35"/>
  <c r="BI67" i="35"/>
  <c r="BN18" i="35"/>
  <c r="BR18" i="35"/>
  <c r="Z101" i="35"/>
  <c r="T20" i="35"/>
  <c r="BE39" i="35"/>
  <c r="BA47" i="35"/>
  <c r="AH47" i="35"/>
  <c r="BR22" i="35"/>
  <c r="BO61" i="35"/>
  <c r="BQ41" i="35"/>
  <c r="BJ67" i="35"/>
  <c r="T35" i="35"/>
  <c r="BF93" i="35"/>
  <c r="Q21" i="35"/>
  <c r="Q94" i="35"/>
  <c r="AU102" i="35"/>
  <c r="T73" i="35"/>
  <c r="BT59" i="35"/>
  <c r="BD69" i="35"/>
  <c r="X52" i="35"/>
  <c r="BH46" i="35"/>
  <c r="AH50" i="35"/>
  <c r="AU41" i="35"/>
  <c r="BP135" i="35"/>
  <c r="BR79" i="35"/>
  <c r="BO94" i="35"/>
  <c r="AE88" i="35"/>
  <c r="BQ23" i="35"/>
  <c r="AH48" i="35"/>
  <c r="BT37" i="35"/>
  <c r="BA58" i="35"/>
  <c r="X98" i="35"/>
  <c r="BR30" i="35"/>
  <c r="AV19" i="35"/>
  <c r="BU91" i="35"/>
  <c r="Z20" i="35"/>
  <c r="BK63" i="35"/>
  <c r="BM39" i="35"/>
  <c r="T21" i="35"/>
  <c r="AF27" i="35"/>
  <c r="BG31" i="35"/>
  <c r="AG45" i="35"/>
  <c r="AI142" i="35"/>
  <c r="Q34" i="35"/>
  <c r="AY101" i="35"/>
  <c r="AA38" i="35"/>
  <c r="C62" i="35"/>
  <c r="BU43" i="35"/>
  <c r="T22" i="35"/>
  <c r="X36" i="35"/>
  <c r="BQ51" i="35"/>
  <c r="BR47" i="35"/>
  <c r="BD32" i="35"/>
  <c r="BB54" i="35"/>
  <c r="AX40" i="35"/>
  <c r="AV54" i="35"/>
  <c r="BJ26" i="35"/>
  <c r="BK40" i="35"/>
  <c r="BP26" i="35"/>
  <c r="AC36" i="35"/>
  <c r="AD25" i="35"/>
  <c r="P23" i="35"/>
  <c r="AD24" i="35"/>
  <c r="BJ31" i="35"/>
  <c r="AA91" i="35"/>
  <c r="BN37" i="35"/>
  <c r="AC55" i="35"/>
  <c r="AC60" i="35"/>
  <c r="W37" i="35"/>
  <c r="BH60" i="35"/>
  <c r="X88" i="35"/>
  <c r="BJ52" i="35"/>
  <c r="U19" i="35"/>
  <c r="P26" i="35"/>
  <c r="BU54" i="35"/>
  <c r="AJ34" i="35"/>
  <c r="AV31" i="35"/>
  <c r="AE65" i="35"/>
  <c r="AC31" i="35"/>
  <c r="X24" i="35"/>
  <c r="AE23" i="35"/>
  <c r="W31" i="35"/>
  <c r="Q27" i="35"/>
  <c r="AF28" i="35"/>
  <c r="BD30" i="35"/>
  <c r="V41" i="35"/>
  <c r="BT23" i="35"/>
  <c r="BL24" i="35"/>
  <c r="Z52" i="35"/>
  <c r="U53" i="35"/>
  <c r="AV67" i="35"/>
  <c r="AZ29" i="35"/>
  <c r="Z18" i="35"/>
  <c r="BD35" i="35"/>
  <c r="S50" i="35"/>
  <c r="BB37" i="35"/>
  <c r="BJ28" i="35"/>
  <c r="BI34" i="35"/>
  <c r="AW34" i="35"/>
  <c r="X89" i="35"/>
  <c r="R49" i="35"/>
  <c r="T33" i="35"/>
  <c r="AV22" i="35"/>
  <c r="BK66" i="35"/>
  <c r="AE33" i="35"/>
  <c r="AD32" i="35"/>
  <c r="AJ43" i="35"/>
  <c r="Q29" i="35"/>
  <c r="AU89" i="35"/>
  <c r="AV51" i="35"/>
  <c r="BS37" i="35"/>
  <c r="AE70" i="35"/>
  <c r="BC40" i="35"/>
  <c r="AH107" i="35"/>
  <c r="BF41" i="35"/>
  <c r="BT36" i="35"/>
  <c r="BI23" i="35"/>
  <c r="BD25" i="35"/>
  <c r="BF18" i="35"/>
  <c r="BE21" i="35"/>
  <c r="BI27" i="35"/>
  <c r="BO85" i="35"/>
  <c r="BH76" i="35"/>
  <c r="BE28" i="35"/>
  <c r="BE31" i="35"/>
  <c r="AV32" i="35"/>
  <c r="U68" i="35"/>
  <c r="AC23" i="35"/>
  <c r="AJ121" i="35"/>
  <c r="BP22" i="35"/>
  <c r="AC88" i="35"/>
  <c r="AJ42" i="35"/>
  <c r="Z39" i="35"/>
  <c r="AJ82" i="35"/>
  <c r="S80" i="35"/>
  <c r="BN86" i="35"/>
  <c r="BF86" i="35"/>
  <c r="R38" i="35"/>
  <c r="BA70" i="35"/>
  <c r="BJ42" i="35"/>
  <c r="BR137" i="35"/>
  <c r="AG78" i="35"/>
  <c r="AX90" i="35"/>
  <c r="X38" i="35"/>
  <c r="T90" i="35"/>
  <c r="BH20" i="35"/>
  <c r="BP55" i="35"/>
  <c r="BR93" i="35"/>
  <c r="W54" i="35"/>
  <c r="AI46" i="35"/>
  <c r="AC44" i="35"/>
  <c r="AD63" i="35"/>
  <c r="Q99" i="35"/>
  <c r="BL119" i="35"/>
  <c r="BP89" i="35"/>
  <c r="AE83" i="35"/>
  <c r="AG117" i="35"/>
  <c r="X46" i="35"/>
  <c r="AW41" i="35"/>
  <c r="AK59" i="35"/>
  <c r="AI82" i="35"/>
  <c r="V80" i="35"/>
  <c r="S49" i="35"/>
  <c r="Q76" i="35"/>
  <c r="Q120" i="35"/>
  <c r="AB63" i="35"/>
  <c r="BL44" i="35"/>
  <c r="V71" i="35"/>
  <c r="AY30" i="35"/>
  <c r="BB82" i="35"/>
  <c r="AJ48" i="35"/>
  <c r="R44" i="35"/>
  <c r="U85" i="35"/>
  <c r="R203" i="35"/>
  <c r="AX83" i="35"/>
  <c r="AF56" i="35"/>
  <c r="BL36" i="35"/>
  <c r="Y19" i="35"/>
  <c r="R19" i="35"/>
  <c r="BD57" i="35"/>
  <c r="BC18" i="35"/>
  <c r="AG41" i="35"/>
  <c r="BK37" i="35"/>
  <c r="C63" i="35"/>
  <c r="BI122" i="35"/>
  <c r="AH69" i="35"/>
  <c r="AC35" i="35"/>
  <c r="AD30" i="35"/>
  <c r="AX24" i="35"/>
  <c r="AB46" i="35"/>
  <c r="AW67" i="35"/>
  <c r="BK33" i="35"/>
  <c r="AC54" i="35"/>
  <c r="BE18" i="35"/>
  <c r="BN50" i="35"/>
  <c r="Q23" i="35"/>
  <c r="AY31" i="35"/>
  <c r="BK87" i="35"/>
  <c r="BR54" i="35"/>
  <c r="BL52" i="35"/>
  <c r="AA19" i="35"/>
  <c r="AG19" i="35"/>
  <c r="BF21" i="35"/>
  <c r="AD18" i="35"/>
  <c r="BK124" i="35"/>
  <c r="C37" i="35"/>
  <c r="W18" i="35"/>
  <c r="BQ26" i="35"/>
  <c r="BE40" i="35"/>
  <c r="P31" i="35"/>
  <c r="BO33" i="35"/>
  <c r="BN34" i="35"/>
  <c r="BJ20" i="35"/>
  <c r="AA51" i="35"/>
  <c r="BN89" i="35"/>
  <c r="BE44" i="35"/>
  <c r="BS94" i="35"/>
  <c r="U36" i="35"/>
  <c r="BJ49" i="35"/>
  <c r="AG56" i="35"/>
  <c r="W25" i="35"/>
  <c r="BC133" i="35"/>
  <c r="AK61" i="35"/>
  <c r="BD23" i="35"/>
  <c r="BG22" i="35"/>
  <c r="AW30" i="35"/>
  <c r="BD28" i="35"/>
  <c r="AG40" i="35"/>
  <c r="R47" i="35"/>
  <c r="BK61" i="35"/>
  <c r="R70" i="35"/>
  <c r="AK56" i="35"/>
  <c r="R22" i="35"/>
  <c r="BT65" i="35"/>
  <c r="BE87" i="35"/>
  <c r="BI26" i="35"/>
  <c r="BL19" i="35"/>
  <c r="R41" i="35"/>
  <c r="T45" i="35"/>
  <c r="AY80" i="35"/>
  <c r="BE36" i="35"/>
  <c r="W20" i="35"/>
  <c r="AZ142" i="35"/>
  <c r="AB33" i="35"/>
  <c r="BI66" i="35"/>
  <c r="BA42" i="35"/>
  <c r="AY50" i="35"/>
  <c r="BE50" i="35"/>
  <c r="BC100" i="35"/>
  <c r="U51" i="35"/>
  <c r="AB41" i="35"/>
  <c r="AV26" i="35"/>
  <c r="BC61" i="35"/>
  <c r="U25" i="35"/>
  <c r="BH43" i="35"/>
  <c r="R30" i="35"/>
  <c r="AC25" i="35"/>
  <c r="V51" i="35"/>
  <c r="X49" i="35"/>
  <c r="W26" i="35"/>
  <c r="BP91" i="35"/>
  <c r="AE37" i="35"/>
  <c r="Y27" i="35"/>
  <c r="BD39" i="35"/>
  <c r="AD94" i="35"/>
  <c r="Q47" i="35"/>
  <c r="T46" i="35"/>
  <c r="BU30" i="35"/>
  <c r="AC47" i="35"/>
  <c r="AD22" i="35"/>
  <c r="BG83" i="35"/>
  <c r="AW33" i="35"/>
  <c r="AI29" i="35"/>
  <c r="AX74" i="35"/>
  <c r="V53" i="35"/>
  <c r="BP19" i="35"/>
  <c r="T18" i="35"/>
  <c r="S20" i="35"/>
  <c r="BN31" i="35"/>
  <c r="AZ31" i="35"/>
  <c r="Y50" i="35"/>
  <c r="BJ30" i="35"/>
  <c r="BA28" i="35"/>
  <c r="AF58" i="35"/>
  <c r="BN21" i="35"/>
  <c r="BA30" i="35"/>
  <c r="BJ85" i="35"/>
  <c r="BN30" i="35"/>
  <c r="AK51" i="35"/>
  <c r="AE50" i="35"/>
  <c r="BS65" i="35"/>
  <c r="AE38" i="35"/>
  <c r="BB32" i="35"/>
  <c r="BK58" i="35"/>
  <c r="R89" i="35"/>
  <c r="BF20" i="35"/>
  <c r="AU60" i="35"/>
  <c r="BM58" i="35"/>
  <c r="BE53" i="35"/>
  <c r="X65" i="35"/>
  <c r="AC51" i="35"/>
  <c r="AW91" i="35"/>
  <c r="AX64" i="35"/>
  <c r="BC51" i="35"/>
  <c r="BL30" i="35"/>
  <c r="BS144" i="35"/>
  <c r="AD143" i="35"/>
  <c r="AD26" i="35"/>
  <c r="AW36" i="35"/>
  <c r="AH34" i="35"/>
  <c r="BQ73" i="35"/>
  <c r="BC82" i="35"/>
  <c r="AV119" i="35"/>
  <c r="AX47" i="35"/>
  <c r="BK81" i="35"/>
  <c r="AF45" i="35"/>
  <c r="AA76" i="35"/>
  <c r="W81" i="35"/>
  <c r="BR98" i="35"/>
  <c r="P69" i="35"/>
  <c r="AY136" i="35"/>
  <c r="BR94" i="35"/>
  <c r="BP80" i="35"/>
  <c r="BK27" i="35"/>
  <c r="BH54" i="35"/>
  <c r="BK42" i="35"/>
  <c r="BK100" i="35"/>
  <c r="AF118" i="35"/>
  <c r="AA55" i="35"/>
  <c r="BH51" i="35"/>
  <c r="BO69" i="35"/>
  <c r="BF92" i="35"/>
  <c r="AJ80" i="35"/>
  <c r="C18" i="35"/>
  <c r="BI57" i="35"/>
  <c r="AX23" i="35"/>
  <c r="BR101" i="35"/>
  <c r="AC52" i="35"/>
  <c r="U37" i="35"/>
  <c r="BU49" i="35"/>
  <c r="AY90" i="35"/>
  <c r="BI64" i="35"/>
  <c r="BM165" i="35"/>
  <c r="AV75" i="35"/>
  <c r="BN172" i="35"/>
  <c r="AD61" i="35"/>
  <c r="AK21" i="35"/>
  <c r="W29" i="35"/>
  <c r="AU26" i="35"/>
  <c r="AC38" i="35"/>
  <c r="Q26" i="35"/>
  <c r="AE43" i="35"/>
  <c r="AB18" i="35"/>
  <c r="BM23" i="35"/>
  <c r="Y89" i="35"/>
  <c r="BT66" i="35"/>
  <c r="AH22" i="35"/>
  <c r="BO32" i="35"/>
  <c r="AI76" i="35"/>
  <c r="AC30" i="35"/>
  <c r="AD37" i="35"/>
  <c r="W61" i="35"/>
  <c r="Y88" i="35"/>
  <c r="BB18" i="35"/>
  <c r="T89" i="35"/>
  <c r="AU46" i="35"/>
  <c r="AI117" i="35"/>
  <c r="AC64" i="35"/>
  <c r="C29" i="35"/>
  <c r="BJ33" i="35"/>
  <c r="C51" i="35"/>
  <c r="W21" i="35"/>
  <c r="BJ36" i="35"/>
  <c r="AY39" i="35"/>
  <c r="BC29" i="35"/>
  <c r="BH61" i="35"/>
  <c r="BF82" i="35"/>
  <c r="BB72" i="35"/>
  <c r="AU35" i="35"/>
  <c r="BF59" i="35"/>
  <c r="AZ20" i="35"/>
  <c r="C30" i="35"/>
  <c r="P42" i="35"/>
  <c r="AW55" i="35"/>
  <c r="P46" i="35"/>
  <c r="AH36" i="35"/>
  <c r="BM20" i="35"/>
  <c r="AK25" i="35"/>
  <c r="AE44" i="35"/>
  <c r="BB27" i="35"/>
  <c r="BJ39" i="35"/>
  <c r="W24" i="35"/>
  <c r="BS22" i="35"/>
  <c r="BG54" i="35"/>
  <c r="BN55" i="35"/>
  <c r="BP63" i="35"/>
  <c r="AI28" i="35"/>
  <c r="BJ27" i="35"/>
  <c r="AG39" i="35"/>
  <c r="AX41" i="35"/>
  <c r="AI103" i="35"/>
  <c r="BH32" i="35"/>
  <c r="BO64" i="35"/>
  <c r="AZ47" i="35"/>
  <c r="BS38" i="35"/>
  <c r="AK38" i="35"/>
  <c r="BB22" i="35"/>
  <c r="C27" i="35"/>
  <c r="BH72" i="35"/>
  <c r="BQ21" i="35"/>
  <c r="BJ59" i="35"/>
  <c r="BC36" i="35"/>
  <c r="C20" i="35"/>
  <c r="BB19" i="35"/>
  <c r="BT39" i="35"/>
  <c r="BI38" i="35"/>
  <c r="V37" i="35"/>
  <c r="BJ24" i="35"/>
  <c r="AI18" i="35"/>
  <c r="BI35" i="35"/>
  <c r="AJ27" i="35"/>
  <c r="BH18" i="35"/>
  <c r="BK26" i="35"/>
  <c r="BG35" i="35"/>
  <c r="BK23" i="35"/>
  <c r="BD18" i="35"/>
  <c r="AW31" i="35"/>
  <c r="AA58" i="35"/>
  <c r="P80" i="35"/>
  <c r="AA36" i="35"/>
  <c r="X82" i="35"/>
  <c r="BB97" i="35"/>
  <c r="AW22" i="35"/>
  <c r="AF44" i="35"/>
  <c r="X62" i="35"/>
  <c r="BL20" i="35"/>
  <c r="BL29" i="35"/>
  <c r="AG80" i="35"/>
  <c r="BC73" i="35"/>
  <c r="BO63" i="35"/>
  <c r="BR19" i="35"/>
  <c r="BR28" i="35"/>
  <c r="BR34" i="35"/>
  <c r="AF26" i="35"/>
  <c r="AD55" i="35"/>
  <c r="Y53" i="35"/>
  <c r="AW56" i="35"/>
  <c r="S96" i="35"/>
  <c r="BH29" i="35"/>
  <c r="V23" i="35"/>
  <c r="AJ49" i="35"/>
  <c r="BU18" i="35"/>
  <c r="AF29" i="35"/>
  <c r="BK38" i="35"/>
  <c r="AZ87" i="35"/>
  <c r="BS33" i="35"/>
  <c r="BS60" i="35"/>
  <c r="BT75" i="35"/>
  <c r="AK26" i="35"/>
  <c r="U18" i="35"/>
  <c r="W30" i="35"/>
  <c r="BM21" i="35"/>
  <c r="BP39" i="35"/>
  <c r="BR25" i="35"/>
  <c r="BQ19" i="35"/>
  <c r="AG79" i="35"/>
  <c r="BU27" i="35"/>
  <c r="R21" i="35"/>
  <c r="U30" i="35"/>
  <c r="V28" i="35"/>
  <c r="BM41" i="35"/>
  <c r="BO22" i="35"/>
  <c r="Q38" i="35"/>
  <c r="X27" i="35"/>
  <c r="BO19" i="35"/>
  <c r="AJ19" i="35"/>
  <c r="AX18" i="35"/>
  <c r="BR40" i="35"/>
  <c r="V34" i="35"/>
  <c r="Z45" i="35"/>
  <c r="P24" i="35"/>
  <c r="U92" i="35"/>
  <c r="BP20" i="35"/>
  <c r="AI24" i="35"/>
  <c r="BJ25" i="35"/>
  <c r="AV30" i="35"/>
  <c r="AZ24" i="35"/>
  <c r="AZ53" i="35"/>
  <c r="BA40" i="35"/>
  <c r="V20" i="35"/>
  <c r="BP43" i="35"/>
  <c r="AV90" i="35"/>
  <c r="W34" i="35"/>
  <c r="AI85" i="35"/>
  <c r="BK90" i="35"/>
  <c r="BL56" i="35"/>
  <c r="AH92" i="35"/>
  <c r="BD26" i="35"/>
  <c r="AD74" i="35"/>
  <c r="BL54" i="35"/>
  <c r="AY74" i="35"/>
  <c r="BB100" i="35"/>
  <c r="W68" i="35"/>
  <c r="BP86" i="35"/>
  <c r="BM94" i="35"/>
  <c r="AV56" i="35"/>
  <c r="BD79" i="35"/>
  <c r="BG94" i="35"/>
  <c r="AG43" i="35"/>
  <c r="W53" i="35"/>
  <c r="AD53" i="35"/>
  <c r="S52" i="35"/>
  <c r="BS82" i="35"/>
  <c r="AY41" i="35"/>
  <c r="R122" i="35"/>
  <c r="BD99" i="35"/>
  <c r="AI20" i="35"/>
  <c r="C74" i="35"/>
  <c r="BR85" i="35"/>
  <c r="AU53" i="35"/>
  <c r="BN48" i="35"/>
  <c r="BF54" i="35"/>
  <c r="V95" i="35"/>
  <c r="AW89" i="35"/>
  <c r="BH78" i="35"/>
  <c r="BK48" i="35"/>
  <c r="BB145" i="35"/>
  <c r="BH65" i="35"/>
  <c r="BC21" i="35"/>
  <c r="X34" i="35"/>
  <c r="AH87" i="35"/>
  <c r="Y48" i="35"/>
  <c r="BB26" i="35"/>
  <c r="AJ44" i="35"/>
  <c r="BG19" i="35"/>
  <c r="AC137" i="35"/>
  <c r="AW29" i="35"/>
  <c r="V26" i="35"/>
  <c r="S21" i="35"/>
  <c r="W23" i="35"/>
  <c r="T30" i="35"/>
  <c r="BU32" i="35"/>
  <c r="BM107" i="35"/>
  <c r="BI68" i="35"/>
  <c r="BJ63" i="35"/>
  <c r="BC39" i="35"/>
  <c r="AK30" i="35"/>
  <c r="BU140" i="35"/>
  <c r="AB20" i="35"/>
  <c r="C40" i="35"/>
  <c r="W38" i="35"/>
  <c r="BC28" i="35"/>
  <c r="AJ28" i="35"/>
  <c r="BB99" i="35"/>
  <c r="AU66" i="35"/>
  <c r="BP73" i="35"/>
  <c r="AU25" i="35"/>
  <c r="S89" i="35"/>
  <c r="AY19" i="35"/>
  <c r="BL21" i="35"/>
  <c r="BS43" i="35"/>
  <c r="AC29" i="35"/>
  <c r="W36" i="35"/>
  <c r="Z44" i="35"/>
  <c r="R18" i="35"/>
  <c r="X25" i="35"/>
  <c r="BG46" i="35"/>
  <c r="AB58" i="35"/>
  <c r="BQ20" i="35"/>
  <c r="Y23" i="35"/>
  <c r="Q70" i="35"/>
  <c r="BA38" i="35"/>
  <c r="AA52" i="35"/>
  <c r="AX22" i="35"/>
  <c r="BF46" i="35"/>
  <c r="BR64" i="35"/>
  <c r="AI69" i="35"/>
  <c r="R43" i="35"/>
  <c r="S90" i="35"/>
  <c r="BM90" i="35"/>
  <c r="BC22" i="35"/>
  <c r="Y22" i="35"/>
  <c r="BB77" i="35"/>
  <c r="AJ26" i="35"/>
  <c r="BG82" i="35"/>
  <c r="BP28" i="35"/>
  <c r="T37" i="35"/>
  <c r="BI32" i="35"/>
  <c r="BB55" i="35"/>
  <c r="BU90" i="35"/>
  <c r="BO24" i="35"/>
  <c r="BA29" i="35"/>
  <c r="BQ81" i="35"/>
  <c r="X55" i="35"/>
  <c r="BL65" i="35"/>
  <c r="BB36" i="35"/>
  <c r="BN95" i="35"/>
  <c r="C31" i="35"/>
  <c r="BE57" i="35"/>
  <c r="BP29" i="35"/>
  <c r="U124" i="35"/>
  <c r="AJ20" i="35"/>
  <c r="Z51" i="35"/>
  <c r="BS18" i="35"/>
  <c r="R61" i="35"/>
  <c r="AF50" i="35"/>
  <c r="S61" i="35"/>
  <c r="BU38" i="35"/>
  <c r="U34" i="35"/>
  <c r="BN70" i="35"/>
  <c r="AH106" i="35"/>
  <c r="AV28" i="35"/>
  <c r="BM63" i="35"/>
  <c r="AH53" i="35"/>
  <c r="AG67" i="35"/>
  <c r="AJ32" i="35"/>
  <c r="BS57" i="35"/>
  <c r="BK68" i="35"/>
  <c r="AY18" i="35"/>
  <c r="T79" i="35"/>
  <c r="BF38" i="35"/>
  <c r="BF94" i="35"/>
  <c r="BC72" i="35"/>
  <c r="U40" i="35"/>
  <c r="AY26" i="35"/>
  <c r="BF26" i="35"/>
  <c r="BM60" i="35"/>
  <c r="BK34" i="35"/>
  <c r="BS83" i="35"/>
  <c r="S63" i="35"/>
  <c r="AW45" i="35"/>
  <c r="P40" i="35"/>
  <c r="P41" i="35"/>
  <c r="BH71" i="35"/>
  <c r="BU21" i="35"/>
  <c r="BA54" i="35"/>
  <c r="BC54" i="35"/>
  <c r="AV29" i="35"/>
  <c r="BI21" i="35"/>
  <c r="BE19" i="35"/>
  <c r="V18" i="35"/>
  <c r="BA77" i="35"/>
  <c r="BG59" i="35"/>
  <c r="R56" i="35"/>
  <c r="AD43" i="35"/>
  <c r="X42" i="35"/>
  <c r="AE31" i="35"/>
  <c r="AE61" i="35"/>
  <c r="AW61" i="35"/>
  <c r="BK28" i="35"/>
  <c r="BF19" i="35"/>
  <c r="V36" i="35"/>
  <c r="Z100" i="35"/>
  <c r="AY64" i="35"/>
  <c r="BO56" i="35"/>
  <c r="BU73" i="35"/>
  <c r="C87" i="35"/>
  <c r="AH35" i="35"/>
  <c r="AB35" i="35"/>
  <c r="AF21" i="35"/>
  <c r="V32" i="35"/>
  <c r="BJ22" i="35"/>
  <c r="U47" i="35"/>
  <c r="AI40" i="35"/>
  <c r="AZ57" i="35"/>
  <c r="P75" i="35"/>
  <c r="BK46" i="35"/>
  <c r="W63" i="35"/>
  <c r="AF79" i="35"/>
  <c r="AI43" i="35"/>
  <c r="R52" i="35"/>
  <c r="AZ83" i="35"/>
  <c r="BJ86" i="35"/>
  <c r="BS95" i="35"/>
  <c r="AC43" i="35"/>
  <c r="BG137" i="35"/>
  <c r="BI88" i="35"/>
  <c r="BR61" i="35"/>
  <c r="BM52" i="35"/>
  <c r="BF36" i="35"/>
  <c r="AC28" i="35"/>
  <c r="R48" i="35"/>
  <c r="BE85" i="35"/>
  <c r="V43" i="35"/>
  <c r="BO41" i="35"/>
  <c r="AY45" i="35"/>
  <c r="BH53" i="35"/>
  <c r="BP87" i="35"/>
  <c r="BB63" i="35"/>
  <c r="V45" i="35"/>
  <c r="Q39" i="35"/>
  <c r="AV73" i="35"/>
  <c r="AZ100" i="35"/>
  <c r="AB89" i="35"/>
  <c r="AW65" i="35"/>
  <c r="AZ36" i="35"/>
  <c r="AY73" i="35"/>
  <c r="AV83" i="35"/>
  <c r="BR92" i="35"/>
  <c r="S29" i="35"/>
  <c r="AA74" i="35"/>
  <c r="S47" i="35"/>
  <c r="BF87" i="35"/>
  <c r="AU73" i="35"/>
  <c r="BQ31" i="35"/>
  <c r="S30" i="35"/>
  <c r="AY84" i="35"/>
  <c r="BU145" i="35"/>
  <c r="BB131" i="35"/>
  <c r="AI80" i="35"/>
  <c r="BB71" i="35"/>
  <c r="BC48" i="35"/>
  <c r="Q102" i="35"/>
  <c r="AZ42" i="35"/>
  <c r="BF132" i="35"/>
  <c r="Z102" i="35"/>
  <c r="BI135" i="35"/>
  <c r="AK80" i="35"/>
  <c r="BD52" i="35"/>
  <c r="T82" i="35"/>
  <c r="BI116" i="35"/>
  <c r="AB96" i="35"/>
  <c r="AA139" i="35"/>
  <c r="AV115" i="35"/>
  <c r="AJ23" i="35"/>
  <c r="BK83" i="35"/>
  <c r="AK42" i="35"/>
  <c r="X100" i="35"/>
  <c r="AC68" i="35"/>
  <c r="V124" i="35"/>
  <c r="AY49" i="35"/>
  <c r="BL62" i="35"/>
  <c r="BC58" i="35"/>
  <c r="BD53" i="35"/>
  <c r="BG69" i="35"/>
  <c r="BR80" i="35"/>
  <c r="AU81" i="35"/>
  <c r="C77" i="35"/>
  <c r="BA35" i="35"/>
  <c r="BS46" i="35"/>
  <c r="AJ37" i="35"/>
  <c r="Q31" i="35"/>
  <c r="BU72" i="35"/>
  <c r="AU34" i="35"/>
  <c r="C34" i="35"/>
  <c r="V60" i="35"/>
  <c r="AI59" i="35"/>
  <c r="BT29" i="35"/>
  <c r="BF29" i="35"/>
  <c r="BB73" i="35"/>
  <c r="Y52" i="35"/>
  <c r="BG26" i="35"/>
  <c r="C64" i="35"/>
  <c r="BU56" i="35"/>
  <c r="AE68" i="35"/>
  <c r="AX52" i="35"/>
  <c r="AA92" i="35"/>
  <c r="BL39" i="35"/>
  <c r="Q90" i="35"/>
  <c r="AJ97" i="35"/>
  <c r="BD74" i="35"/>
  <c r="BI30" i="35"/>
  <c r="BJ43" i="35"/>
  <c r="AZ99" i="35"/>
  <c r="C47" i="35"/>
  <c r="AB72" i="35"/>
  <c r="AF89" i="35"/>
  <c r="Z107" i="35"/>
  <c r="BI81" i="35"/>
  <c r="P73" i="35"/>
  <c r="AF74" i="35"/>
  <c r="AZ55" i="35"/>
  <c r="Y101" i="35"/>
  <c r="BP66" i="35"/>
  <c r="AX101" i="35"/>
  <c r="C84" i="35"/>
  <c r="BU50" i="35"/>
  <c r="BP83" i="35"/>
  <c r="R25" i="35"/>
  <c r="BR24" i="35"/>
  <c r="AE29" i="35"/>
  <c r="AV25" i="35"/>
  <c r="AE35" i="35"/>
  <c r="BN49" i="35"/>
  <c r="AV35" i="35"/>
  <c r="AV78" i="35"/>
  <c r="BU66" i="35"/>
  <c r="C48" i="35"/>
  <c r="BK98" i="35"/>
  <c r="AB80" i="35"/>
  <c r="BM46" i="35"/>
  <c r="BU42" i="35"/>
  <c r="AZ44" i="35"/>
  <c r="BK112" i="35"/>
  <c r="AX60" i="35"/>
  <c r="Z79" i="35"/>
  <c r="AK35" i="35"/>
  <c r="AV65" i="35"/>
  <c r="U62" i="35"/>
  <c r="AH39" i="35"/>
  <c r="BN62" i="35"/>
  <c r="Y51" i="35"/>
  <c r="AE45" i="35"/>
  <c r="BC141" i="35"/>
  <c r="AE57" i="35"/>
  <c r="AZ67" i="35"/>
  <c r="Y121" i="35"/>
  <c r="BF78" i="35"/>
  <c r="BN44" i="35"/>
  <c r="R68" i="35"/>
  <c r="W90" i="35"/>
  <c r="BC75" i="35"/>
  <c r="AX100" i="35"/>
  <c r="Z64" i="35"/>
  <c r="Z122" i="35"/>
  <c r="AG82" i="35"/>
  <c r="AG74" i="35"/>
  <c r="BB66" i="35"/>
  <c r="AC76" i="35"/>
  <c r="AB43" i="35"/>
  <c r="AC50" i="35"/>
  <c r="R39" i="35"/>
  <c r="BF89" i="35"/>
  <c r="AB76" i="35"/>
  <c r="AF111" i="35"/>
  <c r="P76" i="35"/>
  <c r="AB114" i="35"/>
  <c r="C73" i="35"/>
  <c r="AK24" i="35"/>
  <c r="P45" i="35"/>
  <c r="BL41" i="35"/>
  <c r="AD54" i="35"/>
  <c r="AH25" i="35"/>
  <c r="BI25" i="35"/>
  <c r="BD86" i="35"/>
  <c r="BR150" i="35"/>
  <c r="BU23" i="35"/>
  <c r="T29" i="35"/>
  <c r="BS39" i="35"/>
  <c r="BJ79" i="35"/>
  <c r="AB21" i="35"/>
  <c r="BQ56" i="35"/>
  <c r="AE125" i="35"/>
  <c r="AH51" i="35"/>
  <c r="Q119" i="35"/>
  <c r="BF32" i="35"/>
  <c r="BS59" i="35"/>
  <c r="AZ27" i="35"/>
  <c r="AD126" i="35"/>
  <c r="AW49" i="35"/>
  <c r="AB49" i="35"/>
  <c r="BB85" i="35"/>
  <c r="BK88" i="35"/>
  <c r="AH97" i="35"/>
  <c r="W71" i="35"/>
  <c r="Q95" i="35"/>
  <c r="AW77" i="35"/>
  <c r="P43" i="35"/>
  <c r="BC41" i="35"/>
  <c r="AW52" i="35"/>
  <c r="BJ55" i="35"/>
  <c r="C116" i="35"/>
  <c r="S86" i="35"/>
  <c r="BA73" i="35"/>
  <c r="BQ102" i="35"/>
  <c r="AH80" i="35"/>
  <c r="AY55" i="35"/>
  <c r="BM51" i="35"/>
  <c r="BR62" i="35"/>
  <c r="AU63" i="35"/>
  <c r="BI59" i="35"/>
  <c r="BP82" i="35"/>
  <c r="AB59" i="35"/>
  <c r="AY20" i="35"/>
  <c r="BM34" i="35"/>
  <c r="BG28" i="35"/>
  <c r="C21" i="35"/>
  <c r="BG49" i="35"/>
  <c r="AZ70" i="35"/>
  <c r="W41" i="35"/>
  <c r="AU36" i="35"/>
  <c r="AA99" i="35"/>
  <c r="AK103" i="35"/>
  <c r="W28" i="35"/>
  <c r="BK62" i="35"/>
  <c r="AC58" i="35"/>
  <c r="AZ54" i="35"/>
  <c r="AG36" i="35"/>
  <c r="BL47" i="35"/>
  <c r="AV79" i="35"/>
  <c r="Z59" i="35"/>
  <c r="BB94" i="35"/>
  <c r="BC56" i="35"/>
  <c r="C94" i="35"/>
  <c r="AG125" i="35"/>
  <c r="AH70" i="35"/>
  <c r="AB88" i="35"/>
  <c r="P126" i="35"/>
  <c r="AW47" i="35"/>
  <c r="T43" i="35"/>
  <c r="AB69" i="35"/>
  <c r="BD61" i="35"/>
  <c r="C108" i="35"/>
  <c r="AW101" i="35"/>
  <c r="R110" i="35"/>
  <c r="BG57" i="35"/>
  <c r="W76" i="35"/>
  <c r="BU96" i="35"/>
  <c r="R77" i="35"/>
  <c r="Y66" i="35"/>
  <c r="BB92" i="35"/>
  <c r="BQ44" i="35"/>
  <c r="Y38" i="35"/>
  <c r="AU28" i="35"/>
  <c r="AV46" i="35"/>
  <c r="AF67" i="35"/>
  <c r="BM61" i="35"/>
  <c r="BL88" i="35"/>
  <c r="AW43" i="35"/>
  <c r="BK51" i="35"/>
  <c r="AK139" i="35"/>
  <c r="Q74" i="35"/>
  <c r="S57" i="35"/>
  <c r="BQ66" i="35"/>
  <c r="BU24" i="35"/>
  <c r="BU45" i="35"/>
  <c r="BR42" i="35"/>
  <c r="BT42" i="35"/>
  <c r="Z62" i="35"/>
  <c r="BP85" i="35"/>
  <c r="Y42" i="35"/>
  <c r="X112" i="35"/>
  <c r="R40" i="35"/>
  <c r="AC92" i="35"/>
  <c r="AG49" i="35"/>
  <c r="BC88" i="35"/>
  <c r="BR100" i="35"/>
  <c r="BO79" i="35"/>
  <c r="BR69" i="35"/>
  <c r="BS114" i="35"/>
  <c r="BR78" i="35"/>
  <c r="BF125" i="35"/>
  <c r="W104" i="35"/>
  <c r="BC134" i="35"/>
  <c r="Q143" i="35"/>
  <c r="BL80" i="35"/>
  <c r="AJ86" i="35"/>
  <c r="AX95" i="35"/>
  <c r="BA86" i="35"/>
  <c r="AW32" i="35"/>
  <c r="BI110" i="35"/>
  <c r="AH45" i="35"/>
  <c r="S74" i="35"/>
  <c r="Z87" i="35"/>
  <c r="Z75" i="35"/>
  <c r="W83" i="35"/>
  <c r="P51" i="35"/>
  <c r="BB25" i="35"/>
  <c r="BB33" i="35"/>
  <c r="AZ52" i="35"/>
  <c r="Q53" i="35"/>
  <c r="S26" i="35"/>
  <c r="R37" i="35"/>
  <c r="AY78" i="35"/>
  <c r="BG52" i="35"/>
  <c r="AI22" i="35"/>
  <c r="BB44" i="35"/>
  <c r="AI67" i="35"/>
  <c r="AJ38" i="35"/>
  <c r="S56" i="35"/>
  <c r="AA80" i="35"/>
  <c r="AW73" i="35"/>
  <c r="BK64" i="35"/>
  <c r="AK41" i="35"/>
  <c r="AC22" i="35"/>
  <c r="AE34" i="35"/>
  <c r="AJ103" i="35"/>
  <c r="AJ46" i="35"/>
  <c r="AE52" i="35"/>
  <c r="AF62" i="35"/>
  <c r="S64" i="35"/>
  <c r="BH58" i="35"/>
  <c r="BL93" i="35"/>
  <c r="AA68" i="35"/>
  <c r="BN59" i="35"/>
  <c r="BI61" i="35"/>
  <c r="Z47" i="35"/>
  <c r="BH63" i="35"/>
  <c r="X40" i="35"/>
  <c r="BT138" i="35"/>
  <c r="V120" i="35"/>
  <c r="BD92" i="35"/>
  <c r="P27" i="35"/>
  <c r="AH75" i="35"/>
  <c r="BO82" i="35"/>
  <c r="AX88" i="35"/>
  <c r="AF100" i="35"/>
  <c r="BJ88" i="35"/>
  <c r="R111" i="35"/>
  <c r="AW130" i="35"/>
  <c r="BP61" i="35"/>
  <c r="BQ114" i="35"/>
  <c r="AZ121" i="35"/>
  <c r="Z83" i="35"/>
  <c r="C57" i="35"/>
  <c r="BE72" i="35"/>
  <c r="Q59" i="35"/>
  <c r="BB40" i="35"/>
  <c r="AK117" i="35"/>
  <c r="AX30" i="35"/>
  <c r="X26" i="35"/>
  <c r="AW40" i="35"/>
  <c r="S35" i="35"/>
  <c r="Y68" i="35"/>
  <c r="BP90" i="35"/>
  <c r="V44" i="35"/>
  <c r="AE36" i="35"/>
  <c r="AV50" i="35"/>
  <c r="AH78" i="35"/>
  <c r="AK45" i="35"/>
  <c r="AY77" i="35"/>
  <c r="BT90" i="35"/>
  <c r="AZ59" i="35"/>
  <c r="BO66" i="35"/>
  <c r="BO116" i="35"/>
  <c r="Y36" i="35"/>
  <c r="AI47" i="35"/>
  <c r="C60" i="35"/>
  <c r="BG37" i="35"/>
  <c r="BG77" i="35"/>
  <c r="U59" i="35"/>
  <c r="AH100" i="35"/>
  <c r="AB94" i="35"/>
  <c r="BR99" i="35"/>
  <c r="Q44" i="35"/>
  <c r="BG93" i="35"/>
  <c r="BJ116" i="35"/>
  <c r="BK60" i="35"/>
  <c r="BN152" i="35"/>
  <c r="AF93" i="35"/>
  <c r="BH69" i="35"/>
  <c r="BH164" i="35"/>
  <c r="S160" i="35"/>
  <c r="BT91" i="35"/>
  <c r="BI107" i="35"/>
  <c r="Q43" i="35"/>
  <c r="BR37" i="35"/>
  <c r="V93" i="35"/>
  <c r="Z21" i="35"/>
  <c r="BK93" i="35"/>
  <c r="AF22" i="35"/>
  <c r="W59" i="35"/>
  <c r="AE22" i="35"/>
  <c r="AW28" i="35"/>
  <c r="BR32" i="35"/>
  <c r="AY51" i="35"/>
  <c r="AG23" i="35"/>
  <c r="BC32" i="35"/>
  <c r="AJ31" i="35"/>
  <c r="BD19" i="35"/>
  <c r="C32" i="35"/>
  <c r="AD66" i="35"/>
  <c r="AV48" i="35"/>
  <c r="BB28" i="35"/>
  <c r="BD96" i="35"/>
  <c r="BE52" i="35"/>
  <c r="Y63" i="35"/>
  <c r="AY32" i="35"/>
  <c r="BM59" i="35"/>
  <c r="BK41" i="35"/>
  <c r="BC34" i="35"/>
  <c r="AU33" i="35"/>
  <c r="AV33" i="35"/>
  <c r="AB32" i="35"/>
  <c r="W49" i="35"/>
  <c r="Z57" i="35"/>
  <c r="P86" i="35"/>
  <c r="T26" i="35"/>
  <c r="AV42" i="35"/>
  <c r="AA23" i="35"/>
  <c r="C39" i="35"/>
  <c r="AI44" i="35"/>
  <c r="R120" i="35"/>
  <c r="BR35" i="35"/>
  <c r="BN45" i="35"/>
  <c r="Z35" i="35"/>
  <c r="BD41" i="35"/>
  <c r="Y122" i="35"/>
  <c r="AF102" i="35"/>
  <c r="BD46" i="35"/>
  <c r="Y32" i="35"/>
  <c r="BD126" i="35"/>
  <c r="P77" i="35"/>
  <c r="X66" i="35"/>
  <c r="AK49" i="35"/>
  <c r="AA101" i="35"/>
  <c r="AI88" i="35"/>
  <c r="Y115" i="35"/>
  <c r="BI139" i="35"/>
  <c r="BR86" i="35"/>
  <c r="Y109" i="35"/>
  <c r="BC46" i="35"/>
  <c r="C93" i="35"/>
  <c r="Q89" i="35"/>
  <c r="AI101" i="35"/>
  <c r="BH121" i="35"/>
  <c r="C24" i="35"/>
  <c r="BA74" i="35"/>
  <c r="BJ83" i="35"/>
  <c r="BM74" i="35"/>
  <c r="Y77" i="35"/>
  <c r="AV24" i="35"/>
  <c r="BA94" i="35"/>
  <c r="AE101" i="35"/>
  <c r="BK18" i="35"/>
  <c r="AB28" i="35"/>
  <c r="AV34" i="35"/>
  <c r="AB57" i="35"/>
  <c r="AU95" i="35"/>
  <c r="AF73" i="35"/>
  <c r="AG34" i="35"/>
  <c r="BC91" i="35"/>
  <c r="BT70" i="35"/>
  <c r="Z34" i="35"/>
  <c r="BJ93" i="35"/>
  <c r="BQ57" i="35"/>
  <c r="P67" i="35"/>
  <c r="AA31" i="35"/>
  <c r="P85" i="35"/>
  <c r="AF46" i="35"/>
  <c r="T34" i="35"/>
  <c r="AC24" i="35"/>
  <c r="AW68" i="35"/>
  <c r="AB36" i="35"/>
  <c r="BA142" i="35"/>
  <c r="BG97" i="35"/>
  <c r="Z108" i="35"/>
  <c r="AI51" i="35"/>
  <c r="BU70" i="35"/>
  <c r="AC40" i="35"/>
  <c r="Q66" i="35"/>
  <c r="AA83" i="35"/>
  <c r="BR71" i="35"/>
  <c r="V141" i="35"/>
  <c r="P95" i="35"/>
  <c r="Y152" i="35"/>
  <c r="AE85" i="35"/>
  <c r="BC95" i="35"/>
  <c r="U90" i="35"/>
  <c r="Q101" i="35"/>
  <c r="BP76" i="35"/>
  <c r="AX81" i="35"/>
  <c r="S31" i="35"/>
  <c r="BT22" i="35"/>
  <c r="AY63" i="35"/>
  <c r="U23" i="35"/>
  <c r="BO39" i="35"/>
  <c r="C36" i="35"/>
  <c r="Z50" i="35"/>
  <c r="AI37" i="35"/>
  <c r="S44" i="35"/>
  <c r="BF24" i="35"/>
  <c r="AF30" i="35"/>
  <c r="AU83" i="35"/>
  <c r="AV60" i="35"/>
  <c r="AB55" i="35"/>
  <c r="AX27" i="35"/>
  <c r="BD48" i="35"/>
  <c r="AJ55" i="35"/>
  <c r="AV57" i="35"/>
  <c r="BE27" i="35"/>
  <c r="W94" i="35"/>
  <c r="BQ55" i="35"/>
  <c r="AC85" i="35"/>
  <c r="X50" i="35"/>
  <c r="AZ58" i="35"/>
  <c r="U64" i="35"/>
  <c r="T117" i="35"/>
  <c r="BR48" i="35"/>
  <c r="AJ89" i="35"/>
  <c r="BD110" i="35"/>
  <c r="Z89" i="35"/>
  <c r="BU65" i="35"/>
  <c r="AU80" i="35"/>
  <c r="BD98" i="35"/>
  <c r="AJ45" i="35"/>
  <c r="AW48" i="35"/>
  <c r="BL77" i="35"/>
  <c r="AK113" i="35"/>
  <c r="Y83" i="35"/>
  <c r="AY95" i="35"/>
  <c r="AD99" i="35"/>
  <c r="X106" i="35"/>
  <c r="BO62" i="35"/>
  <c r="AG87" i="35"/>
  <c r="AA34" i="35"/>
  <c r="AY59" i="35"/>
  <c r="AW27" i="35"/>
  <c r="Q49" i="35"/>
  <c r="BR59" i="35"/>
  <c r="BM24" i="35"/>
  <c r="BA89" i="35"/>
  <c r="BM49" i="35"/>
  <c r="BP46" i="35"/>
  <c r="AX50" i="35"/>
  <c r="AK50" i="35"/>
  <c r="AA37" i="35"/>
  <c r="AU27" i="35"/>
  <c r="C92" i="35"/>
  <c r="Z49" i="35"/>
  <c r="BD68" i="35"/>
  <c r="BU33" i="35"/>
  <c r="AA49" i="35"/>
  <c r="BM30" i="35"/>
  <c r="BE67" i="35"/>
  <c r="BK78" i="35"/>
  <c r="BT82" i="35"/>
  <c r="S82" i="35"/>
  <c r="BH94" i="35"/>
  <c r="AK116" i="35"/>
  <c r="AK81" i="35"/>
  <c r="AA41" i="35"/>
  <c r="V85" i="35"/>
  <c r="AV139" i="35"/>
  <c r="AZ91" i="35"/>
  <c r="Q50" i="35"/>
  <c r="BL86" i="35"/>
  <c r="BJ61" i="35"/>
  <c r="BB111" i="35"/>
  <c r="BI41" i="35"/>
  <c r="BI47" i="35"/>
  <c r="BU41" i="35"/>
  <c r="BG70" i="35"/>
  <c r="BO46" i="35"/>
  <c r="BL55" i="35"/>
  <c r="BD47" i="35"/>
  <c r="BP41" i="35"/>
  <c r="BS102" i="35"/>
  <c r="BS42" i="35"/>
  <c r="T19" i="35"/>
  <c r="AJ41" i="35"/>
  <c r="BG66" i="35"/>
  <c r="AA59" i="35"/>
  <c r="AF24" i="35"/>
  <c r="AH23" i="35"/>
  <c r="R96" i="35"/>
  <c r="BA61" i="35"/>
  <c r="BD58" i="35"/>
  <c r="AB155" i="35"/>
  <c r="AB44" i="35"/>
  <c r="AJ24" i="35"/>
  <c r="BH41" i="35"/>
  <c r="BQ74" i="35"/>
  <c r="BM83" i="35"/>
  <c r="AA69" i="35"/>
  <c r="BI73" i="35"/>
  <c r="T40" i="35"/>
  <c r="BH22" i="35"/>
  <c r="BN76" i="35"/>
  <c r="BF39" i="35"/>
  <c r="BT87" i="35"/>
  <c r="BT33" i="35"/>
  <c r="AY91" i="35"/>
  <c r="BH115" i="35"/>
  <c r="BI76" i="35"/>
  <c r="AD92" i="35"/>
  <c r="AB48" i="35"/>
  <c r="Z95" i="35"/>
  <c r="U60" i="35"/>
  <c r="BN127" i="35"/>
  <c r="AF92" i="35"/>
  <c r="U72" i="35"/>
  <c r="T72" i="35"/>
  <c r="BC47" i="35"/>
  <c r="BC53" i="35"/>
  <c r="BO47" i="35"/>
  <c r="BQ43" i="35"/>
  <c r="AU44" i="35"/>
  <c r="BH95" i="35"/>
  <c r="BF55" i="35"/>
  <c r="AJ65" i="35"/>
  <c r="BR55" i="35"/>
  <c r="AU50" i="35"/>
  <c r="Y158" i="35"/>
  <c r="AZ28" i="35"/>
  <c r="AX34" i="35"/>
  <c r="AV49" i="35"/>
  <c r="AD36" i="35"/>
  <c r="T50" i="35"/>
  <c r="AD90" i="35"/>
  <c r="AJ109" i="35"/>
  <c r="R71" i="35"/>
  <c r="BH38" i="35"/>
  <c r="BU183" i="35"/>
  <c r="BU63" i="35"/>
  <c r="AI115" i="35"/>
  <c r="AH86" i="35"/>
  <c r="BA52" i="35"/>
  <c r="AC70" i="35"/>
  <c r="AX48" i="35"/>
  <c r="BA41" i="35"/>
  <c r="BB58" i="35"/>
  <c r="BN52" i="35"/>
  <c r="BD145" i="35"/>
  <c r="BD60" i="35"/>
  <c r="AW42" i="35"/>
  <c r="T47" i="35"/>
  <c r="Y40" i="35"/>
  <c r="BK99" i="35"/>
  <c r="AI119" i="35"/>
  <c r="C75" i="35"/>
  <c r="AE90" i="35"/>
  <c r="BH62" i="35"/>
  <c r="BH102" i="35"/>
  <c r="AU74" i="35"/>
  <c r="AY93" i="35"/>
  <c r="BD88" i="35"/>
  <c r="BA79" i="35"/>
  <c r="BH101" i="35"/>
  <c r="C56" i="35"/>
  <c r="BP121" i="35"/>
  <c r="BT117" i="35"/>
  <c r="BJ127" i="35"/>
  <c r="AB73" i="35"/>
  <c r="AZ40" i="35"/>
  <c r="AE84" i="35"/>
  <c r="BI49" i="35"/>
  <c r="BD80" i="35"/>
  <c r="AY46" i="35"/>
  <c r="AY40" i="35"/>
  <c r="Z37" i="35"/>
  <c r="AG118" i="35"/>
  <c r="AZ48" i="35"/>
  <c r="BO68" i="35"/>
  <c r="AB110" i="35"/>
  <c r="AC94" i="35"/>
  <c r="AA29" i="35"/>
  <c r="BF58" i="35"/>
  <c r="AZ119" i="35"/>
  <c r="Z27" i="35"/>
  <c r="BF81" i="35"/>
  <c r="BF40" i="35"/>
  <c r="AV58" i="35"/>
  <c r="BM38" i="35"/>
  <c r="BE48" i="35"/>
  <c r="BO109" i="35"/>
  <c r="BT51" i="35"/>
  <c r="BN82" i="35"/>
  <c r="AY36" i="35"/>
  <c r="BH85" i="35"/>
  <c r="W95" i="35"/>
  <c r="BT52" i="35"/>
  <c r="AE47" i="35"/>
  <c r="X45" i="35"/>
  <c r="BL63" i="35"/>
  <c r="BU104" i="35"/>
  <c r="BO75" i="35"/>
  <c r="Q96" i="35"/>
  <c r="S121" i="35"/>
  <c r="S122" i="35"/>
  <c r="Y64" i="35"/>
  <c r="AA113" i="35"/>
  <c r="U77" i="35"/>
  <c r="BO57" i="35"/>
  <c r="BO27" i="35"/>
  <c r="AZ94" i="35"/>
  <c r="BA27" i="35"/>
  <c r="BG55" i="35"/>
  <c r="AA130" i="35"/>
  <c r="C68" i="35"/>
  <c r="BU19" i="35"/>
  <c r="BN29" i="35"/>
  <c r="BI48" i="35"/>
  <c r="Z84" i="35"/>
  <c r="S66" i="35"/>
  <c r="BM103" i="35"/>
  <c r="AA44" i="35"/>
  <c r="W72" i="35"/>
  <c r="AY27" i="35"/>
  <c r="AX85" i="35"/>
  <c r="AD23" i="35"/>
  <c r="BN78" i="35"/>
  <c r="AX91" i="35"/>
  <c r="BF25" i="35"/>
  <c r="BL100" i="35"/>
  <c r="BE33" i="35"/>
  <c r="X31" i="35"/>
  <c r="BF50" i="35"/>
  <c r="AJ113" i="35"/>
  <c r="V83" i="35"/>
  <c r="BK50" i="35"/>
  <c r="BG79" i="35"/>
  <c r="U22" i="35"/>
  <c r="BJ110" i="35"/>
  <c r="BE141" i="35"/>
  <c r="BB129" i="35"/>
  <c r="AY60" i="35"/>
  <c r="AB66" i="35"/>
  <c r="BA84" i="35"/>
  <c r="BD64" i="35"/>
  <c r="U54" i="35"/>
  <c r="AF168" i="35"/>
  <c r="BL73" i="35"/>
  <c r="C42" i="35"/>
  <c r="BE107" i="35"/>
  <c r="BP84" i="35"/>
  <c r="BB87" i="35"/>
  <c r="BA108" i="35"/>
  <c r="AE126" i="35"/>
  <c r="BU124" i="35"/>
  <c r="U127" i="35"/>
  <c r="AF83" i="35"/>
  <c r="AG186" i="35"/>
  <c r="AW66" i="35"/>
  <c r="AD33" i="35"/>
  <c r="BU61" i="35"/>
  <c r="BG47" i="35"/>
  <c r="AC32" i="35"/>
  <c r="V30" i="35"/>
  <c r="BF34" i="35"/>
  <c r="AX35" i="35"/>
  <c r="C28" i="35"/>
  <c r="Z24" i="35"/>
  <c r="AG22" i="35"/>
  <c r="BU34" i="35"/>
  <c r="BF53" i="35"/>
  <c r="AE67" i="35"/>
  <c r="BR87" i="35"/>
  <c r="V42" i="35"/>
  <c r="AU42" i="35"/>
  <c r="AY44" i="35"/>
  <c r="BR53" i="35"/>
  <c r="AY67" i="35"/>
  <c r="BS20" i="35"/>
  <c r="U32" i="35"/>
  <c r="C35" i="35"/>
  <c r="BQ25" i="35"/>
  <c r="BN33" i="35"/>
  <c r="Z43" i="35"/>
  <c r="BU68" i="35"/>
  <c r="BB42" i="35"/>
  <c r="AH24" i="35"/>
  <c r="S55" i="35"/>
  <c r="BM27" i="35"/>
  <c r="C82" i="35"/>
  <c r="S101" i="35"/>
  <c r="BG24" i="35"/>
  <c r="AI94" i="35"/>
  <c r="AK72" i="35"/>
  <c r="BG53" i="35"/>
  <c r="AV47" i="35"/>
  <c r="U102" i="35"/>
  <c r="BO29" i="35"/>
  <c r="AZ71" i="35"/>
  <c r="BB59" i="35"/>
  <c r="AC71" i="35"/>
  <c r="BO84" i="35"/>
  <c r="P38" i="35"/>
  <c r="Y82" i="35"/>
  <c r="AH33" i="35"/>
  <c r="BP98" i="35"/>
  <c r="AH72" i="35"/>
  <c r="AF134" i="35"/>
  <c r="BC98" i="35"/>
  <c r="AU69" i="35"/>
  <c r="V79" i="35"/>
  <c r="Q80" i="35"/>
  <c r="X61" i="35"/>
  <c r="BA67" i="35"/>
  <c r="BJ76" i="35"/>
  <c r="BM67" i="35"/>
  <c r="AU72" i="35"/>
  <c r="AX33" i="35"/>
  <c r="R33" i="35"/>
  <c r="BS48" i="35"/>
  <c r="BG60" i="35"/>
  <c r="BB43" i="35"/>
  <c r="BN109" i="35"/>
  <c r="BT41" i="35"/>
  <c r="Q58" i="35"/>
  <c r="Q22" i="35"/>
  <c r="AZ65" i="35"/>
  <c r="BB132" i="35"/>
  <c r="BU22" i="35"/>
  <c r="BQ65" i="35"/>
  <c r="BD40" i="35"/>
  <c r="BH107" i="35"/>
  <c r="V39" i="35"/>
  <c r="AD35" i="35"/>
  <c r="BQ32" i="35"/>
  <c r="BB29" i="35"/>
  <c r="AU114" i="35"/>
  <c r="BL53" i="35"/>
  <c r="BC81" i="35"/>
  <c r="BI91" i="35"/>
  <c r="AF81" i="35"/>
  <c r="AE55" i="35"/>
  <c r="BF56" i="35"/>
  <c r="BG76" i="35"/>
  <c r="BL51" i="35"/>
  <c r="BR118" i="35"/>
  <c r="Q78" i="35"/>
  <c r="BO98" i="35"/>
  <c r="AU49" i="35"/>
  <c r="AW39" i="35"/>
  <c r="AD75" i="35"/>
  <c r="BU141" i="35"/>
  <c r="AG83" i="35"/>
  <c r="AF94" i="35"/>
  <c r="P84" i="35"/>
  <c r="R83" i="35"/>
  <c r="C100" i="35"/>
  <c r="AU82" i="35"/>
  <c r="P107" i="35"/>
  <c r="BT109" i="35"/>
  <c r="AH110" i="35"/>
  <c r="BP78" i="35"/>
  <c r="BQ39" i="35"/>
  <c r="BD38" i="35"/>
  <c r="T32" i="35"/>
  <c r="C25" i="35"/>
  <c r="AY53" i="35"/>
  <c r="BT27" i="35"/>
  <c r="BQ38" i="35"/>
  <c r="AA20" i="35"/>
  <c r="AZ34" i="35"/>
  <c r="AJ60" i="35"/>
  <c r="BQ27" i="35"/>
  <c r="W42" i="35"/>
  <c r="BK24" i="35"/>
  <c r="AB47" i="35"/>
  <c r="AD42" i="35"/>
  <c r="AX57" i="35"/>
  <c r="Z36" i="35"/>
  <c r="BP81" i="35"/>
  <c r="AF91" i="35"/>
  <c r="AC62" i="35"/>
  <c r="AG33" i="35"/>
  <c r="BI78" i="35"/>
  <c r="AA67" i="35"/>
  <c r="BG23" i="35"/>
  <c r="BL28" i="35"/>
  <c r="AA95" i="35"/>
  <c r="Y80" i="35"/>
  <c r="AC42" i="35"/>
  <c r="BO35" i="35"/>
  <c r="U117" i="35"/>
  <c r="AI63" i="35"/>
  <c r="X127" i="35"/>
  <c r="C49" i="35"/>
  <c r="BD49" i="35"/>
  <c r="BJ106" i="35"/>
  <c r="BF43" i="35"/>
  <c r="BP52" i="35"/>
  <c r="U83" i="35"/>
  <c r="AA43" i="35"/>
  <c r="Q121" i="35"/>
  <c r="Y85" i="35"/>
  <c r="BT63" i="35"/>
  <c r="AD89" i="35"/>
  <c r="AU75" i="35"/>
  <c r="C67" i="35"/>
  <c r="T70" i="35"/>
  <c r="BG80" i="35"/>
  <c r="BL18" i="35"/>
  <c r="BR91" i="35"/>
  <c r="U106" i="35"/>
  <c r="AU92" i="35"/>
  <c r="BJ57" i="35"/>
  <c r="AX31" i="35"/>
  <c r="BS25" i="35"/>
  <c r="Z56" i="35"/>
  <c r="BT61" i="35"/>
  <c r="S34" i="35"/>
  <c r="AG92" i="35"/>
  <c r="AV40" i="35"/>
  <c r="BE62" i="35"/>
  <c r="BK56" i="35"/>
  <c r="Y84" i="35"/>
  <c r="AX29" i="35"/>
  <c r="T42" i="35"/>
  <c r="AB126" i="35"/>
  <c r="AK99" i="35"/>
  <c r="BF47" i="35"/>
  <c r="BT78" i="35"/>
  <c r="BT95" i="35"/>
  <c r="X53" i="35"/>
  <c r="AY100" i="35"/>
  <c r="AI61" i="35"/>
  <c r="AF52" i="35"/>
  <c r="AU20" i="35"/>
  <c r="BK71" i="35"/>
  <c r="AU64" i="35"/>
  <c r="BC76" i="35"/>
  <c r="BL72" i="35"/>
  <c r="BF90" i="35"/>
  <c r="AG76" i="35"/>
  <c r="BH50" i="35"/>
  <c r="Y117" i="35"/>
  <c r="AZ84" i="35"/>
  <c r="BO65" i="35"/>
  <c r="AZ77" i="35"/>
  <c r="BI52" i="35"/>
  <c r="BG133" i="35"/>
  <c r="AJ95" i="35"/>
  <c r="BJ80" i="35"/>
  <c r="AD150" i="35"/>
  <c r="W50" i="35"/>
  <c r="AB61" i="35"/>
  <c r="AI50" i="35"/>
  <c r="S46" i="35"/>
  <c r="BG100" i="35"/>
  <c r="BR143" i="35"/>
  <c r="U75" i="35"/>
  <c r="V76" i="35"/>
  <c r="T56" i="35"/>
  <c r="BQ47" i="35"/>
  <c r="AV37" i="35"/>
  <c r="AX28" i="35"/>
  <c r="P57" i="35"/>
  <c r="AG52" i="35"/>
  <c r="BN74" i="35"/>
  <c r="BS71" i="35"/>
  <c r="V27" i="35"/>
  <c r="BD37" i="35"/>
  <c r="AU19" i="35"/>
  <c r="U49" i="35"/>
  <c r="R36" i="35"/>
  <c r="U42" i="35"/>
  <c r="BQ50" i="35"/>
  <c r="AV71" i="35"/>
  <c r="Z31" i="35"/>
  <c r="AG59" i="35"/>
  <c r="AW70" i="35"/>
  <c r="U27" i="35"/>
  <c r="AY83" i="35"/>
  <c r="BT80" i="35"/>
  <c r="BC79" i="35"/>
  <c r="BQ84" i="35"/>
  <c r="AW87" i="35"/>
  <c r="AB65" i="35"/>
  <c r="BB56" i="35"/>
  <c r="U89" i="35"/>
  <c r="AX116" i="35"/>
  <c r="BL74" i="35"/>
  <c r="BT85" i="35"/>
  <c r="BL71" i="35"/>
  <c r="AE82" i="35"/>
  <c r="AE40" i="35"/>
  <c r="Q103" i="35"/>
  <c r="R29" i="35"/>
  <c r="AG60" i="35"/>
  <c r="BM76" i="35"/>
  <c r="AH61" i="35"/>
  <c r="R72" i="35"/>
  <c r="BD90" i="35"/>
  <c r="AK85" i="35"/>
  <c r="BT96" i="35"/>
  <c r="T86" i="35"/>
  <c r="R87" i="35"/>
  <c r="AV18" i="35"/>
  <c r="AA28" i="35"/>
  <c r="Z30" i="35"/>
  <c r="BS23" i="35"/>
  <c r="P20" i="35"/>
  <c r="AZ32" i="35"/>
  <c r="AG31" i="35"/>
  <c r="BM28" i="35"/>
  <c r="W44" i="35"/>
  <c r="Y30" i="35"/>
  <c r="BF42" i="35"/>
  <c r="BF76" i="35"/>
  <c r="AE60" i="35"/>
  <c r="U74" i="35"/>
  <c r="AK90" i="35"/>
  <c r="W62" i="35"/>
  <c r="R32" i="35"/>
  <c r="BB52" i="35"/>
  <c r="V70" i="35"/>
  <c r="AJ108" i="35"/>
  <c r="BN51" i="35"/>
  <c r="AZ43" i="35"/>
  <c r="BE73" i="35"/>
  <c r="BN73" i="35"/>
  <c r="S85" i="35"/>
  <c r="AD40" i="35"/>
  <c r="BD146" i="35"/>
  <c r="AW100" i="35"/>
  <c r="AU67" i="35"/>
  <c r="BA69" i="35"/>
  <c r="AG121" i="35"/>
  <c r="AI121" i="35"/>
  <c r="AC57" i="35"/>
  <c r="BN66" i="35"/>
  <c r="BE81" i="35"/>
  <c r="BC67" i="35"/>
  <c r="AB62" i="35"/>
  <c r="Q67" i="35"/>
  <c r="BU51" i="35"/>
  <c r="BT127" i="35"/>
  <c r="BU44" i="35"/>
  <c r="BP31" i="35"/>
  <c r="BJ74" i="35"/>
  <c r="AU71" i="35"/>
  <c r="BT43" i="35"/>
  <c r="AD29" i="35"/>
  <c r="AE39" i="35"/>
  <c r="BG27" i="35"/>
  <c r="AV130" i="35"/>
  <c r="S42" i="35"/>
  <c r="BN96" i="35"/>
  <c r="X35" i="35"/>
  <c r="BH23" i="35"/>
  <c r="AA30" i="35"/>
  <c r="P59" i="35"/>
  <c r="AV61" i="35"/>
  <c r="BL31" i="35"/>
  <c r="AK105" i="35"/>
  <c r="AC77" i="35"/>
  <c r="Y100" i="35"/>
  <c r="Y91" i="35"/>
  <c r="BF74" i="35"/>
  <c r="AW76" i="35"/>
  <c r="BK79" i="35"/>
  <c r="AA78" i="35"/>
  <c r="AB85" i="35"/>
  <c r="AZ75" i="35"/>
  <c r="BT58" i="35"/>
  <c r="Q64" i="35"/>
  <c r="BF71" i="35"/>
  <c r="AB92" i="35"/>
  <c r="BR81" i="35"/>
  <c r="AA106" i="35"/>
  <c r="AI143" i="35"/>
  <c r="T48" i="35"/>
  <c r="T91" i="35"/>
  <c r="AJ77" i="35"/>
  <c r="U48" i="35"/>
  <c r="Z41" i="35"/>
  <c r="AB113" i="35"/>
  <c r="AH71" i="35"/>
  <c r="R46" i="35"/>
  <c r="AW20" i="35"/>
  <c r="AV41" i="35"/>
  <c r="BJ50" i="35"/>
  <c r="Y26" i="35"/>
  <c r="BB35" i="35"/>
  <c r="BS126" i="35"/>
  <c r="BN25" i="35"/>
  <c r="AC87" i="35"/>
  <c r="BM82" i="35"/>
  <c r="Z58" i="35"/>
  <c r="AI49" i="35"/>
  <c r="BS36" i="35"/>
  <c r="BO26" i="35"/>
  <c r="T49" i="35"/>
  <c r="BI85" i="35"/>
  <c r="AI39" i="35"/>
  <c r="AC41" i="35"/>
  <c r="AA100" i="35"/>
  <c r="AA56" i="35"/>
  <c r="AA33" i="35"/>
  <c r="Y43" i="35"/>
  <c r="P70" i="35"/>
  <c r="BC38" i="35"/>
  <c r="BR44" i="35"/>
  <c r="BI82" i="35"/>
  <c r="X59" i="35"/>
  <c r="BA71" i="35"/>
  <c r="W80" i="35"/>
  <c r="BK85" i="35"/>
  <c r="BN111" i="35"/>
  <c r="BE103" i="35"/>
  <c r="AX128" i="35"/>
  <c r="S117" i="35"/>
  <c r="BA56" i="35"/>
  <c r="T96" i="35"/>
  <c r="AE119" i="35"/>
  <c r="AG107" i="35"/>
  <c r="BB81" i="35"/>
  <c r="AI77" i="35"/>
  <c r="BQ98" i="35"/>
  <c r="AY154" i="35"/>
  <c r="AF103" i="35"/>
  <c r="AZ109" i="35"/>
  <c r="Q36" i="35"/>
  <c r="AU22" i="35"/>
  <c r="BM42" i="35"/>
  <c r="BQ22" i="35"/>
  <c r="AJ61" i="35"/>
  <c r="AE51" i="35"/>
  <c r="BK45" i="35"/>
  <c r="AB25" i="35"/>
  <c r="AF90" i="35"/>
  <c r="X22" i="35"/>
  <c r="AV36" i="35"/>
  <c r="V59" i="35"/>
  <c r="BA20" i="35"/>
  <c r="AW57" i="35"/>
  <c r="AE42" i="35"/>
  <c r="BF27" i="35"/>
  <c r="BF51" i="35"/>
  <c r="Y25" i="35"/>
  <c r="W52" i="35"/>
  <c r="X43" i="35"/>
  <c r="AG84" i="35"/>
  <c r="BU62" i="35"/>
  <c r="AI75" i="35"/>
  <c r="AZ37" i="35"/>
  <c r="AI31" i="35"/>
  <c r="AC20" i="35"/>
  <c r="AA71" i="35"/>
  <c r="BC68" i="35"/>
  <c r="U44" i="35"/>
  <c r="BL69" i="35"/>
  <c r="P48" i="35"/>
  <c r="AK94" i="35"/>
  <c r="BS77" i="35"/>
  <c r="BM95" i="35"/>
  <c r="BH93" i="35"/>
  <c r="BF52" i="35"/>
  <c r="T25" i="35"/>
  <c r="AB54" i="35"/>
  <c r="AX25" i="35"/>
  <c r="P56" i="35"/>
  <c r="P22" i="35"/>
  <c r="AV59" i="35"/>
  <c r="BL37" i="35"/>
  <c r="U61" i="35"/>
  <c r="BO97" i="35"/>
  <c r="BR90" i="35"/>
  <c r="S38" i="35"/>
  <c r="AZ56" i="35"/>
  <c r="BL50" i="35"/>
  <c r="P117" i="35"/>
  <c r="BR45" i="35"/>
  <c r="BI109" i="35"/>
  <c r="W66" i="35"/>
  <c r="BA43" i="35"/>
  <c r="BR138" i="35"/>
  <c r="BF91" i="35"/>
  <c r="AK64" i="35"/>
  <c r="BI96" i="35"/>
  <c r="AW97" i="35"/>
  <c r="BM66" i="35"/>
  <c r="BJ105" i="35"/>
  <c r="AC108" i="35"/>
  <c r="BL107" i="35"/>
  <c r="BM69" i="35"/>
  <c r="AH26" i="35"/>
  <c r="AH20" i="35"/>
  <c r="BS21" i="35"/>
  <c r="P58" i="35"/>
  <c r="BU28" i="35"/>
  <c r="AH37" i="35"/>
  <c r="AG24" i="35"/>
  <c r="AY112" i="35"/>
  <c r="BQ101" i="35"/>
  <c r="AZ64" i="35"/>
  <c r="BS61" i="35"/>
  <c r="BO101" i="35"/>
  <c r="BK52" i="35"/>
  <c r="AC96" i="35"/>
  <c r="BH44" i="35"/>
  <c r="BL25" i="35"/>
  <c r="BN81" i="35"/>
  <c r="AH91" i="35"/>
  <c r="AA86" i="35"/>
  <c r="BC37" i="35"/>
  <c r="BP68" i="35"/>
  <c r="AV128" i="35"/>
  <c r="AX36" i="35"/>
  <c r="AG42" i="35"/>
  <c r="BS100" i="35"/>
  <c r="P50" i="35"/>
  <c r="Q77" i="35"/>
  <c r="BT45" i="35"/>
  <c r="BE92" i="35"/>
  <c r="BQ82" i="35"/>
  <c r="AA61" i="35"/>
  <c r="BL57" i="35"/>
  <c r="C55" i="35"/>
  <c r="V57" i="35"/>
  <c r="T31" i="35"/>
  <c r="AX94" i="35"/>
  <c r="Y69" i="35"/>
  <c r="AC78" i="35"/>
  <c r="AI87" i="35"/>
  <c r="AB74" i="35"/>
  <c r="AH38" i="35"/>
  <c r="AI45" i="35"/>
  <c r="AJ56" i="35"/>
  <c r="BR27" i="35"/>
  <c r="BM32" i="35"/>
  <c r="T93" i="35"/>
  <c r="Y49" i="35"/>
  <c r="AA40" i="35"/>
  <c r="C19" i="35"/>
  <c r="AG57" i="35"/>
  <c r="AJ30" i="35"/>
  <c r="U63" i="35"/>
  <c r="BP34" i="35"/>
  <c r="BL23" i="35"/>
  <c r="BO45" i="35"/>
  <c r="BM77" i="35"/>
  <c r="X54" i="35"/>
  <c r="BN24" i="35"/>
  <c r="BI44" i="35"/>
  <c r="BJ100" i="35"/>
  <c r="BP37" i="35"/>
  <c r="BQ72" i="35"/>
  <c r="AD56" i="35"/>
  <c r="P54" i="35"/>
  <c r="AU31" i="35"/>
  <c r="BS58" i="35"/>
  <c r="AU123" i="35"/>
  <c r="AJ53" i="35"/>
  <c r="BL42" i="35"/>
  <c r="Z92" i="35"/>
  <c r="AF84" i="35"/>
  <c r="AZ86" i="35"/>
  <c r="AE28" i="35"/>
  <c r="AD58" i="35"/>
  <c r="X47" i="35"/>
  <c r="Y93" i="35"/>
  <c r="AY137" i="35"/>
  <c r="AV97" i="35"/>
  <c r="X75" i="35"/>
  <c r="AI95" i="35"/>
  <c r="AK82" i="35"/>
  <c r="X103" i="35"/>
  <c r="BM68" i="35"/>
  <c r="BG73" i="35"/>
  <c r="AE24" i="35"/>
  <c r="BR84" i="35"/>
  <c r="C95" i="35"/>
  <c r="AU85" i="35"/>
  <c r="BL89" i="35"/>
  <c r="T38" i="35"/>
  <c r="AC53" i="35"/>
  <c r="AB26" i="35"/>
  <c r="BS88" i="35"/>
  <c r="AX26" i="35"/>
  <c r="Q42" i="35"/>
  <c r="BE101" i="35"/>
  <c r="AC67" i="35"/>
  <c r="BI79" i="35"/>
  <c r="BQ53" i="35"/>
  <c r="BM88" i="35"/>
  <c r="BE34" i="35"/>
  <c r="AI41" i="35"/>
  <c r="BT100" i="35"/>
  <c r="BM22" i="35"/>
  <c r="BD34" i="35"/>
  <c r="AX54" i="35"/>
  <c r="U76" i="35"/>
  <c r="AJ59" i="35"/>
  <c r="BQ59" i="35"/>
  <c r="AG95" i="35"/>
  <c r="Y57" i="35"/>
  <c r="BG38" i="35"/>
  <c r="AC126" i="35"/>
  <c r="BC69" i="35"/>
  <c r="AY69" i="35"/>
  <c r="AJ35" i="35"/>
  <c r="C129" i="35"/>
  <c r="R73" i="35"/>
  <c r="BH59" i="35"/>
  <c r="AD102" i="35"/>
  <c r="BR74" i="35"/>
  <c r="P66" i="35"/>
  <c r="BQ86" i="35"/>
  <c r="BN63" i="35"/>
  <c r="AK40" i="35"/>
  <c r="BR57" i="35"/>
  <c r="BF77" i="35"/>
  <c r="BU86" i="35"/>
  <c r="BR77" i="35"/>
  <c r="BD75" i="35"/>
  <c r="Y96" i="35"/>
  <c r="T65" i="35"/>
  <c r="U66" i="35"/>
  <c r="AJ110" i="35"/>
  <c r="Y56" i="35"/>
  <c r="AG55" i="35"/>
  <c r="AC59" i="35"/>
  <c r="U33" i="35"/>
  <c r="X32" i="35"/>
  <c r="AX44" i="35"/>
  <c r="C102" i="35"/>
  <c r="AG28" i="35"/>
  <c r="R55" i="35"/>
  <c r="S72" i="35"/>
  <c r="BT64" i="35"/>
  <c r="Z29" i="35"/>
  <c r="BB89" i="35"/>
  <c r="AV96" i="35"/>
  <c r="BI43" i="35"/>
  <c r="T97" i="35"/>
  <c r="AV89" i="35"/>
  <c r="T68" i="35"/>
  <c r="AH64" i="35"/>
  <c r="AV66" i="35"/>
  <c r="S119" i="35"/>
  <c r="BQ77" i="35"/>
  <c r="AZ90" i="35"/>
  <c r="BM130" i="35"/>
  <c r="X85" i="35"/>
  <c r="R118" i="35"/>
  <c r="AU68" i="35"/>
  <c r="BC83" i="35"/>
  <c r="BE98" i="35"/>
  <c r="Z76" i="35"/>
  <c r="BF61" i="35"/>
  <c r="AE89" i="35"/>
  <c r="AW86" i="35"/>
  <c r="AH126" i="35"/>
  <c r="S111" i="35"/>
  <c r="AJ75" i="35"/>
  <c r="S76" i="35"/>
  <c r="S97" i="35"/>
  <c r="AH62" i="35"/>
  <c r="V58" i="35"/>
  <c r="BO38" i="35"/>
  <c r="R66" i="35"/>
  <c r="BB65" i="35"/>
  <c r="BD56" i="35"/>
  <c r="BC49" i="35"/>
  <c r="V69" i="35"/>
  <c r="BI29" i="35"/>
  <c r="AX43" i="35"/>
  <c r="BM97" i="35"/>
  <c r="R35" i="35"/>
  <c r="W65" i="35"/>
  <c r="R76" i="35"/>
  <c r="AK22" i="35"/>
  <c r="AU65" i="35"/>
  <c r="Y61" i="35"/>
  <c r="Y95" i="35"/>
  <c r="BN43" i="35"/>
  <c r="BJ87" i="35"/>
  <c r="AW72" i="35"/>
  <c r="AI93" i="35"/>
  <c r="BP123" i="35"/>
  <c r="AA81" i="35"/>
  <c r="U81" i="35"/>
  <c r="AA107" i="35"/>
  <c r="AW71" i="35"/>
  <c r="AU120" i="35"/>
  <c r="R75" i="35"/>
  <c r="AK54" i="35"/>
  <c r="AF78" i="35"/>
  <c r="AD45" i="35"/>
  <c r="Y71" i="35"/>
  <c r="BA66" i="35"/>
  <c r="AX105" i="35"/>
  <c r="S41" i="35"/>
  <c r="AZ144" i="35"/>
  <c r="BA63" i="35"/>
  <c r="AU96" i="35"/>
  <c r="T41" i="35"/>
  <c r="AK97" i="35"/>
  <c r="AK84" i="35"/>
  <c r="AC111" i="35"/>
  <c r="W75" i="35"/>
  <c r="AW44" i="35"/>
  <c r="BT77" i="35"/>
  <c r="BT44" i="35"/>
  <c r="BA37" i="35"/>
  <c r="AH58" i="35"/>
  <c r="W69" i="35"/>
  <c r="AJ29" i="35"/>
  <c r="AA26" i="35"/>
  <c r="T58" i="35"/>
  <c r="R58" i="35"/>
  <c r="BB24" i="35"/>
  <c r="AV53" i="35"/>
  <c r="AG65" i="35"/>
  <c r="BB46" i="35"/>
  <c r="AG37" i="35"/>
  <c r="Q61" i="35"/>
  <c r="U28" i="35"/>
  <c r="AZ35" i="35"/>
  <c r="AV94" i="35"/>
  <c r="AY79" i="35"/>
  <c r="BL58" i="35"/>
  <c r="AH67" i="35"/>
  <c r="BF85" i="35"/>
  <c r="X81" i="35"/>
  <c r="BG114" i="35"/>
  <c r="AW69" i="35"/>
  <c r="R62" i="35"/>
  <c r="BI69" i="35"/>
  <c r="Q79" i="35"/>
  <c r="BK94" i="35"/>
  <c r="S115" i="35"/>
  <c r="BU88" i="35"/>
  <c r="AB38" i="35"/>
  <c r="BC45" i="35"/>
  <c r="AI65" i="35"/>
  <c r="BC59" i="35"/>
  <c r="BE55" i="35"/>
  <c r="BL61" i="35"/>
  <c r="U91" i="35"/>
  <c r="P92" i="35"/>
  <c r="AE71" i="35"/>
  <c r="BD135" i="35"/>
  <c r="BN28" i="35"/>
  <c r="S71" i="35"/>
  <c r="AE54" i="35"/>
  <c r="W60" i="35"/>
  <c r="AK18" i="35"/>
  <c r="BK44" i="35"/>
  <c r="BH56" i="35"/>
  <c r="AE63" i="35"/>
  <c r="BU35" i="35"/>
  <c r="W40" i="35"/>
  <c r="BG71" i="35"/>
  <c r="Q35" i="35"/>
  <c r="BS64" i="35"/>
  <c r="BH31" i="35"/>
  <c r="Z42" i="35"/>
  <c r="AV52" i="35"/>
  <c r="BT83" i="35"/>
  <c r="AH44" i="35"/>
  <c r="BU57" i="35"/>
  <c r="AX80" i="35"/>
  <c r="BH37" i="35"/>
  <c r="BT26" i="35"/>
  <c r="BL98" i="35"/>
  <c r="AX63" i="35"/>
  <c r="C89" i="35"/>
  <c r="AZ30" i="35"/>
  <c r="BG50" i="35"/>
  <c r="AD96" i="35"/>
  <c r="P98" i="35"/>
  <c r="BP110" i="35"/>
  <c r="BQ97" i="35"/>
  <c r="X51" i="35"/>
  <c r="BK130" i="35"/>
  <c r="AU108" i="35"/>
  <c r="BQ48" i="35"/>
  <c r="AY115" i="35"/>
  <c r="R91" i="35"/>
  <c r="V77" i="35"/>
  <c r="BF68" i="35"/>
  <c r="X79" i="35"/>
  <c r="BK82" i="35"/>
  <c r="BE113" i="35"/>
  <c r="BL109" i="35"/>
  <c r="W110" i="35"/>
  <c r="AE107" i="35"/>
  <c r="BR110" i="35"/>
  <c r="BO184" i="35"/>
  <c r="BH36" i="35"/>
  <c r="BB45" i="35"/>
  <c r="BE37" i="35"/>
  <c r="AI125" i="35"/>
  <c r="BL70" i="35"/>
  <c r="AH32" i="35"/>
  <c r="BN39" i="35"/>
  <c r="AE49" i="35"/>
  <c r="BQ87" i="35"/>
  <c r="U100" i="35"/>
  <c r="X114" i="35"/>
  <c r="AB23" i="35"/>
  <c r="P21" i="35"/>
  <c r="T57" i="35"/>
  <c r="AK43" i="35"/>
  <c r="T51" i="35"/>
  <c r="V46" i="35"/>
  <c r="R34" i="35"/>
  <c r="BO102" i="35"/>
  <c r="T24" i="35"/>
  <c r="BS32" i="35"/>
  <c r="BP56" i="35"/>
  <c r="Y81" i="35"/>
  <c r="AD39" i="35"/>
  <c r="AG50" i="35"/>
  <c r="AF88" i="35"/>
  <c r="BI24" i="35"/>
  <c r="BH86" i="35"/>
  <c r="BN38" i="35"/>
  <c r="BQ34" i="35"/>
  <c r="AH94" i="35"/>
  <c r="BJ96" i="35"/>
  <c r="AA50" i="35"/>
  <c r="BP74" i="35"/>
  <c r="Z67" i="35"/>
  <c r="X76" i="35"/>
  <c r="BR29" i="35"/>
  <c r="AK100" i="35"/>
  <c r="P81" i="35"/>
  <c r="V86" i="35"/>
  <c r="AY29" i="35"/>
  <c r="BO90" i="35"/>
  <c r="BP67" i="35"/>
  <c r="BT73" i="35"/>
  <c r="Z54" i="35"/>
  <c r="BR51" i="35"/>
  <c r="AJ47" i="35"/>
  <c r="S24" i="35"/>
  <c r="BF84" i="35"/>
  <c r="BE102" i="35"/>
  <c r="AA54" i="35"/>
  <c r="AC66" i="35"/>
  <c r="AI78" i="35"/>
  <c r="AK67" i="35"/>
  <c r="AJ94" i="35"/>
  <c r="AB122" i="35"/>
  <c r="BU79" i="35"/>
  <c r="R20" i="35"/>
  <c r="AY21" i="35"/>
  <c r="BT34" i="35"/>
  <c r="S37" i="35"/>
  <c r="BF30" i="35"/>
  <c r="AI19" i="35"/>
  <c r="AH42" i="35"/>
  <c r="AG112" i="35"/>
  <c r="BG39" i="35"/>
  <c r="V47" i="35"/>
  <c r="W58" i="35"/>
  <c r="AF68" i="35"/>
  <c r="AD128" i="35"/>
  <c r="AF37" i="35"/>
  <c r="U58" i="35"/>
  <c r="Z135" i="35"/>
  <c r="AK62" i="35"/>
  <c r="BP59" i="35"/>
  <c r="BE29" i="35"/>
  <c r="BS99" i="35"/>
  <c r="BK67" i="35"/>
  <c r="BM25" i="35"/>
  <c r="AK77" i="35"/>
  <c r="BH79" i="35"/>
  <c r="BN79" i="35"/>
  <c r="V67" i="35"/>
  <c r="BT24" i="35"/>
  <c r="T74" i="35"/>
  <c r="T92" i="35"/>
  <c r="AZ80" i="35"/>
  <c r="AH81" i="35"/>
  <c r="C70" i="35"/>
  <c r="AD83" i="35"/>
  <c r="BN83" i="35"/>
  <c r="V50" i="35"/>
  <c r="C44" i="35"/>
  <c r="AG100" i="35"/>
  <c r="BR128" i="35"/>
  <c r="AE99" i="35"/>
  <c r="BM105" i="35"/>
  <c r="BG111" i="35"/>
  <c r="BK43" i="35"/>
  <c r="AU51" i="35"/>
  <c r="AU57" i="35"/>
  <c r="BG51" i="35"/>
  <c r="BU47" i="35"/>
  <c r="AA32" i="35"/>
  <c r="AW78" i="35"/>
  <c r="AF61" i="35"/>
  <c r="AB64" i="35"/>
  <c r="AY155" i="35"/>
  <c r="BS40" i="35"/>
  <c r="T28" i="35"/>
  <c r="BH66" i="35"/>
  <c r="BO23" i="35"/>
  <c r="AY22" i="35"/>
  <c r="BE26" i="35"/>
  <c r="AE62" i="35"/>
  <c r="T78" i="35"/>
  <c r="BO91" i="35"/>
  <c r="BK72" i="35"/>
  <c r="AH29" i="35"/>
  <c r="AW93" i="35"/>
  <c r="AX46" i="35"/>
  <c r="AG71" i="35"/>
  <c r="U41" i="35"/>
  <c r="V19" i="35"/>
  <c r="AF49" i="35"/>
  <c r="BQ40" i="35"/>
  <c r="AV72" i="35"/>
  <c r="BQ62" i="35"/>
  <c r="AB56" i="35"/>
  <c r="R82" i="35"/>
  <c r="BT40" i="35"/>
  <c r="BC85" i="35"/>
  <c r="AF69" i="35"/>
  <c r="C43" i="35"/>
  <c r="BB130" i="35"/>
  <c r="Z97" i="35"/>
  <c r="AZ62" i="35"/>
  <c r="BF57" i="35"/>
  <c r="Z144" i="35"/>
  <c r="BD82" i="35"/>
  <c r="S69" i="35"/>
  <c r="AK93" i="35"/>
  <c r="Q125" i="35"/>
  <c r="AH40" i="35"/>
  <c r="AX136" i="35"/>
  <c r="C105" i="35"/>
  <c r="BG108" i="35"/>
  <c r="BG104" i="35"/>
  <c r="T110" i="35"/>
  <c r="AU87" i="35"/>
  <c r="AD60" i="35"/>
  <c r="BB61" i="35"/>
  <c r="AH57" i="35"/>
  <c r="BB39" i="35"/>
  <c r="X20" i="35"/>
  <c r="BG42" i="35"/>
  <c r="BM37" i="35"/>
  <c r="BM36" i="35"/>
  <c r="BG32" i="35"/>
  <c r="BN23" i="35"/>
  <c r="AU39" i="35"/>
  <c r="BT49" i="35"/>
  <c r="BS90" i="35"/>
  <c r="AX98" i="35"/>
  <c r="BH73" i="35"/>
  <c r="T36" i="35"/>
  <c r="BM33" i="35"/>
  <c r="AF39" i="35"/>
  <c r="AJ126" i="35"/>
  <c r="AI27" i="35"/>
  <c r="W114" i="35"/>
  <c r="R131" i="35"/>
  <c r="AC27" i="35"/>
  <c r="AX55" i="35"/>
  <c r="BJ58" i="35"/>
  <c r="S93" i="35"/>
  <c r="BA68" i="35"/>
  <c r="R64" i="35"/>
  <c r="AE104" i="35"/>
  <c r="BD89" i="35"/>
  <c r="AC95" i="35"/>
  <c r="Z90" i="35"/>
  <c r="AF53" i="35"/>
  <c r="AX84" i="35"/>
  <c r="BA75" i="35"/>
  <c r="AA111" i="35"/>
  <c r="BJ89" i="35"/>
  <c r="AW103" i="35"/>
  <c r="AK69" i="35"/>
  <c r="AZ106" i="35"/>
  <c r="V40" i="35"/>
  <c r="BU29" i="35"/>
  <c r="U52" i="35"/>
  <c r="AK27" i="35"/>
  <c r="T67" i="35"/>
  <c r="BA49" i="35"/>
  <c r="AJ50" i="35"/>
  <c r="BM47" i="35"/>
  <c r="BN26" i="35"/>
  <c r="BS76" i="35"/>
  <c r="AK71" i="35"/>
  <c r="BL33" i="35"/>
  <c r="AY42" i="35"/>
  <c r="T62" i="35"/>
  <c r="BS29" i="35"/>
  <c r="AV85" i="35"/>
  <c r="P52" i="35"/>
  <c r="AY70" i="35"/>
  <c r="BO18" i="35"/>
  <c r="P63" i="35"/>
  <c r="AZ96" i="35"/>
  <c r="V81" i="35"/>
  <c r="BI62" i="35"/>
  <c r="BJ60" i="35"/>
  <c r="R45" i="35"/>
  <c r="BL143" i="35"/>
  <c r="BQ88" i="35"/>
  <c r="S65" i="35"/>
  <c r="AE122" i="35"/>
  <c r="BU76" i="35"/>
  <c r="BE43" i="35"/>
  <c r="AW74" i="35"/>
  <c r="BR43" i="35"/>
  <c r="BO83" i="35"/>
  <c r="BL92" i="35"/>
  <c r="BD84" i="35"/>
  <c r="BA85" i="35"/>
  <c r="AE69" i="35"/>
  <c r="AD80" i="35"/>
  <c r="X60" i="35"/>
  <c r="AE92" i="35"/>
  <c r="BE93" i="35"/>
  <c r="BE75" i="35"/>
  <c r="W155" i="35"/>
  <c r="BH26" i="35"/>
  <c r="Q82" i="35"/>
  <c r="AA47" i="35"/>
  <c r="W51" i="35"/>
  <c r="BT54" i="35"/>
  <c r="BB47" i="35"/>
  <c r="BH47" i="35"/>
  <c r="AY58" i="35"/>
  <c r="BJ48" i="35"/>
  <c r="Q98" i="35"/>
  <c r="BH90" i="35"/>
  <c r="U29" i="35"/>
  <c r="AX96" i="35"/>
  <c r="BG41" i="35"/>
  <c r="BC101" i="35"/>
  <c r="BO70" i="35"/>
  <c r="T71" i="35"/>
  <c r="AW88" i="35"/>
  <c r="BT115" i="35"/>
  <c r="W55" i="35"/>
  <c r="AU137" i="35"/>
  <c r="BE97" i="35"/>
  <c r="BN85" i="35"/>
  <c r="BR75" i="35"/>
  <c r="AK47" i="35"/>
  <c r="AD110" i="35"/>
  <c r="AG119" i="35"/>
  <c r="AJ102" i="35"/>
  <c r="W93" i="35"/>
  <c r="BI39" i="35"/>
  <c r="AW53" i="35"/>
  <c r="AW59" i="35"/>
  <c r="BI53" i="35"/>
  <c r="BK49" i="35"/>
  <c r="AX53" i="35"/>
  <c r="BJ47" i="35"/>
  <c r="T64" i="35"/>
  <c r="BR65" i="35"/>
  <c r="AX59" i="35"/>
  <c r="T106" i="35"/>
  <c r="BR88" i="35"/>
  <c r="BC63" i="35"/>
  <c r="BJ19" i="35"/>
  <c r="BI54" i="35"/>
  <c r="BL45" i="35"/>
  <c r="BS30" i="35"/>
  <c r="AA25" i="35"/>
  <c r="AX32" i="35"/>
  <c r="AV88" i="35"/>
  <c r="Y72" i="35"/>
  <c r="Q63" i="35"/>
  <c r="AH68" i="35"/>
  <c r="T59" i="35"/>
  <c r="BK29" i="35"/>
  <c r="AZ50" i="35"/>
  <c r="AF85" i="35"/>
  <c r="AY56" i="35"/>
  <c r="R59" i="35"/>
  <c r="BI51" i="35"/>
  <c r="AV84" i="35"/>
  <c r="BN87" i="35"/>
  <c r="AC102" i="35"/>
  <c r="AV102" i="35"/>
  <c r="BP40" i="35"/>
  <c r="AD112" i="35"/>
  <c r="S75" i="35"/>
  <c r="AJ114" i="35"/>
  <c r="BF60" i="35"/>
  <c r="X73" i="35"/>
  <c r="AV127" i="35"/>
  <c r="U118" i="35"/>
  <c r="AB50" i="35"/>
  <c r="U50" i="35"/>
  <c r="P122" i="35"/>
  <c r="BR49" i="35"/>
  <c r="BJ41" i="35"/>
  <c r="BL87" i="35"/>
  <c r="U93" i="35"/>
  <c r="AY66" i="35"/>
  <c r="BJ136" i="35"/>
  <c r="BJ72" i="35"/>
  <c r="Z140" i="35"/>
  <c r="AV21" i="35"/>
  <c r="AD41" i="35"/>
  <c r="BG18" i="35"/>
  <c r="BB60" i="35"/>
  <c r="P47" i="35"/>
  <c r="AW85" i="35"/>
  <c r="BC60" i="35"/>
  <c r="BD45" i="35"/>
  <c r="BL46" i="35"/>
  <c r="AB78" i="35"/>
  <c r="BH87" i="35"/>
  <c r="BD73" i="35"/>
  <c r="AB93" i="35"/>
  <c r="AH41" i="35"/>
  <c r="BN72" i="35"/>
  <c r="BS24" i="35"/>
  <c r="BT71" i="35"/>
  <c r="C38" i="35"/>
  <c r="BD87" i="35"/>
  <c r="BK86" i="35"/>
  <c r="AW63" i="35"/>
  <c r="BB115" i="35"/>
  <c r="AJ96" i="35"/>
  <c r="BJ40" i="35"/>
  <c r="T54" i="35"/>
  <c r="BH133" i="35"/>
  <c r="W107" i="35"/>
  <c r="AY106" i="35"/>
  <c r="BL94" i="35"/>
  <c r="BG89" i="35"/>
  <c r="V84" i="35"/>
  <c r="BJ71" i="35"/>
  <c r="V113" i="35"/>
  <c r="W146" i="35"/>
  <c r="AV157" i="35"/>
  <c r="AD51" i="35"/>
  <c r="AG150" i="35"/>
  <c r="BM93" i="35"/>
  <c r="AX66" i="35"/>
  <c r="BB104" i="35"/>
  <c r="X91" i="35"/>
  <c r="AK75" i="35"/>
  <c r="BL102" i="35"/>
  <c r="BT158" i="35"/>
  <c r="BL104" i="35"/>
  <c r="AB156" i="35"/>
  <c r="Y135" i="35"/>
  <c r="AF77" i="35"/>
  <c r="BA24" i="35"/>
  <c r="AW129" i="35"/>
  <c r="AA62" i="35"/>
  <c r="BJ65" i="35"/>
  <c r="AD21" i="35"/>
  <c r="BU37" i="35"/>
  <c r="BJ35" i="35"/>
  <c r="AA109" i="35"/>
  <c r="X71" i="35"/>
  <c r="AY52" i="35"/>
  <c r="BM31" i="35"/>
  <c r="S33" i="35"/>
  <c r="AC65" i="35"/>
  <c r="U20" i="35"/>
  <c r="S51" i="35"/>
  <c r="Y24" i="35"/>
  <c r="AU61" i="35"/>
  <c r="P32" i="35"/>
  <c r="BQ28" i="35"/>
  <c r="BI45" i="35"/>
  <c r="AD19" i="35"/>
  <c r="BB20" i="35"/>
  <c r="T27" i="35"/>
  <c r="BT20" i="35"/>
  <c r="AZ41" i="35"/>
  <c r="P96" i="35"/>
  <c r="BM29" i="35"/>
  <c r="AA27" i="35"/>
  <c r="AB51" i="35"/>
  <c r="AI84" i="35"/>
  <c r="AF63" i="35"/>
  <c r="AC115" i="35"/>
  <c r="AE30" i="35"/>
  <c r="BT35" i="35"/>
  <c r="BF28" i="35"/>
  <c r="BB86" i="35"/>
  <c r="BU40" i="35"/>
  <c r="BB51" i="35"/>
  <c r="Z23" i="35"/>
  <c r="U80" i="35"/>
  <c r="AG106" i="35"/>
  <c r="R99" i="35"/>
  <c r="P68" i="35"/>
  <c r="BN57" i="35"/>
  <c r="T166" i="35"/>
  <c r="C98" i="35"/>
  <c r="AA73" i="35"/>
  <c r="R78" i="35"/>
  <c r="BC71" i="35"/>
  <c r="AG61" i="35"/>
  <c r="AK65" i="35"/>
  <c r="AJ40" i="35"/>
  <c r="BP102" i="35"/>
  <c r="BE106" i="35"/>
  <c r="BD94" i="35"/>
  <c r="C72" i="35"/>
  <c r="BL124" i="35"/>
  <c r="C109" i="35"/>
  <c r="BQ93" i="35"/>
  <c r="AZ82" i="35"/>
  <c r="BA45" i="35"/>
  <c r="BA51" i="35"/>
  <c r="BM45" i="35"/>
  <c r="BO99" i="35"/>
  <c r="Z25" i="35"/>
  <c r="BI40" i="35"/>
  <c r="BK36" i="35"/>
  <c r="BK59" i="35"/>
  <c r="U86" i="35"/>
  <c r="BN54" i="35"/>
  <c r="R26" i="35"/>
  <c r="X74" i="35"/>
  <c r="AB27" i="35"/>
  <c r="BR76" i="35"/>
  <c r="AU70" i="35"/>
  <c r="AB24" i="35"/>
  <c r="BL40" i="35"/>
  <c r="V63" i="35"/>
  <c r="U69" i="35"/>
  <c r="AE53" i="35"/>
  <c r="BL138" i="35"/>
  <c r="AX49" i="35"/>
  <c r="BB53" i="35"/>
  <c r="Z99" i="35"/>
  <c r="BN27" i="35"/>
  <c r="BB49" i="35"/>
  <c r="AG35" i="35"/>
  <c r="AJ90" i="35"/>
  <c r="X96" i="35"/>
  <c r="AG85" i="35"/>
  <c r="BC65" i="35"/>
  <c r="BN94" i="35"/>
  <c r="Z71" i="35"/>
  <c r="BD142" i="35"/>
  <c r="BL79" i="35"/>
  <c r="BR73" i="35"/>
  <c r="BT57" i="35"/>
  <c r="R103" i="35"/>
  <c r="C50" i="35"/>
  <c r="BM115" i="35"/>
  <c r="W70" i="35"/>
  <c r="BF70" i="35"/>
  <c r="AG54" i="35"/>
  <c r="AG48" i="35"/>
  <c r="BQ68" i="35"/>
  <c r="AU94" i="35"/>
  <c r="AJ100" i="35"/>
  <c r="BM57" i="35"/>
  <c r="BG29" i="35"/>
  <c r="AK48" i="35"/>
  <c r="Y78" i="35"/>
  <c r="BC19" i="35"/>
  <c r="AU47" i="35"/>
  <c r="AC39" i="35"/>
  <c r="BC44" i="35"/>
  <c r="Z33" i="35"/>
  <c r="AG30" i="35"/>
  <c r="Y31" i="35"/>
  <c r="S25" i="35"/>
  <c r="BT21" i="35"/>
  <c r="S32" i="35"/>
  <c r="AE94" i="35"/>
  <c r="Y116" i="35"/>
  <c r="Z73" i="35"/>
  <c r="BK65" i="35"/>
  <c r="BT67" i="35"/>
  <c r="BA19" i="35"/>
  <c r="AG64" i="35"/>
  <c r="BB50" i="35"/>
  <c r="BC55" i="35"/>
  <c r="BH80" i="35"/>
  <c r="BR31" i="35"/>
  <c r="AD120" i="35"/>
  <c r="BH84" i="35"/>
  <c r="BB79" i="35"/>
  <c r="BO49" i="35"/>
  <c r="AH49" i="35"/>
  <c r="AK52" i="35"/>
  <c r="P88" i="35"/>
  <c r="AD49" i="35"/>
  <c r="AY54" i="35"/>
  <c r="BB91" i="35"/>
  <c r="BF69" i="35"/>
  <c r="BF63" i="35"/>
  <c r="AW142" i="35"/>
  <c r="BP60" i="35"/>
  <c r="BS70" i="35"/>
  <c r="U38" i="35"/>
  <c r="U125" i="35"/>
  <c r="AC79" i="35"/>
  <c r="AD91" i="35"/>
  <c r="BH130" i="35"/>
  <c r="Y92" i="35"/>
  <c r="AC45" i="35"/>
  <c r="AD52" i="35"/>
  <c r="Y41" i="35"/>
  <c r="BM80" i="35"/>
  <c r="AU77" i="35"/>
  <c r="Z22" i="35"/>
  <c r="AG53" i="35"/>
  <c r="AU29" i="35"/>
  <c r="AH46" i="35"/>
  <c r="BN32" i="35"/>
  <c r="BA33" i="35"/>
  <c r="BA46" i="35"/>
  <c r="BJ101" i="35"/>
  <c r="BC57" i="35"/>
  <c r="BB38" i="35"/>
  <c r="V54" i="35"/>
  <c r="AU21" i="35"/>
  <c r="U31" i="35"/>
  <c r="BB88" i="35"/>
  <c r="BN61" i="35"/>
  <c r="AW122" i="35"/>
  <c r="W43" i="35"/>
  <c r="AJ87" i="35"/>
  <c r="AK55" i="35"/>
  <c r="BD101" i="35"/>
  <c r="AX69" i="35"/>
  <c r="BE64" i="35"/>
  <c r="AI21" i="35"/>
  <c r="W27" i="35"/>
  <c r="AK60" i="35"/>
  <c r="AD65" i="35"/>
  <c r="AC98" i="35"/>
  <c r="AE77" i="35"/>
  <c r="BC77" i="35"/>
  <c r="AF116" i="35"/>
  <c r="AF71" i="35"/>
  <c r="AW35" i="35"/>
  <c r="BF65" i="35"/>
  <c r="AJ58" i="35"/>
  <c r="R86" i="35"/>
  <c r="Y54" i="35"/>
  <c r="AC90" i="35"/>
  <c r="AC136" i="35"/>
  <c r="AK128" i="35"/>
  <c r="AH85" i="35"/>
  <c r="P135" i="35"/>
  <c r="AX71" i="35"/>
  <c r="BG68" i="35"/>
  <c r="BP77" i="35"/>
  <c r="BS68" i="35"/>
  <c r="BI37" i="35"/>
  <c r="BJ82" i="35"/>
  <c r="AF31" i="35"/>
  <c r="BP94" i="35"/>
  <c r="BC130" i="35"/>
  <c r="BQ100" i="35"/>
  <c r="BC90" i="35"/>
  <c r="AG47" i="35"/>
  <c r="AU32" i="35"/>
  <c r="BP32" i="35"/>
  <c r="BO60" i="35"/>
  <c r="U119" i="35"/>
  <c r="S78" i="35"/>
  <c r="BM64" i="35"/>
  <c r="BQ37" i="35"/>
  <c r="AD97" i="35"/>
  <c r="BA22" i="35"/>
  <c r="BH88" i="35"/>
  <c r="R50" i="35"/>
  <c r="AX92" i="35"/>
  <c r="AY97" i="35"/>
  <c r="BG30" i="35"/>
  <c r="BP51" i="35"/>
  <c r="S83" i="35"/>
  <c r="AH21" i="35"/>
  <c r="AG58" i="35"/>
  <c r="AC99" i="35"/>
  <c r="AF42" i="35"/>
  <c r="BU116" i="35"/>
  <c r="AW79" i="35"/>
  <c r="BN65" i="35"/>
  <c r="BR72" i="35"/>
  <c r="Z61" i="35"/>
  <c r="BN121" i="35"/>
  <c r="BU69" i="35"/>
  <c r="BD78" i="35"/>
  <c r="AK120" i="35"/>
  <c r="BB134" i="35"/>
  <c r="BG96" i="35"/>
  <c r="BO71" i="35"/>
  <c r="AU86" i="35"/>
  <c r="C78" i="35"/>
  <c r="Z63" i="35"/>
  <c r="AV92" i="35"/>
  <c r="AG38" i="35"/>
  <c r="BP129" i="35"/>
  <c r="AE74" i="35"/>
  <c r="X72" i="35"/>
  <c r="BM55" i="35"/>
  <c r="BC109" i="35"/>
  <c r="BM40" i="35"/>
  <c r="BG21" i="35"/>
  <c r="Z28" i="35"/>
  <c r="BS62" i="35"/>
  <c r="BK80" i="35"/>
  <c r="AJ54" i="35"/>
  <c r="BQ61" i="35"/>
  <c r="BK25" i="35"/>
  <c r="V56" i="35"/>
  <c r="BT48" i="35"/>
  <c r="V49" i="35"/>
  <c r="S23" i="35"/>
  <c r="BF44" i="35"/>
  <c r="AK109" i="35"/>
  <c r="BO42" i="35"/>
  <c r="AB45" i="35"/>
  <c r="BU39" i="35"/>
  <c r="BH67" i="35"/>
  <c r="BE78" i="35"/>
  <c r="BG33" i="35"/>
  <c r="R97" i="35"/>
  <c r="BT93" i="35"/>
  <c r="BC103" i="35"/>
  <c r="T81" i="35"/>
  <c r="AK115" i="35"/>
  <c r="AV62" i="35"/>
  <c r="V102" i="35"/>
  <c r="AW83" i="35"/>
  <c r="BQ94" i="35"/>
  <c r="BG98" i="35"/>
  <c r="AI92" i="35"/>
  <c r="Q87" i="35"/>
  <c r="AF47" i="35"/>
  <c r="AU45" i="35"/>
  <c r="AU76" i="35"/>
  <c r="AV164" i="35"/>
  <c r="BH77" i="35"/>
  <c r="BL64" i="35"/>
  <c r="Q83" i="35"/>
  <c r="Y76" i="35"/>
  <c r="BG138" i="35"/>
  <c r="Q97" i="35"/>
  <c r="BS74" i="35"/>
  <c r="AI36" i="35"/>
  <c r="AI34" i="35"/>
  <c r="BE51" i="35"/>
  <c r="BJ21" i="35"/>
  <c r="Q33" i="35"/>
  <c r="P36" i="35"/>
  <c r="BI55" i="35"/>
  <c r="BS98" i="35"/>
  <c r="BD63" i="35"/>
  <c r="BF31" i="35"/>
  <c r="U39" i="35"/>
  <c r="AG88" i="35"/>
  <c r="AI48" i="35"/>
  <c r="C54" i="35"/>
  <c r="AY25" i="35"/>
  <c r="V87" i="35"/>
  <c r="AV39" i="35"/>
  <c r="BH89" i="35"/>
  <c r="BU67" i="35"/>
  <c r="U103" i="35"/>
  <c r="V21" i="35"/>
  <c r="BN80" i="35"/>
  <c r="W96" i="35"/>
  <c r="AA112" i="35"/>
  <c r="Q105" i="35"/>
  <c r="V33" i="35"/>
  <c r="X97" i="35"/>
  <c r="BL75" i="35"/>
  <c r="T69" i="35"/>
  <c r="BN53" i="35"/>
  <c r="BD65" i="35"/>
  <c r="BI102" i="35"/>
  <c r="BB113" i="35"/>
  <c r="BL85" i="35"/>
  <c r="AV103" i="35"/>
  <c r="U43" i="35"/>
  <c r="BS129" i="35"/>
  <c r="BM143" i="35"/>
  <c r="BA81" i="35"/>
  <c r="T83" i="35"/>
  <c r="BD97" i="35"/>
  <c r="BK20" i="35"/>
  <c r="Q37" i="35"/>
  <c r="AK66" i="35"/>
  <c r="P18" i="35"/>
  <c r="AZ76" i="35"/>
  <c r="Q48" i="35"/>
  <c r="AJ71" i="35"/>
  <c r="P29" i="35"/>
  <c r="BC25" i="35"/>
  <c r="BP27" i="35"/>
  <c r="S39" i="35"/>
  <c r="BT25" i="35"/>
  <c r="BQ46" i="35"/>
  <c r="AX68" i="35"/>
  <c r="BE30" i="35"/>
  <c r="BN77" i="35"/>
  <c r="BH55" i="35"/>
  <c r="BD93" i="35"/>
  <c r="BT89" i="35"/>
  <c r="BU59" i="35"/>
  <c r="Q28" i="35"/>
  <c r="BE89" i="35"/>
  <c r="AZ45" i="35"/>
  <c r="BR144" i="35"/>
  <c r="C118" i="35"/>
  <c r="AH119" i="35"/>
  <c r="Y105" i="35"/>
  <c r="AF55" i="35"/>
  <c r="AK63" i="35"/>
  <c r="AF40" i="35"/>
  <c r="BJ134" i="35"/>
  <c r="AD79" i="35"/>
  <c r="AH116" i="35"/>
  <c r="AD98" i="35"/>
  <c r="BJ64" i="35"/>
  <c r="Y75" i="35"/>
  <c r="BT111" i="35"/>
  <c r="AF135" i="35"/>
  <c r="BG123" i="35"/>
  <c r="BS125" i="35"/>
  <c r="BK113" i="35"/>
  <c r="V105" i="35"/>
  <c r="AH161" i="35"/>
  <c r="AI124" i="35"/>
  <c r="S92" i="35"/>
  <c r="BM62" i="35"/>
  <c r="BN126" i="35"/>
  <c r="AK102" i="35"/>
  <c r="AU149" i="35"/>
  <c r="AC46" i="35"/>
  <c r="AZ60" i="35"/>
  <c r="AV95" i="35"/>
  <c r="AB53" i="35"/>
  <c r="BO20" i="35"/>
  <c r="AB31" i="35"/>
  <c r="Z26" i="35"/>
  <c r="AG68" i="35"/>
  <c r="BH42" i="35"/>
  <c r="T63" i="35"/>
  <c r="BM26" i="35"/>
  <c r="AK31" i="35"/>
  <c r="AD62" i="35"/>
  <c r="BA25" i="35"/>
  <c r="BE65" i="35"/>
  <c r="BT68" i="35"/>
  <c r="AC37" i="35"/>
  <c r="AD77" i="35"/>
  <c r="U67" i="35"/>
  <c r="AF18" i="35"/>
  <c r="BM96" i="35"/>
  <c r="BB95" i="35"/>
  <c r="Y33" i="35"/>
  <c r="AD31" i="35"/>
  <c r="BR58" i="35"/>
  <c r="BD55" i="35"/>
  <c r="AA46" i="35"/>
  <c r="R54" i="35"/>
  <c r="BH28" i="35"/>
  <c r="BJ44" i="35"/>
  <c r="BE47" i="35"/>
  <c r="AH60" i="35"/>
  <c r="AK57" i="35"/>
  <c r="BG64" i="35"/>
  <c r="BH33" i="35"/>
  <c r="BU60" i="35"/>
  <c r="C130" i="35"/>
  <c r="U56" i="35"/>
  <c r="BF48" i="35"/>
  <c r="AD46" i="35"/>
  <c r="P30" i="35"/>
  <c r="BD43" i="35"/>
  <c r="AY92" i="35"/>
  <c r="BT28" i="35"/>
  <c r="BB57" i="35"/>
  <c r="Y99" i="35"/>
  <c r="BN93" i="35"/>
  <c r="AU38" i="35"/>
  <c r="BL97" i="35"/>
  <c r="AU139" i="35"/>
  <c r="AZ49" i="35"/>
  <c r="BC42" i="35"/>
  <c r="BC80" i="35"/>
  <c r="Q45" i="35"/>
  <c r="BF101" i="35"/>
  <c r="AJ70" i="35"/>
  <c r="V62" i="35"/>
  <c r="AI57" i="35"/>
  <c r="AF41" i="35"/>
  <c r="R57" i="35"/>
  <c r="X70" i="35"/>
  <c r="AD57" i="35"/>
  <c r="BF97" i="35"/>
  <c r="Q126" i="35"/>
  <c r="AE121" i="35"/>
  <c r="AX45" i="35"/>
  <c r="AJ128" i="35"/>
  <c r="BU55" i="35"/>
  <c r="AC34" i="35"/>
  <c r="BQ30" i="35"/>
  <c r="BH83" i="35"/>
  <c r="BN71" i="35"/>
  <c r="AY47" i="35"/>
  <c r="V64" i="35"/>
  <c r="AK83" i="35"/>
  <c r="BP42" i="35"/>
  <c r="BS63" i="35"/>
  <c r="R28" i="35"/>
  <c r="X58" i="35"/>
  <c r="S48" i="35"/>
  <c r="AF25" i="35"/>
  <c r="AD38" i="35"/>
  <c r="AD50" i="35"/>
  <c r="BL101" i="35"/>
  <c r="BI70" i="35"/>
  <c r="AA148" i="35"/>
  <c r="BT38" i="35"/>
  <c r="BM101" i="35"/>
  <c r="Z69" i="35"/>
  <c r="BR66" i="35"/>
  <c r="AH88" i="35"/>
  <c r="BK69" i="35"/>
  <c r="AI38" i="35"/>
  <c r="AU91" i="35"/>
  <c r="BF62" i="35"/>
  <c r="S59" i="35"/>
  <c r="BT62" i="35"/>
  <c r="T104" i="35"/>
  <c r="AH43" i="35"/>
  <c r="AI108" i="35"/>
  <c r="BR83" i="35"/>
  <c r="BU92" i="35"/>
  <c r="Z86" i="35"/>
  <c r="Y18" i="35"/>
  <c r="BS66" i="35"/>
  <c r="AB81" i="35"/>
  <c r="AD20" i="35"/>
  <c r="Y55" i="35"/>
  <c r="X77" i="35"/>
  <c r="BB62" i="35"/>
  <c r="BO25" i="35"/>
  <c r="AG46" i="35"/>
  <c r="BS53" i="35"/>
  <c r="AV43" i="35"/>
  <c r="AB60" i="35"/>
  <c r="BF22" i="35"/>
  <c r="AY81" i="35"/>
  <c r="AG63" i="35"/>
  <c r="AK132" i="35"/>
  <c r="V22" i="35"/>
  <c r="P102" i="35"/>
  <c r="W88" i="35"/>
  <c r="BN22" i="35"/>
  <c r="BE146" i="35"/>
  <c r="AG44" i="35"/>
  <c r="P60" i="35"/>
  <c r="U65" i="35"/>
  <c r="AZ22" i="35"/>
  <c r="Y37" i="35"/>
  <c r="AC75" i="35"/>
  <c r="AA42" i="35"/>
  <c r="BT76" i="35"/>
  <c r="Z32" i="35"/>
  <c r="AY76" i="35"/>
  <c r="BE94" i="35"/>
  <c r="X84" i="35"/>
  <c r="BI65" i="35"/>
  <c r="BT88" i="35"/>
  <c r="AK101" i="35"/>
  <c r="AX86" i="35"/>
  <c r="W22" i="35"/>
  <c r="BL43" i="35"/>
  <c r="AY75" i="35"/>
  <c r="BP49" i="35"/>
  <c r="BD112" i="35"/>
  <c r="AE87" i="35"/>
  <c r="BA152" i="35"/>
  <c r="BE49" i="35"/>
  <c r="BS45" i="35"/>
  <c r="BA57" i="35"/>
  <c r="BO53" i="35"/>
  <c r="BM73" i="35"/>
  <c r="S60" i="35"/>
  <c r="BF37" i="35"/>
  <c r="BM54" i="35"/>
  <c r="AD34" i="35"/>
  <c r="U57" i="35"/>
  <c r="BR21" i="35"/>
  <c r="AU88" i="35"/>
  <c r="R60" i="35"/>
  <c r="AU129" i="35"/>
  <c r="BI72" i="35"/>
  <c r="BM43" i="35"/>
  <c r="BT72" i="35"/>
  <c r="BT81" i="35"/>
  <c r="BM35" i="35"/>
  <c r="AE81" i="35"/>
  <c r="V48" i="35"/>
  <c r="AJ25" i="35"/>
  <c r="BE69" i="35"/>
  <c r="AH63" i="35"/>
  <c r="BG43" i="35"/>
  <c r="BE58" i="35"/>
  <c r="BS89" i="35"/>
  <c r="BE46" i="35"/>
  <c r="AJ76" i="35"/>
  <c r="BN90" i="35"/>
  <c r="BE25" i="35"/>
  <c r="BN46" i="35"/>
  <c r="BP97" i="35"/>
  <c r="BP48" i="35"/>
  <c r="BL27" i="35"/>
  <c r="AJ66" i="35"/>
  <c r="AZ63" i="35"/>
  <c r="BL150" i="35"/>
  <c r="P71" i="35"/>
  <c r="BR60" i="35"/>
  <c r="BT50" i="35"/>
  <c r="W79" i="35"/>
  <c r="BO96" i="35"/>
  <c r="BO133" i="35"/>
  <c r="BP70" i="35"/>
  <c r="BA126" i="35"/>
  <c r="AI161" i="35"/>
  <c r="AG102" i="35"/>
  <c r="BG121" i="35"/>
  <c r="AI96" i="35"/>
  <c r="AI26" i="35"/>
  <c r="BA53" i="35"/>
  <c r="AY24" i="35"/>
  <c r="AK32" i="35"/>
  <c r="AE25" i="35"/>
  <c r="R31" i="35"/>
  <c r="Q62" i="35"/>
  <c r="BR63" i="35"/>
  <c r="AD64" i="35"/>
  <c r="BA55" i="35"/>
  <c r="BB90" i="35"/>
  <c r="AZ46" i="35"/>
  <c r="BH103" i="35"/>
  <c r="X92" i="35"/>
  <c r="Q55" i="35"/>
  <c r="BU31" i="35"/>
  <c r="BI42" i="35"/>
  <c r="AJ106" i="35"/>
  <c r="AU55" i="35"/>
  <c r="AU103" i="35"/>
  <c r="BD42" i="35"/>
  <c r="AC97" i="35"/>
  <c r="BD54" i="35"/>
  <c r="AE32" i="35"/>
  <c r="BH52" i="35"/>
  <c r="BT46" i="35"/>
  <c r="AG135" i="35"/>
  <c r="BJ54" i="35"/>
  <c r="Y34" i="35"/>
  <c r="S40" i="35"/>
  <c r="R95" i="35"/>
  <c r="Z78" i="35"/>
  <c r="AI70" i="35"/>
  <c r="AJ115" i="35"/>
  <c r="BI99" i="35"/>
  <c r="BN56" i="35"/>
  <c r="V90" i="35"/>
  <c r="BF144" i="35"/>
  <c r="W57" i="35"/>
  <c r="AU79" i="35"/>
  <c r="C71" i="35"/>
  <c r="AU98" i="35"/>
  <c r="AX118" i="35"/>
  <c r="W127" i="35"/>
  <c r="W33" i="35"/>
  <c r="AU101" i="35"/>
  <c r="AA102" i="35"/>
  <c r="BO37" i="35"/>
  <c r="AA22" i="35"/>
  <c r="AY28" i="35"/>
  <c r="BB93" i="35"/>
  <c r="BE35" i="35"/>
  <c r="BH45" i="35"/>
  <c r="BK75" i="35"/>
  <c r="BS31" i="35"/>
  <c r="C76" i="35"/>
  <c r="BN60" i="35"/>
  <c r="AH55" i="35"/>
  <c r="AK44" i="35"/>
  <c r="Z88" i="35"/>
  <c r="BO48" i="35"/>
  <c r="AB87" i="35"/>
  <c r="BE71" i="35"/>
  <c r="X33" i="35"/>
  <c r="Z128" i="35"/>
  <c r="U26" i="35"/>
  <c r="AF110" i="35"/>
  <c r="AI58" i="35"/>
  <c r="BS109" i="35"/>
  <c r="BO76" i="35"/>
  <c r="AZ92" i="35"/>
  <c r="BU81" i="35"/>
  <c r="X86" i="35"/>
  <c r="BK101" i="35"/>
  <c r="Y138" i="35"/>
  <c r="AZ95" i="35"/>
  <c r="BR97" i="35"/>
  <c r="V73" i="35"/>
  <c r="BA127" i="35"/>
  <c r="Q86" i="35"/>
  <c r="AC18" i="35"/>
  <c r="BK22" i="35"/>
  <c r="T55" i="35"/>
  <c r="BN40" i="35"/>
  <c r="AJ36" i="35"/>
  <c r="BP23" i="35"/>
  <c r="Z91" i="35"/>
  <c r="BC96" i="35"/>
  <c r="Z46" i="35"/>
  <c r="AY57" i="35"/>
  <c r="AV63" i="35"/>
  <c r="BH82" i="35"/>
  <c r="AW50" i="35"/>
  <c r="BT32" i="35"/>
  <c r="AH30" i="35"/>
  <c r="AY35" i="35"/>
  <c r="AU23" i="35"/>
  <c r="BD91" i="35"/>
  <c r="AB129" i="35"/>
  <c r="BR38" i="35"/>
  <c r="BF45" i="35"/>
  <c r="AZ102" i="35"/>
  <c r="AJ63" i="35"/>
  <c r="BQ58" i="35"/>
  <c r="BE70" i="35"/>
  <c r="BR68" i="35"/>
  <c r="X137" i="35"/>
  <c r="BL78" i="35"/>
  <c r="BC94" i="35"/>
  <c r="AH95" i="35"/>
  <c r="BG91" i="35"/>
  <c r="BF80" i="35"/>
  <c r="BN91" i="35"/>
  <c r="AH90" i="35"/>
  <c r="AF33" i="35"/>
  <c r="BK35" i="35"/>
  <c r="AI33" i="35"/>
  <c r="BI50" i="35"/>
  <c r="BA65" i="35"/>
  <c r="AU58" i="35"/>
  <c r="BC30" i="35"/>
  <c r="AE96" i="35"/>
  <c r="BC102" i="35"/>
  <c r="AZ39" i="35"/>
  <c r="X29" i="35"/>
  <c r="X56" i="35"/>
  <c r="AK39" i="35"/>
  <c r="AX37" i="35"/>
  <c r="AA21" i="35"/>
  <c r="C91" i="35"/>
  <c r="AF72" i="35"/>
  <c r="BH48" i="35"/>
  <c r="BP57" i="35"/>
  <c r="BA21" i="35"/>
  <c r="BB41" i="35"/>
  <c r="AK53" i="35"/>
  <c r="AC63" i="35"/>
  <c r="BP99" i="35"/>
  <c r="AI73" i="35"/>
  <c r="AB120" i="35"/>
  <c r="AZ21" i="35"/>
  <c r="C79" i="35"/>
  <c r="AX99" i="35"/>
  <c r="AB102" i="35"/>
  <c r="W124" i="35"/>
  <c r="AF104" i="35"/>
  <c r="AD68" i="35"/>
  <c r="BO74" i="35"/>
  <c r="Z96" i="35"/>
  <c r="BR103" i="35"/>
  <c r="BJ66" i="35"/>
  <c r="S73" i="35"/>
  <c r="BD81" i="35"/>
  <c r="Q81" i="35"/>
  <c r="BU139" i="35"/>
  <c r="W116" i="35"/>
  <c r="BO156" i="35"/>
  <c r="BC111" i="35"/>
  <c r="BU105" i="35"/>
  <c r="BK119" i="35"/>
  <c r="X109" i="35"/>
  <c r="BE117" i="35"/>
  <c r="BJ166" i="35"/>
  <c r="AF64" i="35"/>
  <c r="BT53" i="35"/>
  <c r="Q88" i="35"/>
  <c r="AF123" i="35"/>
  <c r="T23" i="35"/>
  <c r="BD67" i="35"/>
  <c r="AI56" i="35"/>
  <c r="Y47" i="35"/>
  <c r="Q115" i="35"/>
  <c r="S36" i="35"/>
  <c r="AY99" i="35"/>
  <c r="BI75" i="35"/>
  <c r="BL91" i="35"/>
  <c r="Y90" i="35"/>
  <c r="BP100" i="35"/>
  <c r="AW60" i="35"/>
  <c r="R94" i="35"/>
  <c r="AG73" i="35"/>
  <c r="X64" i="35"/>
  <c r="S94" i="35"/>
  <c r="X30" i="35"/>
  <c r="T60" i="35"/>
  <c r="BS41" i="35"/>
  <c r="W46" i="35"/>
  <c r="AE64" i="35"/>
  <c r="AD88" i="35"/>
  <c r="S67" i="35"/>
  <c r="C124" i="35"/>
  <c r="P93" i="35"/>
  <c r="AG123" i="35"/>
  <c r="BI90" i="35"/>
  <c r="BI28" i="35"/>
  <c r="V75" i="35"/>
  <c r="R79" i="35"/>
  <c r="BS49" i="35"/>
  <c r="BT97" i="35"/>
  <c r="X39" i="35"/>
  <c r="AH83" i="35"/>
  <c r="AC93" i="35"/>
  <c r="AA124" i="35"/>
  <c r="BG65" i="35"/>
  <c r="Z82" i="35"/>
  <c r="BF142" i="35"/>
  <c r="AV87" i="35"/>
  <c r="BF98" i="35"/>
  <c r="AY113" i="35"/>
  <c r="BD125" i="35"/>
  <c r="AZ74" i="35"/>
  <c r="BJ102" i="35"/>
  <c r="U120" i="35"/>
  <c r="AY65" i="35"/>
  <c r="AY124" i="35"/>
  <c r="AY110" i="35"/>
  <c r="AX72" i="35"/>
  <c r="AF82" i="35"/>
  <c r="BE118" i="35"/>
  <c r="C143" i="35"/>
  <c r="BI129" i="35"/>
  <c r="AF105" i="35"/>
  <c r="BU78" i="35"/>
  <c r="BK131" i="35"/>
  <c r="AX77" i="35"/>
  <c r="AH122" i="35"/>
  <c r="BH113" i="35"/>
  <c r="BJ69" i="35"/>
  <c r="BQ124" i="35"/>
  <c r="AY86" i="35"/>
  <c r="Q142" i="35"/>
  <c r="AA96" i="35"/>
  <c r="AH120" i="35"/>
  <c r="BR95" i="35"/>
  <c r="BU46" i="35"/>
  <c r="X90" i="35"/>
  <c r="C83" i="35"/>
  <c r="BC128" i="35"/>
  <c r="AV76" i="35"/>
  <c r="S87" i="35"/>
  <c r="S132" i="35"/>
  <c r="W100" i="35"/>
  <c r="AI86" i="35"/>
  <c r="BA98" i="35"/>
  <c r="AU145" i="35"/>
  <c r="AU90" i="35"/>
  <c r="AW170" i="35"/>
  <c r="AC72" i="35"/>
  <c r="BL137" i="35"/>
  <c r="C115" i="35"/>
  <c r="R65" i="35"/>
  <c r="AV80" i="35"/>
  <c r="BB125" i="35"/>
  <c r="AZ130" i="35"/>
  <c r="C111" i="35"/>
  <c r="BS81" i="35"/>
  <c r="BF107" i="35"/>
  <c r="AA110" i="35"/>
  <c r="AC89" i="35"/>
  <c r="AJ98" i="35"/>
  <c r="BM127" i="35"/>
  <c r="AB133" i="35"/>
  <c r="BQ129" i="35"/>
  <c r="AW110" i="35"/>
  <c r="BA117" i="35"/>
  <c r="AX157" i="35"/>
  <c r="AK91" i="35"/>
  <c r="BD100" i="35"/>
  <c r="BI100" i="35"/>
  <c r="AX153" i="35"/>
  <c r="BJ125" i="35"/>
  <c r="AY72" i="35"/>
  <c r="AV68" i="35"/>
  <c r="BU103" i="35"/>
  <c r="AV70" i="35"/>
  <c r="AW98" i="35"/>
  <c r="BP112" i="35"/>
  <c r="AH115" i="35"/>
  <c r="BM78" i="35"/>
  <c r="X93" i="35"/>
  <c r="BB108" i="35"/>
  <c r="BB118" i="35"/>
  <c r="BN68" i="35"/>
  <c r="Q118" i="35"/>
  <c r="AW167" i="35"/>
  <c r="BB96" i="35"/>
  <c r="V114" i="35"/>
  <c r="AZ107" i="35"/>
  <c r="BS150" i="35"/>
  <c r="BA151" i="35"/>
  <c r="AU107" i="35"/>
  <c r="AZ137" i="35"/>
  <c r="X158" i="35"/>
  <c r="AA97" i="35"/>
  <c r="BT132" i="35"/>
  <c r="BM114" i="35"/>
  <c r="BD109" i="35"/>
  <c r="AJ120" i="35"/>
  <c r="BA112" i="35"/>
  <c r="BD121" i="35"/>
  <c r="BI84" i="35"/>
  <c r="BE79" i="35"/>
  <c r="W91" i="35"/>
  <c r="AC103" i="35"/>
  <c r="AI106" i="35"/>
  <c r="U122" i="35"/>
  <c r="AU128" i="35"/>
  <c r="C150" i="35"/>
  <c r="BG118" i="35"/>
  <c r="AD106" i="35"/>
  <c r="BK103" i="35"/>
  <c r="AC114" i="35"/>
  <c r="AD137" i="35"/>
  <c r="AJ99" i="35"/>
  <c r="Z130" i="35"/>
  <c r="S126" i="35"/>
  <c r="AY127" i="35"/>
  <c r="BS124" i="35"/>
  <c r="AK124" i="35"/>
  <c r="AG130" i="35"/>
  <c r="Z81" i="35"/>
  <c r="AY148" i="35"/>
  <c r="AJ91" i="35"/>
  <c r="BH100" i="35"/>
  <c r="BC93" i="35"/>
  <c r="U105" i="35"/>
  <c r="R109" i="35"/>
  <c r="BJ109" i="35"/>
  <c r="BH144" i="35"/>
  <c r="AK159" i="35"/>
  <c r="BO157" i="35"/>
  <c r="Y156" i="35"/>
  <c r="AZ145" i="35"/>
  <c r="V147" i="35"/>
  <c r="W133" i="35"/>
  <c r="AE56" i="35"/>
  <c r="BH57" i="35"/>
  <c r="S77" i="35"/>
  <c r="BQ60" i="35"/>
  <c r="BO50" i="35"/>
  <c r="AV91" i="35"/>
  <c r="AX97" i="35"/>
  <c r="C131" i="35"/>
  <c r="BN58" i="35"/>
  <c r="AF54" i="35"/>
  <c r="C59" i="35"/>
  <c r="T53" i="35"/>
  <c r="AZ81" i="35"/>
  <c r="BL84" i="35"/>
  <c r="BO134" i="35"/>
  <c r="BO67" i="35"/>
  <c r="AB108" i="35"/>
  <c r="BG45" i="35"/>
  <c r="BF88" i="35"/>
  <c r="BI63" i="35"/>
  <c r="BL22" i="35"/>
  <c r="BG75" i="35"/>
  <c r="AG29" i="35"/>
  <c r="BE56" i="35"/>
  <c r="BE22" i="35"/>
  <c r="AG62" i="35"/>
  <c r="AF38" i="35"/>
  <c r="BO78" i="35"/>
  <c r="BK97" i="35"/>
  <c r="AE41" i="35"/>
  <c r="BE20" i="35"/>
  <c r="AE110" i="35"/>
  <c r="R67" i="35"/>
  <c r="BP114" i="35"/>
  <c r="BE76" i="35"/>
  <c r="BG78" i="35"/>
  <c r="BP47" i="35"/>
  <c r="AB116" i="35"/>
  <c r="AF95" i="35"/>
  <c r="AC91" i="35"/>
  <c r="BQ42" i="35"/>
  <c r="BM87" i="35"/>
  <c r="V107" i="35"/>
  <c r="AF122" i="35"/>
  <c r="T171" i="35"/>
  <c r="Q150" i="35"/>
  <c r="AZ162" i="35"/>
  <c r="BU95" i="35"/>
  <c r="V119" i="35"/>
  <c r="C134" i="35"/>
  <c r="BO52" i="35"/>
  <c r="AB82" i="35"/>
  <c r="BS87" i="35"/>
  <c r="BA107" i="35"/>
  <c r="BO122" i="35"/>
  <c r="BJ128" i="35"/>
  <c r="AU126" i="35"/>
  <c r="AZ138" i="35"/>
  <c r="BK102" i="35"/>
  <c r="BG72" i="35"/>
  <c r="BJ73" i="35"/>
  <c r="X68" i="35"/>
  <c r="R127" i="35"/>
  <c r="Y165" i="35"/>
  <c r="BU89" i="35"/>
  <c r="AD118" i="35"/>
  <c r="BT128" i="35"/>
  <c r="U128" i="35"/>
  <c r="BQ54" i="35"/>
  <c r="C66" i="35"/>
  <c r="BT119" i="35"/>
  <c r="AC83" i="35"/>
  <c r="AU132" i="35"/>
  <c r="BK70" i="35"/>
  <c r="BO93" i="35"/>
  <c r="AD67" i="35"/>
  <c r="BM72" i="35"/>
  <c r="W86" i="35"/>
  <c r="BE95" i="35"/>
  <c r="BK91" i="35"/>
  <c r="C142" i="35"/>
  <c r="BE131" i="35"/>
  <c r="BU58" i="35"/>
  <c r="BR67" i="35"/>
  <c r="AY96" i="35"/>
  <c r="BN129" i="35"/>
  <c r="T111" i="35"/>
  <c r="AV81" i="35"/>
  <c r="AV104" i="35"/>
  <c r="AC104" i="35"/>
  <c r="BS72" i="35"/>
  <c r="AC86" i="35"/>
  <c r="BK95" i="35"/>
  <c r="BK137" i="35"/>
  <c r="BN106" i="35"/>
  <c r="AY94" i="35"/>
  <c r="P108" i="35"/>
  <c r="Z121" i="35"/>
  <c r="BA78" i="35"/>
  <c r="BB68" i="35"/>
  <c r="W56" i="35"/>
  <c r="BH64" i="35"/>
  <c r="W73" i="35"/>
  <c r="BH138" i="35"/>
  <c r="BD122" i="35"/>
  <c r="AK58" i="35"/>
  <c r="Q68" i="35"/>
  <c r="AF96" i="35"/>
  <c r="AB107" i="35"/>
  <c r="AY156" i="35"/>
  <c r="AE58" i="35"/>
  <c r="BD66" i="35"/>
  <c r="AE75" i="35"/>
  <c r="BM125" i="35"/>
  <c r="V61" i="35"/>
  <c r="Y70" i="35"/>
  <c r="BM98" i="35"/>
  <c r="AG113" i="35"/>
  <c r="P101" i="35"/>
  <c r="BB109" i="35"/>
  <c r="AX70" i="35"/>
  <c r="T88" i="35"/>
  <c r="BK106" i="35"/>
  <c r="AX147" i="35"/>
  <c r="BN69" i="35"/>
  <c r="AB77" i="35"/>
  <c r="Z119" i="35"/>
  <c r="W102" i="35"/>
  <c r="BM133" i="35"/>
  <c r="X63" i="35"/>
  <c r="BH70" i="35"/>
  <c r="X80" i="35"/>
  <c r="BL113" i="35"/>
  <c r="BP136" i="35"/>
  <c r="AC150" i="35"/>
  <c r="Q137" i="35"/>
  <c r="X151" i="35"/>
  <c r="AB141" i="35"/>
  <c r="BI131" i="35"/>
  <c r="BL117" i="35"/>
  <c r="AA118" i="35"/>
  <c r="AG124" i="35"/>
  <c r="AG148" i="35"/>
  <c r="BF131" i="35"/>
  <c r="BA50" i="35"/>
  <c r="AW95" i="35"/>
  <c r="AH135" i="35"/>
  <c r="BG120" i="35"/>
  <c r="BS151" i="35"/>
  <c r="BE108" i="35"/>
  <c r="S184" i="35"/>
  <c r="AZ104" i="35"/>
  <c r="V108" i="35"/>
  <c r="X118" i="35"/>
  <c r="AI118" i="35"/>
  <c r="AD154" i="35"/>
  <c r="BC117" i="35"/>
  <c r="P121" i="35"/>
  <c r="BQ123" i="35"/>
  <c r="AF125" i="35"/>
  <c r="Y74" i="35"/>
  <c r="P120" i="35"/>
  <c r="BU113" i="35"/>
  <c r="AZ78" i="35"/>
  <c r="AK106" i="35"/>
  <c r="BR114" i="35"/>
  <c r="AY141" i="35"/>
  <c r="AE105" i="35"/>
  <c r="AF143" i="35"/>
  <c r="AI122" i="35"/>
  <c r="BF122" i="35"/>
  <c r="W126" i="35"/>
  <c r="S104" i="35"/>
  <c r="AW135" i="35"/>
  <c r="AJ119" i="35"/>
  <c r="BD133" i="35"/>
  <c r="V160" i="35"/>
  <c r="AA154" i="35"/>
  <c r="BF164" i="35"/>
  <c r="T184" i="35"/>
  <c r="C171" i="35"/>
  <c r="AZ33" i="35"/>
  <c r="V88" i="35"/>
  <c r="BL68" i="35"/>
  <c r="BL106" i="35"/>
  <c r="BE84" i="35"/>
  <c r="BN88" i="35"/>
  <c r="W92" i="35"/>
  <c r="AW96" i="35"/>
  <c r="AX111" i="35"/>
  <c r="Q65" i="35"/>
  <c r="BA88" i="35"/>
  <c r="AZ61" i="35"/>
  <c r="V38" i="35"/>
  <c r="BN103" i="35"/>
  <c r="P62" i="35"/>
  <c r="U55" i="35"/>
  <c r="BS97" i="35"/>
  <c r="X57" i="35"/>
  <c r="AA48" i="35"/>
  <c r="AB83" i="35"/>
  <c r="S53" i="35"/>
  <c r="W47" i="35"/>
  <c r="BM89" i="35"/>
  <c r="BA59" i="35"/>
  <c r="R53" i="35"/>
  <c r="AC81" i="35"/>
  <c r="S157" i="35"/>
  <c r="BA76" i="35"/>
  <c r="P44" i="35"/>
  <c r="AE95" i="35"/>
  <c r="BU53" i="35"/>
  <c r="BE61" i="35"/>
  <c r="AC26" i="35"/>
  <c r="BO54" i="35"/>
  <c r="BM44" i="35"/>
  <c r="AX87" i="35"/>
  <c r="AK79" i="35"/>
  <c r="BI58" i="35"/>
  <c r="AJ116" i="35"/>
  <c r="AV74" i="35"/>
  <c r="AI111" i="35"/>
  <c r="BN107" i="35"/>
  <c r="R63" i="35"/>
  <c r="BB70" i="35"/>
  <c r="R80" i="35"/>
  <c r="AC113" i="35"/>
  <c r="AZ136" i="35"/>
  <c r="Q113" i="35"/>
  <c r="AD103" i="35"/>
  <c r="BJ53" i="35"/>
  <c r="AD81" i="35"/>
  <c r="W111" i="35"/>
  <c r="BO58" i="35"/>
  <c r="T118" i="35"/>
  <c r="BB74" i="35"/>
  <c r="T112" i="35"/>
  <c r="BQ116" i="35"/>
  <c r="AK95" i="35"/>
  <c r="AH89" i="35"/>
  <c r="BJ90" i="35"/>
  <c r="BO89" i="35"/>
  <c r="BA62" i="35"/>
  <c r="BC129" i="35"/>
  <c r="BE60" i="35"/>
  <c r="BS133" i="35"/>
  <c r="AX76" i="35"/>
  <c r="BH119" i="35"/>
  <c r="V104" i="35"/>
  <c r="BS127" i="35"/>
  <c r="BF96" i="35"/>
  <c r="BB75" i="35"/>
  <c r="AK76" i="35"/>
  <c r="BP117" i="35"/>
  <c r="AJ67" i="35"/>
  <c r="X108" i="35"/>
  <c r="U70" i="35"/>
  <c r="BE124" i="35"/>
  <c r="BS111" i="35"/>
  <c r="BG62" i="35"/>
  <c r="AF65" i="35"/>
  <c r="S123" i="35"/>
  <c r="BK122" i="35"/>
  <c r="W89" i="35"/>
  <c r="AE97" i="35"/>
  <c r="W98" i="35"/>
  <c r="BG127" i="35"/>
  <c r="W136" i="35"/>
  <c r="AY88" i="35"/>
  <c r="AI126" i="35"/>
  <c r="AA70" i="35"/>
  <c r="AZ125" i="35"/>
  <c r="AI104" i="35"/>
  <c r="R137" i="35"/>
  <c r="X87" i="35"/>
  <c r="AA72" i="35"/>
  <c r="BQ83" i="35"/>
  <c r="BM102" i="35"/>
  <c r="C86" i="35"/>
  <c r="X104" i="35"/>
  <c r="R107" i="35"/>
  <c r="AB91" i="35"/>
  <c r="AU138" i="35"/>
  <c r="BN104" i="35"/>
  <c r="Y58" i="35"/>
  <c r="AA75" i="35"/>
  <c r="AG111" i="35"/>
  <c r="AV125" i="35"/>
  <c r="BJ91" i="35"/>
  <c r="T94" i="35"/>
  <c r="BR107" i="35"/>
  <c r="V111" i="35"/>
  <c r="AV45" i="35"/>
  <c r="AD93" i="35"/>
  <c r="U96" i="35"/>
  <c r="AW92" i="35"/>
  <c r="W108" i="35"/>
  <c r="BD71" i="35"/>
  <c r="P113" i="35"/>
  <c r="S133" i="35"/>
  <c r="R145" i="35"/>
  <c r="AG75" i="35"/>
  <c r="AV110" i="35"/>
  <c r="BL121" i="35"/>
  <c r="BD72" i="35"/>
  <c r="X129" i="35"/>
  <c r="BH146" i="35"/>
  <c r="V101" i="35"/>
  <c r="W118" i="35"/>
  <c r="AC118" i="35"/>
  <c r="AF150" i="35"/>
  <c r="BE121" i="35"/>
  <c r="BR105" i="35"/>
  <c r="AK96" i="35"/>
  <c r="AG144" i="35"/>
  <c r="AF108" i="35"/>
  <c r="P116" i="35"/>
  <c r="Y159" i="35"/>
  <c r="AD69" i="35"/>
  <c r="BO81" i="35"/>
  <c r="W109" i="35"/>
  <c r="AY116" i="35"/>
  <c r="AW124" i="35"/>
  <c r="AX167" i="35"/>
  <c r="BL142" i="35"/>
  <c r="BB116" i="35"/>
  <c r="AA120" i="35"/>
  <c r="AC107" i="35"/>
  <c r="BL105" i="35"/>
  <c r="BP105" i="35"/>
  <c r="AH181" i="35"/>
  <c r="AX162" i="35"/>
  <c r="BD129" i="35"/>
  <c r="BL111" i="35"/>
  <c r="BC120" i="35"/>
  <c r="AK123" i="35"/>
  <c r="X124" i="35"/>
  <c r="BA115" i="35"/>
  <c r="BD119" i="35"/>
  <c r="AX126" i="35"/>
  <c r="BO105" i="35"/>
  <c r="AA142" i="35"/>
  <c r="BC121" i="35"/>
  <c r="X105" i="35"/>
  <c r="AX104" i="35"/>
  <c r="AZ156" i="35"/>
  <c r="U140" i="35"/>
  <c r="BS118" i="35"/>
  <c r="AG126" i="35"/>
  <c r="AE165" i="35"/>
  <c r="BG147" i="35"/>
  <c r="AW169" i="35"/>
  <c r="AE108" i="35"/>
  <c r="BL132" i="35"/>
  <c r="BT156" i="35"/>
  <c r="BC168" i="35"/>
  <c r="C141" i="35"/>
  <c r="AJ74" i="35"/>
  <c r="AC109" i="35"/>
  <c r="U78" i="35"/>
  <c r="AE98" i="35"/>
  <c r="Q92" i="35"/>
  <c r="BE77" i="35"/>
  <c r="BO73" i="35"/>
  <c r="AW82" i="35"/>
  <c r="AW81" i="35"/>
  <c r="P90" i="35"/>
  <c r="BF49" i="35"/>
  <c r="AY43" i="35"/>
  <c r="BI77" i="35"/>
  <c r="AF76" i="35"/>
  <c r="BR50" i="35"/>
  <c r="W45" i="35"/>
  <c r="AW51" i="35"/>
  <c r="Y65" i="35"/>
  <c r="X83" i="35"/>
  <c r="AY61" i="35"/>
  <c r="AD82" i="35"/>
  <c r="BI74" i="35"/>
  <c r="BF83" i="35"/>
  <c r="AX75" i="35"/>
  <c r="W115" i="35"/>
  <c r="AK118" i="35"/>
  <c r="BJ62" i="35"/>
  <c r="S45" i="35"/>
  <c r="AC127" i="35"/>
  <c r="AH54" i="35"/>
  <c r="AG27" i="35"/>
  <c r="BJ84" i="35"/>
  <c r="BL35" i="35"/>
  <c r="AY62" i="35"/>
  <c r="Y29" i="35"/>
  <c r="BQ49" i="35"/>
  <c r="BQ36" i="35"/>
  <c r="BK55" i="35"/>
  <c r="Y79" i="35"/>
  <c r="AF35" i="35"/>
  <c r="AI107" i="35"/>
  <c r="BU48" i="35"/>
  <c r="BJ34" i="35"/>
  <c r="BA64" i="35"/>
  <c r="AJ72" i="35"/>
  <c r="AI74" i="35"/>
  <c r="BM120" i="35"/>
  <c r="T124" i="35"/>
  <c r="AV64" i="35"/>
  <c r="W101" i="35"/>
  <c r="X94" i="35"/>
  <c r="AB79" i="35"/>
  <c r="BK89" i="35"/>
  <c r="BU134" i="35"/>
  <c r="BQ85" i="35"/>
  <c r="Z117" i="35"/>
  <c r="T121" i="35"/>
  <c r="AY105" i="35"/>
  <c r="R106" i="35"/>
  <c r="AD107" i="35"/>
  <c r="BQ90" i="35"/>
  <c r="BR113" i="35"/>
  <c r="AE130" i="35"/>
  <c r="S95" i="35"/>
  <c r="AH79" i="35"/>
  <c r="BQ89" i="35"/>
  <c r="AD116" i="35"/>
  <c r="BA133" i="35"/>
  <c r="BE88" i="35"/>
  <c r="AA104" i="35"/>
  <c r="C97" i="35"/>
  <c r="BC104" i="35"/>
  <c r="BA93" i="35"/>
  <c r="BC86" i="35"/>
  <c r="Y86" i="35"/>
  <c r="X122" i="35"/>
  <c r="S139" i="35"/>
  <c r="S103" i="35"/>
  <c r="AJ81" i="35"/>
  <c r="BS91" i="35"/>
  <c r="W121" i="35"/>
  <c r="BG90" i="35"/>
  <c r="X107" i="35"/>
  <c r="BS86" i="35"/>
  <c r="AC80" i="35"/>
  <c r="BI130" i="35"/>
  <c r="BS132" i="35"/>
  <c r="BQ70" i="35"/>
  <c r="U84" i="35"/>
  <c r="BU93" i="35"/>
  <c r="AJ127" i="35"/>
  <c r="AY103" i="35"/>
  <c r="BI92" i="35"/>
  <c r="Z94" i="35"/>
  <c r="AB111" i="35"/>
  <c r="W117" i="35"/>
  <c r="Q56" i="35"/>
  <c r="BB64" i="35"/>
  <c r="Q73" i="35"/>
  <c r="AX122" i="35"/>
  <c r="AX125" i="35"/>
  <c r="AZ79" i="35"/>
  <c r="P89" i="35"/>
  <c r="AV138" i="35"/>
  <c r="BB105" i="35"/>
  <c r="BN64" i="35"/>
  <c r="U82" i="35"/>
  <c r="C127" i="35"/>
  <c r="R126" i="35"/>
  <c r="P91" i="35"/>
  <c r="BP101" i="35"/>
  <c r="AI132" i="35"/>
  <c r="BS50" i="35"/>
  <c r="BO95" i="35"/>
  <c r="BF66" i="35"/>
  <c r="AZ98" i="35"/>
  <c r="BJ144" i="35"/>
  <c r="AA65" i="35"/>
  <c r="BF79" i="35"/>
  <c r="Z139" i="35"/>
  <c r="BU83" i="35"/>
  <c r="BQ105" i="35"/>
  <c r="BA139" i="35"/>
  <c r="BU52" i="35"/>
  <c r="S98" i="35"/>
  <c r="BH68" i="35"/>
  <c r="BF100" i="35"/>
  <c r="AJ157" i="35"/>
  <c r="Q69" i="35"/>
  <c r="BH81" i="35"/>
  <c r="BH104" i="35"/>
  <c r="BS137" i="35"/>
  <c r="S58" i="35"/>
  <c r="BE54" i="35"/>
  <c r="AA121" i="35"/>
  <c r="AB117" i="35"/>
  <c r="AV160" i="35"/>
  <c r="V94" i="35"/>
  <c r="AD104" i="35"/>
  <c r="AG103" i="35"/>
  <c r="BG139" i="35"/>
  <c r="AF159" i="35"/>
  <c r="BS93" i="35"/>
  <c r="AU104" i="35"/>
  <c r="BS139" i="35"/>
  <c r="AV146" i="35"/>
  <c r="BS56" i="35"/>
  <c r="BF72" i="35"/>
  <c r="AZ105" i="35"/>
  <c r="Q107" i="35"/>
  <c r="BF105" i="35"/>
  <c r="BS96" i="35"/>
  <c r="BT110" i="35"/>
  <c r="Y112" i="35"/>
  <c r="U112" i="35"/>
  <c r="V130" i="35"/>
  <c r="AB71" i="35"/>
  <c r="AJ129" i="35"/>
  <c r="BC113" i="35"/>
  <c r="R129" i="35"/>
  <c r="AB119" i="35"/>
  <c r="AX106" i="35"/>
  <c r="BC74" i="35"/>
  <c r="S88" i="35"/>
  <c r="AF98" i="35"/>
  <c r="BU153" i="35"/>
  <c r="BO128" i="35"/>
  <c r="AE138" i="35"/>
  <c r="AA136" i="35"/>
  <c r="AF174" i="35"/>
  <c r="BU138" i="35"/>
  <c r="BC112" i="35"/>
  <c r="BD111" i="35"/>
  <c r="T120" i="35"/>
  <c r="Z145" i="35"/>
  <c r="BG136" i="35"/>
  <c r="BO123" i="35"/>
  <c r="AU117" i="35"/>
  <c r="R125" i="35"/>
  <c r="AA103" i="35"/>
  <c r="BR122" i="35"/>
  <c r="BT113" i="35"/>
  <c r="W78" i="35"/>
  <c r="S118" i="35"/>
  <c r="AB143" i="35"/>
  <c r="BJ158" i="35"/>
  <c r="AB136" i="35"/>
  <c r="S106" i="35"/>
  <c r="AH99" i="35"/>
  <c r="BK121" i="35"/>
  <c r="P104" i="35"/>
  <c r="BI125" i="35"/>
  <c r="AW105" i="35"/>
  <c r="BH105" i="35"/>
  <c r="BP148" i="35"/>
  <c r="BC78" i="35"/>
  <c r="AY145" i="35"/>
  <c r="C125" i="35"/>
  <c r="BH137" i="35"/>
  <c r="BJ132" i="35"/>
  <c r="BB181" i="35"/>
  <c r="AW145" i="35"/>
  <c r="AW156" i="35"/>
  <c r="T98" i="35"/>
  <c r="AK68" i="35"/>
  <c r="BJ46" i="35"/>
  <c r="P72" i="35"/>
  <c r="AD121" i="35"/>
  <c r="BE105" i="35"/>
  <c r="X95" i="35"/>
  <c r="AW75" i="35"/>
  <c r="AD85" i="35"/>
  <c r="BD102" i="35"/>
  <c r="AD78" i="35"/>
  <c r="BU77" i="35"/>
  <c r="BQ75" i="35"/>
  <c r="BR56" i="35"/>
  <c r="BL49" i="35"/>
  <c r="BA44" i="35"/>
  <c r="AJ118" i="35"/>
  <c r="BA92" i="35"/>
  <c r="BP72" i="35"/>
  <c r="Q91" i="35"/>
  <c r="V29" i="35"/>
  <c r="AD95" i="35"/>
  <c r="BK53" i="35"/>
  <c r="X138" i="35"/>
  <c r="BG61" i="35"/>
  <c r="BQ69" i="35"/>
  <c r="BR82" i="35"/>
  <c r="BF95" i="35"/>
  <c r="AA123" i="35"/>
  <c r="BK148" i="35"/>
  <c r="BS28" i="35"/>
  <c r="BA60" i="35"/>
  <c r="X69" i="35"/>
  <c r="U24" i="35"/>
  <c r="BC84" i="35"/>
  <c r="AF48" i="35"/>
  <c r="BD27" i="35"/>
  <c r="S27" i="35"/>
  <c r="AG66" i="35"/>
  <c r="BU87" i="35"/>
  <c r="BG87" i="35"/>
  <c r="U88" i="35"/>
  <c r="AY82" i="35"/>
  <c r="AC105" i="35"/>
  <c r="BM56" i="35"/>
  <c r="AZ72" i="35"/>
  <c r="AB106" i="35"/>
  <c r="AI81" i="35"/>
  <c r="AX89" i="35"/>
  <c r="AV116" i="35"/>
  <c r="X134" i="35"/>
  <c r="AH73" i="35"/>
  <c r="BD117" i="35"/>
  <c r="BJ118" i="35"/>
  <c r="R123" i="35"/>
  <c r="BE82" i="35"/>
  <c r="BH139" i="35"/>
  <c r="BP126" i="35"/>
  <c r="Y73" i="35"/>
  <c r="BB80" i="35"/>
  <c r="BB69" i="35"/>
  <c r="U95" i="35"/>
  <c r="V66" i="35"/>
  <c r="Z124" i="35"/>
  <c r="AD84" i="35"/>
  <c r="V125" i="35"/>
  <c r="BM121" i="35"/>
  <c r="AB127" i="35"/>
  <c r="BG84" i="35"/>
  <c r="T105" i="35"/>
  <c r="AX82" i="35"/>
  <c r="BN119" i="35"/>
  <c r="Z66" i="35"/>
  <c r="P112" i="35"/>
  <c r="BM91" i="35"/>
  <c r="V100" i="35"/>
  <c r="Z65" i="35"/>
  <c r="BG88" i="35"/>
  <c r="BE66" i="35"/>
  <c r="BP154" i="35"/>
  <c r="BU94" i="35"/>
  <c r="BP174" i="35"/>
  <c r="BD124" i="35"/>
  <c r="AY130" i="35"/>
  <c r="BI86" i="35"/>
  <c r="AA119" i="35"/>
  <c r="AD151" i="35"/>
  <c r="Z80" i="35"/>
  <c r="BQ122" i="35"/>
  <c r="AG77" i="35"/>
  <c r="BD85" i="35"/>
  <c r="BQ79" i="35"/>
  <c r="AI91" i="35"/>
  <c r="W145" i="35"/>
  <c r="U87" i="35"/>
  <c r="AH144" i="35"/>
  <c r="Z112" i="35"/>
  <c r="BF67" i="35"/>
  <c r="AK74" i="35"/>
  <c r="BM117" i="35"/>
  <c r="S70" i="35"/>
  <c r="BT139" i="35"/>
  <c r="BD136" i="35"/>
  <c r="BQ76" i="35"/>
  <c r="U71" i="35"/>
  <c r="AU84" i="35"/>
  <c r="R93" i="35"/>
  <c r="BH98" i="35"/>
  <c r="BP120" i="35"/>
  <c r="P74" i="35"/>
  <c r="AG72" i="35"/>
  <c r="BT102" i="35"/>
  <c r="BS78" i="35"/>
  <c r="AC73" i="35"/>
  <c r="BJ122" i="35"/>
  <c r="BO130" i="35"/>
  <c r="U73" i="35"/>
  <c r="BO100" i="35"/>
  <c r="P106" i="35"/>
  <c r="BE104" i="35"/>
  <c r="P61" i="35"/>
  <c r="AZ68" i="35"/>
  <c r="P78" i="35"/>
  <c r="BC66" i="35"/>
  <c r="BM100" i="35"/>
  <c r="BP142" i="35"/>
  <c r="AV124" i="35"/>
  <c r="AJ88" i="35"/>
  <c r="Z77" i="35"/>
  <c r="U111" i="35"/>
  <c r="AE129" i="35"/>
  <c r="AK111" i="35"/>
  <c r="AK104" i="35"/>
  <c r="U141" i="35"/>
  <c r="W103" i="35"/>
  <c r="Q149" i="35"/>
  <c r="BE143" i="35"/>
  <c r="BT160" i="35"/>
  <c r="BO117" i="35"/>
  <c r="AB121" i="35"/>
  <c r="BF120" i="35"/>
  <c r="Q131" i="35"/>
  <c r="AC142" i="35"/>
  <c r="BR89" i="35"/>
  <c r="U147" i="35"/>
  <c r="Q72" i="35"/>
  <c r="AD132" i="35"/>
  <c r="BJ114" i="35"/>
  <c r="BJ124" i="35"/>
  <c r="V136" i="35"/>
  <c r="BS130" i="35"/>
  <c r="AI114" i="35"/>
  <c r="AJ143" i="35"/>
  <c r="BE134" i="35"/>
  <c r="W125" i="35"/>
  <c r="AJ164" i="35"/>
  <c r="V146" i="35"/>
  <c r="Y106" i="35"/>
  <c r="BF126" i="35"/>
  <c r="U99" i="35"/>
  <c r="AA79" i="35"/>
  <c r="AZ152" i="35"/>
  <c r="AU100" i="35"/>
  <c r="AW80" i="35"/>
  <c r="Y173" i="35"/>
  <c r="AW113" i="35"/>
  <c r="BL112" i="35"/>
  <c r="BF113" i="35"/>
  <c r="AG133" i="35"/>
  <c r="AZ123" i="35"/>
  <c r="BD140" i="35"/>
  <c r="AX129" i="35"/>
  <c r="BO77" i="35"/>
  <c r="BK110" i="35"/>
  <c r="BE136" i="35"/>
  <c r="Y150" i="35"/>
  <c r="BF151" i="35"/>
  <c r="AE142" i="35"/>
  <c r="AF154" i="35"/>
  <c r="AD48" i="35"/>
  <c r="Q40" i="35"/>
  <c r="P65" i="35"/>
  <c r="BT47" i="35"/>
  <c r="AA85" i="35"/>
  <c r="BE80" i="35"/>
  <c r="BD104" i="35"/>
  <c r="BP54" i="35"/>
  <c r="BL163" i="35"/>
  <c r="AW94" i="35"/>
  <c r="AI68" i="35"/>
  <c r="AV99" i="35"/>
  <c r="AF117" i="35"/>
  <c r="BH91" i="35"/>
  <c r="AZ93" i="35"/>
  <c r="Q57" i="35"/>
  <c r="AJ78" i="35"/>
  <c r="S79" i="35"/>
  <c r="AA66" i="35"/>
  <c r="BO110" i="35"/>
  <c r="BG74" i="35"/>
  <c r="V31" i="35"/>
  <c r="C52" i="35"/>
  <c r="AE48" i="35"/>
  <c r="C80" i="35"/>
  <c r="T52" i="35"/>
  <c r="AC61" i="35"/>
  <c r="BF33" i="35"/>
  <c r="BP69" i="35"/>
  <c r="AA35" i="35"/>
  <c r="AD122" i="35"/>
  <c r="BP50" i="35"/>
  <c r="W39" i="35"/>
  <c r="BO59" i="35"/>
  <c r="AZ88" i="35"/>
  <c r="BS75" i="35"/>
  <c r="AH84" i="35"/>
  <c r="BH96" i="35"/>
  <c r="Y94" i="35"/>
  <c r="AJ69" i="35"/>
  <c r="R157" i="35"/>
  <c r="AZ73" i="35"/>
  <c r="AF106" i="35"/>
  <c r="BJ126" i="35"/>
  <c r="R88" i="35"/>
  <c r="T77" i="35"/>
  <c r="X110" i="35"/>
  <c r="AY129" i="35"/>
  <c r="BM84" i="35"/>
  <c r="W143" i="35"/>
  <c r="W67" i="35"/>
  <c r="AH65" i="35"/>
  <c r="BA113" i="35"/>
  <c r="BG99" i="35"/>
  <c r="BF73" i="35"/>
  <c r="U107" i="35"/>
  <c r="AG70" i="35"/>
  <c r="BN112" i="35"/>
  <c r="BD154" i="35"/>
  <c r="AK92" i="35"/>
  <c r="AF70" i="35"/>
  <c r="Y113" i="35"/>
  <c r="BD116" i="35"/>
  <c r="AW118" i="35"/>
  <c r="BK105" i="35"/>
  <c r="BH75" i="35"/>
  <c r="W84" i="35"/>
  <c r="R116" i="35"/>
  <c r="BG103" i="35"/>
  <c r="BP95" i="35"/>
  <c r="P167" i="35"/>
  <c r="AB148" i="35"/>
  <c r="AB112" i="35"/>
  <c r="BD59" i="35"/>
  <c r="C90" i="35"/>
  <c r="Y128" i="35"/>
  <c r="BL128" i="35"/>
  <c r="AU119" i="35"/>
  <c r="BF121" i="35"/>
  <c r="AH118" i="35"/>
  <c r="BD77" i="35"/>
  <c r="AE86" i="35"/>
  <c r="U123" i="35"/>
  <c r="BJ145" i="35"/>
  <c r="T75" i="35"/>
  <c r="BH118" i="35"/>
  <c r="BM128" i="35"/>
  <c r="BM50" i="35"/>
  <c r="BI95" i="35"/>
  <c r="AZ66" i="35"/>
  <c r="BQ135" i="35"/>
  <c r="U129" i="35"/>
  <c r="AV129" i="35"/>
  <c r="BS119" i="35"/>
  <c r="AC56" i="35"/>
  <c r="BO135" i="35"/>
  <c r="Q123" i="35"/>
  <c r="Z93" i="35"/>
  <c r="C107" i="35"/>
  <c r="BU74" i="35"/>
  <c r="AK88" i="35"/>
  <c r="AF99" i="35"/>
  <c r="BH112" i="35"/>
  <c r="BQ99" i="35"/>
  <c r="BP64" i="35"/>
  <c r="R51" i="35"/>
  <c r="BM81" i="35"/>
  <c r="X111" i="35"/>
  <c r="BK76" i="35"/>
  <c r="V91" i="35"/>
  <c r="AB98" i="35"/>
  <c r="Z106" i="35"/>
  <c r="BL66" i="35"/>
  <c r="BQ136" i="35"/>
  <c r="AU62" i="35"/>
  <c r="AX102" i="35"/>
  <c r="P94" i="35"/>
  <c r="T84" i="35"/>
  <c r="BG56" i="35"/>
  <c r="BU109" i="35"/>
  <c r="C128" i="35"/>
  <c r="BT98" i="35"/>
  <c r="BP111" i="35"/>
  <c r="S114" i="35"/>
  <c r="BP122" i="35"/>
  <c r="BU80" i="35"/>
  <c r="C96" i="35"/>
  <c r="BG102" i="35"/>
  <c r="BQ146" i="35"/>
  <c r="BU102" i="35"/>
  <c r="AG147" i="35"/>
  <c r="AC138" i="35"/>
  <c r="AE103" i="35"/>
  <c r="BT124" i="35"/>
  <c r="BR96" i="35"/>
  <c r="BQ125" i="35"/>
  <c r="Y132" i="35"/>
  <c r="AZ112" i="35"/>
  <c r="BJ113" i="35"/>
  <c r="BC115" i="35"/>
  <c r="AV117" i="35"/>
  <c r="AZ124" i="35"/>
  <c r="AF130" i="35"/>
  <c r="AB70" i="35"/>
  <c r="BS80" i="35"/>
  <c r="AI90" i="35"/>
  <c r="U169" i="35"/>
  <c r="Q104" i="35"/>
  <c r="BE111" i="35"/>
  <c r="BL149" i="35"/>
  <c r="BL126" i="35"/>
  <c r="AF121" i="35"/>
  <c r="AE154" i="35"/>
  <c r="BN102" i="35"/>
  <c r="BN124" i="35"/>
  <c r="Q114" i="35"/>
  <c r="BE100" i="35"/>
  <c r="P97" i="35"/>
  <c r="BP144" i="35"/>
  <c r="AX141" i="35"/>
  <c r="X125" i="35"/>
  <c r="V135" i="35"/>
  <c r="W74" i="35"/>
  <c r="BG116" i="35"/>
  <c r="AZ122" i="35"/>
  <c r="T95" i="35"/>
  <c r="BF99" i="35"/>
  <c r="C114" i="35"/>
  <c r="BO138" i="35"/>
  <c r="P82" i="35"/>
  <c r="BO115" i="35"/>
  <c r="AI66" i="35"/>
  <c r="AX144" i="35"/>
  <c r="BT105" i="35"/>
  <c r="AD108" i="35"/>
  <c r="W106" i="35"/>
  <c r="AV131" i="35"/>
  <c r="BB117" i="35"/>
  <c r="BE138" i="35"/>
  <c r="AW136" i="35"/>
  <c r="AJ177" i="35"/>
  <c r="P33" i="35"/>
  <c r="BR46" i="35"/>
  <c r="AJ22" i="35"/>
  <c r="AZ51" i="35"/>
  <c r="P130" i="35"/>
  <c r="BT79" i="35"/>
  <c r="AF51" i="35"/>
  <c r="AG91" i="35"/>
  <c r="BT94" i="35"/>
  <c r="AG26" i="35"/>
  <c r="BC87" i="35"/>
  <c r="Q117" i="35"/>
  <c r="BI98" i="35"/>
  <c r="Z110" i="35"/>
  <c r="V82" i="35"/>
  <c r="R69" i="35"/>
  <c r="AK110" i="35"/>
  <c r="AK87" i="35"/>
  <c r="BS26" i="35"/>
  <c r="V106" i="35"/>
  <c r="BG67" i="35"/>
  <c r="P110" i="35"/>
  <c r="BG20" i="35"/>
  <c r="BP45" i="35"/>
  <c r="AB39" i="35"/>
  <c r="BG58" i="35"/>
  <c r="Z68" i="35"/>
  <c r="BE59" i="35"/>
  <c r="AC120" i="35"/>
  <c r="AB22" i="35"/>
  <c r="BG86" i="35"/>
  <c r="BT30" i="35"/>
  <c r="BJ95" i="35"/>
  <c r="AY37" i="35"/>
  <c r="BA26" i="35"/>
  <c r="BA83" i="35"/>
  <c r="AV38" i="35"/>
  <c r="BS51" i="35"/>
  <c r="R90" i="35"/>
  <c r="AA90" i="35"/>
  <c r="P55" i="35"/>
  <c r="BH92" i="35"/>
  <c r="V96" i="35"/>
  <c r="AX65" i="35"/>
  <c r="BN97" i="35"/>
  <c r="BS115" i="35"/>
  <c r="BO80" i="35"/>
  <c r="AC121" i="35"/>
  <c r="C121" i="35"/>
  <c r="Q71" i="35"/>
  <c r="BH74" i="35"/>
  <c r="AK98" i="35"/>
  <c r="S110" i="35"/>
  <c r="AD156" i="35"/>
  <c r="BN143" i="35"/>
  <c r="T80" i="35"/>
  <c r="AW102" i="35"/>
  <c r="BJ135" i="35"/>
  <c r="AX78" i="35"/>
  <c r="W131" i="35"/>
  <c r="S81" i="35"/>
  <c r="Q84" i="35"/>
  <c r="BS79" i="35"/>
  <c r="BE91" i="35"/>
  <c r="BA131" i="35"/>
  <c r="Q100" i="35"/>
  <c r="AH82" i="35"/>
  <c r="AE111" i="35"/>
  <c r="U136" i="35"/>
  <c r="AV98" i="35"/>
  <c r="C137" i="35"/>
  <c r="BS44" i="35"/>
  <c r="Y46" i="35"/>
  <c r="BL125" i="35"/>
  <c r="BS92" i="35"/>
  <c r="BJ75" i="35"/>
  <c r="R74" i="35"/>
  <c r="AX79" i="35"/>
  <c r="AA89" i="35"/>
  <c r="Z103" i="35"/>
  <c r="BK162" i="35"/>
  <c r="AJ84" i="35"/>
  <c r="BS121" i="35"/>
  <c r="BO132" i="35"/>
  <c r="AV82" i="35"/>
  <c r="C101" i="35"/>
  <c r="AW146" i="35"/>
  <c r="BM85" i="35"/>
  <c r="AB68" i="35"/>
  <c r="AK138" i="35"/>
  <c r="BB119" i="35"/>
  <c r="BP79" i="35"/>
  <c r="AG89" i="35"/>
  <c r="T153" i="35"/>
  <c r="U104" i="35"/>
  <c r="BT99" i="35"/>
  <c r="AW116" i="35"/>
  <c r="V142" i="35"/>
  <c r="AE91" i="35"/>
  <c r="AV100" i="35"/>
  <c r="AC132" i="35"/>
  <c r="BA90" i="35"/>
  <c r="BP65" i="35"/>
  <c r="AI72" i="35"/>
  <c r="BH140" i="35"/>
  <c r="AG108" i="35"/>
  <c r="AA87" i="35"/>
  <c r="BQ95" i="35"/>
  <c r="BL99" i="35"/>
  <c r="AE100" i="35"/>
  <c r="BS85" i="35"/>
  <c r="AV105" i="35"/>
  <c r="BC92" i="35"/>
  <c r="BL67" i="35"/>
  <c r="AD111" i="35"/>
  <c r="AI89" i="35"/>
  <c r="BE99" i="35"/>
  <c r="BG129" i="35"/>
  <c r="BM92" i="35"/>
  <c r="AI131" i="35"/>
  <c r="S100" i="35"/>
  <c r="AH76" i="35"/>
  <c r="BI80" i="35"/>
  <c r="BA120" i="35"/>
  <c r="AH102" i="35"/>
  <c r="BL144" i="35"/>
  <c r="BK54" i="35"/>
  <c r="AD100" i="35"/>
  <c r="BD70" i="35"/>
  <c r="BF102" i="35"/>
  <c r="BT107" i="35"/>
  <c r="AH74" i="35"/>
  <c r="BD83" i="35"/>
  <c r="BK107" i="35"/>
  <c r="C126" i="35"/>
  <c r="AY108" i="35"/>
  <c r="BP71" i="35"/>
  <c r="AJ79" i="35"/>
  <c r="BB124" i="35"/>
  <c r="BA102" i="35"/>
  <c r="BH124" i="35"/>
  <c r="AE113" i="35"/>
  <c r="AI116" i="35"/>
  <c r="BU131" i="35"/>
  <c r="BN120" i="35"/>
  <c r="BB123" i="35"/>
  <c r="BO146" i="35"/>
  <c r="BI138" i="35"/>
  <c r="AJ130" i="35"/>
  <c r="AF109" i="35"/>
  <c r="BG146" i="35"/>
  <c r="BP96" i="35"/>
  <c r="BI97" i="35"/>
  <c r="AU127" i="35"/>
  <c r="AV134" i="35"/>
  <c r="AW127" i="35"/>
  <c r="BE127" i="35"/>
  <c r="BD147" i="35"/>
  <c r="AB130" i="35"/>
  <c r="BS176" i="35"/>
  <c r="AW108" i="35"/>
  <c r="X99" i="35"/>
  <c r="BQ113" i="35"/>
  <c r="AC116" i="35"/>
  <c r="BJ117" i="35"/>
  <c r="AE139" i="35"/>
  <c r="AD73" i="35"/>
  <c r="Y145" i="35"/>
  <c r="AE115" i="35"/>
  <c r="BU132" i="35"/>
  <c r="V122" i="35"/>
  <c r="BG85" i="35"/>
  <c r="Z114" i="35"/>
  <c r="BQ118" i="35"/>
  <c r="Y139" i="35"/>
  <c r="AH98" i="35"/>
  <c r="AW111" i="35"/>
  <c r="AX113" i="35"/>
  <c r="BE90" i="35"/>
  <c r="X147" i="35"/>
  <c r="BA114" i="35"/>
  <c r="BN146" i="35"/>
  <c r="BS164" i="35"/>
  <c r="AU106" i="35"/>
  <c r="BE142" i="35"/>
  <c r="S159" i="35"/>
  <c r="AI139" i="35"/>
  <c r="BG117" i="35"/>
  <c r="BS110" i="35"/>
  <c r="BQ103" i="35"/>
  <c r="AV112" i="35"/>
  <c r="AF179" i="35"/>
  <c r="P141" i="35"/>
  <c r="AZ118" i="35"/>
  <c r="BK120" i="35"/>
  <c r="BO127" i="35"/>
  <c r="AW165" i="35"/>
  <c r="AD72" i="35"/>
  <c r="BU82" i="35"/>
  <c r="BD106" i="35"/>
  <c r="T107" i="35"/>
  <c r="BG113" i="35"/>
  <c r="AZ155" i="35"/>
  <c r="AH129" i="35"/>
  <c r="BO150" i="35"/>
  <c r="BD76" i="35"/>
  <c r="Z118" i="35"/>
  <c r="AZ111" i="35"/>
  <c r="BF103" i="35"/>
  <c r="BN116" i="35"/>
  <c r="AG120" i="35"/>
  <c r="T123" i="35"/>
  <c r="BH97" i="35"/>
  <c r="AW119" i="35"/>
  <c r="AF128" i="35"/>
  <c r="BK143" i="35"/>
  <c r="BC147" i="35"/>
  <c r="V103" i="35"/>
  <c r="U114" i="35"/>
  <c r="AU78" i="35"/>
  <c r="W105" i="35"/>
  <c r="AI137" i="35"/>
  <c r="C113" i="35"/>
  <c r="BK149" i="35"/>
  <c r="BT157" i="35"/>
  <c r="S131" i="35"/>
  <c r="AF139" i="35"/>
  <c r="AA84" i="35"/>
  <c r="AE128" i="35"/>
  <c r="W123" i="35"/>
  <c r="AY118" i="35"/>
  <c r="BH114" i="35"/>
  <c r="BR115" i="35"/>
  <c r="X121" i="35"/>
  <c r="BF110" i="35"/>
  <c r="AG97" i="35"/>
  <c r="BO111" i="35"/>
  <c r="Z113" i="35"/>
  <c r="BA132" i="35"/>
  <c r="BO141" i="35"/>
  <c r="BL95" i="35"/>
  <c r="BE159" i="35"/>
  <c r="BM136" i="35"/>
  <c r="BN151" i="35"/>
  <c r="BS146" i="35"/>
  <c r="BH127" i="35"/>
  <c r="BT112" i="35"/>
  <c r="P136" i="35"/>
  <c r="BL157" i="35"/>
  <c r="BM108" i="35"/>
  <c r="BR109" i="35"/>
  <c r="BR127" i="35"/>
  <c r="AC162" i="35"/>
  <c r="BF149" i="35"/>
  <c r="AY140" i="35"/>
  <c r="AE79" i="35"/>
  <c r="BO88" i="35"/>
  <c r="BG115" i="35"/>
  <c r="AE118" i="35"/>
  <c r="BA119" i="35"/>
  <c r="BU119" i="35"/>
  <c r="BM113" i="35"/>
  <c r="AW149" i="35"/>
  <c r="AV132" i="35"/>
  <c r="W99" i="35"/>
  <c r="S130" i="35"/>
  <c r="BS138" i="35"/>
  <c r="AI120" i="35"/>
  <c r="BA145" i="35"/>
  <c r="BT137" i="35"/>
  <c r="W112" i="35"/>
  <c r="BN159" i="35"/>
  <c r="AA116" i="35"/>
  <c r="AW192" i="35"/>
  <c r="Z127" i="35"/>
  <c r="AU185" i="35"/>
  <c r="AI102" i="35"/>
  <c r="AV152" i="35"/>
  <c r="U115" i="35"/>
  <c r="BR112" i="35"/>
  <c r="AE158" i="35"/>
  <c r="AB103" i="35"/>
  <c r="BG151" i="35"/>
  <c r="Y108" i="35"/>
  <c r="BU101" i="35"/>
  <c r="C99" i="35"/>
  <c r="T129" i="35"/>
  <c r="AJ138" i="35"/>
  <c r="BH134" i="35"/>
  <c r="R85" i="35"/>
  <c r="AB118" i="35"/>
  <c r="BU111" i="35"/>
  <c r="AF113" i="35"/>
  <c r="BL114" i="35"/>
  <c r="BU123" i="35"/>
  <c r="BH129" i="35"/>
  <c r="Q111" i="35"/>
  <c r="X67" i="35"/>
  <c r="AC117" i="35"/>
  <c r="BP108" i="35"/>
  <c r="BL120" i="35"/>
  <c r="AX130" i="35"/>
  <c r="AX201" i="35"/>
  <c r="AG173" i="35"/>
  <c r="V78" i="35"/>
  <c r="Q108" i="35"/>
  <c r="V129" i="35"/>
  <c r="AD129" i="35"/>
  <c r="BN98" i="35"/>
  <c r="P114" i="35"/>
  <c r="X155" i="35"/>
  <c r="V126" i="35"/>
  <c r="BQ112" i="35"/>
  <c r="AK130" i="35"/>
  <c r="BH128" i="35"/>
  <c r="AY48" i="35"/>
  <c r="AU93" i="35"/>
  <c r="BB171" i="35"/>
  <c r="AU161" i="35"/>
  <c r="BN115" i="35"/>
  <c r="BO106" i="35"/>
  <c r="BU151" i="35"/>
  <c r="BK141" i="35"/>
  <c r="BL164" i="35"/>
  <c r="BT148" i="35"/>
  <c r="AV140" i="35"/>
  <c r="AC155" i="35"/>
  <c r="BE145" i="35"/>
  <c r="BQ111" i="35"/>
  <c r="BB112" i="35"/>
  <c r="AU148" i="35"/>
  <c r="BB151" i="35"/>
  <c r="BA148" i="35"/>
  <c r="BU157" i="35"/>
  <c r="BP151" i="35"/>
  <c r="AI129" i="35"/>
  <c r="BC139" i="35"/>
  <c r="Y157" i="35"/>
  <c r="AC135" i="35"/>
  <c r="AX174" i="35"/>
  <c r="AK156" i="35"/>
  <c r="BR157" i="35"/>
  <c r="P133" i="35"/>
  <c r="AJ163" i="35"/>
  <c r="BM138" i="35"/>
  <c r="AF140" i="35"/>
  <c r="U153" i="35"/>
  <c r="BO155" i="35"/>
  <c r="AH147" i="35"/>
  <c r="BM118" i="35"/>
  <c r="AY126" i="35"/>
  <c r="AJ152" i="35"/>
  <c r="W150" i="35"/>
  <c r="BM134" i="35"/>
  <c r="AV150" i="35"/>
  <c r="T119" i="35"/>
  <c r="BO120" i="35"/>
  <c r="Q152" i="35"/>
  <c r="BS156" i="35"/>
  <c r="AV151" i="35"/>
  <c r="AG178" i="35"/>
  <c r="Y143" i="35"/>
  <c r="S145" i="35"/>
  <c r="BQ139" i="35"/>
  <c r="BG150" i="35"/>
  <c r="U144" i="35"/>
  <c r="V139" i="35"/>
  <c r="BS135" i="35"/>
  <c r="P151" i="35"/>
  <c r="BC156" i="35"/>
  <c r="AF165" i="35"/>
  <c r="AB185" i="35"/>
  <c r="BC190" i="35"/>
  <c r="BT161" i="35"/>
  <c r="BC171" i="35"/>
  <c r="AZ127" i="35"/>
  <c r="AA98" i="35"/>
  <c r="R198" i="35"/>
  <c r="Y102" i="35"/>
  <c r="BK139" i="35"/>
  <c r="X113" i="35"/>
  <c r="AY185" i="35"/>
  <c r="S91" i="35"/>
  <c r="P100" i="35"/>
  <c r="AZ131" i="35"/>
  <c r="AC143" i="35"/>
  <c r="U130" i="35"/>
  <c r="BC135" i="35"/>
  <c r="T122" i="35"/>
  <c r="AJ122" i="35"/>
  <c r="W113" i="35"/>
  <c r="AY111" i="35"/>
  <c r="AH114" i="35"/>
  <c r="BC107" i="35"/>
  <c r="AG94" i="35"/>
  <c r="AZ108" i="35"/>
  <c r="AH109" i="35"/>
  <c r="BI123" i="35"/>
  <c r="AZ126" i="35"/>
  <c r="BN133" i="35"/>
  <c r="BN145" i="35"/>
  <c r="BD107" i="35"/>
  <c r="BP93" i="35"/>
  <c r="AV69" i="35"/>
  <c r="AI98" i="35"/>
  <c r="BD120" i="35"/>
  <c r="AA129" i="35"/>
  <c r="BK134" i="35"/>
  <c r="T134" i="35"/>
  <c r="AH127" i="35"/>
  <c r="BO86" i="35"/>
  <c r="S68" i="35"/>
  <c r="AY109" i="35"/>
  <c r="BE109" i="35"/>
  <c r="BG126" i="35"/>
  <c r="AK127" i="35"/>
  <c r="BJ104" i="35"/>
  <c r="BQ142" i="35"/>
  <c r="BI106" i="35"/>
  <c r="BT120" i="35"/>
  <c r="BH123" i="35"/>
  <c r="Y130" i="35"/>
  <c r="BI141" i="35"/>
  <c r="BK128" i="35"/>
  <c r="W77" i="35"/>
  <c r="BM86" i="35"/>
  <c r="AX112" i="35"/>
  <c r="AA114" i="35"/>
  <c r="AY117" i="35"/>
  <c r="BS117" i="35"/>
  <c r="BD141" i="35"/>
  <c r="BT159" i="35"/>
  <c r="BC153" i="35"/>
  <c r="C146" i="35"/>
  <c r="AZ128" i="35"/>
  <c r="BL96" i="35"/>
  <c r="BK125" i="35"/>
  <c r="BR131" i="35"/>
  <c r="AA115" i="35"/>
  <c r="BM137" i="35"/>
  <c r="BB158" i="35"/>
  <c r="T109" i="35"/>
  <c r="AA153" i="35"/>
  <c r="AI112" i="35"/>
  <c r="AK164" i="35"/>
  <c r="AH123" i="35"/>
  <c r="W168" i="35"/>
  <c r="BU122" i="35"/>
  <c r="AX110" i="35"/>
  <c r="AV111" i="35"/>
  <c r="X144" i="35"/>
  <c r="BP147" i="35"/>
  <c r="BU144" i="35"/>
  <c r="Q106" i="35"/>
  <c r="BM126" i="35"/>
  <c r="AZ117" i="35"/>
  <c r="BQ143" i="35"/>
  <c r="BK123" i="35"/>
  <c r="P123" i="35"/>
  <c r="BK147" i="35"/>
  <c r="BP104" i="35"/>
  <c r="BP103" i="35"/>
  <c r="BS120" i="35"/>
  <c r="BE68" i="35"/>
  <c r="BK73" i="35"/>
  <c r="AB84" i="35"/>
  <c r="BD123" i="35"/>
  <c r="BL141" i="35"/>
  <c r="T115" i="35"/>
  <c r="AD134" i="35"/>
  <c r="BQ104" i="35"/>
  <c r="BE123" i="35"/>
  <c r="R143" i="35"/>
  <c r="BQ126" i="35"/>
  <c r="AI97" i="35"/>
  <c r="BC116" i="35"/>
  <c r="T125" i="35"/>
  <c r="T145" i="35"/>
  <c r="BA110" i="35"/>
  <c r="BF118" i="35"/>
  <c r="BQ120" i="35"/>
  <c r="S116" i="35"/>
  <c r="BB138" i="35"/>
  <c r="P148" i="35"/>
  <c r="BG142" i="35"/>
  <c r="BI166" i="35"/>
  <c r="W97" i="35"/>
  <c r="R112" i="35"/>
  <c r="Y114" i="35"/>
  <c r="AE114" i="35"/>
  <c r="AC148" i="35"/>
  <c r="BQ96" i="35"/>
  <c r="BT118" i="35"/>
  <c r="BS103" i="35"/>
  <c r="AX103" i="35"/>
  <c r="BJ94" i="35"/>
  <c r="BJ129" i="35"/>
  <c r="AD124" i="35"/>
  <c r="BB103" i="35"/>
  <c r="U109" i="35"/>
  <c r="AU105" i="35"/>
  <c r="AB131" i="35"/>
  <c r="BD114" i="35"/>
  <c r="AB67" i="35"/>
  <c r="BM79" i="35"/>
  <c r="BP115" i="35"/>
  <c r="AJ104" i="35"/>
  <c r="BI114" i="35"/>
  <c r="AU122" i="35"/>
  <c r="AV193" i="35"/>
  <c r="BN130" i="35"/>
  <c r="BC159" i="35"/>
  <c r="X117" i="35"/>
  <c r="T155" i="35"/>
  <c r="BI127" i="35"/>
  <c r="BQ127" i="35"/>
  <c r="AD142" i="35"/>
  <c r="Y155" i="35"/>
  <c r="AJ142" i="35"/>
  <c r="AK155" i="35"/>
  <c r="BO160" i="35"/>
  <c r="BM158" i="35"/>
  <c r="BR146" i="35"/>
  <c r="BF134" i="35"/>
  <c r="BB154" i="35"/>
  <c r="BE132" i="35"/>
  <c r="AA172" i="35"/>
  <c r="BM156" i="35"/>
  <c r="U110" i="35"/>
  <c r="Y154" i="35"/>
  <c r="AE135" i="35"/>
  <c r="BQ151" i="35"/>
  <c r="AE159" i="35"/>
  <c r="BG143" i="35"/>
  <c r="AH160" i="35"/>
  <c r="BB147" i="35"/>
  <c r="BJ160" i="35"/>
  <c r="X172" i="35"/>
  <c r="BT135" i="35"/>
  <c r="W176" i="35"/>
  <c r="P138" i="35"/>
  <c r="U131" i="35"/>
  <c r="BO136" i="35"/>
  <c r="BJ154" i="35"/>
  <c r="BD149" i="35"/>
  <c r="W139" i="35"/>
  <c r="BK153" i="35"/>
  <c r="BA149" i="35"/>
  <c r="BF154" i="35"/>
  <c r="BU161" i="35"/>
  <c r="AD149" i="35"/>
  <c r="BD152" i="35"/>
  <c r="BP157" i="35"/>
  <c r="AX151" i="35"/>
  <c r="AF157" i="35"/>
  <c r="BG125" i="35"/>
  <c r="R150" i="35"/>
  <c r="BK132" i="35"/>
  <c r="BC167" i="35"/>
  <c r="AV173" i="35"/>
  <c r="AY187" i="35"/>
  <c r="AG197" i="35"/>
  <c r="BM129" i="35"/>
  <c r="AZ103" i="35"/>
  <c r="BF124" i="35"/>
  <c r="AY131" i="35"/>
  <c r="AE112" i="35"/>
  <c r="AK173" i="35"/>
  <c r="AJ112" i="35"/>
  <c r="BT106" i="35"/>
  <c r="U113" i="35"/>
  <c r="BR119" i="35"/>
  <c r="BS143" i="35"/>
  <c r="BR135" i="35"/>
  <c r="Z134" i="35"/>
  <c r="BI101" i="35"/>
  <c r="AB135" i="35"/>
  <c r="BD153" i="35"/>
  <c r="AW121" i="35"/>
  <c r="BN123" i="35"/>
  <c r="BC131" i="35"/>
  <c r="AG142" i="35"/>
  <c r="BK84" i="35"/>
  <c r="AB95" i="35"/>
  <c r="BM109" i="35"/>
  <c r="BI115" i="35"/>
  <c r="BQ115" i="35"/>
  <c r="W162" i="35"/>
  <c r="BU118" i="35"/>
  <c r="BJ77" i="35"/>
  <c r="AK86" i="35"/>
  <c r="BB139" i="35"/>
  <c r="P124" i="35"/>
  <c r="BO139" i="35"/>
  <c r="BJ130" i="35"/>
  <c r="AD125" i="35"/>
  <c r="AW123" i="35"/>
  <c r="AI128" i="35"/>
  <c r="AD109" i="35"/>
  <c r="T131" i="35"/>
  <c r="S140" i="35"/>
  <c r="AB105" i="35"/>
  <c r="Z109" i="35"/>
  <c r="R172" i="35"/>
  <c r="Y120" i="35"/>
  <c r="BK151" i="35"/>
  <c r="Z111" i="35"/>
  <c r="C106" i="35"/>
  <c r="AB146" i="35"/>
  <c r="BP107" i="35"/>
  <c r="BA135" i="35"/>
  <c r="BU110" i="35"/>
  <c r="AY125" i="35"/>
  <c r="AH131" i="35"/>
  <c r="AF124" i="35"/>
  <c r="BC114" i="35"/>
  <c r="AJ131" i="35"/>
  <c r="BH120" i="35"/>
  <c r="AK119" i="35"/>
  <c r="BC166" i="35"/>
  <c r="BS101" i="35"/>
  <c r="AI150" i="35"/>
  <c r="AD115" i="35"/>
  <c r="BP109" i="35"/>
  <c r="BU64" i="35"/>
  <c r="BU71" i="35"/>
  <c r="W142" i="35"/>
  <c r="AF119" i="35"/>
  <c r="AG131" i="35"/>
  <c r="AG172" i="35"/>
  <c r="BS113" i="35"/>
  <c r="AA127" i="35"/>
  <c r="BD105" i="35"/>
  <c r="AK108" i="35"/>
  <c r="Y141" i="35"/>
  <c r="AD114" i="35"/>
  <c r="AX109" i="35"/>
  <c r="AH104" i="35"/>
  <c r="BL123" i="35"/>
  <c r="BH108" i="35"/>
  <c r="AB125" i="35"/>
  <c r="BI152" i="35"/>
  <c r="BG44" i="35"/>
  <c r="BC89" i="35"/>
  <c r="AE127" i="35"/>
  <c r="BO173" i="35"/>
  <c r="U134" i="35"/>
  <c r="AB160" i="35"/>
  <c r="AZ150" i="35"/>
  <c r="BE96" i="35"/>
  <c r="BN118" i="35"/>
  <c r="AB109" i="35"/>
  <c r="AC119" i="35"/>
  <c r="BT114" i="35"/>
  <c r="BS116" i="35"/>
  <c r="AC131" i="35"/>
  <c r="AK140" i="35"/>
  <c r="V170" i="35"/>
  <c r="AE102" i="35"/>
  <c r="BB142" i="35"/>
  <c r="R84" i="35"/>
  <c r="BG92" i="35"/>
  <c r="BA121" i="35"/>
  <c r="AA126" i="35"/>
  <c r="BM123" i="35"/>
  <c r="AJ136" i="35"/>
  <c r="BG119" i="35"/>
  <c r="BU159" i="35"/>
  <c r="BJ70" i="35"/>
  <c r="AF158" i="35"/>
  <c r="BA103" i="35"/>
  <c r="AZ160" i="35"/>
  <c r="U94" i="35"/>
  <c r="V109" i="35"/>
  <c r="BG107" i="35"/>
  <c r="BO126" i="35"/>
  <c r="BT121" i="35"/>
  <c r="BL110" i="35"/>
  <c r="Z104" i="35"/>
  <c r="AW125" i="35"/>
  <c r="V112" i="35"/>
  <c r="Y129" i="35"/>
  <c r="BA72" i="35"/>
  <c r="AU133" i="35"/>
  <c r="Y125" i="35"/>
  <c r="AB196" i="35"/>
  <c r="AA156" i="35"/>
  <c r="BR133" i="35"/>
  <c r="BN128" i="35"/>
  <c r="AJ137" i="35"/>
  <c r="AK178" i="35"/>
  <c r="Y168" i="35"/>
  <c r="AI110" i="35"/>
  <c r="BF140" i="35"/>
  <c r="BP173" i="35"/>
  <c r="BL140" i="35"/>
  <c r="AG175" i="35"/>
  <c r="AW143" i="35"/>
  <c r="S148" i="35"/>
  <c r="BE156" i="35"/>
  <c r="BJ139" i="35"/>
  <c r="AD135" i="35"/>
  <c r="AH175" i="35"/>
  <c r="AD173" i="35"/>
  <c r="BF136" i="35"/>
  <c r="BG168" i="35"/>
  <c r="U166" i="35"/>
  <c r="BF145" i="35"/>
  <c r="T149" i="35"/>
  <c r="AE191" i="35"/>
  <c r="AD147" i="35"/>
  <c r="S153" i="35"/>
  <c r="AU157" i="35"/>
  <c r="BD150" i="35"/>
  <c r="AZ158" i="35"/>
  <c r="BH168" i="35"/>
  <c r="BC138" i="35"/>
  <c r="BK174" i="35"/>
  <c r="BL148" i="35"/>
  <c r="AB115" i="35"/>
  <c r="BP155" i="35"/>
  <c r="BF196" i="35"/>
  <c r="AJ153" i="35"/>
  <c r="W156" i="35"/>
  <c r="BA130" i="35"/>
  <c r="BI164" i="35"/>
  <c r="BP134" i="35"/>
  <c r="BN131" i="35"/>
  <c r="BT146" i="35"/>
  <c r="AG170" i="35"/>
  <c r="BJ138" i="35"/>
  <c r="BN166" i="35"/>
  <c r="BP171" i="35"/>
  <c r="U174" i="35"/>
  <c r="AC158" i="35"/>
  <c r="BO203" i="35"/>
  <c r="Y189" i="35"/>
  <c r="BJ140" i="35"/>
  <c r="W120" i="35"/>
  <c r="Q127" i="35"/>
  <c r="BD115" i="35"/>
  <c r="BM124" i="35"/>
  <c r="AW90" i="35"/>
  <c r="BG81" i="35"/>
  <c r="AE93" i="35"/>
  <c r="BQ106" i="35"/>
  <c r="AX149" i="35"/>
  <c r="AC124" i="35"/>
  <c r="BF130" i="35"/>
  <c r="BG152" i="35"/>
  <c r="BI120" i="35"/>
  <c r="BN75" i="35"/>
  <c r="AC84" i="35"/>
  <c r="X133" i="35"/>
  <c r="AE117" i="35"/>
  <c r="AJ133" i="35"/>
  <c r="AB124" i="35"/>
  <c r="BH158" i="35"/>
  <c r="BQ119" i="35"/>
  <c r="Z105" i="35"/>
  <c r="BH126" i="35"/>
  <c r="S102" i="35"/>
  <c r="BI137" i="35"/>
  <c r="AG116" i="35"/>
  <c r="BC150" i="35"/>
  <c r="AG93" i="35"/>
  <c r="Y103" i="35"/>
  <c r="BB102" i="35"/>
  <c r="BU160" i="35"/>
  <c r="AE133" i="35"/>
  <c r="C136" i="35"/>
  <c r="BA144" i="35"/>
  <c r="AV93" i="35"/>
  <c r="AV122" i="35"/>
  <c r="Q128" i="35"/>
  <c r="W119" i="35"/>
  <c r="BF111" i="35"/>
  <c r="P125" i="35"/>
  <c r="BQ117" i="35"/>
  <c r="BJ119" i="35"/>
  <c r="BI159" i="35"/>
  <c r="AW133" i="35"/>
  <c r="BM99" i="35"/>
  <c r="AA141" i="35"/>
  <c r="AE109" i="35"/>
  <c r="AV107" i="35"/>
  <c r="AI62" i="35"/>
  <c r="BS69" i="35"/>
  <c r="AI79" i="35"/>
  <c r="AF112" i="35"/>
  <c r="BM131" i="35"/>
  <c r="V143" i="35"/>
  <c r="AG110" i="35"/>
  <c r="R117" i="35"/>
  <c r="BL139" i="35"/>
  <c r="BD134" i="35"/>
  <c r="AI149" i="35"/>
  <c r="AV120" i="35"/>
  <c r="BM122" i="35"/>
  <c r="BD128" i="35"/>
  <c r="AI123" i="35"/>
  <c r="AY102" i="35"/>
  <c r="P105" i="35"/>
  <c r="BE147" i="35"/>
  <c r="R108" i="35"/>
  <c r="AW147" i="35"/>
  <c r="AW104" i="35"/>
  <c r="AW141" i="35"/>
  <c r="BE42" i="35"/>
  <c r="BA87" i="35"/>
  <c r="BB121" i="35"/>
  <c r="AE120" i="35"/>
  <c r="AW155" i="35"/>
  <c r="BR130" i="35"/>
  <c r="AY142" i="35"/>
  <c r="AX156" i="35"/>
  <c r="AG99" i="35"/>
  <c r="AW140" i="35"/>
  <c r="BL90" i="35"/>
  <c r="BN139" i="35"/>
  <c r="BG101" i="35"/>
  <c r="BJ108" i="35"/>
  <c r="AW128" i="35"/>
  <c r="BU75" i="35"/>
  <c r="C110" i="35"/>
  <c r="AI99" i="35"/>
  <c r="BE110" i="35"/>
  <c r="BC118" i="35"/>
  <c r="BK156" i="35"/>
  <c r="AK112" i="35"/>
  <c r="BQ107" i="35"/>
  <c r="P109" i="35"/>
  <c r="T99" i="35"/>
  <c r="AW139" i="35"/>
  <c r="AV101" i="35"/>
  <c r="T152" i="35"/>
  <c r="BB127" i="35"/>
  <c r="U98" i="35"/>
  <c r="AW161" i="35"/>
  <c r="U116" i="35"/>
  <c r="BK167" i="35"/>
  <c r="AD119" i="35"/>
  <c r="BN148" i="35"/>
  <c r="BT129" i="35"/>
  <c r="BN117" i="35"/>
  <c r="P99" i="35"/>
  <c r="AD105" i="35"/>
  <c r="AH133" i="35"/>
  <c r="AG115" i="35"/>
  <c r="AV86" i="35"/>
  <c r="BF106" i="35"/>
  <c r="BH125" i="35"/>
  <c r="BR106" i="35"/>
  <c r="BN125" i="35"/>
  <c r="AC101" i="35"/>
  <c r="BN134" i="35"/>
  <c r="V149" i="35"/>
  <c r="U101" i="35"/>
  <c r="AB142" i="35"/>
  <c r="AF87" i="35"/>
  <c r="AU143" i="35"/>
  <c r="AZ114" i="35"/>
  <c r="AJ117" i="35"/>
  <c r="BU117" i="35"/>
  <c r="C88" i="35"/>
  <c r="AX123" i="35"/>
  <c r="BJ123" i="35"/>
  <c r="BA111" i="35"/>
  <c r="BN122" i="35"/>
  <c r="AZ132" i="35"/>
  <c r="BQ128" i="35"/>
  <c r="AH138" i="35"/>
  <c r="BS106" i="35"/>
  <c r="BE114" i="35"/>
  <c r="AJ134" i="35"/>
  <c r="AJ198" i="35"/>
  <c r="AG122" i="35"/>
  <c r="BI128" i="35"/>
  <c r="V145" i="35"/>
  <c r="R165" i="35"/>
  <c r="AA170" i="35"/>
  <c r="U171" i="35"/>
  <c r="AF132" i="35"/>
  <c r="BQ163" i="35"/>
  <c r="BE166" i="35"/>
  <c r="BI154" i="35"/>
  <c r="AG140" i="35"/>
  <c r="BR158" i="35"/>
  <c r="AY147" i="35"/>
  <c r="BA106" i="35"/>
  <c r="R134" i="35"/>
  <c r="BO177" i="35"/>
  <c r="BH166" i="35"/>
  <c r="AW194" i="35"/>
  <c r="S167" i="35"/>
  <c r="AX114" i="35"/>
  <c r="BH156" i="35"/>
  <c r="BK169" i="35"/>
  <c r="AW160" i="35"/>
  <c r="C185" i="35"/>
  <c r="BT136" i="35"/>
  <c r="BK96" i="35"/>
  <c r="BT181" i="35"/>
  <c r="BF152" i="35"/>
  <c r="AC163" i="35"/>
  <c r="R135" i="35"/>
  <c r="AA190" i="35"/>
  <c r="BG124" i="35"/>
  <c r="S147" i="35"/>
  <c r="BA128" i="35"/>
  <c r="BQ159" i="35"/>
  <c r="BH165" i="35"/>
  <c r="BQ156" i="35"/>
  <c r="BB164" i="35"/>
  <c r="AX184" i="35"/>
  <c r="P140" i="35"/>
  <c r="BD144" i="35"/>
  <c r="AJ107" i="35"/>
  <c r="BF165" i="35"/>
  <c r="BJ221" i="35"/>
  <c r="BF168" i="35"/>
  <c r="AC146" i="35"/>
  <c r="AC173" i="35"/>
  <c r="AF147" i="35"/>
  <c r="BP130" i="35"/>
  <c r="BN99" i="35"/>
  <c r="BR136" i="35"/>
  <c r="BC52" i="35"/>
  <c r="BC97" i="35"/>
  <c r="T100" i="35"/>
  <c r="BJ141" i="35"/>
  <c r="BR125" i="35"/>
  <c r="AK169" i="35"/>
  <c r="BG110" i="35"/>
  <c r="AI148" i="35"/>
  <c r="C112" i="35"/>
  <c r="AY119" i="35"/>
  <c r="AD123" i="35"/>
  <c r="BE119" i="35"/>
  <c r="AZ113" i="35"/>
  <c r="BI108" i="35"/>
  <c r="P119" i="35"/>
  <c r="BN114" i="35"/>
  <c r="AU116" i="35"/>
  <c r="BH109" i="35"/>
  <c r="Q112" i="35"/>
  <c r="AG155" i="35"/>
  <c r="BE129" i="35"/>
  <c r="AZ97" i="35"/>
  <c r="BU133" i="35"/>
  <c r="C104" i="35"/>
  <c r="AA60" i="35"/>
  <c r="BQ67" i="35"/>
  <c r="AA77" i="35"/>
  <c r="BU127" i="35"/>
  <c r="BD179" i="35"/>
  <c r="S108" i="35"/>
  <c r="P115" i="35"/>
  <c r="BI136" i="35"/>
  <c r="BR126" i="35"/>
  <c r="AJ51" i="35"/>
  <c r="T116" i="35"/>
  <c r="AJ68" i="35"/>
  <c r="Z123" i="35"/>
  <c r="BP116" i="35"/>
  <c r="C117" i="35"/>
  <c r="BC122" i="35"/>
  <c r="BL136" i="35"/>
  <c r="AJ101" i="35"/>
  <c r="C133" i="35"/>
  <c r="BD103" i="35"/>
  <c r="BN132" i="35"/>
  <c r="BR117" i="35"/>
  <c r="BI153" i="35"/>
  <c r="AX121" i="35"/>
  <c r="AH113" i="35"/>
  <c r="T133" i="35"/>
  <c r="AF120" i="35"/>
  <c r="AY85" i="35"/>
  <c r="Z116" i="35"/>
  <c r="BG128" i="35"/>
  <c r="W137" i="35"/>
  <c r="BU167" i="35"/>
  <c r="BC126" i="35"/>
  <c r="AE136" i="35"/>
  <c r="AG104" i="35"/>
  <c r="W140" i="35"/>
  <c r="BQ109" i="35"/>
  <c r="U97" i="35"/>
  <c r="BH132" i="35"/>
  <c r="BP88" i="35"/>
  <c r="AH112" i="35"/>
  <c r="AC130" i="35"/>
  <c r="V97" i="35"/>
  <c r="V131" i="35"/>
  <c r="BA99" i="35"/>
  <c r="BU135" i="35"/>
  <c r="AG109" i="35"/>
  <c r="BA105" i="35"/>
  <c r="AW58" i="35"/>
  <c r="X115" i="35"/>
  <c r="BS73" i="35"/>
  <c r="V110" i="35"/>
  <c r="BB107" i="35"/>
  <c r="BO108" i="35"/>
  <c r="BA116" i="35"/>
  <c r="BL153" i="35"/>
  <c r="AX148" i="35"/>
  <c r="BI140" i="35"/>
  <c r="AB154" i="35"/>
  <c r="AF144" i="35"/>
  <c r="BU120" i="35"/>
  <c r="AB174" i="35"/>
  <c r="T108" i="35"/>
  <c r="BR104" i="35"/>
  <c r="BU97" i="35"/>
  <c r="BC119" i="35"/>
  <c r="BU100" i="35"/>
  <c r="BL122" i="35"/>
  <c r="S138" i="35"/>
  <c r="R81" i="35"/>
  <c r="BA91" i="35"/>
  <c r="Y119" i="35"/>
  <c r="BE149" i="35"/>
  <c r="AW126" i="35"/>
  <c r="AG141" i="35"/>
  <c r="AK154" i="35"/>
  <c r="AX134" i="35"/>
  <c r="AZ143" i="35"/>
  <c r="AW120" i="35"/>
  <c r="BB126" i="35"/>
  <c r="BC146" i="35"/>
  <c r="BT133" i="35"/>
  <c r="W181" i="35"/>
  <c r="BJ103" i="35"/>
  <c r="S109" i="35"/>
  <c r="BG106" i="35"/>
  <c r="AI127" i="35"/>
  <c r="BJ115" i="35"/>
  <c r="BO72" i="35"/>
  <c r="BM75" i="35"/>
  <c r="AD86" i="35"/>
  <c r="AH130" i="35"/>
  <c r="R136" i="35"/>
  <c r="AH117" i="35"/>
  <c r="S124" i="35"/>
  <c r="AE141" i="35"/>
  <c r="BU108" i="35"/>
  <c r="AI130" i="35"/>
  <c r="Q109" i="35"/>
  <c r="BA100" i="35"/>
  <c r="AX140" i="35"/>
  <c r="BN100" i="35"/>
  <c r="BN140" i="35"/>
  <c r="BO104" i="35"/>
  <c r="AV126" i="35"/>
  <c r="BP140" i="35"/>
  <c r="AB100" i="35"/>
  <c r="BS131" i="35"/>
  <c r="BC123" i="35"/>
  <c r="BP128" i="35"/>
  <c r="T160" i="35"/>
  <c r="BF112" i="35"/>
  <c r="BP113" i="35"/>
  <c r="BU121" i="35"/>
  <c r="X128" i="35"/>
  <c r="BQ78" i="35"/>
  <c r="AA88" i="35"/>
  <c r="BK129" i="35"/>
  <c r="AF145" i="35"/>
  <c r="AE168" i="35"/>
  <c r="C119" i="35"/>
  <c r="Q163" i="35"/>
  <c r="X126" i="35"/>
  <c r="AY122" i="35"/>
  <c r="BM152" i="35"/>
  <c r="AK121" i="35"/>
  <c r="AG153" i="35"/>
  <c r="BQ108" i="35"/>
  <c r="BI147" i="35"/>
  <c r="V164" i="35"/>
  <c r="Z136" i="35"/>
  <c r="BC170" i="35"/>
  <c r="BJ150" i="35"/>
  <c r="BF189" i="35"/>
  <c r="S152" i="35"/>
  <c r="AH124" i="35"/>
  <c r="C122" i="35"/>
  <c r="P131" i="35"/>
  <c r="AU152" i="35"/>
  <c r="X136" i="35"/>
  <c r="BD161" i="35"/>
  <c r="AE143" i="35"/>
  <c r="AF176" i="35"/>
  <c r="U145" i="35"/>
  <c r="BE126" i="35"/>
  <c r="AJ147" i="35"/>
  <c r="W152" i="35"/>
  <c r="BM157" i="35"/>
  <c r="AU156" i="35"/>
  <c r="BK135" i="35"/>
  <c r="AA137" i="35"/>
  <c r="BS153" i="35"/>
  <c r="BD159" i="35"/>
  <c r="AB145" i="35"/>
  <c r="Z172" i="35"/>
  <c r="P190" i="35"/>
  <c r="AY194" i="35"/>
  <c r="BK114" i="35"/>
  <c r="BK184" i="35"/>
  <c r="BT104" i="35"/>
  <c r="BA129" i="35"/>
  <c r="BB122" i="35"/>
  <c r="S151" i="35"/>
  <c r="V155" i="35"/>
  <c r="BH111" i="35"/>
  <c r="AB99" i="35"/>
  <c r="BC143" i="35"/>
  <c r="BL189" i="35"/>
  <c r="P152" i="35"/>
  <c r="AG114" i="35"/>
  <c r="BB199" i="35"/>
  <c r="AH195" i="35"/>
  <c r="BK175" i="35"/>
  <c r="V235" i="35"/>
  <c r="X174" i="35"/>
  <c r="BO107" i="35"/>
  <c r="AK122" i="35"/>
  <c r="V98" i="35"/>
  <c r="AX120" i="35"/>
  <c r="Z72" i="35"/>
  <c r="BE83" i="35"/>
  <c r="P168" i="35"/>
  <c r="BJ121" i="35"/>
  <c r="T114" i="35"/>
  <c r="BA118" i="35"/>
  <c r="BD193" i="35"/>
  <c r="BM110" i="35"/>
  <c r="AH66" i="35"/>
  <c r="P118" i="35"/>
  <c r="AV114" i="35"/>
  <c r="BF115" i="35"/>
  <c r="BB114" i="35"/>
  <c r="BL115" i="35"/>
  <c r="AA117" i="35"/>
  <c r="R138" i="35"/>
  <c r="Z147" i="35"/>
  <c r="AX115" i="35"/>
  <c r="AU118" i="35"/>
  <c r="BT108" i="35"/>
  <c r="AX127" i="35"/>
  <c r="BI83" i="35"/>
  <c r="BC110" i="35"/>
  <c r="AD113" i="35"/>
  <c r="AW151" i="35"/>
  <c r="AK126" i="35"/>
  <c r="BM132" i="35"/>
  <c r="AU159" i="35"/>
  <c r="BA124" i="35"/>
  <c r="BN113" i="35"/>
  <c r="BE74" i="35"/>
  <c r="BB76" i="35"/>
  <c r="Y87" i="35"/>
  <c r="AD133" i="35"/>
  <c r="AC100" i="35"/>
  <c r="AI100" i="35"/>
  <c r="R114" i="35"/>
  <c r="AW107" i="35"/>
  <c r="W147" i="35"/>
  <c r="BT86" i="35"/>
  <c r="BS107" i="35"/>
  <c r="BU126" i="35"/>
  <c r="X145" i="35"/>
  <c r="P128" i="35"/>
  <c r="AB97" i="35"/>
  <c r="AU131" i="35"/>
  <c r="BT103" i="35"/>
  <c r="AG167" i="35"/>
  <c r="AU56" i="35"/>
  <c r="BO103" i="35"/>
  <c r="BQ71" i="35"/>
  <c r="AA105" i="35"/>
  <c r="BM151" i="35"/>
  <c r="BM106" i="35"/>
  <c r="AY114" i="35"/>
  <c r="BD160" i="35"/>
  <c r="W132" i="35"/>
  <c r="T87" i="35"/>
  <c r="BO140" i="35"/>
  <c r="X131" i="35"/>
  <c r="BF117" i="35"/>
  <c r="AD127" i="35"/>
  <c r="BA150" i="35"/>
  <c r="BL116" i="35"/>
  <c r="BO119" i="35"/>
  <c r="AF129" i="35"/>
  <c r="P79" i="35"/>
  <c r="AY89" i="35"/>
  <c r="AF114" i="35"/>
  <c r="AF133" i="35"/>
  <c r="AV133" i="35"/>
  <c r="AU124" i="35"/>
  <c r="BE125" i="35"/>
  <c r="BG131" i="35"/>
  <c r="BT130" i="35"/>
  <c r="P83" i="35"/>
  <c r="Y111" i="35"/>
  <c r="BF108" i="35"/>
  <c r="AU121" i="35"/>
  <c r="BR102" i="35"/>
  <c r="V65" i="35"/>
  <c r="Y110" i="35"/>
  <c r="BG105" i="35"/>
  <c r="BP118" i="35"/>
  <c r="AH128" i="35"/>
  <c r="AF153" i="35"/>
  <c r="BD186" i="35"/>
  <c r="BN142" i="35"/>
  <c r="T140" i="35"/>
  <c r="AG96" i="35"/>
  <c r="AV109" i="35"/>
  <c r="R152" i="35"/>
  <c r="BF119" i="35"/>
  <c r="BR111" i="35"/>
  <c r="AV108" i="35"/>
  <c r="S113" i="35"/>
  <c r="AD131" i="35"/>
  <c r="BR132" i="35"/>
  <c r="S125" i="35"/>
  <c r="BI46" i="35"/>
  <c r="R128" i="35"/>
  <c r="AF127" i="35"/>
  <c r="Y191" i="35"/>
  <c r="BM139" i="35"/>
  <c r="AB170" i="35"/>
  <c r="Z126" i="35"/>
  <c r="BT69" i="35"/>
  <c r="AH77" i="35"/>
  <c r="AU99" i="35"/>
  <c r="BU99" i="35"/>
  <c r="BS108" i="35"/>
  <c r="AF148" i="35"/>
  <c r="BI111" i="35"/>
  <c r="T113" i="35"/>
  <c r="AH125" i="35"/>
  <c r="BP119" i="35"/>
  <c r="AD138" i="35"/>
  <c r="BJ147" i="35"/>
  <c r="BP139" i="35"/>
  <c r="AC106" i="35"/>
  <c r="BC136" i="35"/>
  <c r="AF86" i="35"/>
  <c r="BI94" i="35"/>
  <c r="AX154" i="35"/>
  <c r="BO129" i="35"/>
  <c r="AU125" i="35"/>
  <c r="BO125" i="35"/>
  <c r="AG139" i="35"/>
  <c r="BI121" i="35"/>
  <c r="AX168" i="35"/>
  <c r="BN165" i="35"/>
  <c r="AH143" i="35"/>
  <c r="BI160" i="35"/>
  <c r="BK116" i="35"/>
  <c r="BI124" i="35"/>
  <c r="AY144" i="35"/>
  <c r="BO124" i="35"/>
  <c r="BE144" i="35"/>
  <c r="BK126" i="35"/>
  <c r="AA134" i="35"/>
  <c r="AF131" i="35"/>
  <c r="BF114" i="35"/>
  <c r="AC123" i="35"/>
  <c r="P143" i="35"/>
  <c r="AV159" i="35"/>
  <c r="BD180" i="35"/>
  <c r="BL160" i="35"/>
  <c r="V171" i="35"/>
  <c r="AI134" i="35"/>
  <c r="S212" i="35"/>
  <c r="BT142" i="35"/>
  <c r="R139" i="35"/>
  <c r="BR169" i="35"/>
  <c r="AI157" i="35"/>
  <c r="AI147" i="35"/>
  <c r="AC112" i="35"/>
  <c r="Z151" i="35"/>
  <c r="AE166" i="35"/>
  <c r="AH103" i="35"/>
  <c r="Z120" i="35"/>
  <c r="BH143" i="35"/>
  <c r="BI133" i="35"/>
  <c r="C139" i="35"/>
  <c r="BP127" i="35"/>
  <c r="BD158" i="35"/>
  <c r="AJ156" i="35"/>
  <c r="AX145" i="35"/>
  <c r="X132" i="35"/>
  <c r="BI150" i="35"/>
  <c r="BR148" i="35"/>
  <c r="BM111" i="35"/>
  <c r="Y148" i="35"/>
  <c r="BR174" i="35"/>
  <c r="AV172" i="35"/>
  <c r="V140" i="35"/>
  <c r="P175" i="35"/>
  <c r="AU144" i="35"/>
  <c r="BM150" i="35"/>
  <c r="Z175" i="35"/>
  <c r="BQ197" i="35"/>
  <c r="BD151" i="35"/>
  <c r="BM193" i="35"/>
  <c r="BF116" i="35"/>
  <c r="BK118" i="35"/>
  <c r="BI134" i="35"/>
  <c r="BF128" i="35"/>
  <c r="BG109" i="35"/>
  <c r="AG90" i="35"/>
  <c r="AF101" i="35"/>
  <c r="BA97" i="35"/>
  <c r="BQ131" i="35"/>
  <c r="X143" i="35"/>
  <c r="AI138" i="35"/>
  <c r="R168" i="35"/>
  <c r="BS155" i="35"/>
  <c r="Q85" i="35"/>
  <c r="V169" i="35"/>
  <c r="AF97" i="35"/>
  <c r="S107" i="35"/>
  <c r="BG132" i="35"/>
  <c r="AJ125" i="35"/>
  <c r="AA173" i="35"/>
  <c r="Y104" i="35"/>
  <c r="BF123" i="35"/>
  <c r="AJ124" i="35"/>
  <c r="AE146" i="35"/>
  <c r="AB128" i="35"/>
  <c r="BN101" i="35"/>
  <c r="BC99" i="35"/>
  <c r="T102" i="35"/>
  <c r="BQ154" i="35"/>
  <c r="AY135" i="35"/>
  <c r="BK104" i="35"/>
  <c r="BI112" i="35"/>
  <c r="AD155" i="35"/>
  <c r="BQ91" i="35"/>
  <c r="AG134" i="35"/>
  <c r="T144" i="35"/>
  <c r="AA128" i="35"/>
  <c r="AG128" i="35"/>
  <c r="AX117" i="35"/>
  <c r="AA125" i="35"/>
  <c r="AH101" i="35"/>
  <c r="T130" i="35"/>
  <c r="BI113" i="35"/>
  <c r="C154" i="35"/>
  <c r="BR116" i="35"/>
  <c r="S105" i="35"/>
  <c r="AB86" i="35"/>
  <c r="AE76" i="35"/>
  <c r="BI87" i="35"/>
  <c r="AW109" i="35"/>
  <c r="BD127" i="35"/>
  <c r="AC125" i="35"/>
  <c r="Q132" i="35"/>
  <c r="BC155" i="35"/>
  <c r="BS128" i="35"/>
  <c r="BH122" i="35"/>
  <c r="W128" i="35"/>
  <c r="BA143" i="35"/>
  <c r="AG127" i="35"/>
  <c r="AE80" i="35"/>
  <c r="AE106" i="35"/>
  <c r="BR108" i="35"/>
  <c r="Q110" i="35"/>
  <c r="AC122" i="35"/>
  <c r="R133" i="35"/>
  <c r="BS104" i="35"/>
  <c r="U170" i="35"/>
  <c r="BT116" i="35"/>
  <c r="T126" i="35"/>
  <c r="BU184" i="35"/>
  <c r="BB165" i="35"/>
  <c r="BB120" i="35"/>
  <c r="BS122" i="35"/>
  <c r="AK144" i="35"/>
  <c r="AZ116" i="35"/>
  <c r="BM104" i="35"/>
  <c r="BI117" i="35"/>
  <c r="V121" i="35"/>
  <c r="AX135" i="35"/>
  <c r="BM155" i="35"/>
  <c r="AX107" i="35"/>
  <c r="BH117" i="35"/>
  <c r="BE112" i="35"/>
  <c r="AH141" i="35"/>
  <c r="AV106" i="35"/>
  <c r="BE140" i="35"/>
  <c r="AD152" i="35"/>
  <c r="AH111" i="35"/>
  <c r="BR142" i="35"/>
  <c r="BK115" i="35"/>
  <c r="AG101" i="35"/>
  <c r="BN92" i="35"/>
  <c r="BP146" i="35"/>
  <c r="BK142" i="35"/>
  <c r="BL103" i="35"/>
  <c r="BK155" i="35"/>
  <c r="AU111" i="35"/>
  <c r="BK77" i="35"/>
  <c r="U121" i="35"/>
  <c r="AV113" i="35"/>
  <c r="BA101" i="35"/>
  <c r="BG112" i="35"/>
  <c r="BO167" i="35"/>
  <c r="AZ85" i="35"/>
  <c r="BA96" i="35"/>
  <c r="BB110" i="35"/>
  <c r="AJ111" i="35"/>
  <c r="BH110" i="35"/>
  <c r="T101" i="35"/>
  <c r="BA104" i="35"/>
  <c r="AH142" i="35"/>
  <c r="AW106" i="35"/>
  <c r="AU135" i="35"/>
  <c r="R119" i="35"/>
  <c r="AB123" i="35"/>
  <c r="U135" i="35"/>
  <c r="Z53" i="35"/>
  <c r="Y123" i="35"/>
  <c r="Z70" i="35"/>
  <c r="S128" i="35"/>
  <c r="BL118" i="35"/>
  <c r="R101" i="35"/>
  <c r="Z137" i="35"/>
  <c r="Z115" i="35"/>
  <c r="BI105" i="35"/>
  <c r="AG152" i="35"/>
  <c r="BR160" i="35"/>
  <c r="BS136" i="35"/>
  <c r="BA109" i="35"/>
  <c r="BN138" i="35"/>
  <c r="P137" i="35"/>
  <c r="P150" i="35"/>
  <c r="X139" i="35"/>
  <c r="AE144" i="35"/>
  <c r="BJ162" i="35"/>
  <c r="BM144" i="35"/>
  <c r="BS134" i="35"/>
  <c r="BB150" i="35"/>
  <c r="R130" i="35"/>
  <c r="BA159" i="35"/>
  <c r="U133" i="35"/>
  <c r="BB166" i="35"/>
  <c r="R132" i="35"/>
  <c r="C155" i="35"/>
  <c r="BA136" i="35"/>
  <c r="W148" i="35"/>
  <c r="AW153" i="35"/>
  <c r="BB146" i="35"/>
  <c r="BU130" i="35"/>
  <c r="BE148" i="35"/>
  <c r="AH145" i="35"/>
  <c r="AH149" i="35"/>
  <c r="W135" i="35"/>
  <c r="BC108" i="35"/>
  <c r="U158" i="35"/>
  <c r="BO170" i="35"/>
  <c r="BF150" i="35"/>
  <c r="BU115" i="35"/>
  <c r="AB151" i="35"/>
  <c r="BC105" i="35"/>
  <c r="S165" i="35"/>
  <c r="BT122" i="35"/>
  <c r="BE128" i="35"/>
  <c r="BK111" i="35"/>
  <c r="BQ148" i="35"/>
  <c r="BM135" i="35"/>
  <c r="BL135" i="35"/>
  <c r="Q124" i="35"/>
  <c r="V115" i="35"/>
  <c r="V152" i="35"/>
  <c r="BP150" i="35"/>
  <c r="U150" i="35"/>
  <c r="S177" i="35"/>
  <c r="Z164" i="35"/>
  <c r="R175" i="35"/>
  <c r="BJ173" i="35"/>
  <c r="BD216" i="35"/>
  <c r="BK154" i="35"/>
  <c r="Y161" i="35"/>
  <c r="AB132" i="35"/>
  <c r="AC139" i="35"/>
  <c r="BL219" i="35"/>
  <c r="AZ134" i="35"/>
  <c r="BM153" i="35"/>
  <c r="X199" i="35"/>
  <c r="AE180" i="35"/>
  <c r="P159" i="35"/>
  <c r="BN150" i="35"/>
  <c r="BQ130" i="35"/>
  <c r="BR123" i="35"/>
  <c r="BU154" i="35"/>
  <c r="BG164" i="35"/>
  <c r="BJ159" i="35"/>
  <c r="AH154" i="35"/>
  <c r="BU182" i="35"/>
  <c r="BI118" i="35"/>
  <c r="AK141" i="35"/>
  <c r="BK170" i="35"/>
  <c r="T127" i="35"/>
  <c r="BB133" i="35"/>
  <c r="BO159" i="35"/>
  <c r="AC160" i="35"/>
  <c r="C132" i="35"/>
  <c r="BF169" i="35"/>
  <c r="C138" i="35"/>
  <c r="AJ148" i="35"/>
  <c r="AJ144" i="35"/>
  <c r="BS167" i="35"/>
  <c r="AD179" i="35"/>
  <c r="BU98" i="35"/>
  <c r="S141" i="35"/>
  <c r="AC178" i="35"/>
  <c r="X146" i="35"/>
  <c r="BE168" i="35"/>
  <c r="BR192" i="35"/>
  <c r="C191" i="35"/>
  <c r="AZ154" i="35"/>
  <c r="BR120" i="35"/>
  <c r="BE130" i="35"/>
  <c r="S127" i="35"/>
  <c r="BE122" i="35"/>
  <c r="Y133" i="35"/>
  <c r="BS152" i="35"/>
  <c r="AK133" i="35"/>
  <c r="AV153" i="35"/>
  <c r="BF138" i="35"/>
  <c r="BU156" i="35"/>
  <c r="Y171" i="35"/>
  <c r="Y142" i="35"/>
  <c r="AG162" i="35"/>
  <c r="BT143" i="35"/>
  <c r="AX166" i="35"/>
  <c r="AZ148" i="35"/>
  <c r="Z182" i="35"/>
  <c r="AZ120" i="35"/>
  <c r="BU129" i="35"/>
  <c r="AW159" i="35"/>
  <c r="BT150" i="35"/>
  <c r="AB147" i="35"/>
  <c r="BU170" i="35"/>
  <c r="R151" i="35"/>
  <c r="BE157" i="35"/>
  <c r="BR147" i="35"/>
  <c r="AA171" i="35"/>
  <c r="BG144" i="35"/>
  <c r="BN168" i="35"/>
  <c r="AW117" i="35"/>
  <c r="AF126" i="35"/>
  <c r="BD167" i="35"/>
  <c r="V156" i="35"/>
  <c r="BS149" i="35"/>
  <c r="BL129" i="35"/>
  <c r="P156" i="35"/>
  <c r="BF109" i="35"/>
  <c r="BG160" i="35"/>
  <c r="AC141" i="35"/>
  <c r="AC153" i="35"/>
  <c r="AB144" i="35"/>
  <c r="AG161" i="35"/>
  <c r="BK109" i="35"/>
  <c r="AA144" i="35"/>
  <c r="AK136" i="35"/>
  <c r="BB149" i="35"/>
  <c r="AE161" i="35"/>
  <c r="BN144" i="35"/>
  <c r="BB159" i="35"/>
  <c r="BC127" i="35"/>
  <c r="BK127" i="35"/>
  <c r="X142" i="35"/>
  <c r="S155" i="35"/>
  <c r="BQ141" i="35"/>
  <c r="BH106" i="35"/>
  <c r="BQ140" i="35"/>
  <c r="BN155" i="35"/>
  <c r="AV143" i="35"/>
  <c r="AY161" i="35"/>
  <c r="AW152" i="35"/>
  <c r="BM148" i="35"/>
  <c r="BC148" i="35"/>
  <c r="BU172" i="35"/>
  <c r="BG141" i="35"/>
  <c r="AI144" i="35"/>
  <c r="BT126" i="35"/>
  <c r="X154" i="35"/>
  <c r="AZ133" i="35"/>
  <c r="BU177" i="35"/>
  <c r="BT164" i="35"/>
  <c r="AE124" i="35"/>
  <c r="V157" i="35"/>
  <c r="Z161" i="35"/>
  <c r="AE152" i="35"/>
  <c r="AU170" i="35"/>
  <c r="AV169" i="35"/>
  <c r="BM154" i="35"/>
  <c r="AY132" i="35"/>
  <c r="AV171" i="35"/>
  <c r="BO148" i="35"/>
  <c r="BM161" i="35"/>
  <c r="AU110" i="35"/>
  <c r="BU152" i="35"/>
  <c r="AB157" i="35"/>
  <c r="BE189" i="35"/>
  <c r="AH159" i="35"/>
  <c r="AU176" i="35"/>
  <c r="AD101" i="35"/>
  <c r="AA108" i="35"/>
  <c r="AX138" i="35"/>
  <c r="BA161" i="35"/>
  <c r="BD138" i="35"/>
  <c r="P162" i="35"/>
  <c r="BR140" i="35"/>
  <c r="AB176" i="35"/>
  <c r="AY146" i="35"/>
  <c r="AC152" i="35"/>
  <c r="BN137" i="35"/>
  <c r="AE150" i="35"/>
  <c r="C163" i="35"/>
  <c r="BU171" i="35"/>
  <c r="U137" i="35"/>
  <c r="Y126" i="35"/>
  <c r="AJ132" i="35"/>
  <c r="AH155" i="35"/>
  <c r="AF173" i="35"/>
  <c r="BD178" i="35"/>
  <c r="P227" i="35"/>
  <c r="BO164" i="35"/>
  <c r="AB164" i="35"/>
  <c r="AD145" i="35"/>
  <c r="BE163" i="35"/>
  <c r="BU202" i="35"/>
  <c r="R162" i="35"/>
  <c r="C182" i="35"/>
  <c r="AF185" i="35"/>
  <c r="AC183" i="35"/>
  <c r="U201" i="35"/>
  <c r="AC171" i="35"/>
  <c r="AB178" i="35"/>
  <c r="BO169" i="35"/>
  <c r="AX169" i="35"/>
  <c r="BK164" i="35"/>
  <c r="BL197" i="35"/>
  <c r="BH160" i="35"/>
  <c r="AC176" i="35"/>
  <c r="AX192" i="35"/>
  <c r="AV177" i="35"/>
  <c r="BO181" i="35"/>
  <c r="U214" i="35"/>
  <c r="BU178" i="35"/>
  <c r="AH148" i="35"/>
  <c r="S149" i="35"/>
  <c r="AV165" i="35"/>
  <c r="BT224" i="35"/>
  <c r="BS183" i="35"/>
  <c r="AA174" i="35"/>
  <c r="AU167" i="35"/>
  <c r="AA178" i="35"/>
  <c r="BS170" i="35"/>
  <c r="AA199" i="35"/>
  <c r="BR176" i="35"/>
  <c r="BI189" i="35"/>
  <c r="AI167" i="35"/>
  <c r="BG178" i="35"/>
  <c r="AG129" i="35"/>
  <c r="BE150" i="35"/>
  <c r="T139" i="35"/>
  <c r="Q157" i="35"/>
  <c r="X135" i="35"/>
  <c r="V173" i="35"/>
  <c r="C140" i="35"/>
  <c r="AV158" i="35"/>
  <c r="BH116" i="35"/>
  <c r="AK125" i="35"/>
  <c r="AD164" i="35"/>
  <c r="BI163" i="35"/>
  <c r="AD141" i="35"/>
  <c r="AH139" i="35"/>
  <c r="BP141" i="35"/>
  <c r="BM159" i="35"/>
  <c r="BU112" i="35"/>
  <c r="P132" i="35"/>
  <c r="V132" i="35"/>
  <c r="BR182" i="35"/>
  <c r="T136" i="35"/>
  <c r="S181" i="35"/>
  <c r="AA143" i="35"/>
  <c r="Y220" i="35"/>
  <c r="BN136" i="35"/>
  <c r="BQ157" i="35"/>
  <c r="BT165" i="35"/>
  <c r="BH150" i="35"/>
  <c r="AY128" i="35"/>
  <c r="BQ153" i="35"/>
  <c r="AF146" i="35"/>
  <c r="BT125" i="35"/>
  <c r="BC140" i="35"/>
  <c r="Q141" i="35"/>
  <c r="AK177" i="35"/>
  <c r="BR161" i="35"/>
  <c r="AX161" i="35"/>
  <c r="BJ148" i="35"/>
  <c r="AX108" i="35"/>
  <c r="BM142" i="35"/>
  <c r="C161" i="35"/>
  <c r="AU115" i="35"/>
  <c r="R124" i="35"/>
  <c r="P149" i="35"/>
  <c r="C168" i="35"/>
  <c r="BJ152" i="35"/>
  <c r="BJ107" i="35"/>
  <c r="W144" i="35"/>
  <c r="Z138" i="35"/>
  <c r="AK149" i="35"/>
  <c r="AI141" i="35"/>
  <c r="R154" i="35"/>
  <c r="BU107" i="35"/>
  <c r="AU142" i="35"/>
  <c r="BN158" i="35"/>
  <c r="AC134" i="35"/>
  <c r="AZ147" i="35"/>
  <c r="T156" i="35"/>
  <c r="V138" i="35"/>
  <c r="R142" i="35"/>
  <c r="BA125" i="35"/>
  <c r="BU125" i="35"/>
  <c r="U151" i="35"/>
  <c r="BK136" i="35"/>
  <c r="BF104" i="35"/>
  <c r="P153" i="35"/>
  <c r="V153" i="35"/>
  <c r="AV145" i="35"/>
  <c r="S172" i="35"/>
  <c r="BG159" i="35"/>
  <c r="AF166" i="35"/>
  <c r="BM141" i="35"/>
  <c r="BR124" i="35"/>
  <c r="BC125" i="35"/>
  <c r="U139" i="35"/>
  <c r="Z150" i="35"/>
  <c r="BD131" i="35"/>
  <c r="BF182" i="35"/>
  <c r="BG169" i="35"/>
  <c r="BA158" i="35"/>
  <c r="BH142" i="35"/>
  <c r="AI146" i="35"/>
  <c r="AC110" i="35"/>
  <c r="AZ140" i="35"/>
  <c r="BC172" i="35"/>
  <c r="BO121" i="35"/>
  <c r="AH134" i="35"/>
  <c r="BS168" i="35"/>
  <c r="BC169" i="35"/>
  <c r="AE137" i="35"/>
  <c r="R148" i="35"/>
  <c r="S143" i="35"/>
  <c r="AJ139" i="35"/>
  <c r="Z154" i="35"/>
  <c r="AC175" i="35"/>
  <c r="BJ146" i="35"/>
  <c r="T167" i="35"/>
  <c r="P155" i="35"/>
  <c r="T173" i="35"/>
  <c r="T103" i="35"/>
  <c r="BE139" i="35"/>
  <c r="AY168" i="35"/>
  <c r="T179" i="35"/>
  <c r="AA140" i="35"/>
  <c r="AE184" i="35"/>
  <c r="AU140" i="35"/>
  <c r="X225" i="35"/>
  <c r="BJ143" i="35"/>
  <c r="BL162" i="35"/>
  <c r="AJ166" i="35"/>
  <c r="AJ150" i="35"/>
  <c r="Y172" i="35"/>
  <c r="AU174" i="35"/>
  <c r="AG159" i="35"/>
  <c r="AI113" i="35"/>
  <c r="BP125" i="35"/>
  <c r="BA146" i="35"/>
  <c r="AK131" i="35"/>
  <c r="AE169" i="35"/>
  <c r="AB134" i="35"/>
  <c r="BO112" i="35"/>
  <c r="AV190" i="35"/>
  <c r="S120" i="35"/>
  <c r="P127" i="35"/>
  <c r="R141" i="35"/>
  <c r="T161" i="35"/>
  <c r="AC145" i="35"/>
  <c r="AD165" i="35"/>
  <c r="X161" i="35"/>
  <c r="W187" i="35"/>
  <c r="T159" i="35"/>
  <c r="AV135" i="35"/>
  <c r="BN211" i="35"/>
  <c r="BR151" i="35"/>
  <c r="AA135" i="35"/>
  <c r="BO154" i="35"/>
  <c r="BL131" i="35"/>
  <c r="AY104" i="35"/>
  <c r="AW112" i="35"/>
  <c r="AV178" i="35"/>
  <c r="V161" i="35"/>
  <c r="AD159" i="35"/>
  <c r="AF181" i="35"/>
  <c r="AK161" i="35"/>
  <c r="AX185" i="35"/>
  <c r="AG219" i="35"/>
  <c r="BH153" i="35"/>
  <c r="V159" i="35"/>
  <c r="AE204" i="35"/>
  <c r="AC211" i="35"/>
  <c r="BG161" i="35"/>
  <c r="BG162" i="35"/>
  <c r="AB168" i="35"/>
  <c r="W180" i="35"/>
  <c r="BM187" i="35"/>
  <c r="BR211" i="35"/>
  <c r="U157" i="35"/>
  <c r="BM186" i="35"/>
  <c r="AV163" i="35"/>
  <c r="BS187" i="35"/>
  <c r="BB162" i="35"/>
  <c r="AH177" i="35"/>
  <c r="AC197" i="35"/>
  <c r="Q210" i="35"/>
  <c r="BC220" i="35"/>
  <c r="BS157" i="35"/>
  <c r="AZ197" i="35"/>
  <c r="AA206" i="35"/>
  <c r="Z221" i="35"/>
  <c r="W164" i="35"/>
  <c r="P187" i="35"/>
  <c r="AB139" i="35"/>
  <c r="AU165" i="35"/>
  <c r="AD158" i="35"/>
  <c r="T192" i="35"/>
  <c r="BK146" i="35"/>
  <c r="BN183" i="35"/>
  <c r="BR173" i="35"/>
  <c r="BO151" i="35"/>
  <c r="Z148" i="35"/>
  <c r="BA205" i="35"/>
  <c r="AC198" i="35"/>
  <c r="S129" i="35"/>
  <c r="Z129" i="35"/>
  <c r="AY150" i="35"/>
  <c r="BT153" i="35"/>
  <c r="AG145" i="35"/>
  <c r="Q162" i="35"/>
  <c r="Z125" i="35"/>
  <c r="AG138" i="35"/>
  <c r="W158" i="35"/>
  <c r="AE147" i="35"/>
  <c r="BR141" i="35"/>
  <c r="BP166" i="35"/>
  <c r="BD118" i="35"/>
  <c r="V128" i="35"/>
  <c r="AK152" i="35"/>
  <c r="AE183" i="35"/>
  <c r="BK165" i="35"/>
  <c r="P144" i="35"/>
  <c r="BL133" i="35"/>
  <c r="AY123" i="35"/>
  <c r="BS123" i="35"/>
  <c r="BU200" i="35"/>
  <c r="Z133" i="35"/>
  <c r="BP161" i="35"/>
  <c r="AV137" i="35"/>
  <c r="X149" i="35"/>
  <c r="AX139" i="35"/>
  <c r="AB153" i="35"/>
  <c r="BB143" i="35"/>
  <c r="BQ161" i="35"/>
  <c r="AV123" i="35"/>
  <c r="P210" i="35"/>
  <c r="AV149" i="35"/>
  <c r="BP158" i="35"/>
  <c r="AY139" i="35"/>
  <c r="AA167" i="35"/>
  <c r="C123" i="35"/>
  <c r="BA123" i="35"/>
  <c r="R177" i="35"/>
  <c r="Y164" i="35"/>
  <c r="BK195" i="35"/>
  <c r="AU171" i="35"/>
  <c r="X101" i="35"/>
  <c r="U108" i="35"/>
  <c r="BU137" i="35"/>
  <c r="BM119" i="35"/>
  <c r="Y131" i="35"/>
  <c r="AI162" i="35"/>
  <c r="AE131" i="35"/>
  <c r="BD162" i="35"/>
  <c r="R171" i="35"/>
  <c r="AH140" i="35"/>
  <c r="AH137" i="35"/>
  <c r="AH150" i="35"/>
  <c r="AX146" i="35"/>
  <c r="BR162" i="35"/>
  <c r="AK142" i="35"/>
  <c r="P163" i="35"/>
  <c r="BU146" i="35"/>
  <c r="Z167" i="35"/>
  <c r="AF107" i="35"/>
  <c r="BC137" i="35"/>
  <c r="Z160" i="35"/>
  <c r="AU150" i="35"/>
  <c r="X176" i="35"/>
  <c r="BN193" i="35"/>
  <c r="AH170" i="35"/>
  <c r="V148" i="35"/>
  <c r="AD168" i="35"/>
  <c r="AA122" i="35"/>
  <c r="BB128" i="35"/>
  <c r="BO144" i="35"/>
  <c r="AY133" i="35"/>
  <c r="BL152" i="35"/>
  <c r="BE133" i="35"/>
  <c r="BB136" i="35"/>
  <c r="R178" i="35"/>
  <c r="BP133" i="35"/>
  <c r="U167" i="35"/>
  <c r="C149" i="35"/>
  <c r="BI167" i="35"/>
  <c r="BQ175" i="35"/>
  <c r="AC128" i="35"/>
  <c r="T143" i="35"/>
  <c r="AH163" i="35"/>
  <c r="AC149" i="35"/>
  <c r="AD169" i="35"/>
  <c r="BS184" i="35"/>
  <c r="AG166" i="35"/>
  <c r="BS112" i="35"/>
  <c r="BE120" i="35"/>
  <c r="BT145" i="35"/>
  <c r="U190" i="35"/>
  <c r="AU158" i="35"/>
  <c r="AW148" i="35"/>
  <c r="Q116" i="35"/>
  <c r="BU147" i="35"/>
  <c r="BC154" i="35"/>
  <c r="Q168" i="35"/>
  <c r="AU136" i="35"/>
  <c r="Q148" i="35"/>
  <c r="BN110" i="35"/>
  <c r="BJ142" i="35"/>
  <c r="W138" i="35"/>
  <c r="P154" i="35"/>
  <c r="AU155" i="35"/>
  <c r="R179" i="35"/>
  <c r="AK200" i="35"/>
  <c r="AE116" i="35"/>
  <c r="BO142" i="35"/>
  <c r="BC199" i="35"/>
  <c r="BC163" i="35"/>
  <c r="C148" i="35"/>
  <c r="X180" i="35"/>
  <c r="AH132" i="35"/>
  <c r="T195" i="35"/>
  <c r="AA159" i="35"/>
  <c r="AU147" i="35"/>
  <c r="W182" i="35"/>
  <c r="AE145" i="35"/>
  <c r="BG163" i="35"/>
  <c r="BL127" i="35"/>
  <c r="V134" i="35"/>
  <c r="BJ178" i="35"/>
  <c r="BP195" i="35"/>
  <c r="AU206" i="35"/>
  <c r="W151" i="35"/>
  <c r="AK166" i="35"/>
  <c r="BE178" i="35"/>
  <c r="BP168" i="35"/>
  <c r="BE177" i="35"/>
  <c r="BT192" i="35"/>
  <c r="S195" i="35"/>
  <c r="AG201" i="35"/>
  <c r="AU177" i="35"/>
  <c r="W184" i="35"/>
  <c r="AZ169" i="35"/>
  <c r="BL183" i="35"/>
  <c r="X193" i="35"/>
  <c r="BJ183" i="35"/>
  <c r="AX205" i="35"/>
  <c r="AK157" i="35"/>
  <c r="AX159" i="35"/>
  <c r="Z180" i="35"/>
  <c r="BL166" i="35"/>
  <c r="BD190" i="35"/>
  <c r="BU187" i="35"/>
  <c r="AH172" i="35"/>
  <c r="T176" i="35"/>
  <c r="BF133" i="35"/>
  <c r="BE169" i="35"/>
  <c r="BM174" i="35"/>
  <c r="S180" i="35"/>
  <c r="P157" i="35"/>
  <c r="C167" i="35"/>
  <c r="AI159" i="35"/>
  <c r="BC162" i="35"/>
  <c r="C177" i="35"/>
  <c r="AC169" i="35"/>
  <c r="S171" i="35"/>
  <c r="BU163" i="35"/>
  <c r="Q198" i="35"/>
  <c r="BK210" i="35"/>
  <c r="Y207" i="35"/>
  <c r="AD163" i="35"/>
  <c r="AX133" i="35"/>
  <c r="BM163" i="35"/>
  <c r="AZ135" i="35"/>
  <c r="AA146" i="35"/>
  <c r="BD139" i="35"/>
  <c r="AH153" i="35"/>
  <c r="AX119" i="35"/>
  <c r="AG143" i="35"/>
  <c r="BG184" i="35"/>
  <c r="AZ164" i="35"/>
  <c r="BD132" i="35"/>
  <c r="BR134" i="35"/>
  <c r="BN154" i="35"/>
  <c r="BI119" i="35"/>
  <c r="AD130" i="35"/>
  <c r="BN160" i="35"/>
  <c r="BB106" i="35"/>
  <c r="BK140" i="35"/>
  <c r="AJ155" i="35"/>
  <c r="Y151" i="35"/>
  <c r="Z141" i="35"/>
  <c r="BN156" i="35"/>
  <c r="AF141" i="35"/>
  <c r="C157" i="35"/>
  <c r="R144" i="35"/>
  <c r="BN105" i="35"/>
  <c r="BM140" i="35"/>
  <c r="V166" i="35"/>
  <c r="AI135" i="35"/>
  <c r="AB175" i="35"/>
  <c r="AF138" i="35"/>
  <c r="BT140" i="35"/>
  <c r="BS105" i="35"/>
  <c r="R155" i="35"/>
  <c r="U132" i="35"/>
  <c r="BD170" i="35"/>
  <c r="AW173" i="35"/>
  <c r="AC133" i="35"/>
  <c r="BO137" i="35"/>
  <c r="U161" i="35"/>
  <c r="V99" i="35"/>
  <c r="AJ105" i="35"/>
  <c r="BG135" i="35"/>
  <c r="BK117" i="35"/>
  <c r="AV118" i="35"/>
  <c r="Q129" i="35"/>
  <c r="AD157" i="35"/>
  <c r="W129" i="35"/>
  <c r="AZ157" i="35"/>
  <c r="T132" i="35"/>
  <c r="R163" i="35"/>
  <c r="AK137" i="35"/>
  <c r="X148" i="35"/>
  <c r="T135" i="35"/>
  <c r="Y147" i="35"/>
  <c r="AB163" i="35"/>
  <c r="AG98" i="35"/>
  <c r="R105" i="35"/>
  <c r="P146" i="35"/>
  <c r="BP167" i="35"/>
  <c r="AY180" i="35"/>
  <c r="AB161" i="35"/>
  <c r="BB144" i="35"/>
  <c r="Q164" i="35"/>
  <c r="AI140" i="35"/>
  <c r="AE160" i="35"/>
  <c r="AW166" i="35"/>
  <c r="BC149" i="35"/>
  <c r="BI149" i="35"/>
  <c r="BK133" i="35"/>
  <c r="AU153" i="35"/>
  <c r="BP138" i="35"/>
  <c r="BR164" i="35"/>
  <c r="BT131" i="35"/>
  <c r="BO143" i="35"/>
  <c r="AV144" i="35"/>
  <c r="AH168" i="35"/>
  <c r="BC152" i="35"/>
  <c r="BN167" i="35"/>
  <c r="X119" i="35"/>
  <c r="U126" i="35"/>
  <c r="Q140" i="35"/>
  <c r="X159" i="35"/>
  <c r="Q145" i="35"/>
  <c r="BH180" i="35"/>
  <c r="AC164" i="35"/>
  <c r="BP153" i="35"/>
  <c r="Z178" i="35"/>
  <c r="BH152" i="35"/>
  <c r="BK108" i="35"/>
  <c r="AC147" i="35"/>
  <c r="Q166" i="35"/>
  <c r="AF115" i="35"/>
  <c r="W122" i="35"/>
  <c r="BQ167" i="35"/>
  <c r="W134" i="35"/>
  <c r="U138" i="35"/>
  <c r="AJ145" i="35"/>
  <c r="AJ165" i="35"/>
  <c r="Z159" i="35"/>
  <c r="AU163" i="35"/>
  <c r="V210" i="35"/>
  <c r="BF127" i="35"/>
  <c r="BU148" i="35"/>
  <c r="X120" i="35"/>
  <c r="C145" i="35"/>
  <c r="AX155" i="35"/>
  <c r="S178" i="35"/>
  <c r="C202" i="35"/>
  <c r="P129" i="35"/>
  <c r="AI169" i="35"/>
  <c r="AG154" i="35"/>
  <c r="AK134" i="35"/>
  <c r="AD139" i="35"/>
  <c r="T154" i="35"/>
  <c r="BE161" i="35"/>
  <c r="X163" i="35"/>
  <c r="U160" i="35"/>
  <c r="AY152" i="35"/>
  <c r="BC180" i="35"/>
  <c r="Q156" i="35"/>
  <c r="BI132" i="35"/>
  <c r="AH162" i="35"/>
  <c r="BU143" i="35"/>
  <c r="W154" i="35"/>
  <c r="P173" i="35"/>
  <c r="BD137" i="35"/>
  <c r="AK153" i="35"/>
  <c r="T141" i="35"/>
  <c r="BF156" i="35"/>
  <c r="BI104" i="35"/>
  <c r="BU114" i="35"/>
  <c r="BG122" i="35"/>
  <c r="Q155" i="35"/>
  <c r="BJ193" i="35"/>
  <c r="BK144" i="35"/>
  <c r="BK150" i="35"/>
  <c r="Y118" i="35"/>
  <c r="BE155" i="35"/>
  <c r="X157" i="35"/>
  <c r="BJ157" i="35"/>
  <c r="AW138" i="35"/>
  <c r="T151" i="35"/>
  <c r="BJ112" i="35"/>
  <c r="BO147" i="35"/>
  <c r="AE140" i="35"/>
  <c r="U155" i="35"/>
  <c r="Q161" i="35"/>
  <c r="C158" i="35"/>
  <c r="AG165" i="35"/>
  <c r="BL169" i="35"/>
  <c r="BG197" i="35"/>
  <c r="BF181" i="35"/>
  <c r="BP145" i="35"/>
  <c r="BI151" i="35"/>
  <c r="AK179" i="35"/>
  <c r="BN202" i="35"/>
  <c r="AK146" i="35"/>
  <c r="AA158" i="35"/>
  <c r="C175" i="35"/>
  <c r="AY176" i="35"/>
  <c r="BA189" i="35"/>
  <c r="BH200" i="35"/>
  <c r="BH199" i="35"/>
  <c r="BI212" i="35"/>
  <c r="BR177" i="35"/>
  <c r="AH169" i="35"/>
  <c r="Y182" i="35"/>
  <c r="AY175" i="35"/>
  <c r="BN212" i="35"/>
  <c r="BI171" i="35"/>
  <c r="Q208" i="35"/>
  <c r="BU155" i="35"/>
  <c r="U165" i="35"/>
  <c r="AX214" i="35"/>
  <c r="BF191" i="35"/>
  <c r="X179" i="35"/>
  <c r="BP196" i="35"/>
  <c r="BB194" i="35"/>
  <c r="Q169" i="35"/>
  <c r="AJ173" i="35"/>
  <c r="BP156" i="35"/>
  <c r="AV186" i="35"/>
  <c r="AF170" i="35"/>
  <c r="AD176" i="35"/>
  <c r="AH210" i="35"/>
  <c r="BN188" i="35"/>
  <c r="AD192" i="35"/>
  <c r="AC189" i="35"/>
  <c r="BI158" i="35"/>
  <c r="U168" i="35"/>
  <c r="AA169" i="35"/>
  <c r="R164" i="35"/>
  <c r="BA206" i="35"/>
  <c r="Q193" i="35"/>
  <c r="AF188" i="35"/>
  <c r="BH222" i="35"/>
  <c r="AK226" i="35"/>
  <c r="BU150" i="35"/>
  <c r="AW157" i="35"/>
  <c r="BA165" i="35"/>
  <c r="BA154" i="35"/>
  <c r="Z132" i="35"/>
  <c r="BA163" i="35"/>
  <c r="BM145" i="35"/>
  <c r="AB162" i="35"/>
  <c r="T138" i="35"/>
  <c r="AE149" i="35"/>
  <c r="W163" i="35"/>
  <c r="BF143" i="35"/>
  <c r="T146" i="35"/>
  <c r="BH148" i="35"/>
  <c r="AV141" i="35"/>
  <c r="BG158" i="35"/>
  <c r="AE195" i="35"/>
  <c r="BC165" i="35"/>
  <c r="BQ121" i="35"/>
  <c r="P134" i="35"/>
  <c r="V168" i="35"/>
  <c r="S146" i="35"/>
  <c r="U146" i="35"/>
  <c r="BB137" i="35"/>
  <c r="S150" i="35"/>
  <c r="AZ141" i="35"/>
  <c r="AY157" i="35"/>
  <c r="BJ189" i="35"/>
  <c r="Q175" i="35"/>
  <c r="BL134" i="35"/>
  <c r="BH154" i="35"/>
  <c r="AW137" i="35"/>
  <c r="BK159" i="35"/>
  <c r="AY121" i="35"/>
  <c r="AA133" i="35"/>
  <c r="BT166" i="35"/>
  <c r="BD157" i="35"/>
  <c r="BA164" i="35"/>
  <c r="AC140" i="35"/>
  <c r="Y160" i="35"/>
  <c r="Y124" i="35"/>
  <c r="AF137" i="35"/>
  <c r="AG156" i="35"/>
  <c r="AX142" i="35"/>
  <c r="AE156" i="35"/>
  <c r="BQ145" i="35"/>
  <c r="T157" i="35"/>
  <c r="BF146" i="35"/>
  <c r="BU149" i="35"/>
  <c r="BH136" i="35"/>
  <c r="BI157" i="35"/>
  <c r="BR129" i="35"/>
  <c r="X156" i="35"/>
  <c r="BA141" i="35"/>
  <c r="AH187" i="35"/>
  <c r="BN141" i="35"/>
  <c r="BI144" i="35"/>
  <c r="V117" i="35"/>
  <c r="AJ123" i="35"/>
  <c r="S136" i="35"/>
  <c r="AA221" i="35"/>
  <c r="AF142" i="35"/>
  <c r="BQ170" i="35"/>
  <c r="AJ159" i="35"/>
  <c r="T147" i="35"/>
  <c r="Z163" i="35"/>
  <c r="Y144" i="35"/>
  <c r="BU106" i="35"/>
  <c r="BI142" i="35"/>
  <c r="U185" i="35"/>
  <c r="R113" i="35"/>
  <c r="AJ178" i="35"/>
  <c r="Q160" i="35"/>
  <c r="BA181" i="35"/>
  <c r="AX160" i="35"/>
  <c r="AJ170" i="35"/>
  <c r="S142" i="35"/>
  <c r="BO152" i="35"/>
  <c r="BS148" i="35"/>
  <c r="U154" i="35"/>
  <c r="AG171" i="35"/>
  <c r="BO166" i="35"/>
  <c r="AU146" i="35"/>
  <c r="R115" i="35"/>
  <c r="BC106" i="35"/>
  <c r="U172" i="35"/>
  <c r="BB153" i="35"/>
  <c r="BK161" i="35"/>
  <c r="S200" i="35"/>
  <c r="AC166" i="35"/>
  <c r="BM146" i="35"/>
  <c r="AI109" i="35"/>
  <c r="BE116" i="35"/>
  <c r="BC124" i="35"/>
  <c r="BB228" i="35"/>
  <c r="BT134" i="35"/>
  <c r="AU151" i="35"/>
  <c r="BU136" i="35"/>
  <c r="BL161" i="35"/>
  <c r="BA140" i="35"/>
  <c r="Y163" i="35"/>
  <c r="AD215" i="35"/>
  <c r="AH146" i="35"/>
  <c r="BE162" i="35"/>
  <c r="Q133" i="35"/>
  <c r="BA169" i="35"/>
  <c r="AI151" i="35"/>
  <c r="Y140" i="35"/>
  <c r="AH108" i="35"/>
  <c r="BT123" i="35"/>
  <c r="BM168" i="35"/>
  <c r="Y153" i="35"/>
  <c r="AA166" i="35"/>
  <c r="BL178" i="35"/>
  <c r="BL130" i="35"/>
  <c r="BK163" i="35"/>
  <c r="AU164" i="35"/>
  <c r="AX152" i="35"/>
  <c r="BF129" i="35"/>
  <c r="BT155" i="35"/>
  <c r="BJ133" i="35"/>
  <c r="Z166" i="35"/>
  <c r="BD113" i="35"/>
  <c r="AE212" i="35"/>
  <c r="AK150" i="35"/>
  <c r="BI146" i="35"/>
  <c r="AI163" i="35"/>
  <c r="Z152" i="35"/>
  <c r="AU113" i="35"/>
  <c r="BO113" i="35"/>
  <c r="BE154" i="35"/>
  <c r="AW150" i="35"/>
  <c r="X141" i="35"/>
  <c r="V176" i="35"/>
  <c r="R182" i="35"/>
  <c r="BC145" i="35"/>
  <c r="BQ134" i="35"/>
  <c r="AY107" i="35"/>
  <c r="Y134" i="35"/>
  <c r="AE134" i="35"/>
  <c r="R146" i="35"/>
  <c r="V137" i="35"/>
  <c r="V150" i="35"/>
  <c r="BC157" i="35"/>
  <c r="BB140" i="35"/>
  <c r="AB171" i="35"/>
  <c r="P174" i="35"/>
  <c r="C156" i="35"/>
  <c r="X130" i="35"/>
  <c r="BS159" i="35"/>
  <c r="AW144" i="35"/>
  <c r="AY134" i="35"/>
  <c r="Q147" i="35"/>
  <c r="BB156" i="35"/>
  <c r="AY158" i="35"/>
  <c r="BB141" i="35"/>
  <c r="BE153" i="35"/>
  <c r="AJ149" i="35"/>
  <c r="BE172" i="35"/>
  <c r="BM179" i="35"/>
  <c r="BF139" i="35"/>
  <c r="AH156" i="35"/>
  <c r="AA187" i="35"/>
  <c r="BM175" i="35"/>
  <c r="AX190" i="35"/>
  <c r="BH177" i="35"/>
  <c r="AH173" i="35"/>
  <c r="AE157" i="35"/>
  <c r="Q189" i="35"/>
  <c r="BK168" i="35"/>
  <c r="U197" i="35"/>
  <c r="BN190" i="35"/>
  <c r="AX202" i="35"/>
  <c r="BR180" i="35"/>
  <c r="Z143" i="35"/>
  <c r="BS154" i="35"/>
  <c r="X170" i="35"/>
  <c r="BE170" i="35"/>
  <c r="Z208" i="35"/>
  <c r="AG184" i="35"/>
  <c r="AE167" i="35"/>
  <c r="BJ209" i="35"/>
  <c r="AI201" i="35"/>
  <c r="BP192" i="35"/>
  <c r="X150" i="35"/>
  <c r="BP201" i="35"/>
  <c r="BC186" i="35"/>
  <c r="BK185" i="35"/>
  <c r="BR198" i="35"/>
  <c r="AF162" i="35"/>
  <c r="T169" i="35"/>
  <c r="BA197" i="35"/>
  <c r="Q180" i="35"/>
  <c r="S182" i="35"/>
  <c r="T163" i="35"/>
  <c r="AH202" i="35"/>
  <c r="AV211" i="35"/>
  <c r="U183" i="35"/>
  <c r="AY183" i="35"/>
  <c r="AW230" i="35"/>
  <c r="AU154" i="35"/>
  <c r="AC129" i="35"/>
  <c r="BF158" i="35"/>
  <c r="Q135" i="35"/>
  <c r="C172" i="35"/>
  <c r="Q153" i="35"/>
  <c r="AJ135" i="35"/>
  <c r="X177" i="35"/>
  <c r="P103" i="35"/>
  <c r="BP132" i="35"/>
  <c r="AY151" i="35"/>
  <c r="BA174" i="35"/>
  <c r="BF147" i="35"/>
  <c r="BC142" i="35"/>
  <c r="BO178" i="35"/>
  <c r="BC179" i="35"/>
  <c r="BR139" i="35"/>
  <c r="BK178" i="35"/>
  <c r="P111" i="35"/>
  <c r="AD117" i="35"/>
  <c r="BB152" i="35"/>
  <c r="Z155" i="35"/>
  <c r="BT152" i="35"/>
  <c r="AF155" i="35"/>
  <c r="AC188" i="35"/>
  <c r="BP160" i="35"/>
  <c r="AA138" i="35"/>
  <c r="Q158" i="35"/>
  <c r="BO145" i="35"/>
  <c r="BS145" i="35"/>
  <c r="Y166" i="35"/>
  <c r="AK151" i="35"/>
  <c r="AH184" i="35"/>
  <c r="BJ167" i="35"/>
  <c r="BK138" i="35"/>
  <c r="BU169" i="35"/>
  <c r="AZ151" i="35"/>
  <c r="AZ185" i="35"/>
  <c r="BL186" i="35"/>
  <c r="AX198" i="35"/>
  <c r="BO114" i="35"/>
  <c r="BA122" i="35"/>
  <c r="Z181" i="35"/>
  <c r="AU134" i="35"/>
  <c r="AK180" i="35"/>
  <c r="BA134" i="35"/>
  <c r="BP182" i="35"/>
  <c r="BP137" i="35"/>
  <c r="BM162" i="35"/>
  <c r="BP143" i="35"/>
  <c r="BE165" i="35"/>
  <c r="AK143" i="35"/>
  <c r="W157" i="35"/>
  <c r="BS165" i="35"/>
  <c r="AK147" i="35"/>
  <c r="Q138" i="35"/>
  <c r="R104" i="35"/>
  <c r="AW114" i="35"/>
  <c r="BR121" i="35"/>
  <c r="AF152" i="35"/>
  <c r="BD201" i="35"/>
  <c r="Q151" i="35"/>
  <c r="Q188" i="35"/>
  <c r="Y203" i="35"/>
  <c r="BA175" i="35"/>
  <c r="X152" i="35"/>
  <c r="AU109" i="35"/>
  <c r="BA138" i="35"/>
  <c r="AG136" i="35"/>
  <c r="AG149" i="35"/>
  <c r="BH99" i="35"/>
  <c r="BQ110" i="35"/>
  <c r="BO118" i="35"/>
  <c r="BU174" i="35"/>
  <c r="Z142" i="35"/>
  <c r="AU180" i="35"/>
  <c r="C147" i="35"/>
  <c r="AY201" i="35"/>
  <c r="BQ144" i="35"/>
  <c r="BI143" i="35"/>
  <c r="AE148" i="35"/>
  <c r="AW132" i="35"/>
  <c r="BL108" i="35"/>
  <c r="BQ137" i="35"/>
  <c r="T148" i="35"/>
  <c r="U148" i="35"/>
  <c r="T172" i="35"/>
  <c r="BC191" i="35"/>
  <c r="BD108" i="35"/>
  <c r="BS142" i="35"/>
  <c r="R161" i="35"/>
  <c r="AJ161" i="35"/>
  <c r="AA145" i="35"/>
  <c r="BJ171" i="35"/>
  <c r="BL158" i="35"/>
  <c r="C152" i="35"/>
  <c r="Q130" i="35"/>
  <c r="BQ150" i="35"/>
  <c r="V144" i="35"/>
  <c r="BQ149" i="35"/>
  <c r="AD153" i="35"/>
  <c r="AK129" i="35"/>
  <c r="W130" i="35"/>
  <c r="AJ158" i="35"/>
  <c r="BB135" i="35"/>
  <c r="AA151" i="35"/>
  <c r="AV181" i="35"/>
  <c r="BG149" i="35"/>
  <c r="AY162" i="35"/>
  <c r="BR153" i="35"/>
  <c r="BL154" i="35"/>
  <c r="AZ129" i="35"/>
  <c r="BH131" i="35"/>
  <c r="AY159" i="35"/>
  <c r="BF135" i="35"/>
  <c r="AG146" i="35"/>
  <c r="AZ115" i="35"/>
  <c r="AF136" i="35"/>
  <c r="Y194" i="35"/>
  <c r="Q154" i="35"/>
  <c r="AE151" i="35"/>
  <c r="BC160" i="35"/>
  <c r="BS147" i="35"/>
  <c r="AW115" i="35"/>
  <c r="BE115" i="35"/>
  <c r="P161" i="35"/>
  <c r="BK152" i="35"/>
  <c r="AV155" i="35"/>
  <c r="BN147" i="35"/>
  <c r="P176" i="35"/>
  <c r="X189" i="35"/>
  <c r="BH149" i="35"/>
  <c r="BO163" i="35"/>
  <c r="BN179" i="35"/>
  <c r="W159" i="35"/>
  <c r="S189" i="35"/>
  <c r="BK160" i="35"/>
  <c r="BR152" i="35"/>
  <c r="BJ192" i="35"/>
  <c r="AY195" i="35"/>
  <c r="BN205" i="35"/>
  <c r="AE193" i="35"/>
  <c r="C166" i="35"/>
  <c r="AF216" i="35"/>
  <c r="W153" i="35"/>
  <c r="W208" i="35"/>
  <c r="S191" i="35"/>
  <c r="W179" i="35"/>
  <c r="BP234" i="35"/>
  <c r="AZ168" i="35"/>
  <c r="AW228" i="35"/>
  <c r="W166" i="35"/>
  <c r="AC232" i="35"/>
  <c r="AE153" i="35"/>
  <c r="BQ165" i="35"/>
  <c r="BQ172" i="35"/>
  <c r="BF188" i="35"/>
  <c r="AG174" i="35"/>
  <c r="AZ210" i="35"/>
  <c r="AV199" i="35"/>
  <c r="AZ191" i="35"/>
  <c r="BR188" i="35"/>
  <c r="Z146" i="35"/>
  <c r="BG194" i="35"/>
  <c r="AX170" i="35"/>
  <c r="AI200" i="35"/>
  <c r="Z131" i="35"/>
  <c r="BF141" i="35"/>
  <c r="BG157" i="35"/>
  <c r="P139" i="35"/>
  <c r="AI158" i="35"/>
  <c r="AJ140" i="35"/>
  <c r="BT188" i="35"/>
  <c r="Q144" i="35"/>
  <c r="BU222" i="35"/>
  <c r="BD130" i="35"/>
  <c r="P142" i="35"/>
  <c r="BQ132" i="35"/>
  <c r="U175" i="35"/>
  <c r="BH147" i="35"/>
  <c r="AH151" i="35"/>
  <c r="V185" i="35"/>
  <c r="BS171" i="35"/>
  <c r="Q122" i="35"/>
  <c r="Q136" i="35"/>
  <c r="BE137" i="35"/>
  <c r="BD148" i="35"/>
  <c r="AI170" i="35"/>
  <c r="W149" i="35"/>
  <c r="BJ170" i="35"/>
  <c r="AG158" i="35"/>
  <c r="BL146" i="35"/>
  <c r="BQ133" i="35"/>
  <c r="BA153" i="35"/>
  <c r="P169" i="35"/>
  <c r="BP152" i="35"/>
  <c r="AY138" i="35"/>
  <c r="BT141" i="35"/>
  <c r="AK114" i="35"/>
  <c r="AH121" i="35"/>
  <c r="V133" i="35"/>
  <c r="BS163" i="35"/>
  <c r="R140" i="35"/>
  <c r="AV156" i="35"/>
  <c r="BG185" i="35"/>
  <c r="S156" i="35"/>
  <c r="V154" i="35"/>
  <c r="BE196" i="35"/>
  <c r="BM112" i="35"/>
  <c r="AY120" i="35"/>
  <c r="BI145" i="35"/>
  <c r="BG229" i="35"/>
  <c r="BU128" i="35"/>
  <c r="BF137" i="35"/>
  <c r="AD188" i="35"/>
  <c r="AX131" i="35"/>
  <c r="X169" i="35"/>
  <c r="BG134" i="35"/>
  <c r="BG140" i="35"/>
  <c r="AA165" i="35"/>
  <c r="BR149" i="35"/>
  <c r="BU162" i="35"/>
  <c r="AE178" i="35"/>
  <c r="AB101" i="35"/>
  <c r="AU112" i="35"/>
  <c r="C120" i="35"/>
  <c r="AD144" i="35"/>
  <c r="Y185" i="35"/>
  <c r="X206" i="35"/>
  <c r="BM169" i="35"/>
  <c r="AA149" i="35"/>
  <c r="BO131" i="35"/>
  <c r="S134" i="35"/>
  <c r="AI145" i="35"/>
  <c r="AU97" i="35"/>
  <c r="BM116" i="35"/>
  <c r="Q139" i="35"/>
  <c r="U143" i="35"/>
  <c r="AU188" i="35"/>
  <c r="AY163" i="35"/>
  <c r="AE201" i="35"/>
  <c r="AU141" i="35"/>
  <c r="BN182" i="35"/>
  <c r="BI148" i="35"/>
  <c r="AU130" i="35"/>
  <c r="BI156" i="35"/>
  <c r="BC132" i="35"/>
  <c r="V162" i="35"/>
  <c r="BP106" i="35"/>
  <c r="T174" i="35"/>
  <c r="AD180" i="35"/>
  <c r="BG145" i="35"/>
  <c r="BC151" i="35"/>
  <c r="BK166" i="35"/>
  <c r="BJ181" i="35"/>
  <c r="BP162" i="35"/>
  <c r="BP124" i="35"/>
  <c r="AI136" i="35"/>
  <c r="C159" i="35"/>
  <c r="AC156" i="35"/>
  <c r="BI126" i="35"/>
  <c r="AY143" i="35"/>
  <c r="AA160" i="35"/>
  <c r="BP170" i="35"/>
  <c r="AB137" i="35"/>
  <c r="AB150" i="35"/>
  <c r="AW131" i="35"/>
  <c r="Z153" i="35"/>
  <c r="BJ153" i="35"/>
  <c r="BT149" i="35"/>
  <c r="BB160" i="35"/>
  <c r="BE152" i="35"/>
  <c r="AX124" i="35"/>
  <c r="BE135" i="35"/>
  <c r="BG130" i="35"/>
  <c r="AC157" i="35"/>
  <c r="BS141" i="35"/>
  <c r="S169" i="35"/>
  <c r="BH135" i="35"/>
  <c r="BJ155" i="35"/>
  <c r="S137" i="35"/>
  <c r="Y137" i="35"/>
  <c r="AB140" i="35"/>
  <c r="AB152" i="35"/>
  <c r="Y146" i="35"/>
  <c r="AC161" i="35"/>
  <c r="U142" i="35"/>
  <c r="BK157" i="35"/>
  <c r="BH159" i="35"/>
  <c r="BA147" i="35"/>
  <c r="Q172" i="35"/>
  <c r="BE167" i="35"/>
  <c r="AH105" i="35"/>
  <c r="S112" i="35"/>
  <c r="AV142" i="35"/>
  <c r="Q146" i="35"/>
  <c r="BB182" i="35"/>
  <c r="BT168" i="35"/>
  <c r="BQ147" i="35"/>
  <c r="AZ110" i="35"/>
  <c r="BT144" i="35"/>
  <c r="W169" i="35"/>
  <c r="AC170" i="35"/>
  <c r="BT151" i="35"/>
  <c r="BG148" i="35"/>
  <c r="AV166" i="35"/>
  <c r="BG154" i="35"/>
  <c r="AW134" i="35"/>
  <c r="AW154" i="35"/>
  <c r="AE164" i="35"/>
  <c r="AY149" i="35"/>
  <c r="R153" i="35"/>
  <c r="Z157" i="35"/>
  <c r="AE132" i="35"/>
  <c r="C135" i="35"/>
  <c r="AA147" i="35"/>
  <c r="AX137" i="35"/>
  <c r="AI153" i="35"/>
  <c r="R199" i="35"/>
  <c r="BM164" i="35"/>
  <c r="AF163" i="35"/>
  <c r="BH188" i="35"/>
  <c r="BJ131" i="35"/>
  <c r="V187" i="35"/>
  <c r="Z169" i="35"/>
  <c r="BR145" i="35"/>
  <c r="AF149" i="35"/>
  <c r="AV179" i="35"/>
  <c r="AG188" i="35"/>
  <c r="AE163" i="35"/>
  <c r="AH166" i="35"/>
  <c r="BB174" i="35"/>
  <c r="AA150" i="35"/>
  <c r="AJ180" i="35"/>
  <c r="BT176" i="35"/>
  <c r="BE174" i="35"/>
  <c r="BO149" i="35"/>
  <c r="AG189" i="35"/>
  <c r="AV170" i="35"/>
  <c r="S190" i="35"/>
  <c r="BT167" i="35"/>
  <c r="W191" i="35"/>
  <c r="AY153" i="35"/>
  <c r="BK189" i="35"/>
  <c r="AH182" i="35"/>
  <c r="AW174" i="35"/>
  <c r="BN201" i="35"/>
  <c r="BL167" i="35"/>
  <c r="X164" i="35"/>
  <c r="BJ156" i="35"/>
  <c r="V167" i="35"/>
  <c r="R212" i="35"/>
  <c r="Y167" i="35"/>
  <c r="S158" i="35"/>
  <c r="BU189" i="35"/>
  <c r="Z176" i="35"/>
  <c r="BC245" i="35"/>
  <c r="Z222" i="35"/>
  <c r="BT147" i="35"/>
  <c r="Q182" i="35"/>
  <c r="T180" i="35"/>
  <c r="AB166" i="35"/>
  <c r="BG173" i="35"/>
  <c r="Y169" i="35"/>
  <c r="AA179" i="35"/>
  <c r="AI152" i="35"/>
  <c r="C203" i="35"/>
  <c r="BR179" i="35"/>
  <c r="Y183" i="35"/>
  <c r="BB183" i="35"/>
  <c r="R173" i="35"/>
  <c r="S135" i="35"/>
  <c r="BE151" i="35"/>
  <c r="AH158" i="35"/>
  <c r="AW199" i="35"/>
  <c r="BF173" i="35"/>
  <c r="AA201" i="35"/>
  <c r="AV148" i="35"/>
  <c r="BQ180" i="35"/>
  <c r="AY203" i="35"/>
  <c r="AJ146" i="35"/>
  <c r="AA162" i="35"/>
  <c r="BP172" i="35"/>
  <c r="Q200" i="35"/>
  <c r="BT186" i="35"/>
  <c r="Q176" i="35"/>
  <c r="BK176" i="35"/>
  <c r="AW191" i="35"/>
  <c r="AV184" i="35"/>
  <c r="V163" i="35"/>
  <c r="BE173" i="35"/>
  <c r="AI217" i="35"/>
  <c r="AW176" i="35"/>
  <c r="BT179" i="35"/>
  <c r="BJ168" i="35"/>
  <c r="AU184" i="35"/>
  <c r="AV147" i="35"/>
  <c r="V151" i="35"/>
  <c r="P181" i="35"/>
  <c r="BO225" i="35"/>
  <c r="AA180" i="35"/>
  <c r="AK212" i="35"/>
  <c r="AZ175" i="35"/>
  <c r="P202" i="35"/>
  <c r="BL147" i="35"/>
  <c r="BL196" i="35"/>
  <c r="T175" i="35"/>
  <c r="AD193" i="35"/>
  <c r="AW182" i="35"/>
  <c r="BT198" i="35"/>
  <c r="AV162" i="35"/>
  <c r="AB177" i="35"/>
  <c r="BL188" i="35"/>
  <c r="AH207" i="35"/>
  <c r="AG163" i="35"/>
  <c r="BS217" i="35"/>
  <c r="AZ182" i="35"/>
  <c r="AH171" i="35"/>
  <c r="AY166" i="35"/>
  <c r="BM218" i="35"/>
  <c r="BP179" i="35"/>
  <c r="BH178" i="35"/>
  <c r="C165" i="35"/>
  <c r="AJ185" i="35"/>
  <c r="U182" i="35"/>
  <c r="BB157" i="35"/>
  <c r="AX132" i="35"/>
  <c r="AA161" i="35"/>
  <c r="AK145" i="35"/>
  <c r="BJ179" i="35"/>
  <c r="AB182" i="35"/>
  <c r="W205" i="35"/>
  <c r="X181" i="35"/>
  <c r="AG168" i="35"/>
  <c r="BN198" i="35"/>
  <c r="BG191" i="35"/>
  <c r="BN164" i="35"/>
  <c r="BN232" i="35"/>
  <c r="AX191" i="35"/>
  <c r="V182" i="35"/>
  <c r="R184" i="35"/>
  <c r="BM167" i="35"/>
  <c r="BL176" i="35"/>
  <c r="BF222" i="35"/>
  <c r="BE220" i="35"/>
  <c r="C225" i="35"/>
  <c r="BF178" i="35"/>
  <c r="R200" i="35"/>
  <c r="BO228" i="35"/>
  <c r="BM194" i="35"/>
  <c r="BE197" i="35"/>
  <c r="R232" i="35"/>
  <c r="BF192" i="35"/>
  <c r="W218" i="35"/>
  <c r="P246" i="35"/>
  <c r="BL172" i="35"/>
  <c r="X214" i="35"/>
  <c r="BS169" i="35"/>
  <c r="BB212" i="35"/>
  <c r="U180" i="35"/>
  <c r="BE171" i="35"/>
  <c r="BA172" i="35"/>
  <c r="AI176" i="35"/>
  <c r="BL177" i="35"/>
  <c r="AK160" i="35"/>
  <c r="W210" i="35"/>
  <c r="BC233" i="35"/>
  <c r="AC167" i="35"/>
  <c r="BC175" i="35"/>
  <c r="BD209" i="35"/>
  <c r="AK148" i="35"/>
  <c r="AA222" i="35"/>
  <c r="AF177" i="35"/>
  <c r="AF203" i="35"/>
  <c r="BS173" i="35"/>
  <c r="Q211" i="35"/>
  <c r="R202" i="35"/>
  <c r="BQ187" i="35"/>
  <c r="AD198" i="35"/>
  <c r="AE179" i="35"/>
  <c r="AY169" i="35"/>
  <c r="BS182" i="35"/>
  <c r="BA190" i="35"/>
  <c r="BN161" i="35"/>
  <c r="BJ194" i="35"/>
  <c r="BO192" i="35"/>
  <c r="P186" i="35"/>
  <c r="Y178" i="35"/>
  <c r="AU178" i="35"/>
  <c r="T183" i="35"/>
  <c r="AE172" i="35"/>
  <c r="R159" i="35"/>
  <c r="AU169" i="35"/>
  <c r="BA156" i="35"/>
  <c r="BU199" i="35"/>
  <c r="AY182" i="35"/>
  <c r="R158" i="35"/>
  <c r="BP159" i="35"/>
  <c r="BS180" i="35"/>
  <c r="BO165" i="35"/>
  <c r="BI170" i="35"/>
  <c r="AI166" i="35"/>
  <c r="BP181" i="35"/>
  <c r="AE189" i="35"/>
  <c r="BB200" i="35"/>
  <c r="BN170" i="35"/>
  <c r="BG196" i="35"/>
  <c r="AY173" i="35"/>
  <c r="BS200" i="35"/>
  <c r="AJ167" i="35"/>
  <c r="BF183" i="35"/>
  <c r="BL191" i="35"/>
  <c r="BK180" i="35"/>
  <c r="BT169" i="35"/>
  <c r="V175" i="35"/>
  <c r="BG188" i="35"/>
  <c r="AX163" i="35"/>
  <c r="AZ165" i="35"/>
  <c r="AW239" i="35"/>
  <c r="BB219" i="35"/>
  <c r="AJ162" i="35"/>
  <c r="BC189" i="35"/>
  <c r="BO153" i="35"/>
  <c r="W160" i="35"/>
  <c r="AY177" i="35"/>
  <c r="BN153" i="35"/>
  <c r="AW186" i="35"/>
  <c r="AH183" i="35"/>
  <c r="AH198" i="35"/>
  <c r="BJ187" i="35"/>
  <c r="AH165" i="35"/>
  <c r="T142" i="35"/>
  <c r="AC168" i="35"/>
  <c r="BI169" i="35"/>
  <c r="AG180" i="35"/>
  <c r="C173" i="35"/>
  <c r="BP200" i="35"/>
  <c r="BH185" i="35"/>
  <c r="BN224" i="35"/>
  <c r="Z170" i="35"/>
  <c r="U219" i="35"/>
  <c r="AI214" i="35"/>
  <c r="AD195" i="35"/>
  <c r="AD204" i="35"/>
  <c r="BT250" i="35"/>
  <c r="AV210" i="35"/>
  <c r="AX228" i="35"/>
  <c r="BS236" i="35"/>
  <c r="V214" i="35"/>
  <c r="BI190" i="35"/>
  <c r="AK201" i="35"/>
  <c r="BD155" i="35"/>
  <c r="AU183" i="35"/>
  <c r="BU164" i="35"/>
  <c r="P197" i="35"/>
  <c r="X171" i="35"/>
  <c r="BA186" i="35"/>
  <c r="BD165" i="35"/>
  <c r="BN203" i="35"/>
  <c r="BJ164" i="35"/>
  <c r="BR181" i="35"/>
  <c r="AD184" i="35"/>
  <c r="X166" i="35"/>
  <c r="AA189" i="35"/>
  <c r="W161" i="35"/>
  <c r="AH186" i="35"/>
  <c r="AI174" i="35"/>
  <c r="BK181" i="35"/>
  <c r="BM173" i="35"/>
  <c r="AZ186" i="35"/>
  <c r="AJ187" i="35"/>
  <c r="P185" i="35"/>
  <c r="BQ155" i="35"/>
  <c r="BA171" i="35"/>
  <c r="BR187" i="35"/>
  <c r="AG132" i="35"/>
  <c r="AI171" i="35"/>
  <c r="X178" i="35"/>
  <c r="BO193" i="35"/>
  <c r="AI177" i="35"/>
  <c r="C180" i="35"/>
  <c r="W190" i="35"/>
  <c r="BO182" i="35"/>
  <c r="BO180" i="35"/>
  <c r="AA197" i="35"/>
  <c r="BB177" i="35"/>
  <c r="S193" i="35"/>
  <c r="AJ160" i="35"/>
  <c r="AK195" i="35"/>
  <c r="AE200" i="35"/>
  <c r="AG208" i="35"/>
  <c r="AZ163" i="35"/>
  <c r="BT163" i="35"/>
  <c r="AB192" i="35"/>
  <c r="BI173" i="35"/>
  <c r="BG172" i="35"/>
  <c r="BB155" i="35"/>
  <c r="BR171" i="35"/>
  <c r="AK167" i="35"/>
  <c r="AI191" i="35"/>
  <c r="S199" i="35"/>
  <c r="BF167" i="35"/>
  <c r="R174" i="35"/>
  <c r="BD168" i="35"/>
  <c r="AX193" i="35"/>
  <c r="AE190" i="35"/>
  <c r="T178" i="35"/>
  <c r="BQ181" i="35"/>
  <c r="BU142" i="35"/>
  <c r="BQ164" i="35"/>
  <c r="Z183" i="35"/>
  <c r="BO187" i="35"/>
  <c r="BB176" i="35"/>
  <c r="AW180" i="35"/>
  <c r="W197" i="35"/>
  <c r="AZ139" i="35"/>
  <c r="R156" i="35"/>
  <c r="BS160" i="35"/>
  <c r="U187" i="35"/>
  <c r="Y170" i="35"/>
  <c r="BO179" i="35"/>
  <c r="BN213" i="35"/>
  <c r="AI160" i="35"/>
  <c r="AJ174" i="35"/>
  <c r="AX158" i="35"/>
  <c r="X192" i="35"/>
  <c r="BG171" i="35"/>
  <c r="BE175" i="35"/>
  <c r="AA202" i="35"/>
  <c r="BF157" i="35"/>
  <c r="BO175" i="35"/>
  <c r="AD175" i="35"/>
  <c r="AI180" i="35"/>
  <c r="W165" i="35"/>
  <c r="BL204" i="35"/>
  <c r="X218" i="35"/>
  <c r="AB191" i="35"/>
  <c r="BE193" i="35"/>
  <c r="BD176" i="35"/>
  <c r="BC216" i="35"/>
  <c r="BF197" i="35"/>
  <c r="BH196" i="35"/>
  <c r="V196" i="35"/>
  <c r="Z212" i="35"/>
  <c r="S192" i="35"/>
  <c r="BS250" i="35"/>
  <c r="BG209" i="35"/>
  <c r="BR170" i="35"/>
  <c r="BU165" i="35"/>
  <c r="R183" i="35"/>
  <c r="AF171" i="35"/>
  <c r="BN207" i="35"/>
  <c r="Q184" i="35"/>
  <c r="P180" i="35"/>
  <c r="AC190" i="35"/>
  <c r="BQ185" i="35"/>
  <c r="P171" i="35"/>
  <c r="BP187" i="35"/>
  <c r="AW188" i="35"/>
  <c r="AJ200" i="35"/>
  <c r="AF160" i="35"/>
  <c r="BF161" i="35"/>
  <c r="BC184" i="35"/>
  <c r="W171" i="35"/>
  <c r="V203" i="35"/>
  <c r="AC177" i="35"/>
  <c r="BE195" i="35"/>
  <c r="AU191" i="35"/>
  <c r="BA155" i="35"/>
  <c r="BH157" i="35"/>
  <c r="BP177" i="35"/>
  <c r="BG165" i="35"/>
  <c r="BU190" i="35"/>
  <c r="AZ184" i="35"/>
  <c r="BH194" i="35"/>
  <c r="AG194" i="35"/>
  <c r="BT170" i="35"/>
  <c r="AZ201" i="35"/>
  <c r="V165" i="35"/>
  <c r="U193" i="35"/>
  <c r="R176" i="35"/>
  <c r="AZ196" i="35"/>
  <c r="BI180" i="35"/>
  <c r="X191" i="35"/>
  <c r="BC177" i="35"/>
  <c r="BQ162" i="35"/>
  <c r="BM170" i="35"/>
  <c r="BB161" i="35"/>
  <c r="BD163" i="35"/>
  <c r="BE218" i="35"/>
  <c r="BP209" i="35"/>
  <c r="BE158" i="35"/>
  <c r="P182" i="35"/>
  <c r="BL151" i="35"/>
  <c r="AI156" i="35"/>
  <c r="Z191" i="35"/>
  <c r="AJ203" i="35"/>
  <c r="AW172" i="35"/>
  <c r="BP183" i="35"/>
  <c r="V180" i="35"/>
  <c r="AY196" i="35"/>
  <c r="BD205" i="35"/>
  <c r="BP165" i="35"/>
  <c r="BR210" i="35"/>
  <c r="BH183" i="35"/>
  <c r="BI155" i="35"/>
  <c r="P164" i="35"/>
  <c r="AE186" i="35"/>
  <c r="BF179" i="35"/>
  <c r="BJ177" i="35"/>
  <c r="BG213" i="35"/>
  <c r="BQ179" i="35"/>
  <c r="BO202" i="35"/>
  <c r="AK135" i="35"/>
  <c r="Q159" i="35"/>
  <c r="AA188" i="35"/>
  <c r="BN149" i="35"/>
  <c r="BA170" i="35"/>
  <c r="BQ158" i="35"/>
  <c r="AU166" i="35"/>
  <c r="BC181" i="35"/>
  <c r="AG157" i="35"/>
  <c r="AX195" i="35"/>
  <c r="AA152" i="35"/>
  <c r="AG235" i="35"/>
  <c r="U195" i="35"/>
  <c r="BF155" i="35"/>
  <c r="BL194" i="35"/>
  <c r="BB172" i="35"/>
  <c r="BD196" i="35"/>
  <c r="AD160" i="35"/>
  <c r="C176" i="35"/>
  <c r="C192" i="35"/>
  <c r="BM233" i="35"/>
  <c r="AU235" i="35"/>
  <c r="BU188" i="35"/>
  <c r="AZ203" i="35"/>
  <c r="V192" i="35"/>
  <c r="AF197" i="35"/>
  <c r="AY254" i="35"/>
  <c r="AW217" i="35"/>
  <c r="P200" i="35"/>
  <c r="AJ151" i="35"/>
  <c r="BI161" i="35"/>
  <c r="BA187" i="35"/>
  <c r="V181" i="35"/>
  <c r="BM211" i="35"/>
  <c r="AB195" i="35"/>
  <c r="BH184" i="35"/>
  <c r="AK172" i="35"/>
  <c r="Y188" i="35"/>
  <c r="BM177" i="35"/>
  <c r="S186" i="35"/>
  <c r="BF174" i="35"/>
  <c r="AX223" i="35"/>
  <c r="AB159" i="35"/>
  <c r="BU175" i="35"/>
  <c r="AZ159" i="35"/>
  <c r="BF159" i="35"/>
  <c r="BM202" i="35"/>
  <c r="AV200" i="35"/>
  <c r="AC154" i="35"/>
  <c r="AG191" i="35"/>
  <c r="BD143" i="35"/>
  <c r="BR165" i="35"/>
  <c r="BL203" i="35"/>
  <c r="BI182" i="35"/>
  <c r="BC193" i="35"/>
  <c r="Y176" i="35"/>
  <c r="AB167" i="35"/>
  <c r="BR163" i="35"/>
  <c r="BG166" i="35"/>
  <c r="BM206" i="35"/>
  <c r="AC179" i="35"/>
  <c r="BT193" i="35"/>
  <c r="BR168" i="35"/>
  <c r="AK198" i="35"/>
  <c r="BT191" i="35"/>
  <c r="AB149" i="35"/>
  <c r="AG160" i="35"/>
  <c r="AJ182" i="35"/>
  <c r="AB180" i="35"/>
  <c r="AH191" i="35"/>
  <c r="AW215" i="35"/>
  <c r="V193" i="35"/>
  <c r="Z156" i="35"/>
  <c r="BF185" i="35"/>
  <c r="U149" i="35"/>
  <c r="AI164" i="35"/>
  <c r="BG175" i="35"/>
  <c r="U239" i="35"/>
  <c r="AW168" i="35"/>
  <c r="AW190" i="35"/>
  <c r="X182" i="35"/>
  <c r="AG164" i="35"/>
  <c r="BI192" i="35"/>
  <c r="X165" i="35"/>
  <c r="BN176" i="35"/>
  <c r="BU158" i="35"/>
  <c r="Z179" i="35"/>
  <c r="BF186" i="35"/>
  <c r="BM171" i="35"/>
  <c r="BK188" i="35"/>
  <c r="X153" i="35"/>
  <c r="BI184" i="35"/>
  <c r="BO189" i="35"/>
  <c r="BS196" i="35"/>
  <c r="BL145" i="35"/>
  <c r="Z149" i="35"/>
  <c r="C179" i="35"/>
  <c r="BF234" i="35"/>
  <c r="BN206" i="35"/>
  <c r="BF176" i="35"/>
  <c r="BK186" i="35"/>
  <c r="W193" i="35"/>
  <c r="BD164" i="35"/>
  <c r="BG167" i="35"/>
  <c r="AD166" i="35"/>
  <c r="BA183" i="35"/>
  <c r="Z174" i="35"/>
  <c r="BJ190" i="35"/>
  <c r="AD232" i="35"/>
  <c r="BK145" i="35"/>
  <c r="BJ137" i="35"/>
  <c r="BN191" i="35"/>
  <c r="U178" i="35"/>
  <c r="BS210" i="35"/>
  <c r="BF172" i="35"/>
  <c r="AH249" i="35"/>
  <c r="BJ208" i="35"/>
  <c r="T213" i="35"/>
  <c r="AC194" i="35"/>
  <c r="X236" i="35"/>
  <c r="BP229" i="35"/>
  <c r="AH208" i="35"/>
  <c r="V179" i="35"/>
  <c r="AK203" i="35"/>
  <c r="R223" i="35"/>
  <c r="BE254" i="35"/>
  <c r="U152" i="35"/>
  <c r="R180" i="35"/>
  <c r="BT182" i="35"/>
  <c r="BH141" i="35"/>
  <c r="U159" i="35"/>
  <c r="BJ163" i="35"/>
  <c r="BS191" i="35"/>
  <c r="BM176" i="35"/>
  <c r="AK207" i="35"/>
  <c r="W198" i="35"/>
  <c r="AK176" i="35"/>
  <c r="P160" i="35"/>
  <c r="P172" i="35"/>
  <c r="AV215" i="35"/>
  <c r="BH145" i="35"/>
  <c r="Z173" i="35"/>
  <c r="BO174" i="35"/>
  <c r="V158" i="35"/>
  <c r="AD187" i="35"/>
  <c r="AE173" i="35"/>
  <c r="AY199" i="35"/>
  <c r="AZ194" i="35"/>
  <c r="AZ153" i="35"/>
  <c r="T168" i="35"/>
  <c r="AZ209" i="35"/>
  <c r="AD140" i="35"/>
  <c r="BL156" i="35"/>
  <c r="R186" i="35"/>
  <c r="BS162" i="35"/>
  <c r="BQ186" i="35"/>
  <c r="AX165" i="35"/>
  <c r="U202" i="35"/>
  <c r="BA157" i="35"/>
  <c r="Z188" i="35"/>
  <c r="BM185" i="35"/>
  <c r="AX196" i="35"/>
  <c r="Z177" i="35"/>
  <c r="BD171" i="35"/>
  <c r="AZ178" i="35"/>
  <c r="BS140" i="35"/>
  <c r="T158" i="35"/>
  <c r="BO162" i="35"/>
  <c r="U227" i="35"/>
  <c r="R194" i="35"/>
  <c r="AV176" i="35"/>
  <c r="AZ174" i="35"/>
  <c r="AG182" i="35"/>
  <c r="BM149" i="35"/>
  <c r="BD173" i="35"/>
  <c r="BB188" i="35"/>
  <c r="BI183" i="35"/>
  <c r="AG202" i="35"/>
  <c r="C164" i="35"/>
  <c r="AV192" i="35"/>
  <c r="BA166" i="35"/>
  <c r="Y206" i="35"/>
  <c r="BQ174" i="35"/>
  <c r="BO190" i="35"/>
  <c r="T164" i="35"/>
  <c r="AU198" i="35"/>
  <c r="AK162" i="35"/>
  <c r="AW185" i="35"/>
  <c r="BI172" i="35"/>
  <c r="Z189" i="35"/>
  <c r="AF161" i="35"/>
  <c r="BO171" i="35"/>
  <c r="BC158" i="35"/>
  <c r="BN230" i="35"/>
  <c r="BN185" i="35"/>
  <c r="BE182" i="35"/>
  <c r="BD166" i="35"/>
  <c r="BA188" i="35"/>
  <c r="BL198" i="35"/>
  <c r="AH157" i="35"/>
  <c r="T137" i="35"/>
  <c r="S164" i="35"/>
  <c r="BM204" i="35"/>
  <c r="X198" i="35"/>
  <c r="BH176" i="35"/>
  <c r="BG170" i="35"/>
  <c r="AW175" i="35"/>
  <c r="BL174" i="35"/>
  <c r="AW183" i="35"/>
  <c r="AA185" i="35"/>
  <c r="BA176" i="35"/>
  <c r="BA210" i="35"/>
  <c r="BT172" i="35"/>
  <c r="AJ154" i="35"/>
  <c r="AU202" i="35"/>
  <c r="BS172" i="35"/>
  <c r="AK187" i="35"/>
  <c r="AA209" i="35"/>
  <c r="BP230" i="35"/>
  <c r="AE181" i="35"/>
  <c r="AY226" i="35"/>
  <c r="BL217" i="35"/>
  <c r="BT209" i="35"/>
  <c r="AX231" i="35"/>
  <c r="T243" i="35"/>
  <c r="AB138" i="35"/>
  <c r="AV154" i="35"/>
  <c r="BQ208" i="35"/>
  <c r="BE160" i="35"/>
  <c r="AW181" i="35"/>
  <c r="BF187" i="35"/>
  <c r="BT154" i="35"/>
  <c r="U163" i="35"/>
  <c r="BM212" i="35"/>
  <c r="BM181" i="35"/>
  <c r="Y226" i="35"/>
  <c r="Q174" i="35"/>
  <c r="AE175" i="35"/>
  <c r="BQ138" i="35"/>
  <c r="AE155" i="35"/>
  <c r="BA160" i="35"/>
  <c r="BG198" i="35"/>
  <c r="BT183" i="35"/>
  <c r="AJ186" i="35"/>
  <c r="AX172" i="35"/>
  <c r="BH170" i="35"/>
  <c r="AG151" i="35"/>
  <c r="BS181" i="35"/>
  <c r="AD199" i="35"/>
  <c r="BP149" i="35"/>
  <c r="S154" i="35"/>
  <c r="C186" i="35"/>
  <c r="BG183" i="35"/>
  <c r="R169" i="35"/>
  <c r="BQ177" i="35"/>
  <c r="BE185" i="35"/>
  <c r="AZ187" i="35"/>
  <c r="BH163" i="35"/>
  <c r="AJ188" i="35"/>
  <c r="BN162" i="35"/>
  <c r="Q178" i="35"/>
  <c r="AG137" i="35"/>
  <c r="BG153" i="35"/>
  <c r="S161" i="35"/>
  <c r="Y195" i="35"/>
  <c r="Q199" i="35"/>
  <c r="BD177" i="35"/>
  <c r="BN175" i="35"/>
  <c r="Q179" i="35"/>
  <c r="AF196" i="35"/>
  <c r="BI206" i="35"/>
  <c r="BN169" i="35"/>
  <c r="AI205" i="35"/>
  <c r="Z162" i="35"/>
  <c r="AI208" i="35"/>
  <c r="AI165" i="35"/>
  <c r="AE187" i="35"/>
  <c r="V178" i="35"/>
  <c r="BH169" i="35"/>
  <c r="BE164" i="35"/>
  <c r="BJ195" i="35"/>
  <c r="AZ172" i="35"/>
  <c r="AX188" i="35"/>
  <c r="AF172" i="35"/>
  <c r="C169" i="35"/>
  <c r="AF169" i="35"/>
  <c r="AY160" i="35"/>
  <c r="BE209" i="35"/>
  <c r="BS197" i="35"/>
  <c r="BP186" i="35"/>
  <c r="AD136" i="35"/>
  <c r="C162" i="35"/>
  <c r="AJ175" i="35"/>
  <c r="BP131" i="35"/>
  <c r="BA173" i="35"/>
  <c r="AG195" i="35"/>
  <c r="AG176" i="35"/>
  <c r="BE181" i="35"/>
  <c r="AU162" i="35"/>
  <c r="AC159" i="35"/>
  <c r="AD177" i="35"/>
  <c r="AW171" i="35"/>
  <c r="BQ195" i="35"/>
  <c r="BK158" i="35"/>
  <c r="BL159" i="35"/>
  <c r="BQ152" i="35"/>
  <c r="BT213" i="35"/>
  <c r="X229" i="35"/>
  <c r="AZ177" i="35"/>
  <c r="AZ206" i="35"/>
  <c r="BI191" i="35"/>
  <c r="AC210" i="35"/>
  <c r="X217" i="35"/>
  <c r="BL182" i="35"/>
  <c r="BG199" i="35"/>
  <c r="BC209" i="35"/>
  <c r="Y222" i="35"/>
  <c r="AZ243" i="35"/>
  <c r="BR245" i="35"/>
  <c r="AF233" i="35"/>
  <c r="AU186" i="35"/>
  <c r="AC165" i="35"/>
  <c r="AD186" i="35"/>
  <c r="AJ168" i="35"/>
  <c r="AI193" i="35"/>
  <c r="BM180" i="35"/>
  <c r="BH172" i="35"/>
  <c r="BS166" i="35"/>
  <c r="AH209" i="35"/>
  <c r="AX182" i="35"/>
  <c r="AE194" i="35"/>
  <c r="AA186" i="35"/>
  <c r="AB172" i="35"/>
  <c r="AK189" i="35"/>
  <c r="BN187" i="35"/>
  <c r="BJ151" i="35"/>
  <c r="BH186" i="35"/>
  <c r="BI179" i="35"/>
  <c r="AH189" i="35"/>
  <c r="R192" i="35"/>
  <c r="AC204" i="35"/>
  <c r="AU181" i="35"/>
  <c r="BH192" i="35"/>
  <c r="AW162" i="35"/>
  <c r="W189" i="35"/>
  <c r="BS198" i="35"/>
  <c r="AW203" i="35"/>
  <c r="R149" i="35"/>
  <c r="BK171" i="35"/>
  <c r="BM178" i="35"/>
  <c r="BP180" i="35"/>
  <c r="W199" i="35"/>
  <c r="BP215" i="35"/>
  <c r="BM160" i="35"/>
  <c r="AK185" i="35"/>
  <c r="AX143" i="35"/>
  <c r="BJ161" i="35"/>
  <c r="BL165" i="35"/>
  <c r="BJ201" i="35"/>
  <c r="AY167" i="35"/>
  <c r="R189" i="35"/>
  <c r="AU199" i="35"/>
  <c r="AJ183" i="35"/>
  <c r="AH180" i="35"/>
  <c r="BF166" i="35"/>
  <c r="BQ171" i="35"/>
  <c r="AF180" i="35"/>
  <c r="Y177" i="35"/>
  <c r="T181" i="35"/>
  <c r="BI174" i="35"/>
  <c r="BF148" i="35"/>
  <c r="X168" i="35"/>
  <c r="Y201" i="35"/>
  <c r="X194" i="35"/>
  <c r="BE202" i="35"/>
  <c r="AG177" i="35"/>
  <c r="Y175" i="35"/>
  <c r="P201" i="35"/>
  <c r="AI133" i="35"/>
  <c r="AX150" i="35"/>
  <c r="AF156" i="35"/>
  <c r="BL155" i="35"/>
  <c r="AV175" i="35"/>
  <c r="AW158" i="35"/>
  <c r="BS178" i="35"/>
  <c r="C151" i="35"/>
  <c r="AA157" i="35"/>
  <c r="BT187" i="35"/>
  <c r="AV188" i="35"/>
  <c r="BC185" i="35"/>
  <c r="BN163" i="35"/>
  <c r="BS189" i="35"/>
  <c r="AW179" i="35"/>
  <c r="S185" i="35"/>
  <c r="AF200" i="35"/>
  <c r="AF201" i="35"/>
  <c r="R188" i="35"/>
  <c r="BM207" i="35"/>
  <c r="BD211" i="35"/>
  <c r="T165" i="35"/>
  <c r="BC187" i="35"/>
  <c r="BB193" i="35"/>
  <c r="C205" i="35"/>
  <c r="AY188" i="35"/>
  <c r="T218" i="35"/>
  <c r="C230" i="35"/>
  <c r="C214" i="35"/>
  <c r="R193" i="35"/>
  <c r="BE192" i="35"/>
  <c r="BH232" i="35"/>
  <c r="AG181" i="35"/>
  <c r="AK217" i="35"/>
  <c r="T215" i="35"/>
  <c r="BT174" i="35"/>
  <c r="AH190" i="35"/>
  <c r="BG227" i="35"/>
  <c r="AX229" i="35"/>
  <c r="Y234" i="35"/>
  <c r="BI224" i="35"/>
  <c r="AA210" i="35"/>
  <c r="AZ199" i="35"/>
  <c r="AY210" i="35"/>
  <c r="BL199" i="35"/>
  <c r="BH174" i="35"/>
  <c r="V190" i="35"/>
  <c r="AD225" i="35"/>
  <c r="AV223" i="35"/>
  <c r="AV185" i="35"/>
  <c r="BO195" i="35"/>
  <c r="AK210" i="35"/>
  <c r="AW233" i="35"/>
  <c r="BT215" i="35"/>
  <c r="AG192" i="35"/>
  <c r="AG223" i="35"/>
  <c r="BR208" i="35"/>
  <c r="AX203" i="35"/>
  <c r="AW214" i="35"/>
  <c r="AC221" i="35"/>
  <c r="AV189" i="35"/>
  <c r="AI198" i="35"/>
  <c r="AV203" i="35"/>
  <c r="S230" i="35"/>
  <c r="BR222" i="35"/>
  <c r="AU187" i="35"/>
  <c r="AY198" i="35"/>
  <c r="BU217" i="35"/>
  <c r="T186" i="35"/>
  <c r="AE192" i="35"/>
  <c r="AA230" i="35"/>
  <c r="BA198" i="35"/>
  <c r="BA226" i="35"/>
  <c r="BF229" i="35"/>
  <c r="BA239" i="35"/>
  <c r="AX217" i="35"/>
  <c r="AZ216" i="35"/>
  <c r="BI205" i="35"/>
  <c r="AJ209" i="35"/>
  <c r="BL213" i="35"/>
  <c r="AD197" i="35"/>
  <c r="AE198" i="35"/>
  <c r="BA178" i="35"/>
  <c r="BL220" i="35"/>
  <c r="AH188" i="35"/>
  <c r="P195" i="35"/>
  <c r="Z204" i="35"/>
  <c r="BH181" i="35"/>
  <c r="AJ201" i="35"/>
  <c r="BN221" i="35"/>
  <c r="R224" i="35"/>
  <c r="BF206" i="35"/>
  <c r="AJ217" i="35"/>
  <c r="AD236" i="35"/>
  <c r="AE162" i="35"/>
  <c r="U203" i="35"/>
  <c r="AC199" i="35"/>
  <c r="BL185" i="35"/>
  <c r="BO188" i="35"/>
  <c r="C209" i="35"/>
  <c r="BK220" i="35"/>
  <c r="AB238" i="35"/>
  <c r="BH238" i="35"/>
  <c r="BF212" i="35"/>
  <c r="BH211" i="35"/>
  <c r="Q216" i="35"/>
  <c r="BB232" i="35"/>
  <c r="T206" i="35"/>
  <c r="AA184" i="35"/>
  <c r="AJ212" i="35"/>
  <c r="AX220" i="35"/>
  <c r="AE211" i="35"/>
  <c r="AC213" i="35"/>
  <c r="V251" i="35"/>
  <c r="AJ243" i="35"/>
  <c r="BA254" i="35"/>
  <c r="BK244" i="35"/>
  <c r="BI237" i="35"/>
  <c r="AJ230" i="35"/>
  <c r="AF228" i="35"/>
  <c r="C229" i="35"/>
  <c r="Q228" i="35"/>
  <c r="AD220" i="35"/>
  <c r="BN216" i="35"/>
  <c r="AZ181" i="35"/>
  <c r="BR159" i="35"/>
  <c r="X184" i="35"/>
  <c r="R166" i="35"/>
  <c r="U189" i="35"/>
  <c r="BB186" i="35"/>
  <c r="P147" i="35"/>
  <c r="BA168" i="35"/>
  <c r="AK175" i="35"/>
  <c r="Y162" i="35"/>
  <c r="AK183" i="35"/>
  <c r="AD171" i="35"/>
  <c r="BO199" i="35"/>
  <c r="BM192" i="35"/>
  <c r="Y149" i="35"/>
  <c r="W175" i="35"/>
  <c r="AU190" i="35"/>
  <c r="AH227" i="35"/>
  <c r="Z193" i="35"/>
  <c r="BS175" i="35"/>
  <c r="AF167" i="35"/>
  <c r="AX179" i="35"/>
  <c r="T150" i="35"/>
  <c r="C193" i="35"/>
  <c r="R160" i="35"/>
  <c r="Y193" i="35"/>
  <c r="BM198" i="35"/>
  <c r="Y136" i="35"/>
  <c r="AW163" i="35"/>
  <c r="W178" i="35"/>
  <c r="AY171" i="35"/>
  <c r="AI189" i="35"/>
  <c r="AG185" i="35"/>
  <c r="AI227" i="35"/>
  <c r="BB213" i="35"/>
  <c r="BP189" i="35"/>
  <c r="X140" i="35"/>
  <c r="BD156" i="35"/>
  <c r="AH164" i="35"/>
  <c r="BH171" i="35"/>
  <c r="AI188" i="35"/>
  <c r="AW189" i="35"/>
  <c r="BI181" i="35"/>
  <c r="BI186" i="35"/>
  <c r="BG176" i="35"/>
  <c r="BD192" i="35"/>
  <c r="BK172" i="35"/>
  <c r="Z192" i="35"/>
  <c r="BJ165" i="35"/>
  <c r="BU208" i="35"/>
  <c r="AU160" i="35"/>
  <c r="AD161" i="35"/>
  <c r="BH182" i="35"/>
  <c r="AH167" i="35"/>
  <c r="BB175" i="35"/>
  <c r="BJ198" i="35"/>
  <c r="X205" i="35"/>
  <c r="BE191" i="35"/>
  <c r="C144" i="35"/>
  <c r="R147" i="35"/>
  <c r="AZ176" i="35"/>
  <c r="AB183" i="35"/>
  <c r="AI173" i="35"/>
  <c r="T185" i="35"/>
  <c r="BO183" i="35"/>
  <c r="AK163" i="35"/>
  <c r="BA177" i="35"/>
  <c r="AC184" i="35"/>
  <c r="BK173" i="35"/>
  <c r="Z206" i="35"/>
  <c r="BC176" i="35"/>
  <c r="BF170" i="35"/>
  <c r="BG180" i="35"/>
  <c r="AX173" i="35"/>
  <c r="BM147" i="35"/>
  <c r="AE177" i="35"/>
  <c r="AB184" i="35"/>
  <c r="BE179" i="35"/>
  <c r="BF200" i="35"/>
  <c r="BC207" i="35"/>
  <c r="AK170" i="35"/>
  <c r="BP205" i="35"/>
  <c r="AD218" i="35"/>
  <c r="BO200" i="35"/>
  <c r="AI222" i="35"/>
  <c r="BF195" i="35"/>
  <c r="BD199" i="35"/>
  <c r="BQ200" i="35"/>
  <c r="R211" i="35"/>
  <c r="BB191" i="35"/>
  <c r="AC220" i="35"/>
  <c r="BA227" i="35"/>
  <c r="AK174" i="35"/>
  <c r="AI197" i="35"/>
  <c r="BH195" i="35"/>
  <c r="AA237" i="35"/>
  <c r="AC201" i="35"/>
  <c r="BE225" i="35"/>
  <c r="X239" i="35"/>
  <c r="BF202" i="35"/>
  <c r="BF215" i="35"/>
  <c r="BJ204" i="35"/>
  <c r="BI213" i="35"/>
  <c r="BC182" i="35"/>
  <c r="Q224" i="35"/>
  <c r="BK227" i="35"/>
  <c r="Y174" i="35"/>
  <c r="BR196" i="35"/>
  <c r="AV195" i="35"/>
  <c r="AK238" i="35"/>
  <c r="AW225" i="35"/>
  <c r="AD219" i="35"/>
  <c r="BP176" i="35"/>
  <c r="BB192" i="35"/>
  <c r="AW238" i="35"/>
  <c r="BL224" i="35"/>
  <c r="BE231" i="35"/>
  <c r="S214" i="35"/>
  <c r="BS202" i="35"/>
  <c r="BL202" i="35"/>
  <c r="Z226" i="35"/>
  <c r="BR207" i="35"/>
  <c r="AW164" i="35"/>
  <c r="X183" i="35"/>
  <c r="BB187" i="35"/>
  <c r="BN177" i="35"/>
  <c r="BB170" i="35"/>
  <c r="AD256" i="35"/>
  <c r="AH234" i="35"/>
  <c r="BA217" i="35"/>
  <c r="BR204" i="35"/>
  <c r="AJ219" i="35"/>
  <c r="AH228" i="35"/>
  <c r="AZ171" i="35"/>
  <c r="BE201" i="35"/>
  <c r="Y228" i="35"/>
  <c r="AJ181" i="35"/>
  <c r="BH208" i="35"/>
  <c r="BB201" i="35"/>
  <c r="AK259" i="35"/>
  <c r="BC212" i="35"/>
  <c r="BO224" i="35"/>
  <c r="AZ208" i="35"/>
  <c r="BF207" i="35"/>
  <c r="AH206" i="35"/>
  <c r="AC195" i="35"/>
  <c r="BC174" i="35"/>
  <c r="Y197" i="35"/>
  <c r="Z198" i="35"/>
  <c r="BB173" i="35"/>
  <c r="V209" i="35"/>
  <c r="AU218" i="35"/>
  <c r="AG236" i="35"/>
  <c r="U184" i="35"/>
  <c r="AC181" i="35"/>
  <c r="V183" i="35"/>
  <c r="BT206" i="35"/>
  <c r="BT230" i="35"/>
  <c r="Q227" i="35"/>
  <c r="BH237" i="35"/>
  <c r="BH197" i="35"/>
  <c r="AK232" i="35"/>
  <c r="AI190" i="35"/>
  <c r="Z195" i="35"/>
  <c r="S216" i="35"/>
  <c r="AV196" i="35"/>
  <c r="BJ186" i="35"/>
  <c r="BT232" i="35"/>
  <c r="BB209" i="35"/>
  <c r="AH222" i="35"/>
  <c r="P221" i="35"/>
  <c r="AU212" i="35"/>
  <c r="BL212" i="35"/>
  <c r="Z220" i="35"/>
  <c r="AZ195" i="35"/>
  <c r="AZ218" i="35"/>
  <c r="BH173" i="35"/>
  <c r="BI220" i="35"/>
  <c r="AH225" i="35"/>
  <c r="AA219" i="35"/>
  <c r="BN249" i="35"/>
  <c r="AA207" i="35"/>
  <c r="BM209" i="35"/>
  <c r="AG190" i="35"/>
  <c r="P229" i="35"/>
  <c r="BK205" i="35"/>
  <c r="W238" i="35"/>
  <c r="AY242" i="35"/>
  <c r="AW213" i="35"/>
  <c r="AB213" i="35"/>
  <c r="C233" i="35"/>
  <c r="Y248" i="35"/>
  <c r="AD200" i="35"/>
  <c r="Q134" i="35"/>
  <c r="AD189" i="35"/>
  <c r="AF184" i="35"/>
  <c r="X173" i="35"/>
  <c r="AV167" i="35"/>
  <c r="AF186" i="35"/>
  <c r="P204" i="35"/>
  <c r="AA200" i="35"/>
  <c r="AZ146" i="35"/>
  <c r="S176" i="35"/>
  <c r="AH174" i="35"/>
  <c r="BB189" i="35"/>
  <c r="Q181" i="35"/>
  <c r="T196" i="35"/>
  <c r="AV180" i="35"/>
  <c r="R191" i="35"/>
  <c r="BQ168" i="35"/>
  <c r="BA184" i="35"/>
  <c r="S173" i="35"/>
  <c r="C190" i="35"/>
  <c r="AB208" i="35"/>
  <c r="BI178" i="35"/>
  <c r="U188" i="35"/>
  <c r="BJ149" i="35"/>
  <c r="BJ185" i="35"/>
  <c r="BM220" i="35"/>
  <c r="BG155" i="35"/>
  <c r="BN157" i="35"/>
  <c r="C178" i="35"/>
  <c r="BP163" i="35"/>
  <c r="P192" i="35"/>
  <c r="AE171" i="35"/>
  <c r="AA175" i="35"/>
  <c r="BD194" i="35"/>
  <c r="BO158" i="35"/>
  <c r="V174" i="35"/>
  <c r="C188" i="35"/>
  <c r="P158" i="35"/>
  <c r="AX189" i="35"/>
  <c r="AK168" i="35"/>
  <c r="AB181" i="35"/>
  <c r="BG182" i="35"/>
  <c r="BC161" i="35"/>
  <c r="AI187" i="35"/>
  <c r="C208" i="35"/>
  <c r="BO194" i="35"/>
  <c r="AZ166" i="35"/>
  <c r="BK187" i="35"/>
  <c r="AG169" i="35"/>
  <c r="BO168" i="35"/>
  <c r="U156" i="35"/>
  <c r="Z201" i="35"/>
  <c r="BI214" i="35"/>
  <c r="Y184" i="35"/>
  <c r="BK196" i="35"/>
  <c r="AB186" i="35"/>
  <c r="BP178" i="35"/>
  <c r="AU179" i="35"/>
  <c r="AI155" i="35"/>
  <c r="W177" i="35"/>
  <c r="BK183" i="35"/>
  <c r="BL209" i="35"/>
  <c r="BC208" i="35"/>
  <c r="BC198" i="35"/>
  <c r="X162" i="35"/>
  <c r="BC164" i="35"/>
  <c r="BD183" i="35"/>
  <c r="BH187" i="35"/>
  <c r="AX180" i="35"/>
  <c r="AY184" i="35"/>
  <c r="BH203" i="35"/>
  <c r="C216" i="35"/>
  <c r="BA201" i="35"/>
  <c r="BJ240" i="35"/>
  <c r="AX186" i="35"/>
  <c r="AY208" i="35"/>
  <c r="AX222" i="35"/>
  <c r="AF209" i="35"/>
  <c r="BP169" i="35"/>
  <c r="AY207" i="35"/>
  <c r="U192" i="35"/>
  <c r="AZ238" i="35"/>
  <c r="BT257" i="35"/>
  <c r="AY221" i="35"/>
  <c r="W213" i="35"/>
  <c r="BR212" i="35"/>
  <c r="AE233" i="35"/>
  <c r="BI168" i="35"/>
  <c r="BT205" i="35"/>
  <c r="BO206" i="35"/>
  <c r="BD169" i="35"/>
  <c r="AJ210" i="35"/>
  <c r="AH179" i="35"/>
  <c r="BO214" i="35"/>
  <c r="V177" i="35"/>
  <c r="BK198" i="35"/>
  <c r="AH250" i="35"/>
  <c r="Q205" i="35"/>
  <c r="R229" i="35"/>
  <c r="AZ221" i="35"/>
  <c r="AW205" i="35"/>
  <c r="P222" i="35"/>
  <c r="AU207" i="35"/>
  <c r="Q167" i="35"/>
  <c r="Z168" i="35"/>
  <c r="BC194" i="35"/>
  <c r="BE194" i="35"/>
  <c r="BE187" i="35"/>
  <c r="Q195" i="35"/>
  <c r="AK204" i="35"/>
  <c r="BU186" i="35"/>
  <c r="AE207" i="35"/>
  <c r="AF208" i="35"/>
  <c r="P196" i="35"/>
  <c r="BF223" i="35"/>
  <c r="BG216" i="35"/>
  <c r="BN173" i="35"/>
  <c r="BE210" i="35"/>
  <c r="BT225" i="35"/>
  <c r="S217" i="35"/>
  <c r="S202" i="35"/>
  <c r="BO234" i="35"/>
  <c r="BK225" i="35"/>
  <c r="Q223" i="35"/>
  <c r="BO223" i="35"/>
  <c r="BD234" i="35"/>
  <c r="BR189" i="35"/>
  <c r="AC242" i="35"/>
  <c r="AF242" i="35"/>
  <c r="AB220" i="35"/>
  <c r="AF237" i="35"/>
  <c r="V200" i="35"/>
  <c r="BJ220" i="35"/>
  <c r="BJ175" i="35"/>
  <c r="V198" i="35"/>
  <c r="BH204" i="35"/>
  <c r="BN214" i="35"/>
  <c r="Y224" i="35"/>
  <c r="BD229" i="35"/>
  <c r="AB237" i="35"/>
  <c r="BL214" i="35"/>
  <c r="BB180" i="35"/>
  <c r="X211" i="35"/>
  <c r="AZ192" i="35"/>
  <c r="BC195" i="35"/>
  <c r="BT180" i="35"/>
  <c r="X201" i="35"/>
  <c r="BP222" i="35"/>
  <c r="AB228" i="35"/>
  <c r="Y202" i="35"/>
  <c r="AG218" i="35"/>
  <c r="BT218" i="35"/>
  <c r="AJ196" i="35"/>
  <c r="U220" i="35"/>
  <c r="BF201" i="35"/>
  <c r="BG174" i="35"/>
  <c r="BR209" i="35"/>
  <c r="AA212" i="35"/>
  <c r="AA231" i="35"/>
  <c r="P242" i="35"/>
  <c r="Y187" i="35"/>
  <c r="BG235" i="35"/>
  <c r="BR201" i="35"/>
  <c r="P232" i="35"/>
  <c r="R195" i="35"/>
  <c r="AW219" i="35"/>
  <c r="BD219" i="35"/>
  <c r="BQ268" i="35"/>
  <c r="W221" i="35"/>
  <c r="AG243" i="35"/>
  <c r="BQ231" i="35"/>
  <c r="BH151" i="35"/>
  <c r="Q171" i="35"/>
  <c r="AH185" i="35"/>
  <c r="BR205" i="35"/>
  <c r="BL170" i="35"/>
  <c r="AG183" i="35"/>
  <c r="BD174" i="35"/>
  <c r="BB190" i="35"/>
  <c r="BJ184" i="35"/>
  <c r="AD172" i="35"/>
  <c r="X187" i="35"/>
  <c r="BG177" i="35"/>
  <c r="BQ173" i="35"/>
  <c r="AB223" i="35"/>
  <c r="BO176" i="35"/>
  <c r="S162" i="35"/>
  <c r="AB169" i="35"/>
  <c r="BA211" i="35"/>
  <c r="S170" i="35"/>
  <c r="AW184" i="35"/>
  <c r="BT195" i="35"/>
  <c r="Q177" i="35"/>
  <c r="BQ189" i="35"/>
  <c r="BE186" i="35"/>
  <c r="P170" i="35"/>
  <c r="U177" i="35"/>
  <c r="AI175" i="35"/>
  <c r="BF180" i="35"/>
  <c r="U173" i="35"/>
  <c r="BB178" i="35"/>
  <c r="W192" i="35"/>
  <c r="BL168" i="35"/>
  <c r="AC196" i="35"/>
  <c r="AF191" i="35"/>
  <c r="AF164" i="35"/>
  <c r="BA212" i="35"/>
  <c r="AZ149" i="35"/>
  <c r="AY174" i="35"/>
  <c r="R170" i="35"/>
  <c r="BD189" i="35"/>
  <c r="BC183" i="35"/>
  <c r="AG196" i="35"/>
  <c r="BS231" i="35"/>
  <c r="AD146" i="35"/>
  <c r="U162" i="35"/>
  <c r="BJ172" i="35"/>
  <c r="AI154" i="35"/>
  <c r="S163" i="35"/>
  <c r="BG192" i="35"/>
  <c r="T162" i="35"/>
  <c r="U209" i="35"/>
  <c r="AD178" i="35"/>
  <c r="BM197" i="35"/>
  <c r="BN225" i="35"/>
  <c r="BT184" i="35"/>
  <c r="AY172" i="35"/>
  <c r="T189" i="35"/>
  <c r="BS177" i="35"/>
  <c r="Y186" i="35"/>
  <c r="C153" i="35"/>
  <c r="AA191" i="35"/>
  <c r="AZ188" i="35"/>
  <c r="U179" i="35"/>
  <c r="V184" i="35"/>
  <c r="AC191" i="35"/>
  <c r="BS158" i="35"/>
  <c r="BR175" i="35"/>
  <c r="BF204" i="35"/>
  <c r="U164" i="35"/>
  <c r="BL175" i="35"/>
  <c r="BM190" i="35"/>
  <c r="U186" i="35"/>
  <c r="V204" i="35"/>
  <c r="BR167" i="35"/>
  <c r="AD174" i="35"/>
  <c r="BA167" i="35"/>
  <c r="BP193" i="35"/>
  <c r="BI162" i="35"/>
  <c r="X190" i="35"/>
  <c r="BI165" i="35"/>
  <c r="BN186" i="35"/>
  <c r="BO172" i="35"/>
  <c r="AX177" i="35"/>
  <c r="BT207" i="35"/>
  <c r="AJ206" i="35"/>
  <c r="C204" i="35"/>
  <c r="BP164" i="35"/>
  <c r="AY179" i="35"/>
  <c r="AD185" i="35"/>
  <c r="W167" i="35"/>
  <c r="Z185" i="35"/>
  <c r="AV205" i="35"/>
  <c r="BU194" i="35"/>
  <c r="AF215" i="35"/>
  <c r="V188" i="35"/>
  <c r="AU228" i="35"/>
  <c r="BS190" i="35"/>
  <c r="BC201" i="35"/>
  <c r="BC225" i="35"/>
  <c r="BB196" i="35"/>
  <c r="W227" i="35"/>
  <c r="BH190" i="35"/>
  <c r="AB234" i="35"/>
  <c r="BH209" i="35"/>
  <c r="BI207" i="35"/>
  <c r="AY227" i="35"/>
  <c r="AD207" i="35"/>
  <c r="Q222" i="35"/>
  <c r="AK196" i="35"/>
  <c r="BA218" i="35"/>
  <c r="Z197" i="35"/>
  <c r="Y190" i="35"/>
  <c r="BJ212" i="35"/>
  <c r="BO239" i="35"/>
  <c r="AK206" i="35"/>
  <c r="AZ235" i="35"/>
  <c r="AI212" i="35"/>
  <c r="BL171" i="35"/>
  <c r="BA202" i="35"/>
  <c r="BC219" i="35"/>
  <c r="BH210" i="35"/>
  <c r="V199" i="35"/>
  <c r="AV226" i="35"/>
  <c r="BP218" i="35"/>
  <c r="AZ207" i="35"/>
  <c r="AB216" i="35"/>
  <c r="BF216" i="35"/>
  <c r="T224" i="35"/>
  <c r="AU168" i="35"/>
  <c r="AF192" i="35"/>
  <c r="AI172" i="35"/>
  <c r="AF190" i="35"/>
  <c r="AF226" i="35"/>
  <c r="AW255" i="35"/>
  <c r="AA196" i="35"/>
  <c r="AE208" i="35"/>
  <c r="AU215" i="35"/>
  <c r="Y200" i="35"/>
  <c r="BU206" i="35"/>
  <c r="BU191" i="35"/>
  <c r="BH228" i="35"/>
  <c r="AV202" i="35"/>
  <c r="BA237" i="35"/>
  <c r="BD181" i="35"/>
  <c r="BQ191" i="35"/>
  <c r="AV218" i="35"/>
  <c r="Y205" i="35"/>
  <c r="AA192" i="35"/>
  <c r="AK221" i="35"/>
  <c r="BL206" i="35"/>
  <c r="P218" i="35"/>
  <c r="AJ229" i="35"/>
  <c r="AI235" i="35"/>
  <c r="AB205" i="35"/>
  <c r="BG205" i="35"/>
  <c r="C220" i="35"/>
  <c r="BP225" i="35"/>
  <c r="BM210" i="35"/>
  <c r="BJ211" i="35"/>
  <c r="P203" i="35"/>
  <c r="AI185" i="35"/>
  <c r="BS206" i="35"/>
  <c r="BH217" i="35"/>
  <c r="AZ183" i="35"/>
  <c r="BS193" i="35"/>
  <c r="AX226" i="35"/>
  <c r="V226" i="35"/>
  <c r="AD221" i="35"/>
  <c r="BN226" i="35"/>
  <c r="BD226" i="35"/>
  <c r="AI211" i="35"/>
  <c r="BH175" i="35"/>
  <c r="BL173" i="35"/>
  <c r="BC203" i="35"/>
  <c r="AV217" i="35"/>
  <c r="AA181" i="35"/>
  <c r="AJ193" i="35"/>
  <c r="BB185" i="35"/>
  <c r="BK226" i="35"/>
  <c r="AE232" i="35"/>
  <c r="BI195" i="35"/>
  <c r="BB210" i="35"/>
  <c r="P264" i="35"/>
  <c r="V216" i="35"/>
  <c r="BB167" i="35"/>
  <c r="T200" i="35"/>
  <c r="BF210" i="35"/>
  <c r="AB199" i="35"/>
  <c r="BE184" i="35"/>
  <c r="AU222" i="35"/>
  <c r="BT211" i="35"/>
  <c r="BE236" i="35"/>
  <c r="BS194" i="35"/>
  <c r="AG247" i="35"/>
  <c r="AK225" i="35"/>
  <c r="R201" i="35"/>
  <c r="V231" i="35"/>
  <c r="BK182" i="35"/>
  <c r="AC206" i="35"/>
  <c r="P207" i="35"/>
  <c r="V253" i="35"/>
  <c r="AI181" i="35"/>
  <c r="AZ167" i="35"/>
  <c r="W170" i="35"/>
  <c r="P178" i="35"/>
  <c r="AK165" i="35"/>
  <c r="BN171" i="35"/>
  <c r="AF235" i="35"/>
  <c r="BH202" i="35"/>
  <c r="AK184" i="35"/>
  <c r="AK199" i="35"/>
  <c r="AC187" i="35"/>
  <c r="P145" i="35"/>
  <c r="BU166" i="35"/>
  <c r="BH167" i="35"/>
  <c r="C201" i="35"/>
  <c r="AE213" i="35"/>
  <c r="BR190" i="35"/>
  <c r="AJ211" i="35"/>
  <c r="BF162" i="35"/>
  <c r="BA193" i="35"/>
  <c r="BK177" i="35"/>
  <c r="AF175" i="35"/>
  <c r="AX164" i="35"/>
  <c r="AK181" i="35"/>
  <c r="BF163" i="35"/>
  <c r="BA185" i="35"/>
  <c r="T177" i="35"/>
  <c r="AJ171" i="35"/>
  <c r="AH178" i="35"/>
  <c r="Q170" i="35"/>
  <c r="AY170" i="35"/>
  <c r="BC144" i="35"/>
  <c r="BS161" i="35"/>
  <c r="BQ169" i="35"/>
  <c r="BB206" i="35"/>
  <c r="BJ196" i="35"/>
  <c r="BH221" i="35"/>
  <c r="W141" i="35"/>
  <c r="AF178" i="35"/>
  <c r="BA182" i="35"/>
  <c r="AJ141" i="35"/>
  <c r="BF153" i="35"/>
  <c r="AA168" i="35"/>
  <c r="BH229" i="35"/>
  <c r="AI182" i="35"/>
  <c r="BB198" i="35"/>
  <c r="Y181" i="35"/>
  <c r="BA216" i="35"/>
  <c r="BT194" i="35"/>
  <c r="BU168" i="35"/>
  <c r="AY164" i="35"/>
  <c r="AA195" i="35"/>
  <c r="W172" i="35"/>
  <c r="BI187" i="35"/>
  <c r="BE208" i="35"/>
  <c r="V220" i="35"/>
  <c r="AF151" i="35"/>
  <c r="W204" i="35"/>
  <c r="P165" i="35"/>
  <c r="T207" i="35"/>
  <c r="AB203" i="35"/>
  <c r="T202" i="35"/>
  <c r="Z158" i="35"/>
  <c r="C160" i="35"/>
  <c r="BE204" i="35"/>
  <c r="BM188" i="35"/>
  <c r="BQ160" i="35"/>
  <c r="BJ182" i="35"/>
  <c r="BL181" i="35"/>
  <c r="BT177" i="35"/>
  <c r="AK193" i="35"/>
  <c r="BD195" i="35"/>
  <c r="AA155" i="35"/>
  <c r="Z171" i="35"/>
  <c r="AD170" i="35"/>
  <c r="T190" i="35"/>
  <c r="Z165" i="35"/>
  <c r="C194" i="35"/>
  <c r="AZ189" i="35"/>
  <c r="AG179" i="35"/>
  <c r="BE214" i="35"/>
  <c r="BB168" i="35"/>
  <c r="BD185" i="35"/>
  <c r="AU192" i="35"/>
  <c r="AD182" i="35"/>
  <c r="V189" i="35"/>
  <c r="AU214" i="35"/>
  <c r="AF189" i="35"/>
  <c r="AU175" i="35"/>
  <c r="BL192" i="35"/>
  <c r="AD190" i="35"/>
  <c r="AD201" i="35"/>
  <c r="BB237" i="35"/>
  <c r="BR203" i="35"/>
  <c r="AF204" i="35"/>
  <c r="BA228" i="35"/>
  <c r="BO196" i="35"/>
  <c r="Y214" i="35"/>
  <c r="AH241" i="35"/>
  <c r="BE247" i="35"/>
  <c r="BT227" i="35"/>
  <c r="P220" i="35"/>
  <c r="AK191" i="35"/>
  <c r="W207" i="35"/>
  <c r="R214" i="35"/>
  <c r="AF194" i="35"/>
  <c r="BD203" i="35"/>
  <c r="BE235" i="35"/>
  <c r="C199" i="35"/>
  <c r="AC230" i="35"/>
  <c r="Z200" i="35"/>
  <c r="BR216" i="35"/>
  <c r="BK233" i="35"/>
  <c r="AZ222" i="35"/>
  <c r="AE214" i="35"/>
  <c r="T225" i="35"/>
  <c r="P217" i="35"/>
  <c r="V172" i="35"/>
  <c r="C174" i="35"/>
  <c r="BC200" i="35"/>
  <c r="AX213" i="35"/>
  <c r="AJ189" i="35"/>
  <c r="BQ201" i="35"/>
  <c r="AZ217" i="35"/>
  <c r="BF198" i="35"/>
  <c r="BT214" i="35"/>
  <c r="BJ188" i="35"/>
  <c r="AB210" i="35"/>
  <c r="AD212" i="35"/>
  <c r="AV213" i="35"/>
  <c r="AA215" i="35"/>
  <c r="BE211" i="35"/>
  <c r="BQ213" i="35"/>
  <c r="BU207" i="35"/>
  <c r="AG209" i="35"/>
  <c r="BB215" i="35"/>
  <c r="BN181" i="35"/>
  <c r="BR185" i="35"/>
  <c r="BU201" i="35"/>
  <c r="U199" i="35"/>
  <c r="Y204" i="35"/>
  <c r="AI218" i="35"/>
  <c r="BF190" i="35"/>
  <c r="AC218" i="35"/>
  <c r="BH218" i="35"/>
  <c r="R221" i="35"/>
  <c r="AD235" i="35"/>
  <c r="BS199" i="35"/>
  <c r="S175" i="35"/>
  <c r="Q173" i="35"/>
  <c r="AZ225" i="35"/>
  <c r="BO185" i="35"/>
  <c r="BQ210" i="35"/>
  <c r="AB227" i="35"/>
  <c r="P209" i="35"/>
  <c r="BM215" i="35"/>
  <c r="BQ219" i="35"/>
  <c r="AE210" i="35"/>
  <c r="BS214" i="35"/>
  <c r="BF171" i="35"/>
  <c r="BG189" i="35"/>
  <c r="BG236" i="35"/>
  <c r="AV216" i="35"/>
  <c r="BM231" i="35"/>
  <c r="AG199" i="35"/>
  <c r="AB243" i="35"/>
  <c r="BJ219" i="35"/>
  <c r="BG237" i="35"/>
  <c r="BU211" i="35"/>
  <c r="BM195" i="35"/>
  <c r="AC231" i="35"/>
  <c r="BS220" i="35"/>
  <c r="BO207" i="35"/>
  <c r="AU193" i="35"/>
  <c r="BG250" i="35"/>
  <c r="BJ205" i="35"/>
  <c r="AB248" i="35"/>
  <c r="AB236" i="35"/>
  <c r="AA193" i="35"/>
  <c r="Y180" i="35"/>
  <c r="BG228" i="35"/>
  <c r="BS188" i="35"/>
  <c r="BP185" i="35"/>
  <c r="AF273" i="35"/>
  <c r="AJ169" i="35"/>
  <c r="AC182" i="35"/>
  <c r="BE176" i="35"/>
  <c r="X167" i="35"/>
  <c r="AZ170" i="35"/>
  <c r="BD187" i="35"/>
  <c r="T170" i="35"/>
  <c r="BN184" i="35"/>
  <c r="BB163" i="35"/>
  <c r="W188" i="35"/>
  <c r="BH162" i="35"/>
  <c r="X203" i="35"/>
  <c r="P216" i="35"/>
  <c r="AK158" i="35"/>
  <c r="BK201" i="35"/>
  <c r="AZ173" i="35"/>
  <c r="AW208" i="35"/>
  <c r="AU182" i="35"/>
  <c r="BA179" i="35"/>
  <c r="AV136" i="35"/>
  <c r="BC173" i="35"/>
  <c r="BQ166" i="35"/>
  <c r="W173" i="35"/>
  <c r="BN135" i="35"/>
  <c r="AV182" i="35"/>
  <c r="AI224" i="35"/>
  <c r="Y179" i="35"/>
  <c r="BB184" i="35"/>
  <c r="AH152" i="35"/>
  <c r="BL187" i="35"/>
  <c r="BC204" i="35"/>
  <c r="AA163" i="35"/>
  <c r="AC174" i="35"/>
  <c r="AY165" i="35"/>
  <c r="BR184" i="35"/>
  <c r="BT199" i="35"/>
  <c r="AB158" i="35"/>
  <c r="BL201" i="35"/>
  <c r="BN197" i="35"/>
  <c r="W220" i="35"/>
  <c r="BR156" i="35"/>
  <c r="P166" i="35"/>
  <c r="AU173" i="35"/>
  <c r="X186" i="35"/>
  <c r="BH191" i="35"/>
  <c r="AU197" i="35"/>
  <c r="AE203" i="35"/>
  <c r="AB165" i="35"/>
  <c r="AK194" i="35"/>
  <c r="AJ176" i="35"/>
  <c r="Q197" i="35"/>
  <c r="C181" i="35"/>
  <c r="AJ191" i="35"/>
  <c r="BR154" i="35"/>
  <c r="BU176" i="35"/>
  <c r="BT162" i="35"/>
  <c r="AF182" i="35"/>
  <c r="AD162" i="35"/>
  <c r="S187" i="35"/>
  <c r="BP184" i="35"/>
  <c r="U237" i="35"/>
  <c r="AC172" i="35"/>
  <c r="Z184" i="35"/>
  <c r="AV194" i="35"/>
  <c r="BG181" i="35"/>
  <c r="AD211" i="35"/>
  <c r="AE176" i="35"/>
  <c r="W185" i="35"/>
  <c r="Y198" i="35"/>
  <c r="W186" i="35"/>
  <c r="AV214" i="35"/>
  <c r="P183" i="35"/>
  <c r="BH206" i="35"/>
  <c r="BD224" i="35"/>
  <c r="AC193" i="35"/>
  <c r="BU230" i="35"/>
  <c r="BT221" i="35"/>
  <c r="BB216" i="35"/>
  <c r="P219" i="35"/>
  <c r="BA192" i="35"/>
  <c r="AW177" i="35"/>
  <c r="BN192" i="35"/>
  <c r="Z199" i="35"/>
  <c r="U211" i="35"/>
  <c r="BO215" i="35"/>
  <c r="BK204" i="35"/>
  <c r="BJ207" i="35"/>
  <c r="X208" i="35"/>
  <c r="BT208" i="35"/>
  <c r="BN210" i="35"/>
  <c r="AU205" i="35"/>
  <c r="BG217" i="35"/>
  <c r="C184" i="35"/>
  <c r="BB207" i="35"/>
  <c r="BP190" i="35"/>
  <c r="C197" i="35"/>
  <c r="BE180" i="35"/>
  <c r="BI208" i="35"/>
  <c r="P191" i="35"/>
  <c r="BU229" i="35"/>
  <c r="AF187" i="35"/>
  <c r="AG234" i="35"/>
  <c r="AA220" i="35"/>
  <c r="AZ215" i="35"/>
  <c r="Y217" i="35"/>
  <c r="AD227" i="35"/>
  <c r="BN222" i="35"/>
  <c r="AE215" i="35"/>
  <c r="AV183" i="35"/>
  <c r="BI200" i="35"/>
  <c r="BR193" i="35"/>
  <c r="AG193" i="35"/>
  <c r="AH205" i="35"/>
  <c r="BR197" i="35"/>
  <c r="AE216" i="35"/>
  <c r="BJ213" i="35"/>
  <c r="C210" i="35"/>
  <c r="BQ220" i="35"/>
  <c r="X195" i="35"/>
  <c r="BC213" i="35"/>
  <c r="C217" i="35"/>
  <c r="U191" i="35"/>
  <c r="BM182" i="35"/>
  <c r="BL200" i="35"/>
  <c r="BI203" i="35"/>
  <c r="AH197" i="35"/>
  <c r="BQ214" i="35"/>
  <c r="AB231" i="35"/>
  <c r="AW207" i="35"/>
  <c r="R216" i="35"/>
  <c r="BM245" i="35"/>
  <c r="Q196" i="35"/>
  <c r="AI186" i="35"/>
  <c r="BO231" i="35"/>
  <c r="AE202" i="35"/>
  <c r="BI219" i="35"/>
  <c r="BA194" i="35"/>
  <c r="BB205" i="35"/>
  <c r="AB246" i="35"/>
  <c r="BT201" i="35"/>
  <c r="S222" i="35"/>
  <c r="P235" i="35"/>
  <c r="BQ235" i="35"/>
  <c r="BG242" i="35"/>
  <c r="AV243" i="35"/>
  <c r="AU227" i="35"/>
  <c r="BU198" i="35"/>
  <c r="R227" i="35"/>
  <c r="AE244" i="35"/>
  <c r="BF199" i="35"/>
  <c r="BE190" i="35"/>
  <c r="AC151" i="35"/>
  <c r="BR178" i="35"/>
  <c r="AX171" i="35"/>
  <c r="AU172" i="35"/>
  <c r="AA164" i="35"/>
  <c r="Q192" i="35"/>
  <c r="AD167" i="35"/>
  <c r="BQ182" i="35"/>
  <c r="BK179" i="35"/>
  <c r="BT203" i="35"/>
  <c r="AW178" i="35"/>
  <c r="Z196" i="35"/>
  <c r="Z190" i="35"/>
  <c r="BH225" i="35"/>
  <c r="BC248" i="35"/>
  <c r="BD212" i="35"/>
  <c r="BH205" i="35"/>
  <c r="BS174" i="35"/>
  <c r="AV161" i="35"/>
  <c r="AG187" i="35"/>
  <c r="AV168" i="35"/>
  <c r="AC180" i="35"/>
  <c r="R187" i="35"/>
  <c r="AE170" i="35"/>
  <c r="BG179" i="35"/>
  <c r="AI168" i="35"/>
  <c r="BR183" i="35"/>
  <c r="BK240" i="35"/>
  <c r="S166" i="35"/>
  <c r="BI177" i="35"/>
  <c r="AA177" i="35"/>
  <c r="AC215" i="35"/>
  <c r="S168" i="35"/>
  <c r="AX176" i="35"/>
  <c r="AA132" i="35"/>
  <c r="AH176" i="35"/>
  <c r="BT190" i="35"/>
  <c r="AA131" i="35"/>
  <c r="BB148" i="35"/>
  <c r="V186" i="35"/>
  <c r="BU203" i="35"/>
  <c r="S179" i="35"/>
  <c r="BJ180" i="35"/>
  <c r="BR155" i="35"/>
  <c r="BT175" i="35"/>
  <c r="BM189" i="35"/>
  <c r="BK214" i="35"/>
  <c r="AD183" i="35"/>
  <c r="BF203" i="35"/>
  <c r="AZ161" i="35"/>
  <c r="AD148" i="35"/>
  <c r="BT171" i="35"/>
  <c r="BB179" i="35"/>
  <c r="BM183" i="35"/>
  <c r="BA208" i="35"/>
  <c r="BJ206" i="35"/>
  <c r="AC144" i="35"/>
  <c r="BH155" i="35"/>
  <c r="AK171" i="35"/>
  <c r="AY186" i="35"/>
  <c r="AB198" i="35"/>
  <c r="BL184" i="35"/>
  <c r="BN194" i="35"/>
  <c r="BN189" i="35"/>
  <c r="BN200" i="35"/>
  <c r="AJ172" i="35"/>
  <c r="BT173" i="35"/>
  <c r="BM166" i="35"/>
  <c r="BU181" i="35"/>
  <c r="S194" i="35"/>
  <c r="T199" i="35"/>
  <c r="BQ178" i="35"/>
  <c r="R167" i="35"/>
  <c r="C215" i="35"/>
  <c r="AF207" i="35"/>
  <c r="C189" i="35"/>
  <c r="X160" i="35"/>
  <c r="C170" i="35"/>
  <c r="BB169" i="35"/>
  <c r="U200" i="35"/>
  <c r="BT189" i="35"/>
  <c r="W196" i="35"/>
  <c r="W195" i="35"/>
  <c r="Y199" i="35"/>
  <c r="BI176" i="35"/>
  <c r="Y219" i="35"/>
  <c r="AK197" i="35"/>
  <c r="BS186" i="35"/>
  <c r="BC231" i="35"/>
  <c r="BD175" i="35"/>
  <c r="P198" i="35"/>
  <c r="BB225" i="35"/>
  <c r="BR225" i="35"/>
  <c r="C200" i="35"/>
  <c r="AJ227" i="35"/>
  <c r="BQ226" i="35"/>
  <c r="BA229" i="35"/>
  <c r="Z215" i="35"/>
  <c r="BP223" i="35"/>
  <c r="BT238" i="35"/>
  <c r="AY178" i="35"/>
  <c r="AC202" i="35"/>
  <c r="AE188" i="35"/>
  <c r="BJ199" i="35"/>
  <c r="S219" i="35"/>
  <c r="R185" i="35"/>
  <c r="BU212" i="35"/>
  <c r="R228" i="35"/>
  <c r="Q202" i="35"/>
  <c r="BQ233" i="35"/>
  <c r="BQ212" i="35"/>
  <c r="AZ202" i="35"/>
  <c r="Z207" i="35"/>
  <c r="BU224" i="35"/>
  <c r="BK219" i="35"/>
  <c r="T223" i="35"/>
  <c r="Q165" i="35"/>
  <c r="BP175" i="35"/>
  <c r="BJ174" i="35"/>
  <c r="AF213" i="35"/>
  <c r="U176" i="35"/>
  <c r="AZ205" i="35"/>
  <c r="T214" i="35"/>
  <c r="BL180" i="35"/>
  <c r="T187" i="35"/>
  <c r="BU219" i="35"/>
  <c r="BK190" i="35"/>
  <c r="AA217" i="35"/>
  <c r="BU179" i="35"/>
  <c r="AF202" i="35"/>
  <c r="BB204" i="35"/>
  <c r="BD207" i="35"/>
  <c r="BN217" i="35"/>
  <c r="BO238" i="35"/>
  <c r="AE230" i="35"/>
  <c r="V224" i="35"/>
  <c r="V250" i="35"/>
  <c r="BR194" i="35"/>
  <c r="AK186" i="35"/>
  <c r="BE183" i="35"/>
  <c r="BC229" i="35"/>
  <c r="AW193" i="35"/>
  <c r="V236" i="35"/>
  <c r="C183" i="35"/>
  <c r="T205" i="35"/>
  <c r="C207" i="35"/>
  <c r="BD200" i="35"/>
  <c r="BQ216" i="35"/>
  <c r="BM221" i="35"/>
  <c r="U206" i="35"/>
  <c r="AD216" i="35"/>
  <c r="AH199" i="35"/>
  <c r="AB222" i="35"/>
  <c r="BB218" i="35"/>
  <c r="AF205" i="35"/>
  <c r="AU189" i="35"/>
  <c r="R210" i="35"/>
  <c r="Q187" i="35"/>
  <c r="BE203" i="35"/>
  <c r="AC237" i="35"/>
  <c r="BK192" i="35"/>
  <c r="BU195" i="35"/>
  <c r="AW229" i="35"/>
  <c r="BP197" i="35"/>
  <c r="Y236" i="35"/>
  <c r="BU192" i="35"/>
  <c r="BR214" i="35"/>
  <c r="AW204" i="35"/>
  <c r="BQ184" i="35"/>
  <c r="BB197" i="35"/>
  <c r="AG230" i="35"/>
  <c r="BT240" i="35"/>
  <c r="BC224" i="35"/>
  <c r="BM213" i="35"/>
  <c r="BH215" i="35"/>
  <c r="R255" i="35"/>
  <c r="AJ221" i="35"/>
  <c r="V229" i="35"/>
  <c r="U233" i="35"/>
  <c r="BQ206" i="35"/>
  <c r="AD234" i="35"/>
  <c r="AH212" i="35"/>
  <c r="V241" i="35"/>
  <c r="BS195" i="35"/>
  <c r="BD252" i="35"/>
  <c r="AX257" i="35"/>
  <c r="AD223" i="35"/>
  <c r="AG222" i="35"/>
  <c r="BT210" i="35"/>
  <c r="BD230" i="35"/>
  <c r="C224" i="35"/>
  <c r="S213" i="35"/>
  <c r="BH161" i="35"/>
  <c r="BP208" i="35"/>
  <c r="BT202" i="35"/>
  <c r="AH235" i="35"/>
  <c r="BN199" i="35"/>
  <c r="AB187" i="35"/>
  <c r="AA214" i="35"/>
  <c r="BR195" i="35"/>
  <c r="BG200" i="35"/>
  <c r="BI199" i="35"/>
  <c r="BQ215" i="35"/>
  <c r="Z209" i="35"/>
  <c r="BJ214" i="35"/>
  <c r="BR191" i="35"/>
  <c r="P208" i="35"/>
  <c r="Q215" i="35"/>
  <c r="C221" i="35"/>
  <c r="AV227" i="35"/>
  <c r="AE223" i="35"/>
  <c r="AF229" i="35"/>
  <c r="BF220" i="35"/>
  <c r="AK182" i="35"/>
  <c r="BT220" i="35"/>
  <c r="AX247" i="35"/>
  <c r="AI183" i="35"/>
  <c r="BS224" i="35"/>
  <c r="R219" i="35"/>
  <c r="BN174" i="35"/>
  <c r="AB190" i="35"/>
  <c r="BJ226" i="35"/>
  <c r="BB223" i="35"/>
  <c r="AX187" i="35"/>
  <c r="BK197" i="35"/>
  <c r="C212" i="35"/>
  <c r="AD208" i="35"/>
  <c r="AE206" i="35"/>
  <c r="BH231" i="35"/>
  <c r="BQ222" i="35"/>
  <c r="AB221" i="35"/>
  <c r="BG222" i="35"/>
  <c r="AW212" i="35"/>
  <c r="BH244" i="35"/>
  <c r="AA198" i="35"/>
  <c r="BD191" i="35"/>
  <c r="AC224" i="35"/>
  <c r="BQ236" i="35"/>
  <c r="BH198" i="35"/>
  <c r="BA220" i="35"/>
  <c r="AU216" i="35"/>
  <c r="BJ227" i="35"/>
  <c r="AB200" i="35"/>
  <c r="BD218" i="35"/>
  <c r="U210" i="35"/>
  <c r="BA231" i="35"/>
  <c r="AZ200" i="35"/>
  <c r="BA234" i="35"/>
  <c r="AW222" i="35"/>
  <c r="P193" i="35"/>
  <c r="BM172" i="35"/>
  <c r="AH194" i="35"/>
  <c r="W211" i="35"/>
  <c r="S204" i="35"/>
  <c r="S201" i="35"/>
  <c r="T208" i="35"/>
  <c r="AC185" i="35"/>
  <c r="BG206" i="35"/>
  <c r="BB217" i="35"/>
  <c r="AX181" i="35"/>
  <c r="BK191" i="35"/>
  <c r="AC240" i="35"/>
  <c r="AV187" i="35"/>
  <c r="AI204" i="35"/>
  <c r="P226" i="35"/>
  <c r="BS221" i="35"/>
  <c r="BD223" i="35"/>
  <c r="AV235" i="35"/>
  <c r="U230" i="35"/>
  <c r="AG211" i="35"/>
  <c r="AV233" i="35"/>
  <c r="BK202" i="35"/>
  <c r="BB222" i="35"/>
  <c r="BO208" i="35"/>
  <c r="BQ225" i="35"/>
  <c r="BR221" i="35"/>
  <c r="X224" i="35"/>
  <c r="AE199" i="35"/>
  <c r="Q185" i="35"/>
  <c r="C206" i="35"/>
  <c r="T203" i="35"/>
  <c r="BK211" i="35"/>
  <c r="AI219" i="35"/>
  <c r="BQ238" i="35"/>
  <c r="AF232" i="35"/>
  <c r="AG207" i="35"/>
  <c r="BH247" i="35"/>
  <c r="BS219" i="35"/>
  <c r="BC192" i="35"/>
  <c r="BJ191" i="35"/>
  <c r="AD231" i="35"/>
  <c r="BR199" i="35"/>
  <c r="X213" i="35"/>
  <c r="W252" i="35"/>
  <c r="BK207" i="35"/>
  <c r="Z217" i="35"/>
  <c r="BS209" i="35"/>
  <c r="AE269" i="35"/>
  <c r="V254" i="35"/>
  <c r="C195" i="35"/>
  <c r="X210" i="35"/>
  <c r="AF223" i="35"/>
  <c r="AC209" i="35"/>
  <c r="AJ223" i="35"/>
  <c r="BB233" i="35"/>
  <c r="C260" i="35"/>
  <c r="BR219" i="35"/>
  <c r="AB263" i="35"/>
  <c r="BL234" i="35"/>
  <c r="X257" i="35"/>
  <c r="BO221" i="35"/>
  <c r="W243" i="35"/>
  <c r="AY190" i="35"/>
  <c r="BC214" i="35"/>
  <c r="AE218" i="35"/>
  <c r="BI231" i="35"/>
  <c r="BG226" i="35"/>
  <c r="AJ249" i="35"/>
  <c r="AJ231" i="35"/>
  <c r="BJ253" i="35"/>
  <c r="AW202" i="35"/>
  <c r="C237" i="35"/>
  <c r="AD238" i="35"/>
  <c r="BI236" i="35"/>
  <c r="BG257" i="35"/>
  <c r="R213" i="35"/>
  <c r="BJ218" i="35"/>
  <c r="P206" i="35"/>
  <c r="S198" i="35"/>
  <c r="S209" i="35"/>
  <c r="BQ230" i="35"/>
  <c r="AC249" i="35"/>
  <c r="AH230" i="35"/>
  <c r="BL231" i="35"/>
  <c r="AZ249" i="35"/>
  <c r="BE207" i="35"/>
  <c r="C226" i="35"/>
  <c r="P239" i="35"/>
  <c r="BM264" i="35"/>
  <c r="AI207" i="35"/>
  <c r="AW221" i="35"/>
  <c r="Q262" i="35"/>
  <c r="T210" i="35"/>
  <c r="R220" i="35"/>
  <c r="AG246" i="35"/>
  <c r="Q231" i="35"/>
  <c r="BJ215" i="35"/>
  <c r="BR213" i="35"/>
  <c r="Z205" i="35"/>
  <c r="AF211" i="35"/>
  <c r="W232" i="35"/>
  <c r="AV240" i="35"/>
  <c r="Q201" i="35"/>
  <c r="BS213" i="35"/>
  <c r="AG203" i="35"/>
  <c r="AX216" i="35"/>
  <c r="BO248" i="35"/>
  <c r="AB215" i="35"/>
  <c r="AI199" i="35"/>
  <c r="BF235" i="35"/>
  <c r="P256" i="35"/>
  <c r="AH224" i="35"/>
  <c r="BK212" i="35"/>
  <c r="BG238" i="35"/>
  <c r="AW187" i="35"/>
  <c r="X209" i="35"/>
  <c r="BB241" i="35"/>
  <c r="BU205" i="35"/>
  <c r="AK235" i="35"/>
  <c r="BM249" i="35"/>
  <c r="BU245" i="35"/>
  <c r="BS265" i="35"/>
  <c r="BU252" i="35"/>
  <c r="BQ203" i="35"/>
  <c r="W225" i="35"/>
  <c r="AF221" i="35"/>
  <c r="BK223" i="35"/>
  <c r="BU239" i="35"/>
  <c r="BK242" i="35"/>
  <c r="BC188" i="35"/>
  <c r="Z214" i="35"/>
  <c r="AB179" i="35"/>
  <c r="AF214" i="35"/>
  <c r="AE174" i="35"/>
  <c r="V197" i="35"/>
  <c r="BB195" i="35"/>
  <c r="Z186" i="35"/>
  <c r="AK192" i="35"/>
  <c r="BN208" i="35"/>
  <c r="W206" i="35"/>
  <c r="U212" i="35"/>
  <c r="AF193" i="35"/>
  <c r="AK224" i="35"/>
  <c r="AK223" i="35"/>
  <c r="AH218" i="35"/>
  <c r="AW201" i="35"/>
  <c r="BG187" i="35"/>
  <c r="BD188" i="35"/>
  <c r="AG225" i="35"/>
  <c r="T201" i="35"/>
  <c r="AX207" i="35"/>
  <c r="AV209" i="35"/>
  <c r="BO204" i="35"/>
  <c r="AV207" i="35"/>
  <c r="S227" i="35"/>
  <c r="BO218" i="35"/>
  <c r="BC222" i="35"/>
  <c r="BP232" i="35"/>
  <c r="BL208" i="35"/>
  <c r="V213" i="35"/>
  <c r="BR234" i="35"/>
  <c r="AJ179" i="35"/>
  <c r="BS216" i="35"/>
  <c r="BT185" i="35"/>
  <c r="BT200" i="35"/>
  <c r="BI175" i="35"/>
  <c r="BF205" i="35"/>
  <c r="W212" i="35"/>
  <c r="AI192" i="35"/>
  <c r="AZ190" i="35"/>
  <c r="BJ228" i="35"/>
  <c r="AZ211" i="35"/>
  <c r="Z213" i="35"/>
  <c r="BP211" i="35"/>
  <c r="BR172" i="35"/>
  <c r="T188" i="35"/>
  <c r="BD215" i="35"/>
  <c r="BU196" i="35"/>
  <c r="AX244" i="35"/>
  <c r="BL222" i="35"/>
  <c r="T220" i="35"/>
  <c r="AY206" i="35"/>
  <c r="AE197" i="35"/>
  <c r="AH217" i="35"/>
  <c r="AX221" i="35"/>
  <c r="BP253" i="35"/>
  <c r="BN227" i="35"/>
  <c r="BL227" i="35"/>
  <c r="W235" i="35"/>
  <c r="S218" i="35"/>
  <c r="BF217" i="35"/>
  <c r="AK190" i="35"/>
  <c r="AK228" i="35"/>
  <c r="C198" i="35"/>
  <c r="V211" i="35"/>
  <c r="Z247" i="35"/>
  <c r="BS203" i="35"/>
  <c r="BP246" i="35"/>
  <c r="AF217" i="35"/>
  <c r="C252" i="35"/>
  <c r="BK251" i="35"/>
  <c r="AD191" i="35"/>
  <c r="AF206" i="35"/>
  <c r="Q220" i="35"/>
  <c r="U207" i="35"/>
  <c r="AH221" i="35"/>
  <c r="BI242" i="35"/>
  <c r="AA251" i="35"/>
  <c r="Q214" i="35"/>
  <c r="BL228" i="35"/>
  <c r="BB251" i="35"/>
  <c r="T216" i="35"/>
  <c r="S231" i="35"/>
  <c r="BS248" i="35"/>
  <c r="BM219" i="35"/>
  <c r="AV229" i="35"/>
  <c r="BH189" i="35"/>
  <c r="BL211" i="35"/>
  <c r="AX212" i="35"/>
  <c r="BM203" i="35"/>
  <c r="BJ233" i="35"/>
  <c r="BF251" i="35"/>
  <c r="BT228" i="35"/>
  <c r="BQ237" i="35"/>
  <c r="BA219" i="35"/>
  <c r="S229" i="35"/>
  <c r="BA191" i="35"/>
  <c r="AB193" i="35"/>
  <c r="BD225" i="35"/>
  <c r="BD214" i="35"/>
  <c r="BD221" i="35"/>
  <c r="AD226" i="35"/>
  <c r="BG256" i="35"/>
  <c r="AB214" i="35"/>
  <c r="AY219" i="35"/>
  <c r="BS247" i="35"/>
  <c r="BG221" i="35"/>
  <c r="BC236" i="35"/>
  <c r="BR261" i="35"/>
  <c r="BE241" i="35"/>
  <c r="BD228" i="35"/>
  <c r="BI230" i="35"/>
  <c r="Y230" i="35"/>
  <c r="AZ212" i="35"/>
  <c r="BE216" i="35"/>
  <c r="BR202" i="35"/>
  <c r="X228" i="35"/>
  <c r="AV212" i="35"/>
  <c r="AX211" i="35"/>
  <c r="BB202" i="35"/>
  <c r="R209" i="35"/>
  <c r="BJ229" i="35"/>
  <c r="AJ235" i="35"/>
  <c r="X196" i="35"/>
  <c r="BQ211" i="35"/>
  <c r="Z242" i="35"/>
  <c r="T251" i="35"/>
  <c r="T237" i="35"/>
  <c r="BE239" i="35"/>
  <c r="AB219" i="35"/>
  <c r="BD208" i="35"/>
  <c r="AU224" i="35"/>
  <c r="S203" i="35"/>
  <c r="BI210" i="35"/>
  <c r="BS233" i="35"/>
  <c r="BM201" i="35"/>
  <c r="BS223" i="35"/>
  <c r="BP240" i="35"/>
  <c r="BI204" i="35"/>
  <c r="BB230" i="35"/>
  <c r="Z227" i="35"/>
  <c r="Z203" i="35"/>
  <c r="BR229" i="35"/>
  <c r="U222" i="35"/>
  <c r="AU237" i="35"/>
  <c r="BO186" i="35"/>
  <c r="AE231" i="35"/>
  <c r="BK206" i="35"/>
  <c r="BH236" i="35"/>
  <c r="AY215" i="35"/>
  <c r="BO233" i="35"/>
  <c r="AI243" i="35"/>
  <c r="BS241" i="35"/>
  <c r="AV250" i="35"/>
  <c r="BK230" i="35"/>
  <c r="R226" i="35"/>
  <c r="AF248" i="35"/>
  <c r="BN271" i="35"/>
  <c r="BI201" i="35"/>
  <c r="BU225" i="35"/>
  <c r="BI252" i="35"/>
  <c r="V207" i="35"/>
  <c r="BJ224" i="35"/>
  <c r="BK229" i="35"/>
  <c r="BI227" i="35"/>
  <c r="AW209" i="35"/>
  <c r="S207" i="35"/>
  <c r="BD233" i="35"/>
  <c r="BN229" i="35"/>
  <c r="V227" i="35"/>
  <c r="BQ209" i="35"/>
  <c r="AY191" i="35"/>
  <c r="AY189" i="35"/>
  <c r="BH213" i="35"/>
  <c r="BS205" i="35"/>
  <c r="P234" i="35"/>
  <c r="AC212" i="35"/>
  <c r="BJ169" i="35"/>
  <c r="C196" i="35"/>
  <c r="P225" i="35"/>
  <c r="V223" i="35"/>
  <c r="BD232" i="35"/>
  <c r="AI238" i="35"/>
  <c r="AJ208" i="35"/>
  <c r="BA180" i="35"/>
  <c r="Q218" i="35"/>
  <c r="BN218" i="35"/>
  <c r="Z187" i="35"/>
  <c r="AV225" i="35"/>
  <c r="BL190" i="35"/>
  <c r="AV221" i="35"/>
  <c r="BF245" i="35"/>
  <c r="BC252" i="35"/>
  <c r="W228" i="35"/>
  <c r="BK215" i="35"/>
  <c r="AE225" i="35"/>
  <c r="AF210" i="35"/>
  <c r="BM191" i="35"/>
  <c r="AW200" i="35"/>
  <c r="AX194" i="35"/>
  <c r="BP210" i="35"/>
  <c r="BQ194" i="35"/>
  <c r="BK216" i="35"/>
  <c r="BS185" i="35"/>
  <c r="BL195" i="35"/>
  <c r="AU196" i="35"/>
  <c r="AB197" i="35"/>
  <c r="Y216" i="35"/>
  <c r="BG202" i="35"/>
  <c r="AH204" i="35"/>
  <c r="AY218" i="35"/>
  <c r="BI193" i="35"/>
  <c r="BQ192" i="35"/>
  <c r="AU244" i="35"/>
  <c r="BJ264" i="35"/>
  <c r="BK221" i="35"/>
  <c r="BF213" i="35"/>
  <c r="BR223" i="35"/>
  <c r="W216" i="35"/>
  <c r="P212" i="35"/>
  <c r="BQ202" i="35"/>
  <c r="BJ238" i="35"/>
  <c r="AJ224" i="35"/>
  <c r="BM239" i="35"/>
  <c r="Z239" i="35"/>
  <c r="AK222" i="35"/>
  <c r="P205" i="35"/>
  <c r="AJ194" i="35"/>
  <c r="AB189" i="35"/>
  <c r="AC203" i="35"/>
  <c r="C245" i="35"/>
  <c r="AJ204" i="35"/>
  <c r="T219" i="35"/>
  <c r="AC235" i="35"/>
  <c r="BK224" i="35"/>
  <c r="BL246" i="35"/>
  <c r="W214" i="35"/>
  <c r="BS226" i="35"/>
  <c r="BS246" i="35"/>
  <c r="AK236" i="35"/>
  <c r="BI185" i="35"/>
  <c r="U208" i="35"/>
  <c r="BB220" i="35"/>
  <c r="BN231" i="35"/>
  <c r="X253" i="35"/>
  <c r="BB221" i="35"/>
  <c r="BS251" i="35"/>
  <c r="AA229" i="35"/>
  <c r="T241" i="35"/>
  <c r="BC232" i="35"/>
  <c r="AX249" i="35"/>
  <c r="BU193" i="35"/>
  <c r="BE233" i="35"/>
  <c r="BI198" i="35"/>
  <c r="Y225" i="35"/>
  <c r="BH233" i="35"/>
  <c r="AB194" i="35"/>
  <c r="AV208" i="35"/>
  <c r="BS235" i="35"/>
  <c r="BA225" i="35"/>
  <c r="T236" i="35"/>
  <c r="AA176" i="35"/>
  <c r="AB202" i="35"/>
  <c r="BD197" i="35"/>
  <c r="BT216" i="35"/>
  <c r="BU204" i="35"/>
  <c r="Z218" i="35"/>
  <c r="C223" i="35"/>
  <c r="AU249" i="35"/>
  <c r="BO211" i="35"/>
  <c r="AA224" i="35"/>
  <c r="BN254" i="35"/>
  <c r="BK213" i="35"/>
  <c r="AE245" i="35"/>
  <c r="AJ271" i="35"/>
  <c r="BG231" i="35"/>
  <c r="X222" i="35"/>
  <c r="AC217" i="35"/>
  <c r="BI225" i="35"/>
  <c r="BL205" i="35"/>
  <c r="BP236" i="35"/>
  <c r="Q235" i="35"/>
  <c r="P213" i="35"/>
  <c r="BE238" i="35"/>
  <c r="BU243" i="35"/>
  <c r="BG208" i="35"/>
  <c r="BK199" i="35"/>
  <c r="BU215" i="35"/>
  <c r="BL237" i="35"/>
  <c r="BS201" i="35"/>
  <c r="BK218" i="35"/>
  <c r="S238" i="35"/>
  <c r="AK249" i="35"/>
  <c r="BR218" i="35"/>
  <c r="AV198" i="35"/>
  <c r="BF211" i="35"/>
  <c r="S208" i="35"/>
  <c r="BE199" i="35"/>
  <c r="AC207" i="35"/>
  <c r="AC226" i="35"/>
  <c r="BM205" i="35"/>
  <c r="BU235" i="35"/>
  <c r="BK209" i="35"/>
  <c r="BM244" i="35"/>
  <c r="Z223" i="35"/>
  <c r="BO213" i="35"/>
  <c r="BQ229" i="35"/>
  <c r="P215" i="35"/>
  <c r="AE185" i="35"/>
  <c r="BG247" i="35"/>
  <c r="T231" i="35"/>
  <c r="BU228" i="35"/>
  <c r="AW220" i="35"/>
  <c r="BO235" i="35"/>
  <c r="BQ207" i="35"/>
  <c r="BB253" i="35"/>
  <c r="S228" i="35"/>
  <c r="BP216" i="35"/>
  <c r="P243" i="35"/>
  <c r="AE217" i="35"/>
  <c r="BC234" i="35"/>
  <c r="AE263" i="35"/>
  <c r="AD239" i="35"/>
  <c r="AU209" i="35"/>
  <c r="AC219" i="35"/>
  <c r="S223" i="35"/>
  <c r="U235" i="35"/>
  <c r="BF208" i="35"/>
  <c r="AA216" i="35"/>
  <c r="BP217" i="35"/>
  <c r="T248" i="35"/>
  <c r="AI230" i="35"/>
  <c r="BG203" i="35"/>
  <c r="Q183" i="35"/>
  <c r="W209" i="35"/>
  <c r="V201" i="35"/>
  <c r="AJ197" i="35"/>
  <c r="S174" i="35"/>
  <c r="W202" i="35"/>
  <c r="AI202" i="35"/>
  <c r="BN180" i="35"/>
  <c r="AV206" i="35"/>
  <c r="AX224" i="35"/>
  <c r="AJ190" i="35"/>
  <c r="R197" i="35"/>
  <c r="R208" i="35"/>
  <c r="BD184" i="35"/>
  <c r="BI216" i="35"/>
  <c r="R205" i="35"/>
  <c r="X233" i="35"/>
  <c r="BM243" i="35"/>
  <c r="X230" i="35"/>
  <c r="AD217" i="35"/>
  <c r="AK205" i="35"/>
  <c r="AZ214" i="35"/>
  <c r="AY222" i="35"/>
  <c r="AJ225" i="35"/>
  <c r="BI194" i="35"/>
  <c r="AF195" i="35"/>
  <c r="AU204" i="35"/>
  <c r="BQ256" i="35"/>
  <c r="BP198" i="35"/>
  <c r="P230" i="35"/>
  <c r="BP212" i="35"/>
  <c r="Y242" i="35"/>
  <c r="P228" i="35"/>
  <c r="S197" i="35"/>
  <c r="AD230" i="35"/>
  <c r="BI233" i="35"/>
  <c r="BO222" i="35"/>
  <c r="BF194" i="35"/>
  <c r="W226" i="35"/>
  <c r="BA235" i="35"/>
  <c r="AA213" i="35"/>
  <c r="R215" i="35"/>
  <c r="BU185" i="35"/>
  <c r="BN196" i="35"/>
  <c r="BI197" i="35"/>
  <c r="BH179" i="35"/>
  <c r="Z202" i="35"/>
  <c r="AV204" i="35"/>
  <c r="Q254" i="35"/>
  <c r="V191" i="35"/>
  <c r="AB230" i="35"/>
  <c r="AJ199" i="35"/>
  <c r="Q190" i="35"/>
  <c r="R204" i="35"/>
  <c r="AW226" i="35"/>
  <c r="AF227" i="35"/>
  <c r="AH226" i="35"/>
  <c r="AG212" i="35"/>
  <c r="BD204" i="35"/>
  <c r="Z225" i="35"/>
  <c r="BA162" i="35"/>
  <c r="AX178" i="35"/>
  <c r="AI210" i="35"/>
  <c r="BT197" i="35"/>
  <c r="BR200" i="35"/>
  <c r="BG195" i="35"/>
  <c r="AJ192" i="35"/>
  <c r="BJ202" i="35"/>
  <c r="BS204" i="35"/>
  <c r="BD182" i="35"/>
  <c r="BP206" i="35"/>
  <c r="Q217" i="35"/>
  <c r="V208" i="35"/>
  <c r="BN204" i="35"/>
  <c r="AY216" i="35"/>
  <c r="BJ232" i="35"/>
  <c r="AX234" i="35"/>
  <c r="AB206" i="35"/>
  <c r="AX210" i="35"/>
  <c r="AD233" i="35"/>
  <c r="BH223" i="35"/>
  <c r="U221" i="35"/>
  <c r="AB226" i="35"/>
  <c r="BC211" i="35"/>
  <c r="AZ228" i="35"/>
  <c r="BH216" i="35"/>
  <c r="W222" i="35"/>
  <c r="BA204" i="35"/>
  <c r="BD206" i="35"/>
  <c r="BN228" i="35"/>
  <c r="AW218" i="35"/>
  <c r="BL229" i="35"/>
  <c r="AK258" i="35"/>
  <c r="U217" i="35"/>
  <c r="V255" i="35"/>
  <c r="BP221" i="35"/>
  <c r="AB235" i="35"/>
  <c r="BG190" i="35"/>
  <c r="P223" i="35"/>
  <c r="BE251" i="35"/>
  <c r="V218" i="35"/>
  <c r="AD222" i="35"/>
  <c r="AI244" i="35"/>
  <c r="BC215" i="35"/>
  <c r="BN233" i="35"/>
  <c r="AY223" i="35"/>
  <c r="AH232" i="35"/>
  <c r="BF226" i="35"/>
  <c r="AH192" i="35"/>
  <c r="R196" i="35"/>
  <c r="BO230" i="35"/>
  <c r="AU221" i="35"/>
  <c r="AJ234" i="35"/>
  <c r="BQ193" i="35"/>
  <c r="AB211" i="35"/>
  <c r="BL242" i="35"/>
  <c r="AJ213" i="35"/>
  <c r="AA261" i="35"/>
  <c r="BI239" i="35"/>
  <c r="BU242" i="35"/>
  <c r="BJ200" i="35"/>
  <c r="AG213" i="35"/>
  <c r="BR227" i="35"/>
  <c r="AK211" i="35"/>
  <c r="U226" i="35"/>
  <c r="AY235" i="35"/>
  <c r="BH224" i="35"/>
  <c r="AZ234" i="35"/>
  <c r="BQ252" i="35"/>
  <c r="BU231" i="35"/>
  <c r="AC243" i="35"/>
  <c r="Q256" i="35"/>
  <c r="BH240" i="35"/>
  <c r="BN209" i="35"/>
  <c r="BG210" i="35"/>
  <c r="BU218" i="35"/>
  <c r="AB217" i="35"/>
  <c r="BF221" i="35"/>
  <c r="P211" i="35"/>
  <c r="R225" i="35"/>
  <c r="AX206" i="35"/>
  <c r="X226" i="35"/>
  <c r="BS192" i="35"/>
  <c r="BC206" i="35"/>
  <c r="V205" i="35"/>
  <c r="BO197" i="35"/>
  <c r="U205" i="35"/>
  <c r="U224" i="35"/>
  <c r="C251" i="35"/>
  <c r="AA203" i="35"/>
  <c r="P231" i="35"/>
  <c r="S235" i="35"/>
  <c r="AZ236" i="35"/>
  <c r="BG245" i="35"/>
  <c r="AJ250" i="35"/>
  <c r="BM255" i="35"/>
  <c r="AH196" i="35"/>
  <c r="AU195" i="35"/>
  <c r="AF225" i="35"/>
  <c r="S196" i="35"/>
  <c r="BQ205" i="35"/>
  <c r="BR230" i="35"/>
  <c r="S240" i="35"/>
  <c r="AJ222" i="35"/>
  <c r="BI215" i="35"/>
  <c r="AA225" i="35"/>
  <c r="C265" i="35"/>
  <c r="AX183" i="35"/>
  <c r="AB204" i="35"/>
  <c r="AK234" i="35"/>
  <c r="U229" i="35"/>
  <c r="R230" i="35"/>
  <c r="BS212" i="35"/>
  <c r="BH258" i="35"/>
  <c r="Z243" i="35"/>
  <c r="AG204" i="35"/>
  <c r="AW224" i="35"/>
  <c r="AG205" i="35"/>
  <c r="BM227" i="35"/>
  <c r="AG233" i="35"/>
  <c r="AI255" i="35"/>
  <c r="AJ241" i="35"/>
  <c r="BK257" i="35"/>
  <c r="AC258" i="35"/>
  <c r="BH245" i="35"/>
  <c r="AY274" i="35"/>
  <c r="R246" i="35"/>
  <c r="BC210" i="35"/>
  <c r="Z210" i="35"/>
  <c r="BG156" i="35"/>
  <c r="BD172" i="35"/>
  <c r="R206" i="35"/>
  <c r="X202" i="35"/>
  <c r="AY204" i="35"/>
  <c r="AD206" i="35"/>
  <c r="AX175" i="35"/>
  <c r="BL225" i="35"/>
  <c r="AC186" i="35"/>
  <c r="AV197" i="35"/>
  <c r="BB214" i="35"/>
  <c r="BF184" i="35"/>
  <c r="X185" i="35"/>
  <c r="Y213" i="35"/>
  <c r="Y215" i="35"/>
  <c r="BT196" i="35"/>
  <c r="BD217" i="35"/>
  <c r="AZ213" i="35"/>
  <c r="AU217" i="35"/>
  <c r="Z194" i="35"/>
  <c r="AZ198" i="35"/>
  <c r="Y210" i="35"/>
  <c r="AZ204" i="35"/>
  <c r="AI221" i="35"/>
  <c r="BK203" i="35"/>
  <c r="AD241" i="35"/>
  <c r="AC192" i="35"/>
  <c r="BC202" i="35"/>
  <c r="Z235" i="35"/>
  <c r="AG239" i="35"/>
  <c r="BD231" i="35"/>
  <c r="U215" i="35"/>
  <c r="AA253" i="35"/>
  <c r="Q203" i="35"/>
  <c r="U181" i="35"/>
  <c r="AI203" i="35"/>
  <c r="AY197" i="35"/>
  <c r="AC214" i="35"/>
  <c r="BQ190" i="35"/>
  <c r="R218" i="35"/>
  <c r="S183" i="35"/>
  <c r="AD205" i="35"/>
  <c r="BL216" i="35"/>
  <c r="BI196" i="35"/>
  <c r="Q251" i="35"/>
  <c r="V206" i="35"/>
  <c r="AH223" i="35"/>
  <c r="C227" i="35"/>
  <c r="T182" i="35"/>
  <c r="AD194" i="35"/>
  <c r="BL179" i="35"/>
  <c r="Q191" i="35"/>
  <c r="BG211" i="35"/>
  <c r="AD210" i="35"/>
  <c r="W203" i="35"/>
  <c r="AJ184" i="35"/>
  <c r="P214" i="35"/>
  <c r="BQ188" i="35"/>
  <c r="BA199" i="35"/>
  <c r="AY245" i="35"/>
  <c r="BH193" i="35"/>
  <c r="AG238" i="35"/>
  <c r="C187" i="35"/>
  <c r="AY209" i="35"/>
  <c r="Q221" i="35"/>
  <c r="BP226" i="35"/>
  <c r="BD202" i="35"/>
  <c r="Q213" i="35"/>
  <c r="V247" i="35"/>
  <c r="V215" i="35"/>
  <c r="V202" i="35"/>
  <c r="AI216" i="35"/>
  <c r="AH229" i="35"/>
  <c r="BF236" i="35"/>
  <c r="BU220" i="35"/>
  <c r="BO212" i="35"/>
  <c r="Z233" i="35"/>
  <c r="V230" i="35"/>
  <c r="U213" i="35"/>
  <c r="Y227" i="35"/>
  <c r="Q229" i="35"/>
  <c r="BE188" i="35"/>
  <c r="BM216" i="35"/>
  <c r="AJ205" i="35"/>
  <c r="BT219" i="35"/>
  <c r="U236" i="35"/>
  <c r="BF209" i="35"/>
  <c r="BU226" i="35"/>
  <c r="AC245" i="35"/>
  <c r="BE217" i="35"/>
  <c r="BE232" i="35"/>
  <c r="R190" i="35"/>
  <c r="AI196" i="35"/>
  <c r="P194" i="35"/>
  <c r="BM223" i="35"/>
  <c r="S226" i="35"/>
  <c r="AI206" i="35"/>
  <c r="AA239" i="35"/>
  <c r="T209" i="35"/>
  <c r="R238" i="35"/>
  <c r="S188" i="35"/>
  <c r="AX199" i="35"/>
  <c r="AG217" i="35"/>
  <c r="BK193" i="35"/>
  <c r="AA228" i="35"/>
  <c r="AH219" i="35"/>
  <c r="Y196" i="35"/>
  <c r="C240" i="35"/>
  <c r="P199" i="35"/>
  <c r="AG226" i="35"/>
  <c r="V232" i="35"/>
  <c r="BK231" i="35"/>
  <c r="BD246" i="35"/>
  <c r="BP194" i="35"/>
  <c r="AB218" i="35"/>
  <c r="T246" i="35"/>
  <c r="BO205" i="35"/>
  <c r="P236" i="35"/>
  <c r="AZ253" i="35"/>
  <c r="AA205" i="35"/>
  <c r="AU219" i="35"/>
  <c r="BC221" i="35"/>
  <c r="S220" i="35"/>
  <c r="AA234" i="35"/>
  <c r="AX232" i="35"/>
  <c r="BG215" i="35"/>
  <c r="BJ231" i="35"/>
  <c r="AK230" i="35"/>
  <c r="BF193" i="35"/>
  <c r="BJ234" i="35"/>
  <c r="BI228" i="35"/>
  <c r="AH216" i="35"/>
  <c r="Y244" i="35"/>
  <c r="BH230" i="35"/>
  <c r="AC222" i="35"/>
  <c r="AF236" i="35"/>
  <c r="BN244" i="35"/>
  <c r="Q238" i="35"/>
  <c r="BF239" i="35"/>
  <c r="AC268" i="35"/>
  <c r="AZ180" i="35"/>
  <c r="AY202" i="35"/>
  <c r="W200" i="35"/>
  <c r="T234" i="35"/>
  <c r="U204" i="35"/>
  <c r="Z231" i="35"/>
  <c r="BC246" i="35"/>
  <c r="BD220" i="35"/>
  <c r="BC243" i="35"/>
  <c r="BG224" i="35"/>
  <c r="BQ176" i="35"/>
  <c r="BO210" i="35"/>
  <c r="X250" i="35"/>
  <c r="AK239" i="35"/>
  <c r="BG234" i="35"/>
  <c r="BQ224" i="35"/>
  <c r="BP238" i="35"/>
  <c r="BC223" i="35"/>
  <c r="AG224" i="35"/>
  <c r="BD251" i="35"/>
  <c r="C258" i="35"/>
  <c r="AW250" i="35"/>
  <c r="BU232" i="35"/>
  <c r="BJ255" i="35"/>
  <c r="AH244" i="35"/>
  <c r="BD236" i="35"/>
  <c r="BT247" i="35"/>
  <c r="W268" i="35"/>
  <c r="BB245" i="35"/>
  <c r="BB243" i="35"/>
  <c r="BR206" i="35"/>
  <c r="AJ207" i="35"/>
  <c r="X231" i="35"/>
  <c r="BU173" i="35"/>
  <c r="X175" i="35"/>
  <c r="P184" i="35"/>
  <c r="AB173" i="35"/>
  <c r="AD203" i="35"/>
  <c r="BP213" i="35"/>
  <c r="AX197" i="35"/>
  <c r="W236" i="35"/>
  <c r="T194" i="35"/>
  <c r="BQ198" i="35"/>
  <c r="BA200" i="35"/>
  <c r="BG193" i="35"/>
  <c r="Q204" i="35"/>
  <c r="S232" i="35"/>
  <c r="BF177" i="35"/>
  <c r="X200" i="35"/>
  <c r="AZ237" i="35"/>
  <c r="AI242" i="35"/>
  <c r="W224" i="35"/>
  <c r="BO209" i="35"/>
  <c r="AY224" i="35"/>
  <c r="AH201" i="35"/>
  <c r="AA208" i="35"/>
  <c r="BB211" i="35"/>
  <c r="BQ183" i="35"/>
  <c r="BH212" i="35"/>
  <c r="AF199" i="35"/>
  <c r="AA211" i="35"/>
  <c r="X188" i="35"/>
  <c r="BP188" i="35"/>
  <c r="Y260" i="35"/>
  <c r="BU233" i="35"/>
  <c r="AE182" i="35"/>
  <c r="BF228" i="35"/>
  <c r="Q186" i="35"/>
  <c r="BL210" i="35"/>
  <c r="AH220" i="35"/>
  <c r="Y192" i="35"/>
  <c r="BT229" i="35"/>
  <c r="BJ176" i="35"/>
  <c r="AI194" i="35"/>
  <c r="BE226" i="35"/>
  <c r="BM199" i="35"/>
  <c r="AG215" i="35"/>
  <c r="BO226" i="35"/>
  <c r="AI258" i="35"/>
  <c r="T235" i="35"/>
  <c r="BP228" i="35"/>
  <c r="AG206" i="35"/>
  <c r="BR166" i="35"/>
  <c r="P189" i="35"/>
  <c r="BS179" i="35"/>
  <c r="BA209" i="35"/>
  <c r="BE221" i="35"/>
  <c r="BA196" i="35"/>
  <c r="AB188" i="35"/>
  <c r="T204" i="35"/>
  <c r="BT178" i="35"/>
  <c r="W230" i="35"/>
  <c r="AV191" i="35"/>
  <c r="BO201" i="35"/>
  <c r="AZ230" i="35"/>
  <c r="AV219" i="35"/>
  <c r="BO242" i="35"/>
  <c r="AZ193" i="35"/>
  <c r="X207" i="35"/>
  <c r="AU232" i="35"/>
  <c r="S233" i="35"/>
  <c r="S211" i="35"/>
  <c r="V225" i="35"/>
  <c r="BT223" i="35"/>
  <c r="BT204" i="35"/>
  <c r="S221" i="35"/>
  <c r="R207" i="35"/>
  <c r="BO220" i="35"/>
  <c r="AG210" i="35"/>
  <c r="AE209" i="35"/>
  <c r="BF214" i="35"/>
  <c r="P188" i="35"/>
  <c r="AA194" i="35"/>
  <c r="P247" i="35"/>
  <c r="BG223" i="35"/>
  <c r="BF219" i="35"/>
  <c r="BC217" i="35"/>
  <c r="C239" i="35"/>
  <c r="X216" i="35"/>
  <c r="AA204" i="35"/>
  <c r="BP233" i="35"/>
  <c r="BA236" i="35"/>
  <c r="AU230" i="35"/>
  <c r="AY243" i="35"/>
  <c r="BM196" i="35"/>
  <c r="AU213" i="35"/>
  <c r="BA224" i="35"/>
  <c r="AG221" i="35"/>
  <c r="T217" i="35"/>
  <c r="BF260" i="35"/>
  <c r="Q194" i="35"/>
  <c r="AE196" i="35"/>
  <c r="S224" i="35"/>
  <c r="BS234" i="35"/>
  <c r="AF240" i="35"/>
  <c r="BI188" i="35"/>
  <c r="AC208" i="35"/>
  <c r="AH215" i="35"/>
  <c r="BH219" i="35"/>
  <c r="BE224" i="35"/>
  <c r="BO240" i="35"/>
  <c r="AD228" i="35"/>
  <c r="BS239" i="35"/>
  <c r="AU200" i="35"/>
  <c r="AW231" i="35"/>
  <c r="BB244" i="35"/>
  <c r="BE237" i="35"/>
  <c r="BE257" i="35"/>
  <c r="AW206" i="35"/>
  <c r="AY200" i="35"/>
  <c r="AU229" i="35"/>
  <c r="AK227" i="35"/>
  <c r="P233" i="35"/>
  <c r="V194" i="35"/>
  <c r="AH238" i="35"/>
  <c r="AD196" i="35"/>
  <c r="Q232" i="35"/>
  <c r="BH234" i="35"/>
  <c r="AY205" i="35"/>
  <c r="Z211" i="35"/>
  <c r="AA233" i="35"/>
  <c r="AE205" i="35"/>
  <c r="U218" i="35"/>
  <c r="AE222" i="35"/>
  <c r="AK214" i="35"/>
  <c r="T197" i="35"/>
  <c r="AD229" i="35"/>
  <c r="BU227" i="35"/>
  <c r="BS228" i="35"/>
  <c r="Q242" i="35"/>
  <c r="AG216" i="35"/>
  <c r="BA221" i="35"/>
  <c r="BP220" i="35"/>
  <c r="BI223" i="35"/>
  <c r="W244" i="35"/>
  <c r="AI247" i="35"/>
  <c r="AA182" i="35"/>
  <c r="BJ203" i="35"/>
  <c r="BU223" i="35"/>
  <c r="BU213" i="35"/>
  <c r="AC229" i="35"/>
  <c r="BT226" i="35"/>
  <c r="AF244" i="35"/>
  <c r="AF218" i="35"/>
  <c r="AU223" i="35"/>
  <c r="T227" i="35"/>
  <c r="W183" i="35"/>
  <c r="BS256" i="35"/>
  <c r="AJ216" i="35"/>
  <c r="AB207" i="35"/>
  <c r="S225" i="35"/>
  <c r="AY213" i="35"/>
  <c r="AX258" i="35"/>
  <c r="BT231" i="35"/>
  <c r="BA256" i="35"/>
  <c r="BI240" i="35"/>
  <c r="BS257" i="35"/>
  <c r="AZ266" i="35"/>
  <c r="BR231" i="35"/>
  <c r="AG229" i="35"/>
  <c r="BF232" i="35"/>
  <c r="BJ243" i="35"/>
  <c r="C235" i="35"/>
  <c r="AF259" i="35"/>
  <c r="AW267" i="35"/>
  <c r="AX219" i="35"/>
  <c r="AG214" i="35"/>
  <c r="BU180" i="35"/>
  <c r="W223" i="35"/>
  <c r="U231" i="35"/>
  <c r="BE230" i="35"/>
  <c r="AK188" i="35"/>
  <c r="BP199" i="35"/>
  <c r="AE219" i="35"/>
  <c r="BH227" i="35"/>
  <c r="Y223" i="35"/>
  <c r="AZ223" i="35"/>
  <c r="BU214" i="35"/>
  <c r="BO191" i="35"/>
  <c r="AX200" i="35"/>
  <c r="BQ196" i="35"/>
  <c r="AD181" i="35"/>
  <c r="C222" i="35"/>
  <c r="BB208" i="35"/>
  <c r="P177" i="35"/>
  <c r="BE198" i="35"/>
  <c r="V195" i="35"/>
  <c r="BG220" i="35"/>
  <c r="AF212" i="35"/>
  <c r="T232" i="35"/>
  <c r="X227" i="35"/>
  <c r="AZ226" i="35"/>
  <c r="AY181" i="35"/>
  <c r="AI229" i="35"/>
  <c r="AZ179" i="35"/>
  <c r="X215" i="35"/>
  <c r="T193" i="35"/>
  <c r="U196" i="35"/>
  <c r="W174" i="35"/>
  <c r="U194" i="35"/>
  <c r="C211" i="35"/>
  <c r="BN178" i="35"/>
  <c r="AD224" i="35"/>
  <c r="AV201" i="35"/>
  <c r="X197" i="35"/>
  <c r="BH214" i="35"/>
  <c r="W217" i="35"/>
  <c r="BO227" i="35"/>
  <c r="AX215" i="35"/>
  <c r="AG200" i="35"/>
  <c r="BJ230" i="35"/>
  <c r="C213" i="35"/>
  <c r="BM232" i="35"/>
  <c r="AE224" i="35"/>
  <c r="AW197" i="35"/>
  <c r="AJ228" i="35"/>
  <c r="BN215" i="35"/>
  <c r="BL207" i="35"/>
  <c r="BU216" i="35"/>
  <c r="AI232" i="35"/>
  <c r="AF183" i="35"/>
  <c r="BK194" i="35"/>
  <c r="BJ210" i="35"/>
  <c r="AJ215" i="35"/>
  <c r="AX240" i="35"/>
  <c r="BN242" i="35"/>
  <c r="AK219" i="35"/>
  <c r="Z219" i="35"/>
  <c r="BE240" i="35"/>
  <c r="AU241" i="35"/>
  <c r="BJ252" i="35"/>
  <c r="BG186" i="35"/>
  <c r="AD202" i="35"/>
  <c r="BB227" i="35"/>
  <c r="BG212" i="35"/>
  <c r="BO216" i="35"/>
  <c r="R237" i="35"/>
  <c r="AU194" i="35"/>
  <c r="BC196" i="35"/>
  <c r="BC228" i="35"/>
  <c r="AH240" i="35"/>
  <c r="AV174" i="35"/>
  <c r="BS222" i="35"/>
  <c r="AB209" i="35"/>
  <c r="AB224" i="35"/>
  <c r="P248" i="35"/>
  <c r="AI209" i="35"/>
  <c r="BI217" i="35"/>
  <c r="AG240" i="35"/>
  <c r="T212" i="35"/>
  <c r="BE219" i="35"/>
  <c r="V248" i="35"/>
  <c r="AJ259" i="35"/>
  <c r="BI232" i="35"/>
  <c r="AB201" i="35"/>
  <c r="AF198" i="35"/>
  <c r="BE206" i="35"/>
  <c r="AW223" i="35"/>
  <c r="BU197" i="35"/>
  <c r="AD213" i="35"/>
  <c r="U253" i="35"/>
  <c r="BQ199" i="35"/>
  <c r="BI235" i="35"/>
  <c r="AF241" i="35"/>
  <c r="T221" i="35"/>
  <c r="AK220" i="35"/>
  <c r="AG220" i="35"/>
  <c r="BJ239" i="35"/>
  <c r="T228" i="35"/>
  <c r="R233" i="35"/>
  <c r="BD210" i="35"/>
  <c r="AI178" i="35"/>
  <c r="C218" i="35"/>
  <c r="BM200" i="35"/>
  <c r="AZ220" i="35"/>
  <c r="AU210" i="35"/>
  <c r="BA223" i="35"/>
  <c r="BR224" i="35"/>
  <c r="T257" i="35"/>
  <c r="BE215" i="35"/>
  <c r="AI226" i="35"/>
  <c r="BQ218" i="35"/>
  <c r="Y229" i="35"/>
  <c r="AY250" i="35"/>
  <c r="AC227" i="35"/>
  <c r="AH231" i="35"/>
  <c r="BK222" i="35"/>
  <c r="Z216" i="35"/>
  <c r="C231" i="35"/>
  <c r="BM208" i="35"/>
  <c r="T222" i="35"/>
  <c r="BA248" i="35"/>
  <c r="BU210" i="35"/>
  <c r="Z237" i="35"/>
  <c r="P179" i="35"/>
  <c r="BP204" i="35"/>
  <c r="AY212" i="35"/>
  <c r="AI237" i="35"/>
  <c r="BB229" i="35"/>
  <c r="AK213" i="35"/>
  <c r="AB233" i="35"/>
  <c r="AX225" i="35"/>
  <c r="AZ219" i="35"/>
  <c r="BS215" i="35"/>
  <c r="BI202" i="35"/>
  <c r="BH248" i="35"/>
  <c r="C234" i="35"/>
  <c r="BG219" i="35"/>
  <c r="P237" i="35"/>
  <c r="BT233" i="35"/>
  <c r="AV248" i="35"/>
  <c r="BA240" i="35"/>
  <c r="BG214" i="35"/>
  <c r="Y247" i="35"/>
  <c r="R249" i="35"/>
  <c r="V260" i="35"/>
  <c r="P249" i="35"/>
  <c r="AE268" i="35"/>
  <c r="AH246" i="35"/>
  <c r="AH233" i="35"/>
  <c r="AV244" i="35"/>
  <c r="BQ204" i="35"/>
  <c r="AI231" i="35"/>
  <c r="Q212" i="35"/>
  <c r="BG201" i="35"/>
  <c r="AK209" i="35"/>
  <c r="BR228" i="35"/>
  <c r="R242" i="35"/>
  <c r="AX209" i="35"/>
  <c r="BC218" i="35"/>
  <c r="AK215" i="35"/>
  <c r="AY220" i="35"/>
  <c r="AF239" i="35"/>
  <c r="BA257" i="35"/>
  <c r="BF243" i="35"/>
  <c r="R181" i="35"/>
  <c r="BN219" i="35"/>
  <c r="BA207" i="35"/>
  <c r="BA214" i="35"/>
  <c r="T233" i="35"/>
  <c r="AA244" i="35"/>
  <c r="BT212" i="35"/>
  <c r="W256" i="35"/>
  <c r="BP235" i="35"/>
  <c r="R217" i="35"/>
  <c r="BQ240" i="35"/>
  <c r="BQ248" i="35"/>
  <c r="BC226" i="35"/>
  <c r="BM226" i="35"/>
  <c r="BG249" i="35"/>
  <c r="W194" i="35"/>
  <c r="AX204" i="35"/>
  <c r="BG246" i="35"/>
  <c r="AI253" i="35"/>
  <c r="BM229" i="35"/>
  <c r="BI250" i="35"/>
  <c r="AU243" i="35"/>
  <c r="BP245" i="35"/>
  <c r="AB244" i="35"/>
  <c r="BQ241" i="35"/>
  <c r="AJ233" i="35"/>
  <c r="BF262" i="35"/>
  <c r="AE226" i="35"/>
  <c r="AI239" i="35"/>
  <c r="AW264" i="35"/>
  <c r="AX267" i="35"/>
  <c r="AU256" i="35"/>
  <c r="AY256" i="35"/>
  <c r="BE228" i="35"/>
  <c r="BI258" i="35"/>
  <c r="AC247" i="35"/>
  <c r="BK253" i="35"/>
  <c r="AX237" i="35"/>
  <c r="BS232" i="35"/>
  <c r="BG207" i="35"/>
  <c r="AK247" i="35"/>
  <c r="AZ244" i="35"/>
  <c r="BQ217" i="35"/>
  <c r="BN248" i="35"/>
  <c r="Y233" i="35"/>
  <c r="AY244" i="35"/>
  <c r="BD247" i="35"/>
  <c r="Q219" i="35"/>
  <c r="Z245" i="35"/>
  <c r="BO229" i="35"/>
  <c r="BB240" i="35"/>
  <c r="BU250" i="35"/>
  <c r="AA274" i="35"/>
  <c r="AY261" i="35"/>
  <c r="AJ220" i="35"/>
  <c r="BG240" i="35"/>
  <c r="AZ242" i="35"/>
  <c r="BQ234" i="35"/>
  <c r="AE257" i="35"/>
  <c r="BO219" i="35"/>
  <c r="BT222" i="35"/>
  <c r="AY238" i="35"/>
  <c r="S246" i="35"/>
  <c r="AF246" i="35"/>
  <c r="AB212" i="35"/>
  <c r="Y231" i="35"/>
  <c r="BE248" i="35"/>
  <c r="AJ214" i="35"/>
  <c r="AA227" i="35"/>
  <c r="BE245" i="35"/>
  <c r="AW240" i="35"/>
  <c r="BU221" i="35"/>
  <c r="BA232" i="35"/>
  <c r="BP254" i="35"/>
  <c r="AG241" i="35"/>
  <c r="P245" i="35"/>
  <c r="AY246" i="35"/>
  <c r="AU208" i="35"/>
  <c r="P224" i="35"/>
  <c r="AC253" i="35"/>
  <c r="AG261" i="35"/>
  <c r="BH254" i="35"/>
  <c r="AJ252" i="35"/>
  <c r="AY236" i="35"/>
  <c r="AV247" i="35"/>
  <c r="BE234" i="35"/>
  <c r="AD262" i="35"/>
  <c r="BL250" i="35"/>
  <c r="BB226" i="35"/>
  <c r="AH243" i="35"/>
  <c r="AX235" i="35"/>
  <c r="AV252" i="35"/>
  <c r="BN253" i="35"/>
  <c r="AC246" i="35"/>
  <c r="BK241" i="35"/>
  <c r="AZ251" i="35"/>
  <c r="BH250" i="35"/>
  <c r="AH236" i="35"/>
  <c r="BJ246" i="35"/>
  <c r="BK238" i="35"/>
  <c r="BA251" i="35"/>
  <c r="AY260" i="35"/>
  <c r="AY251" i="35"/>
  <c r="BL245" i="35"/>
  <c r="BC227" i="35"/>
  <c r="AW265" i="35"/>
  <c r="BA269" i="35"/>
  <c r="BI255" i="35"/>
  <c r="AV234" i="35"/>
  <c r="BT244" i="35"/>
  <c r="BD198" i="35"/>
  <c r="BI229" i="35"/>
  <c r="AG198" i="35"/>
  <c r="BS207" i="35"/>
  <c r="AY247" i="35"/>
  <c r="U225" i="35"/>
  <c r="U248" i="35"/>
  <c r="BQ227" i="35"/>
  <c r="BK237" i="35"/>
  <c r="BJ242" i="35"/>
  <c r="AX241" i="35"/>
  <c r="AI195" i="35"/>
  <c r="BP203" i="35"/>
  <c r="V212" i="35"/>
  <c r="R231" i="35"/>
  <c r="AJ248" i="35"/>
  <c r="BB224" i="35"/>
  <c r="V238" i="35"/>
  <c r="AY192" i="35"/>
  <c r="BA222" i="35"/>
  <c r="AZ246" i="35"/>
  <c r="AD249" i="35"/>
  <c r="W215" i="35"/>
  <c r="BQ221" i="35"/>
  <c r="AJ226" i="35"/>
  <c r="T226" i="35"/>
  <c r="AB229" i="35"/>
  <c r="Z229" i="35"/>
  <c r="AW242" i="35"/>
  <c r="AW232" i="35"/>
  <c r="BP259" i="35"/>
  <c r="BF249" i="35"/>
  <c r="BH257" i="35"/>
  <c r="BN245" i="35"/>
  <c r="BL264" i="35"/>
  <c r="BR255" i="35"/>
  <c r="S254" i="35"/>
  <c r="BD240" i="35"/>
  <c r="BS211" i="35"/>
  <c r="U240" i="35"/>
  <c r="AC239" i="35"/>
  <c r="AJ247" i="35"/>
  <c r="X220" i="35"/>
  <c r="AU240" i="35"/>
  <c r="Z236" i="35"/>
  <c r="BP257" i="35"/>
  <c r="BQ232" i="35"/>
  <c r="AK245" i="35"/>
  <c r="W241" i="35"/>
  <c r="BA195" i="35"/>
  <c r="BR248" i="35"/>
  <c r="BO243" i="35"/>
  <c r="BO237" i="35"/>
  <c r="BK228" i="35"/>
  <c r="BC259" i="35"/>
  <c r="V259" i="35"/>
  <c r="BF238" i="35"/>
  <c r="BF218" i="35"/>
  <c r="BN250" i="35"/>
  <c r="BN220" i="35"/>
  <c r="U232" i="35"/>
  <c r="BH239" i="35"/>
  <c r="R244" i="35"/>
  <c r="S215" i="35"/>
  <c r="Z249" i="35"/>
  <c r="X256" i="35"/>
  <c r="BT256" i="35"/>
  <c r="BN235" i="35"/>
  <c r="AH203" i="35"/>
  <c r="BH242" i="35"/>
  <c r="AW244" i="35"/>
  <c r="V245" i="35"/>
  <c r="AW234" i="35"/>
  <c r="AG244" i="35"/>
  <c r="BO232" i="35"/>
  <c r="BC249" i="35"/>
  <c r="AC244" i="35"/>
  <c r="BL248" i="35"/>
  <c r="BD222" i="35"/>
  <c r="AW198" i="35"/>
  <c r="BF224" i="35"/>
  <c r="T239" i="35"/>
  <c r="X270" i="35"/>
  <c r="BP260" i="35"/>
  <c r="BR237" i="35"/>
  <c r="AD237" i="35"/>
  <c r="AH256" i="35"/>
  <c r="BS227" i="35"/>
  <c r="AJ240" i="35"/>
  <c r="AX238" i="35"/>
  <c r="AX227" i="35"/>
  <c r="S206" i="35"/>
  <c r="AF220" i="35"/>
  <c r="AZ229" i="35"/>
  <c r="BM225" i="35"/>
  <c r="AX259" i="35"/>
  <c r="AH248" i="35"/>
  <c r="AK229" i="35"/>
  <c r="AA265" i="35"/>
  <c r="AB225" i="35"/>
  <c r="BU248" i="35"/>
  <c r="T242" i="35"/>
  <c r="BJ216" i="35"/>
  <c r="BM217" i="35"/>
  <c r="U255" i="35"/>
  <c r="AG254" i="35"/>
  <c r="S243" i="35"/>
  <c r="BH256" i="35"/>
  <c r="AU257" i="35"/>
  <c r="BI259" i="35"/>
  <c r="P244" i="35"/>
  <c r="V269" i="35"/>
  <c r="BT242" i="35"/>
  <c r="R270" i="35"/>
  <c r="BD241" i="35"/>
  <c r="AA240" i="35"/>
  <c r="BU244" i="35"/>
  <c r="AV258" i="35"/>
  <c r="V256" i="35"/>
  <c r="BD238" i="35"/>
  <c r="T191" i="35"/>
  <c r="X219" i="35"/>
  <c r="S234" i="35"/>
  <c r="BU209" i="35"/>
  <c r="AY241" i="35"/>
  <c r="BB235" i="35"/>
  <c r="AI223" i="35"/>
  <c r="AE237" i="35"/>
  <c r="AV232" i="35"/>
  <c r="AH242" i="35"/>
  <c r="BQ243" i="35"/>
  <c r="BS229" i="35"/>
  <c r="AJ218" i="35"/>
  <c r="AA250" i="35"/>
  <c r="AU211" i="35"/>
  <c r="AV224" i="35"/>
  <c r="AU225" i="35"/>
  <c r="X258" i="35"/>
  <c r="AA241" i="35"/>
  <c r="AB245" i="35"/>
  <c r="BO236" i="35"/>
  <c r="BN246" i="35"/>
  <c r="AU245" i="35"/>
  <c r="X238" i="35"/>
  <c r="X254" i="35"/>
  <c r="BJ237" i="35"/>
  <c r="AY193" i="35"/>
  <c r="Y208" i="35"/>
  <c r="BI238" i="35"/>
  <c r="P252" i="35"/>
  <c r="AG255" i="35"/>
  <c r="BT243" i="35"/>
  <c r="BK217" i="35"/>
  <c r="Q248" i="35"/>
  <c r="BJ235" i="35"/>
  <c r="V240" i="35"/>
  <c r="AK233" i="35"/>
  <c r="BL244" i="35"/>
  <c r="Y250" i="35"/>
  <c r="BF233" i="35"/>
  <c r="U198" i="35"/>
  <c r="AH237" i="35"/>
  <c r="V246" i="35"/>
  <c r="BG230" i="35"/>
  <c r="BN252" i="35"/>
  <c r="BG261" i="35"/>
  <c r="BS240" i="35"/>
  <c r="BU234" i="35"/>
  <c r="BI209" i="35"/>
  <c r="AY237" i="35"/>
  <c r="Y235" i="35"/>
  <c r="S236" i="35"/>
  <c r="BA238" i="35"/>
  <c r="S248" i="35"/>
  <c r="AV237" i="35"/>
  <c r="Y221" i="35"/>
  <c r="AU242" i="35"/>
  <c r="W219" i="35"/>
  <c r="BQ246" i="35"/>
  <c r="AK270" i="35"/>
  <c r="BD265" i="35"/>
  <c r="AW196" i="35"/>
  <c r="BC240" i="35"/>
  <c r="R265" i="35"/>
  <c r="AH211" i="35"/>
  <c r="AY217" i="35"/>
  <c r="BA247" i="35"/>
  <c r="C244" i="35"/>
  <c r="AX256" i="35"/>
  <c r="BS252" i="35"/>
  <c r="AY234" i="35"/>
  <c r="U242" i="35"/>
  <c r="AI225" i="35"/>
  <c r="AG251" i="35"/>
  <c r="BA246" i="35"/>
  <c r="AH200" i="35"/>
  <c r="BA215" i="35"/>
  <c r="BD227" i="35"/>
  <c r="BU241" i="35"/>
  <c r="AE235" i="35"/>
  <c r="AB252" i="35"/>
  <c r="AY232" i="35"/>
  <c r="AY229" i="35"/>
  <c r="Q243" i="35"/>
  <c r="Q234" i="35"/>
  <c r="AV222" i="35"/>
  <c r="AV236" i="35"/>
  <c r="BJ244" i="35"/>
  <c r="BG243" i="35"/>
  <c r="BH207" i="35"/>
  <c r="V239" i="35"/>
  <c r="AG232" i="35"/>
  <c r="BC239" i="35"/>
  <c r="BP239" i="35"/>
  <c r="W239" i="35"/>
  <c r="Z228" i="35"/>
  <c r="BE229" i="35"/>
  <c r="BP214" i="35"/>
  <c r="AK248" i="35"/>
  <c r="AW246" i="35"/>
  <c r="BF257" i="35"/>
  <c r="AG248" i="35"/>
  <c r="BJ265" i="35"/>
  <c r="AG260" i="35"/>
  <c r="BT255" i="35"/>
  <c r="BG251" i="35"/>
  <c r="AY255" i="35"/>
  <c r="BD264" i="35"/>
  <c r="BM251" i="35"/>
  <c r="AH253" i="35"/>
  <c r="BH265" i="35"/>
  <c r="BP252" i="35"/>
  <c r="BP263" i="35"/>
  <c r="AE227" i="35"/>
  <c r="BA249" i="35"/>
  <c r="U247" i="35"/>
  <c r="AA183" i="35"/>
  <c r="AI184" i="35"/>
  <c r="Y212" i="35"/>
  <c r="BR226" i="35"/>
  <c r="BI222" i="35"/>
  <c r="W247" i="35"/>
  <c r="BM228" i="35"/>
  <c r="AA235" i="35"/>
  <c r="BE244" i="35"/>
  <c r="AU231" i="35"/>
  <c r="AA245" i="35"/>
  <c r="Q225" i="35"/>
  <c r="AI213" i="35"/>
  <c r="BR186" i="35"/>
  <c r="AX208" i="35"/>
  <c r="Z224" i="35"/>
  <c r="AK208" i="35"/>
  <c r="Y240" i="35"/>
  <c r="AW237" i="35"/>
  <c r="AK242" i="35"/>
  <c r="U234" i="35"/>
  <c r="AF257" i="35"/>
  <c r="W245" i="35"/>
  <c r="AA226" i="35"/>
  <c r="BL235" i="35"/>
  <c r="BF246" i="35"/>
  <c r="AH214" i="35"/>
  <c r="W229" i="35"/>
  <c r="AV238" i="35"/>
  <c r="AV255" i="35"/>
  <c r="AB232" i="35"/>
  <c r="AE243" i="35"/>
  <c r="BD244" i="35"/>
  <c r="BK232" i="35"/>
  <c r="AE228" i="35"/>
  <c r="BK235" i="35"/>
  <c r="T230" i="35"/>
  <c r="BL251" i="35"/>
  <c r="AW245" i="35"/>
  <c r="AI248" i="35"/>
  <c r="AH193" i="35"/>
  <c r="X223" i="35"/>
  <c r="AU234" i="35"/>
  <c r="BO241" i="35"/>
  <c r="BH255" i="35"/>
  <c r="BQ247" i="35"/>
  <c r="BQ228" i="35"/>
  <c r="AF261" i="35"/>
  <c r="AI249" i="35"/>
  <c r="BS238" i="35"/>
  <c r="BJ197" i="35"/>
  <c r="BC230" i="35"/>
  <c r="BF242" i="35"/>
  <c r="AD243" i="35"/>
  <c r="AK243" i="35"/>
  <c r="BL238" i="35"/>
  <c r="AW268" i="35"/>
  <c r="BL236" i="35"/>
  <c r="Q250" i="35"/>
  <c r="AV246" i="35"/>
  <c r="AC248" i="35"/>
  <c r="BC197" i="35"/>
  <c r="AI215" i="35"/>
  <c r="AU251" i="35"/>
  <c r="T240" i="35"/>
  <c r="AA254" i="35"/>
  <c r="BM230" i="35"/>
  <c r="BE253" i="35"/>
  <c r="BQ239" i="35"/>
  <c r="BH220" i="35"/>
  <c r="BG262" i="35"/>
  <c r="Y209" i="35"/>
  <c r="BJ222" i="35"/>
  <c r="AF271" i="35"/>
  <c r="AG263" i="35"/>
  <c r="AE242" i="35"/>
  <c r="AG231" i="35"/>
  <c r="S205" i="35"/>
  <c r="AF219" i="35"/>
  <c r="AG227" i="35"/>
  <c r="BG254" i="35"/>
  <c r="AI233" i="35"/>
  <c r="BP247" i="35"/>
  <c r="BB203" i="35"/>
  <c r="U244" i="35"/>
  <c r="AC256" i="35"/>
  <c r="BD259" i="35"/>
  <c r="AU239" i="35"/>
  <c r="BG225" i="35"/>
  <c r="BO259" i="35"/>
  <c r="P241" i="35"/>
  <c r="AI220" i="35"/>
  <c r="Z241" i="35"/>
  <c r="S237" i="35"/>
  <c r="BR232" i="35"/>
  <c r="BD213" i="35"/>
  <c r="BT217" i="35"/>
  <c r="Q237" i="35"/>
  <c r="BP237" i="35"/>
  <c r="C238" i="35"/>
  <c r="P240" i="35"/>
  <c r="AZ232" i="35"/>
  <c r="R236" i="35"/>
  <c r="Q260" i="35"/>
  <c r="T238" i="35"/>
  <c r="BL193" i="35"/>
  <c r="AF238" i="35"/>
  <c r="BP219" i="35"/>
  <c r="AC251" i="35"/>
  <c r="AH274" i="35"/>
  <c r="P263" i="35"/>
  <c r="AV253" i="35"/>
  <c r="AB273" i="35"/>
  <c r="BI268" i="35"/>
  <c r="AX270" i="35"/>
  <c r="BH243" i="35"/>
  <c r="BK245" i="35"/>
  <c r="S273" i="35"/>
  <c r="Q253" i="35"/>
  <c r="BI267" i="35"/>
  <c r="AK253" i="35"/>
  <c r="AJ239" i="35"/>
  <c r="Z232" i="35"/>
  <c r="AA263" i="35"/>
  <c r="BE227" i="35"/>
  <c r="AY240" i="35"/>
  <c r="AU250" i="35"/>
  <c r="BN195" i="35"/>
  <c r="BJ225" i="35"/>
  <c r="AE241" i="35"/>
  <c r="AK241" i="35"/>
  <c r="BD242" i="35"/>
  <c r="BA230" i="35"/>
  <c r="AG250" i="35"/>
  <c r="AJ236" i="35"/>
  <c r="BO250" i="35"/>
  <c r="BB236" i="35"/>
  <c r="BD267" i="35"/>
  <c r="BJ254" i="35"/>
  <c r="Y211" i="35"/>
  <c r="U245" i="35"/>
  <c r="T247" i="35"/>
  <c r="AA247" i="35"/>
  <c r="V242" i="35"/>
  <c r="AC200" i="35"/>
  <c r="AV228" i="35"/>
  <c r="X234" i="35"/>
  <c r="Y239" i="35"/>
  <c r="BU238" i="35"/>
  <c r="AA223" i="35"/>
  <c r="AJ246" i="35"/>
  <c r="T245" i="35"/>
  <c r="W240" i="35"/>
  <c r="T198" i="35"/>
  <c r="AY211" i="35"/>
  <c r="Q247" i="35"/>
  <c r="U238" i="35"/>
  <c r="AE240" i="35"/>
  <c r="AU248" i="35"/>
  <c r="BL223" i="35"/>
  <c r="C228" i="35"/>
  <c r="BI218" i="35"/>
  <c r="AX251" i="35"/>
  <c r="BB234" i="35"/>
  <c r="BE223" i="35"/>
  <c r="Z251" i="35"/>
  <c r="AI236" i="35"/>
  <c r="AA218" i="35"/>
  <c r="Z238" i="35"/>
  <c r="BI234" i="35"/>
  <c r="BF244" i="35"/>
  <c r="BC253" i="35"/>
  <c r="BK208" i="35"/>
  <c r="AK240" i="35"/>
  <c r="BT235" i="35"/>
  <c r="Y243" i="35"/>
  <c r="BF258" i="35"/>
  <c r="AA246" i="35"/>
  <c r="BF225" i="35"/>
  <c r="BT237" i="35"/>
  <c r="BO245" i="35"/>
  <c r="BC255" i="35"/>
  <c r="BR253" i="35"/>
  <c r="BM237" i="35"/>
  <c r="AE250" i="35"/>
  <c r="AU247" i="35"/>
  <c r="AZ240" i="35"/>
  <c r="AZ256" i="35"/>
  <c r="X204" i="35"/>
  <c r="W248" i="35"/>
  <c r="BQ245" i="35"/>
  <c r="R222" i="35"/>
  <c r="AK246" i="35"/>
  <c r="AC257" i="35"/>
  <c r="BM254" i="35"/>
  <c r="BA255" i="35"/>
  <c r="BO263" i="35"/>
  <c r="AW263" i="35"/>
  <c r="BP267" i="35"/>
  <c r="BP274" i="35"/>
  <c r="X248" i="35"/>
  <c r="BB265" i="35"/>
  <c r="BB250" i="35"/>
  <c r="BM222" i="35"/>
  <c r="BM184" i="35"/>
  <c r="AW195" i="35"/>
  <c r="S210" i="35"/>
  <c r="BN241" i="35"/>
  <c r="BI211" i="35"/>
  <c r="W231" i="35"/>
  <c r="BO198" i="35"/>
  <c r="AD214" i="35"/>
  <c r="BK200" i="35"/>
  <c r="V217" i="35"/>
  <c r="T229" i="35"/>
  <c r="BP251" i="35"/>
  <c r="Y218" i="35"/>
  <c r="AI179" i="35"/>
  <c r="AU203" i="35"/>
  <c r="BP227" i="35"/>
  <c r="AX250" i="35"/>
  <c r="BE212" i="35"/>
  <c r="BJ258" i="35"/>
  <c r="BM214" i="35"/>
  <c r="AZ231" i="35"/>
  <c r="AY231" i="35"/>
  <c r="BE200" i="35"/>
  <c r="AW227" i="35"/>
  <c r="V233" i="35"/>
  <c r="BP202" i="35"/>
  <c r="AD209" i="35"/>
  <c r="Q230" i="35"/>
  <c r="AY228" i="35"/>
  <c r="AA258" i="35"/>
  <c r="BL243" i="35"/>
  <c r="AV242" i="35"/>
  <c r="AD248" i="35"/>
  <c r="AG256" i="35"/>
  <c r="BT245" i="35"/>
  <c r="Q209" i="35"/>
  <c r="AI241" i="35"/>
  <c r="BR244" i="35"/>
  <c r="BJ249" i="35"/>
  <c r="AA271" i="35"/>
  <c r="AK237" i="35"/>
  <c r="BQ253" i="35"/>
  <c r="BT236" i="35"/>
  <c r="AB239" i="35"/>
  <c r="AX230" i="35"/>
  <c r="AW211" i="35"/>
  <c r="X221" i="35"/>
  <c r="X246" i="35"/>
  <c r="AU254" i="35"/>
  <c r="BE255" i="35"/>
  <c r="X232" i="35"/>
  <c r="BE252" i="35"/>
  <c r="BS230" i="35"/>
  <c r="AI254" i="35"/>
  <c r="U256" i="35"/>
  <c r="BH201" i="35"/>
  <c r="AF234" i="35"/>
  <c r="W251" i="35"/>
  <c r="AW251" i="35"/>
  <c r="AX218" i="35"/>
  <c r="U243" i="35"/>
  <c r="AV220" i="35"/>
  <c r="AI259" i="35"/>
  <c r="T254" i="35"/>
  <c r="BC250" i="35"/>
  <c r="AU201" i="35"/>
  <c r="BR217" i="35"/>
  <c r="W237" i="35"/>
  <c r="AB242" i="35"/>
  <c r="AJ242" i="35"/>
  <c r="BQ255" i="35"/>
  <c r="BE213" i="35"/>
  <c r="C236" i="35"/>
  <c r="AC261" i="35"/>
  <c r="BG253" i="35"/>
  <c r="BL215" i="35"/>
  <c r="U246" i="35"/>
  <c r="BU237" i="35"/>
  <c r="BG259" i="35"/>
  <c r="BC238" i="35"/>
  <c r="AC236" i="35"/>
  <c r="AB247" i="35"/>
  <c r="R241" i="35"/>
  <c r="BJ223" i="35"/>
  <c r="BD239" i="35"/>
  <c r="BK234" i="35"/>
  <c r="AH261" i="35"/>
  <c r="S250" i="35"/>
  <c r="BU240" i="35"/>
  <c r="AF224" i="35"/>
  <c r="BM247" i="35"/>
  <c r="Q249" i="35"/>
  <c r="Y249" i="35"/>
  <c r="BT239" i="35"/>
  <c r="AC225" i="35"/>
  <c r="BF250" i="35"/>
  <c r="AF247" i="35"/>
  <c r="U228" i="35"/>
  <c r="AE229" i="35"/>
  <c r="Q255" i="35"/>
  <c r="BS243" i="35"/>
  <c r="BQ223" i="35"/>
  <c r="BC258" i="35"/>
  <c r="AH245" i="35"/>
  <c r="Y238" i="35"/>
  <c r="Q206" i="35"/>
  <c r="AI251" i="35"/>
  <c r="AZ262" i="35"/>
  <c r="BL218" i="35"/>
  <c r="BR242" i="35"/>
  <c r="BN272" i="35"/>
  <c r="BP265" i="35"/>
  <c r="AC274" i="35"/>
  <c r="Y245" i="35"/>
  <c r="Y251" i="35"/>
  <c r="BB242" i="35"/>
  <c r="BG255" i="35"/>
  <c r="AJ238" i="35"/>
  <c r="BE262" i="35"/>
  <c r="AF269" i="35"/>
  <c r="BQ262" i="35"/>
  <c r="BN239" i="35"/>
  <c r="W201" i="35"/>
  <c r="BS208" i="35"/>
  <c r="AY225" i="35"/>
  <c r="BB259" i="35"/>
  <c r="AF222" i="35"/>
  <c r="AJ244" i="35"/>
  <c r="Q236" i="35"/>
  <c r="U250" i="35"/>
  <c r="AJ232" i="35"/>
  <c r="AE248" i="35"/>
  <c r="BJ236" i="35"/>
  <c r="AA257" i="35"/>
  <c r="V219" i="35"/>
  <c r="BK259" i="35"/>
  <c r="BD250" i="35"/>
  <c r="BQ250" i="35"/>
  <c r="BI221" i="35"/>
  <c r="AE246" i="35"/>
  <c r="BG241" i="35"/>
  <c r="BB246" i="35"/>
  <c r="BQ244" i="35"/>
  <c r="P251" i="35"/>
  <c r="BA241" i="35"/>
  <c r="V244" i="35"/>
  <c r="AH239" i="35"/>
  <c r="BP256" i="35"/>
  <c r="BG218" i="35"/>
  <c r="AY233" i="35"/>
  <c r="AG245" i="35"/>
  <c r="R251" i="35"/>
  <c r="AD257" i="35"/>
  <c r="AD250" i="35"/>
  <c r="S239" i="35"/>
  <c r="BR250" i="35"/>
  <c r="BA244" i="35"/>
  <c r="BR220" i="35"/>
  <c r="AG262" i="35"/>
  <c r="S244" i="35"/>
  <c r="Z244" i="35"/>
  <c r="AJ258" i="35"/>
  <c r="BG232" i="35"/>
  <c r="BL255" i="35"/>
  <c r="R234" i="35"/>
  <c r="AK202" i="35"/>
  <c r="AE234" i="35"/>
  <c r="BH241" i="35"/>
  <c r="AY214" i="35"/>
  <c r="BM234" i="35"/>
  <c r="BI226" i="35"/>
  <c r="AU220" i="35"/>
  <c r="BO217" i="35"/>
  <c r="AB241" i="35"/>
  <c r="AF231" i="35"/>
  <c r="Q241" i="35"/>
  <c r="V237" i="35"/>
  <c r="AA243" i="35"/>
  <c r="U223" i="35"/>
  <c r="W246" i="35"/>
  <c r="AA238" i="35"/>
  <c r="T258" i="35"/>
  <c r="BC241" i="35"/>
  <c r="BP224" i="35"/>
  <c r="BR257" i="35"/>
  <c r="BM235" i="35"/>
  <c r="AK252" i="35"/>
  <c r="BC237" i="35"/>
  <c r="R240" i="35"/>
  <c r="BG244" i="35"/>
  <c r="BE243" i="35"/>
  <c r="V228" i="35"/>
  <c r="V234" i="35"/>
  <c r="BB247" i="35"/>
  <c r="AG252" i="35"/>
  <c r="BU253" i="35"/>
  <c r="BN236" i="35"/>
  <c r="BO246" i="35"/>
  <c r="S251" i="35"/>
  <c r="BT234" i="35"/>
  <c r="BN223" i="35"/>
  <c r="BM262" i="35"/>
  <c r="BB231" i="35"/>
  <c r="AU236" i="35"/>
  <c r="Y265" i="35"/>
  <c r="BH253" i="35"/>
  <c r="AA268" i="35"/>
  <c r="AZ261" i="35"/>
  <c r="AD255" i="35"/>
  <c r="BT251" i="35"/>
  <c r="AD259" i="35"/>
  <c r="BD257" i="35"/>
  <c r="BL261" i="35"/>
  <c r="BS261" i="35"/>
  <c r="BI269" i="35"/>
  <c r="AI257" i="35"/>
  <c r="BN240" i="35"/>
  <c r="AG228" i="35"/>
  <c r="BS218" i="35"/>
  <c r="BF230" i="35"/>
  <c r="BP231" i="35"/>
  <c r="AI273" i="35"/>
  <c r="AX242" i="35"/>
  <c r="AA242" i="35"/>
  <c r="BP249" i="35"/>
  <c r="S261" i="35"/>
  <c r="BC205" i="35"/>
  <c r="P238" i="35"/>
  <c r="P250" i="35"/>
  <c r="BR241" i="35"/>
  <c r="X237" i="35"/>
  <c r="BL240" i="35"/>
  <c r="AC223" i="35"/>
  <c r="C219" i="35"/>
  <c r="Q233" i="35"/>
  <c r="AW252" i="35"/>
  <c r="W233" i="35"/>
  <c r="BM252" i="35"/>
  <c r="AC233" i="35"/>
  <c r="T253" i="35"/>
  <c r="BA261" i="35"/>
  <c r="BS244" i="35"/>
  <c r="BI272" i="35"/>
  <c r="BP244" i="35"/>
  <c r="Y269" i="35"/>
  <c r="AB258" i="35"/>
  <c r="BD235" i="35"/>
  <c r="Z258" i="35"/>
  <c r="AD264" i="35"/>
  <c r="R269" i="35"/>
  <c r="AF260" i="35"/>
  <c r="BN247" i="35"/>
  <c r="AE255" i="35"/>
  <c r="AC254" i="35"/>
  <c r="BO252" i="35"/>
  <c r="C253" i="35"/>
  <c r="AG273" i="35"/>
  <c r="AK268" i="35"/>
  <c r="U260" i="35"/>
  <c r="AF266" i="35"/>
  <c r="T266" i="35"/>
  <c r="AZ264" i="35"/>
  <c r="BF241" i="35"/>
  <c r="AD261" i="35"/>
  <c r="BD255" i="35"/>
  <c r="S253" i="35"/>
  <c r="AG258" i="35"/>
  <c r="Z253" i="35"/>
  <c r="W259" i="35"/>
  <c r="AG253" i="35"/>
  <c r="BI249" i="35"/>
  <c r="Z240" i="35"/>
  <c r="P261" i="35"/>
  <c r="AX252" i="35"/>
  <c r="BN258" i="35"/>
  <c r="BT249" i="35"/>
  <c r="BC265" i="35"/>
  <c r="AG272" i="35"/>
  <c r="BD256" i="35"/>
  <c r="BG269" i="35"/>
  <c r="R235" i="35"/>
  <c r="BG204" i="35"/>
  <c r="T211" i="35"/>
  <c r="AK231" i="35"/>
  <c r="BB239" i="35"/>
  <c r="BL233" i="35"/>
  <c r="BR233" i="35"/>
  <c r="BK256" i="35"/>
  <c r="V257" i="35"/>
  <c r="AD251" i="35"/>
  <c r="U263" i="35"/>
  <c r="BJ247" i="35"/>
  <c r="AU255" i="35"/>
  <c r="AF255" i="35"/>
  <c r="AI245" i="35"/>
  <c r="BL273" i="35"/>
  <c r="BJ270" i="35"/>
  <c r="AZ248" i="35"/>
  <c r="BQ274" i="35"/>
  <c r="BK261" i="35"/>
  <c r="AE256" i="35"/>
  <c r="U272" i="35"/>
  <c r="BB252" i="35"/>
  <c r="X252" i="35"/>
  <c r="Y264" i="35"/>
  <c r="BK273" i="35"/>
  <c r="AF272" i="35"/>
  <c r="P259" i="35"/>
  <c r="BR268" i="35"/>
  <c r="AJ263" i="35"/>
  <c r="R260" i="35"/>
  <c r="BT266" i="35"/>
  <c r="BO255" i="35"/>
  <c r="U273" i="35"/>
  <c r="AH266" i="35"/>
  <c r="AI234" i="35"/>
  <c r="Z230" i="35"/>
  <c r="Q244" i="35"/>
  <c r="AV231" i="35"/>
  <c r="AX233" i="35"/>
  <c r="AU233" i="35"/>
  <c r="Y232" i="35"/>
  <c r="C248" i="35"/>
  <c r="BS225" i="35"/>
  <c r="BE242" i="35"/>
  <c r="AF230" i="35"/>
  <c r="Z252" i="35"/>
  <c r="AH213" i="35"/>
  <c r="AU226" i="35"/>
  <c r="BU258" i="35"/>
  <c r="BG270" i="35"/>
  <c r="BE222" i="35"/>
  <c r="AE220" i="35"/>
  <c r="AK216" i="35"/>
  <c r="C242" i="35"/>
  <c r="BL247" i="35"/>
  <c r="V243" i="35"/>
  <c r="BR247" i="35"/>
  <c r="AV266" i="35"/>
  <c r="BB256" i="35"/>
  <c r="AD269" i="35"/>
  <c r="BD243" i="35"/>
  <c r="BR270" i="35"/>
  <c r="C259" i="35"/>
  <c r="AH271" i="35"/>
  <c r="BB257" i="35"/>
  <c r="BR263" i="35"/>
  <c r="AZ252" i="35"/>
  <c r="BD261" i="35"/>
  <c r="AF256" i="35"/>
  <c r="S270" i="35"/>
  <c r="AA264" i="35"/>
  <c r="BI247" i="35"/>
  <c r="BG266" i="35"/>
  <c r="BQ249" i="35"/>
  <c r="C247" i="35"/>
  <c r="BA258" i="35"/>
  <c r="U259" i="35"/>
  <c r="BT241" i="35"/>
  <c r="R252" i="35"/>
  <c r="BE267" i="35"/>
  <c r="BL239" i="35"/>
  <c r="BL262" i="35"/>
  <c r="BR239" i="35"/>
  <c r="R263" i="35"/>
  <c r="P254" i="35"/>
  <c r="BI246" i="35"/>
  <c r="BF252" i="35"/>
  <c r="S257" i="35"/>
  <c r="BR240" i="35"/>
  <c r="BS254" i="35"/>
  <c r="BF266" i="35"/>
  <c r="BU267" i="35"/>
  <c r="T252" i="35"/>
  <c r="BP270" i="35"/>
  <c r="AZ245" i="35"/>
  <c r="AJ202" i="35"/>
  <c r="AW210" i="35"/>
  <c r="BL226" i="35"/>
  <c r="BG233" i="35"/>
  <c r="BU251" i="35"/>
  <c r="T249" i="35"/>
  <c r="AB249" i="35"/>
  <c r="BM242" i="35"/>
  <c r="Y261" i="35"/>
  <c r="X262" i="35"/>
  <c r="BF267" i="35"/>
  <c r="BT254" i="35"/>
  <c r="BD245" i="35"/>
  <c r="BL257" i="35"/>
  <c r="BA250" i="35"/>
  <c r="BD248" i="35"/>
  <c r="X265" i="35"/>
  <c r="AD254" i="35"/>
  <c r="AZ272" i="35"/>
  <c r="AE274" i="35"/>
  <c r="S274" i="35"/>
  <c r="BO266" i="35"/>
  <c r="AE238" i="35"/>
  <c r="AB266" i="35"/>
  <c r="Y253" i="35"/>
  <c r="AC269" i="35"/>
  <c r="BF261" i="35"/>
  <c r="BI243" i="35"/>
  <c r="AF243" i="35"/>
  <c r="X249" i="35"/>
  <c r="AA232" i="35"/>
  <c r="BJ217" i="35"/>
  <c r="AC216" i="35"/>
  <c r="X235" i="35"/>
  <c r="BM250" i="35"/>
  <c r="BC251" i="35"/>
  <c r="AZ227" i="35"/>
  <c r="Y246" i="35"/>
  <c r="AV239" i="35"/>
  <c r="BF240" i="35"/>
  <c r="AC241" i="35"/>
  <c r="AY230" i="35"/>
  <c r="AW216" i="35"/>
  <c r="BA263" i="35"/>
  <c r="BB254" i="35"/>
  <c r="BS264" i="35"/>
  <c r="C255" i="35"/>
  <c r="X212" i="35"/>
  <c r="U216" i="35"/>
  <c r="Q240" i="35"/>
  <c r="BK236" i="35"/>
  <c r="AH254" i="35"/>
  <c r="BR251" i="35"/>
  <c r="Z255" i="35"/>
  <c r="W253" i="35"/>
  <c r="BS255" i="35"/>
  <c r="BT253" i="35"/>
  <c r="T267" i="35"/>
  <c r="AY253" i="35"/>
  <c r="Y271" i="35"/>
  <c r="BB266" i="35"/>
  <c r="BR246" i="35"/>
  <c r="BM259" i="35"/>
  <c r="BJ256" i="35"/>
  <c r="BI248" i="35"/>
  <c r="BQ263" i="35"/>
  <c r="BT258" i="35"/>
  <c r="BN257" i="35"/>
  <c r="BR274" i="35"/>
  <c r="BL267" i="35"/>
  <c r="BE263" i="35"/>
  <c r="AK251" i="35"/>
  <c r="AZ270" i="35"/>
  <c r="BB272" i="35"/>
  <c r="BJ261" i="35"/>
  <c r="BP243" i="35"/>
  <c r="W267" i="35"/>
  <c r="BR252" i="35"/>
  <c r="BN237" i="35"/>
  <c r="AG271" i="35"/>
  <c r="BB263" i="35"/>
  <c r="AC260" i="35"/>
  <c r="BR266" i="35"/>
  <c r="Q246" i="35"/>
  <c r="AD246" i="35"/>
  <c r="BI263" i="35"/>
  <c r="BK254" i="35"/>
  <c r="W260" i="35"/>
  <c r="AY269" i="35"/>
  <c r="BC268" i="35"/>
  <c r="R268" i="35"/>
  <c r="BG272" i="35"/>
  <c r="U249" i="35"/>
  <c r="Q207" i="35"/>
  <c r="Q226" i="35"/>
  <c r="BF237" i="35"/>
  <c r="AZ269" i="35"/>
  <c r="BS237" i="35"/>
  <c r="AF250" i="35"/>
  <c r="BD274" i="35"/>
  <c r="AD265" i="35"/>
  <c r="BI266" i="35"/>
  <c r="R248" i="35"/>
  <c r="BO267" i="35"/>
  <c r="AJ256" i="35"/>
  <c r="AD260" i="35"/>
  <c r="AD253" i="35"/>
  <c r="AZ250" i="35"/>
  <c r="AU261" i="35"/>
  <c r="AB259" i="35"/>
  <c r="AB257" i="35"/>
  <c r="AU271" i="35"/>
  <c r="R254" i="35"/>
  <c r="AC255" i="35"/>
  <c r="AG274" i="35"/>
  <c r="BC267" i="35"/>
  <c r="BO270" i="35"/>
  <c r="T273" i="35"/>
  <c r="S256" i="35"/>
  <c r="Z273" i="35"/>
  <c r="BI270" i="35"/>
  <c r="BK249" i="35"/>
  <c r="Z262" i="35"/>
  <c r="AW249" i="35"/>
  <c r="AE247" i="35"/>
  <c r="BG239" i="35"/>
  <c r="BM236" i="35"/>
  <c r="V222" i="35"/>
  <c r="BL221" i="35"/>
  <c r="AJ245" i="35"/>
  <c r="AV245" i="35"/>
  <c r="X243" i="35"/>
  <c r="AB240" i="35"/>
  <c r="R257" i="35"/>
  <c r="R243" i="35"/>
  <c r="BP207" i="35"/>
  <c r="BM224" i="35"/>
  <c r="AC205" i="35"/>
  <c r="BA213" i="35"/>
  <c r="AE221" i="35"/>
  <c r="W242" i="35"/>
  <c r="BF256" i="35"/>
  <c r="R239" i="35"/>
  <c r="AJ257" i="35"/>
  <c r="AE239" i="35"/>
  <c r="AY257" i="35"/>
  <c r="BK250" i="35"/>
  <c r="X255" i="35"/>
  <c r="BC235" i="35"/>
  <c r="AC252" i="35"/>
  <c r="BD263" i="35"/>
  <c r="BU255" i="35"/>
  <c r="BJ260" i="35"/>
  <c r="S242" i="35"/>
  <c r="BT246" i="35"/>
  <c r="BL253" i="35"/>
  <c r="AV274" i="35"/>
  <c r="BF254" i="35"/>
  <c r="BT259" i="35"/>
  <c r="BB238" i="35"/>
  <c r="Z261" i="35"/>
  <c r="BA265" i="35"/>
  <c r="R262" i="35"/>
  <c r="T250" i="35"/>
  <c r="V274" i="35"/>
  <c r="BK258" i="35"/>
  <c r="AW243" i="35"/>
  <c r="BQ258" i="35"/>
  <c r="AJ251" i="35"/>
  <c r="BS249" i="35"/>
  <c r="Y255" i="35"/>
  <c r="C243" i="35"/>
  <c r="BA266" i="35"/>
  <c r="AI260" i="35"/>
  <c r="AE254" i="35"/>
  <c r="BE270" i="35"/>
  <c r="AH260" i="35"/>
  <c r="BI261" i="35"/>
  <c r="AX243" i="35"/>
  <c r="AY263" i="35"/>
  <c r="BK243" i="35"/>
  <c r="C266" i="35"/>
  <c r="BL249" i="35"/>
  <c r="AC266" i="35"/>
  <c r="BD254" i="35"/>
  <c r="AG242" i="35"/>
  <c r="BB271" i="35"/>
  <c r="AZ241" i="35"/>
  <c r="X261" i="35"/>
  <c r="BF247" i="35"/>
  <c r="BR235" i="35"/>
  <c r="AJ195" i="35"/>
  <c r="BE205" i="35"/>
  <c r="BK239" i="35"/>
  <c r="AI246" i="35"/>
  <c r="BQ259" i="35"/>
  <c r="BU246" i="35"/>
  <c r="V262" i="35"/>
  <c r="X247" i="35"/>
  <c r="BC263" i="35"/>
  <c r="R266" i="35"/>
  <c r="AC263" i="35"/>
  <c r="AJ270" i="35"/>
  <c r="BP255" i="35"/>
  <c r="BB261" i="35"/>
  <c r="Z248" i="35"/>
  <c r="AF263" i="35"/>
  <c r="AG266" i="35"/>
  <c r="Z264" i="35"/>
  <c r="BB268" i="35"/>
  <c r="BE250" i="35"/>
  <c r="BH235" i="35"/>
  <c r="BH271" i="35"/>
  <c r="AF249" i="35"/>
  <c r="T262" i="35"/>
  <c r="BB274" i="35"/>
  <c r="BT261" i="35"/>
  <c r="AD247" i="35"/>
  <c r="BH274" i="35"/>
  <c r="BD266" i="35"/>
  <c r="S262" i="35"/>
  <c r="BF259" i="35"/>
  <c r="AV264" i="35"/>
  <c r="BH272" i="35"/>
  <c r="BI264" i="35"/>
  <c r="C272" i="35"/>
  <c r="AK255" i="35"/>
  <c r="BA252" i="35"/>
  <c r="P272" i="35"/>
  <c r="AW236" i="35"/>
  <c r="AJ262" i="35"/>
  <c r="BL254" i="35"/>
  <c r="BM240" i="35"/>
  <c r="W270" i="35"/>
  <c r="BM257" i="35"/>
  <c r="BR273" i="35"/>
  <c r="V258" i="35"/>
  <c r="BM256" i="35"/>
  <c r="R274" i="35"/>
  <c r="BG264" i="35"/>
  <c r="AB255" i="35"/>
  <c r="S247" i="35"/>
  <c r="C273" i="35"/>
  <c r="V271" i="35"/>
  <c r="Q239" i="35"/>
  <c r="AH257" i="35"/>
  <c r="AD270" i="35"/>
  <c r="BN243" i="35"/>
  <c r="BD249" i="35"/>
  <c r="C232" i="35"/>
  <c r="C250" i="35"/>
  <c r="R250" i="35"/>
  <c r="BG258" i="35"/>
  <c r="S245" i="35"/>
  <c r="U252" i="35"/>
  <c r="X241" i="35"/>
  <c r="W269" i="35"/>
  <c r="AY267" i="35"/>
  <c r="BC256" i="35"/>
  <c r="Q261" i="35"/>
  <c r="Y241" i="35"/>
  <c r="BP191" i="35"/>
  <c r="BM241" i="35"/>
  <c r="BL230" i="35"/>
  <c r="Q245" i="35"/>
  <c r="BR236" i="35"/>
  <c r="BQ257" i="35"/>
  <c r="Y237" i="35"/>
  <c r="BA243" i="35"/>
  <c r="S252" i="35"/>
  <c r="BB255" i="35"/>
  <c r="AZ233" i="35"/>
  <c r="AW253" i="35"/>
  <c r="Y272" i="35"/>
  <c r="AX254" i="35"/>
  <c r="AU258" i="35"/>
  <c r="S258" i="35"/>
  <c r="X240" i="35"/>
  <c r="X273" i="35"/>
  <c r="BT271" i="35"/>
  <c r="Z269" i="35"/>
  <c r="Y254" i="35"/>
  <c r="BL269" i="35"/>
  <c r="BT272" i="35"/>
  <c r="BB269" i="35"/>
  <c r="BT260" i="35"/>
  <c r="AX266" i="35"/>
  <c r="W254" i="35"/>
  <c r="BM274" i="35"/>
  <c r="AX262" i="35"/>
  <c r="BU265" i="35"/>
  <c r="BF227" i="35"/>
  <c r="AD240" i="35"/>
  <c r="AC238" i="35"/>
  <c r="BK247" i="35"/>
  <c r="BA203" i="35"/>
  <c r="BF231" i="35"/>
  <c r="BJ241" i="35"/>
  <c r="AJ253" i="35"/>
  <c r="BI253" i="35"/>
  <c r="BQ242" i="35"/>
  <c r="AX246" i="35"/>
  <c r="BI254" i="35"/>
  <c r="BM238" i="35"/>
  <c r="AI228" i="35"/>
  <c r="AK218" i="35"/>
  <c r="V249" i="35"/>
  <c r="AE249" i="35"/>
  <c r="Z234" i="35"/>
  <c r="AF245" i="35"/>
  <c r="V221" i="35"/>
  <c r="U241" i="35"/>
  <c r="AB250" i="35"/>
  <c r="BP258" i="35"/>
  <c r="S272" i="35"/>
  <c r="X260" i="35"/>
  <c r="AY262" i="35"/>
  <c r="BJ273" i="35"/>
  <c r="BD258" i="35"/>
  <c r="AD244" i="35"/>
  <c r="BN259" i="35"/>
  <c r="AA266" i="35"/>
  <c r="AV241" i="35"/>
  <c r="BP248" i="35"/>
  <c r="AK264" i="35"/>
  <c r="BO247" i="35"/>
  <c r="AW241" i="35"/>
  <c r="T270" i="35"/>
  <c r="BO258" i="35"/>
  <c r="R247" i="35"/>
  <c r="W250" i="35"/>
  <c r="AI252" i="35"/>
  <c r="AD273" i="35"/>
  <c r="AJ269" i="35"/>
  <c r="BE249" i="35"/>
  <c r="BO268" i="35"/>
  <c r="AH247" i="35"/>
  <c r="W258" i="35"/>
  <c r="AW266" i="35"/>
  <c r="AK260" i="35"/>
  <c r="BJ248" i="35"/>
  <c r="BR238" i="35"/>
  <c r="BM261" i="35"/>
  <c r="BI265" i="35"/>
  <c r="P273" i="35"/>
  <c r="AW254" i="35"/>
  <c r="BS245" i="35"/>
  <c r="Z246" i="35"/>
  <c r="AX268" i="35"/>
  <c r="AA255" i="35"/>
  <c r="BJ267" i="35"/>
  <c r="S241" i="35"/>
  <c r="BN268" i="35"/>
  <c r="AB274" i="35"/>
  <c r="AZ224" i="35"/>
  <c r="Z254" i="35"/>
  <c r="AC228" i="35"/>
  <c r="BH226" i="35"/>
  <c r="AD242" i="35"/>
  <c r="S265" i="35"/>
  <c r="BC242" i="35"/>
  <c r="BN262" i="35"/>
  <c r="BP242" i="35"/>
  <c r="S263" i="35"/>
  <c r="BO257" i="35"/>
  <c r="BN255" i="35"/>
  <c r="AI261" i="35"/>
  <c r="W249" i="35"/>
  <c r="AF253" i="35"/>
  <c r="BH268" i="35"/>
  <c r="C274" i="35"/>
  <c r="AH252" i="35"/>
  <c r="BH262" i="35"/>
  <c r="AD266" i="35"/>
  <c r="AZ260" i="35"/>
  <c r="BF255" i="35"/>
  <c r="BN234" i="35"/>
  <c r="AE236" i="35"/>
  <c r="AV256" i="35"/>
  <c r="AA260" i="35"/>
  <c r="U251" i="35"/>
  <c r="Q266" i="35"/>
  <c r="AK262" i="35"/>
  <c r="AI272" i="35"/>
  <c r="BN261" i="35"/>
  <c r="X272" i="35"/>
  <c r="AC272" i="35"/>
  <c r="W264" i="35"/>
  <c r="U261" i="35"/>
  <c r="AZ259" i="35"/>
  <c r="Y273" i="35"/>
  <c r="BU261" i="35"/>
  <c r="BO251" i="35"/>
  <c r="AG249" i="35"/>
  <c r="X269" i="35"/>
  <c r="BT269" i="35"/>
  <c r="AV251" i="35"/>
  <c r="BA253" i="35"/>
  <c r="BB248" i="35"/>
  <c r="AE266" i="35"/>
  <c r="AZ257" i="35"/>
  <c r="BN238" i="35"/>
  <c r="T244" i="35"/>
  <c r="BT263" i="35"/>
  <c r="AF268" i="35"/>
  <c r="AK250" i="35"/>
  <c r="BL252" i="35"/>
  <c r="BI260" i="35"/>
  <c r="AE260" i="35"/>
  <c r="BE256" i="35"/>
  <c r="V268" i="35"/>
  <c r="BH251" i="35"/>
  <c r="BS258" i="35"/>
  <c r="AD252" i="35"/>
  <c r="BT252" i="35"/>
  <c r="AA259" i="35"/>
  <c r="Y259" i="35"/>
  <c r="BC260" i="35"/>
  <c r="BC254" i="35"/>
  <c r="V261" i="35"/>
  <c r="AW258" i="35"/>
  <c r="AD263" i="35"/>
  <c r="C254" i="35"/>
  <c r="AY270" i="35"/>
  <c r="AW260" i="35"/>
  <c r="AJ237" i="35"/>
  <c r="AC250" i="35"/>
  <c r="BR215" i="35"/>
  <c r="AV230" i="35"/>
  <c r="AI240" i="35"/>
  <c r="BA242" i="35"/>
  <c r="AY248" i="35"/>
  <c r="AE271" i="35"/>
  <c r="BF248" i="35"/>
  <c r="AE272" i="35"/>
  <c r="Q258" i="35"/>
  <c r="C261" i="35"/>
  <c r="BG265" i="35"/>
  <c r="AG237" i="35"/>
  <c r="AX253" i="35"/>
  <c r="AU272" i="35"/>
  <c r="AJ260" i="35"/>
  <c r="AA236" i="35"/>
  <c r="AX264" i="35"/>
  <c r="AU266" i="35"/>
  <c r="BR262" i="35"/>
  <c r="BU254" i="35"/>
  <c r="U258" i="35"/>
  <c r="BO254" i="35"/>
  <c r="AF262" i="35"/>
  <c r="BH246" i="35"/>
  <c r="BU236" i="35"/>
  <c r="AU253" i="35"/>
  <c r="BP266" i="35"/>
  <c r="BH273" i="35"/>
  <c r="BB262" i="35"/>
  <c r="AW273" i="35"/>
  <c r="BG267" i="35"/>
  <c r="BC274" i="35"/>
  <c r="BA233" i="35"/>
  <c r="S260" i="35"/>
  <c r="P266" i="35"/>
  <c r="C246" i="35"/>
  <c r="U268" i="35"/>
  <c r="AU263" i="35"/>
  <c r="AD245" i="35"/>
  <c r="BF263" i="35"/>
  <c r="T259" i="35"/>
  <c r="BF272" i="35"/>
  <c r="X251" i="35"/>
  <c r="AE253" i="35"/>
  <c r="X259" i="35"/>
  <c r="BB258" i="35"/>
  <c r="AK272" i="35"/>
  <c r="BG252" i="35"/>
  <c r="AV262" i="35"/>
  <c r="Y257" i="35"/>
  <c r="BC270" i="35"/>
  <c r="V252" i="35"/>
  <c r="R258" i="35"/>
  <c r="Y258" i="35"/>
  <c r="AB253" i="35"/>
  <c r="AH259" i="35"/>
  <c r="BO253" i="35"/>
  <c r="X242" i="35"/>
  <c r="BU256" i="35"/>
  <c r="AI266" i="35"/>
  <c r="AV265" i="35"/>
  <c r="AW259" i="35"/>
  <c r="R245" i="35"/>
  <c r="AX263" i="35"/>
  <c r="AW256" i="35"/>
  <c r="BA272" i="35"/>
  <c r="BI274" i="35"/>
  <c r="AX260" i="35"/>
  <c r="AW269" i="35"/>
  <c r="BO264" i="35"/>
  <c r="BD271" i="35"/>
  <c r="Y256" i="35"/>
  <c r="BF273" i="35"/>
  <c r="AB261" i="35"/>
  <c r="Z256" i="35"/>
  <c r="BA270" i="35"/>
  <c r="Y262" i="35"/>
  <c r="AF270" i="35"/>
  <c r="BK271" i="35"/>
  <c r="BN273" i="35"/>
  <c r="AY259" i="35"/>
  <c r="AY265" i="35"/>
  <c r="AI271" i="35"/>
  <c r="Q274" i="35"/>
  <c r="BL270" i="35"/>
  <c r="AC273" i="35"/>
  <c r="C264" i="35"/>
  <c r="BH266" i="35"/>
  <c r="BS274" i="35"/>
  <c r="V270" i="35"/>
  <c r="BO273" i="35"/>
  <c r="BK262" i="35"/>
  <c r="R256" i="35"/>
  <c r="AU269" i="35"/>
  <c r="BQ260" i="35"/>
  <c r="BC271" i="35"/>
  <c r="BJ259" i="35"/>
  <c r="AY273" i="35"/>
  <c r="BG268" i="35"/>
  <c r="BP268" i="35"/>
  <c r="BK272" i="35"/>
  <c r="U270" i="35"/>
  <c r="AH267" i="35"/>
  <c r="BF253" i="35"/>
  <c r="BM265" i="35"/>
  <c r="AA262" i="35"/>
  <c r="BR272" i="35"/>
  <c r="BQ267" i="35"/>
  <c r="AD267" i="35"/>
  <c r="P270" i="35"/>
  <c r="AE258" i="35"/>
  <c r="AE265" i="35"/>
  <c r="T255" i="35"/>
  <c r="AY272" i="35"/>
  <c r="AU260" i="35"/>
  <c r="AH272" i="35"/>
  <c r="AK274" i="35"/>
  <c r="Q269" i="35"/>
  <c r="S259" i="35"/>
  <c r="BA274" i="35"/>
  <c r="AW262" i="35"/>
  <c r="AJ274" i="35"/>
  <c r="BB267" i="35"/>
  <c r="T263" i="35"/>
  <c r="BC272" i="35"/>
  <c r="X244" i="35"/>
  <c r="W262" i="35"/>
  <c r="AK244" i="35"/>
  <c r="BE264" i="35"/>
  <c r="AI250" i="35"/>
  <c r="AG268" i="35"/>
  <c r="T264" i="35"/>
  <c r="S271" i="35"/>
  <c r="Q271" i="35"/>
  <c r="BS259" i="35"/>
  <c r="P258" i="35"/>
  <c r="AB251" i="35"/>
  <c r="W257" i="35"/>
  <c r="BL241" i="35"/>
  <c r="C268" i="35"/>
  <c r="BH264" i="35"/>
  <c r="AZ274" i="35"/>
  <c r="BS273" i="35"/>
  <c r="BK266" i="35"/>
  <c r="W266" i="35"/>
  <c r="AG267" i="35"/>
  <c r="Q270" i="35"/>
  <c r="BJ269" i="35"/>
  <c r="AY266" i="35"/>
  <c r="Z267" i="35"/>
  <c r="BJ245" i="35"/>
  <c r="AH264" i="35"/>
  <c r="BJ274" i="35"/>
  <c r="BQ270" i="35"/>
  <c r="AI267" i="35"/>
  <c r="AZ268" i="35"/>
  <c r="AX271" i="35"/>
  <c r="Y268" i="35"/>
  <c r="P271" i="35"/>
  <c r="BE273" i="35"/>
  <c r="BU270" i="35"/>
  <c r="AJ267" i="35"/>
  <c r="AK263" i="35"/>
  <c r="AW261" i="35"/>
  <c r="AB267" i="35"/>
  <c r="BI257" i="35"/>
  <c r="BR269" i="35"/>
  <c r="X264" i="35"/>
  <c r="BL266" i="35"/>
  <c r="U266" i="35"/>
  <c r="BT268" i="35"/>
  <c r="BR267" i="35"/>
  <c r="C271" i="35"/>
  <c r="AB265" i="35"/>
  <c r="AE267" i="35"/>
  <c r="AX274" i="35"/>
  <c r="AA256" i="35"/>
  <c r="BK270" i="35"/>
  <c r="AB272" i="35"/>
  <c r="Q265" i="35"/>
  <c r="AB268" i="35"/>
  <c r="BU273" i="35"/>
  <c r="BJ272" i="35"/>
  <c r="AA267" i="35"/>
  <c r="BL274" i="35"/>
  <c r="V263" i="35"/>
  <c r="BT274" i="35"/>
  <c r="BS269" i="35"/>
  <c r="R272" i="35"/>
  <c r="C263" i="35"/>
  <c r="BD273" i="35"/>
  <c r="R267" i="35"/>
  <c r="BU271" i="35"/>
  <c r="W272" i="35"/>
  <c r="AF274" i="35"/>
  <c r="AF267" i="35"/>
  <c r="C249" i="35"/>
  <c r="Z271" i="35"/>
  <c r="Z260" i="35"/>
  <c r="BI271" i="35"/>
  <c r="Q252" i="35"/>
  <c r="BQ251" i="35"/>
  <c r="BE266" i="35"/>
  <c r="AZ255" i="35"/>
  <c r="BM258" i="35"/>
  <c r="BP271" i="35"/>
  <c r="P267" i="35"/>
  <c r="BB249" i="35"/>
  <c r="BR259" i="35"/>
  <c r="P265" i="35"/>
  <c r="BQ261" i="35"/>
  <c r="BN263" i="35"/>
  <c r="BO272" i="35"/>
  <c r="BI241" i="35"/>
  <c r="T261" i="35"/>
  <c r="X266" i="35"/>
  <c r="BK269" i="35"/>
  <c r="AC271" i="35"/>
  <c r="BK255" i="35"/>
  <c r="W234" i="35"/>
  <c r="AC234" i="35"/>
  <c r="AK256" i="35"/>
  <c r="AW247" i="35"/>
  <c r="AH251" i="35"/>
  <c r="AU252" i="35"/>
  <c r="C241" i="35"/>
  <c r="AB262" i="35"/>
  <c r="BJ263" i="35"/>
  <c r="AB254" i="35"/>
  <c r="AF265" i="35"/>
  <c r="BQ254" i="35"/>
  <c r="AV271" i="35"/>
  <c r="BC257" i="35"/>
  <c r="Y270" i="35"/>
  <c r="T274" i="35"/>
  <c r="BM271" i="35"/>
  <c r="BU269" i="35"/>
  <c r="BL271" i="35"/>
  <c r="BJ257" i="35"/>
  <c r="BT273" i="35"/>
  <c r="BK260" i="35"/>
  <c r="V264" i="35"/>
  <c r="AC265" i="35"/>
  <c r="BG263" i="35"/>
  <c r="Q268" i="35"/>
  <c r="AF252" i="35"/>
  <c r="BR260" i="35"/>
  <c r="BU264" i="35"/>
  <c r="BM273" i="35"/>
  <c r="BP261" i="35"/>
  <c r="Z268" i="35"/>
  <c r="BE274" i="35"/>
  <c r="AU273" i="35"/>
  <c r="W265" i="35"/>
  <c r="AH268" i="35"/>
  <c r="AI274" i="35"/>
  <c r="AV261" i="35"/>
  <c r="AB271" i="35"/>
  <c r="AF258" i="35"/>
  <c r="AJ273" i="35"/>
  <c r="BM263" i="35"/>
  <c r="BM266" i="35"/>
  <c r="AK271" i="35"/>
  <c r="BU268" i="35"/>
  <c r="BG274" i="35"/>
  <c r="BP264" i="35"/>
  <c r="BQ269" i="35"/>
  <c r="BN270" i="35"/>
  <c r="AD258" i="35"/>
  <c r="BP272" i="35"/>
  <c r="AH258" i="35"/>
  <c r="AV254" i="35"/>
  <c r="C262" i="35"/>
  <c r="AU264" i="35"/>
  <c r="BF268" i="35"/>
  <c r="BS263" i="35"/>
  <c r="BI256" i="35"/>
  <c r="BM272" i="35"/>
  <c r="AD274" i="35"/>
  <c r="Y267" i="35"/>
  <c r="BS260" i="35"/>
  <c r="BF274" i="35"/>
  <c r="Y252" i="35"/>
  <c r="BN269" i="35"/>
  <c r="AY258" i="35"/>
  <c r="BO274" i="35"/>
  <c r="AU267" i="35"/>
  <c r="AE262" i="35"/>
  <c r="BU262" i="35"/>
  <c r="BH269" i="35"/>
  <c r="BJ271" i="35"/>
  <c r="AV259" i="35"/>
  <c r="BL272" i="35"/>
  <c r="AX239" i="35"/>
  <c r="BE259" i="35"/>
  <c r="BK248" i="35"/>
  <c r="AH255" i="35"/>
  <c r="AE259" i="35"/>
  <c r="AW235" i="35"/>
  <c r="AZ258" i="35"/>
  <c r="AW271" i="35"/>
  <c r="BU249" i="35"/>
  <c r="BA268" i="35"/>
  <c r="BJ251" i="35"/>
  <c r="Q259" i="35"/>
  <c r="BR243" i="35"/>
  <c r="AX248" i="35"/>
  <c r="AW257" i="35"/>
  <c r="AI268" i="35"/>
  <c r="U257" i="35"/>
  <c r="AV249" i="35"/>
  <c r="BL259" i="35"/>
  <c r="BS253" i="35"/>
  <c r="Z250" i="35"/>
  <c r="AW248" i="35"/>
  <c r="S249" i="35"/>
  <c r="BR249" i="35"/>
  <c r="AA249" i="35"/>
  <c r="AH263" i="35"/>
  <c r="BL263" i="35"/>
  <c r="AZ239" i="35"/>
  <c r="Q257" i="35"/>
  <c r="AW270" i="35"/>
  <c r="BU266" i="35"/>
  <c r="AG264" i="35"/>
  <c r="AU262" i="35"/>
  <c r="BO249" i="35"/>
  <c r="AX265" i="35"/>
  <c r="AV257" i="35"/>
  <c r="AV260" i="35"/>
  <c r="T271" i="35"/>
  <c r="AJ264" i="35"/>
  <c r="BN266" i="35"/>
  <c r="BN267" i="35"/>
  <c r="AF254" i="35"/>
  <c r="Q263" i="35"/>
  <c r="AK257" i="35"/>
  <c r="BM269" i="35"/>
  <c r="BQ273" i="35"/>
  <c r="BA273" i="35"/>
  <c r="R264" i="35"/>
  <c r="BE268" i="35"/>
  <c r="C256" i="35"/>
  <c r="BA259" i="35"/>
  <c r="BH252" i="35"/>
  <c r="Q267" i="35"/>
  <c r="AD271" i="35"/>
  <c r="BB264" i="35"/>
  <c r="AA270" i="35"/>
  <c r="BF271" i="35"/>
  <c r="BS242" i="35"/>
  <c r="BR264" i="35"/>
  <c r="BS266" i="35"/>
  <c r="BE272" i="35"/>
  <c r="BP262" i="35"/>
  <c r="BL268" i="35"/>
  <c r="AG259" i="35"/>
  <c r="BT270" i="35"/>
  <c r="Y263" i="35"/>
  <c r="AI262" i="35"/>
  <c r="Z265" i="35"/>
  <c r="W271" i="35"/>
  <c r="AK273" i="35"/>
  <c r="T256" i="35"/>
  <c r="X267" i="35"/>
  <c r="AW272" i="35"/>
  <c r="BO262" i="35"/>
  <c r="BJ266" i="35"/>
  <c r="AI263" i="35"/>
  <c r="AV268" i="35"/>
  <c r="BQ266" i="35"/>
  <c r="BE260" i="35"/>
  <c r="S267" i="35"/>
  <c r="BJ262" i="35"/>
  <c r="Q273" i="35"/>
  <c r="BR265" i="35"/>
  <c r="BI273" i="35"/>
  <c r="AE261" i="35"/>
  <c r="AI256" i="35"/>
  <c r="Q272" i="35"/>
  <c r="BQ264" i="35"/>
  <c r="BH270" i="35"/>
  <c r="AF264" i="35"/>
  <c r="Z259" i="35"/>
  <c r="Y274" i="35"/>
  <c r="BS270" i="35"/>
  <c r="AC270" i="35"/>
  <c r="BD272" i="35"/>
  <c r="BQ271" i="35"/>
  <c r="X268" i="35"/>
  <c r="W261" i="35"/>
  <c r="AJ266" i="35"/>
  <c r="BI245" i="35"/>
  <c r="Z266" i="35"/>
  <c r="BC247" i="35"/>
  <c r="BO260" i="35"/>
  <c r="BK268" i="35"/>
  <c r="BL232" i="35"/>
  <c r="BD270" i="35"/>
  <c r="AY268" i="35"/>
  <c r="AA252" i="35"/>
  <c r="BN274" i="35"/>
  <c r="BU257" i="35"/>
  <c r="BA271" i="35"/>
  <c r="AZ254" i="35"/>
  <c r="R271" i="35"/>
  <c r="AC262" i="35"/>
  <c r="BD237" i="35"/>
  <c r="BU259" i="35"/>
  <c r="AU268" i="35"/>
  <c r="AJ265" i="35"/>
  <c r="BC244" i="35"/>
  <c r="AU238" i="35"/>
  <c r="BI244" i="35"/>
  <c r="BO244" i="35"/>
  <c r="BG271" i="35"/>
  <c r="AY252" i="35"/>
  <c r="BL260" i="35"/>
  <c r="Z257" i="35"/>
  <c r="P262" i="35"/>
  <c r="BN256" i="35"/>
  <c r="T269" i="35"/>
  <c r="T272" i="35"/>
  <c r="BA245" i="35"/>
  <c r="BL258" i="35"/>
  <c r="R261" i="35"/>
  <c r="BH259" i="35"/>
  <c r="Z270" i="35"/>
  <c r="BC262" i="35"/>
  <c r="BB273" i="35"/>
  <c r="BF269" i="35"/>
  <c r="P257" i="35"/>
  <c r="X274" i="35"/>
  <c r="BC269" i="35"/>
  <c r="AK261" i="35"/>
  <c r="AZ265" i="35"/>
  <c r="P255" i="35"/>
  <c r="BC266" i="35"/>
  <c r="BQ272" i="35"/>
  <c r="AK267" i="35"/>
  <c r="AZ267" i="35"/>
  <c r="AK265" i="35"/>
  <c r="BF270" i="35"/>
  <c r="V265" i="35"/>
  <c r="AK266" i="35"/>
  <c r="BM260" i="35"/>
  <c r="BN264" i="35"/>
  <c r="W273" i="35"/>
  <c r="U262" i="35"/>
  <c r="BC273" i="35"/>
  <c r="AX245" i="35"/>
  <c r="BU263" i="35"/>
  <c r="AZ247" i="35"/>
  <c r="S269" i="35"/>
  <c r="BH249" i="35"/>
  <c r="BA262" i="35"/>
  <c r="BE258" i="35"/>
  <c r="BU274" i="35"/>
  <c r="BN260" i="35"/>
  <c r="AX272" i="35"/>
  <c r="W263" i="35"/>
  <c r="BJ268" i="35"/>
  <c r="AX273" i="35"/>
  <c r="BG260" i="35"/>
  <c r="BO269" i="35"/>
  <c r="AG270" i="35"/>
  <c r="AJ272" i="35"/>
  <c r="S255" i="35"/>
  <c r="AJ255" i="35"/>
  <c r="AV272" i="35"/>
  <c r="X263" i="35"/>
  <c r="AG269" i="35"/>
  <c r="BC264" i="35"/>
  <c r="AV269" i="35"/>
  <c r="BQ265" i="35"/>
  <c r="BT267" i="35"/>
  <c r="AH269" i="35"/>
  <c r="C270" i="35"/>
  <c r="U265" i="35"/>
  <c r="BN265" i="35"/>
  <c r="P268" i="35"/>
  <c r="BS267" i="35"/>
  <c r="BP269" i="35"/>
  <c r="AA273" i="35"/>
  <c r="BR271" i="35"/>
  <c r="AE270" i="35"/>
  <c r="AE252" i="35"/>
  <c r="BI251" i="35"/>
  <c r="R259" i="35"/>
  <c r="Q264" i="35"/>
  <c r="X245" i="35"/>
  <c r="T265" i="35"/>
  <c r="AY239" i="35"/>
  <c r="BU260" i="35"/>
  <c r="AW274" i="35"/>
  <c r="BS262" i="35"/>
  <c r="U269" i="35"/>
  <c r="BG248" i="35"/>
  <c r="BP250" i="35"/>
  <c r="AD268" i="35"/>
  <c r="V266" i="35"/>
  <c r="AU246" i="35"/>
  <c r="BM246" i="35"/>
  <c r="BT248" i="35"/>
  <c r="S264" i="35"/>
  <c r="U264" i="35"/>
  <c r="BE261" i="35"/>
  <c r="AH262" i="35"/>
  <c r="AI270" i="35"/>
  <c r="BK252" i="35"/>
  <c r="AE273" i="35"/>
  <c r="AY249" i="35"/>
  <c r="BN251" i="35"/>
  <c r="BO265" i="35"/>
  <c r="BK267" i="35"/>
  <c r="AY271" i="35"/>
  <c r="P274" i="35"/>
  <c r="C269" i="35"/>
  <c r="AB256" i="35"/>
  <c r="BM268" i="35"/>
  <c r="AV267" i="35"/>
  <c r="W274" i="35"/>
  <c r="AA272" i="35"/>
  <c r="BT264" i="35"/>
  <c r="C267" i="35"/>
  <c r="BO271" i="35"/>
  <c r="BS268" i="35"/>
  <c r="AH265" i="35"/>
  <c r="AI269" i="35"/>
  <c r="AU259" i="35"/>
  <c r="AC259" i="35"/>
  <c r="BC261" i="35"/>
  <c r="BO256" i="35"/>
  <c r="BS272" i="35"/>
  <c r="BP273" i="35"/>
  <c r="BB270" i="35"/>
  <c r="R273" i="35"/>
  <c r="BE246" i="35"/>
  <c r="AB260" i="35"/>
  <c r="AZ263" i="35"/>
  <c r="U254" i="35"/>
  <c r="AK269" i="35"/>
  <c r="BL256" i="35"/>
  <c r="BD260" i="35"/>
  <c r="BK264" i="35"/>
  <c r="V267" i="35"/>
  <c r="V273" i="35"/>
  <c r="BM267" i="35"/>
  <c r="S268" i="35"/>
  <c r="AH270" i="35"/>
  <c r="AJ268" i="35"/>
  <c r="AJ261" i="35"/>
  <c r="X271" i="35"/>
  <c r="AV270" i="35"/>
  <c r="BH267" i="35"/>
  <c r="BM248" i="35"/>
  <c r="BK274" i="35"/>
  <c r="BH260" i="35"/>
  <c r="BI262" i="35"/>
  <c r="BE271" i="35"/>
  <c r="AA248" i="35"/>
  <c r="AG257" i="35"/>
  <c r="P253" i="35"/>
  <c r="Z272" i="35"/>
  <c r="BD262" i="35"/>
  <c r="AI264" i="35"/>
  <c r="BG273" i="35"/>
  <c r="BL265" i="35"/>
  <c r="BJ250" i="35"/>
  <c r="P260" i="35"/>
  <c r="AX236" i="35"/>
  <c r="R253" i="35"/>
  <c r="Z263" i="35"/>
  <c r="BH261" i="35"/>
  <c r="BM253" i="35"/>
  <c r="S266" i="35"/>
  <c r="BP241" i="35"/>
  <c r="AV263" i="35"/>
  <c r="BR254" i="35"/>
  <c r="BR256" i="35"/>
  <c r="AU274" i="35"/>
  <c r="T260" i="35"/>
  <c r="V272" i="35"/>
  <c r="BA267" i="35"/>
  <c r="AX269" i="35"/>
  <c r="BS271" i="35"/>
  <c r="AK254" i="35"/>
  <c r="BT265" i="35"/>
  <c r="BT262" i="35"/>
  <c r="AA269" i="35"/>
  <c r="Z274" i="35"/>
  <c r="BE269" i="35"/>
  <c r="U267" i="35"/>
  <c r="AZ273" i="35"/>
  <c r="BR258" i="35"/>
  <c r="U271" i="35"/>
  <c r="AU265" i="35"/>
  <c r="AB269" i="35"/>
  <c r="AV273" i="35"/>
  <c r="AC264" i="35"/>
  <c r="AU270" i="35"/>
  <c r="AH273" i="35"/>
  <c r="BH263" i="35"/>
  <c r="BK265" i="35"/>
  <c r="T268" i="35"/>
  <c r="AE264" i="35"/>
  <c r="AF251" i="35"/>
  <c r="BO261" i="35"/>
  <c r="BK263" i="35"/>
  <c r="AJ254" i="35"/>
  <c r="C257" i="35"/>
  <c r="BM270" i="35"/>
  <c r="AG265" i="35"/>
  <c r="BA264" i="35"/>
  <c r="BF265" i="35"/>
  <c r="AI265" i="35"/>
  <c r="BK246" i="35"/>
  <c r="AC267" i="35"/>
  <c r="BU247" i="35"/>
  <c r="P269" i="35"/>
  <c r="BB260" i="35"/>
  <c r="BE265" i="35"/>
  <c r="Y266" i="35"/>
  <c r="AX255" i="35"/>
  <c r="U274" i="35"/>
  <c r="AB264" i="35"/>
  <c r="AX261" i="35"/>
  <c r="BU272" i="35"/>
  <c r="BD269" i="35"/>
  <c r="AB270" i="35"/>
  <c r="AE251" i="35"/>
  <c r="BF264" i="35"/>
  <c r="W255" i="35"/>
  <c r="BD268" i="35"/>
  <c r="AY264" i="35"/>
  <c r="BA260" i="35"/>
  <c r="AZ271" i="35"/>
  <c r="AD272" i="35"/>
  <c r="BD253" i="35"/>
  <c r="H8" i="40"/>
  <c r="C56" i="4"/>
  <c r="C55" i="4"/>
  <c r="F114" i="10"/>
  <c r="F113" i="10"/>
  <c r="F112" i="10"/>
  <c r="F109" i="10"/>
  <c r="F108" i="10"/>
  <c r="F107" i="10"/>
  <c r="F104" i="10"/>
  <c r="F103" i="10"/>
  <c r="F102" i="10"/>
  <c r="E656" i="3"/>
  <c r="E657" i="3"/>
  <c r="E658" i="3"/>
  <c r="E659" i="3"/>
  <c r="E660" i="3"/>
  <c r="E661" i="3"/>
  <c r="E662" i="3"/>
  <c r="E663" i="3"/>
  <c r="E664" i="3"/>
  <c r="E665" i="3"/>
  <c r="E666" i="3"/>
  <c r="E667" i="3"/>
  <c r="E668" i="3"/>
  <c r="E669" i="3"/>
  <c r="E670" i="3"/>
  <c r="E671" i="3"/>
  <c r="E672" i="3"/>
  <c r="E673" i="3"/>
  <c r="E674" i="3"/>
  <c r="E675" i="3"/>
  <c r="E676" i="3"/>
  <c r="E677" i="3"/>
  <c r="E678" i="3"/>
  <c r="E679" i="3"/>
  <c r="E655" i="3"/>
  <c r="E654" i="3"/>
  <c r="C656" i="3"/>
  <c r="C657" i="3"/>
  <c r="C658" i="3"/>
  <c r="C659" i="3"/>
  <c r="C660" i="3"/>
  <c r="C661" i="3"/>
  <c r="C662" i="3"/>
  <c r="C663" i="3"/>
  <c r="C664" i="3"/>
  <c r="C665" i="3"/>
  <c r="C666" i="3"/>
  <c r="C667" i="3"/>
  <c r="C668" i="3"/>
  <c r="C669" i="3"/>
  <c r="C670" i="3"/>
  <c r="C671" i="3"/>
  <c r="C672" i="3"/>
  <c r="C673" i="3"/>
  <c r="C674" i="3"/>
  <c r="C675" i="3"/>
  <c r="C676" i="3"/>
  <c r="C677" i="3"/>
  <c r="C678" i="3"/>
  <c r="C679" i="3"/>
  <c r="C655" i="3"/>
  <c r="C654" i="3"/>
  <c r="E625" i="3"/>
  <c r="E626" i="3"/>
  <c r="E627" i="3"/>
  <c r="E628" i="3"/>
  <c r="E629" i="3"/>
  <c r="E630" i="3"/>
  <c r="E631" i="3"/>
  <c r="E632" i="3"/>
  <c r="E633" i="3"/>
  <c r="E634" i="3"/>
  <c r="E635" i="3"/>
  <c r="E636" i="3"/>
  <c r="E637" i="3"/>
  <c r="E638" i="3"/>
  <c r="E639" i="3"/>
  <c r="E640" i="3"/>
  <c r="E641" i="3"/>
  <c r="E642" i="3"/>
  <c r="E643" i="3"/>
  <c r="E644" i="3"/>
  <c r="E645" i="3"/>
  <c r="E646" i="3"/>
  <c r="E647" i="3"/>
  <c r="E648" i="3"/>
  <c r="E624" i="3"/>
  <c r="E623" i="3"/>
  <c r="C625" i="3"/>
  <c r="C626" i="3"/>
  <c r="C627" i="3"/>
  <c r="C628" i="3"/>
  <c r="C629" i="3"/>
  <c r="C630" i="3"/>
  <c r="C631" i="3"/>
  <c r="C632" i="3"/>
  <c r="C633" i="3"/>
  <c r="C634" i="3"/>
  <c r="C635" i="3"/>
  <c r="C636" i="3"/>
  <c r="C637" i="3"/>
  <c r="C638" i="3"/>
  <c r="C639" i="3"/>
  <c r="C640" i="3"/>
  <c r="C641" i="3"/>
  <c r="C642" i="3"/>
  <c r="C643" i="3"/>
  <c r="C644" i="3"/>
  <c r="C645" i="3"/>
  <c r="C646" i="3"/>
  <c r="C647" i="3"/>
  <c r="C648" i="3"/>
  <c r="C624" i="3"/>
  <c r="D656" i="3" s="1"/>
  <c r="C623" i="3"/>
  <c r="D623" i="3" s="1"/>
  <c r="E594" i="3"/>
  <c r="E595" i="3"/>
  <c r="E596" i="3"/>
  <c r="E597" i="3"/>
  <c r="E598" i="3"/>
  <c r="E599" i="3"/>
  <c r="E600" i="3"/>
  <c r="E601" i="3"/>
  <c r="E602" i="3"/>
  <c r="E603" i="3"/>
  <c r="E604" i="3"/>
  <c r="E605" i="3"/>
  <c r="E606" i="3"/>
  <c r="E607" i="3"/>
  <c r="E608" i="3"/>
  <c r="E609" i="3"/>
  <c r="E610" i="3"/>
  <c r="E611" i="3"/>
  <c r="E612" i="3"/>
  <c r="E613" i="3"/>
  <c r="E614" i="3"/>
  <c r="E615" i="3"/>
  <c r="E616" i="3"/>
  <c r="E617" i="3"/>
  <c r="C594" i="3"/>
  <c r="C595" i="3"/>
  <c r="C596" i="3"/>
  <c r="C597" i="3"/>
  <c r="C598" i="3"/>
  <c r="C599" i="3"/>
  <c r="C600" i="3"/>
  <c r="C601" i="3"/>
  <c r="C602" i="3"/>
  <c r="C603" i="3"/>
  <c r="C604" i="3"/>
  <c r="C605" i="3"/>
  <c r="C606" i="3"/>
  <c r="C607" i="3"/>
  <c r="C608" i="3"/>
  <c r="C609" i="3"/>
  <c r="C610" i="3"/>
  <c r="C611" i="3"/>
  <c r="C612" i="3"/>
  <c r="C613" i="3"/>
  <c r="C614" i="3"/>
  <c r="C615" i="3"/>
  <c r="C616" i="3"/>
  <c r="C617" i="3"/>
  <c r="C593" i="3"/>
  <c r="E593" i="3"/>
  <c r="E592" i="3"/>
  <c r="C592" i="3"/>
  <c r="D655" i="3"/>
  <c r="D654" i="3"/>
  <c r="D653" i="3"/>
  <c r="D662" i="3"/>
  <c r="D661" i="3"/>
  <c r="D660" i="3"/>
  <c r="D659" i="3"/>
  <c r="D624" i="3"/>
  <c r="D622" i="3"/>
  <c r="D599" i="3"/>
  <c r="D591" i="3"/>
  <c r="D135" i="8"/>
  <c r="D129" i="8"/>
  <c r="D123" i="8"/>
  <c r="W594" i="3"/>
  <c r="Q628" i="3"/>
  <c r="AF595" i="3"/>
  <c r="AD654" i="3"/>
  <c r="W597" i="3"/>
  <c r="AG625" i="3"/>
  <c r="G630" i="3"/>
  <c r="G628" i="3"/>
  <c r="AF662" i="3"/>
  <c r="I627" i="3"/>
  <c r="N629" i="3"/>
  <c r="Z626" i="3"/>
  <c r="O592" i="3"/>
  <c r="J627" i="3"/>
  <c r="J594" i="3"/>
  <c r="H631" i="3"/>
  <c r="K594" i="3"/>
  <c r="Y625" i="3"/>
  <c r="U626" i="3"/>
  <c r="W626" i="3"/>
  <c r="J625" i="3"/>
  <c r="I593" i="3"/>
  <c r="M627" i="3"/>
  <c r="K625" i="3"/>
  <c r="AH624" i="3"/>
  <c r="U655" i="3"/>
  <c r="P630" i="3"/>
  <c r="J630" i="3"/>
  <c r="G624" i="3"/>
  <c r="I625" i="3"/>
  <c r="X625" i="3"/>
  <c r="AH626" i="3"/>
  <c r="N631" i="3"/>
  <c r="G629" i="3"/>
  <c r="AD631" i="3"/>
  <c r="AH623" i="3"/>
  <c r="AF626" i="3"/>
  <c r="AA625" i="3"/>
  <c r="Z593" i="3"/>
  <c r="AG594" i="3"/>
  <c r="AH630" i="3"/>
  <c r="AE627" i="3"/>
  <c r="Q624" i="3"/>
  <c r="AH599" i="3"/>
  <c r="AD660" i="3"/>
  <c r="V662" i="3"/>
  <c r="X628" i="3"/>
  <c r="U599" i="3"/>
  <c r="AE624" i="3"/>
  <c r="AI627" i="3"/>
  <c r="J629" i="3"/>
  <c r="G594" i="3"/>
  <c r="H628" i="3"/>
  <c r="S595" i="3"/>
  <c r="U662" i="3"/>
  <c r="G627" i="3"/>
  <c r="O623" i="3"/>
  <c r="AE629" i="3"/>
  <c r="O654" i="3"/>
  <c r="O597" i="3"/>
  <c r="R593" i="3"/>
  <c r="AB629" i="3"/>
  <c r="AI593" i="3"/>
  <c r="G625" i="3"/>
  <c r="W630" i="3"/>
  <c r="S593" i="3"/>
  <c r="AI592" i="3"/>
  <c r="AH661" i="3"/>
  <c r="AE660" i="3"/>
  <c r="V600" i="3"/>
  <c r="H624" i="3"/>
  <c r="R598" i="3"/>
  <c r="Q596" i="3"/>
  <c r="O655" i="3"/>
  <c r="L599" i="3"/>
  <c r="Y594" i="3"/>
  <c r="I597" i="3"/>
  <c r="R626" i="3"/>
  <c r="Z628" i="3"/>
  <c r="AC656" i="3"/>
  <c r="K624" i="3"/>
  <c r="N598" i="3"/>
  <c r="AE656" i="3"/>
  <c r="W661" i="3"/>
  <c r="Y624" i="3"/>
  <c r="J624" i="3"/>
  <c r="P660" i="3"/>
  <c r="G597" i="3"/>
  <c r="P628" i="3"/>
  <c r="P626" i="3"/>
  <c r="Q626" i="3"/>
  <c r="H630" i="3"/>
  <c r="Z592" i="3"/>
  <c r="Z597" i="3"/>
  <c r="AF625" i="3"/>
  <c r="AH595" i="3"/>
  <c r="AE594" i="3"/>
  <c r="O661" i="3"/>
  <c r="V660" i="3"/>
  <c r="K623" i="3"/>
  <c r="U623" i="3"/>
  <c r="R594" i="3"/>
  <c r="AC625" i="3"/>
  <c r="P662" i="3"/>
  <c r="K627" i="3"/>
  <c r="AC629" i="3"/>
  <c r="M628" i="3"/>
  <c r="W627" i="3"/>
  <c r="AG595" i="3"/>
  <c r="AA623" i="3"/>
  <c r="L592" i="3"/>
  <c r="O627" i="3"/>
  <c r="V629" i="3"/>
  <c r="M630" i="3"/>
  <c r="X626" i="3"/>
  <c r="R625" i="3"/>
  <c r="H599" i="3"/>
  <c r="Y627" i="3"/>
  <c r="T593" i="3"/>
  <c r="U627" i="3"/>
  <c r="X662" i="3"/>
  <c r="R595" i="3"/>
  <c r="G661" i="3"/>
  <c r="S625" i="3"/>
  <c r="O625" i="3"/>
  <c r="Q625" i="3"/>
  <c r="E123" i="8" a="1"/>
  <c r="G654" i="3"/>
  <c r="AH596" i="3"/>
  <c r="P625" i="3"/>
  <c r="AE659" i="3"/>
  <c r="O628" i="3"/>
  <c r="Y596" i="3"/>
  <c r="J596" i="3"/>
  <c r="AG626" i="3"/>
  <c r="AF630" i="3"/>
  <c r="W624" i="3"/>
  <c r="M654" i="3"/>
  <c r="O630" i="3"/>
  <c r="Q597" i="3"/>
  <c r="AE595" i="3"/>
  <c r="R627" i="3"/>
  <c r="AH594" i="3"/>
  <c r="AA592" i="3"/>
  <c r="Z629" i="3"/>
  <c r="I595" i="3"/>
  <c r="Q595" i="3"/>
  <c r="AI594" i="3"/>
  <c r="R628" i="3"/>
  <c r="R630" i="3"/>
  <c r="AF661" i="3"/>
  <c r="M599" i="3"/>
  <c r="AA593" i="3"/>
  <c r="V631" i="3"/>
  <c r="U624" i="3"/>
  <c r="P661" i="3"/>
  <c r="AH597" i="3"/>
  <c r="X627" i="3"/>
  <c r="W596" i="3"/>
  <c r="Y595" i="3"/>
  <c r="M624" i="3"/>
  <c r="AF629" i="3"/>
  <c r="M656" i="3"/>
  <c r="G593" i="3"/>
  <c r="H623" i="3"/>
  <c r="R660" i="3"/>
  <c r="W625" i="3"/>
  <c r="AF631" i="3"/>
  <c r="AD655" i="3"/>
  <c r="AC662" i="3"/>
  <c r="J597" i="3"/>
  <c r="AI595" i="3"/>
  <c r="AA595" i="3"/>
  <c r="Z624" i="3"/>
  <c r="AA628" i="3"/>
  <c r="I594" i="3"/>
  <c r="W659" i="3"/>
  <c r="O629" i="3"/>
  <c r="S624" i="3"/>
  <c r="W629" i="3"/>
  <c r="AI623" i="3"/>
  <c r="R623" i="3"/>
  <c r="K626" i="3"/>
  <c r="M629" i="3"/>
  <c r="AD630" i="3"/>
  <c r="AG624" i="3"/>
  <c r="H626" i="3"/>
  <c r="AC626" i="3"/>
  <c r="AD599" i="3"/>
  <c r="AA596" i="3"/>
  <c r="R597" i="3"/>
  <c r="Z625" i="3"/>
  <c r="Y597" i="3"/>
  <c r="AF594" i="3"/>
  <c r="T663" i="3"/>
  <c r="AF623" i="3"/>
  <c r="J628" i="3"/>
  <c r="O595" i="3"/>
  <c r="O596" i="3"/>
  <c r="Z627" i="3"/>
  <c r="AE593" i="3"/>
  <c r="AC630" i="3"/>
  <c r="Y623" i="3"/>
  <c r="U630" i="3"/>
  <c r="G626" i="3"/>
  <c r="N663" i="3"/>
  <c r="AE654" i="3"/>
  <c r="AD624" i="3"/>
  <c r="Z599" i="3"/>
  <c r="AA627" i="3"/>
  <c r="H629" i="3"/>
  <c r="S626" i="3"/>
  <c r="AA626" i="3"/>
  <c r="AH628" i="3"/>
  <c r="O626" i="3"/>
  <c r="R596" i="3"/>
  <c r="X631" i="3"/>
  <c r="S597" i="3"/>
  <c r="AF627" i="3"/>
  <c r="AE628" i="3"/>
  <c r="P624" i="3"/>
  <c r="Q594" i="3"/>
  <c r="R661" i="3"/>
  <c r="AD129" i="8" a="1"/>
  <c r="I596" i="3"/>
  <c r="R629" i="3"/>
  <c r="K628" i="3"/>
  <c r="V628" i="3"/>
  <c r="AH660" i="3"/>
  <c r="O624" i="3"/>
  <c r="W654" i="3"/>
  <c r="J660" i="3"/>
  <c r="J599" i="3"/>
  <c r="AH625" i="3"/>
  <c r="AH593" i="3"/>
  <c r="AF624" i="3"/>
  <c r="R599" i="3"/>
  <c r="J661" i="3"/>
  <c r="Z594" i="3"/>
  <c r="P629" i="3"/>
  <c r="AC624" i="3"/>
  <c r="S628" i="3"/>
  <c r="AA594" i="3"/>
  <c r="AE655" i="3"/>
  <c r="P631" i="3"/>
  <c r="V599" i="3"/>
  <c r="G659" i="3"/>
  <c r="W655" i="3"/>
  <c r="AD625" i="3"/>
  <c r="M662" i="3"/>
  <c r="AD656" i="3"/>
  <c r="I624" i="3"/>
  <c r="AH627" i="3"/>
  <c r="AC655" i="3"/>
  <c r="R624" i="3"/>
  <c r="W595" i="3"/>
  <c r="L593" i="3"/>
  <c r="AE625" i="3"/>
  <c r="AE623" i="3"/>
  <c r="AE597" i="3"/>
  <c r="M655" i="3"/>
  <c r="Y628" i="3"/>
  <c r="G660" i="3"/>
  <c r="Z600" i="3"/>
  <c r="AH629" i="3"/>
  <c r="Z596" i="3"/>
  <c r="S627" i="3"/>
  <c r="G596" i="3"/>
  <c r="K597" i="3"/>
  <c r="AD623" i="3"/>
  <c r="N662" i="3"/>
  <c r="AA659" i="3"/>
  <c r="G655" i="3"/>
  <c r="Y626" i="3"/>
  <c r="S594" i="3"/>
  <c r="AD662" i="3"/>
  <c r="AE630" i="3"/>
  <c r="X599" i="3"/>
  <c r="W593" i="3"/>
  <c r="M623" i="3"/>
  <c r="AI625" i="3"/>
  <c r="AC623" i="3"/>
  <c r="M626" i="3"/>
  <c r="AB662" i="3"/>
  <c r="V630" i="3"/>
  <c r="U625" i="3"/>
  <c r="AD661" i="3"/>
  <c r="X623" i="3"/>
  <c r="X598" i="3"/>
  <c r="AC654" i="3"/>
  <c r="Q627" i="3"/>
  <c r="AG593" i="3"/>
  <c r="I628" i="3"/>
  <c r="AI624" i="3"/>
  <c r="AE596" i="3"/>
  <c r="AA597" i="3"/>
  <c r="AD626" i="3"/>
  <c r="Z661" i="3"/>
  <c r="J593" i="3"/>
  <c r="H627" i="3"/>
  <c r="AG623" i="3"/>
  <c r="N630" i="3"/>
  <c r="AA624" i="3"/>
  <c r="X630" i="3"/>
  <c r="U629" i="3"/>
  <c r="X624" i="3"/>
  <c r="H625" i="3"/>
  <c r="O656" i="3"/>
  <c r="J626" i="3"/>
  <c r="U656" i="3"/>
  <c r="I626" i="3"/>
  <c r="AE661" i="3"/>
  <c r="G595" i="3"/>
  <c r="AD627" i="3"/>
  <c r="Z595" i="3"/>
  <c r="X661" i="3"/>
  <c r="X629" i="3"/>
  <c r="J623" i="3"/>
  <c r="W623" i="3"/>
  <c r="AI626" i="3"/>
  <c r="K595" i="3"/>
  <c r="K596" i="3"/>
  <c r="AF596" i="3"/>
  <c r="AI596" i="3"/>
  <c r="S623" i="3"/>
  <c r="W656" i="3"/>
  <c r="O659" i="3"/>
  <c r="U631" i="3"/>
  <c r="J595" i="3"/>
  <c r="H661" i="3"/>
  <c r="AD629" i="3"/>
  <c r="AB599" i="3"/>
  <c r="G623" i="3"/>
  <c r="G656" i="3"/>
  <c r="Z630" i="3"/>
  <c r="M625" i="3"/>
  <c r="AC628" i="3"/>
  <c r="Z623" i="3"/>
  <c r="AD135" i="8" a="1"/>
  <c r="AB630" i="3"/>
  <c r="H662" i="3"/>
  <c r="AC627" i="3"/>
  <c r="O594" i="3"/>
  <c r="Q623" i="3"/>
  <c r="M631" i="3"/>
  <c r="X660" i="3"/>
  <c r="P623" i="3"/>
  <c r="S596" i="3"/>
  <c r="I623" i="3"/>
  <c r="U654" i="3"/>
  <c r="AG627" i="3"/>
  <c r="P627" i="3"/>
  <c r="AE626" i="3"/>
  <c r="AG596" i="3"/>
  <c r="AG123" i="8" a="1"/>
  <c r="E123" i="8" l="1"/>
  <c r="AD135" i="8"/>
  <c r="AD129" i="8"/>
  <c r="D626" i="3"/>
  <c r="D627" i="3"/>
  <c r="D629" i="3"/>
  <c r="D631" i="3"/>
  <c r="D630" i="3"/>
  <c r="D628" i="3"/>
  <c r="D625" i="3"/>
  <c r="D663" i="3"/>
  <c r="D632" i="3"/>
  <c r="D600" i="3"/>
  <c r="D598" i="3"/>
  <c r="D592" i="3"/>
  <c r="D593" i="3"/>
  <c r="D594" i="3"/>
  <c r="D595" i="3"/>
  <c r="D596" i="3"/>
  <c r="D597" i="3"/>
  <c r="AG123" i="8"/>
  <c r="D658" i="3" l="1"/>
  <c r="D657" i="3"/>
  <c r="D664" i="3"/>
  <c r="D633" i="3"/>
  <c r="D601" i="3"/>
  <c r="C42" i="26"/>
  <c r="W660" i="3"/>
  <c r="AH632" i="3"/>
  <c r="T595" i="3"/>
  <c r="AB595" i="3"/>
  <c r="AI655" i="3"/>
  <c r="M663" i="3"/>
  <c r="U593" i="3"/>
  <c r="AD136" i="8" a="1"/>
  <c r="T592" i="3"/>
  <c r="AA632" i="3"/>
  <c r="V661" i="3"/>
  <c r="AH655" i="3"/>
  <c r="S657" i="3"/>
  <c r="S129" i="8" a="1"/>
  <c r="S629" i="3"/>
  <c r="K661" i="3"/>
  <c r="V135" i="8" a="1"/>
  <c r="AH631" i="3"/>
  <c r="P596" i="3"/>
  <c r="AH654" i="3"/>
  <c r="AF660" i="3"/>
  <c r="AB658" i="3"/>
  <c r="AC596" i="3"/>
  <c r="AE663" i="3"/>
  <c r="L596" i="3"/>
  <c r="AA662" i="3"/>
  <c r="AG600" i="3"/>
  <c r="R632" i="3"/>
  <c r="AE598" i="3"/>
  <c r="AB600" i="3"/>
  <c r="T632" i="3"/>
  <c r="Y135" i="8" a="1"/>
  <c r="U659" i="3"/>
  <c r="AI597" i="3"/>
  <c r="M659" i="3"/>
  <c r="S123" i="8" a="1"/>
  <c r="Z631" i="3"/>
  <c r="K123" i="8" a="1"/>
  <c r="G657" i="3"/>
  <c r="Z662" i="3"/>
  <c r="V656" i="3"/>
  <c r="AB624" i="3"/>
  <c r="N123" i="8" a="1"/>
  <c r="U658" i="3"/>
  <c r="AB661" i="3"/>
  <c r="H592" i="3"/>
  <c r="AD632" i="3"/>
  <c r="X129" i="8" a="1"/>
  <c r="AG599" i="3"/>
  <c r="L123" i="8" a="1"/>
  <c r="Y593" i="3"/>
  <c r="Q129" i="8" a="1"/>
  <c r="V655" i="3"/>
  <c r="L625" i="3"/>
  <c r="Y592" i="3"/>
  <c r="P659" i="3"/>
  <c r="Q593" i="3"/>
  <c r="W123" i="8" a="1"/>
  <c r="F123" i="8" a="1"/>
  <c r="AD628" i="3"/>
  <c r="AE662" i="3"/>
  <c r="G592" i="3"/>
  <c r="AC594" i="3"/>
  <c r="S654" i="3"/>
  <c r="Z123" i="8" a="1"/>
  <c r="T626" i="3"/>
  <c r="AA598" i="3"/>
  <c r="Z659" i="3"/>
  <c r="AI629" i="3"/>
  <c r="T600" i="3"/>
  <c r="K663" i="3"/>
  <c r="H656" i="3"/>
  <c r="W628" i="3"/>
  <c r="AG632" i="3"/>
  <c r="H657" i="3"/>
  <c r="R123" i="8" a="1"/>
  <c r="O632" i="3"/>
  <c r="M632" i="3"/>
  <c r="AI654" i="3"/>
  <c r="Y658" i="3"/>
  <c r="I656" i="3"/>
  <c r="G631" i="3"/>
  <c r="N661" i="3"/>
  <c r="AG660" i="3"/>
  <c r="I662" i="3"/>
  <c r="AA654" i="3"/>
  <c r="H598" i="3"/>
  <c r="I123" i="8" a="1"/>
  <c r="AD130" i="8" a="1"/>
  <c r="G658" i="3"/>
  <c r="Y663" i="3"/>
  <c r="X632" i="3"/>
  <c r="AH656" i="3"/>
  <c r="AC597" i="3"/>
  <c r="S662" i="3"/>
  <c r="E129" i="8" a="1"/>
  <c r="Q629" i="3"/>
  <c r="S655" i="3"/>
  <c r="W658" i="3"/>
  <c r="I659" i="3"/>
  <c r="AB660" i="3"/>
  <c r="AH662" i="3"/>
  <c r="AD123" i="8" a="1"/>
  <c r="N599" i="3"/>
  <c r="Y600" i="3"/>
  <c r="V598" i="3"/>
  <c r="O660" i="3"/>
  <c r="T661" i="3"/>
  <c r="T658" i="3"/>
  <c r="X593" i="3"/>
  <c r="N657" i="3"/>
  <c r="G135" i="8" a="1"/>
  <c r="K660" i="3"/>
  <c r="L654" i="3"/>
  <c r="L632" i="3"/>
  <c r="AD600" i="3"/>
  <c r="X123" i="8" a="1"/>
  <c r="AE592" i="3"/>
  <c r="O593" i="3"/>
  <c r="P129" i="8" a="1"/>
  <c r="AF663" i="3"/>
  <c r="M598" i="3"/>
  <c r="F135" i="8" a="1"/>
  <c r="X135" i="8" a="1"/>
  <c r="L600" i="3"/>
  <c r="P593" i="3"/>
  <c r="I631" i="3"/>
  <c r="T657" i="3"/>
  <c r="AI628" i="3"/>
  <c r="G129" i="8" a="1"/>
  <c r="AA600" i="3"/>
  <c r="J129" i="8" a="1"/>
  <c r="U597" i="3"/>
  <c r="K600" i="3"/>
  <c r="X596" i="3"/>
  <c r="AB129" i="8" a="1"/>
  <c r="R656" i="3"/>
  <c r="O663" i="3"/>
  <c r="P663" i="3"/>
  <c r="M600" i="3"/>
  <c r="P135" i="8" a="1"/>
  <c r="I663" i="3"/>
  <c r="Y654" i="3"/>
  <c r="AH659" i="3"/>
  <c r="Z135" i="8" a="1"/>
  <c r="O123" i="8" a="1"/>
  <c r="T599" i="3"/>
  <c r="AA135" i="8" a="1"/>
  <c r="Z129" i="8" a="1"/>
  <c r="AD658" i="3"/>
  <c r="AG135" i="8" a="1"/>
  <c r="N594" i="3"/>
  <c r="V595" i="3"/>
  <c r="V657" i="3"/>
  <c r="AG655" i="3"/>
  <c r="AC600" i="3"/>
  <c r="I660" i="3"/>
  <c r="P654" i="3"/>
  <c r="R129" i="8" a="1"/>
  <c r="H654" i="3"/>
  <c r="V626" i="3"/>
  <c r="X656" i="3"/>
  <c r="U129" i="8" a="1"/>
  <c r="J600" i="3"/>
  <c r="L656" i="3"/>
  <c r="G632" i="3"/>
  <c r="AD131" i="8" a="1"/>
  <c r="T598" i="3"/>
  <c r="AF632" i="3"/>
  <c r="AE658" i="3"/>
  <c r="K657" i="3"/>
  <c r="N660" i="3"/>
  <c r="Y631" i="3"/>
  <c r="Q599" i="3"/>
  <c r="K598" i="3"/>
  <c r="AD593" i="3"/>
  <c r="L628" i="3"/>
  <c r="AF600" i="3"/>
  <c r="L623" i="3"/>
  <c r="L626" i="3"/>
  <c r="S630" i="3"/>
  <c r="J632" i="3"/>
  <c r="K592" i="3"/>
  <c r="T630" i="3"/>
  <c r="T660" i="3"/>
  <c r="AH657" i="3"/>
  <c r="Y123" i="8" a="1"/>
  <c r="N659" i="3"/>
  <c r="AA123" i="8" a="1"/>
  <c r="L595" i="3"/>
  <c r="AB656" i="3"/>
  <c r="H129" i="8" a="1"/>
  <c r="P599" i="3"/>
  <c r="V654" i="3"/>
  <c r="O657" i="3"/>
  <c r="J659" i="3"/>
  <c r="AG656" i="3"/>
  <c r="Q655" i="3"/>
  <c r="K129" i="8" a="1"/>
  <c r="Z598" i="3"/>
  <c r="M129" i="8" a="1"/>
  <c r="Z656" i="3"/>
  <c r="AB593" i="3"/>
  <c r="Q630" i="3"/>
  <c r="N658" i="3"/>
  <c r="K593" i="3"/>
  <c r="T625" i="3"/>
  <c r="M123" i="8" a="1"/>
  <c r="AG630" i="3"/>
  <c r="T654" i="3"/>
  <c r="AE600" i="3"/>
  <c r="AF659" i="3"/>
  <c r="AC660" i="3"/>
  <c r="AB654" i="3"/>
  <c r="O135" i="8" a="1"/>
  <c r="Y632" i="3"/>
  <c r="AA599" i="3"/>
  <c r="AB623" i="3"/>
  <c r="U660" i="3"/>
  <c r="I655" i="3"/>
  <c r="Z660" i="3"/>
  <c r="U600" i="3"/>
  <c r="R654" i="3"/>
  <c r="W135" i="8" a="1"/>
  <c r="AF657" i="3"/>
  <c r="G600" i="3"/>
  <c r="AH598" i="3"/>
  <c r="T629" i="3"/>
  <c r="O129" i="8" a="1"/>
  <c r="P597" i="3"/>
  <c r="AI660" i="3"/>
  <c r="P657" i="3"/>
  <c r="U657" i="3"/>
  <c r="AA630" i="3"/>
  <c r="Q592" i="3"/>
  <c r="T631" i="3"/>
  <c r="N135" i="8" a="1"/>
  <c r="AF598" i="3"/>
  <c r="N655" i="3"/>
  <c r="AB592" i="3"/>
  <c r="AE631" i="3"/>
  <c r="AC598" i="3"/>
  <c r="K630" i="3"/>
  <c r="T129" i="8" a="1"/>
  <c r="T656" i="3"/>
  <c r="AB123" i="8" a="1"/>
  <c r="Z655" i="3"/>
  <c r="W662" i="3"/>
  <c r="Z658" i="3"/>
  <c r="AB627" i="3"/>
  <c r="AI662" i="3"/>
  <c r="AA656" i="3"/>
  <c r="P632" i="3"/>
  <c r="M594" i="3"/>
  <c r="Y655" i="3"/>
  <c r="AA657" i="3"/>
  <c r="V625" i="3"/>
  <c r="V663" i="3"/>
  <c r="AF628" i="3"/>
  <c r="L594" i="3"/>
  <c r="AI600" i="3"/>
  <c r="T655" i="3"/>
  <c r="U594" i="3"/>
  <c r="J657" i="3"/>
  <c r="Q662" i="3"/>
  <c r="X600" i="3"/>
  <c r="H596" i="3"/>
  <c r="S659" i="3"/>
  <c r="AE632" i="3"/>
  <c r="H594" i="3"/>
  <c r="I135" i="8" a="1"/>
  <c r="N628" i="3"/>
  <c r="T123" i="8" a="1"/>
  <c r="AG659" i="3"/>
  <c r="AE129" i="8" a="1"/>
  <c r="AC663" i="3"/>
  <c r="K655" i="3"/>
  <c r="I630" i="3"/>
  <c r="T628" i="3"/>
  <c r="P123" i="8" a="1"/>
  <c r="O662" i="3"/>
  <c r="AI663" i="3"/>
  <c r="AB631" i="3"/>
  <c r="O631" i="3"/>
  <c r="R631" i="3"/>
  <c r="AG658" i="3"/>
  <c r="V623" i="3"/>
  <c r="AB659" i="3"/>
  <c r="S599" i="3"/>
  <c r="AH663" i="3"/>
  <c r="U663" i="3"/>
  <c r="AA663" i="3"/>
  <c r="L627" i="3"/>
  <c r="N129" i="8" a="1"/>
  <c r="AD592" i="3"/>
  <c r="AG662" i="3"/>
  <c r="K631" i="3"/>
  <c r="K659" i="3"/>
  <c r="Q659" i="3"/>
  <c r="Z632" i="3"/>
  <c r="AB594" i="3"/>
  <c r="AA631" i="3"/>
  <c r="S632" i="3"/>
  <c r="M593" i="3"/>
  <c r="AD657" i="3"/>
  <c r="N627" i="3"/>
  <c r="P656" i="3"/>
  <c r="I654" i="3"/>
  <c r="I129" i="8" a="1"/>
  <c r="S660" i="3"/>
  <c r="P594" i="3"/>
  <c r="J654" i="3"/>
  <c r="N596" i="3"/>
  <c r="AE123" i="8" a="1"/>
  <c r="AI630" i="3"/>
  <c r="S135" i="8" a="1"/>
  <c r="W598" i="3"/>
  <c r="O658" i="3"/>
  <c r="J631" i="3"/>
  <c r="K599" i="3"/>
  <c r="L659" i="3"/>
  <c r="L598" i="3"/>
  <c r="N656" i="3"/>
  <c r="AB657" i="3"/>
  <c r="T623" i="3"/>
  <c r="AB625" i="3"/>
  <c r="AG661" i="3"/>
  <c r="AD663" i="3"/>
  <c r="Q123" i="8" a="1"/>
  <c r="AF593" i="3"/>
  <c r="O598" i="3"/>
  <c r="T662" i="3"/>
  <c r="G123" i="8" a="1"/>
  <c r="M592" i="3"/>
  <c r="K654" i="3"/>
  <c r="J662" i="3"/>
  <c r="X592" i="3"/>
  <c r="X663" i="3"/>
  <c r="U596" i="3"/>
  <c r="M596" i="3"/>
  <c r="AE657" i="3"/>
  <c r="AI661" i="3"/>
  <c r="Y598" i="3"/>
  <c r="AF129" i="8" a="1"/>
  <c r="N625" i="3"/>
  <c r="R659" i="3"/>
  <c r="AI656" i="3"/>
  <c r="S661" i="3"/>
  <c r="U628" i="3"/>
  <c r="S663" i="3"/>
  <c r="I629" i="3"/>
  <c r="P655" i="3"/>
  <c r="AD137" i="8" a="1"/>
  <c r="AI659" i="3"/>
  <c r="L660" i="3"/>
  <c r="H595" i="3"/>
  <c r="L629" i="3"/>
  <c r="H655" i="3"/>
  <c r="J663" i="3"/>
  <c r="X597" i="3"/>
  <c r="AC123" i="8" a="1"/>
  <c r="H660" i="3"/>
  <c r="R592" i="3"/>
  <c r="W657" i="3"/>
  <c r="Q663" i="3"/>
  <c r="AA658" i="3"/>
  <c r="Z657" i="3"/>
  <c r="K629" i="3"/>
  <c r="AG657" i="3"/>
  <c r="N624" i="3"/>
  <c r="N600" i="3"/>
  <c r="L597" i="3"/>
  <c r="M597" i="3"/>
  <c r="N654" i="3"/>
  <c r="AB628" i="3"/>
  <c r="AG597" i="3"/>
  <c r="T594" i="3"/>
  <c r="W600" i="3"/>
  <c r="L662" i="3"/>
  <c r="M657" i="3"/>
  <c r="H123" i="8" a="1"/>
  <c r="I661" i="3"/>
  <c r="N593" i="3"/>
  <c r="H632" i="3"/>
  <c r="AA629" i="3"/>
  <c r="N623" i="3"/>
  <c r="AF592" i="3"/>
  <c r="I592" i="3"/>
  <c r="AB135" i="8" a="1"/>
  <c r="Y656" i="3"/>
  <c r="L657" i="3"/>
  <c r="L135" i="8" a="1"/>
  <c r="P592" i="3"/>
  <c r="AB596" i="3"/>
  <c r="X659" i="3"/>
  <c r="J135" i="8" a="1"/>
  <c r="AA661" i="3"/>
  <c r="T624" i="3"/>
  <c r="M660" i="3"/>
  <c r="P600" i="3"/>
  <c r="X595" i="3"/>
  <c r="T627" i="3"/>
  <c r="Y662" i="3"/>
  <c r="H135" i="8" a="1"/>
  <c r="AI657" i="3"/>
  <c r="AA655" i="3"/>
  <c r="L661" i="3"/>
  <c r="AG592" i="3"/>
  <c r="AC658" i="3"/>
  <c r="G663" i="3"/>
  <c r="O600" i="3"/>
  <c r="M658" i="3"/>
  <c r="N632" i="3"/>
  <c r="K632" i="3"/>
  <c r="X657" i="3"/>
  <c r="Z663" i="3"/>
  <c r="Q632" i="3"/>
  <c r="Y659" i="3"/>
  <c r="AD596" i="3"/>
  <c r="Q658" i="3"/>
  <c r="S658" i="3"/>
  <c r="M135" i="8" a="1"/>
  <c r="AI632" i="3"/>
  <c r="R135" i="8" a="1"/>
  <c r="AC129" i="8" a="1"/>
  <c r="Q661" i="3"/>
  <c r="R658" i="3"/>
  <c r="W632" i="3"/>
  <c r="Y660" i="3"/>
  <c r="N595" i="3"/>
  <c r="X658" i="3"/>
  <c r="AF654" i="3"/>
  <c r="R655" i="3"/>
  <c r="AG663" i="3"/>
  <c r="N626" i="3"/>
  <c r="N597" i="3"/>
  <c r="V627" i="3"/>
  <c r="P595" i="3"/>
  <c r="AB632" i="3"/>
  <c r="AD598" i="3"/>
  <c r="AH592" i="3"/>
  <c r="V597" i="3"/>
  <c r="AG129" i="8" a="1"/>
  <c r="AD659" i="3"/>
  <c r="J598" i="3"/>
  <c r="U598" i="3"/>
  <c r="AF658" i="3"/>
  <c r="W592" i="3"/>
  <c r="AC599" i="3"/>
  <c r="X654" i="3"/>
  <c r="AH658" i="3"/>
  <c r="V659" i="3"/>
  <c r="AC593" i="3"/>
  <c r="H600" i="3"/>
  <c r="L630" i="3"/>
  <c r="T597" i="3"/>
  <c r="Q660" i="3"/>
  <c r="Z654" i="3"/>
  <c r="J656" i="3"/>
  <c r="W599" i="3"/>
  <c r="AI599" i="3"/>
  <c r="Q598" i="3"/>
  <c r="K135" i="8" a="1"/>
  <c r="N592" i="3"/>
  <c r="L624" i="3"/>
  <c r="Y661" i="3"/>
  <c r="R662" i="3"/>
  <c r="Y129" i="8" a="1"/>
  <c r="R600" i="3"/>
  <c r="V129" i="8" a="1"/>
  <c r="L655" i="3"/>
  <c r="E135" i="8" a="1"/>
  <c r="Q657" i="3"/>
  <c r="H658" i="3"/>
  <c r="AD597" i="3"/>
  <c r="S592" i="3"/>
  <c r="Y630" i="3"/>
  <c r="U661" i="3"/>
  <c r="AC659" i="3"/>
  <c r="Y629" i="3"/>
  <c r="H659" i="3"/>
  <c r="V594" i="3"/>
  <c r="K658" i="3"/>
  <c r="I658" i="3"/>
  <c r="H663" i="3"/>
  <c r="Q600" i="3"/>
  <c r="AI631" i="3"/>
  <c r="M595" i="3"/>
  <c r="AG631" i="3"/>
  <c r="AD594" i="3"/>
  <c r="AC657" i="3"/>
  <c r="AC661" i="3"/>
  <c r="S656" i="3"/>
  <c r="V632" i="3"/>
  <c r="AG654" i="3"/>
  <c r="K662" i="3"/>
  <c r="T596" i="3"/>
  <c r="L631" i="3"/>
  <c r="V658" i="3"/>
  <c r="U592" i="3"/>
  <c r="J658" i="3"/>
  <c r="J123" i="8" a="1"/>
  <c r="AB598" i="3"/>
  <c r="AC631" i="3"/>
  <c r="I599" i="3"/>
  <c r="L129" i="8" a="1"/>
  <c r="AG628" i="3"/>
  <c r="AC135" i="8" a="1"/>
  <c r="T659" i="3"/>
  <c r="V593" i="3"/>
  <c r="I632" i="3"/>
  <c r="T135" i="8" a="1"/>
  <c r="AB655" i="3"/>
  <c r="I657" i="3"/>
  <c r="I600" i="3"/>
  <c r="R657" i="3"/>
  <c r="AD595" i="3"/>
  <c r="W631" i="3"/>
  <c r="V123" i="8" a="1"/>
  <c r="S600" i="3"/>
  <c r="AH600" i="3"/>
  <c r="U123" i="8" a="1"/>
  <c r="U595" i="3"/>
  <c r="H597" i="3"/>
  <c r="J592" i="3"/>
  <c r="V596" i="3"/>
  <c r="Q654" i="3"/>
  <c r="AI658" i="3"/>
  <c r="U632" i="3"/>
  <c r="Q135" i="8" a="1"/>
  <c r="X594" i="3"/>
  <c r="AF597" i="3"/>
  <c r="F129" i="8" a="1"/>
  <c r="Y657" i="3"/>
  <c r="H593" i="3"/>
  <c r="G599" i="3"/>
  <c r="S631" i="3"/>
  <c r="J655" i="3"/>
  <c r="P598" i="3"/>
  <c r="AF123" i="8" a="1"/>
  <c r="G598" i="3"/>
  <c r="U135" i="8" a="1"/>
  <c r="AB663" i="3"/>
  <c r="V592" i="3"/>
  <c r="O599" i="3"/>
  <c r="AG598" i="3"/>
  <c r="I598" i="3"/>
  <c r="AA129" i="8" a="1"/>
  <c r="Y599" i="3"/>
  <c r="AA660" i="3"/>
  <c r="Q656" i="3"/>
  <c r="X655" i="3"/>
  <c r="AB597" i="3"/>
  <c r="K656" i="3"/>
  <c r="L663" i="3"/>
  <c r="W129" i="8" a="1"/>
  <c r="AC595" i="3"/>
  <c r="M661" i="3"/>
  <c r="AE135" i="8" a="1"/>
  <c r="R663" i="3"/>
  <c r="S598" i="3"/>
  <c r="AB626" i="3"/>
  <c r="G662" i="3"/>
  <c r="AC592" i="3"/>
  <c r="AF656" i="3"/>
  <c r="AF599" i="3"/>
  <c r="AF655" i="3"/>
  <c r="AI598" i="3"/>
  <c r="AG629" i="3"/>
  <c r="AE599" i="3"/>
  <c r="AC632" i="3"/>
  <c r="P658" i="3"/>
  <c r="L658" i="3"/>
  <c r="Q631" i="3"/>
  <c r="W663" i="3"/>
  <c r="V624" i="3"/>
  <c r="AF135" i="8" a="1"/>
  <c r="K633" i="3"/>
  <c r="Y664" i="3"/>
  <c r="M633" i="3"/>
  <c r="O633" i="3"/>
  <c r="AD664" i="3"/>
  <c r="AC601" i="3"/>
  <c r="AC633" i="3"/>
  <c r="R664" i="3"/>
  <c r="AH633" i="3"/>
  <c r="AH664" i="3"/>
  <c r="H633" i="3"/>
  <c r="L601" i="3"/>
  <c r="S664" i="3"/>
  <c r="J601" i="3"/>
  <c r="N664" i="3"/>
  <c r="S633" i="3"/>
  <c r="AI633" i="3"/>
  <c r="AF601" i="3"/>
  <c r="Z664" i="3"/>
  <c r="AG601" i="3"/>
  <c r="I664" i="3"/>
  <c r="AB633" i="3"/>
  <c r="AH601" i="3"/>
  <c r="Q633" i="3"/>
  <c r="S601" i="3"/>
  <c r="AB601" i="3"/>
  <c r="V664" i="3"/>
  <c r="AD633" i="3"/>
  <c r="K601" i="3"/>
  <c r="G633" i="3"/>
  <c r="O664" i="3"/>
  <c r="AA664" i="3"/>
  <c r="X664" i="3"/>
  <c r="V633" i="3"/>
  <c r="AB664" i="3"/>
  <c r="AG633" i="3"/>
  <c r="W664" i="3"/>
  <c r="AD601" i="3"/>
  <c r="M601" i="3"/>
  <c r="Y601" i="3"/>
  <c r="K664" i="3"/>
  <c r="AG124" i="8" a="1"/>
  <c r="M664" i="3"/>
  <c r="P633" i="3"/>
  <c r="P664" i="3"/>
  <c r="AF633" i="3"/>
  <c r="R633" i="3"/>
  <c r="Y633" i="3"/>
  <c r="W601" i="3"/>
  <c r="U601" i="3"/>
  <c r="T601" i="3"/>
  <c r="AC664" i="3"/>
  <c r="Z633" i="3"/>
  <c r="Q601" i="3"/>
  <c r="X601" i="3"/>
  <c r="U633" i="3"/>
  <c r="Q664" i="3"/>
  <c r="J664" i="3"/>
  <c r="G601" i="3"/>
  <c r="N633" i="3"/>
  <c r="AE664" i="3"/>
  <c r="AG664" i="3"/>
  <c r="T664" i="3"/>
  <c r="U664" i="3"/>
  <c r="T633" i="3"/>
  <c r="I601" i="3"/>
  <c r="Z601" i="3"/>
  <c r="L664" i="3"/>
  <c r="AF664" i="3"/>
  <c r="H664" i="3"/>
  <c r="L633" i="3"/>
  <c r="G664" i="3"/>
  <c r="AE601" i="3"/>
  <c r="R601" i="3"/>
  <c r="X633" i="3"/>
  <c r="AE633" i="3"/>
  <c r="P601" i="3"/>
  <c r="N601" i="3"/>
  <c r="AI601" i="3"/>
  <c r="V601" i="3"/>
  <c r="AA601" i="3"/>
  <c r="W633" i="3"/>
  <c r="H601" i="3"/>
  <c r="AA633" i="3"/>
  <c r="I633" i="3"/>
  <c r="AI664" i="3"/>
  <c r="J633" i="3"/>
  <c r="O601" i="3"/>
  <c r="AG125" i="8" a="1"/>
  <c r="AF135" i="8" l="1"/>
  <c r="AE135" i="8"/>
  <c r="W129" i="8"/>
  <c r="AA129" i="8"/>
  <c r="U135" i="8"/>
  <c r="AF123" i="8"/>
  <c r="F129" i="8"/>
  <c r="F131" i="8" s="1" a="1"/>
  <c r="F131" i="8" s="1"/>
  <c r="Q135" i="8"/>
  <c r="U123" i="8"/>
  <c r="V123" i="8"/>
  <c r="T135" i="8"/>
  <c r="AC135" i="8"/>
  <c r="AC136" i="8" s="1" a="1"/>
  <c r="AC136" i="8" s="1"/>
  <c r="L129" i="8"/>
  <c r="J123" i="8"/>
  <c r="E135" i="8"/>
  <c r="V129" i="8"/>
  <c r="Y129" i="8"/>
  <c r="K135" i="8"/>
  <c r="AG129" i="8"/>
  <c r="AC129" i="8"/>
  <c r="R135" i="8"/>
  <c r="M135" i="8"/>
  <c r="H135" i="8"/>
  <c r="J135" i="8"/>
  <c r="L135" i="8"/>
  <c r="AB135" i="8"/>
  <c r="H123" i="8"/>
  <c r="AC123" i="8"/>
  <c r="AD137" i="8"/>
  <c r="AF129" i="8"/>
  <c r="G123" i="8"/>
  <c r="G124" i="8" s="1" a="1"/>
  <c r="Q123" i="8"/>
  <c r="S135" i="8"/>
  <c r="AE123" i="8"/>
  <c r="I129" i="8"/>
  <c r="N129" i="8"/>
  <c r="P123" i="8"/>
  <c r="P125" i="8" s="1" a="1"/>
  <c r="P125" i="8" s="1"/>
  <c r="AE129" i="8"/>
  <c r="T123" i="8"/>
  <c r="I135" i="8"/>
  <c r="AB123" i="8"/>
  <c r="T129" i="8"/>
  <c r="N135" i="8"/>
  <c r="O129" i="8"/>
  <c r="W135" i="8"/>
  <c r="W137" i="8" s="1" a="1"/>
  <c r="W137" i="8" s="1"/>
  <c r="O135" i="8"/>
  <c r="M123" i="8"/>
  <c r="M129" i="8"/>
  <c r="K129" i="8"/>
  <c r="H129" i="8"/>
  <c r="AA123" i="8"/>
  <c r="Y123" i="8"/>
  <c r="AD131" i="8"/>
  <c r="U129" i="8"/>
  <c r="R129" i="8"/>
  <c r="AG135" i="8"/>
  <c r="Z129" i="8"/>
  <c r="AA135" i="8"/>
  <c r="O123" i="8"/>
  <c r="Z135" i="8"/>
  <c r="P135" i="8"/>
  <c r="P137" i="8" s="1" a="1"/>
  <c r="P137" i="8" s="1"/>
  <c r="AB129" i="8"/>
  <c r="J129" i="8"/>
  <c r="G129" i="8"/>
  <c r="G130" i="8" s="1" a="1"/>
  <c r="G130" i="8" s="1"/>
  <c r="X135" i="8"/>
  <c r="X137" i="8" s="1" a="1"/>
  <c r="X137" i="8" s="1"/>
  <c r="F135" i="8"/>
  <c r="F136" i="8" s="1" a="1"/>
  <c r="F136" i="8" s="1"/>
  <c r="P129" i="8"/>
  <c r="P131" i="8" s="1" a="1"/>
  <c r="P131" i="8" s="1"/>
  <c r="X123" i="8"/>
  <c r="G135" i="8"/>
  <c r="G137" i="8" s="1" a="1"/>
  <c r="G137" i="8" s="1"/>
  <c r="AD123" i="8"/>
  <c r="E129" i="8"/>
  <c r="AD130" i="8"/>
  <c r="I123" i="8"/>
  <c r="R123" i="8"/>
  <c r="Z123" i="8"/>
  <c r="F123" i="8"/>
  <c r="W123" i="8"/>
  <c r="Q129" i="8"/>
  <c r="L123" i="8"/>
  <c r="X129" i="8"/>
  <c r="N123" i="8"/>
  <c r="K123" i="8"/>
  <c r="S123" i="8"/>
  <c r="Y135" i="8"/>
  <c r="Y136" i="8" s="1" a="1"/>
  <c r="Y136" i="8" s="1"/>
  <c r="V135" i="8"/>
  <c r="S129" i="8"/>
  <c r="AD136" i="8"/>
  <c r="AD138" i="8" s="1"/>
  <c r="G131" i="8" a="1"/>
  <c r="G131" i="8" s="1"/>
  <c r="G132" i="8" s="1"/>
  <c r="G136" i="8" a="1"/>
  <c r="G136" i="8" s="1"/>
  <c r="AD132" i="8"/>
  <c r="D665" i="3"/>
  <c r="D634" i="3"/>
  <c r="D602" i="3"/>
  <c r="AG124" i="8"/>
  <c r="AG125" i="8"/>
  <c r="P124" i="8" a="1"/>
  <c r="P124" i="8" s="1"/>
  <c r="C51" i="3"/>
  <c r="C43" i="3"/>
  <c r="C41" i="3"/>
  <c r="AF137" i="8" a="1"/>
  <c r="Y131" i="8" a="1"/>
  <c r="L136" i="8" a="1"/>
  <c r="K131" i="8" a="1"/>
  <c r="AA136" i="8" a="1"/>
  <c r="AB665" i="3"/>
  <c r="F124" i="8" a="1"/>
  <c r="AA665" i="3"/>
  <c r="P665" i="3"/>
  <c r="X124" i="8" a="1"/>
  <c r="I136" i="8" a="1"/>
  <c r="AA124" i="8" a="1"/>
  <c r="AA634" i="3"/>
  <c r="AE634" i="3"/>
  <c r="AF124" i="8" a="1"/>
  <c r="X130" i="8" a="1"/>
  <c r="AC124" i="8" a="1"/>
  <c r="AA137" i="8" a="1"/>
  <c r="Z124" i="8" a="1"/>
  <c r="Z136" i="8" a="1"/>
  <c r="W634" i="3"/>
  <c r="Y130" i="8" a="1"/>
  <c r="S602" i="3"/>
  <c r="I125" i="8" a="1"/>
  <c r="V602" i="3"/>
  <c r="Q634" i="3"/>
  <c r="R130" i="8" a="1"/>
  <c r="N602" i="3"/>
  <c r="J602" i="3"/>
  <c r="AA130" i="8" a="1"/>
  <c r="R634" i="3"/>
  <c r="AF131" i="8" a="1"/>
  <c r="AB634" i="3"/>
  <c r="AI634" i="3"/>
  <c r="AF136" i="8" a="1"/>
  <c r="I665" i="3"/>
  <c r="G602" i="3"/>
  <c r="X602" i="3"/>
  <c r="F125" i="8" a="1"/>
  <c r="M665" i="3"/>
  <c r="AC125" i="8" a="1"/>
  <c r="K125" i="8" a="1"/>
  <c r="S634" i="3"/>
  <c r="S124" i="8" a="1"/>
  <c r="Z665" i="3"/>
  <c r="T124" i="8" a="1"/>
  <c r="H665" i="3"/>
  <c r="W665" i="3"/>
  <c r="AC665" i="3"/>
  <c r="N665" i="3"/>
  <c r="AH634" i="3"/>
  <c r="T634" i="3"/>
  <c r="J665" i="3"/>
  <c r="M602" i="3"/>
  <c r="Q136" i="8" a="1"/>
  <c r="AI665" i="3"/>
  <c r="W125" i="8" a="1"/>
  <c r="Q125" i="8" a="1"/>
  <c r="X634" i="3"/>
  <c r="AE124" i="8" a="1"/>
  <c r="AC602" i="3"/>
  <c r="U602" i="3"/>
  <c r="K634" i="3"/>
  <c r="N125" i="8" a="1"/>
  <c r="H125" i="8" a="1"/>
  <c r="U665" i="3"/>
  <c r="M634" i="3"/>
  <c r="R125" i="8" a="1"/>
  <c r="T125" i="8" a="1"/>
  <c r="AB602" i="3"/>
  <c r="U634" i="3"/>
  <c r="O665" i="3"/>
  <c r="AG665" i="3"/>
  <c r="AF125" i="8" a="1"/>
  <c r="T665" i="3"/>
  <c r="S665" i="3"/>
  <c r="S130" i="8" a="1"/>
  <c r="AA131" i="8" a="1"/>
  <c r="Z137" i="8" a="1"/>
  <c r="T602" i="3"/>
  <c r="H124" i="8" a="1"/>
  <c r="O124" i="8" a="1"/>
  <c r="V634" i="3"/>
  <c r="AE125" i="8" a="1"/>
  <c r="L634" i="3"/>
  <c r="Z125" i="8" a="1"/>
  <c r="R665" i="3"/>
  <c r="AD665" i="3"/>
  <c r="L124" i="8" a="1"/>
  <c r="AE665" i="3"/>
  <c r="G634" i="3"/>
  <c r="J125" i="8" a="1"/>
  <c r="AD602" i="3"/>
  <c r="J634" i="3"/>
  <c r="AI602" i="3"/>
  <c r="AG634" i="3"/>
  <c r="M125" i="8" a="1"/>
  <c r="AA125" i="8" a="1"/>
  <c r="AF665" i="3"/>
  <c r="L137" i="8" a="1"/>
  <c r="AB125" i="8" a="1"/>
  <c r="N634" i="3"/>
  <c r="AH665" i="3"/>
  <c r="G665" i="3"/>
  <c r="Q602" i="3"/>
  <c r="K130" i="8" a="1"/>
  <c r="U124" i="8" a="1"/>
  <c r="O602" i="3"/>
  <c r="AA602" i="3"/>
  <c r="I634" i="3"/>
  <c r="AF130" i="8" a="1"/>
  <c r="O137" i="8" a="1"/>
  <c r="U131" i="8" a="1"/>
  <c r="Q130" i="8" a="1"/>
  <c r="S131" i="8" a="1"/>
  <c r="AH602" i="3"/>
  <c r="Z602" i="3"/>
  <c r="V124" i="8" a="1"/>
  <c r="Z634" i="3"/>
  <c r="L665" i="3"/>
  <c r="L602" i="3"/>
  <c r="O634" i="3"/>
  <c r="AB124" i="8" a="1"/>
  <c r="R131" i="8" a="1"/>
  <c r="J131" i="8" a="1"/>
  <c r="P634" i="3"/>
  <c r="V665" i="3"/>
  <c r="AD634" i="3"/>
  <c r="R124" i="8" a="1"/>
  <c r="Y665" i="3"/>
  <c r="O125" i="8" a="1"/>
  <c r="Y125" i="8" a="1"/>
  <c r="R602" i="3"/>
  <c r="I602" i="3"/>
  <c r="K665" i="3"/>
  <c r="P602" i="3"/>
  <c r="L125" i="8" a="1"/>
  <c r="S125" i="8" a="1"/>
  <c r="V125" i="8" a="1"/>
  <c r="H602" i="3"/>
  <c r="Q124" i="8" a="1"/>
  <c r="X665" i="3"/>
  <c r="AF602" i="3"/>
  <c r="AD124" i="8" a="1"/>
  <c r="H634" i="3"/>
  <c r="Y634" i="3"/>
  <c r="K602" i="3"/>
  <c r="U125" i="8" a="1"/>
  <c r="M124" i="8" a="1"/>
  <c r="W602" i="3"/>
  <c r="I124" i="8" a="1"/>
  <c r="Q137" i="8" a="1"/>
  <c r="I137" i="8" a="1"/>
  <c r="X131" i="8" a="1"/>
  <c r="AC634" i="3"/>
  <c r="E125" i="8" a="1"/>
  <c r="J130" i="8" a="1"/>
  <c r="W124" i="8" a="1"/>
  <c r="AG602" i="3"/>
  <c r="N124" i="8" a="1"/>
  <c r="K124" i="8" a="1"/>
  <c r="Y602" i="3"/>
  <c r="AE602" i="3"/>
  <c r="Q665" i="3"/>
  <c r="AF634" i="3"/>
  <c r="E124" i="8" a="1"/>
  <c r="Y124" i="8" a="1"/>
  <c r="AD125" i="8" a="1"/>
  <c r="X125" i="8" a="1"/>
  <c r="J124" i="8" a="1"/>
  <c r="G138" i="8" l="1"/>
  <c r="P130" i="8" a="1"/>
  <c r="P130" i="8" s="1"/>
  <c r="P132" i="8" s="1"/>
  <c r="G125" i="8" a="1"/>
  <c r="F137" i="8" a="1"/>
  <c r="F137" i="8" s="1"/>
  <c r="F138" i="8" s="1"/>
  <c r="W136" i="8" a="1"/>
  <c r="W136" i="8" s="1"/>
  <c r="W138" i="8" s="1"/>
  <c r="F130" i="8" a="1"/>
  <c r="F130" i="8" s="1"/>
  <c r="F132" i="8" s="1"/>
  <c r="AC137" i="8" a="1"/>
  <c r="AC137" i="8" s="1"/>
  <c r="AC138" i="8" s="1"/>
  <c r="AI129" i="8"/>
  <c r="I15" i="25" s="1"/>
  <c r="Y137" i="8" a="1"/>
  <c r="Y137" i="8" s="1"/>
  <c r="Y138" i="8" s="1"/>
  <c r="X131" i="8"/>
  <c r="I137" i="8"/>
  <c r="Q137" i="8"/>
  <c r="J131" i="8"/>
  <c r="R131" i="8"/>
  <c r="S131" i="8"/>
  <c r="Q130" i="8"/>
  <c r="U131" i="8"/>
  <c r="O137" i="8"/>
  <c r="AF130" i="8"/>
  <c r="Z137" i="8"/>
  <c r="AA131" i="8"/>
  <c r="AA137" i="8"/>
  <c r="K131" i="8"/>
  <c r="L136" i="8"/>
  <c r="Y131" i="8"/>
  <c r="AF137" i="8"/>
  <c r="AI123" i="8"/>
  <c r="AI135" i="8"/>
  <c r="J14" i="25" s="1"/>
  <c r="X136" i="8" a="1"/>
  <c r="X136" i="8" s="1"/>
  <c r="X138" i="8" s="1"/>
  <c r="P136" i="8" a="1"/>
  <c r="P136" i="8" s="1"/>
  <c r="P138" i="8" s="1"/>
  <c r="Q136" i="8"/>
  <c r="L137" i="8"/>
  <c r="L138" i="8" s="1"/>
  <c r="X130" i="8"/>
  <c r="R130" i="8"/>
  <c r="S130" i="8"/>
  <c r="S132" i="8" s="1"/>
  <c r="AF136" i="8"/>
  <c r="AF138" i="8" s="1"/>
  <c r="Z136" i="8"/>
  <c r="K130" i="8"/>
  <c r="AA130" i="8"/>
  <c r="AA132" i="8" s="1"/>
  <c r="AA136" i="8"/>
  <c r="AA138" i="8" s="1"/>
  <c r="I136" i="8"/>
  <c r="Y130" i="8"/>
  <c r="J130" i="8"/>
  <c r="J132" i="8" s="1"/>
  <c r="AF131" i="8"/>
  <c r="AF132" i="8" s="1"/>
  <c r="Y14" i="25"/>
  <c r="R14" i="25"/>
  <c r="H14" i="25"/>
  <c r="K14" i="25"/>
  <c r="S14" i="25"/>
  <c r="P14" i="25"/>
  <c r="L14" i="25"/>
  <c r="T14" i="25"/>
  <c r="AB14" i="25"/>
  <c r="N14" i="25"/>
  <c r="AD14" i="25"/>
  <c r="E14" i="25"/>
  <c r="M14" i="25"/>
  <c r="AC14" i="25"/>
  <c r="O14" i="25"/>
  <c r="K16" i="25"/>
  <c r="S16" i="25"/>
  <c r="AA16" i="25"/>
  <c r="O16" i="25"/>
  <c r="Q16" i="25"/>
  <c r="J16" i="25"/>
  <c r="Z16" i="25"/>
  <c r="L16" i="25"/>
  <c r="T16" i="25"/>
  <c r="AB16" i="25"/>
  <c r="H16" i="25"/>
  <c r="X16" i="25"/>
  <c r="I16" i="25"/>
  <c r="E16" i="25"/>
  <c r="M16" i="25"/>
  <c r="U16" i="25"/>
  <c r="AC16" i="25"/>
  <c r="W16" i="25"/>
  <c r="P16" i="25"/>
  <c r="Y16" i="25"/>
  <c r="R16" i="25"/>
  <c r="F16" i="25"/>
  <c r="N16" i="25"/>
  <c r="V16" i="25"/>
  <c r="AD16" i="25"/>
  <c r="N15" i="25"/>
  <c r="V15" i="25"/>
  <c r="AD15" i="25"/>
  <c r="M15" i="25"/>
  <c r="U15" i="25"/>
  <c r="O15" i="25"/>
  <c r="W15" i="25"/>
  <c r="T15" i="25"/>
  <c r="H15" i="25"/>
  <c r="P15" i="25"/>
  <c r="X15" i="25"/>
  <c r="Z15" i="25"/>
  <c r="L15" i="25"/>
  <c r="AB15" i="25"/>
  <c r="E15" i="25"/>
  <c r="AC15" i="25"/>
  <c r="Q15" i="25"/>
  <c r="Y15" i="25"/>
  <c r="J15" i="25"/>
  <c r="R15" i="25"/>
  <c r="K15" i="25"/>
  <c r="S15" i="25"/>
  <c r="AA15" i="25"/>
  <c r="Y132" i="8"/>
  <c r="Q138" i="8"/>
  <c r="D666" i="3"/>
  <c r="D635" i="3"/>
  <c r="D603" i="3"/>
  <c r="AG126" i="8"/>
  <c r="H124" i="8"/>
  <c r="AC125" i="8"/>
  <c r="K124" i="8"/>
  <c r="Z125" i="8"/>
  <c r="AB124" i="8"/>
  <c r="Z124" i="8"/>
  <c r="X124" i="8"/>
  <c r="U125" i="8"/>
  <c r="R124" i="8"/>
  <c r="V124" i="8"/>
  <c r="I124" i="8"/>
  <c r="N124" i="8"/>
  <c r="AE125" i="8"/>
  <c r="T125" i="8"/>
  <c r="U124" i="8"/>
  <c r="AB125" i="8"/>
  <c r="R125" i="8"/>
  <c r="V125" i="8"/>
  <c r="I125" i="8"/>
  <c r="N125" i="8"/>
  <c r="AE124" i="8"/>
  <c r="T124" i="8"/>
  <c r="X125" i="8"/>
  <c r="M124" i="8"/>
  <c r="F124" i="8"/>
  <c r="W125" i="8"/>
  <c r="AA124" i="8"/>
  <c r="AF124" i="8"/>
  <c r="Y124" i="8"/>
  <c r="L125" i="8"/>
  <c r="K125" i="8"/>
  <c r="M125" i="8"/>
  <c r="F125" i="8"/>
  <c r="W124" i="8"/>
  <c r="AA125" i="8"/>
  <c r="AF125" i="8"/>
  <c r="Y125" i="8"/>
  <c r="L124" i="8"/>
  <c r="AC124" i="8"/>
  <c r="E124" i="8"/>
  <c r="J124" i="8"/>
  <c r="AD124" i="8"/>
  <c r="G124" i="8"/>
  <c r="S125" i="8"/>
  <c r="O124" i="8"/>
  <c r="Q124" i="8"/>
  <c r="H125" i="8"/>
  <c r="E125" i="8"/>
  <c r="J125" i="8"/>
  <c r="AD125" i="8"/>
  <c r="G125" i="8"/>
  <c r="S124" i="8"/>
  <c r="O125" i="8"/>
  <c r="Q125" i="8"/>
  <c r="P126" i="8"/>
  <c r="C48" i="3"/>
  <c r="V131" i="8" a="1"/>
  <c r="E137" i="8" a="1"/>
  <c r="V136" i="8" a="1"/>
  <c r="O130" i="8" a="1"/>
  <c r="T136" i="8" a="1"/>
  <c r="AB137" i="8" a="1"/>
  <c r="S137" i="8" a="1"/>
  <c r="AC580" i="3"/>
  <c r="M603" i="3"/>
  <c r="Z603" i="3"/>
  <c r="AC635" i="3"/>
  <c r="L585" i="3"/>
  <c r="R583" i="3"/>
  <c r="AF580" i="3"/>
  <c r="U635" i="3"/>
  <c r="L584" i="3"/>
  <c r="K581" i="3"/>
  <c r="H581" i="3"/>
  <c r="P583" i="3"/>
  <c r="J581" i="3"/>
  <c r="AI581" i="3"/>
  <c r="T603" i="3"/>
  <c r="AC584" i="3"/>
  <c r="Z583" i="3"/>
  <c r="H603" i="3"/>
  <c r="V585" i="3"/>
  <c r="Q585" i="3"/>
  <c r="AH578" i="3"/>
  <c r="P584" i="3"/>
  <c r="K585" i="3"/>
  <c r="J666" i="3"/>
  <c r="AG580" i="3"/>
  <c r="X578" i="3"/>
  <c r="AC579" i="3"/>
  <c r="Y586" i="3"/>
  <c r="I580" i="3"/>
  <c r="P582" i="3"/>
  <c r="L580" i="3"/>
  <c r="X603" i="3"/>
  <c r="AC586" i="3"/>
  <c r="Z582" i="3"/>
  <c r="W580" i="3"/>
  <c r="Y581" i="3"/>
  <c r="N666" i="3"/>
  <c r="Y579" i="3"/>
  <c r="AH635" i="3"/>
  <c r="J579" i="3"/>
  <c r="AC582" i="3"/>
  <c r="AB578" i="3"/>
  <c r="AG586" i="3"/>
  <c r="Z580" i="3"/>
  <c r="AI580" i="3"/>
  <c r="T583" i="3"/>
  <c r="Y584" i="3"/>
  <c r="AI586" i="3"/>
  <c r="AD581" i="3"/>
  <c r="W585" i="3"/>
  <c r="AA583" i="3"/>
  <c r="X584" i="3"/>
  <c r="AE586" i="3"/>
  <c r="I635" i="3"/>
  <c r="H585" i="3"/>
  <c r="AG666" i="3"/>
  <c r="W584" i="3"/>
  <c r="J583" i="3"/>
  <c r="Y580" i="3"/>
  <c r="S579" i="3"/>
  <c r="V583" i="3"/>
  <c r="AC603" i="3"/>
  <c r="N580" i="3"/>
  <c r="Y578" i="3"/>
  <c r="G582" i="3"/>
  <c r="L582" i="3"/>
  <c r="O579" i="3"/>
  <c r="K580" i="3"/>
  <c r="N578" i="3"/>
  <c r="AG585" i="3"/>
  <c r="X666" i="3"/>
  <c r="N581" i="3"/>
  <c r="Y583" i="3"/>
  <c r="AA581" i="3"/>
  <c r="Z584" i="3"/>
  <c r="M581" i="3"/>
  <c r="T580" i="3"/>
  <c r="K579" i="3"/>
  <c r="AI585" i="3"/>
  <c r="Q603" i="3"/>
  <c r="P585" i="3"/>
  <c r="Q584" i="3"/>
  <c r="AB584" i="3"/>
  <c r="AC583" i="3"/>
  <c r="AA585" i="3"/>
  <c r="S585" i="3"/>
  <c r="N585" i="3"/>
  <c r="K635" i="3"/>
  <c r="M580" i="3"/>
  <c r="M584" i="3"/>
  <c r="X585" i="3"/>
  <c r="AA580" i="3"/>
  <c r="AD666" i="3"/>
  <c r="T578" i="3"/>
  <c r="AF579" i="3"/>
  <c r="V130" i="8" a="1"/>
  <c r="AB130" i="8" a="1"/>
  <c r="R137" i="8" a="1"/>
  <c r="O131" i="8" a="1"/>
  <c r="N136" i="8" a="1"/>
  <c r="W131" i="8" a="1"/>
  <c r="AB136" i="8" a="1"/>
  <c r="S136" i="8" a="1"/>
  <c r="AH582" i="3"/>
  <c r="AE635" i="3"/>
  <c r="AI666" i="3"/>
  <c r="AF666" i="3"/>
  <c r="AE582" i="3"/>
  <c r="T585" i="3"/>
  <c r="AH603" i="3"/>
  <c r="J603" i="3"/>
  <c r="G585" i="3"/>
  <c r="M666" i="3"/>
  <c r="R580" i="3"/>
  <c r="W579" i="3"/>
  <c r="P581" i="3"/>
  <c r="U580" i="3"/>
  <c r="Z635" i="3"/>
  <c r="AG137" i="8" a="1"/>
  <c r="AB131" i="8" a="1"/>
  <c r="R136" i="8" a="1"/>
  <c r="N131" i="8" a="1"/>
  <c r="N137" i="8" a="1"/>
  <c r="W130" i="8" a="1"/>
  <c r="K136" i="8" a="1"/>
  <c r="AE603" i="3"/>
  <c r="O584" i="3"/>
  <c r="U586" i="3"/>
  <c r="R581" i="3"/>
  <c r="AB579" i="3"/>
  <c r="P603" i="3"/>
  <c r="G603" i="3"/>
  <c r="W581" i="3"/>
  <c r="G581" i="3"/>
  <c r="R603" i="3"/>
  <c r="U584" i="3"/>
  <c r="L579" i="3"/>
  <c r="T586" i="3"/>
  <c r="Z579" i="3"/>
  <c r="Q579" i="3"/>
  <c r="M585" i="3"/>
  <c r="U603" i="3"/>
  <c r="L635" i="3"/>
  <c r="O585" i="3"/>
  <c r="AA579" i="3"/>
  <c r="P666" i="3"/>
  <c r="AD603" i="3"/>
  <c r="L583" i="3"/>
  <c r="T581" i="3"/>
  <c r="AB586" i="3"/>
  <c r="G666" i="3"/>
  <c r="X635" i="3"/>
  <c r="O666" i="3"/>
  <c r="AE578" i="3"/>
  <c r="M586" i="3"/>
  <c r="X581" i="3"/>
  <c r="AE580" i="3"/>
  <c r="K582" i="3"/>
  <c r="AG582" i="3"/>
  <c r="AA603" i="3"/>
  <c r="P578" i="3"/>
  <c r="I585" i="3"/>
  <c r="V603" i="3"/>
  <c r="I666" i="3"/>
  <c r="AF584" i="3"/>
  <c r="AA635" i="3"/>
  <c r="AA582" i="3"/>
  <c r="R582" i="3"/>
  <c r="H584" i="3"/>
  <c r="X583" i="3"/>
  <c r="AD586" i="3"/>
  <c r="V666" i="3"/>
  <c r="J580" i="3"/>
  <c r="Y666" i="3"/>
  <c r="T579" i="3"/>
  <c r="Z586" i="3"/>
  <c r="AG635" i="3"/>
  <c r="O586" i="3"/>
  <c r="AI579" i="3"/>
  <c r="AD579" i="3"/>
  <c r="P635" i="3"/>
  <c r="AI582" i="3"/>
  <c r="AE581" i="3"/>
  <c r="J586" i="3"/>
  <c r="V579" i="3"/>
  <c r="AB580" i="3"/>
  <c r="AH579" i="3"/>
  <c r="V586" i="3"/>
  <c r="S666" i="3"/>
  <c r="AG579" i="3"/>
  <c r="AG584" i="3"/>
  <c r="K586" i="3"/>
  <c r="H666" i="3"/>
  <c r="H586" i="3"/>
  <c r="T666" i="3"/>
  <c r="K666" i="3"/>
  <c r="AB635" i="3"/>
  <c r="AD583" i="3"/>
  <c r="V581" i="3"/>
  <c r="U582" i="3"/>
  <c r="O578" i="3"/>
  <c r="Q582" i="3"/>
  <c r="W578" i="3"/>
  <c r="N603" i="3"/>
  <c r="AE584" i="3"/>
  <c r="AD584" i="3"/>
  <c r="X579" i="3"/>
  <c r="AF583" i="3"/>
  <c r="O581" i="3"/>
  <c r="N635" i="3"/>
  <c r="AI603" i="3"/>
  <c r="AB666" i="3"/>
  <c r="O635" i="3"/>
  <c r="J582" i="3"/>
  <c r="R585" i="3"/>
  <c r="I603" i="3"/>
  <c r="J578" i="3"/>
  <c r="K603" i="3"/>
  <c r="P579" i="3"/>
  <c r="M578" i="3"/>
  <c r="S603" i="3"/>
  <c r="L586" i="3"/>
  <c r="W666" i="3"/>
  <c r="AF581" i="3"/>
  <c r="O603" i="3"/>
  <c r="L581" i="3"/>
  <c r="J584" i="3"/>
  <c r="M582" i="3"/>
  <c r="AG136" i="8" a="1"/>
  <c r="E130" i="8" a="1"/>
  <c r="AE131" i="8" a="1"/>
  <c r="L130" i="8" a="1"/>
  <c r="N130" i="8" a="1"/>
  <c r="I131" i="8" a="1"/>
  <c r="O136" i="8" a="1"/>
  <c r="K137" i="8" a="1"/>
  <c r="AG583" i="3"/>
  <c r="AG603" i="3"/>
  <c r="I582" i="3"/>
  <c r="O582" i="3"/>
  <c r="R584" i="3"/>
  <c r="U583" i="3"/>
  <c r="K584" i="3"/>
  <c r="Y585" i="3"/>
  <c r="U578" i="3"/>
  <c r="S635" i="3"/>
  <c r="R635" i="3"/>
  <c r="G586" i="3"/>
  <c r="U585" i="3"/>
  <c r="AC666" i="3"/>
  <c r="Z666" i="3"/>
  <c r="M579" i="3"/>
  <c r="U579" i="3"/>
  <c r="N584" i="3"/>
  <c r="AF586" i="3"/>
  <c r="AD578" i="3"/>
  <c r="S580" i="3"/>
  <c r="N579" i="3"/>
  <c r="V584" i="3"/>
  <c r="AA584" i="3"/>
  <c r="L578" i="3"/>
  <c r="AI578" i="3"/>
  <c r="Q635" i="3"/>
  <c r="W635" i="3"/>
  <c r="AI635" i="3"/>
  <c r="R579" i="3"/>
  <c r="M131" i="8" a="1"/>
  <c r="E131" i="8" a="1"/>
  <c r="AE130" i="8" a="1"/>
  <c r="L131" i="8" a="1"/>
  <c r="AC130" i="8" a="1"/>
  <c r="I130" i="8" a="1"/>
  <c r="H131" i="8" a="1"/>
  <c r="AE136" i="8" a="1"/>
  <c r="V580" i="3"/>
  <c r="Y635" i="3"/>
  <c r="K578" i="3"/>
  <c r="S582" i="3"/>
  <c r="T582" i="3"/>
  <c r="V582" i="3"/>
  <c r="I584" i="3"/>
  <c r="AH581" i="3"/>
  <c r="O580" i="3"/>
  <c r="M130" i="8" a="1"/>
  <c r="H136" i="8" a="1"/>
  <c r="M136" i="8" a="1"/>
  <c r="U136" i="8" a="1"/>
  <c r="AC131" i="8" a="1"/>
  <c r="AG130" i="8" a="1"/>
  <c r="H130" i="8" a="1"/>
  <c r="AE137" i="8" a="1"/>
  <c r="V635" i="3"/>
  <c r="G584" i="3"/>
  <c r="AD580" i="3"/>
  <c r="AC581" i="3"/>
  <c r="AH585" i="3"/>
  <c r="J585" i="3"/>
  <c r="M583" i="3"/>
  <c r="AE583" i="3"/>
  <c r="X582" i="3"/>
  <c r="M635" i="3"/>
  <c r="H579" i="3"/>
  <c r="AH584" i="3"/>
  <c r="Q578" i="3"/>
  <c r="Q666" i="3"/>
  <c r="G578" i="3"/>
  <c r="AG578" i="3"/>
  <c r="Q581" i="3"/>
  <c r="AA666" i="3"/>
  <c r="AC585" i="3"/>
  <c r="J137" i="8" a="1"/>
  <c r="H137" i="8" a="1"/>
  <c r="M137" i="8" a="1"/>
  <c r="U137" i="8" a="1"/>
  <c r="Q131" i="8" a="1"/>
  <c r="AG131" i="8" a="1"/>
  <c r="T130" i="8" a="1"/>
  <c r="Z130" i="8" a="1"/>
  <c r="G635" i="3"/>
  <c r="AH583" i="3"/>
  <c r="AI583" i="3"/>
  <c r="Z585" i="3"/>
  <c r="H582" i="3"/>
  <c r="J136" i="8" a="1"/>
  <c r="E136" i="8" a="1"/>
  <c r="V137" i="8" a="1"/>
  <c r="U130" i="8" a="1"/>
  <c r="T137" i="8" a="1"/>
  <c r="T131" i="8" a="1"/>
  <c r="Z131" i="8" a="1"/>
  <c r="AD635" i="3"/>
  <c r="AE666" i="3"/>
  <c r="G579" i="3"/>
  <c r="AH580" i="3"/>
  <c r="S581" i="3"/>
  <c r="K583" i="3"/>
  <c r="AF635" i="3"/>
  <c r="W583" i="3"/>
  <c r="S586" i="3"/>
  <c r="AF585" i="3"/>
  <c r="T584" i="3"/>
  <c r="AE579" i="3"/>
  <c r="AB582" i="3"/>
  <c r="S578" i="3"/>
  <c r="S583" i="3"/>
  <c r="V578" i="3"/>
  <c r="I578" i="3"/>
  <c r="U581" i="3"/>
  <c r="Q583" i="3"/>
  <c r="AF603" i="3"/>
  <c r="L666" i="3"/>
  <c r="R666" i="3"/>
  <c r="S584" i="3"/>
  <c r="AH666" i="3"/>
  <c r="AD585" i="3"/>
  <c r="Y603" i="3"/>
  <c r="W603" i="3"/>
  <c r="N586" i="3"/>
  <c r="H635" i="3"/>
  <c r="I586" i="3"/>
  <c r="W586" i="3"/>
  <c r="AE585" i="3"/>
  <c r="W582" i="3"/>
  <c r="R578" i="3"/>
  <c r="G583" i="3"/>
  <c r="N582" i="3"/>
  <c r="P586" i="3"/>
  <c r="L603" i="3"/>
  <c r="AC578" i="3"/>
  <c r="X580" i="3"/>
  <c r="R586" i="3"/>
  <c r="H583" i="3"/>
  <c r="AB581" i="3"/>
  <c r="H578" i="3"/>
  <c r="Z581" i="3"/>
  <c r="Y582" i="3"/>
  <c r="AF582" i="3"/>
  <c r="N583" i="3"/>
  <c r="AF578" i="3"/>
  <c r="AB603" i="3"/>
  <c r="J635" i="3"/>
  <c r="X586" i="3"/>
  <c r="AA578" i="3"/>
  <c r="AB585" i="3"/>
  <c r="AG581" i="3"/>
  <c r="G580" i="3"/>
  <c r="Z578" i="3"/>
  <c r="Q580" i="3"/>
  <c r="I581" i="3"/>
  <c r="AI584" i="3"/>
  <c r="H580" i="3"/>
  <c r="AD582" i="3"/>
  <c r="O583" i="3"/>
  <c r="P580" i="3"/>
  <c r="U666" i="3"/>
  <c r="I579" i="3"/>
  <c r="AA586" i="3"/>
  <c r="I583" i="3"/>
  <c r="Q586" i="3"/>
  <c r="AH586" i="3"/>
  <c r="T635" i="3"/>
  <c r="AB583" i="3"/>
  <c r="X14" i="25" l="1"/>
  <c r="Z14" i="25"/>
  <c r="Q14" i="25"/>
  <c r="I14" i="25"/>
  <c r="Z138" i="8"/>
  <c r="R132" i="8"/>
  <c r="I138" i="8"/>
  <c r="X132" i="8"/>
  <c r="K132" i="8"/>
  <c r="Z131" i="8"/>
  <c r="T131" i="8"/>
  <c r="T137" i="8"/>
  <c r="U130" i="8"/>
  <c r="U132" i="8" s="1"/>
  <c r="V137" i="8"/>
  <c r="E136" i="8"/>
  <c r="J136" i="8"/>
  <c r="Z130" i="8"/>
  <c r="T130" i="8"/>
  <c r="AG131" i="8"/>
  <c r="Q131" i="8"/>
  <c r="Q132" i="8" s="1"/>
  <c r="U137" i="8"/>
  <c r="M137" i="8"/>
  <c r="H137" i="8"/>
  <c r="J137" i="8"/>
  <c r="J138" i="8" s="1"/>
  <c r="AE137" i="8"/>
  <c r="H130" i="8"/>
  <c r="AG130" i="8"/>
  <c r="AC131" i="8"/>
  <c r="U136" i="8"/>
  <c r="M136" i="8"/>
  <c r="H136" i="8"/>
  <c r="M130" i="8"/>
  <c r="AE136" i="8"/>
  <c r="H131" i="8"/>
  <c r="H132" i="8" s="1"/>
  <c r="I130" i="8"/>
  <c r="AC130" i="8"/>
  <c r="L131" i="8"/>
  <c r="AE130" i="8"/>
  <c r="E131" i="8"/>
  <c r="M131" i="8"/>
  <c r="M132" i="8" s="1"/>
  <c r="K137" i="8"/>
  <c r="O136" i="8"/>
  <c r="O138" i="8" s="1"/>
  <c r="I131" i="8"/>
  <c r="I132" i="8" s="1"/>
  <c r="N130" i="8"/>
  <c r="L130" i="8"/>
  <c r="AE131" i="8"/>
  <c r="AE132" i="8" s="1"/>
  <c r="E130" i="8"/>
  <c r="AG136" i="8"/>
  <c r="K136" i="8"/>
  <c r="W130" i="8"/>
  <c r="N137" i="8"/>
  <c r="N131" i="8"/>
  <c r="N132" i="8" s="1"/>
  <c r="R136" i="8"/>
  <c r="AB131" i="8"/>
  <c r="AG137" i="8"/>
  <c r="S136" i="8"/>
  <c r="AB136" i="8"/>
  <c r="W131" i="8"/>
  <c r="W132" i="8" s="1"/>
  <c r="N136" i="8"/>
  <c r="O131" i="8"/>
  <c r="R137" i="8"/>
  <c r="R138" i="8" s="1"/>
  <c r="AB130" i="8"/>
  <c r="V130" i="8"/>
  <c r="S137" i="8"/>
  <c r="S138" i="8" s="1"/>
  <c r="AB137" i="8"/>
  <c r="T136" i="8"/>
  <c r="O130" i="8"/>
  <c r="V136" i="8"/>
  <c r="E137" i="8"/>
  <c r="V131" i="8"/>
  <c r="Q126" i="8"/>
  <c r="M126" i="8"/>
  <c r="AA126" i="8"/>
  <c r="G126" i="8"/>
  <c r="V126" i="8"/>
  <c r="AD126" i="8"/>
  <c r="X126" i="8"/>
  <c r="D667" i="3"/>
  <c r="D636" i="3"/>
  <c r="F126" i="8"/>
  <c r="AF126" i="8"/>
  <c r="I126" i="8"/>
  <c r="N126" i="8"/>
  <c r="D604" i="3"/>
  <c r="K126" i="8"/>
  <c r="J126" i="8"/>
  <c r="E126" i="8"/>
  <c r="U126" i="8"/>
  <c r="AB126" i="8"/>
  <c r="O126" i="8"/>
  <c r="R126" i="8"/>
  <c r="H126" i="8"/>
  <c r="Z126" i="8"/>
  <c r="L126" i="8"/>
  <c r="T126" i="8"/>
  <c r="AE126" i="8"/>
  <c r="Y126" i="8"/>
  <c r="S126" i="8"/>
  <c r="W126" i="8"/>
  <c r="AC126" i="8"/>
  <c r="C49" i="3"/>
  <c r="C80" i="3" s="1"/>
  <c r="C112" i="3" s="1"/>
  <c r="C144" i="3" s="1"/>
  <c r="C175" i="3" s="1"/>
  <c r="C206" i="3" s="1"/>
  <c r="C266" i="3" s="1"/>
  <c r="C297" i="3" s="1"/>
  <c r="C328" i="3" s="1"/>
  <c r="C358" i="3" s="1"/>
  <c r="C388" i="3" s="1"/>
  <c r="C419" i="3" s="1"/>
  <c r="C450" i="3" s="1"/>
  <c r="C480" i="3" s="1"/>
  <c r="C511" i="3" s="1"/>
  <c r="C542" i="3" s="1"/>
  <c r="C575" i="3" s="1"/>
  <c r="C50" i="3"/>
  <c r="C81" i="3" s="1"/>
  <c r="C113" i="3" s="1"/>
  <c r="C145" i="3" s="1"/>
  <c r="C176" i="3" s="1"/>
  <c r="C207" i="3" s="1"/>
  <c r="C267" i="3" s="1"/>
  <c r="C298" i="3" s="1"/>
  <c r="C329" i="3" s="1"/>
  <c r="C359" i="3" s="1"/>
  <c r="C389" i="3" s="1"/>
  <c r="C420" i="3" s="1"/>
  <c r="C451" i="3" s="1"/>
  <c r="C481" i="3" s="1"/>
  <c r="C512" i="3" s="1"/>
  <c r="C543" i="3" s="1"/>
  <c r="C576" i="3" s="1"/>
  <c r="C82" i="3"/>
  <c r="C114" i="3" s="1"/>
  <c r="C146" i="3" s="1"/>
  <c r="C177" i="3" s="1"/>
  <c r="C208" i="3" s="1"/>
  <c r="C268" i="3" s="1"/>
  <c r="C299" i="3" s="1"/>
  <c r="C330" i="3" s="1"/>
  <c r="C360" i="3" s="1"/>
  <c r="C390" i="3" s="1"/>
  <c r="C421" i="3" s="1"/>
  <c r="C452" i="3" s="1"/>
  <c r="C482" i="3" s="1"/>
  <c r="C513" i="3" s="1"/>
  <c r="C544" i="3" s="1"/>
  <c r="C577" i="3" s="1"/>
  <c r="C52" i="3"/>
  <c r="C83" i="3" s="1"/>
  <c r="C115" i="3" s="1"/>
  <c r="C147" i="3" s="1"/>
  <c r="C178" i="3" s="1"/>
  <c r="C209" i="3" s="1"/>
  <c r="C269" i="3" s="1"/>
  <c r="C300" i="3" s="1"/>
  <c r="C331" i="3" s="1"/>
  <c r="C361" i="3" s="1"/>
  <c r="C391" i="3" s="1"/>
  <c r="C422" i="3" s="1"/>
  <c r="C453" i="3" s="1"/>
  <c r="C483" i="3" s="1"/>
  <c r="C514" i="3" s="1"/>
  <c r="C545" i="3" s="1"/>
  <c r="C578" i="3" s="1"/>
  <c r="C53" i="3"/>
  <c r="C84" i="3" s="1"/>
  <c r="C116" i="3" s="1"/>
  <c r="C148" i="3" s="1"/>
  <c r="C179" i="3" s="1"/>
  <c r="C210" i="3" s="1"/>
  <c r="C270" i="3" s="1"/>
  <c r="C301" i="3" s="1"/>
  <c r="C332" i="3" s="1"/>
  <c r="C362" i="3" s="1"/>
  <c r="C392" i="3" s="1"/>
  <c r="C423" i="3" s="1"/>
  <c r="C454" i="3" s="1"/>
  <c r="C484" i="3" s="1"/>
  <c r="C515" i="3" s="1"/>
  <c r="C546" i="3" s="1"/>
  <c r="C579" i="3" s="1"/>
  <c r="C54" i="3"/>
  <c r="C85" i="3" s="1"/>
  <c r="C117" i="3" s="1"/>
  <c r="C149" i="3" s="1"/>
  <c r="C180" i="3" s="1"/>
  <c r="C211" i="3" s="1"/>
  <c r="C271" i="3" s="1"/>
  <c r="C302" i="3" s="1"/>
  <c r="C333" i="3" s="1"/>
  <c r="C363" i="3" s="1"/>
  <c r="C393" i="3" s="1"/>
  <c r="C424" i="3" s="1"/>
  <c r="C455" i="3" s="1"/>
  <c r="C485" i="3" s="1"/>
  <c r="C516" i="3" s="1"/>
  <c r="C547" i="3" s="1"/>
  <c r="C580" i="3" s="1"/>
  <c r="C55" i="3"/>
  <c r="C86" i="3" s="1"/>
  <c r="C118" i="3" s="1"/>
  <c r="C150" i="3" s="1"/>
  <c r="C181" i="3" s="1"/>
  <c r="C212" i="3" s="1"/>
  <c r="C272" i="3" s="1"/>
  <c r="C303" i="3" s="1"/>
  <c r="C334" i="3" s="1"/>
  <c r="C364" i="3" s="1"/>
  <c r="C394" i="3" s="1"/>
  <c r="C425" i="3" s="1"/>
  <c r="C456" i="3" s="1"/>
  <c r="C486" i="3" s="1"/>
  <c r="C517" i="3" s="1"/>
  <c r="C548" i="3" s="1"/>
  <c r="C581" i="3" s="1"/>
  <c r="C56" i="3"/>
  <c r="C87" i="3" s="1"/>
  <c r="C119" i="3" s="1"/>
  <c r="C151" i="3" s="1"/>
  <c r="C182" i="3" s="1"/>
  <c r="C213" i="3" s="1"/>
  <c r="C273" i="3" s="1"/>
  <c r="C304" i="3" s="1"/>
  <c r="C335" i="3" s="1"/>
  <c r="C365" i="3" s="1"/>
  <c r="C395" i="3" s="1"/>
  <c r="C426" i="3" s="1"/>
  <c r="C457" i="3" s="1"/>
  <c r="C487" i="3" s="1"/>
  <c r="C518" i="3" s="1"/>
  <c r="C549" i="3" s="1"/>
  <c r="C582" i="3" s="1"/>
  <c r="C57" i="3"/>
  <c r="C88" i="3" s="1"/>
  <c r="C120" i="3" s="1"/>
  <c r="C152" i="3" s="1"/>
  <c r="C183" i="3" s="1"/>
  <c r="C214" i="3" s="1"/>
  <c r="C274" i="3" s="1"/>
  <c r="C305" i="3" s="1"/>
  <c r="C336" i="3" s="1"/>
  <c r="C366" i="3" s="1"/>
  <c r="C396" i="3" s="1"/>
  <c r="C427" i="3" s="1"/>
  <c r="C458" i="3" s="1"/>
  <c r="C488" i="3" s="1"/>
  <c r="C519" i="3" s="1"/>
  <c r="C550" i="3" s="1"/>
  <c r="C583" i="3" s="1"/>
  <c r="C58" i="3"/>
  <c r="C89" i="3" s="1"/>
  <c r="C121" i="3" s="1"/>
  <c r="C153" i="3" s="1"/>
  <c r="C184" i="3" s="1"/>
  <c r="C215" i="3" s="1"/>
  <c r="C275" i="3" s="1"/>
  <c r="C306" i="3" s="1"/>
  <c r="C337" i="3" s="1"/>
  <c r="C367" i="3" s="1"/>
  <c r="C397" i="3" s="1"/>
  <c r="C428" i="3" s="1"/>
  <c r="C459" i="3" s="1"/>
  <c r="C489" i="3" s="1"/>
  <c r="C520" i="3" s="1"/>
  <c r="C551" i="3" s="1"/>
  <c r="C584" i="3" s="1"/>
  <c r="C59" i="3"/>
  <c r="C90" i="3" s="1"/>
  <c r="C122" i="3" s="1"/>
  <c r="C154" i="3" s="1"/>
  <c r="C185" i="3" s="1"/>
  <c r="C216" i="3" s="1"/>
  <c r="C276" i="3" s="1"/>
  <c r="C307" i="3" s="1"/>
  <c r="C338" i="3" s="1"/>
  <c r="C368" i="3" s="1"/>
  <c r="C398" i="3" s="1"/>
  <c r="C429" i="3" s="1"/>
  <c r="C460" i="3" s="1"/>
  <c r="C490" i="3" s="1"/>
  <c r="C521" i="3" s="1"/>
  <c r="C552" i="3" s="1"/>
  <c r="C585" i="3" s="1"/>
  <c r="C60" i="3"/>
  <c r="C91" i="3" s="1"/>
  <c r="C123" i="3" s="1"/>
  <c r="C155" i="3" s="1"/>
  <c r="C186" i="3" s="1"/>
  <c r="C217" i="3" s="1"/>
  <c r="C277" i="3" s="1"/>
  <c r="C308" i="3" s="1"/>
  <c r="C339" i="3" s="1"/>
  <c r="C369" i="3" s="1"/>
  <c r="C399" i="3" s="1"/>
  <c r="C430" i="3" s="1"/>
  <c r="C461" i="3" s="1"/>
  <c r="C491" i="3" s="1"/>
  <c r="C522" i="3" s="1"/>
  <c r="C553" i="3" s="1"/>
  <c r="C586" i="3" s="1"/>
  <c r="R636" i="3"/>
  <c r="T604" i="3"/>
  <c r="AH604" i="3"/>
  <c r="K604" i="3"/>
  <c r="W667" i="3"/>
  <c r="AC667" i="3"/>
  <c r="AI667" i="3"/>
  <c r="I636" i="3"/>
  <c r="AH636" i="3"/>
  <c r="AF604" i="3"/>
  <c r="W604" i="3"/>
  <c r="AD667" i="3"/>
  <c r="N604" i="3"/>
  <c r="AF667" i="3"/>
  <c r="AB636" i="3"/>
  <c r="AE636" i="3"/>
  <c r="R604" i="3"/>
  <c r="V667" i="3"/>
  <c r="Z604" i="3"/>
  <c r="AB667" i="3"/>
  <c r="AA604" i="3"/>
  <c r="M667" i="3"/>
  <c r="Q667" i="3"/>
  <c r="H636" i="3"/>
  <c r="K667" i="3"/>
  <c r="AD604" i="3"/>
  <c r="J604" i="3"/>
  <c r="Z667" i="3"/>
  <c r="AH667" i="3"/>
  <c r="S604" i="3"/>
  <c r="P636" i="3"/>
  <c r="AC636" i="3"/>
  <c r="N636" i="3"/>
  <c r="O604" i="3"/>
  <c r="AD636" i="3"/>
  <c r="AI636" i="3"/>
  <c r="K636" i="3"/>
  <c r="V636" i="3"/>
  <c r="AE667" i="3"/>
  <c r="T667" i="3"/>
  <c r="L667" i="3"/>
  <c r="P604" i="3"/>
  <c r="G604" i="3"/>
  <c r="P667" i="3"/>
  <c r="Y636" i="3"/>
  <c r="H604" i="3"/>
  <c r="U636" i="3"/>
  <c r="AF636" i="3"/>
  <c r="U604" i="3"/>
  <c r="R667" i="3"/>
  <c r="AG667" i="3"/>
  <c r="I667" i="3"/>
  <c r="AC604" i="3"/>
  <c r="Q636" i="3"/>
  <c r="W636" i="3"/>
  <c r="M604" i="3"/>
  <c r="AA667" i="3"/>
  <c r="N667" i="3"/>
  <c r="O636" i="3"/>
  <c r="L636" i="3"/>
  <c r="O667" i="3"/>
  <c r="AI604" i="3"/>
  <c r="L604" i="3"/>
  <c r="X604" i="3"/>
  <c r="G667" i="3"/>
  <c r="S636" i="3"/>
  <c r="M636" i="3"/>
  <c r="Z636" i="3"/>
  <c r="J667" i="3"/>
  <c r="T636" i="3"/>
  <c r="I604" i="3"/>
  <c r="Y604" i="3"/>
  <c r="AE604" i="3"/>
  <c r="S667" i="3"/>
  <c r="J636" i="3"/>
  <c r="Y667" i="3"/>
  <c r="U667" i="3"/>
  <c r="AG636" i="3"/>
  <c r="X636" i="3"/>
  <c r="AG604" i="3"/>
  <c r="X667" i="3"/>
  <c r="AB604" i="3"/>
  <c r="G636" i="3"/>
  <c r="Q604" i="3"/>
  <c r="H667" i="3"/>
  <c r="AA636" i="3"/>
  <c r="V604" i="3"/>
  <c r="AG138" i="8" l="1"/>
  <c r="E138" i="8"/>
  <c r="V132" i="8"/>
  <c r="T132" i="8"/>
  <c r="AB138" i="8"/>
  <c r="K138" i="8"/>
  <c r="AE138" i="8"/>
  <c r="E132" i="8"/>
  <c r="H138" i="8"/>
  <c r="AB132" i="8"/>
  <c r="M138" i="8"/>
  <c r="V138" i="8"/>
  <c r="L132" i="8"/>
  <c r="U138" i="8"/>
  <c r="O132" i="8"/>
  <c r="AC132" i="8"/>
  <c r="T138" i="8"/>
  <c r="N138" i="8"/>
  <c r="AG132" i="8"/>
  <c r="Z132" i="8"/>
  <c r="D668" i="3"/>
  <c r="D637" i="3"/>
  <c r="D605" i="3"/>
  <c r="C238" i="3"/>
  <c r="C246" i="3"/>
  <c r="C244" i="3"/>
  <c r="C243" i="3"/>
  <c r="C242" i="3"/>
  <c r="C241" i="3"/>
  <c r="C240" i="3"/>
  <c r="C236" i="3"/>
  <c r="C247" i="3"/>
  <c r="C239" i="3"/>
  <c r="C245" i="3"/>
  <c r="C237" i="3"/>
  <c r="P605" i="3"/>
  <c r="AA668" i="3"/>
  <c r="AF605" i="3"/>
  <c r="Y668" i="3"/>
  <c r="Q605" i="3"/>
  <c r="AF637" i="3"/>
  <c r="W605" i="3"/>
  <c r="AA637" i="3"/>
  <c r="L605" i="3"/>
  <c r="T668" i="3"/>
  <c r="I605" i="3"/>
  <c r="Z637" i="3"/>
  <c r="G637" i="3"/>
  <c r="AE605" i="3"/>
  <c r="AC605" i="3"/>
  <c r="P668" i="3"/>
  <c r="J668" i="3"/>
  <c r="M637" i="3"/>
  <c r="AC668" i="3"/>
  <c r="Z605" i="3"/>
  <c r="AC637" i="3"/>
  <c r="U605" i="3"/>
  <c r="AG605" i="3"/>
  <c r="AI637" i="3"/>
  <c r="L668" i="3"/>
  <c r="K637" i="3"/>
  <c r="R637" i="3"/>
  <c r="S637" i="3"/>
  <c r="H668" i="3"/>
  <c r="AD605" i="3"/>
  <c r="AB668" i="3"/>
  <c r="V637" i="3"/>
  <c r="S605" i="3"/>
  <c r="AD668" i="3"/>
  <c r="T605" i="3"/>
  <c r="AD637" i="3"/>
  <c r="G668" i="3"/>
  <c r="L637" i="3"/>
  <c r="M668" i="3"/>
  <c r="Z668" i="3"/>
  <c r="M605" i="3"/>
  <c r="AH668" i="3"/>
  <c r="I668" i="3"/>
  <c r="AH637" i="3"/>
  <c r="N605" i="3"/>
  <c r="N668" i="3"/>
  <c r="W637" i="3"/>
  <c r="AI605" i="3"/>
  <c r="AE637" i="3"/>
  <c r="V668" i="3"/>
  <c r="U637" i="3"/>
  <c r="AG637" i="3"/>
  <c r="O605" i="3"/>
  <c r="K605" i="3"/>
  <c r="Q668" i="3"/>
  <c r="J637" i="3"/>
  <c r="AF668" i="3"/>
  <c r="X605" i="3"/>
  <c r="AB605" i="3"/>
  <c r="P637" i="3"/>
  <c r="I637" i="3"/>
  <c r="G605" i="3"/>
  <c r="X637" i="3"/>
  <c r="AB637" i="3"/>
  <c r="Y637" i="3"/>
  <c r="R668" i="3"/>
  <c r="AA605" i="3"/>
  <c r="X668" i="3"/>
  <c r="R605" i="3"/>
  <c r="K668" i="3"/>
  <c r="T637" i="3"/>
  <c r="J605" i="3"/>
  <c r="V605" i="3"/>
  <c r="H637" i="3"/>
  <c r="AH605" i="3"/>
  <c r="N637" i="3"/>
  <c r="O637" i="3"/>
  <c r="O668" i="3"/>
  <c r="Q637" i="3"/>
  <c r="W668" i="3"/>
  <c r="AI668" i="3"/>
  <c r="AG668" i="3"/>
  <c r="H605" i="3"/>
  <c r="Y605" i="3"/>
  <c r="U668" i="3"/>
  <c r="S668" i="3"/>
  <c r="AE668" i="3"/>
  <c r="D669" i="3" l="1"/>
  <c r="D638" i="3"/>
  <c r="D606" i="3"/>
  <c r="A1" i="10"/>
  <c r="AD669" i="3"/>
  <c r="G606" i="3"/>
  <c r="W606" i="3"/>
  <c r="W669" i="3"/>
  <c r="K669" i="3"/>
  <c r="V606" i="3"/>
  <c r="AA669" i="3"/>
  <c r="G669" i="3"/>
  <c r="Y606" i="3"/>
  <c r="AI606" i="3"/>
  <c r="AE669" i="3"/>
  <c r="AE606" i="3"/>
  <c r="Q606" i="3"/>
  <c r="AB669" i="3"/>
  <c r="I606" i="3"/>
  <c r="Z669" i="3"/>
  <c r="M669" i="3"/>
  <c r="L669" i="3"/>
  <c r="AH669" i="3"/>
  <c r="AD606" i="3"/>
  <c r="AG606" i="3"/>
  <c r="X669" i="3"/>
  <c r="T606" i="3"/>
  <c r="AI669" i="3"/>
  <c r="H606" i="3"/>
  <c r="N606" i="3"/>
  <c r="U669" i="3"/>
  <c r="P606" i="3"/>
  <c r="V669" i="3"/>
  <c r="AF669" i="3"/>
  <c r="AB606" i="3"/>
  <c r="Y669" i="3"/>
  <c r="AA606" i="3"/>
  <c r="J669" i="3"/>
  <c r="O606" i="3"/>
  <c r="P669" i="3"/>
  <c r="N669" i="3"/>
  <c r="S606" i="3"/>
  <c r="K606" i="3"/>
  <c r="T669" i="3"/>
  <c r="X606" i="3"/>
  <c r="AF606" i="3"/>
  <c r="U606" i="3"/>
  <c r="I669" i="3"/>
  <c r="AG669" i="3"/>
  <c r="R669" i="3"/>
  <c r="M606" i="3"/>
  <c r="R606" i="3"/>
  <c r="L606" i="3"/>
  <c r="Q669" i="3"/>
  <c r="H669" i="3"/>
  <c r="O669" i="3"/>
  <c r="AH606" i="3"/>
  <c r="Z606" i="3"/>
  <c r="AC606" i="3"/>
  <c r="J606" i="3"/>
  <c r="AC669" i="3"/>
  <c r="S669" i="3"/>
  <c r="D670" i="3" l="1"/>
  <c r="D639" i="3"/>
  <c r="D607" i="3"/>
  <c r="D15" i="8"/>
  <c r="Q607" i="3"/>
  <c r="AC607" i="3"/>
  <c r="P607" i="3"/>
  <c r="AE607" i="3"/>
  <c r="K607" i="3"/>
  <c r="AD607" i="3"/>
  <c r="AI607" i="3"/>
  <c r="AA607" i="3"/>
  <c r="V607" i="3"/>
  <c r="I607" i="3"/>
  <c r="Z607" i="3"/>
  <c r="S607" i="3"/>
  <c r="AG607" i="3"/>
  <c r="M607" i="3"/>
  <c r="G607" i="3"/>
  <c r="Y607" i="3"/>
  <c r="T607" i="3"/>
  <c r="O607" i="3"/>
  <c r="AB607" i="3"/>
  <c r="R607" i="3"/>
  <c r="AF607" i="3"/>
  <c r="H607" i="3"/>
  <c r="W607" i="3"/>
  <c r="AH607" i="3"/>
  <c r="L607" i="3"/>
  <c r="U607" i="3"/>
  <c r="J607" i="3"/>
  <c r="N607" i="3"/>
  <c r="X607" i="3"/>
  <c r="D671" i="3" l="1"/>
  <c r="D640" i="3"/>
  <c r="D608" i="3"/>
  <c r="D117" i="8"/>
  <c r="AE117" i="8" s="1" a="1"/>
  <c r="AE117" i="8" s="1"/>
  <c r="D111" i="8"/>
  <c r="D105" i="8"/>
  <c r="O105" i="8" s="1" a="1"/>
  <c r="D99" i="8"/>
  <c r="N99" i="8" s="1" a="1"/>
  <c r="D93" i="8"/>
  <c r="D87" i="8"/>
  <c r="L87" i="8" s="1" a="1"/>
  <c r="D81" i="8"/>
  <c r="D75" i="8"/>
  <c r="D69" i="8"/>
  <c r="D63" i="8"/>
  <c r="D57" i="8"/>
  <c r="D51" i="8"/>
  <c r="D45" i="8"/>
  <c r="D39" i="8"/>
  <c r="D33" i="8"/>
  <c r="D27" i="8"/>
  <c r="D21" i="8"/>
  <c r="W21" i="8" s="1" a="1"/>
  <c r="D9" i="8"/>
  <c r="AB33" i="8" a="1"/>
  <c r="AG576" i="3"/>
  <c r="Y93" i="8" a="1"/>
  <c r="G57" i="8" a="1"/>
  <c r="G33" i="8" a="1"/>
  <c r="I39" i="8" a="1"/>
  <c r="Z33" i="8" a="1"/>
  <c r="N111" i="8" a="1"/>
  <c r="J57" i="8" a="1"/>
  <c r="AD111" i="8" a="1"/>
  <c r="O93" i="8" a="1"/>
  <c r="H45" i="8" a="1"/>
  <c r="E57" i="8" a="1"/>
  <c r="O57" i="8" a="1"/>
  <c r="G111" i="8" a="1"/>
  <c r="W93" i="8" a="1"/>
  <c r="Y27" i="8" a="1"/>
  <c r="N93" i="8" a="1"/>
  <c r="R33" i="8" a="1"/>
  <c r="AF63" i="8" a="1"/>
  <c r="F33" i="8" a="1"/>
  <c r="AD69" i="8" a="1"/>
  <c r="O45" i="8" a="1"/>
  <c r="S111" i="8" a="1"/>
  <c r="AG111" i="8" a="1"/>
  <c r="H33" i="8" a="1"/>
  <c r="M75" i="8" a="1"/>
  <c r="W57" i="8" a="1"/>
  <c r="R57" i="8" a="1"/>
  <c r="J75" i="8" a="1"/>
  <c r="S93" i="8" a="1"/>
  <c r="E93" i="8" a="1"/>
  <c r="AG75" i="8" a="1"/>
  <c r="O39" i="8" a="1"/>
  <c r="AG575" i="3"/>
  <c r="R81" i="8" a="1"/>
  <c r="E39" i="8" a="1"/>
  <c r="AF45" i="8" a="1"/>
  <c r="AE51" i="8" a="1"/>
  <c r="F63" i="8" a="1"/>
  <c r="AB45" i="8" a="1"/>
  <c r="K111" i="8" a="1"/>
  <c r="Q39" i="8" a="1"/>
  <c r="AF57" i="8" a="1"/>
  <c r="S57" i="8" a="1"/>
  <c r="N63" i="8" a="1"/>
  <c r="N57" i="8" a="1"/>
  <c r="AE57" i="8" a="1"/>
  <c r="K75" i="8" a="1"/>
  <c r="AC93" i="8" a="1"/>
  <c r="Z111" i="8" a="1"/>
  <c r="O63" i="8" a="1"/>
  <c r="AA57" i="8" a="1"/>
  <c r="P33" i="8" a="1"/>
  <c r="M57" i="8" a="1"/>
  <c r="Q63" i="8" a="1"/>
  <c r="AA39" i="8" a="1"/>
  <c r="V57" i="8" a="1"/>
  <c r="V111" i="8" a="1"/>
  <c r="AA63" i="8" a="1"/>
  <c r="K33" i="8" a="1"/>
  <c r="W63" i="8" a="1"/>
  <c r="AC57" i="8" a="1"/>
  <c r="AD33" i="8" a="1"/>
  <c r="Q57" i="8" a="1"/>
  <c r="E75" i="8" a="1"/>
  <c r="AC63" i="8" a="1"/>
  <c r="L33" i="8" a="1"/>
  <c r="P39" i="8" a="1"/>
  <c r="AC39" i="8" a="1"/>
  <c r="AB39" i="8" a="1"/>
  <c r="AA81" i="8" a="1"/>
  <c r="R111" i="8" a="1"/>
  <c r="W111" i="8" a="1"/>
  <c r="F57" i="8" a="1"/>
  <c r="J81" i="8" a="1"/>
  <c r="X63" i="8" a="1"/>
  <c r="G75" i="8" a="1"/>
  <c r="K39" i="8" a="1"/>
  <c r="AE45" i="8" a="1"/>
  <c r="AD63" i="8" a="1"/>
  <c r="T45" i="8" a="1"/>
  <c r="Z75" i="8" a="1"/>
  <c r="G63" i="8" a="1"/>
  <c r="Z57" i="8" a="1"/>
  <c r="AE75" i="8" a="1"/>
  <c r="U75" i="8" a="1"/>
  <c r="AD57" i="8" a="1"/>
  <c r="O111" i="8" a="1"/>
  <c r="AE33" i="8" a="1"/>
  <c r="Z93" i="8" a="1"/>
  <c r="AA75" i="8" a="1"/>
  <c r="U63" i="8" a="1"/>
  <c r="H93" i="8" a="1"/>
  <c r="Q75" i="8" a="1"/>
  <c r="Z63" i="8" a="1"/>
  <c r="AE93" i="8" a="1"/>
  <c r="X33" i="8" a="1"/>
  <c r="AD15" i="8" a="1"/>
  <c r="AG57" i="8" a="1"/>
  <c r="AE111" i="8" a="1"/>
  <c r="W75" i="8" a="1"/>
  <c r="K57" i="8" a="1"/>
  <c r="F111" i="8" a="1"/>
  <c r="AA111" i="8" a="1"/>
  <c r="S33" i="8" a="1"/>
  <c r="U57" i="8" a="1"/>
  <c r="O75" i="8" a="1"/>
  <c r="E63" i="8" a="1"/>
  <c r="P63" i="8" a="1"/>
  <c r="L9" i="8" a="1"/>
  <c r="V75" i="8" a="1"/>
  <c r="L63" i="8" a="1"/>
  <c r="W39" i="8" a="1"/>
  <c r="R75" i="8" a="1"/>
  <c r="AD75" i="8" a="1"/>
  <c r="AG577" i="3"/>
  <c r="Y57" i="8" a="1"/>
  <c r="K45" i="8" a="1"/>
  <c r="AG39" i="8" a="1"/>
  <c r="F75" i="8" a="1"/>
  <c r="J111" i="8" a="1"/>
  <c r="I57" i="8" a="1"/>
  <c r="AC75" i="8" a="1"/>
  <c r="AE87" i="8" l="1" a="1"/>
  <c r="AE87" i="8" s="1"/>
  <c r="Z87" i="8" a="1"/>
  <c r="Z87" i="8" s="1"/>
  <c r="N87" i="8" a="1"/>
  <c r="N87" i="8" s="1"/>
  <c r="S105" i="8" a="1"/>
  <c r="S105" i="8" s="1"/>
  <c r="N105" i="8" a="1"/>
  <c r="N105" i="8" s="1"/>
  <c r="E105" i="8" a="1"/>
  <c r="E105" i="8" s="1"/>
  <c r="I87" i="8" a="1"/>
  <c r="I87" i="8" s="1"/>
  <c r="K105" i="8" a="1"/>
  <c r="K105" i="8" s="1"/>
  <c r="G105" i="8" a="1"/>
  <c r="G105" i="8" s="1"/>
  <c r="G99" i="8" a="1"/>
  <c r="G99" i="8" s="1"/>
  <c r="H87" i="8" a="1"/>
  <c r="H87" i="8" s="1"/>
  <c r="M87" i="8" a="1"/>
  <c r="M87" i="8" s="1"/>
  <c r="AC87" i="8" a="1"/>
  <c r="AC87" i="8" s="1"/>
  <c r="Y99" i="8" a="1"/>
  <c r="Y99" i="8" s="1"/>
  <c r="E87" i="8" a="1"/>
  <c r="E87" i="8" s="1"/>
  <c r="P87" i="8" a="1"/>
  <c r="P87" i="8" s="1"/>
  <c r="G87" i="8" a="1"/>
  <c r="G87" i="8" s="1"/>
  <c r="F99" i="8" a="1"/>
  <c r="F99" i="8" s="1"/>
  <c r="Y87" i="8" a="1"/>
  <c r="Y87" i="8" s="1"/>
  <c r="R87" i="8" a="1"/>
  <c r="R87" i="8" s="1"/>
  <c r="U105" i="8" a="1"/>
  <c r="U105" i="8" s="1"/>
  <c r="Q105" i="8" a="1"/>
  <c r="Q105" i="8" s="1"/>
  <c r="Y105" i="8" a="1"/>
  <c r="Y105" i="8" s="1"/>
  <c r="W87" i="8" a="1"/>
  <c r="W87" i="8" s="1"/>
  <c r="I105" i="8" a="1"/>
  <c r="I105" i="8" s="1"/>
  <c r="AD105" i="8" a="1"/>
  <c r="AD105" i="8" s="1"/>
  <c r="V105" i="8" a="1"/>
  <c r="V105" i="8" s="1"/>
  <c r="F87" i="8" a="1"/>
  <c r="F87" i="8" s="1"/>
  <c r="J99" i="8" a="1"/>
  <c r="J99" i="8" s="1"/>
  <c r="AG105" i="8" a="1"/>
  <c r="AG105" i="8" s="1"/>
  <c r="AE105" i="8" a="1"/>
  <c r="AE105" i="8" s="1"/>
  <c r="AF105" i="8" a="1"/>
  <c r="AF105" i="8" s="1"/>
  <c r="O99" i="8" a="1"/>
  <c r="O99" i="8" s="1"/>
  <c r="AA105" i="8" a="1"/>
  <c r="AA105" i="8" s="1"/>
  <c r="X87" i="8" a="1"/>
  <c r="X87" i="8" s="1"/>
  <c r="AD87" i="8" a="1"/>
  <c r="AD87" i="8" s="1"/>
  <c r="U87" i="8" a="1"/>
  <c r="U87" i="8" s="1"/>
  <c r="Z105" i="8" a="1"/>
  <c r="Z105" i="8" s="1"/>
  <c r="W105" i="8" a="1"/>
  <c r="W105" i="8" s="1"/>
  <c r="K87" i="8" a="1"/>
  <c r="K87" i="8" s="1"/>
  <c r="J105" i="8" a="1"/>
  <c r="J105" i="8" s="1"/>
  <c r="M105" i="8" a="1"/>
  <c r="M105" i="8" s="1"/>
  <c r="AC99" i="8" a="1"/>
  <c r="AC99" i="8" s="1"/>
  <c r="R105" i="8" a="1"/>
  <c r="R105" i="8" s="1"/>
  <c r="AD99" i="8" a="1"/>
  <c r="AD99" i="8" s="1"/>
  <c r="W99" i="8" a="1"/>
  <c r="W99" i="8" s="1"/>
  <c r="H99" i="8" a="1"/>
  <c r="H99" i="8" s="1"/>
  <c r="L99" i="8" a="1"/>
  <c r="L99" i="8" s="1"/>
  <c r="Q99" i="8" a="1"/>
  <c r="Q99" i="8" s="1"/>
  <c r="S99" i="8" a="1"/>
  <c r="S99" i="8" s="1"/>
  <c r="R99" i="8" a="1"/>
  <c r="R99" i="8" s="1"/>
  <c r="D672" i="3"/>
  <c r="D641" i="3"/>
  <c r="D609" i="3"/>
  <c r="H21" i="8" a="1"/>
  <c r="H21" i="8" s="1"/>
  <c r="L21" i="8" a="1"/>
  <c r="L21" i="8" s="1"/>
  <c r="U21" i="8" a="1"/>
  <c r="U21" i="8" s="1"/>
  <c r="K21" i="8" a="1"/>
  <c r="K21" i="8" s="1"/>
  <c r="I21" i="8" a="1"/>
  <c r="I21" i="8" s="1"/>
  <c r="G21" i="8" a="1"/>
  <c r="G21" i="8" s="1"/>
  <c r="AB21" i="8" a="1"/>
  <c r="AB21" i="8" s="1"/>
  <c r="E21" i="8" a="1"/>
  <c r="E21" i="8" s="1"/>
  <c r="AC21" i="8" a="1"/>
  <c r="AC21" i="8" s="1"/>
  <c r="AE21" i="8" a="1"/>
  <c r="AE21" i="8" s="1"/>
  <c r="Y21" i="8" a="1"/>
  <c r="Y21" i="8" s="1"/>
  <c r="AF21" i="8" a="1"/>
  <c r="AF21" i="8" s="1"/>
  <c r="P21" i="8" a="1"/>
  <c r="P21" i="8" s="1"/>
  <c r="S21" i="8" a="1"/>
  <c r="S21" i="8" s="1"/>
  <c r="Q21" i="8" a="1"/>
  <c r="Q21" i="8" s="1"/>
  <c r="T21" i="8" a="1"/>
  <c r="T21" i="8" s="1"/>
  <c r="E39" i="8"/>
  <c r="Z117" i="8" a="1"/>
  <c r="Z117" i="8" s="1"/>
  <c r="AE51" i="8"/>
  <c r="Y27" i="8"/>
  <c r="Y29" i="8" s="1" a="1"/>
  <c r="AD117" i="8" a="1"/>
  <c r="AD117" i="8" s="1"/>
  <c r="V117" i="8" a="1"/>
  <c r="V117" i="8" s="1"/>
  <c r="F117" i="8" a="1"/>
  <c r="F117" i="8" s="1"/>
  <c r="J117" i="8" a="1"/>
  <c r="J117" i="8" s="1"/>
  <c r="N117" i="8" a="1"/>
  <c r="N117" i="8" s="1"/>
  <c r="R117" i="8" a="1"/>
  <c r="R117" i="8" s="1"/>
  <c r="AD15" i="8"/>
  <c r="Q39" i="8"/>
  <c r="T45" i="8"/>
  <c r="F33" i="8"/>
  <c r="K39" i="8"/>
  <c r="AB39" i="8"/>
  <c r="AB45" i="8"/>
  <c r="O39" i="8"/>
  <c r="AC39" i="8"/>
  <c r="L9" i="8"/>
  <c r="P39" i="8"/>
  <c r="AG39" i="8"/>
  <c r="H45" i="8"/>
  <c r="AE45" i="8"/>
  <c r="AA39" i="8"/>
  <c r="W21" i="8"/>
  <c r="K33" i="8"/>
  <c r="Z33" i="8"/>
  <c r="AD33" i="8"/>
  <c r="P33" i="8"/>
  <c r="AE33" i="8"/>
  <c r="I39" i="8"/>
  <c r="W39" i="8"/>
  <c r="J57" i="8"/>
  <c r="V57" i="8"/>
  <c r="E63" i="8"/>
  <c r="K57" i="8"/>
  <c r="AF45" i="8"/>
  <c r="M57" i="8"/>
  <c r="Z57" i="8"/>
  <c r="O45" i="8"/>
  <c r="AA75" i="8"/>
  <c r="AF57" i="8"/>
  <c r="N63" i="8"/>
  <c r="AD69" i="8"/>
  <c r="O63" i="8"/>
  <c r="G33" i="8"/>
  <c r="L33" i="8"/>
  <c r="AB33" i="8"/>
  <c r="Q57" i="8"/>
  <c r="AG57" i="8"/>
  <c r="R33" i="8"/>
  <c r="K45" i="8"/>
  <c r="S57" i="8"/>
  <c r="X63" i="8"/>
  <c r="H33" i="8"/>
  <c r="S33" i="8"/>
  <c r="X33" i="8"/>
  <c r="AA63" i="8"/>
  <c r="R81" i="8"/>
  <c r="F63" i="8"/>
  <c r="P63" i="8"/>
  <c r="AE57" i="8"/>
  <c r="G63" i="8"/>
  <c r="J81" i="8"/>
  <c r="H93" i="8"/>
  <c r="Y57" i="8"/>
  <c r="W63" i="8"/>
  <c r="AA81" i="8"/>
  <c r="F75" i="8"/>
  <c r="AF63" i="8"/>
  <c r="F57" i="8"/>
  <c r="O57" i="8"/>
  <c r="AC57" i="8"/>
  <c r="M75" i="8"/>
  <c r="U75" i="8"/>
  <c r="AC63" i="8"/>
  <c r="G75" i="8"/>
  <c r="O75" i="8"/>
  <c r="V75" i="8"/>
  <c r="G57" i="8"/>
  <c r="U57" i="8"/>
  <c r="AD57" i="8"/>
  <c r="AC75" i="8"/>
  <c r="L87" i="8"/>
  <c r="U63" i="8"/>
  <c r="AD63" i="8"/>
  <c r="J75" i="8"/>
  <c r="W75" i="8"/>
  <c r="AE75" i="8"/>
  <c r="L63" i="8"/>
  <c r="Q63" i="8"/>
  <c r="Z63" i="8"/>
  <c r="AD75" i="8"/>
  <c r="Q75" i="8"/>
  <c r="Z93" i="8"/>
  <c r="I57" i="8"/>
  <c r="R57" i="8"/>
  <c r="AA57" i="8"/>
  <c r="K75" i="8"/>
  <c r="R75" i="8"/>
  <c r="Z75" i="8"/>
  <c r="E57" i="8"/>
  <c r="N57" i="8"/>
  <c r="W57" i="8"/>
  <c r="E75" i="8"/>
  <c r="AG75" i="8"/>
  <c r="Y93" i="8"/>
  <c r="S93" i="8"/>
  <c r="E93" i="8"/>
  <c r="AC93" i="8"/>
  <c r="N93" i="8"/>
  <c r="O93" i="8"/>
  <c r="W93" i="8"/>
  <c r="AE93" i="8"/>
  <c r="N99" i="8"/>
  <c r="Z111" i="8"/>
  <c r="AG111" i="8"/>
  <c r="O111" i="8"/>
  <c r="F111" i="8"/>
  <c r="AA111" i="8"/>
  <c r="O105" i="8"/>
  <c r="G111" i="8"/>
  <c r="R111" i="8"/>
  <c r="S111" i="8"/>
  <c r="AD111" i="8"/>
  <c r="J111" i="8"/>
  <c r="K111" i="8"/>
  <c r="V111" i="8"/>
  <c r="W111" i="8"/>
  <c r="N111" i="8"/>
  <c r="AE111" i="8"/>
  <c r="AE119" i="8" a="1"/>
  <c r="AE119" i="8" s="1"/>
  <c r="AE118" i="8" a="1"/>
  <c r="AE118" i="8" s="1"/>
  <c r="H117" i="8" a="1"/>
  <c r="H117" i="8" s="1"/>
  <c r="L117" i="8" a="1"/>
  <c r="L117" i="8" s="1"/>
  <c r="P117" i="8" a="1"/>
  <c r="P117" i="8" s="1"/>
  <c r="T117" i="8" a="1"/>
  <c r="T117" i="8" s="1"/>
  <c r="X117" i="8" a="1"/>
  <c r="X117" i="8" s="1"/>
  <c r="AB117" i="8" a="1"/>
  <c r="AB117" i="8" s="1"/>
  <c r="AF117" i="8" a="1"/>
  <c r="AF117" i="8" s="1"/>
  <c r="E117" i="8" a="1"/>
  <c r="E117" i="8" s="1"/>
  <c r="I117" i="8" a="1"/>
  <c r="I117" i="8" s="1"/>
  <c r="M117" i="8" a="1"/>
  <c r="M117" i="8" s="1"/>
  <c r="Q117" i="8" a="1"/>
  <c r="Q117" i="8" s="1"/>
  <c r="U117" i="8" a="1"/>
  <c r="U117" i="8" s="1"/>
  <c r="Y117" i="8" a="1"/>
  <c r="Y117" i="8" s="1"/>
  <c r="AC117" i="8" a="1"/>
  <c r="AC117" i="8" s="1"/>
  <c r="AG117" i="8" a="1"/>
  <c r="AG117" i="8" s="1"/>
  <c r="G117" i="8" a="1"/>
  <c r="G117" i="8" s="1"/>
  <c r="K117" i="8" a="1"/>
  <c r="K117" i="8" s="1"/>
  <c r="O117" i="8" a="1"/>
  <c r="O117" i="8" s="1"/>
  <c r="S117" i="8" a="1"/>
  <c r="S117" i="8" s="1"/>
  <c r="W117" i="8" a="1"/>
  <c r="W117" i="8" s="1"/>
  <c r="AA117" i="8" a="1"/>
  <c r="AA117" i="8" s="1"/>
  <c r="AE99" i="8" a="1"/>
  <c r="V21" i="8" a="1"/>
  <c r="M99" i="8" a="1"/>
  <c r="P99" i="8" a="1"/>
  <c r="AF99" i="8" a="1"/>
  <c r="O21" i="8" a="1"/>
  <c r="X21" i="8" a="1"/>
  <c r="AA99" i="8" a="1"/>
  <c r="K99" i="8" a="1"/>
  <c r="V99" i="8" a="1"/>
  <c r="I99" i="8" a="1"/>
  <c r="E99" i="8" a="1"/>
  <c r="X99" i="8" a="1"/>
  <c r="Z99" i="8" a="1"/>
  <c r="Z21" i="8" a="1"/>
  <c r="AD21" i="8" a="1"/>
  <c r="N21" i="8" a="1"/>
  <c r="AB99" i="8" a="1"/>
  <c r="J21" i="8" a="1"/>
  <c r="U99" i="8" a="1"/>
  <c r="M21" i="8" a="1"/>
  <c r="T99" i="8" a="1"/>
  <c r="AG21" i="8" a="1"/>
  <c r="R21" i="8" a="1"/>
  <c r="F21" i="8" a="1"/>
  <c r="AG99" i="8" a="1"/>
  <c r="AA21" i="8" a="1"/>
  <c r="AA87" i="8" a="1"/>
  <c r="J87" i="8" a="1"/>
  <c r="V87" i="8" a="1"/>
  <c r="T105" i="8" a="1"/>
  <c r="AF87" i="8" a="1"/>
  <c r="T87" i="8" a="1"/>
  <c r="AG87" i="8" a="1"/>
  <c r="S87" i="8" a="1"/>
  <c r="AB105" i="8" a="1"/>
  <c r="H105" i="8" a="1"/>
  <c r="L105" i="8" a="1"/>
  <c r="Q87" i="8" a="1"/>
  <c r="AB87" i="8" a="1"/>
  <c r="O87" i="8" a="1"/>
  <c r="F105" i="8" a="1"/>
  <c r="X105" i="8" a="1"/>
  <c r="P105" i="8" a="1"/>
  <c r="AC105" i="8" a="1"/>
  <c r="G9" i="8" a="1"/>
  <c r="Y45" i="8" a="1"/>
  <c r="G45" i="8" a="1"/>
  <c r="T63" i="8" a="1"/>
  <c r="K609" i="3"/>
  <c r="AE63" i="8" a="1"/>
  <c r="L576" i="3"/>
  <c r="Z51" i="8" a="1"/>
  <c r="N576" i="3"/>
  <c r="I577" i="3"/>
  <c r="S75" i="8" a="1"/>
  <c r="O609" i="3"/>
  <c r="AA609" i="3"/>
  <c r="J93" i="8" a="1"/>
  <c r="G27" i="8" a="1"/>
  <c r="AI575" i="3"/>
  <c r="F93" i="8" a="1"/>
  <c r="W27" i="8" a="1"/>
  <c r="V576" i="3"/>
  <c r="K93" i="8" a="1"/>
  <c r="J39" i="8" a="1"/>
  <c r="I93" i="8" a="1"/>
  <c r="N33" i="8" a="1"/>
  <c r="U39" i="8" a="1"/>
  <c r="AA576" i="3"/>
  <c r="AB27" i="8" a="1"/>
  <c r="AF111" i="8" a="1"/>
  <c r="AB575" i="3"/>
  <c r="AG609" i="3"/>
  <c r="P609" i="3"/>
  <c r="U111" i="8" a="1"/>
  <c r="W641" i="3"/>
  <c r="O9" i="8" a="1"/>
  <c r="AC576" i="3"/>
  <c r="P69" i="8" a="1"/>
  <c r="AH576" i="3"/>
  <c r="AE81" i="8" a="1"/>
  <c r="AA45" i="8" a="1"/>
  <c r="K69" i="8" a="1"/>
  <c r="I609" i="3"/>
  <c r="AF609" i="3"/>
  <c r="AG81" i="8" a="1"/>
  <c r="T27" i="8" a="1"/>
  <c r="P51" i="8" a="1"/>
  <c r="J51" i="8" a="1"/>
  <c r="AD577" i="3"/>
  <c r="AB93" i="8" a="1"/>
  <c r="I111" i="8" a="1"/>
  <c r="AB577" i="3"/>
  <c r="U9" i="8" a="1"/>
  <c r="R93" i="8" a="1"/>
  <c r="AD609" i="3"/>
  <c r="AC111" i="8" a="1"/>
  <c r="V33" i="8" a="1"/>
  <c r="Q51" i="8" a="1"/>
  <c r="V93" i="8" a="1"/>
  <c r="G575" i="3"/>
  <c r="P15" i="8" a="1"/>
  <c r="H15" i="8" a="1"/>
  <c r="AA672" i="3"/>
  <c r="Z81" i="8" a="1"/>
  <c r="AA33" i="8" a="1"/>
  <c r="X575" i="3"/>
  <c r="I27" i="8" a="1"/>
  <c r="G81" i="8" a="1"/>
  <c r="I69" i="8" a="1"/>
  <c r="S81" i="8" a="1"/>
  <c r="S39" i="8" a="1"/>
  <c r="V27" i="8" a="1"/>
  <c r="AA69" i="8" a="1"/>
  <c r="J577" i="3"/>
  <c r="U15" i="8" a="1"/>
  <c r="AH575" i="3"/>
  <c r="L609" i="3"/>
  <c r="AE39" i="8" a="1"/>
  <c r="AB576" i="3"/>
  <c r="AB111" i="8" a="1"/>
  <c r="J27" i="8" a="1"/>
  <c r="AG33" i="8" a="1"/>
  <c r="E45" i="8" a="1"/>
  <c r="AB15" i="8" a="1"/>
  <c r="S575" i="3"/>
  <c r="V45" i="8" a="1"/>
  <c r="Y33" i="8" a="1"/>
  <c r="AC15" i="8" a="1"/>
  <c r="S69" i="8" a="1"/>
  <c r="P577" i="3"/>
  <c r="F15" i="8" a="1"/>
  <c r="T51" i="8" a="1"/>
  <c r="Z641" i="3"/>
  <c r="L575" i="3"/>
  <c r="O575" i="3"/>
  <c r="P575" i="3"/>
  <c r="AE9" i="8" a="1"/>
  <c r="AG641" i="3"/>
  <c r="M27" i="8" a="1"/>
  <c r="AD39" i="8" a="1"/>
  <c r="R45" i="8" a="1"/>
  <c r="L51" i="8" a="1"/>
  <c r="M15" i="8" a="1"/>
  <c r="I641" i="3"/>
  <c r="H609" i="3"/>
  <c r="P641" i="3"/>
  <c r="O33" i="8" a="1"/>
  <c r="Z575" i="3"/>
  <c r="T15" i="8" a="1"/>
  <c r="AH641" i="3"/>
  <c r="AG9" i="8" a="1"/>
  <c r="E111" i="8" a="1"/>
  <c r="P576" i="3"/>
  <c r="N45" i="8" a="1"/>
  <c r="W575" i="3"/>
  <c r="E27" i="8" a="1"/>
  <c r="O576" i="3"/>
  <c r="R27" i="8" a="1"/>
  <c r="G15" i="8" a="1"/>
  <c r="G51" i="8" a="1"/>
  <c r="U45" i="8" a="1"/>
  <c r="P45" i="8" a="1"/>
  <c r="M63" i="8" a="1"/>
  <c r="AE69" i="8" a="1"/>
  <c r="H9" i="8" a="1"/>
  <c r="W15" i="8" a="1"/>
  <c r="M609" i="3"/>
  <c r="G609" i="3"/>
  <c r="AF69" i="8" a="1"/>
  <c r="T93" i="8" a="1"/>
  <c r="AB641" i="3"/>
  <c r="AC51" i="8" a="1"/>
  <c r="S9" i="8" a="1"/>
  <c r="U51" i="8" a="1"/>
  <c r="V69" i="8" a="1"/>
  <c r="X39" i="8" a="1"/>
  <c r="AA15" i="8" a="1"/>
  <c r="AI576" i="3"/>
  <c r="M81" i="8" a="1"/>
  <c r="O577" i="3"/>
  <c r="H69" i="8" a="1"/>
  <c r="AF51" i="8" a="1"/>
  <c r="N575" i="3"/>
  <c r="AB63" i="8" a="1"/>
  <c r="W51" i="8" a="1"/>
  <c r="J609" i="3"/>
  <c r="AH577" i="3"/>
  <c r="AD51" i="8" a="1"/>
  <c r="AA51" i="8" a="1"/>
  <c r="AE27" i="8" a="1"/>
  <c r="V641" i="3"/>
  <c r="T609" i="3"/>
  <c r="M93" i="8" a="1"/>
  <c r="K81" i="8" a="1"/>
  <c r="V15" i="8" a="1"/>
  <c r="V51" i="8" a="1"/>
  <c r="AB75" i="8" a="1"/>
  <c r="W81" i="8" a="1"/>
  <c r="T57" i="8" a="1"/>
  <c r="H27" i="8" a="1"/>
  <c r="U93" i="8" a="1"/>
  <c r="T577" i="3"/>
  <c r="H39" i="8" a="1"/>
  <c r="N15" i="8" a="1"/>
  <c r="AF577" i="3"/>
  <c r="S576" i="3"/>
  <c r="N39" i="8" a="1"/>
  <c r="Q15" i="8" a="1"/>
  <c r="M576" i="3"/>
  <c r="Z45" i="8" a="1"/>
  <c r="E81" i="8" a="1"/>
  <c r="E15" i="8" a="1"/>
  <c r="V63" i="8" a="1"/>
  <c r="N81" i="8" a="1"/>
  <c r="I45" i="8" a="1"/>
  <c r="M51" i="8" a="1"/>
  <c r="AB51" i="8" a="1"/>
  <c r="T75" i="8" a="1"/>
  <c r="Y577" i="3"/>
  <c r="L15" i="8" a="1"/>
  <c r="Z576" i="3"/>
  <c r="I33" i="8" a="1"/>
  <c r="N9" i="8" a="1"/>
  <c r="Z15" i="8" a="1"/>
  <c r="R575" i="3"/>
  <c r="M111" i="8" a="1"/>
  <c r="K27" i="8" a="1"/>
  <c r="L111" i="8" a="1"/>
  <c r="AF15" i="8" a="1"/>
  <c r="X111" i="8" a="1"/>
  <c r="AE576" i="3"/>
  <c r="T575" i="3"/>
  <c r="U576" i="3"/>
  <c r="P57" i="8" a="1"/>
  <c r="L27" i="8" a="1"/>
  <c r="S45" i="8" a="1"/>
  <c r="F45" i="8" a="1"/>
  <c r="Y15" i="8" a="1"/>
  <c r="AE575" i="3"/>
  <c r="N69" i="8" a="1"/>
  <c r="L641" i="3"/>
  <c r="AA671" i="3"/>
  <c r="Y9" i="8" a="1"/>
  <c r="AC69" i="8" a="1"/>
  <c r="J9" i="8" a="1"/>
  <c r="AD641" i="3"/>
  <c r="AC609" i="3"/>
  <c r="Q33" i="8" a="1"/>
  <c r="H577" i="3"/>
  <c r="M69" i="8" a="1"/>
  <c r="T39" i="8" a="1"/>
  <c r="Z9" i="8" a="1"/>
  <c r="L69" i="8" a="1"/>
  <c r="S641" i="3"/>
  <c r="AF33" i="8" a="1"/>
  <c r="M575" i="3"/>
  <c r="Z609" i="3"/>
  <c r="X75" i="8" a="1"/>
  <c r="X51" i="8" a="1"/>
  <c r="AF93" i="8" a="1"/>
  <c r="Z577" i="3"/>
  <c r="K9" i="8" a="1"/>
  <c r="AF576" i="3"/>
  <c r="L57" i="8" a="1"/>
  <c r="AG27" i="8" a="1"/>
  <c r="R39" i="8" a="1"/>
  <c r="AC45" i="8" a="1"/>
  <c r="N641" i="3"/>
  <c r="Q576" i="3"/>
  <c r="J63" i="8" a="1"/>
  <c r="AA670" i="3"/>
  <c r="F27" i="8" a="1"/>
  <c r="AD27" i="8" a="1"/>
  <c r="P93" i="8" a="1"/>
  <c r="AC81" i="8" a="1"/>
  <c r="Y81" i="8" a="1"/>
  <c r="U69" i="8" a="1"/>
  <c r="R576" i="3"/>
  <c r="R51" i="8" a="1"/>
  <c r="AA640" i="3"/>
  <c r="K641" i="3"/>
  <c r="P27" i="8" a="1"/>
  <c r="L75" i="8" a="1"/>
  <c r="AG63" i="8" a="1"/>
  <c r="H51" i="8" a="1"/>
  <c r="AD9" i="8" a="1"/>
  <c r="Z39" i="8" a="1"/>
  <c r="R63" i="8" a="1"/>
  <c r="P9" i="8" a="1"/>
  <c r="Y609" i="3"/>
  <c r="Q81" i="8" a="1"/>
  <c r="I75" i="8" a="1"/>
  <c r="K577" i="3"/>
  <c r="M33" i="8" a="1"/>
  <c r="R69" i="8" a="1"/>
  <c r="M45" i="8" a="1"/>
  <c r="W33" i="8" a="1"/>
  <c r="N27" i="8" a="1"/>
  <c r="F81" i="8" a="1"/>
  <c r="X15" i="8" a="1"/>
  <c r="N609" i="3"/>
  <c r="U609" i="3"/>
  <c r="I15" i="8" a="1"/>
  <c r="Q111" i="8" a="1"/>
  <c r="AG93" i="8" a="1"/>
  <c r="J45" i="8" a="1"/>
  <c r="H641" i="3"/>
  <c r="S63" i="8" a="1"/>
  <c r="AA93" i="8" a="1"/>
  <c r="Q609" i="3"/>
  <c r="AI577" i="3"/>
  <c r="AC577" i="3"/>
  <c r="V81" i="8" a="1"/>
  <c r="T33" i="8" a="1"/>
  <c r="V577" i="3"/>
  <c r="R641" i="3"/>
  <c r="AB69" i="8" a="1"/>
  <c r="K575" i="3"/>
  <c r="U641" i="3"/>
  <c r="AE609" i="3"/>
  <c r="AA639" i="3"/>
  <c r="X81" i="8" a="1"/>
  <c r="L93" i="8" a="1"/>
  <c r="AA638" i="3"/>
  <c r="V609" i="3"/>
  <c r="V39" i="8" a="1"/>
  <c r="S609" i="3"/>
  <c r="W69" i="8" a="1"/>
  <c r="R9" i="8" a="1"/>
  <c r="O69" i="8" a="1"/>
  <c r="AA9" i="8" a="1"/>
  <c r="Q27" i="8" a="1"/>
  <c r="S15" i="8" a="1"/>
  <c r="H576" i="3"/>
  <c r="T9" i="8" a="1"/>
  <c r="X27" i="8" a="1"/>
  <c r="V9" i="8" a="1"/>
  <c r="G93" i="8" a="1"/>
  <c r="AC575" i="3"/>
  <c r="W45" i="8" a="1"/>
  <c r="Y51" i="8" a="1"/>
  <c r="Z69" i="8" a="1"/>
  <c r="M9" i="8" a="1"/>
  <c r="AB9" i="8" a="1"/>
  <c r="AD576" i="3"/>
  <c r="H575" i="3"/>
  <c r="O51" i="8" a="1"/>
  <c r="AF27" i="8" a="1"/>
  <c r="T111" i="8" a="1"/>
  <c r="U81" i="8" a="1"/>
  <c r="R609" i="3"/>
  <c r="I575" i="3"/>
  <c r="G69" i="8" a="1"/>
  <c r="I51" i="8" a="1"/>
  <c r="Q69" i="8" a="1"/>
  <c r="Y63" i="8" a="1"/>
  <c r="E33" i="8" a="1"/>
  <c r="W577" i="3"/>
  <c r="X609" i="3"/>
  <c r="E9" i="8" a="1"/>
  <c r="G576" i="3"/>
  <c r="AA641" i="3"/>
  <c r="AF575" i="3"/>
  <c r="S577" i="3"/>
  <c r="Q575" i="3"/>
  <c r="I576" i="3"/>
  <c r="M641" i="3"/>
  <c r="I63" i="8" a="1"/>
  <c r="AA27" i="8" a="1"/>
  <c r="AD45" i="8" a="1"/>
  <c r="AB81" i="8" a="1"/>
  <c r="T69" i="8" a="1"/>
  <c r="H63" i="8" a="1"/>
  <c r="P81" i="8" a="1"/>
  <c r="AA575" i="3"/>
  <c r="AF81" i="8" a="1"/>
  <c r="AF39" i="8" a="1"/>
  <c r="Y75" i="8" a="1"/>
  <c r="Z27" i="8" a="1"/>
  <c r="M39" i="8" a="1"/>
  <c r="L45" i="8" a="1"/>
  <c r="V575" i="3"/>
  <c r="AG45" i="8" a="1"/>
  <c r="J33" i="8" a="1"/>
  <c r="J69" i="8" a="1"/>
  <c r="K51" i="8" a="1"/>
  <c r="AG51" i="8" a="1"/>
  <c r="T641" i="3"/>
  <c r="Y69" i="8" a="1"/>
  <c r="Y641" i="3"/>
  <c r="AF9" i="8" a="1"/>
  <c r="X69" i="8" a="1"/>
  <c r="Y111" i="8" a="1"/>
  <c r="Y576" i="3"/>
  <c r="Y575" i="3"/>
  <c r="J641" i="3"/>
  <c r="X45" i="8" a="1"/>
  <c r="L39" i="8" a="1"/>
  <c r="AE15" i="8" a="1"/>
  <c r="AD575" i="3"/>
  <c r="J15" i="8" a="1"/>
  <c r="U575" i="3"/>
  <c r="AD93" i="8" a="1"/>
  <c r="I81" i="8" a="1"/>
  <c r="AC9" i="8" a="1"/>
  <c r="M577" i="3"/>
  <c r="Q641" i="3"/>
  <c r="AB609" i="3"/>
  <c r="U27" i="8" a="1"/>
  <c r="AE641" i="3"/>
  <c r="R577" i="3"/>
  <c r="E69" i="8" a="1"/>
  <c r="F39" i="8" a="1"/>
  <c r="E51" i="8" a="1"/>
  <c r="AE577" i="3"/>
  <c r="AG69" i="8" a="1"/>
  <c r="P75" i="8" a="1"/>
  <c r="Q9" i="8" a="1"/>
  <c r="P111" i="8" a="1"/>
  <c r="N577" i="3"/>
  <c r="AA608" i="3"/>
  <c r="O15" i="8" a="1"/>
  <c r="X57" i="8" a="1"/>
  <c r="X576" i="3"/>
  <c r="X93" i="8" a="1"/>
  <c r="AF641" i="3"/>
  <c r="Q93" i="8" a="1"/>
  <c r="N51" i="8" a="1"/>
  <c r="AF75" i="8" a="1"/>
  <c r="S27" i="8" a="1"/>
  <c r="O81" i="8" a="1"/>
  <c r="G39" i="8" a="1"/>
  <c r="J576" i="3"/>
  <c r="J575" i="3"/>
  <c r="G641" i="3"/>
  <c r="AH609" i="3"/>
  <c r="L577" i="3"/>
  <c r="Q45" i="8" a="1"/>
  <c r="K63" i="8" a="1"/>
  <c r="F51" i="8" a="1"/>
  <c r="AI609" i="3"/>
  <c r="T576" i="3"/>
  <c r="K576" i="3"/>
  <c r="AA577" i="3"/>
  <c r="X9" i="8" a="1"/>
  <c r="H57" i="8" a="1"/>
  <c r="AI641" i="3"/>
  <c r="AD81" i="8" a="1"/>
  <c r="O641" i="3"/>
  <c r="AC27" i="8" a="1"/>
  <c r="AB57" i="8" a="1"/>
  <c r="S51" i="8" a="1"/>
  <c r="R15" i="8" a="1"/>
  <c r="W9" i="8" a="1"/>
  <c r="Q577" i="3"/>
  <c r="I9" i="8" a="1"/>
  <c r="AC641" i="3"/>
  <c r="U577" i="3"/>
  <c r="AG15" i="8" a="1"/>
  <c r="F69" i="8" a="1"/>
  <c r="F9" i="8" a="1"/>
  <c r="H75" i="8" a="1"/>
  <c r="T81" i="8" a="1"/>
  <c r="AC33" i="8" a="1"/>
  <c r="X641" i="3"/>
  <c r="H111" i="8" a="1"/>
  <c r="H81" i="8" a="1"/>
  <c r="N75" i="8" a="1"/>
  <c r="X577" i="3"/>
  <c r="W609" i="3"/>
  <c r="W576" i="3"/>
  <c r="O27" i="8" a="1"/>
  <c r="L81" i="8" a="1"/>
  <c r="U33" i="8" a="1"/>
  <c r="G577" i="3"/>
  <c r="K15" i="8" a="1"/>
  <c r="Y39" i="8" a="1"/>
  <c r="Y19" i="4" l="1"/>
  <c r="AM14" i="24" s="1"/>
  <c r="Y18" i="4"/>
  <c r="AM13" i="24" s="1"/>
  <c r="Y17" i="4"/>
  <c r="AM12" i="24" s="1"/>
  <c r="D673" i="3"/>
  <c r="D642" i="3"/>
  <c r="D610" i="3"/>
  <c r="J118" i="8" a="1"/>
  <c r="J118" i="8" s="1"/>
  <c r="F118" i="8" a="1"/>
  <c r="F118" i="8" s="1"/>
  <c r="V119" i="8" a="1"/>
  <c r="V119" i="8" s="1"/>
  <c r="AD118" i="8" a="1"/>
  <c r="AD118" i="8" s="1"/>
  <c r="R118" i="8" a="1"/>
  <c r="R118" i="8" s="1"/>
  <c r="Z118" i="8" a="1"/>
  <c r="Z118" i="8" s="1"/>
  <c r="N118" i="8" a="1"/>
  <c r="N118" i="8" s="1"/>
  <c r="O47" i="8" a="1"/>
  <c r="O47" i="8" s="1"/>
  <c r="X9" i="8"/>
  <c r="G9" i="8"/>
  <c r="AE9" i="8"/>
  <c r="Z9" i="8"/>
  <c r="AA45" i="8"/>
  <c r="S45" i="8"/>
  <c r="R9" i="8"/>
  <c r="G45" i="8"/>
  <c r="AC105" i="8"/>
  <c r="F105" i="8"/>
  <c r="V118" i="8" a="1"/>
  <c r="V118" i="8" s="1"/>
  <c r="Z119" i="8" a="1"/>
  <c r="Z119" i="8" s="1"/>
  <c r="R119" i="8" a="1"/>
  <c r="R119" i="8" s="1"/>
  <c r="AD119" i="8" a="1"/>
  <c r="AD119" i="8" s="1"/>
  <c r="N119" i="8" a="1"/>
  <c r="N119" i="8" s="1"/>
  <c r="F119" i="8" a="1"/>
  <c r="F119" i="8" s="1"/>
  <c r="J119" i="8" a="1"/>
  <c r="J119" i="8" s="1"/>
  <c r="X27" i="8"/>
  <c r="X29" i="8" s="1" a="1"/>
  <c r="P27" i="8"/>
  <c r="Y29" i="8"/>
  <c r="L51" i="8"/>
  <c r="I27" i="8"/>
  <c r="G51" i="8"/>
  <c r="Z27" i="8"/>
  <c r="AE27" i="8"/>
  <c r="AG27" i="8"/>
  <c r="AG29" i="8" s="1" a="1"/>
  <c r="G27" i="8"/>
  <c r="N51" i="8"/>
  <c r="AB51" i="8"/>
  <c r="R27" i="8"/>
  <c r="Y51" i="8"/>
  <c r="E27" i="8"/>
  <c r="F27" i="8"/>
  <c r="AD27" i="8"/>
  <c r="AD51" i="8"/>
  <c r="E51" i="8"/>
  <c r="R51" i="8"/>
  <c r="M51" i="8"/>
  <c r="T51" i="8"/>
  <c r="N27" i="8"/>
  <c r="N28" i="8" s="1" a="1"/>
  <c r="K27" i="8"/>
  <c r="K29" i="8" s="1" a="1"/>
  <c r="U27" i="8"/>
  <c r="U29" i="8" s="1" a="1"/>
  <c r="U51" i="8"/>
  <c r="H51" i="8"/>
  <c r="X51" i="8"/>
  <c r="O51" i="8"/>
  <c r="S27" i="8"/>
  <c r="T27" i="8"/>
  <c r="T28" i="8" s="1" a="1"/>
  <c r="AF27" i="8"/>
  <c r="L27" i="8"/>
  <c r="L29" i="8" s="1" a="1"/>
  <c r="K51" i="8"/>
  <c r="AC51" i="8"/>
  <c r="AA27" i="8"/>
  <c r="I51" i="8"/>
  <c r="V27" i="8"/>
  <c r="AB27" i="8"/>
  <c r="AC27" i="8"/>
  <c r="W27" i="8"/>
  <c r="W28" i="8" s="1" a="1"/>
  <c r="Z51" i="8"/>
  <c r="S51" i="8"/>
  <c r="W51" i="8"/>
  <c r="H27" i="8"/>
  <c r="J27" i="8"/>
  <c r="J29" i="8" s="1" a="1"/>
  <c r="M27" i="8"/>
  <c r="M29" i="8" s="1" a="1"/>
  <c r="AF51" i="8"/>
  <c r="P51" i="8"/>
  <c r="J51" i="8"/>
  <c r="AA51" i="8"/>
  <c r="AA53" i="8" s="1" a="1"/>
  <c r="Q27" i="8"/>
  <c r="O27" i="8"/>
  <c r="O29" i="8" s="1" a="1"/>
  <c r="V51" i="8"/>
  <c r="V52" i="8" s="1" a="1"/>
  <c r="F51" i="8"/>
  <c r="AG51" i="8"/>
  <c r="Q51" i="8"/>
  <c r="AF87" i="8"/>
  <c r="I63" i="8"/>
  <c r="J63" i="8"/>
  <c r="Z21" i="8"/>
  <c r="G15" i="8"/>
  <c r="Q111" i="8"/>
  <c r="H111" i="8"/>
  <c r="K99" i="8"/>
  <c r="P99" i="8"/>
  <c r="AA87" i="8"/>
  <c r="AG87" i="8"/>
  <c r="F93" i="8"/>
  <c r="U93" i="8"/>
  <c r="X75" i="8"/>
  <c r="X57" i="8"/>
  <c r="AF69" i="8"/>
  <c r="P81" i="8"/>
  <c r="AE69" i="8"/>
  <c r="Q69" i="8"/>
  <c r="L81" i="8"/>
  <c r="AB81" i="8"/>
  <c r="K81" i="8"/>
  <c r="W69" i="8"/>
  <c r="Y45" i="8"/>
  <c r="Z45" i="8"/>
  <c r="E33" i="8"/>
  <c r="AA21" i="8"/>
  <c r="AD21" i="8"/>
  <c r="E9" i="8"/>
  <c r="U39" i="8"/>
  <c r="G39" i="8"/>
  <c r="X39" i="8"/>
  <c r="AF9" i="8"/>
  <c r="AA9" i="8"/>
  <c r="AD9" i="8"/>
  <c r="N15" i="8"/>
  <c r="Q15" i="8"/>
  <c r="AA99" i="8"/>
  <c r="AB57" i="8"/>
  <c r="AF81" i="8"/>
  <c r="AG33" i="8"/>
  <c r="AE39" i="8"/>
  <c r="I15" i="8"/>
  <c r="L105" i="8"/>
  <c r="M111" i="8"/>
  <c r="H105" i="8"/>
  <c r="U99" i="8"/>
  <c r="T99" i="8"/>
  <c r="V87" i="8"/>
  <c r="AB93" i="8"/>
  <c r="K93" i="8"/>
  <c r="AD93" i="8"/>
  <c r="AB75" i="8"/>
  <c r="T57" i="8"/>
  <c r="AA69" i="8"/>
  <c r="AE63" i="8"/>
  <c r="Z69" i="8"/>
  <c r="U69" i="8"/>
  <c r="X69" i="8"/>
  <c r="G81" i="8"/>
  <c r="T81" i="8"/>
  <c r="R69" i="8"/>
  <c r="W45" i="8"/>
  <c r="AC45" i="8"/>
  <c r="AD45" i="8"/>
  <c r="I33" i="8"/>
  <c r="M21" i="8"/>
  <c r="AG15" i="8"/>
  <c r="Z15" i="8"/>
  <c r="J39" i="8"/>
  <c r="M39" i="8"/>
  <c r="AD39" i="8"/>
  <c r="T9" i="8"/>
  <c r="O9" i="8"/>
  <c r="M9" i="8"/>
  <c r="W15" i="8"/>
  <c r="E15" i="8"/>
  <c r="L111" i="8"/>
  <c r="T75" i="8"/>
  <c r="K63" i="8"/>
  <c r="AF33" i="8"/>
  <c r="S39" i="8"/>
  <c r="P9" i="8"/>
  <c r="I111" i="8"/>
  <c r="AF111" i="8"/>
  <c r="Z99" i="8"/>
  <c r="X99" i="8"/>
  <c r="Q87" i="8"/>
  <c r="L93" i="8"/>
  <c r="Q93" i="8"/>
  <c r="Y75" i="8"/>
  <c r="AF75" i="8"/>
  <c r="P57" i="8"/>
  <c r="V69" i="8"/>
  <c r="V63" i="8"/>
  <c r="T69" i="8"/>
  <c r="Y69" i="8"/>
  <c r="S69" i="8"/>
  <c r="M81" i="8"/>
  <c r="AC81" i="8"/>
  <c r="L69" i="8"/>
  <c r="P45" i="8"/>
  <c r="AG45" i="8"/>
  <c r="AA33" i="8"/>
  <c r="T33" i="8"/>
  <c r="M33" i="8"/>
  <c r="F21" i="8"/>
  <c r="AA15" i="8"/>
  <c r="V9" i="8"/>
  <c r="V39" i="8"/>
  <c r="Z39" i="8"/>
  <c r="I9" i="8"/>
  <c r="Q9" i="8"/>
  <c r="AF15" i="8"/>
  <c r="H9" i="8"/>
  <c r="P105" i="8"/>
  <c r="P93" i="8"/>
  <c r="U81" i="8"/>
  <c r="V45" i="8"/>
  <c r="F15" i="8"/>
  <c r="E111" i="8"/>
  <c r="AB111" i="8"/>
  <c r="E99" i="8"/>
  <c r="AB99" i="8"/>
  <c r="T87" i="8"/>
  <c r="M93" i="8"/>
  <c r="V93" i="8"/>
  <c r="I75" i="8"/>
  <c r="R93" i="8"/>
  <c r="L57" i="8"/>
  <c r="P69" i="8"/>
  <c r="M63" i="8"/>
  <c r="O69" i="8"/>
  <c r="AC69" i="8"/>
  <c r="N69" i="8"/>
  <c r="S81" i="8"/>
  <c r="H81" i="8"/>
  <c r="G69" i="8"/>
  <c r="E45" i="8"/>
  <c r="F45" i="8"/>
  <c r="V33" i="8"/>
  <c r="O33" i="8"/>
  <c r="Q33" i="8"/>
  <c r="J21" i="8"/>
  <c r="U15" i="8"/>
  <c r="F39" i="8"/>
  <c r="T39" i="8"/>
  <c r="M15" i="8"/>
  <c r="F9" i="8"/>
  <c r="U9" i="8"/>
  <c r="K15" i="8"/>
  <c r="AB15" i="8"/>
  <c r="AB87" i="8"/>
  <c r="M69" i="8"/>
  <c r="L45" i="8"/>
  <c r="H15" i="8"/>
  <c r="AB105" i="8"/>
  <c r="X111" i="8"/>
  <c r="I99" i="8"/>
  <c r="AF99" i="8"/>
  <c r="O87" i="8"/>
  <c r="X93" i="8"/>
  <c r="AA93" i="8"/>
  <c r="H75" i="8"/>
  <c r="J93" i="8"/>
  <c r="H57" i="8"/>
  <c r="K69" i="8"/>
  <c r="H63" i="8"/>
  <c r="J69" i="8"/>
  <c r="AG69" i="8"/>
  <c r="H69" i="8"/>
  <c r="Y81" i="8"/>
  <c r="Q81" i="8"/>
  <c r="AG63" i="8"/>
  <c r="I45" i="8"/>
  <c r="J45" i="8"/>
  <c r="AG21" i="8"/>
  <c r="J33" i="8"/>
  <c r="U33" i="8"/>
  <c r="N21" i="8"/>
  <c r="O15" i="8"/>
  <c r="R39" i="8"/>
  <c r="AF39" i="8"/>
  <c r="R15" i="8"/>
  <c r="AE15" i="8"/>
  <c r="J9" i="8"/>
  <c r="Y9" i="8"/>
  <c r="T15" i="8"/>
  <c r="P15" i="8"/>
  <c r="AE99" i="8"/>
  <c r="I81" i="8"/>
  <c r="AB69" i="8"/>
  <c r="AC111" i="8"/>
  <c r="X105" i="8"/>
  <c r="T111" i="8"/>
  <c r="M99" i="8"/>
  <c r="J87" i="8"/>
  <c r="I93" i="8"/>
  <c r="AF93" i="8"/>
  <c r="L75" i="8"/>
  <c r="S75" i="8"/>
  <c r="AG81" i="8"/>
  <c r="F69" i="8"/>
  <c r="W81" i="8"/>
  <c r="E69" i="8"/>
  <c r="AD81" i="8"/>
  <c r="Y63" i="8"/>
  <c r="N81" i="8"/>
  <c r="V81" i="8"/>
  <c r="AB63" i="8"/>
  <c r="M45" i="8"/>
  <c r="N45" i="8"/>
  <c r="X21" i="8"/>
  <c r="N33" i="8"/>
  <c r="Y33" i="8"/>
  <c r="R21" i="8"/>
  <c r="W9" i="8"/>
  <c r="L39" i="8"/>
  <c r="H39" i="8"/>
  <c r="N9" i="8"/>
  <c r="X15" i="8"/>
  <c r="Y15" i="8"/>
  <c r="S9" i="8"/>
  <c r="AC9" i="8"/>
  <c r="AC15" i="8"/>
  <c r="J15" i="8"/>
  <c r="U111" i="8"/>
  <c r="AG93" i="8"/>
  <c r="F81" i="8"/>
  <c r="U45" i="8"/>
  <c r="Y111" i="8"/>
  <c r="T105" i="8"/>
  <c r="P111" i="8"/>
  <c r="AG99" i="8"/>
  <c r="V99" i="8"/>
  <c r="S87" i="8"/>
  <c r="T93" i="8"/>
  <c r="G93" i="8"/>
  <c r="P75" i="8"/>
  <c r="N75" i="8"/>
  <c r="X81" i="8"/>
  <c r="R63" i="8"/>
  <c r="O81" i="8"/>
  <c r="I69" i="8"/>
  <c r="E81" i="8"/>
  <c r="T63" i="8"/>
  <c r="Z81" i="8"/>
  <c r="AE81" i="8"/>
  <c r="S63" i="8"/>
  <c r="X45" i="8"/>
  <c r="Q45" i="8"/>
  <c r="R45" i="8"/>
  <c r="O21" i="8"/>
  <c r="W33" i="8"/>
  <c r="AC33" i="8"/>
  <c r="V21" i="8"/>
  <c r="K9" i="8"/>
  <c r="Y39" i="8"/>
  <c r="N39" i="8"/>
  <c r="V15" i="8"/>
  <c r="L15" i="8"/>
  <c r="S15" i="8"/>
  <c r="AB9" i="8"/>
  <c r="AG9" i="8"/>
  <c r="Q119" i="8" a="1"/>
  <c r="Q119" i="8" s="1"/>
  <c r="Q118" i="8" a="1"/>
  <c r="Q118" i="8" s="1"/>
  <c r="V113" i="8" a="1"/>
  <c r="V113" i="8" s="1"/>
  <c r="V112" i="8" a="1"/>
  <c r="V112" i="8" s="1"/>
  <c r="AA113" i="8" a="1"/>
  <c r="AA113" i="8" s="1"/>
  <c r="AA112" i="8" a="1"/>
  <c r="AA112" i="8" s="1"/>
  <c r="O94" i="8" a="1"/>
  <c r="O94" i="8" s="1"/>
  <c r="O95" i="8" a="1"/>
  <c r="O95" i="8" s="1"/>
  <c r="W58" i="8" a="1"/>
  <c r="W58" i="8" s="1"/>
  <c r="W59" i="8" a="1"/>
  <c r="W59" i="8" s="1"/>
  <c r="R59" i="8" a="1"/>
  <c r="R59" i="8" s="1"/>
  <c r="R58" i="8" a="1"/>
  <c r="R58" i="8" s="1"/>
  <c r="F59" i="8" a="1"/>
  <c r="F59" i="8" s="1"/>
  <c r="F58" i="8" a="1"/>
  <c r="F58" i="8" s="1"/>
  <c r="Q58" i="8" a="1"/>
  <c r="Q58" i="8" s="1"/>
  <c r="Q59" i="8" a="1"/>
  <c r="Q59" i="8" s="1"/>
  <c r="P23" i="8" a="1"/>
  <c r="P23" i="8" s="1"/>
  <c r="P22" i="8" a="1"/>
  <c r="P22" i="8" s="1"/>
  <c r="S119" i="8" a="1"/>
  <c r="S119" i="8" s="1"/>
  <c r="S118" i="8" a="1"/>
  <c r="S118" i="8" s="1"/>
  <c r="M119" i="8" a="1"/>
  <c r="M119" i="8" s="1"/>
  <c r="M118" i="8" a="1"/>
  <c r="M118" i="8" s="1"/>
  <c r="AF119" i="8" a="1"/>
  <c r="AF119" i="8" s="1"/>
  <c r="AF118" i="8" a="1"/>
  <c r="AF118" i="8" s="1"/>
  <c r="AE113" i="8" a="1"/>
  <c r="AE113" i="8" s="1"/>
  <c r="AE112" i="8" a="1"/>
  <c r="AE112" i="8" s="1"/>
  <c r="K113" i="8" a="1"/>
  <c r="K113" i="8" s="1"/>
  <c r="K112" i="8" a="1"/>
  <c r="K112" i="8" s="1"/>
  <c r="S113" i="8" a="1"/>
  <c r="S113" i="8" s="1"/>
  <c r="S112" i="8" a="1"/>
  <c r="S112" i="8" s="1"/>
  <c r="Z113" i="8" a="1"/>
  <c r="Z113" i="8" s="1"/>
  <c r="Z112" i="8" a="1"/>
  <c r="Z112" i="8" s="1"/>
  <c r="W100" i="8" a="1"/>
  <c r="W100" i="8" s="1"/>
  <c r="W101" i="8" a="1"/>
  <c r="W101" i="8" s="1"/>
  <c r="N59" i="8" a="1"/>
  <c r="N59" i="8" s="1"/>
  <c r="N58" i="8" a="1"/>
  <c r="N58" i="8" s="1"/>
  <c r="G77" i="8" a="1"/>
  <c r="G77" i="8" s="1"/>
  <c r="G76" i="8" a="1"/>
  <c r="G76" i="8" s="1"/>
  <c r="T23" i="8" a="1"/>
  <c r="T23" i="8" s="1"/>
  <c r="T22" i="8" a="1"/>
  <c r="T22" i="8" s="1"/>
  <c r="G23" i="8" a="1"/>
  <c r="G23" i="8" s="1"/>
  <c r="G22" i="8" a="1"/>
  <c r="G22" i="8" s="1"/>
  <c r="H23" i="8" a="1"/>
  <c r="H23" i="8" s="1"/>
  <c r="H22" i="8" a="1"/>
  <c r="H22" i="8" s="1"/>
  <c r="H118" i="8" a="1"/>
  <c r="H118" i="8" s="1"/>
  <c r="H119" i="8" a="1"/>
  <c r="H119" i="8" s="1"/>
  <c r="R107" i="8" a="1"/>
  <c r="R107" i="8" s="1"/>
  <c r="R106" i="8" a="1"/>
  <c r="R106" i="8" s="1"/>
  <c r="O106" i="8" a="1"/>
  <c r="O106" i="8" s="1"/>
  <c r="O107" i="8" a="1"/>
  <c r="O107" i="8" s="1"/>
  <c r="N107" i="8" a="1"/>
  <c r="N107" i="8" s="1"/>
  <c r="N106" i="8" a="1"/>
  <c r="N106" i="8" s="1"/>
  <c r="Y100" i="8" a="1"/>
  <c r="Y100" i="8" s="1"/>
  <c r="Y101" i="8" a="1"/>
  <c r="Y101" i="8" s="1"/>
  <c r="W95" i="8" a="1"/>
  <c r="W95" i="8" s="1"/>
  <c r="W94" i="8" a="1"/>
  <c r="W94" i="8" s="1"/>
  <c r="O58" i="8" a="1"/>
  <c r="O58" i="8" s="1"/>
  <c r="O59" i="8" a="1"/>
  <c r="O59" i="8" s="1"/>
  <c r="H95" i="8" a="1"/>
  <c r="H95" i="8" s="1"/>
  <c r="H94" i="8" a="1"/>
  <c r="H94" i="8" s="1"/>
  <c r="AG59" i="8" a="1"/>
  <c r="AG59" i="8" s="1"/>
  <c r="AG58" i="8" a="1"/>
  <c r="AG58" i="8" s="1"/>
  <c r="S22" i="8" a="1"/>
  <c r="S22" i="8" s="1"/>
  <c r="S23" i="8" a="1"/>
  <c r="S23" i="8" s="1"/>
  <c r="AC22" i="8" a="1"/>
  <c r="AC22" i="8" s="1"/>
  <c r="AC23" i="8" a="1"/>
  <c r="AC23" i="8" s="1"/>
  <c r="W119" i="8" a="1"/>
  <c r="W119" i="8" s="1"/>
  <c r="W118" i="8" a="1"/>
  <c r="W118" i="8" s="1"/>
  <c r="O119" i="8" a="1"/>
  <c r="O119" i="8" s="1"/>
  <c r="O118" i="8" a="1"/>
  <c r="O118" i="8" s="1"/>
  <c r="I119" i="8" a="1"/>
  <c r="I119" i="8" s="1"/>
  <c r="I118" i="8" a="1"/>
  <c r="I118" i="8" s="1"/>
  <c r="AB118" i="8" a="1"/>
  <c r="AB118" i="8" s="1"/>
  <c r="AB119" i="8" a="1"/>
  <c r="AB119" i="8" s="1"/>
  <c r="AD107" i="8" a="1"/>
  <c r="AD107" i="8" s="1"/>
  <c r="AD106" i="8" a="1"/>
  <c r="AD106" i="8" s="1"/>
  <c r="F101" i="8" a="1"/>
  <c r="F101" i="8" s="1"/>
  <c r="F100" i="8" a="1"/>
  <c r="F100" i="8" s="1"/>
  <c r="Y94" i="8" a="1"/>
  <c r="Y94" i="8" s="1"/>
  <c r="Y95" i="8" a="1"/>
  <c r="Y95" i="8" s="1"/>
  <c r="E59" i="8" a="1"/>
  <c r="E59" i="8" s="1"/>
  <c r="E58" i="8" a="1"/>
  <c r="E58" i="8" s="1"/>
  <c r="Z95" i="8" a="1"/>
  <c r="Z95" i="8" s="1"/>
  <c r="Z94" i="8" a="1"/>
  <c r="Z94" i="8" s="1"/>
  <c r="O46" i="8" a="1"/>
  <c r="O46" i="8" s="1"/>
  <c r="K119" i="8" a="1"/>
  <c r="K119" i="8" s="1"/>
  <c r="K118" i="8" a="1"/>
  <c r="K118" i="8" s="1"/>
  <c r="E119" i="8" a="1"/>
  <c r="E119" i="8" s="1"/>
  <c r="E118" i="8" a="1"/>
  <c r="E118" i="8" s="1"/>
  <c r="X118" i="8" a="1"/>
  <c r="X118" i="8" s="1"/>
  <c r="X119" i="8" a="1"/>
  <c r="X119" i="8" s="1"/>
  <c r="W106" i="8" a="1"/>
  <c r="W106" i="8" s="1"/>
  <c r="W107" i="8" a="1"/>
  <c r="W107" i="8" s="1"/>
  <c r="S100" i="8" a="1"/>
  <c r="S100" i="8" s="1"/>
  <c r="S101" i="8" a="1"/>
  <c r="S101" i="8" s="1"/>
  <c r="G106" i="8" a="1"/>
  <c r="G106" i="8" s="1"/>
  <c r="G107" i="8" a="1"/>
  <c r="G107" i="8" s="1"/>
  <c r="N95" i="8" a="1"/>
  <c r="N95" i="8" s="1"/>
  <c r="N94" i="8" a="1"/>
  <c r="N94" i="8" s="1"/>
  <c r="Q76" i="8" a="1"/>
  <c r="Q76" i="8" s="1"/>
  <c r="Q77" i="8" a="1"/>
  <c r="Q77" i="8" s="1"/>
  <c r="W77" i="8" a="1"/>
  <c r="W77" i="8" s="1"/>
  <c r="W76" i="8" a="1"/>
  <c r="W76" i="8" s="1"/>
  <c r="F77" i="8" a="1"/>
  <c r="F77" i="8" s="1"/>
  <c r="F76" i="8" a="1"/>
  <c r="F76" i="8" s="1"/>
  <c r="P64" i="8" a="1"/>
  <c r="P64" i="8" s="1"/>
  <c r="P65" i="8" a="1"/>
  <c r="P65" i="8" s="1"/>
  <c r="G35" i="8" a="1"/>
  <c r="G35" i="8" s="1"/>
  <c r="G34" i="8" a="1"/>
  <c r="G34" i="8" s="1"/>
  <c r="W41" i="8" a="1"/>
  <c r="W41" i="8" s="1"/>
  <c r="W40" i="8" a="1"/>
  <c r="W40" i="8" s="1"/>
  <c r="AA119" i="8" a="1"/>
  <c r="AA119" i="8" s="1"/>
  <c r="AA118" i="8" a="1"/>
  <c r="AA118" i="8" s="1"/>
  <c r="U119" i="8" a="1"/>
  <c r="U119" i="8" s="1"/>
  <c r="U118" i="8" a="1"/>
  <c r="U118" i="8" s="1"/>
  <c r="G119" i="8" a="1"/>
  <c r="G119" i="8" s="1"/>
  <c r="G118" i="8" a="1"/>
  <c r="G118" i="8" s="1"/>
  <c r="AG119" i="8" a="1"/>
  <c r="AG119" i="8" s="1"/>
  <c r="AG118" i="8" a="1"/>
  <c r="AG118" i="8" s="1"/>
  <c r="T118" i="8" a="1"/>
  <c r="T118" i="8" s="1"/>
  <c r="T119" i="8" a="1"/>
  <c r="T119" i="8" s="1"/>
  <c r="M106" i="8" a="1"/>
  <c r="M106" i="8" s="1"/>
  <c r="M107" i="8" a="1"/>
  <c r="M107" i="8" s="1"/>
  <c r="J113" i="8" a="1"/>
  <c r="J113" i="8" s="1"/>
  <c r="J112" i="8" a="1"/>
  <c r="J112" i="8" s="1"/>
  <c r="R113" i="8" a="1"/>
  <c r="R113" i="8" s="1"/>
  <c r="R112" i="8" a="1"/>
  <c r="R112" i="8" s="1"/>
  <c r="R101" i="8" a="1"/>
  <c r="R101" i="8" s="1"/>
  <c r="R100" i="8" a="1"/>
  <c r="R100" i="8" s="1"/>
  <c r="AC100" i="8" a="1"/>
  <c r="AC100" i="8" s="1"/>
  <c r="AC101" i="8" a="1"/>
  <c r="AC101" i="8" s="1"/>
  <c r="Q101" i="8" a="1"/>
  <c r="Q101" i="8" s="1"/>
  <c r="Q100" i="8" a="1"/>
  <c r="Q100" i="8" s="1"/>
  <c r="G58" i="8" a="1"/>
  <c r="G58" i="8" s="1"/>
  <c r="G59" i="8" a="1"/>
  <c r="G59" i="8" s="1"/>
  <c r="M59" i="8" a="1"/>
  <c r="M59" i="8" s="1"/>
  <c r="M58" i="8" a="1"/>
  <c r="M58" i="8" s="1"/>
  <c r="AG40" i="8" a="1"/>
  <c r="AG40" i="8" s="1"/>
  <c r="AG41" i="8" a="1"/>
  <c r="AG41" i="8" s="1"/>
  <c r="AC119" i="8" a="1"/>
  <c r="AC119" i="8" s="1"/>
  <c r="AC118" i="8" a="1"/>
  <c r="AC118" i="8" s="1"/>
  <c r="P118" i="8" a="1"/>
  <c r="P118" i="8" s="1"/>
  <c r="P119" i="8" a="1"/>
  <c r="P119" i="8" s="1"/>
  <c r="W113" i="8" a="1"/>
  <c r="W113" i="8" s="1"/>
  <c r="W112" i="8" a="1"/>
  <c r="W112" i="8" s="1"/>
  <c r="G100" i="8" a="1"/>
  <c r="G100" i="8" s="1"/>
  <c r="G101" i="8" a="1"/>
  <c r="G101" i="8" s="1"/>
  <c r="AC95" i="8" a="1"/>
  <c r="AC95" i="8" s="1"/>
  <c r="AC94" i="8" a="1"/>
  <c r="AC94" i="8" s="1"/>
  <c r="R77" i="8" a="1"/>
  <c r="R77" i="8" s="1"/>
  <c r="R76" i="8" a="1"/>
  <c r="R76" i="8" s="1"/>
  <c r="R83" i="8" a="1"/>
  <c r="R83" i="8" s="1"/>
  <c r="R82" i="8" a="1"/>
  <c r="R82" i="8" s="1"/>
  <c r="W22" i="8" a="1"/>
  <c r="W22" i="8" s="1"/>
  <c r="W23" i="8" a="1"/>
  <c r="W23" i="8" s="1"/>
  <c r="P41" i="8" a="1"/>
  <c r="P41" i="8" s="1"/>
  <c r="P40" i="8" a="1"/>
  <c r="P40" i="8" s="1"/>
  <c r="Y119" i="8" a="1"/>
  <c r="Y119" i="8" s="1"/>
  <c r="Y118" i="8" a="1"/>
  <c r="Y118" i="8" s="1"/>
  <c r="L118" i="8" a="1"/>
  <c r="L118" i="8" s="1"/>
  <c r="L119" i="8" a="1"/>
  <c r="L119" i="8" s="1"/>
  <c r="Y106" i="8" a="1"/>
  <c r="Y106" i="8" s="1"/>
  <c r="Y107" i="8" a="1"/>
  <c r="Y107" i="8" s="1"/>
  <c r="Q106" i="8" a="1"/>
  <c r="Q106" i="8" s="1"/>
  <c r="Q107" i="8" a="1"/>
  <c r="Q107" i="8" s="1"/>
  <c r="AF107" i="8" a="1"/>
  <c r="AF107" i="8" s="1"/>
  <c r="AF106" i="8" a="1"/>
  <c r="AF106" i="8" s="1"/>
  <c r="AG106" i="8" a="1"/>
  <c r="AG106" i="8" s="1"/>
  <c r="AG107" i="8" a="1"/>
  <c r="AG107" i="8" s="1"/>
  <c r="AC59" i="8" a="1"/>
  <c r="AC59" i="8" s="1"/>
  <c r="AC58" i="8" a="1"/>
  <c r="AC58" i="8" s="1"/>
  <c r="Y22" i="8" a="1"/>
  <c r="Y22" i="8" s="1"/>
  <c r="Y23" i="8" a="1"/>
  <c r="Y23" i="8" s="1"/>
  <c r="P34" i="8" a="1"/>
  <c r="P34" i="8" s="1"/>
  <c r="P35" i="8" a="1"/>
  <c r="P35" i="8" s="1"/>
  <c r="Q22" i="8" a="1"/>
  <c r="Q22" i="8" s="1"/>
  <c r="Q23" i="8" a="1"/>
  <c r="Q23" i="8" s="1"/>
  <c r="AE107" i="8" a="1"/>
  <c r="I107" i="8" a="1"/>
  <c r="S59" i="8" a="1"/>
  <c r="W65" i="8" a="1"/>
  <c r="AE106" i="8" a="1"/>
  <c r="I106" i="8" a="1"/>
  <c r="W64" i="8" a="1"/>
  <c r="S58" i="8" a="1"/>
  <c r="AF22" i="8" a="1"/>
  <c r="O77" i="8" a="1"/>
  <c r="AC76" i="8" a="1"/>
  <c r="AG76" i="8" a="1"/>
  <c r="AC77" i="8" a="1"/>
  <c r="U22" i="8" a="1"/>
  <c r="AG77" i="8" a="1"/>
  <c r="AF23" i="8" a="1"/>
  <c r="O76" i="8" a="1"/>
  <c r="U23" i="8" a="1"/>
  <c r="N100" i="8" a="1"/>
  <c r="N101" i="8" a="1"/>
  <c r="E22" i="8" a="1"/>
  <c r="I23" i="8" a="1"/>
  <c r="I22" i="8" a="1"/>
  <c r="E23" i="8" a="1"/>
  <c r="O40" i="8" a="1"/>
  <c r="O41" i="8" a="1"/>
  <c r="L22" i="8" a="1"/>
  <c r="AD100" i="8" a="1"/>
  <c r="O100" i="8" a="1"/>
  <c r="K23" i="8" a="1"/>
  <c r="K40" i="8" a="1"/>
  <c r="L23" i="8" a="1"/>
  <c r="K41" i="8" a="1"/>
  <c r="K22" i="8" a="1"/>
  <c r="J101" i="8" a="1"/>
  <c r="AE23" i="8" a="1"/>
  <c r="AB22" i="8" a="1"/>
  <c r="AD101" i="8" a="1"/>
  <c r="P89" i="8" a="1"/>
  <c r="L101" i="8" a="1"/>
  <c r="Z106" i="8" a="1"/>
  <c r="U88" i="8" a="1"/>
  <c r="Z88" i="8" a="1"/>
  <c r="L89" i="8" a="1"/>
  <c r="U107" i="8" a="1"/>
  <c r="E88" i="8" a="1"/>
  <c r="J107" i="8" a="1"/>
  <c r="Z89" i="8" a="1"/>
  <c r="AA106" i="8" a="1"/>
  <c r="F88" i="8" a="1"/>
  <c r="G89" i="8" a="1"/>
  <c r="E95" i="8" a="1"/>
  <c r="N89" i="8" a="1"/>
  <c r="E106" i="8" a="1"/>
  <c r="Y88" i="8" a="1"/>
  <c r="Y89" i="8" a="1"/>
  <c r="J106" i="8" a="1"/>
  <c r="I89" i="8" a="1"/>
  <c r="V107" i="8" a="1"/>
  <c r="Y28" i="8" a="1"/>
  <c r="K88" i="8" a="1"/>
  <c r="L88" i="8" a="1"/>
  <c r="AC89" i="8" a="1"/>
  <c r="F89" i="8" a="1"/>
  <c r="W88" i="8" a="1"/>
  <c r="E107" i="8" a="1"/>
  <c r="K106" i="8" a="1"/>
  <c r="AE89" i="8" a="1"/>
  <c r="E89" i="8" a="1"/>
  <c r="AD89" i="8" a="1"/>
  <c r="AD88" i="8" a="1"/>
  <c r="K107" i="8" a="1"/>
  <c r="R89" i="8" a="1"/>
  <c r="G88" i="8" a="1"/>
  <c r="V106" i="8" a="1"/>
  <c r="AA107" i="8" a="1"/>
  <c r="H89" i="8" a="1"/>
  <c r="U642" i="3"/>
  <c r="U672" i="3"/>
  <c r="U670" i="3"/>
  <c r="K46" i="8" a="1"/>
  <c r="AE671" i="3"/>
  <c r="V59" i="8" a="1"/>
  <c r="G65" i="8" a="1"/>
  <c r="T642" i="3"/>
  <c r="W670" i="3"/>
  <c r="L610" i="3"/>
  <c r="U59" i="8" a="1"/>
  <c r="AC638" i="3"/>
  <c r="I673" i="3"/>
  <c r="AI672" i="3"/>
  <c r="G610" i="3"/>
  <c r="P671" i="3"/>
  <c r="AE34" i="8" a="1"/>
  <c r="AI639" i="3"/>
  <c r="J59" i="8" a="1"/>
  <c r="Q608" i="3"/>
  <c r="E65" i="8" a="1"/>
  <c r="X673" i="3"/>
  <c r="W638" i="3"/>
  <c r="T672" i="3"/>
  <c r="AG673" i="3"/>
  <c r="L640" i="3"/>
  <c r="V673" i="3"/>
  <c r="P608" i="3"/>
  <c r="P670" i="3"/>
  <c r="AD610" i="3"/>
  <c r="J83" i="8" a="1"/>
  <c r="L35" i="8" a="1"/>
  <c r="AH610" i="3"/>
  <c r="I671" i="3"/>
  <c r="K34" i="8" a="1"/>
  <c r="AF638" i="3"/>
  <c r="Q642" i="3"/>
  <c r="Y671" i="3"/>
  <c r="L64" i="8" a="1"/>
  <c r="AE638" i="3"/>
  <c r="AE47" i="8" a="1"/>
  <c r="S670" i="3"/>
  <c r="AD58" i="8" a="1"/>
  <c r="AB46" i="8" a="1"/>
  <c r="Y610" i="3"/>
  <c r="AE673" i="3"/>
  <c r="T46" i="8" a="1"/>
  <c r="AH642" i="3"/>
  <c r="AE670" i="3"/>
  <c r="H608" i="3"/>
  <c r="F64" i="8" a="1"/>
  <c r="AA65" i="8" a="1"/>
  <c r="AD34" i="8" a="1"/>
  <c r="K77" i="8" a="1"/>
  <c r="J671" i="3"/>
  <c r="H642" i="3"/>
  <c r="AB35" i="8" a="1"/>
  <c r="AI670" i="3"/>
  <c r="Z65" i="8" a="1"/>
  <c r="J642" i="3"/>
  <c r="K642" i="3"/>
  <c r="AD35" i="8" a="1"/>
  <c r="AF672" i="3"/>
  <c r="Z670" i="3"/>
  <c r="M639" i="3"/>
  <c r="J608" i="3"/>
  <c r="X670" i="3"/>
  <c r="U639" i="3"/>
  <c r="W639" i="3"/>
  <c r="V58" i="8" a="1"/>
  <c r="AF608" i="3"/>
  <c r="AA642" i="3"/>
  <c r="AD71" i="8" a="1"/>
  <c r="H34" i="8" a="1"/>
  <c r="N608" i="3"/>
  <c r="X11" i="8" a="1"/>
  <c r="R11" i="8" a="1"/>
  <c r="AC673" i="3"/>
  <c r="K673" i="3"/>
  <c r="X671" i="3"/>
  <c r="W671" i="3"/>
  <c r="W673" i="3"/>
  <c r="AA673" i="3"/>
  <c r="AI673" i="3"/>
  <c r="M642" i="3"/>
  <c r="AH608" i="3"/>
  <c r="O672" i="3"/>
  <c r="AH670" i="3"/>
  <c r="V672" i="3"/>
  <c r="V640" i="3"/>
  <c r="AF640" i="3"/>
  <c r="L673" i="3"/>
  <c r="AE52" i="8" a="1"/>
  <c r="AE29" i="8" a="1"/>
  <c r="G608" i="3"/>
  <c r="AD17" i="8" a="1"/>
  <c r="J640" i="3"/>
  <c r="S608" i="3"/>
  <c r="M670" i="3"/>
  <c r="AE53" i="8" a="1"/>
  <c r="R672" i="3"/>
  <c r="AG113" i="8" a="1"/>
  <c r="AI640" i="3"/>
  <c r="Z59" i="8" a="1"/>
  <c r="Z58" i="8" a="1"/>
  <c r="AE608" i="3"/>
  <c r="AE672" i="3"/>
  <c r="H671" i="3"/>
  <c r="I638" i="3"/>
  <c r="AB672" i="3"/>
  <c r="AD638" i="3"/>
  <c r="K610" i="3"/>
  <c r="Q639" i="3"/>
  <c r="J639" i="3"/>
  <c r="S34" i="8" a="1"/>
  <c r="AF670" i="3"/>
  <c r="M640" i="3"/>
  <c r="AC610" i="3"/>
  <c r="I642" i="3"/>
  <c r="R35" i="8" a="1"/>
  <c r="H672" i="3"/>
  <c r="AF47" i="8" a="1"/>
  <c r="AA77" i="8" a="1"/>
  <c r="AC640" i="3"/>
  <c r="I41" i="8" a="1"/>
  <c r="U638" i="3"/>
  <c r="G670" i="3"/>
  <c r="U65" i="8" a="1"/>
  <c r="Q640" i="3"/>
  <c r="AF65" i="8" a="1"/>
  <c r="X608" i="3"/>
  <c r="S610" i="3"/>
  <c r="H670" i="3"/>
  <c r="AG670" i="3"/>
  <c r="AD639" i="3"/>
  <c r="P642" i="3"/>
  <c r="M671" i="3"/>
  <c r="AA46" i="8" a="1"/>
  <c r="AF671" i="3"/>
  <c r="AI642" i="3"/>
  <c r="J610" i="3"/>
  <c r="AB608" i="3"/>
  <c r="G639" i="3"/>
  <c r="AF58" i="8" a="1"/>
  <c r="AE58" i="8" a="1"/>
  <c r="U77" i="8" a="1"/>
  <c r="Z610" i="3"/>
  <c r="K671" i="3"/>
  <c r="AF639" i="3"/>
  <c r="F113" i="8" a="1"/>
  <c r="V671" i="3"/>
  <c r="AE642" i="3"/>
  <c r="K670" i="3"/>
  <c r="P672" i="3"/>
  <c r="N639" i="3"/>
  <c r="Q672" i="3"/>
  <c r="AD64" i="8" a="1"/>
  <c r="AB640" i="3"/>
  <c r="K672" i="3"/>
  <c r="AD642" i="3"/>
  <c r="X34" i="8" a="1"/>
  <c r="U640" i="3"/>
  <c r="Q41" i="8" a="1"/>
  <c r="AD65" i="8" a="1"/>
  <c r="P638" i="3"/>
  <c r="AH671" i="3"/>
  <c r="R610" i="3"/>
  <c r="AE639" i="3"/>
  <c r="G112" i="8" a="1"/>
  <c r="G673" i="3"/>
  <c r="E28" i="8" a="1"/>
  <c r="L34" i="8" a="1"/>
  <c r="Z29" i="8" a="1"/>
  <c r="G64" i="8" a="1"/>
  <c r="K639" i="3"/>
  <c r="R640" i="3"/>
  <c r="K638" i="3"/>
  <c r="AG608" i="3"/>
  <c r="J672" i="3"/>
  <c r="Z640" i="3"/>
  <c r="Z639" i="3"/>
  <c r="L608" i="3"/>
  <c r="AD77" i="8" a="1"/>
  <c r="AF610" i="3"/>
  <c r="X672" i="3"/>
  <c r="R642" i="3"/>
  <c r="O671" i="3"/>
  <c r="Z672" i="3"/>
  <c r="Y639" i="3"/>
  <c r="K58" i="8" a="1"/>
  <c r="AD16" i="8" a="1"/>
  <c r="AH638" i="3"/>
  <c r="AC642" i="3"/>
  <c r="U671" i="3"/>
  <c r="AD640" i="3"/>
  <c r="Q610" i="3"/>
  <c r="L672" i="3"/>
  <c r="I608" i="3"/>
  <c r="AH640" i="3"/>
  <c r="V642" i="3"/>
  <c r="AA41" i="8" a="1"/>
  <c r="T640" i="3"/>
  <c r="AF59" i="8" a="1"/>
  <c r="R639" i="3"/>
  <c r="AB639" i="3"/>
  <c r="N640" i="3"/>
  <c r="Q670" i="3"/>
  <c r="AF673" i="3"/>
  <c r="O639" i="3"/>
  <c r="X610" i="3"/>
  <c r="S640" i="3"/>
  <c r="R673" i="3"/>
  <c r="I672" i="3"/>
  <c r="L670" i="3"/>
  <c r="O608" i="3"/>
  <c r="N671" i="3"/>
  <c r="M608" i="3"/>
  <c r="W642" i="3"/>
  <c r="Q638" i="3"/>
  <c r="G672" i="3"/>
  <c r="AD29" i="8" a="1"/>
  <c r="P610" i="3"/>
  <c r="AD76" i="8" a="1"/>
  <c r="L638" i="3"/>
  <c r="AA82" i="8" a="1"/>
  <c r="T638" i="3"/>
  <c r="I610" i="3"/>
  <c r="AC639" i="3"/>
  <c r="W640" i="3"/>
  <c r="T610" i="3"/>
  <c r="G642" i="3"/>
  <c r="AD608" i="3"/>
  <c r="U608" i="3"/>
  <c r="V670" i="3"/>
  <c r="K59" i="8" a="1"/>
  <c r="AF46" i="8" a="1"/>
  <c r="O640" i="3"/>
  <c r="Y670" i="3"/>
  <c r="AI638" i="3"/>
  <c r="AC670" i="3"/>
  <c r="K47" i="8" a="1"/>
  <c r="O610" i="3"/>
  <c r="J77" i="8" a="1"/>
  <c r="Y608" i="3"/>
  <c r="T671" i="3"/>
  <c r="Z76" i="8" a="1"/>
  <c r="X639" i="3"/>
  <c r="Y638" i="3"/>
  <c r="AI671" i="3"/>
  <c r="X638" i="3"/>
  <c r="AD113" i="8" a="1"/>
  <c r="U673" i="3"/>
  <c r="O112" i="8" a="1"/>
  <c r="V638" i="3"/>
  <c r="Z34" i="8" a="1"/>
  <c r="G638" i="3"/>
  <c r="Y672" i="3"/>
  <c r="Y640" i="3"/>
  <c r="AE10" i="8" a="1"/>
  <c r="Z10" i="8" a="1"/>
  <c r="J638" i="3"/>
  <c r="S638" i="3"/>
  <c r="AF642" i="3"/>
  <c r="H639" i="3"/>
  <c r="AG642" i="3"/>
  <c r="R608" i="3"/>
  <c r="J82" i="8" a="1"/>
  <c r="F29" i="8" a="1"/>
  <c r="AG671" i="3"/>
  <c r="I639" i="3"/>
  <c r="O64" i="8" a="1"/>
  <c r="Q65" i="8" a="1"/>
  <c r="N672" i="3"/>
  <c r="I52" i="8" a="1"/>
  <c r="AH639" i="3"/>
  <c r="AA40" i="8" a="1"/>
  <c r="S671" i="3"/>
  <c r="O670" i="3"/>
  <c r="I640" i="3"/>
  <c r="O642" i="3"/>
  <c r="AC671" i="3"/>
  <c r="AD671" i="3"/>
  <c r="Z638" i="3"/>
  <c r="X64" i="8" a="1"/>
  <c r="V610" i="3"/>
  <c r="AB610" i="3"/>
  <c r="Z671" i="3"/>
  <c r="X642" i="3"/>
  <c r="L642" i="3"/>
  <c r="AA610" i="3"/>
  <c r="AD673" i="3"/>
  <c r="T639" i="3"/>
  <c r="W610" i="3"/>
  <c r="AG112" i="8" a="1"/>
  <c r="AI610" i="3"/>
  <c r="M672" i="3"/>
  <c r="AH673" i="3"/>
  <c r="H610" i="3"/>
  <c r="N670" i="3"/>
  <c r="S94" i="8" a="1"/>
  <c r="AG610" i="3"/>
  <c r="N642" i="3"/>
  <c r="N638" i="3"/>
  <c r="E76" i="8" a="1"/>
  <c r="J670" i="3"/>
  <c r="G640" i="3"/>
  <c r="G113" i="8" a="1"/>
  <c r="AB638" i="3"/>
  <c r="H29" i="8" a="1"/>
  <c r="I58" i="8" a="1"/>
  <c r="S672" i="3"/>
  <c r="R638" i="3"/>
  <c r="Q671" i="3"/>
  <c r="Z64" i="8" a="1"/>
  <c r="F65" i="8" a="1"/>
  <c r="T670" i="3"/>
  <c r="AF28" i="8" a="1"/>
  <c r="T608" i="3"/>
  <c r="O673" i="3"/>
  <c r="M638" i="3"/>
  <c r="AB642" i="3"/>
  <c r="X640" i="3"/>
  <c r="AB671" i="3"/>
  <c r="R34" i="8" a="1"/>
  <c r="AD59" i="8" a="1"/>
  <c r="T673" i="3"/>
  <c r="X10" i="8" a="1"/>
  <c r="P639" i="3"/>
  <c r="AG638" i="3"/>
  <c r="W608" i="3"/>
  <c r="AE76" i="8" a="1"/>
  <c r="S639" i="3"/>
  <c r="AG640" i="3"/>
  <c r="J673" i="3"/>
  <c r="X65" i="8" a="1"/>
  <c r="P640" i="3"/>
  <c r="I670" i="3"/>
  <c r="U64" i="8" a="1"/>
  <c r="Z673" i="3"/>
  <c r="AD672" i="3"/>
  <c r="AE610" i="3"/>
  <c r="V608" i="3"/>
  <c r="S95" i="8" a="1"/>
  <c r="U610" i="3"/>
  <c r="AE46" i="8" a="1"/>
  <c r="Q673" i="3"/>
  <c r="L65" i="8" a="1"/>
  <c r="G671" i="3"/>
  <c r="AC65" i="8" a="1"/>
  <c r="AB41" i="8" a="1"/>
  <c r="AB670" i="3"/>
  <c r="H673" i="3"/>
  <c r="S673" i="3"/>
  <c r="AE640" i="3"/>
  <c r="R671" i="3"/>
  <c r="N610" i="3"/>
  <c r="AG639" i="3"/>
  <c r="Q64" i="8" a="1"/>
  <c r="AA83" i="8" a="1"/>
  <c r="V639" i="3"/>
  <c r="K608" i="3"/>
  <c r="AE94" i="8" a="1"/>
  <c r="M610" i="3"/>
  <c r="H640" i="3"/>
  <c r="E41" i="8" a="1"/>
  <c r="Z642" i="3"/>
  <c r="Y673" i="3"/>
  <c r="L639" i="3"/>
  <c r="AA64" i="8" a="1"/>
  <c r="N673" i="3"/>
  <c r="L671" i="3"/>
  <c r="Z608" i="3"/>
  <c r="H638" i="3"/>
  <c r="AB673" i="3"/>
  <c r="I40" i="8" a="1"/>
  <c r="W672" i="3"/>
  <c r="Y58" i="8" a="1"/>
  <c r="Y642" i="3"/>
  <c r="H35" i="8" a="1"/>
  <c r="Y59" i="8" a="1"/>
  <c r="AG672" i="3"/>
  <c r="AH672" i="3"/>
  <c r="AD670" i="3"/>
  <c r="Z35" i="8" a="1"/>
  <c r="Q40" i="8" a="1"/>
  <c r="AA47" i="8" a="1"/>
  <c r="T47" i="8" a="1"/>
  <c r="O638" i="3"/>
  <c r="K640" i="3"/>
  <c r="P673" i="3"/>
  <c r="S642" i="3"/>
  <c r="AE77" i="8" a="1"/>
  <c r="AE35" i="8" a="1"/>
  <c r="AE95" i="8" a="1"/>
  <c r="R670" i="3"/>
  <c r="X35" i="8" a="1"/>
  <c r="AC672" i="3"/>
  <c r="AC608" i="3"/>
  <c r="M673" i="3"/>
  <c r="AB34" i="8" a="1"/>
  <c r="AI608" i="3"/>
  <c r="AE59" i="8" a="1"/>
  <c r="U58" i="8" a="1"/>
  <c r="AE19" i="4" l="1"/>
  <c r="AY14" i="24" s="1"/>
  <c r="N19" i="4"/>
  <c r="M18" i="4"/>
  <c r="S13" i="24" s="1"/>
  <c r="E18" i="4"/>
  <c r="C13" i="24" s="1"/>
  <c r="S18" i="4"/>
  <c r="AA13" i="24" s="1"/>
  <c r="I18" i="4"/>
  <c r="K13" i="24" s="1"/>
  <c r="F18" i="4"/>
  <c r="E13" i="24" s="1"/>
  <c r="G18" i="4"/>
  <c r="G13" i="24" s="1"/>
  <c r="U18" i="4"/>
  <c r="AE13" i="24" s="1"/>
  <c r="E19" i="4"/>
  <c r="C14" i="24" s="1"/>
  <c r="M17" i="4"/>
  <c r="S12" i="24" s="1"/>
  <c r="E17" i="4"/>
  <c r="C12" i="24" s="1"/>
  <c r="K17" i="4"/>
  <c r="O12" i="24" s="1"/>
  <c r="S17" i="4"/>
  <c r="AA12" i="24" s="1"/>
  <c r="I17" i="4"/>
  <c r="K12" i="24" s="1"/>
  <c r="G17" i="4"/>
  <c r="G12" i="24" s="1"/>
  <c r="U17" i="4"/>
  <c r="AE12" i="24" s="1"/>
  <c r="W19" i="4"/>
  <c r="AI14" i="24" s="1"/>
  <c r="Z19" i="4"/>
  <c r="AO14" i="24" s="1"/>
  <c r="AB18" i="4"/>
  <c r="AS13" i="24" s="1"/>
  <c r="Z18" i="4"/>
  <c r="AO13" i="24" s="1"/>
  <c r="O18" i="4"/>
  <c r="U13" i="24" s="1"/>
  <c r="AC18" i="4"/>
  <c r="AU13" i="24" s="1"/>
  <c r="AE18" i="4"/>
  <c r="AY13" i="24" s="1"/>
  <c r="P18" i="4"/>
  <c r="AD18" i="4"/>
  <c r="AW13" i="24" s="1"/>
  <c r="O19" i="4"/>
  <c r="U14" i="24" s="1"/>
  <c r="Q19" i="4"/>
  <c r="W14" i="24" s="1"/>
  <c r="L19" i="4"/>
  <c r="Q14" i="24" s="1"/>
  <c r="AB17" i="4"/>
  <c r="AS12" i="24" s="1"/>
  <c r="Z17" i="4"/>
  <c r="AO12" i="24" s="1"/>
  <c r="F17" i="4"/>
  <c r="E12" i="24" s="1"/>
  <c r="O17" i="4"/>
  <c r="U12" i="24" s="1"/>
  <c r="AE17" i="4"/>
  <c r="AY12" i="24" s="1"/>
  <c r="P17" i="4"/>
  <c r="AD17" i="4"/>
  <c r="AW12" i="24" s="1"/>
  <c r="H19" i="4"/>
  <c r="I14" i="24" s="1"/>
  <c r="AA19" i="4"/>
  <c r="AQ14" i="24" s="1"/>
  <c r="G19" i="4"/>
  <c r="G14" i="24" s="1"/>
  <c r="U19" i="4"/>
  <c r="AE14" i="24" s="1"/>
  <c r="AC19" i="4"/>
  <c r="AU14" i="24" s="1"/>
  <c r="T18" i="4"/>
  <c r="AC13" i="24" s="1"/>
  <c r="J18" i="4"/>
  <c r="M13" i="24" s="1"/>
  <c r="H18" i="4"/>
  <c r="I13" i="24" s="1"/>
  <c r="AF18" i="4"/>
  <c r="BA13" i="24" s="1"/>
  <c r="Q18" i="4"/>
  <c r="W13" i="24" s="1"/>
  <c r="W18" i="4"/>
  <c r="AI13" i="24" s="1"/>
  <c r="AG18" i="4"/>
  <c r="Y13" i="24" s="1"/>
  <c r="J19" i="4"/>
  <c r="M14" i="24" s="1"/>
  <c r="R19" i="4"/>
  <c r="P19" i="4"/>
  <c r="AD19" i="4"/>
  <c r="AW14" i="24" s="1"/>
  <c r="AF19" i="4"/>
  <c r="BA14" i="24" s="1"/>
  <c r="M19" i="4"/>
  <c r="S14" i="24" s="1"/>
  <c r="T17" i="4"/>
  <c r="AC12" i="24" s="1"/>
  <c r="AC17" i="4"/>
  <c r="AU12" i="24" s="1"/>
  <c r="J17" i="4"/>
  <c r="M12" i="24" s="1"/>
  <c r="H17" i="4"/>
  <c r="I12" i="24" s="1"/>
  <c r="Q17" i="4"/>
  <c r="W12" i="24" s="1"/>
  <c r="W17" i="4"/>
  <c r="AI12" i="24" s="1"/>
  <c r="AG17" i="4"/>
  <c r="Y12" i="24" s="1"/>
  <c r="V19" i="4"/>
  <c r="AG14" i="24" s="1"/>
  <c r="I19" i="4"/>
  <c r="K14" i="24" s="1"/>
  <c r="AG19" i="4"/>
  <c r="Y14" i="24" s="1"/>
  <c r="K19" i="4"/>
  <c r="O14" i="24" s="1"/>
  <c r="AB19" i="4"/>
  <c r="AS14" i="24" s="1"/>
  <c r="N18" i="4"/>
  <c r="V18" i="4"/>
  <c r="AG13" i="24" s="1"/>
  <c r="R18" i="4"/>
  <c r="K18" i="4"/>
  <c r="O13" i="24" s="1"/>
  <c r="AA18" i="4"/>
  <c r="AQ13" i="24" s="1"/>
  <c r="L18" i="4"/>
  <c r="Q13" i="24" s="1"/>
  <c r="X18" i="4"/>
  <c r="AK13" i="24" s="1"/>
  <c r="S19" i="4"/>
  <c r="AA14" i="24" s="1"/>
  <c r="X19" i="4"/>
  <c r="AK14" i="24" s="1"/>
  <c r="F19" i="4"/>
  <c r="E14" i="24" s="1"/>
  <c r="T19" i="4"/>
  <c r="AC14" i="24" s="1"/>
  <c r="N17" i="4"/>
  <c r="AF17" i="4"/>
  <c r="BA12" i="24" s="1"/>
  <c r="V17" i="4"/>
  <c r="AG12" i="24" s="1"/>
  <c r="R17" i="4"/>
  <c r="AA17" i="4"/>
  <c r="AQ12" i="24" s="1"/>
  <c r="L17" i="4"/>
  <c r="Q12" i="24" s="1"/>
  <c r="X17" i="4"/>
  <c r="AK12" i="24" s="1"/>
  <c r="AE52" i="8"/>
  <c r="Q41" i="8"/>
  <c r="Q40" i="8"/>
  <c r="AE53" i="8"/>
  <c r="D674" i="3"/>
  <c r="D643" i="3"/>
  <c r="D611" i="3"/>
  <c r="AC28" i="8" a="1"/>
  <c r="AC28" i="8" s="1"/>
  <c r="AB29" i="8" a="1"/>
  <c r="AB29" i="8" s="1"/>
  <c r="K47" i="8"/>
  <c r="K46" i="8"/>
  <c r="AE95" i="8"/>
  <c r="AE94" i="8"/>
  <c r="T46" i="8"/>
  <c r="T47" i="8"/>
  <c r="Y28" i="8"/>
  <c r="AB28" i="8" a="1"/>
  <c r="AB28" i="8" s="1"/>
  <c r="F107" i="8" a="1"/>
  <c r="F107" i="8" s="1"/>
  <c r="AC107" i="8" a="1"/>
  <c r="AC107" i="8" s="1"/>
  <c r="AG52" i="8" a="1"/>
  <c r="AG52" i="8" s="1"/>
  <c r="AF53" i="8" a="1"/>
  <c r="AF53" i="8" s="1"/>
  <c r="T52" i="8" a="1"/>
  <c r="T52" i="8" s="1"/>
  <c r="Y52" i="8" a="1"/>
  <c r="Y52" i="8" s="1"/>
  <c r="Q53" i="8" a="1"/>
  <c r="Q53" i="8" s="1"/>
  <c r="P53" i="8" a="1"/>
  <c r="P53" i="8" s="1"/>
  <c r="O53" i="8" a="1"/>
  <c r="O53" i="8" s="1"/>
  <c r="AC53" i="8" a="1"/>
  <c r="AC53" i="8" s="1"/>
  <c r="J53" i="8" a="1"/>
  <c r="J53" i="8" s="1"/>
  <c r="K52" i="8" a="1"/>
  <c r="K52" i="8" s="1"/>
  <c r="G47" i="8" a="1"/>
  <c r="G47" i="8" s="1"/>
  <c r="P28" i="8" a="1"/>
  <c r="P28" i="8" s="1"/>
  <c r="G11" i="8" a="1"/>
  <c r="G11" i="8" s="1"/>
  <c r="G10" i="8" a="1"/>
  <c r="G10" i="8" s="1"/>
  <c r="G46" i="8" a="1"/>
  <c r="G46" i="8" s="1"/>
  <c r="O100" i="8"/>
  <c r="U107" i="8"/>
  <c r="V52" i="8"/>
  <c r="I52" i="8"/>
  <c r="J52" i="8" a="1"/>
  <c r="J52" i="8" s="1"/>
  <c r="AC106" i="8" a="1"/>
  <c r="AC106" i="8" s="1"/>
  <c r="F106" i="8" a="1"/>
  <c r="F106" i="8" s="1"/>
  <c r="E41" i="8"/>
  <c r="AC52" i="8" a="1"/>
  <c r="AC52" i="8" s="1"/>
  <c r="N100" i="8"/>
  <c r="F88" i="8"/>
  <c r="P89" i="8"/>
  <c r="N101" i="8"/>
  <c r="F89" i="8"/>
  <c r="K22" i="8"/>
  <c r="G89" i="8"/>
  <c r="L22" i="8"/>
  <c r="K23" i="8"/>
  <c r="G88" i="8"/>
  <c r="L23" i="8"/>
  <c r="U59" i="8"/>
  <c r="O41" i="8"/>
  <c r="U58" i="8"/>
  <c r="O40" i="8"/>
  <c r="P29" i="8" a="1"/>
  <c r="P29" i="8" s="1"/>
  <c r="O52" i="8" a="1"/>
  <c r="O52" i="8" s="1"/>
  <c r="K53" i="8" a="1"/>
  <c r="K53" i="8" s="1"/>
  <c r="AG53" i="8" a="1"/>
  <c r="AG53" i="8" s="1"/>
  <c r="T53" i="8" a="1"/>
  <c r="T53" i="8" s="1"/>
  <c r="Y53" i="8" a="1"/>
  <c r="Y53" i="8" s="1"/>
  <c r="AF52" i="8" a="1"/>
  <c r="AF52" i="8" s="1"/>
  <c r="U29" i="8"/>
  <c r="AE29" i="8"/>
  <c r="N28" i="8"/>
  <c r="O77" i="8"/>
  <c r="AG76" i="8"/>
  <c r="M29" i="8"/>
  <c r="AG77" i="8"/>
  <c r="X29" i="8"/>
  <c r="L29" i="8"/>
  <c r="W28" i="8"/>
  <c r="AD29" i="8"/>
  <c r="O29" i="8"/>
  <c r="AF28" i="8"/>
  <c r="F29" i="8"/>
  <c r="Z29" i="8"/>
  <c r="J29" i="8"/>
  <c r="R11" i="8"/>
  <c r="T28" i="8"/>
  <c r="AC77" i="8"/>
  <c r="E28" i="8"/>
  <c r="AA53" i="8"/>
  <c r="H29" i="8"/>
  <c r="AC76" i="8"/>
  <c r="K29" i="8"/>
  <c r="AG29" i="8"/>
  <c r="O76" i="8"/>
  <c r="Q52" i="8" a="1"/>
  <c r="Q52" i="8" s="1"/>
  <c r="P52" i="8" a="1"/>
  <c r="P52" i="8" s="1"/>
  <c r="G52" i="8" a="1"/>
  <c r="G52" i="8" s="1"/>
  <c r="G53" i="8" a="1"/>
  <c r="G53" i="8" s="1"/>
  <c r="M52" i="8" a="1"/>
  <c r="M52" i="8" s="1"/>
  <c r="M53" i="8" a="1"/>
  <c r="M53" i="8" s="1"/>
  <c r="W52" i="8" a="1"/>
  <c r="W52" i="8" s="1"/>
  <c r="W53" i="8" a="1"/>
  <c r="W53" i="8" s="1"/>
  <c r="X53" i="8" a="1"/>
  <c r="X53" i="8" s="1"/>
  <c r="X52" i="8" a="1"/>
  <c r="X52" i="8" s="1"/>
  <c r="R52" i="8" a="1"/>
  <c r="R52" i="8" s="1"/>
  <c r="R53" i="8" a="1"/>
  <c r="R53" i="8" s="1"/>
  <c r="AB52" i="8" a="1"/>
  <c r="AB52" i="8" s="1"/>
  <c r="AB53" i="8" a="1"/>
  <c r="AB53" i="8" s="1"/>
  <c r="L52" i="8" a="1"/>
  <c r="L52" i="8" s="1"/>
  <c r="L53" i="8" a="1"/>
  <c r="L53" i="8" s="1"/>
  <c r="N53" i="8" a="1"/>
  <c r="N53" i="8" s="1"/>
  <c r="N52" i="8" a="1"/>
  <c r="N52" i="8" s="1"/>
  <c r="Z53" i="8" a="1"/>
  <c r="Z53" i="8" s="1"/>
  <c r="Z52" i="8" a="1"/>
  <c r="Z52" i="8" s="1"/>
  <c r="U53" i="8" a="1"/>
  <c r="U53" i="8" s="1"/>
  <c r="U52" i="8" a="1"/>
  <c r="U52" i="8" s="1"/>
  <c r="AD16" i="8"/>
  <c r="AD17" i="8"/>
  <c r="Y89" i="8"/>
  <c r="E88" i="8"/>
  <c r="AD101" i="8"/>
  <c r="AA82" i="8"/>
  <c r="AD76" i="8"/>
  <c r="Z59" i="8"/>
  <c r="J107" i="8"/>
  <c r="X64" i="8"/>
  <c r="AD59" i="8"/>
  <c r="AF58" i="8"/>
  <c r="E106" i="8"/>
  <c r="J59" i="8"/>
  <c r="G65" i="8"/>
  <c r="W88" i="8"/>
  <c r="F113" i="8"/>
  <c r="V59" i="8"/>
  <c r="J83" i="8"/>
  <c r="AD89" i="8"/>
  <c r="H89" i="8"/>
  <c r="AD65" i="8"/>
  <c r="S95" i="8"/>
  <c r="AG113" i="8"/>
  <c r="K34" i="8"/>
  <c r="O64" i="8"/>
  <c r="U77" i="8"/>
  <c r="Z34" i="8"/>
  <c r="AB22" i="8"/>
  <c r="AE59" i="8"/>
  <c r="AE76" i="8"/>
  <c r="E23" i="8"/>
  <c r="E76" i="8"/>
  <c r="AF65" i="8"/>
  <c r="AA41" i="8"/>
  <c r="AA46" i="8"/>
  <c r="AB41" i="8"/>
  <c r="AE23" i="8"/>
  <c r="Y59" i="8"/>
  <c r="AB46" i="8"/>
  <c r="K58" i="8"/>
  <c r="Q65" i="8"/>
  <c r="S94" i="8"/>
  <c r="Z76" i="8"/>
  <c r="Z35" i="8"/>
  <c r="R89" i="8"/>
  <c r="AE58" i="8"/>
  <c r="AE77" i="8"/>
  <c r="E22" i="8"/>
  <c r="AA77" i="8"/>
  <c r="I58" i="8"/>
  <c r="AA40" i="8"/>
  <c r="AA47" i="8"/>
  <c r="AD113" i="8"/>
  <c r="U64" i="8"/>
  <c r="K59" i="8"/>
  <c r="AA107" i="8"/>
  <c r="E95" i="8"/>
  <c r="AE35" i="8"/>
  <c r="AG112" i="8"/>
  <c r="AF46" i="8"/>
  <c r="W64" i="8"/>
  <c r="Z65" i="8"/>
  <c r="G112" i="8"/>
  <c r="I23" i="8"/>
  <c r="S59" i="8"/>
  <c r="AE46" i="8"/>
  <c r="V106" i="8"/>
  <c r="K41" i="8"/>
  <c r="X35" i="8"/>
  <c r="Z88" i="8"/>
  <c r="AC89" i="8"/>
  <c r="AB35" i="8"/>
  <c r="Z106" i="8"/>
  <c r="AA64" i="8"/>
  <c r="AA65" i="8"/>
  <c r="R35" i="8"/>
  <c r="Q64" i="8"/>
  <c r="AE34" i="8"/>
  <c r="Y58" i="8"/>
  <c r="AA106" i="8"/>
  <c r="AD64" i="8"/>
  <c r="K77" i="8"/>
  <c r="AF47" i="8"/>
  <c r="W65" i="8"/>
  <c r="Z64" i="8"/>
  <c r="G113" i="8"/>
  <c r="I22" i="8"/>
  <c r="S58" i="8"/>
  <c r="U88" i="8"/>
  <c r="AE47" i="8"/>
  <c r="V107" i="8"/>
  <c r="K40" i="8"/>
  <c r="X34" i="8"/>
  <c r="Z89" i="8"/>
  <c r="AB34" i="8"/>
  <c r="Z10" i="8"/>
  <c r="K88" i="8"/>
  <c r="AD71" i="8"/>
  <c r="AE10" i="8"/>
  <c r="I40" i="8"/>
  <c r="F65" i="8"/>
  <c r="O112" i="8"/>
  <c r="U23" i="8"/>
  <c r="I107" i="8"/>
  <c r="X11" i="8"/>
  <c r="L35" i="8"/>
  <c r="E65" i="8"/>
  <c r="L65" i="8"/>
  <c r="AE89" i="8"/>
  <c r="AF22" i="8"/>
  <c r="H35" i="8"/>
  <c r="AD34" i="8"/>
  <c r="S34" i="8"/>
  <c r="L88" i="8"/>
  <c r="K107" i="8"/>
  <c r="AE107" i="8"/>
  <c r="I41" i="8"/>
  <c r="F64" i="8"/>
  <c r="J77" i="8"/>
  <c r="U22" i="8"/>
  <c r="I89" i="8"/>
  <c r="I106" i="8"/>
  <c r="X10" i="8"/>
  <c r="L34" i="8"/>
  <c r="AC65" i="8"/>
  <c r="L64" i="8"/>
  <c r="AF23" i="8"/>
  <c r="H34" i="8"/>
  <c r="J101" i="8"/>
  <c r="AD35" i="8"/>
  <c r="L89" i="8"/>
  <c r="N89" i="8"/>
  <c r="K106" i="8"/>
  <c r="AE106" i="8"/>
  <c r="U65" i="8"/>
  <c r="R34" i="8"/>
  <c r="Y88" i="8"/>
  <c r="E89" i="8"/>
  <c r="AD100" i="8"/>
  <c r="AA83" i="8"/>
  <c r="AD77" i="8"/>
  <c r="Z58" i="8"/>
  <c r="J106" i="8"/>
  <c r="X65" i="8"/>
  <c r="AD58" i="8"/>
  <c r="L101" i="8"/>
  <c r="AF59" i="8"/>
  <c r="E107" i="8"/>
  <c r="G64" i="8"/>
  <c r="V58" i="8"/>
  <c r="J82" i="8"/>
  <c r="AD88" i="8"/>
  <c r="P76" i="8" a="1"/>
  <c r="P76" i="8" s="1"/>
  <c r="P77" i="8" a="1"/>
  <c r="P77" i="8" s="1"/>
  <c r="Y113" i="8" a="1"/>
  <c r="Y113" i="8" s="1"/>
  <c r="Y112" i="8" a="1"/>
  <c r="Y112" i="8" s="1"/>
  <c r="AF95" i="8" a="1"/>
  <c r="AF95" i="8" s="1"/>
  <c r="AF94" i="8" a="1"/>
  <c r="AF94" i="8" s="1"/>
  <c r="AG46" i="8" a="1"/>
  <c r="AG46" i="8" s="1"/>
  <c r="AG47" i="8" a="1"/>
  <c r="AG47" i="8" s="1"/>
  <c r="X101" i="8" a="1"/>
  <c r="X101" i="8" s="1"/>
  <c r="X100" i="8" a="1"/>
  <c r="X100" i="8" s="1"/>
  <c r="W47" i="8" a="1"/>
  <c r="W47" i="8" s="1"/>
  <c r="W46" i="8" a="1"/>
  <c r="W46" i="8" s="1"/>
  <c r="U100" i="8" a="1"/>
  <c r="U100" i="8" s="1"/>
  <c r="U101" i="8" a="1"/>
  <c r="U101" i="8" s="1"/>
  <c r="Y46" i="8" a="1"/>
  <c r="Y46" i="8" s="1"/>
  <c r="Y47" i="8" a="1"/>
  <c r="Y47" i="8" s="1"/>
  <c r="K100" i="8" a="1"/>
  <c r="K100" i="8" s="1"/>
  <c r="K101" i="8" a="1"/>
  <c r="K101" i="8" s="1"/>
  <c r="W35" i="8" a="1"/>
  <c r="W35" i="8" s="1"/>
  <c r="W34" i="8" a="1"/>
  <c r="W34" i="8" s="1"/>
  <c r="G94" i="8" a="1"/>
  <c r="G94" i="8" s="1"/>
  <c r="G95" i="8" a="1"/>
  <c r="G95" i="8" s="1"/>
  <c r="X112" i="8" a="1"/>
  <c r="X112" i="8" s="1"/>
  <c r="X113" i="8" a="1"/>
  <c r="X113" i="8" s="1"/>
  <c r="M95" i="8" a="1"/>
  <c r="M95" i="8" s="1"/>
  <c r="M94" i="8" a="1"/>
  <c r="M94" i="8" s="1"/>
  <c r="P47" i="8" a="1"/>
  <c r="P47" i="8" s="1"/>
  <c r="P46" i="8" a="1"/>
  <c r="P46" i="8" s="1"/>
  <c r="L112" i="8" a="1"/>
  <c r="L112" i="8" s="1"/>
  <c r="L113" i="8" a="1"/>
  <c r="L113" i="8" s="1"/>
  <c r="R70" i="8" a="1"/>
  <c r="R70" i="8" s="1"/>
  <c r="R71" i="8" a="1"/>
  <c r="R71" i="8" s="1"/>
  <c r="W71" i="8" a="1"/>
  <c r="W71" i="8" s="1"/>
  <c r="W70" i="8" a="1"/>
  <c r="W70" i="8" s="1"/>
  <c r="H112" i="8" a="1"/>
  <c r="H112" i="8" s="1"/>
  <c r="H113" i="8" a="1"/>
  <c r="H113" i="8" s="1"/>
  <c r="O23" i="8" a="1"/>
  <c r="O23" i="8" s="1"/>
  <c r="O22" i="8" a="1"/>
  <c r="O22" i="8" s="1"/>
  <c r="F83" i="8" a="1"/>
  <c r="F83" i="8" s="1"/>
  <c r="F82" i="8" a="1"/>
  <c r="F82" i="8" s="1"/>
  <c r="X23" i="8" a="1"/>
  <c r="X23" i="8" s="1"/>
  <c r="X22" i="8" a="1"/>
  <c r="X22" i="8" s="1"/>
  <c r="P16" i="8" a="1"/>
  <c r="P16" i="8" s="1"/>
  <c r="P17" i="8" a="1"/>
  <c r="P17" i="8" s="1"/>
  <c r="Q83" i="8" a="1"/>
  <c r="Q83" i="8" s="1"/>
  <c r="Q82" i="8" a="1"/>
  <c r="Q82" i="8" s="1"/>
  <c r="J94" i="8" a="1"/>
  <c r="J94" i="8" s="1"/>
  <c r="J95" i="8" a="1"/>
  <c r="J95" i="8" s="1"/>
  <c r="F10" i="8" a="1"/>
  <c r="F10" i="8" s="1"/>
  <c r="F11" i="8" a="1"/>
  <c r="F11" i="8" s="1"/>
  <c r="P95" i="8" a="1"/>
  <c r="P95" i="8" s="1"/>
  <c r="P94" i="8" a="1"/>
  <c r="P94" i="8" s="1"/>
  <c r="L70" i="8" a="1"/>
  <c r="L70" i="8" s="1"/>
  <c r="L71" i="8" a="1"/>
  <c r="L71" i="8" s="1"/>
  <c r="P58" i="8" a="1"/>
  <c r="P58" i="8" s="1"/>
  <c r="P59" i="8" a="1"/>
  <c r="P59" i="8" s="1"/>
  <c r="M113" i="8" a="1"/>
  <c r="M113" i="8" s="1"/>
  <c r="M112" i="8" a="1"/>
  <c r="M112" i="8" s="1"/>
  <c r="X76" i="8" a="1"/>
  <c r="X76" i="8" s="1"/>
  <c r="X77" i="8" a="1"/>
  <c r="X77" i="8" s="1"/>
  <c r="Q113" i="8" a="1"/>
  <c r="Q113" i="8" s="1"/>
  <c r="Q112" i="8" a="1"/>
  <c r="Q112" i="8" s="1"/>
  <c r="R46" i="8" a="1"/>
  <c r="R46" i="8" s="1"/>
  <c r="R47" i="8" a="1"/>
  <c r="R47" i="8" s="1"/>
  <c r="AG94" i="8" a="1"/>
  <c r="AG94" i="8" s="1"/>
  <c r="AG95" i="8" a="1"/>
  <c r="AG95" i="8" s="1"/>
  <c r="N23" i="8" a="1"/>
  <c r="N23" i="8" s="1"/>
  <c r="N22" i="8" a="1"/>
  <c r="N22" i="8" s="1"/>
  <c r="Y83" i="8" a="1"/>
  <c r="Y83" i="8" s="1"/>
  <c r="Y82" i="8" a="1"/>
  <c r="Y82" i="8" s="1"/>
  <c r="F46" i="8" a="1"/>
  <c r="F46" i="8" s="1"/>
  <c r="F47" i="8" a="1"/>
  <c r="F47" i="8" s="1"/>
  <c r="P107" i="8" a="1"/>
  <c r="P107" i="8" s="1"/>
  <c r="P106" i="8" a="1"/>
  <c r="P106" i="8" s="1"/>
  <c r="AC82" i="8" a="1"/>
  <c r="AC82" i="8" s="1"/>
  <c r="AC83" i="8" a="1"/>
  <c r="AC83" i="8" s="1"/>
  <c r="I113" i="8" a="1"/>
  <c r="I113" i="8" s="1"/>
  <c r="I112" i="8" a="1"/>
  <c r="I112" i="8" s="1"/>
  <c r="W16" i="8" a="1"/>
  <c r="W16" i="8" s="1"/>
  <c r="W17" i="8" a="1"/>
  <c r="W17" i="8" s="1"/>
  <c r="G83" i="8" a="1"/>
  <c r="G83" i="8" s="1"/>
  <c r="G82" i="8" a="1"/>
  <c r="G82" i="8" s="1"/>
  <c r="AD94" i="8" a="1"/>
  <c r="AD94" i="8" s="1"/>
  <c r="AD95" i="8" a="1"/>
  <c r="AD95" i="8" s="1"/>
  <c r="L107" i="8" a="1"/>
  <c r="L107" i="8" s="1"/>
  <c r="L106" i="8" a="1"/>
  <c r="L106" i="8" s="1"/>
  <c r="U95" i="8" a="1"/>
  <c r="U95" i="8" s="1"/>
  <c r="U94" i="8" a="1"/>
  <c r="U94" i="8" s="1"/>
  <c r="Q46" i="8" a="1"/>
  <c r="Q46" i="8" s="1"/>
  <c r="Q47" i="8" a="1"/>
  <c r="Q47" i="8" s="1"/>
  <c r="O83" i="8" a="1"/>
  <c r="O83" i="8" s="1"/>
  <c r="O82" i="8" a="1"/>
  <c r="O82" i="8" s="1"/>
  <c r="U113" i="8" a="1"/>
  <c r="U113" i="8" s="1"/>
  <c r="U112" i="8" a="1"/>
  <c r="U112" i="8" s="1"/>
  <c r="M46" i="8" a="1"/>
  <c r="M46" i="8" s="1"/>
  <c r="M47" i="8" a="1"/>
  <c r="M47" i="8" s="1"/>
  <c r="F71" i="8" a="1"/>
  <c r="F71" i="8" s="1"/>
  <c r="F70" i="8" a="1"/>
  <c r="F70" i="8" s="1"/>
  <c r="T112" i="8" a="1"/>
  <c r="T112" i="8" s="1"/>
  <c r="T113" i="8" a="1"/>
  <c r="T113" i="8" s="1"/>
  <c r="P70" i="8" a="1"/>
  <c r="P70" i="8" s="1"/>
  <c r="P71" i="8" a="1"/>
  <c r="P71" i="8" s="1"/>
  <c r="F23" i="8" a="1"/>
  <c r="F23" i="8" s="1"/>
  <c r="F22" i="8" a="1"/>
  <c r="F22" i="8" s="1"/>
  <c r="Y77" i="8" a="1"/>
  <c r="Y77" i="8" s="1"/>
  <c r="Y76" i="8" a="1"/>
  <c r="Y76" i="8" s="1"/>
  <c r="P10" i="8" a="1"/>
  <c r="P10" i="8" s="1"/>
  <c r="P11" i="8" a="1"/>
  <c r="P11" i="8" s="1"/>
  <c r="X71" i="8" a="1"/>
  <c r="X71" i="8" s="1"/>
  <c r="X70" i="8" a="1"/>
  <c r="X70" i="8" s="1"/>
  <c r="K95" i="8" a="1"/>
  <c r="K95" i="8" s="1"/>
  <c r="K94" i="8" a="1"/>
  <c r="K94" i="8" s="1"/>
  <c r="F94" i="8" a="1"/>
  <c r="F94" i="8" s="1"/>
  <c r="F95" i="8" a="1"/>
  <c r="F95" i="8" s="1"/>
  <c r="Y41" i="8" a="1"/>
  <c r="Y41" i="8" s="1"/>
  <c r="Y40" i="8" a="1"/>
  <c r="Y40" i="8" s="1"/>
  <c r="AG82" i="8" a="1"/>
  <c r="AG82" i="8" s="1"/>
  <c r="AG83" i="8" a="1"/>
  <c r="AG83" i="8" s="1"/>
  <c r="X107" i="8" a="1"/>
  <c r="X107" i="8" s="1"/>
  <c r="X106" i="8" a="1"/>
  <c r="X106" i="8" s="1"/>
  <c r="AG71" i="8" a="1"/>
  <c r="AG71" i="8" s="1"/>
  <c r="AG70" i="8" a="1"/>
  <c r="AG70" i="8" s="1"/>
  <c r="X94" i="8" a="1"/>
  <c r="X94" i="8" s="1"/>
  <c r="X95" i="8" a="1"/>
  <c r="X95" i="8" s="1"/>
  <c r="G71" i="8" a="1"/>
  <c r="G71" i="8" s="1"/>
  <c r="G70" i="8" a="1"/>
  <c r="G70" i="8" s="1"/>
  <c r="L58" i="8" a="1"/>
  <c r="L58" i="8" s="1"/>
  <c r="L59" i="8" a="1"/>
  <c r="L59" i="8" s="1"/>
  <c r="AB112" i="8" a="1"/>
  <c r="AB112" i="8" s="1"/>
  <c r="AB113" i="8" a="1"/>
  <c r="AB113" i="8" s="1"/>
  <c r="S71" i="8" a="1"/>
  <c r="S71" i="8" s="1"/>
  <c r="S70" i="8" a="1"/>
  <c r="S70" i="8" s="1"/>
  <c r="Q94" i="8" a="1"/>
  <c r="Q94" i="8" s="1"/>
  <c r="Q95" i="8" a="1"/>
  <c r="Q95" i="8" s="1"/>
  <c r="U71" i="8" a="1"/>
  <c r="U71" i="8" s="1"/>
  <c r="U70" i="8" a="1"/>
  <c r="U70" i="8" s="1"/>
  <c r="AB95" i="8" a="1"/>
  <c r="AB95" i="8" s="1"/>
  <c r="AB94" i="8" a="1"/>
  <c r="AB94" i="8" s="1"/>
  <c r="Q71" i="8" a="1"/>
  <c r="Q71" i="8" s="1"/>
  <c r="Q70" i="8" a="1"/>
  <c r="Q70" i="8" s="1"/>
  <c r="K11" i="8" a="1"/>
  <c r="K11" i="8" s="1"/>
  <c r="K10" i="8" a="1"/>
  <c r="K10" i="8" s="1"/>
  <c r="P112" i="8" a="1"/>
  <c r="P112" i="8" s="1"/>
  <c r="P113" i="8" a="1"/>
  <c r="P113" i="8" s="1"/>
  <c r="AC17" i="8" a="1"/>
  <c r="AC17" i="8" s="1"/>
  <c r="AC16" i="8" a="1"/>
  <c r="AC16" i="8" s="1"/>
  <c r="AC113" i="8" a="1"/>
  <c r="AC113" i="8" s="1"/>
  <c r="AC112" i="8" a="1"/>
  <c r="AC112" i="8" s="1"/>
  <c r="AG22" i="8" a="1"/>
  <c r="AG22" i="8" s="1"/>
  <c r="AG23" i="8" a="1"/>
  <c r="AG23" i="8" s="1"/>
  <c r="R95" i="8" a="1"/>
  <c r="R95" i="8" s="1"/>
  <c r="R94" i="8" a="1"/>
  <c r="R94" i="8" s="1"/>
  <c r="Y70" i="8" a="1"/>
  <c r="Y70" i="8" s="1"/>
  <c r="Y71" i="8" a="1"/>
  <c r="Y71" i="8" s="1"/>
  <c r="AG35" i="8" a="1"/>
  <c r="AG35" i="8" s="1"/>
  <c r="AG34" i="8" a="1"/>
  <c r="AG34" i="8" s="1"/>
  <c r="AE71" i="8" a="1"/>
  <c r="AE71" i="8" s="1"/>
  <c r="AE70" i="8" a="1"/>
  <c r="AE70" i="8" s="1"/>
  <c r="R22" i="8" a="1"/>
  <c r="R22" i="8" s="1"/>
  <c r="R23" i="8" a="1"/>
  <c r="R23" i="8" s="1"/>
  <c r="N83" i="8" a="1"/>
  <c r="N83" i="8" s="1"/>
  <c r="N82" i="8" a="1"/>
  <c r="N82" i="8" s="1"/>
  <c r="T71" i="8" a="1"/>
  <c r="T71" i="8" s="1"/>
  <c r="T70" i="8" a="1"/>
  <c r="T70" i="8" s="1"/>
  <c r="AC46" i="8" a="1"/>
  <c r="AC46" i="8" s="1"/>
  <c r="AC47" i="8" a="1"/>
  <c r="AC47" i="8" s="1"/>
  <c r="X40" i="8" a="1"/>
  <c r="X40" i="8" s="1"/>
  <c r="X41" i="8" a="1"/>
  <c r="X41" i="8" s="1"/>
  <c r="P83" i="8" a="1"/>
  <c r="P83" i="8" s="1"/>
  <c r="P82" i="8" a="1"/>
  <c r="P82" i="8" s="1"/>
  <c r="P100" i="8" a="1"/>
  <c r="P100" i="8" s="1"/>
  <c r="P101" i="8" a="1"/>
  <c r="P101" i="8" s="1"/>
  <c r="Y64" i="8" a="1"/>
  <c r="H107" i="8" a="1"/>
  <c r="H106" i="8" a="1"/>
  <c r="AE40" i="8" a="1"/>
  <c r="AE41" i="8" a="1"/>
  <c r="T58" i="8" a="1"/>
  <c r="T59" i="8" a="1"/>
  <c r="L94" i="8" a="1"/>
  <c r="L95" i="8" a="1"/>
  <c r="AB106" i="8" a="1"/>
  <c r="AB107" i="8" a="1"/>
  <c r="Y65" i="8" a="1"/>
  <c r="T100" i="8" a="1"/>
  <c r="T101" i="8" a="1"/>
  <c r="N46" i="8" a="1"/>
  <c r="AE16" i="8" a="1"/>
  <c r="U41" i="8" a="1"/>
  <c r="F41" i="8" a="1"/>
  <c r="F52" i="8" a="1"/>
  <c r="U40" i="8" a="1"/>
  <c r="N47" i="8" a="1"/>
  <c r="G41" i="8" a="1"/>
  <c r="F40" i="8" a="1"/>
  <c r="AE17" i="8" a="1"/>
  <c r="G40" i="8" a="1"/>
  <c r="F53" i="8" a="1"/>
  <c r="T41" i="8" a="1"/>
  <c r="AD23" i="8" a="1"/>
  <c r="AB100" i="8" a="1"/>
  <c r="AF100" i="8" a="1"/>
  <c r="S41" i="8" a="1"/>
  <c r="AC29" i="8" a="1"/>
  <c r="S40" i="8" a="1"/>
  <c r="N40" i="8" a="1"/>
  <c r="AD22" i="8" a="1"/>
  <c r="T40" i="8" a="1"/>
  <c r="V23" i="8" a="1"/>
  <c r="AB101" i="8" a="1"/>
  <c r="N41" i="8" a="1"/>
  <c r="V22" i="8" a="1"/>
  <c r="AF101" i="8" a="1"/>
  <c r="AE22" i="8" a="1"/>
  <c r="AC41" i="8" a="1"/>
  <c r="AC40" i="8" a="1"/>
  <c r="AD41" i="8" a="1"/>
  <c r="P88" i="8" a="1"/>
  <c r="S106" i="8" a="1"/>
  <c r="T17" i="8" a="1"/>
  <c r="H101" i="8" a="1"/>
  <c r="J100" i="8" a="1"/>
  <c r="O101" i="8" a="1"/>
  <c r="AE100" i="8" a="1"/>
  <c r="H100" i="8" a="1"/>
  <c r="G16" i="8" a="1"/>
  <c r="L100" i="8" a="1"/>
  <c r="S107" i="8" a="1"/>
  <c r="AB23" i="8" a="1"/>
  <c r="I101" i="8" a="1"/>
  <c r="O35" i="8" a="1"/>
  <c r="Z41" i="8" a="1"/>
  <c r="K89" i="8" a="1"/>
  <c r="M89" i="8" a="1"/>
  <c r="M88" i="8" a="1"/>
  <c r="U28" i="8" a="1"/>
  <c r="V40" i="8" a="1"/>
  <c r="AA88" i="8" a="1"/>
  <c r="S28" i="8" a="1"/>
  <c r="N88" i="8" a="1"/>
  <c r="R88" i="8" a="1"/>
  <c r="T106" i="8" a="1"/>
  <c r="E94" i="8" a="1"/>
  <c r="G29" i="8" a="1"/>
  <c r="V41" i="8" a="1"/>
  <c r="AC88" i="8" a="1"/>
  <c r="X89" i="8" a="1"/>
  <c r="J89" i="8" a="1"/>
  <c r="X28" i="8" a="1"/>
  <c r="U106" i="8" a="1"/>
  <c r="M28" i="8" a="1"/>
  <c r="J28" i="8" a="1"/>
  <c r="N29" i="8" a="1"/>
  <c r="W89" i="8" a="1"/>
  <c r="U89" i="8" a="1"/>
  <c r="X88" i="8" a="1"/>
  <c r="L28" i="8" a="1"/>
  <c r="O28" i="8" a="1"/>
  <c r="S29" i="8" a="1"/>
  <c r="T107" i="8" a="1"/>
  <c r="W29" i="8" a="1"/>
  <c r="K28" i="8" a="1"/>
  <c r="AG28" i="8" a="1"/>
  <c r="G28" i="8" a="1"/>
  <c r="O34" i="8" a="1"/>
  <c r="S17" i="8" a="1"/>
  <c r="Z107" i="8" a="1"/>
  <c r="I88" i="8" a="1"/>
  <c r="T29" i="8" a="1"/>
  <c r="AE88" i="8" a="1"/>
  <c r="Z40" i="8" a="1"/>
  <c r="H88" i="8" a="1"/>
  <c r="Y611" i="3"/>
  <c r="E64" i="8" a="1"/>
  <c r="V29" i="8" a="1"/>
  <c r="N76" i="8" a="1"/>
  <c r="AA674" i="3"/>
  <c r="I29" i="8" a="1"/>
  <c r="AG611" i="3"/>
  <c r="AA59" i="8" a="1"/>
  <c r="AB643" i="3"/>
  <c r="AE643" i="3"/>
  <c r="L40" i="8" a="1"/>
  <c r="M77" i="8" a="1"/>
  <c r="AF29" i="8" a="1"/>
  <c r="S46" i="8" a="1"/>
  <c r="S643" i="3"/>
  <c r="R41" i="8" a="1"/>
  <c r="Z77" i="8" a="1"/>
  <c r="AC64" i="8" a="1"/>
  <c r="AG17" i="8" a="1"/>
  <c r="AE611" i="3"/>
  <c r="K674" i="3"/>
  <c r="Y34" i="8" a="1"/>
  <c r="Z643" i="3"/>
  <c r="N65" i="8" a="1"/>
  <c r="R611" i="3"/>
  <c r="AB47" i="8" a="1"/>
  <c r="U674" i="3"/>
  <c r="AG11" i="8" a="1"/>
  <c r="L11" i="8" a="1"/>
  <c r="AI643" i="3"/>
  <c r="O674" i="3"/>
  <c r="O643" i="3"/>
  <c r="J76" i="8" a="1"/>
  <c r="I611" i="3"/>
  <c r="X643" i="3"/>
  <c r="AH611" i="3"/>
  <c r="AA58" i="8" a="1"/>
  <c r="H28" i="8" a="1"/>
  <c r="AG674" i="3"/>
  <c r="L611" i="3"/>
  <c r="J58" i="8" a="1"/>
  <c r="F112" i="8" a="1"/>
  <c r="AB59" i="8" a="1"/>
  <c r="H83" i="8" a="1"/>
  <c r="H47" i="8" a="1"/>
  <c r="AA28" i="8" a="1"/>
  <c r="Z674" i="3"/>
  <c r="S611" i="3"/>
  <c r="Y643" i="3"/>
  <c r="AI674" i="3"/>
  <c r="S47" i="8" a="1"/>
  <c r="AC643" i="3"/>
  <c r="Y674" i="3"/>
  <c r="J70" i="8" a="1"/>
  <c r="E17" i="8" a="1"/>
  <c r="X58" i="8" a="1"/>
  <c r="Z28" i="8" a="1"/>
  <c r="AB674" i="3"/>
  <c r="N611" i="3"/>
  <c r="R674" i="3"/>
  <c r="S64" i="8" a="1"/>
  <c r="M643" i="3"/>
  <c r="L643" i="3"/>
  <c r="V95" i="8" a="1"/>
  <c r="Q29" i="8" a="1"/>
  <c r="V77" i="8" a="1"/>
  <c r="E77" i="8" a="1"/>
  <c r="T611" i="3"/>
  <c r="K35" i="8" a="1"/>
  <c r="F35" i="8" a="1"/>
  <c r="AD674" i="3"/>
  <c r="AC611" i="3"/>
  <c r="AE674" i="3"/>
  <c r="X611" i="3"/>
  <c r="AD112" i="8" a="1"/>
  <c r="I28" i="8" a="1"/>
  <c r="AB58" i="8" a="1"/>
  <c r="J611" i="3"/>
  <c r="K76" i="8" a="1"/>
  <c r="T643" i="3"/>
  <c r="AD70" i="8" a="1"/>
  <c r="AF643" i="3"/>
  <c r="S52" i="8" a="1"/>
  <c r="AE11" i="8" a="1"/>
  <c r="AI611" i="3"/>
  <c r="AG643" i="3"/>
  <c r="V674" i="3"/>
  <c r="H71" i="8" a="1"/>
  <c r="S674" i="3"/>
  <c r="AH674" i="3"/>
  <c r="H46" i="8" a="1"/>
  <c r="P674" i="3"/>
  <c r="AD643" i="3"/>
  <c r="M611" i="3"/>
  <c r="V611" i="3"/>
  <c r="U76" i="8" a="1"/>
  <c r="AA70" i="8" a="1"/>
  <c r="Q643" i="3"/>
  <c r="M10" i="8" a="1"/>
  <c r="T674" i="3"/>
  <c r="N643" i="3"/>
  <c r="O65" i="8" a="1"/>
  <c r="AA643" i="3"/>
  <c r="AC674" i="3"/>
  <c r="I59" i="8" a="1"/>
  <c r="R28" i="8" a="1"/>
  <c r="W643" i="3"/>
  <c r="R643" i="3"/>
  <c r="AA76" i="8" a="1"/>
  <c r="H643" i="3"/>
  <c r="R40" i="8" a="1"/>
  <c r="P611" i="3"/>
  <c r="U83" i="8" a="1"/>
  <c r="L10" i="8" a="1"/>
  <c r="H70" i="8" a="1"/>
  <c r="V94" i="8" a="1"/>
  <c r="E29" i="8" a="1"/>
  <c r="AE28" i="8" a="1"/>
  <c r="O71" i="8" a="1"/>
  <c r="I643" i="3"/>
  <c r="AB611" i="3"/>
  <c r="X674" i="3"/>
  <c r="O113" i="8" a="1"/>
  <c r="W611" i="3"/>
  <c r="H611" i="3"/>
  <c r="Z71" i="8" a="1"/>
  <c r="S35" i="8" a="1"/>
  <c r="K82" i="8" a="1"/>
  <c r="N674" i="3"/>
  <c r="N64" i="8" a="1"/>
  <c r="R29" i="8" a="1"/>
  <c r="U46" i="8" a="1"/>
  <c r="N112" i="8" a="1"/>
  <c r="V28" i="8" a="1"/>
  <c r="K611" i="3"/>
  <c r="J674" i="3"/>
  <c r="AH643" i="3"/>
  <c r="Q28" i="8" a="1"/>
  <c r="S53" i="8" a="1"/>
  <c r="AD28" i="8" a="1"/>
  <c r="Q674" i="3"/>
  <c r="AF40" i="8" a="1"/>
  <c r="M70" i="8" a="1"/>
  <c r="M674" i="3"/>
  <c r="V643" i="3"/>
  <c r="G674" i="3"/>
  <c r="U611" i="3"/>
  <c r="L83" i="8" a="1"/>
  <c r="AB40" i="8" a="1"/>
  <c r="AA611" i="3"/>
  <c r="H674" i="3"/>
  <c r="M76" i="8" a="1"/>
  <c r="P643" i="3"/>
  <c r="W674" i="3"/>
  <c r="Z611" i="3"/>
  <c r="J643" i="3"/>
  <c r="Y35" i="8" a="1"/>
  <c r="G643" i="3"/>
  <c r="R10" i="8" a="1"/>
  <c r="X59" i="8" a="1"/>
  <c r="G611" i="3"/>
  <c r="AA29" i="8" a="1"/>
  <c r="F34" i="8" a="1"/>
  <c r="R17" i="8" a="1"/>
  <c r="AD611" i="3"/>
  <c r="I674" i="3"/>
  <c r="AF674" i="3"/>
  <c r="Z11" i="8" a="1"/>
  <c r="K643" i="3"/>
  <c r="U643" i="3"/>
  <c r="AD82" i="8" a="1"/>
  <c r="AF64" i="8" a="1"/>
  <c r="T95" i="8" a="1"/>
  <c r="I35" i="8" a="1"/>
  <c r="AF611" i="3"/>
  <c r="Q611" i="3"/>
  <c r="R16" i="8" a="1"/>
  <c r="H82" i="8" a="1"/>
  <c r="T65" i="8" a="1"/>
  <c r="N113" i="8" a="1"/>
  <c r="O611" i="3"/>
  <c r="L674" i="3"/>
  <c r="F28" i="8" a="1"/>
  <c r="V76" i="8" a="1"/>
  <c r="AE11" i="8" l="1"/>
  <c r="V95" i="8"/>
  <c r="S53" i="8"/>
  <c r="R40" i="8"/>
  <c r="R41" i="8"/>
  <c r="V94" i="8"/>
  <c r="S52" i="8"/>
  <c r="D675" i="3"/>
  <c r="D644" i="3"/>
  <c r="D612" i="3"/>
  <c r="O28" i="8"/>
  <c r="G29" i="8"/>
  <c r="Q29" i="8"/>
  <c r="S47" i="8"/>
  <c r="X28" i="8"/>
  <c r="M28" i="8"/>
  <c r="S29" i="8"/>
  <c r="V29" i="8"/>
  <c r="H82" i="8"/>
  <c r="O34" i="8"/>
  <c r="J28" i="8"/>
  <c r="H83" i="8"/>
  <c r="O35" i="8"/>
  <c r="S46" i="8"/>
  <c r="G28" i="8"/>
  <c r="AD28" i="8"/>
  <c r="L28" i="8"/>
  <c r="Z28" i="8"/>
  <c r="Y34" i="8"/>
  <c r="S28" i="8"/>
  <c r="E29" i="8"/>
  <c r="AG28" i="8"/>
  <c r="N29" i="8"/>
  <c r="Y35" i="8"/>
  <c r="W29" i="8"/>
  <c r="T29" i="8"/>
  <c r="AA29" i="8"/>
  <c r="U28" i="8"/>
  <c r="H28" i="8"/>
  <c r="I88" i="8"/>
  <c r="E64" i="8"/>
  <c r="O101" i="8"/>
  <c r="L11" i="8"/>
  <c r="L10" i="8"/>
  <c r="V77" i="8"/>
  <c r="S106" i="8"/>
  <c r="Z107" i="8"/>
  <c r="N113" i="8"/>
  <c r="AE88" i="8"/>
  <c r="J100" i="8"/>
  <c r="AA76" i="8"/>
  <c r="N64" i="8"/>
  <c r="AB47" i="8"/>
  <c r="R10" i="8"/>
  <c r="Z11" i="8"/>
  <c r="AB23" i="8"/>
  <c r="H46" i="8"/>
  <c r="E94" i="8"/>
  <c r="N65" i="8"/>
  <c r="U106" i="8"/>
  <c r="J58" i="8"/>
  <c r="H47" i="8"/>
  <c r="F112" i="8"/>
  <c r="AD70" i="8"/>
  <c r="M88" i="8"/>
  <c r="X88" i="8"/>
  <c r="N88" i="8"/>
  <c r="AC40" i="8"/>
  <c r="K89" i="8"/>
  <c r="Z77" i="8"/>
  <c r="AB40" i="8"/>
  <c r="K35" i="8"/>
  <c r="I59" i="8"/>
  <c r="H88" i="8"/>
  <c r="O65" i="8"/>
  <c r="U89" i="8"/>
  <c r="S35" i="8"/>
  <c r="J76" i="8"/>
  <c r="R88" i="8"/>
  <c r="O113" i="8"/>
  <c r="N112" i="8"/>
  <c r="H101" i="8"/>
  <c r="F35" i="8"/>
  <c r="U76" i="8"/>
  <c r="W89" i="8"/>
  <c r="H100" i="8"/>
  <c r="AD112" i="8"/>
  <c r="S107" i="8"/>
  <c r="AC88" i="8"/>
  <c r="V76" i="8"/>
  <c r="M77" i="8"/>
  <c r="AC41" i="8"/>
  <c r="AE22" i="8"/>
  <c r="P88" i="8"/>
  <c r="K76" i="8"/>
  <c r="L100" i="8"/>
  <c r="E77" i="8"/>
  <c r="AA59" i="8"/>
  <c r="AF64" i="8"/>
  <c r="M89" i="8"/>
  <c r="AC64" i="8"/>
  <c r="F34" i="8"/>
  <c r="M76" i="8"/>
  <c r="AA58" i="8"/>
  <c r="X89" i="8"/>
  <c r="O71" i="8"/>
  <c r="T17" i="8"/>
  <c r="R48" i="8"/>
  <c r="AA28" i="8"/>
  <c r="Q28" i="8"/>
  <c r="V28" i="8"/>
  <c r="S17" i="8"/>
  <c r="N40" i="8"/>
  <c r="N41" i="8"/>
  <c r="G16" i="8"/>
  <c r="F28" i="8"/>
  <c r="AF29" i="8"/>
  <c r="AC29" i="8"/>
  <c r="AE28" i="8"/>
  <c r="K28" i="8"/>
  <c r="I29" i="8"/>
  <c r="I28" i="8"/>
  <c r="R29" i="8"/>
  <c r="F52" i="8"/>
  <c r="H70" i="8"/>
  <c r="R28" i="8"/>
  <c r="F53" i="8"/>
  <c r="H71" i="8"/>
  <c r="AG17" i="8"/>
  <c r="AA70" i="8"/>
  <c r="T101" i="8"/>
  <c r="M70" i="8"/>
  <c r="L40" i="8"/>
  <c r="L83" i="8"/>
  <c r="T41" i="8"/>
  <c r="J89" i="8"/>
  <c r="U40" i="8"/>
  <c r="AE100" i="8"/>
  <c r="AF40" i="8"/>
  <c r="U41" i="8"/>
  <c r="R16" i="8"/>
  <c r="J70" i="8"/>
  <c r="I35" i="8"/>
  <c r="AD22" i="8"/>
  <c r="N46" i="8"/>
  <c r="E17" i="8"/>
  <c r="G41" i="8"/>
  <c r="T100" i="8"/>
  <c r="R17" i="8"/>
  <c r="AA88" i="8"/>
  <c r="AD23" i="8"/>
  <c r="N47" i="8"/>
  <c r="T95" i="8"/>
  <c r="U46" i="8"/>
  <c r="G40" i="8"/>
  <c r="I101" i="8"/>
  <c r="N76" i="8"/>
  <c r="T40" i="8"/>
  <c r="AF100" i="8"/>
  <c r="V22" i="8"/>
  <c r="AE41" i="8"/>
  <c r="AB100" i="8"/>
  <c r="X58" i="8"/>
  <c r="H106" i="8"/>
  <c r="V41" i="8"/>
  <c r="AD82" i="8"/>
  <c r="AB58" i="8"/>
  <c r="AF101" i="8"/>
  <c r="V23" i="8"/>
  <c r="AE40" i="8"/>
  <c r="AB101" i="8"/>
  <c r="K82" i="8"/>
  <c r="X59" i="8"/>
  <c r="H107" i="8"/>
  <c r="V40" i="8"/>
  <c r="AB59" i="8"/>
  <c r="T106" i="8"/>
  <c r="AG11" i="8"/>
  <c r="L94" i="8"/>
  <c r="AE17" i="8"/>
  <c r="S64" i="8"/>
  <c r="S41" i="8"/>
  <c r="F41" i="8"/>
  <c r="M10" i="8"/>
  <c r="AB106" i="8"/>
  <c r="T58" i="8"/>
  <c r="T65" i="8"/>
  <c r="Z41" i="8"/>
  <c r="Y65" i="8"/>
  <c r="AD41" i="8"/>
  <c r="T107" i="8"/>
  <c r="Z71" i="8"/>
  <c r="L95" i="8"/>
  <c r="AE16" i="8"/>
  <c r="S40" i="8"/>
  <c r="F40" i="8"/>
  <c r="AB107" i="8"/>
  <c r="T59" i="8"/>
  <c r="U83" i="8"/>
  <c r="Z40" i="8"/>
  <c r="Y64" i="8"/>
  <c r="J22" i="8" a="1"/>
  <c r="J23" i="8" a="1"/>
  <c r="Z22" i="8" a="1"/>
  <c r="T89" i="8" a="1"/>
  <c r="W83" i="8" a="1"/>
  <c r="M612" i="3"/>
  <c r="R612" i="3"/>
  <c r="AF82" i="8" a="1"/>
  <c r="Q644" i="3"/>
  <c r="J612" i="3"/>
  <c r="AG675" i="3"/>
  <c r="Z675" i="3"/>
  <c r="AB10" i="8" a="1"/>
  <c r="V675" i="3"/>
  <c r="AC675" i="3"/>
  <c r="J644" i="3"/>
  <c r="X644" i="3"/>
  <c r="K675" i="3"/>
  <c r="AF612" i="3"/>
  <c r="T77" i="8" a="1"/>
  <c r="Q675" i="3"/>
  <c r="H612" i="3"/>
  <c r="S675" i="3"/>
  <c r="W612" i="3"/>
  <c r="O612" i="3"/>
  <c r="U675" i="3"/>
  <c r="J64" i="8" a="1"/>
  <c r="P675" i="3"/>
  <c r="AG64" i="8" a="1"/>
  <c r="G612" i="3"/>
  <c r="AG612" i="3"/>
  <c r="AD675" i="3"/>
  <c r="R644" i="3"/>
  <c r="J675" i="3"/>
  <c r="M644" i="3"/>
  <c r="AE612" i="3"/>
  <c r="AB17" i="8" a="1"/>
  <c r="AB612" i="3"/>
  <c r="AF644" i="3"/>
  <c r="AA10" i="8" a="1"/>
  <c r="Y675" i="3"/>
  <c r="R675" i="3"/>
  <c r="K612" i="3"/>
  <c r="K17" i="8" a="1"/>
  <c r="N675" i="3"/>
  <c r="T675" i="3"/>
  <c r="AH612" i="3"/>
  <c r="AE644" i="3"/>
  <c r="F16" i="8" a="1"/>
  <c r="V644" i="3"/>
  <c r="S612" i="3"/>
  <c r="O675" i="3"/>
  <c r="W675" i="3"/>
  <c r="AH675" i="3"/>
  <c r="T644" i="3"/>
  <c r="AD47" i="8" a="1"/>
  <c r="I612" i="3"/>
  <c r="X612" i="3"/>
  <c r="K644" i="3"/>
  <c r="L644" i="3"/>
  <c r="G644" i="3"/>
  <c r="AB675" i="3"/>
  <c r="Q612" i="3"/>
  <c r="H644" i="3"/>
  <c r="I675" i="3"/>
  <c r="AD612" i="3"/>
  <c r="AA675" i="3"/>
  <c r="AI675" i="3"/>
  <c r="AA612" i="3"/>
  <c r="Y644" i="3"/>
  <c r="X675" i="3"/>
  <c r="N612" i="3"/>
  <c r="H675" i="3"/>
  <c r="Z644" i="3"/>
  <c r="AC612" i="3"/>
  <c r="AD644" i="3"/>
  <c r="T612" i="3"/>
  <c r="Z612" i="3"/>
  <c r="Y612" i="3"/>
  <c r="O644" i="3"/>
  <c r="AH644" i="3"/>
  <c r="AG644" i="3"/>
  <c r="AB644" i="3"/>
  <c r="L612" i="3"/>
  <c r="I644" i="3"/>
  <c r="P612" i="3"/>
  <c r="P644" i="3"/>
  <c r="U644" i="3"/>
  <c r="AE675" i="3"/>
  <c r="M675" i="3"/>
  <c r="S644" i="3"/>
  <c r="U11" i="8" a="1"/>
  <c r="AI612" i="3"/>
  <c r="G675" i="3"/>
  <c r="V612" i="3"/>
  <c r="AC644" i="3"/>
  <c r="AA644" i="3"/>
  <c r="U612" i="3"/>
  <c r="L675" i="3"/>
  <c r="W644" i="3"/>
  <c r="AF675" i="3"/>
  <c r="N644" i="3"/>
  <c r="AI644" i="3"/>
  <c r="M17" i="8" a="1"/>
  <c r="D676" i="3" l="1"/>
  <c r="D645" i="3"/>
  <c r="D613" i="3"/>
  <c r="Z22" i="8"/>
  <c r="U11" i="8"/>
  <c r="AA10" i="8"/>
  <c r="AD47" i="8"/>
  <c r="AB17" i="8"/>
  <c r="K17" i="8"/>
  <c r="AF82" i="8"/>
  <c r="J23" i="8"/>
  <c r="J22" i="8"/>
  <c r="AB10" i="8"/>
  <c r="M17" i="8"/>
  <c r="T89" i="8"/>
  <c r="AG64" i="8"/>
  <c r="W83" i="8"/>
  <c r="J64" i="8"/>
  <c r="T77" i="8"/>
  <c r="F16" i="8"/>
  <c r="F3" i="24"/>
  <c r="H3" i="24" s="1"/>
  <c r="J3" i="24" s="1"/>
  <c r="L3" i="24" s="1"/>
  <c r="N3" i="24" s="1"/>
  <c r="P3" i="24" s="1"/>
  <c r="R3" i="24" s="1"/>
  <c r="T3" i="24" s="1"/>
  <c r="V3" i="24" s="1"/>
  <c r="X3" i="24" s="1"/>
  <c r="Z3" i="24" s="1"/>
  <c r="AB3" i="24" s="1"/>
  <c r="AD3" i="24" s="1"/>
  <c r="AF3" i="24" s="1"/>
  <c r="AH3" i="24" s="1"/>
  <c r="AJ3" i="24" s="1"/>
  <c r="AL3" i="24" s="1"/>
  <c r="AN3" i="24" s="1"/>
  <c r="AP3" i="24" s="1"/>
  <c r="AR3" i="24" s="1"/>
  <c r="AT3" i="24" s="1"/>
  <c r="AV3" i="24" s="1"/>
  <c r="AX3" i="24" s="1"/>
  <c r="AZ3" i="24" s="1"/>
  <c r="BB3" i="24" s="1"/>
  <c r="C68" i="4"/>
  <c r="C30" i="4"/>
  <c r="F99" i="10"/>
  <c r="F98" i="10"/>
  <c r="F97" i="10"/>
  <c r="F94" i="10"/>
  <c r="F93" i="10"/>
  <c r="F92" i="10"/>
  <c r="F89" i="10"/>
  <c r="F88" i="10"/>
  <c r="F87" i="10"/>
  <c r="F84" i="10"/>
  <c r="F83" i="10"/>
  <c r="F82" i="10"/>
  <c r="F79" i="10"/>
  <c r="F78" i="10"/>
  <c r="F77" i="10"/>
  <c r="F74" i="10"/>
  <c r="F73" i="10"/>
  <c r="F72" i="10"/>
  <c r="F69" i="10"/>
  <c r="F68" i="10"/>
  <c r="F67" i="10"/>
  <c r="F64" i="10"/>
  <c r="F63" i="10"/>
  <c r="F62" i="10"/>
  <c r="F59" i="10"/>
  <c r="F58" i="10"/>
  <c r="F57" i="10"/>
  <c r="F54" i="10"/>
  <c r="F53" i="10"/>
  <c r="F52" i="10"/>
  <c r="F49" i="10"/>
  <c r="F48" i="10"/>
  <c r="F47" i="10"/>
  <c r="F44" i="10"/>
  <c r="F43" i="10"/>
  <c r="F42" i="10"/>
  <c r="F39" i="10"/>
  <c r="F38" i="10"/>
  <c r="F37" i="10"/>
  <c r="F34" i="10"/>
  <c r="F33" i="10"/>
  <c r="F32" i="10"/>
  <c r="F29" i="10"/>
  <c r="F28" i="10"/>
  <c r="F27" i="10"/>
  <c r="F24" i="10"/>
  <c r="F23" i="10"/>
  <c r="F22" i="10"/>
  <c r="F19" i="10"/>
  <c r="F18" i="10"/>
  <c r="F17" i="10"/>
  <c r="F14" i="10"/>
  <c r="F13" i="10"/>
  <c r="F12" i="10"/>
  <c r="D8" i="10"/>
  <c r="D13" i="10" s="1"/>
  <c r="D18" i="10" s="1"/>
  <c r="D23" i="10" s="1"/>
  <c r="D28" i="10" s="1"/>
  <c r="D33" i="10" s="1"/>
  <c r="D9" i="10"/>
  <c r="B569" i="3"/>
  <c r="B570" i="3" s="1"/>
  <c r="B571" i="3" s="1"/>
  <c r="A569" i="3"/>
  <c r="A570" i="3" s="1"/>
  <c r="A571" i="3" s="1"/>
  <c r="A572" i="3" s="1"/>
  <c r="A573" i="3" s="1"/>
  <c r="A574" i="3" s="1"/>
  <c r="A575" i="3" s="1"/>
  <c r="A576" i="3" s="1"/>
  <c r="A577" i="3" s="1"/>
  <c r="A578" i="3" s="1"/>
  <c r="A579" i="3" s="1"/>
  <c r="A580" i="3" s="1"/>
  <c r="A581" i="3" s="1"/>
  <c r="A582" i="3" s="1"/>
  <c r="A583" i="3" s="1"/>
  <c r="A584" i="3" s="1"/>
  <c r="A585" i="3" s="1"/>
  <c r="A586" i="3" s="1"/>
  <c r="D560" i="3"/>
  <c r="D559" i="3"/>
  <c r="B536" i="3"/>
  <c r="B537" i="3" s="1"/>
  <c r="A536" i="3"/>
  <c r="A537" i="3" s="1"/>
  <c r="A538" i="3" s="1"/>
  <c r="A539" i="3" s="1"/>
  <c r="A540" i="3" s="1"/>
  <c r="A541" i="3" s="1"/>
  <c r="A542" i="3" s="1"/>
  <c r="A543" i="3" s="1"/>
  <c r="A544" i="3" s="1"/>
  <c r="A545" i="3" s="1"/>
  <c r="A546" i="3" s="1"/>
  <c r="A547" i="3" s="1"/>
  <c r="A548" i="3" s="1"/>
  <c r="A549" i="3" s="1"/>
  <c r="A550" i="3" s="1"/>
  <c r="A551" i="3" s="1"/>
  <c r="A552" i="3" s="1"/>
  <c r="A553" i="3" s="1"/>
  <c r="D527" i="3"/>
  <c r="B505" i="3"/>
  <c r="B506" i="3" s="1"/>
  <c r="B507" i="3" s="1"/>
  <c r="A505" i="3"/>
  <c r="A506" i="3" s="1"/>
  <c r="A507" i="3" s="1"/>
  <c r="A508" i="3" s="1"/>
  <c r="A509" i="3" s="1"/>
  <c r="A510" i="3" s="1"/>
  <c r="A511" i="3" s="1"/>
  <c r="A512" i="3" s="1"/>
  <c r="A513" i="3" s="1"/>
  <c r="A514" i="3" s="1"/>
  <c r="A515" i="3" s="1"/>
  <c r="A516" i="3" s="1"/>
  <c r="A517" i="3" s="1"/>
  <c r="A518" i="3" s="1"/>
  <c r="A519" i="3" s="1"/>
  <c r="A520" i="3" s="1"/>
  <c r="A521" i="3" s="1"/>
  <c r="A522" i="3" s="1"/>
  <c r="D496" i="3"/>
  <c r="D495" i="3"/>
  <c r="B474" i="3"/>
  <c r="A474" i="3"/>
  <c r="A475" i="3" s="1"/>
  <c r="A476" i="3" s="1"/>
  <c r="A477" i="3" s="1"/>
  <c r="A478" i="3" s="1"/>
  <c r="A479" i="3" s="1"/>
  <c r="A480" i="3" s="1"/>
  <c r="A481" i="3" s="1"/>
  <c r="A482" i="3" s="1"/>
  <c r="A483" i="3" s="1"/>
  <c r="A484" i="3" s="1"/>
  <c r="A485" i="3" s="1"/>
  <c r="A486" i="3" s="1"/>
  <c r="A487" i="3" s="1"/>
  <c r="A488" i="3" s="1"/>
  <c r="A489" i="3" s="1"/>
  <c r="A490" i="3" s="1"/>
  <c r="A491" i="3" s="1"/>
  <c r="D465" i="3"/>
  <c r="D464" i="3"/>
  <c r="B444" i="3"/>
  <c r="B445" i="3" s="1"/>
  <c r="A444" i="3"/>
  <c r="A445" i="3" s="1"/>
  <c r="A446" i="3" s="1"/>
  <c r="A447" i="3" s="1"/>
  <c r="A448" i="3" s="1"/>
  <c r="A449" i="3" s="1"/>
  <c r="A450" i="3" s="1"/>
  <c r="A451" i="3" s="1"/>
  <c r="A452" i="3" s="1"/>
  <c r="A453" i="3" s="1"/>
  <c r="A454" i="3" s="1"/>
  <c r="A455" i="3" s="1"/>
  <c r="A456" i="3" s="1"/>
  <c r="A457" i="3" s="1"/>
  <c r="A458" i="3" s="1"/>
  <c r="A459" i="3" s="1"/>
  <c r="A460" i="3" s="1"/>
  <c r="A461" i="3" s="1"/>
  <c r="D435" i="3"/>
  <c r="D434" i="3"/>
  <c r="B413" i="3"/>
  <c r="B414" i="3" s="1"/>
  <c r="A413" i="3"/>
  <c r="A414" i="3" s="1"/>
  <c r="A415" i="3" s="1"/>
  <c r="A416" i="3" s="1"/>
  <c r="A417" i="3" s="1"/>
  <c r="A418" i="3" s="1"/>
  <c r="A419" i="3" s="1"/>
  <c r="A420" i="3" s="1"/>
  <c r="A421" i="3" s="1"/>
  <c r="A422" i="3" s="1"/>
  <c r="A423" i="3" s="1"/>
  <c r="A424" i="3" s="1"/>
  <c r="A425" i="3" s="1"/>
  <c r="A426" i="3" s="1"/>
  <c r="A427" i="3" s="1"/>
  <c r="A428" i="3" s="1"/>
  <c r="A429" i="3" s="1"/>
  <c r="A430" i="3" s="1"/>
  <c r="D404" i="3"/>
  <c r="D403" i="3"/>
  <c r="B382" i="3"/>
  <c r="B383" i="3" s="1"/>
  <c r="B384" i="3" s="1"/>
  <c r="A382" i="3"/>
  <c r="A383" i="3" s="1"/>
  <c r="A384" i="3" s="1"/>
  <c r="A385" i="3" s="1"/>
  <c r="A386" i="3" s="1"/>
  <c r="A387" i="3" s="1"/>
  <c r="A388" i="3" s="1"/>
  <c r="A389" i="3" s="1"/>
  <c r="A390" i="3" s="1"/>
  <c r="A391" i="3" s="1"/>
  <c r="A392" i="3" s="1"/>
  <c r="A393" i="3" s="1"/>
  <c r="A394" i="3" s="1"/>
  <c r="A395" i="3" s="1"/>
  <c r="A396" i="3" s="1"/>
  <c r="A397" i="3" s="1"/>
  <c r="A398" i="3" s="1"/>
  <c r="A399" i="3" s="1"/>
  <c r="D373" i="3"/>
  <c r="D372" i="3"/>
  <c r="B352" i="3"/>
  <c r="A352" i="3"/>
  <c r="A353" i="3" s="1"/>
  <c r="A354" i="3" s="1"/>
  <c r="A355" i="3" s="1"/>
  <c r="A356" i="3" s="1"/>
  <c r="A357" i="3" s="1"/>
  <c r="A358" i="3" s="1"/>
  <c r="A359" i="3" s="1"/>
  <c r="A360" i="3" s="1"/>
  <c r="A361" i="3" s="1"/>
  <c r="A362" i="3" s="1"/>
  <c r="A363" i="3" s="1"/>
  <c r="A364" i="3" s="1"/>
  <c r="A365" i="3" s="1"/>
  <c r="A366" i="3" s="1"/>
  <c r="A367" i="3" s="1"/>
  <c r="A368" i="3" s="1"/>
  <c r="A369" i="3" s="1"/>
  <c r="D343" i="3"/>
  <c r="D342" i="3"/>
  <c r="B322" i="3"/>
  <c r="A322" i="3"/>
  <c r="A323" i="3" s="1"/>
  <c r="A324" i="3" s="1"/>
  <c r="A325" i="3" s="1"/>
  <c r="A326" i="3" s="1"/>
  <c r="A327" i="3" s="1"/>
  <c r="A328" i="3" s="1"/>
  <c r="A329" i="3" s="1"/>
  <c r="A330" i="3" s="1"/>
  <c r="A331" i="3" s="1"/>
  <c r="A332" i="3" s="1"/>
  <c r="A333" i="3" s="1"/>
  <c r="A334" i="3" s="1"/>
  <c r="A335" i="3" s="1"/>
  <c r="A336" i="3" s="1"/>
  <c r="A337" i="3" s="1"/>
  <c r="A338" i="3" s="1"/>
  <c r="A339" i="3" s="1"/>
  <c r="D313" i="3"/>
  <c r="D312" i="3"/>
  <c r="B291" i="3"/>
  <c r="B292" i="3" s="1"/>
  <c r="B293" i="3" s="1"/>
  <c r="B294" i="3" s="1"/>
  <c r="B295" i="3" s="1"/>
  <c r="A291" i="3"/>
  <c r="A292" i="3" s="1"/>
  <c r="A293" i="3" s="1"/>
  <c r="A294" i="3" s="1"/>
  <c r="A295" i="3" s="1"/>
  <c r="A296" i="3" s="1"/>
  <c r="A297" i="3" s="1"/>
  <c r="A298" i="3" s="1"/>
  <c r="A299" i="3" s="1"/>
  <c r="A300" i="3" s="1"/>
  <c r="A301" i="3" s="1"/>
  <c r="A302" i="3" s="1"/>
  <c r="A303" i="3" s="1"/>
  <c r="A304" i="3" s="1"/>
  <c r="A305" i="3" s="1"/>
  <c r="A306" i="3" s="1"/>
  <c r="A307" i="3" s="1"/>
  <c r="A308" i="3" s="1"/>
  <c r="D282" i="3"/>
  <c r="D281" i="3"/>
  <c r="B260" i="3"/>
  <c r="B261" i="3" s="1"/>
  <c r="B262" i="3" s="1"/>
  <c r="A260" i="3"/>
  <c r="A261" i="3" s="1"/>
  <c r="A262" i="3" s="1"/>
  <c r="A263" i="3" s="1"/>
  <c r="A264" i="3" s="1"/>
  <c r="A265" i="3" s="1"/>
  <c r="A266" i="3" s="1"/>
  <c r="A267" i="3" s="1"/>
  <c r="A268" i="3" s="1"/>
  <c r="A269" i="3" s="1"/>
  <c r="A270" i="3" s="1"/>
  <c r="A271" i="3" s="1"/>
  <c r="A272" i="3" s="1"/>
  <c r="A273" i="3" s="1"/>
  <c r="A274" i="3" s="1"/>
  <c r="A275" i="3" s="1"/>
  <c r="A276" i="3" s="1"/>
  <c r="A277" i="3" s="1"/>
  <c r="D251" i="3"/>
  <c r="D250" i="3"/>
  <c r="B230" i="3"/>
  <c r="B231" i="3" s="1"/>
  <c r="B232" i="3" s="1"/>
  <c r="A230" i="3"/>
  <c r="A231" i="3" s="1"/>
  <c r="A232" i="3" s="1"/>
  <c r="A233" i="3" s="1"/>
  <c r="A234" i="3" s="1"/>
  <c r="A235" i="3" s="1"/>
  <c r="A236" i="3" s="1"/>
  <c r="A237" i="3" s="1"/>
  <c r="A238" i="3" s="1"/>
  <c r="A239" i="3" s="1"/>
  <c r="A240" i="3" s="1"/>
  <c r="A241" i="3" s="1"/>
  <c r="A242" i="3" s="1"/>
  <c r="A243" i="3" s="1"/>
  <c r="A244" i="3" s="1"/>
  <c r="A245" i="3" s="1"/>
  <c r="A246" i="3" s="1"/>
  <c r="A247" i="3" s="1"/>
  <c r="D221" i="3"/>
  <c r="D220" i="3"/>
  <c r="B200" i="3"/>
  <c r="B201" i="3" s="1"/>
  <c r="A200" i="3"/>
  <c r="A201" i="3" s="1"/>
  <c r="A202" i="3" s="1"/>
  <c r="A203" i="3" s="1"/>
  <c r="A204" i="3" s="1"/>
  <c r="A205" i="3" s="1"/>
  <c r="A206" i="3" s="1"/>
  <c r="A207" i="3" s="1"/>
  <c r="A208" i="3" s="1"/>
  <c r="A209" i="3" s="1"/>
  <c r="A210" i="3" s="1"/>
  <c r="A211" i="3" s="1"/>
  <c r="A212" i="3" s="1"/>
  <c r="A213" i="3" s="1"/>
  <c r="A214" i="3" s="1"/>
  <c r="A215" i="3" s="1"/>
  <c r="A216" i="3" s="1"/>
  <c r="A217" i="3" s="1"/>
  <c r="D191" i="3"/>
  <c r="D190" i="3"/>
  <c r="B169" i="3"/>
  <c r="B170" i="3" s="1"/>
  <c r="B171" i="3" s="1"/>
  <c r="A169" i="3"/>
  <c r="A170" i="3" s="1"/>
  <c r="A171" i="3" s="1"/>
  <c r="A172" i="3" s="1"/>
  <c r="A173" i="3" s="1"/>
  <c r="A174" i="3" s="1"/>
  <c r="A175" i="3" s="1"/>
  <c r="A176" i="3" s="1"/>
  <c r="A177" i="3" s="1"/>
  <c r="A178" i="3" s="1"/>
  <c r="A179" i="3" s="1"/>
  <c r="A180" i="3" s="1"/>
  <c r="A181" i="3" s="1"/>
  <c r="A182" i="3" s="1"/>
  <c r="A183" i="3" s="1"/>
  <c r="A184" i="3" s="1"/>
  <c r="A185" i="3" s="1"/>
  <c r="A186" i="3" s="1"/>
  <c r="D160" i="3"/>
  <c r="D159" i="3"/>
  <c r="B138" i="3"/>
  <c r="B139" i="3" s="1"/>
  <c r="A138" i="3"/>
  <c r="A139" i="3" s="1"/>
  <c r="A140" i="3" s="1"/>
  <c r="A141" i="3" s="1"/>
  <c r="A142" i="3" s="1"/>
  <c r="A143" i="3" s="1"/>
  <c r="A144" i="3" s="1"/>
  <c r="A145" i="3" s="1"/>
  <c r="A146" i="3" s="1"/>
  <c r="A147" i="3" s="1"/>
  <c r="A148" i="3" s="1"/>
  <c r="A149" i="3" s="1"/>
  <c r="A150" i="3" s="1"/>
  <c r="A151" i="3" s="1"/>
  <c r="A152" i="3" s="1"/>
  <c r="A153" i="3" s="1"/>
  <c r="A154" i="3" s="1"/>
  <c r="A155" i="3" s="1"/>
  <c r="D129" i="3"/>
  <c r="D128" i="3"/>
  <c r="B106" i="3"/>
  <c r="B107" i="3" s="1"/>
  <c r="B108" i="3" s="1"/>
  <c r="A106" i="3"/>
  <c r="A107" i="3" s="1"/>
  <c r="A108" i="3" s="1"/>
  <c r="A109" i="3" s="1"/>
  <c r="A110" i="3" s="1"/>
  <c r="A111" i="3" s="1"/>
  <c r="A112" i="3" s="1"/>
  <c r="A113" i="3" s="1"/>
  <c r="A114" i="3" s="1"/>
  <c r="A115" i="3" s="1"/>
  <c r="A116" i="3" s="1"/>
  <c r="A117" i="3" s="1"/>
  <c r="A118" i="3" s="1"/>
  <c r="A119" i="3" s="1"/>
  <c r="A120" i="3" s="1"/>
  <c r="A121" i="3" s="1"/>
  <c r="A122" i="3" s="1"/>
  <c r="A123" i="3" s="1"/>
  <c r="D97" i="3"/>
  <c r="B74" i="3"/>
  <c r="B75" i="3" s="1"/>
  <c r="A74" i="3"/>
  <c r="A75" i="3" s="1"/>
  <c r="A76" i="3" s="1"/>
  <c r="A77" i="3" s="1"/>
  <c r="A78" i="3" s="1"/>
  <c r="A79" i="3" s="1"/>
  <c r="A80" i="3" s="1"/>
  <c r="A81" i="3" s="1"/>
  <c r="A82" i="3" s="1"/>
  <c r="A83" i="3" s="1"/>
  <c r="A84" i="3" s="1"/>
  <c r="A85" i="3" s="1"/>
  <c r="A86" i="3" s="1"/>
  <c r="A87" i="3" s="1"/>
  <c r="A88" i="3" s="1"/>
  <c r="A89" i="3" s="1"/>
  <c r="A90" i="3" s="1"/>
  <c r="A91" i="3" s="1"/>
  <c r="D65" i="3"/>
  <c r="D64" i="3"/>
  <c r="C47" i="3"/>
  <c r="C78" i="3" s="1"/>
  <c r="C110" i="3" s="1"/>
  <c r="C142" i="3" s="1"/>
  <c r="C173" i="3" s="1"/>
  <c r="C46" i="3"/>
  <c r="C77" i="3" s="1"/>
  <c r="C109" i="3" s="1"/>
  <c r="C141" i="3" s="1"/>
  <c r="C172" i="3" s="1"/>
  <c r="C45" i="3"/>
  <c r="C76" i="3" s="1"/>
  <c r="C108" i="3" s="1"/>
  <c r="C140" i="3" s="1"/>
  <c r="C171" i="3" s="1"/>
  <c r="C44" i="3"/>
  <c r="C75" i="3" s="1"/>
  <c r="C107" i="3" s="1"/>
  <c r="C74" i="3"/>
  <c r="C106" i="3" s="1"/>
  <c r="C138" i="3" s="1"/>
  <c r="C169" i="3" s="1"/>
  <c r="B43" i="3"/>
  <c r="A43" i="3"/>
  <c r="A44" i="3" s="1"/>
  <c r="A45" i="3" s="1"/>
  <c r="A46" i="3" s="1"/>
  <c r="A47" i="3" s="1"/>
  <c r="A48" i="3" s="1"/>
  <c r="A49" i="3" s="1"/>
  <c r="A50" i="3" s="1"/>
  <c r="A51" i="3" s="1"/>
  <c r="A52" i="3" s="1"/>
  <c r="A53" i="3" s="1"/>
  <c r="A54" i="3" s="1"/>
  <c r="A55" i="3" s="1"/>
  <c r="A56" i="3" s="1"/>
  <c r="A57" i="3" s="1"/>
  <c r="A58" i="3" s="1"/>
  <c r="A59" i="3" s="1"/>
  <c r="A60" i="3" s="1"/>
  <c r="C42" i="3"/>
  <c r="C73" i="3" s="1"/>
  <c r="C72" i="3"/>
  <c r="C40" i="3"/>
  <c r="D40" i="3" s="1"/>
  <c r="C39" i="3"/>
  <c r="C70" i="3" s="1"/>
  <c r="C38" i="3"/>
  <c r="D38" i="3" s="1"/>
  <c r="C37" i="3"/>
  <c r="D37" i="3" s="1"/>
  <c r="C36" i="3"/>
  <c r="D36" i="3" s="1"/>
  <c r="E35" i="3"/>
  <c r="E66" i="3" s="1"/>
  <c r="E98" i="3" s="1"/>
  <c r="E130" i="3" s="1"/>
  <c r="E161" i="3" s="1"/>
  <c r="C35" i="3"/>
  <c r="C66" i="3" s="1"/>
  <c r="D34" i="3"/>
  <c r="B15" i="3"/>
  <c r="B16" i="3" s="1"/>
  <c r="A15" i="3"/>
  <c r="A16" i="3" s="1"/>
  <c r="A17" i="3" s="1"/>
  <c r="A18" i="3" s="1"/>
  <c r="A19" i="3" s="1"/>
  <c r="A20" i="3" s="1"/>
  <c r="A21" i="3" s="1"/>
  <c r="A22" i="3" s="1"/>
  <c r="A23" i="3" s="1"/>
  <c r="A24" i="3" s="1"/>
  <c r="A25" i="3" s="1"/>
  <c r="A26" i="3" s="1"/>
  <c r="A27" i="3" s="1"/>
  <c r="A28" i="3" s="1"/>
  <c r="A29" i="3" s="1"/>
  <c r="A30" i="3" s="1"/>
  <c r="A31" i="3" s="1"/>
  <c r="A32" i="3" s="1"/>
  <c r="D14" i="3"/>
  <c r="D13" i="3"/>
  <c r="D12" i="3"/>
  <c r="D11" i="3"/>
  <c r="D10" i="3"/>
  <c r="D9" i="3"/>
  <c r="E8" i="3"/>
  <c r="E9" i="3" s="1"/>
  <c r="D8" i="3"/>
  <c r="D7" i="3"/>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23" i="26"/>
  <c r="C24" i="26" s="1"/>
  <c r="C25" i="26" s="1"/>
  <c r="C26" i="26" s="1"/>
  <c r="C27" i="26" s="1"/>
  <c r="C28" i="26" s="1"/>
  <c r="C29" i="26" s="1"/>
  <c r="C30" i="26" s="1"/>
  <c r="Y13" i="26"/>
  <c r="X13" i="26"/>
  <c r="W13" i="26"/>
  <c r="V13" i="26"/>
  <c r="U13" i="26"/>
  <c r="T13" i="26"/>
  <c r="S13" i="26"/>
  <c r="R13" i="26"/>
  <c r="Q13" i="26"/>
  <c r="P13" i="26"/>
  <c r="O13" i="26"/>
  <c r="N13" i="26"/>
  <c r="M13" i="26"/>
  <c r="L13" i="26"/>
  <c r="K13" i="26"/>
  <c r="J13" i="26"/>
  <c r="I13" i="26"/>
  <c r="H13" i="26"/>
  <c r="G13" i="26"/>
  <c r="F13" i="26"/>
  <c r="E13" i="26"/>
  <c r="D13" i="26"/>
  <c r="A3" i="26"/>
  <c r="P14" i="2"/>
  <c r="N14" i="2"/>
  <c r="R13" i="2"/>
  <c r="Q13" i="2"/>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L107" i="7"/>
  <c r="AK107" i="7"/>
  <c r="AJ107" i="7"/>
  <c r="AI107" i="7"/>
  <c r="AH107" i="7"/>
  <c r="AG107" i="7"/>
  <c r="AF107" i="7"/>
  <c r="AE107" i="7"/>
  <c r="AD107" i="7"/>
  <c r="AC107" i="7"/>
  <c r="AB107" i="7"/>
  <c r="AA107" i="7"/>
  <c r="Z107" i="7"/>
  <c r="Y107" i="7"/>
  <c r="X107" i="7"/>
  <c r="W107" i="7"/>
  <c r="V107" i="7"/>
  <c r="U107" i="7"/>
  <c r="T107" i="7"/>
  <c r="S107" i="7"/>
  <c r="R107" i="7"/>
  <c r="Q107" i="7"/>
  <c r="AL106" i="7"/>
  <c r="AK106" i="7"/>
  <c r="AJ106" i="7"/>
  <c r="AI106" i="7"/>
  <c r="AH106" i="7"/>
  <c r="AG106" i="7"/>
  <c r="AF106" i="7"/>
  <c r="AE106" i="7"/>
  <c r="AD106" i="7"/>
  <c r="AC106" i="7"/>
  <c r="AB106" i="7"/>
  <c r="AA106" i="7"/>
  <c r="Z106" i="7"/>
  <c r="Y106" i="7"/>
  <c r="X106" i="7"/>
  <c r="W106" i="7"/>
  <c r="V106" i="7"/>
  <c r="U106" i="7"/>
  <c r="T106" i="7"/>
  <c r="S106" i="7"/>
  <c r="R106" i="7"/>
  <c r="Q106"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AQ99" i="7"/>
  <c r="AP99" i="7"/>
  <c r="AO99" i="7"/>
  <c r="AN99" i="7"/>
  <c r="AM99" i="7"/>
  <c r="AL99" i="7"/>
  <c r="AK99" i="7"/>
  <c r="AJ99" i="7"/>
  <c r="AI99" i="7"/>
  <c r="AH99" i="7"/>
  <c r="AG99" i="7"/>
  <c r="AF99" i="7"/>
  <c r="AE99" i="7"/>
  <c r="AD99" i="7"/>
  <c r="AC99" i="7"/>
  <c r="AB99" i="7"/>
  <c r="AA99" i="7"/>
  <c r="Z99" i="7"/>
  <c r="Y99" i="7"/>
  <c r="X99" i="7"/>
  <c r="W99" i="7"/>
  <c r="V99" i="7"/>
  <c r="U99" i="7"/>
  <c r="T99" i="7"/>
  <c r="S99" i="7"/>
  <c r="R99" i="7"/>
  <c r="Q99"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AL90" i="7"/>
  <c r="AL91" i="7" s="1"/>
  <c r="AL92" i="7" s="1"/>
  <c r="AK90" i="7"/>
  <c r="AK91" i="7" s="1"/>
  <c r="AK92" i="7" s="1"/>
  <c r="AJ90" i="7"/>
  <c r="AJ91" i="7" s="1"/>
  <c r="AJ92" i="7" s="1"/>
  <c r="AI90" i="7"/>
  <c r="AI91" i="7" s="1"/>
  <c r="AI92" i="7" s="1"/>
  <c r="AH90" i="7"/>
  <c r="AH91" i="7" s="1"/>
  <c r="AH92" i="7" s="1"/>
  <c r="AG90" i="7"/>
  <c r="AG91" i="7" s="1"/>
  <c r="AG92" i="7" s="1"/>
  <c r="AF90" i="7"/>
  <c r="AF91" i="7" s="1"/>
  <c r="AF92" i="7" s="1"/>
  <c r="AE90" i="7"/>
  <c r="AE91" i="7" s="1"/>
  <c r="AE92" i="7" s="1"/>
  <c r="AD90" i="7"/>
  <c r="AD91" i="7" s="1"/>
  <c r="AD92" i="7" s="1"/>
  <c r="AC90" i="7"/>
  <c r="AC91" i="7" s="1"/>
  <c r="AC92" i="7" s="1"/>
  <c r="AB90" i="7"/>
  <c r="AB91" i="7" s="1"/>
  <c r="AB92" i="7" s="1"/>
  <c r="AA90" i="7"/>
  <c r="AA91" i="7" s="1"/>
  <c r="AA92" i="7" s="1"/>
  <c r="Z90" i="7"/>
  <c r="Z91" i="7" s="1"/>
  <c r="Z92" i="7" s="1"/>
  <c r="Y90" i="7"/>
  <c r="Y91" i="7" s="1"/>
  <c r="Y92" i="7" s="1"/>
  <c r="X90" i="7"/>
  <c r="X91" i="7" s="1"/>
  <c r="X92" i="7" s="1"/>
  <c r="W90" i="7"/>
  <c r="W91" i="7" s="1"/>
  <c r="W92" i="7" s="1"/>
  <c r="V90" i="7"/>
  <c r="V91" i="7" s="1"/>
  <c r="V92" i="7" s="1"/>
  <c r="U90" i="7"/>
  <c r="U91" i="7" s="1"/>
  <c r="U92" i="7" s="1"/>
  <c r="T90" i="7"/>
  <c r="T91" i="7" s="1"/>
  <c r="T92" i="7" s="1"/>
  <c r="S90" i="7"/>
  <c r="S91" i="7" s="1"/>
  <c r="S92" i="7" s="1"/>
  <c r="R90" i="7"/>
  <c r="R91" i="7" s="1"/>
  <c r="R92" i="7" s="1"/>
  <c r="Q90" i="7"/>
  <c r="Q91" i="7" s="1"/>
  <c r="Q92" i="7" s="1"/>
  <c r="T53" i="7"/>
  <c r="S53" i="7"/>
  <c r="R53" i="7"/>
  <c r="Q53" i="7"/>
  <c r="T52" i="7"/>
  <c r="S52" i="7"/>
  <c r="R52" i="7"/>
  <c r="Q52" i="7"/>
  <c r="AI19" i="7"/>
  <c r="AH19" i="7"/>
  <c r="AG19" i="7"/>
  <c r="AF19" i="7"/>
  <c r="AE19" i="7"/>
  <c r="AD19" i="7"/>
  <c r="AC19" i="7"/>
  <c r="AB19" i="7"/>
  <c r="AA19" i="7"/>
  <c r="Z19" i="7"/>
  <c r="Y19" i="7"/>
  <c r="X19" i="7"/>
  <c r="W19" i="7"/>
  <c r="V19" i="7"/>
  <c r="U19" i="7"/>
  <c r="T19" i="7"/>
  <c r="S19" i="7"/>
  <c r="R19" i="7"/>
  <c r="Q19" i="7"/>
  <c r="AI18" i="7"/>
  <c r="AH18" i="7"/>
  <c r="AG18" i="7"/>
  <c r="AF18" i="7"/>
  <c r="AE18" i="7"/>
  <c r="AD18" i="7"/>
  <c r="AC18" i="7"/>
  <c r="AB18" i="7"/>
  <c r="AA18" i="7"/>
  <c r="Z18" i="7"/>
  <c r="Y18" i="7"/>
  <c r="X18" i="7"/>
  <c r="W18" i="7"/>
  <c r="V18" i="7"/>
  <c r="U18" i="7"/>
  <c r="T18" i="7"/>
  <c r="S18" i="7"/>
  <c r="R18" i="7"/>
  <c r="Q18" i="7"/>
  <c r="BT11" i="7"/>
  <c r="BT12" i="7" s="1"/>
  <c r="BT13" i="7" s="1"/>
  <c r="BS11" i="7"/>
  <c r="BS12" i="7" s="1"/>
  <c r="BS13" i="7" s="1"/>
  <c r="BR11" i="7"/>
  <c r="BR12" i="7" s="1"/>
  <c r="BR13" i="7" s="1"/>
  <c r="BQ11" i="7"/>
  <c r="BQ12" i="7" s="1"/>
  <c r="BQ13" i="7" s="1"/>
  <c r="BP11" i="7"/>
  <c r="BP12" i="7" s="1"/>
  <c r="BP13" i="7" s="1"/>
  <c r="BO11" i="7"/>
  <c r="BO12" i="7" s="1"/>
  <c r="BO13" i="7" s="1"/>
  <c r="BN11" i="7"/>
  <c r="BN12" i="7" s="1"/>
  <c r="BN13" i="7" s="1"/>
  <c r="BM11" i="7"/>
  <c r="BM12" i="7" s="1"/>
  <c r="BM13" i="7" s="1"/>
  <c r="BL11" i="7"/>
  <c r="BL12" i="7" s="1"/>
  <c r="BL13" i="7" s="1"/>
  <c r="BK11" i="7"/>
  <c r="BK12" i="7" s="1"/>
  <c r="BK13" i="7" s="1"/>
  <c r="BJ11" i="7"/>
  <c r="BJ12" i="7" s="1"/>
  <c r="BJ13" i="7" s="1"/>
  <c r="BI11" i="7"/>
  <c r="BI12" i="7" s="1"/>
  <c r="BI13" i="7" s="1"/>
  <c r="BH11" i="7"/>
  <c r="BH12" i="7" s="1"/>
  <c r="BH13" i="7" s="1"/>
  <c r="BG11" i="7"/>
  <c r="BG12" i="7" s="1"/>
  <c r="BG13" i="7" s="1"/>
  <c r="BF11" i="7"/>
  <c r="BF12" i="7" s="1"/>
  <c r="BF13" i="7" s="1"/>
  <c r="BE11" i="7"/>
  <c r="BE12" i="7" s="1"/>
  <c r="BE13" i="7" s="1"/>
  <c r="BD11" i="7"/>
  <c r="BD12" i="7" s="1"/>
  <c r="BD13" i="7" s="1"/>
  <c r="BC11" i="7"/>
  <c r="BC12" i="7" s="1"/>
  <c r="BC13" i="7" s="1"/>
  <c r="BB11" i="7"/>
  <c r="BB12" i="7" s="1"/>
  <c r="BB13" i="7" s="1"/>
  <c r="BA11" i="7"/>
  <c r="BA12" i="7" s="1"/>
  <c r="BA13" i="7" s="1"/>
  <c r="AZ11" i="7"/>
  <c r="AZ12" i="7" s="1"/>
  <c r="AZ13" i="7" s="1"/>
  <c r="AY11" i="7"/>
  <c r="AY12" i="7" s="1"/>
  <c r="AY13" i="7" s="1"/>
  <c r="AX11" i="7"/>
  <c r="AX12" i="7" s="1"/>
  <c r="AX13" i="7" s="1"/>
  <c r="AW11" i="7"/>
  <c r="AW12" i="7" s="1"/>
  <c r="AW13" i="7" s="1"/>
  <c r="AV11" i="7"/>
  <c r="AV12" i="7" s="1"/>
  <c r="AV13" i="7" s="1"/>
  <c r="AU11" i="7"/>
  <c r="AU12" i="7" s="1"/>
  <c r="AU13" i="7" s="1"/>
  <c r="AT11" i="7"/>
  <c r="AT12" i="7" s="1"/>
  <c r="AT13" i="7" s="1"/>
  <c r="AS11" i="7"/>
  <c r="AS12" i="7" s="1"/>
  <c r="AS13" i="7" s="1"/>
  <c r="AR11" i="7"/>
  <c r="AR12" i="7" s="1"/>
  <c r="AR13" i="7" s="1"/>
  <c r="AQ11" i="7"/>
  <c r="AQ12" i="7" s="1"/>
  <c r="AQ13" i="7" s="1"/>
  <c r="AP11" i="7"/>
  <c r="AP12" i="7" s="1"/>
  <c r="AP13" i="7" s="1"/>
  <c r="AO11" i="7"/>
  <c r="AO12" i="7" s="1"/>
  <c r="AO13" i="7" s="1"/>
  <c r="AN11" i="7"/>
  <c r="AN12" i="7" s="1"/>
  <c r="AN13" i="7" s="1"/>
  <c r="AM11" i="7"/>
  <c r="AM12" i="7" s="1"/>
  <c r="AM13" i="7" s="1"/>
  <c r="AL11" i="7"/>
  <c r="AL12" i="7" s="1"/>
  <c r="AL13" i="7" s="1"/>
  <c r="AK11" i="7"/>
  <c r="AK12" i="7" s="1"/>
  <c r="AK13" i="7" s="1"/>
  <c r="AJ11" i="7"/>
  <c r="AJ12" i="7" s="1"/>
  <c r="AJ13" i="7" s="1"/>
  <c r="AI11" i="7"/>
  <c r="AI12" i="7" s="1"/>
  <c r="AI13" i="7" s="1"/>
  <c r="AH11" i="7"/>
  <c r="AH12" i="7" s="1"/>
  <c r="AH13" i="7" s="1"/>
  <c r="AG11" i="7"/>
  <c r="AG12" i="7" s="1"/>
  <c r="AG13" i="7" s="1"/>
  <c r="AF11" i="7"/>
  <c r="AF12" i="7" s="1"/>
  <c r="AF13" i="7" s="1"/>
  <c r="AE11" i="7"/>
  <c r="AE12" i="7" s="1"/>
  <c r="AE13" i="7" s="1"/>
  <c r="AD11" i="7"/>
  <c r="AD12" i="7" s="1"/>
  <c r="AD13" i="7" s="1"/>
  <c r="AC11" i="7"/>
  <c r="AC12" i="7" s="1"/>
  <c r="AC13" i="7" s="1"/>
  <c r="AB11" i="7"/>
  <c r="AB12" i="7" s="1"/>
  <c r="AB13" i="7" s="1"/>
  <c r="AA11" i="7"/>
  <c r="AA12" i="7" s="1"/>
  <c r="AA13" i="7" s="1"/>
  <c r="Z11" i="7"/>
  <c r="Z12" i="7" s="1"/>
  <c r="Z13" i="7" s="1"/>
  <c r="Y11" i="7"/>
  <c r="Y12" i="7" s="1"/>
  <c r="Y13" i="7" s="1"/>
  <c r="X11" i="7"/>
  <c r="X12" i="7" s="1"/>
  <c r="X13" i="7" s="1"/>
  <c r="W11" i="7"/>
  <c r="W12" i="7" s="1"/>
  <c r="W13" i="7" s="1"/>
  <c r="V11" i="7"/>
  <c r="V12" i="7" s="1"/>
  <c r="V13" i="7" s="1"/>
  <c r="U11" i="7"/>
  <c r="U12" i="7" s="1"/>
  <c r="U13" i="7" s="1"/>
  <c r="T11" i="7"/>
  <c r="T12" i="7" s="1"/>
  <c r="T13" i="7" s="1"/>
  <c r="S11" i="7"/>
  <c r="S12" i="7" s="1"/>
  <c r="S13" i="7" s="1"/>
  <c r="R11" i="7"/>
  <c r="R12" i="7" s="1"/>
  <c r="R13" i="7" s="1"/>
  <c r="Q11" i="7"/>
  <c r="Q12" i="7" s="1"/>
  <c r="Q13" i="7" s="1"/>
  <c r="AR5" i="7"/>
  <c r="AR6" i="7" s="1"/>
  <c r="AS4" i="7"/>
  <c r="AS5" i="7" s="1"/>
  <c r="AS6" i="7" s="1"/>
  <c r="AR4" i="7"/>
  <c r="AQ4" i="7"/>
  <c r="AQ5" i="7" s="1"/>
  <c r="AQ6" i="7" s="1"/>
  <c r="AP4" i="7"/>
  <c r="AP5" i="7" s="1"/>
  <c r="AP6" i="7" s="1"/>
  <c r="AO4" i="7"/>
  <c r="AO5" i="7" s="1"/>
  <c r="AO6" i="7" s="1"/>
  <c r="AN4" i="7"/>
  <c r="AN5" i="7" s="1"/>
  <c r="AN6" i="7" s="1"/>
  <c r="AM4" i="7"/>
  <c r="AM5" i="7" s="1"/>
  <c r="AM6" i="7" s="1"/>
  <c r="AL4" i="7"/>
  <c r="AL5" i="7" s="1"/>
  <c r="AL6" i="7" s="1"/>
  <c r="AK4" i="7"/>
  <c r="AK5" i="7" s="1"/>
  <c r="AK6" i="7" s="1"/>
  <c r="AJ4" i="7"/>
  <c r="AJ5" i="7" s="1"/>
  <c r="AJ6" i="7" s="1"/>
  <c r="AI4" i="7"/>
  <c r="AI5" i="7" s="1"/>
  <c r="AI6" i="7" s="1"/>
  <c r="AH4" i="7"/>
  <c r="AH5" i="7" s="1"/>
  <c r="AH6" i="7" s="1"/>
  <c r="AG4" i="7"/>
  <c r="AG5" i="7" s="1"/>
  <c r="AG6" i="7" s="1"/>
  <c r="AF4" i="7"/>
  <c r="AF5" i="7" s="1"/>
  <c r="AF6" i="7" s="1"/>
  <c r="AE4" i="7"/>
  <c r="AE5" i="7" s="1"/>
  <c r="AE6" i="7" s="1"/>
  <c r="AD4" i="7"/>
  <c r="AD5" i="7" s="1"/>
  <c r="AD6" i="7" s="1"/>
  <c r="AC4" i="7"/>
  <c r="AC5" i="7" s="1"/>
  <c r="AC6" i="7" s="1"/>
  <c r="AB4" i="7"/>
  <c r="AB5" i="7" s="1"/>
  <c r="AB6" i="7" s="1"/>
  <c r="AA4" i="7"/>
  <c r="AA5" i="7" s="1"/>
  <c r="AA6" i="7" s="1"/>
  <c r="Z4" i="7"/>
  <c r="Z5" i="7" s="1"/>
  <c r="Z6" i="7" s="1"/>
  <c r="Y4" i="7"/>
  <c r="Y5" i="7" s="1"/>
  <c r="Y6" i="7" s="1"/>
  <c r="X4" i="7"/>
  <c r="X5" i="7" s="1"/>
  <c r="X6" i="7" s="1"/>
  <c r="W4" i="7"/>
  <c r="W5" i="7" s="1"/>
  <c r="W6" i="7" s="1"/>
  <c r="V4" i="7"/>
  <c r="V5" i="7" s="1"/>
  <c r="V6" i="7" s="1"/>
  <c r="U4" i="7"/>
  <c r="U5" i="7" s="1"/>
  <c r="U6" i="7" s="1"/>
  <c r="T4" i="7"/>
  <c r="T5" i="7" s="1"/>
  <c r="T6" i="7" s="1"/>
  <c r="S4" i="7"/>
  <c r="S5" i="7" s="1"/>
  <c r="S6" i="7" s="1"/>
  <c r="R4" i="7"/>
  <c r="R5" i="7" s="1"/>
  <c r="R6" i="7" s="1"/>
  <c r="Q4" i="7"/>
  <c r="Q5" i="7" s="1"/>
  <c r="Q6" i="7" s="1"/>
  <c r="E100" i="8" a="1"/>
  <c r="I94" i="8" a="1"/>
  <c r="Z100" i="8" a="1"/>
  <c r="E46" i="8" a="1"/>
  <c r="V100" i="8" a="1"/>
  <c r="X16" i="8" a="1"/>
  <c r="Z23" i="8" a="1"/>
  <c r="AE101" i="8" a="1"/>
  <c r="AA23" i="8" a="1"/>
  <c r="AD40" i="8" a="1"/>
  <c r="AA100" i="8" a="1"/>
  <c r="V101" i="8" a="1"/>
  <c r="M101" i="8" a="1"/>
  <c r="AG100" i="8" a="1"/>
  <c r="Z101" i="8" a="1"/>
  <c r="Y17" i="8" a="1"/>
  <c r="M23" i="8" a="1"/>
  <c r="I100" i="8" a="1"/>
  <c r="AA101" i="8" a="1"/>
  <c r="AG101" i="8" a="1"/>
  <c r="Y16" i="8" a="1"/>
  <c r="M22" i="8" a="1"/>
  <c r="E101" i="8" a="1"/>
  <c r="X17" i="8" a="1"/>
  <c r="I95" i="8" a="1"/>
  <c r="U17" i="8" a="1"/>
  <c r="T16" i="8" a="1"/>
  <c r="M100" i="8" a="1"/>
  <c r="AA22" i="8" a="1"/>
  <c r="E47" i="8" a="1"/>
  <c r="U16" i="8" a="1"/>
  <c r="G17" i="8" a="1"/>
  <c r="S16" i="8" a="1"/>
  <c r="H17" i="8" a="1"/>
  <c r="AB89" i="8" a="1"/>
  <c r="S88" i="8" a="1"/>
  <c r="V89" i="8" a="1"/>
  <c r="AG89" i="8" a="1"/>
  <c r="H16" i="8" a="1"/>
  <c r="E53" i="8" a="1"/>
  <c r="Q89" i="8" a="1"/>
  <c r="AB88" i="8" a="1"/>
  <c r="O89" i="8" a="1"/>
  <c r="J88" i="8" a="1"/>
  <c r="AF89" i="8" a="1"/>
  <c r="O88" i="8" a="1"/>
  <c r="I16" i="8" a="1"/>
  <c r="Q88" i="8" a="1"/>
  <c r="V88" i="8" a="1"/>
  <c r="S89" i="8" a="1"/>
  <c r="I17" i="8" a="1"/>
  <c r="AG88" i="8" a="1"/>
  <c r="E52" i="8" a="1"/>
  <c r="T88" i="8" a="1"/>
  <c r="AA89" i="8" a="1"/>
  <c r="AA52" i="8" a="1"/>
  <c r="AF88" i="8" a="1"/>
  <c r="W82" i="8" a="1"/>
  <c r="V53" i="8" a="1"/>
  <c r="V83" i="8" a="1"/>
  <c r="AC10" i="8" a="1"/>
  <c r="Q645" i="3"/>
  <c r="H53" i="8" a="1"/>
  <c r="N10" i="8" a="1"/>
  <c r="Z82" i="8" a="1"/>
  <c r="N17" i="8" a="1"/>
  <c r="AB613" i="3"/>
  <c r="AD613" i="3"/>
  <c r="M35" i="8" a="1"/>
  <c r="I71" i="8" a="1"/>
  <c r="X83" i="8" a="1"/>
  <c r="U676" i="3"/>
  <c r="K64" i="8" a="1"/>
  <c r="AC11" i="8" a="1"/>
  <c r="K71" i="8" a="1"/>
  <c r="V10" i="8" a="1"/>
  <c r="AF11" i="8" a="1"/>
  <c r="K16" i="8" a="1"/>
  <c r="H613" i="3"/>
  <c r="N34" i="8" a="1"/>
  <c r="U47" i="8" a="1"/>
  <c r="J34" i="8" a="1"/>
  <c r="M613" i="3"/>
  <c r="X613" i="3"/>
  <c r="AA95" i="8" a="1"/>
  <c r="L82" i="8" a="1"/>
  <c r="L676" i="3"/>
  <c r="H76" i="8" a="1"/>
  <c r="O70" i="8" a="1"/>
  <c r="AB82" i="8" a="1"/>
  <c r="M82" i="8" a="1"/>
  <c r="AF613" i="3"/>
  <c r="I64" i="8" a="1"/>
  <c r="J71" i="8" a="1"/>
  <c r="AG10" i="8" a="1"/>
  <c r="I65" i="8" a="1"/>
  <c r="E82" i="8" a="1"/>
  <c r="V82" i="8" a="1"/>
  <c r="Z613" i="3"/>
  <c r="I83" i="8" a="1"/>
  <c r="AA34" i="8" a="1"/>
  <c r="I82" i="8" a="1"/>
  <c r="L613" i="3"/>
  <c r="K83" i="8" a="1"/>
  <c r="R65" i="8" a="1"/>
  <c r="U34" i="8" a="1"/>
  <c r="J11" i="8" a="1"/>
  <c r="N613" i="3"/>
  <c r="N77" i="8" a="1"/>
  <c r="AF34" i="8" a="1"/>
  <c r="O676" i="3"/>
  <c r="I70" i="8" a="1"/>
  <c r="AC613" i="3"/>
  <c r="T11" i="8" a="1"/>
  <c r="AE64" i="8" a="1"/>
  <c r="E112" i="8" a="1"/>
  <c r="AF10" i="8" a="1"/>
  <c r="V17" i="8" a="1"/>
  <c r="J16" i="8" a="1"/>
  <c r="M41" i="8" a="1"/>
  <c r="S613" i="3"/>
  <c r="L77" i="8" a="1"/>
  <c r="N11" i="8" a="1"/>
  <c r="M676" i="3"/>
  <c r="N35" i="8" a="1"/>
  <c r="AF113" i="8" a="1"/>
  <c r="H64" i="8" a="1"/>
  <c r="H41" i="8" a="1"/>
  <c r="T35" i="8" a="1"/>
  <c r="I676" i="3"/>
  <c r="K70" i="8" a="1"/>
  <c r="W613" i="3"/>
  <c r="M16" i="8" a="1"/>
  <c r="E83" i="8" a="1"/>
  <c r="R676" i="3"/>
  <c r="P645" i="3"/>
  <c r="O16" i="8" a="1"/>
  <c r="H645" i="3"/>
  <c r="AD10" i="8" a="1"/>
  <c r="Z47" i="8" a="1"/>
  <c r="U613" i="3"/>
  <c r="H58" i="8" a="1"/>
  <c r="G42" i="3"/>
  <c r="M40" i="8" a="1"/>
  <c r="AC35" i="8" a="1"/>
  <c r="AG613" i="3"/>
  <c r="AF76" i="8" a="1"/>
  <c r="F17" i="8" a="1"/>
  <c r="AD46" i="8" a="1"/>
  <c r="H52" i="8" a="1"/>
  <c r="AA71" i="8" a="1"/>
  <c r="AB71" i="8" a="1"/>
  <c r="N676" i="3"/>
  <c r="Y10" i="8" a="1"/>
  <c r="V71" i="8" a="1"/>
  <c r="Q17" i="8" a="1"/>
  <c r="H65" i="8" a="1"/>
  <c r="I46" i="8" a="1"/>
  <c r="H77" i="8" a="1"/>
  <c r="I34" i="8" a="1"/>
  <c r="W10" i="8" a="1"/>
  <c r="U82" i="8" a="1"/>
  <c r="K65" i="8" a="1"/>
  <c r="U35" i="8" a="1"/>
  <c r="AA11" i="8" a="1"/>
  <c r="AF676" i="3"/>
  <c r="AB11" i="8" a="1"/>
  <c r="G75" i="3"/>
  <c r="H676" i="3"/>
  <c r="N645" i="3"/>
  <c r="I76" i="8" a="1"/>
  <c r="AG16" i="8" a="1"/>
  <c r="E113" i="8" a="1"/>
  <c r="G72" i="3"/>
  <c r="AA645" i="3"/>
  <c r="V70" i="8" a="1"/>
  <c r="L76" i="8" a="1"/>
  <c r="X82" i="8" a="1"/>
  <c r="O11" i="8" a="1"/>
  <c r="S65" i="8" a="1"/>
  <c r="AF41" i="8" a="1"/>
  <c r="X676" i="3"/>
  <c r="S10" i="8" a="1"/>
  <c r="AH645" i="3"/>
  <c r="V645" i="3"/>
  <c r="AF71" i="8" a="1"/>
  <c r="G613" i="3"/>
  <c r="W645" i="3"/>
  <c r="Z83" i="8" a="1"/>
  <c r="Q34" i="8" a="1"/>
  <c r="T94" i="8" a="1"/>
  <c r="W676" i="3"/>
  <c r="L17" i="8" a="1"/>
  <c r="AA676" i="3"/>
  <c r="J47" i="8" a="1"/>
  <c r="E16" i="8" a="1"/>
  <c r="AC645" i="3"/>
  <c r="AE65" i="8" a="1"/>
  <c r="E71" i="8" a="1"/>
  <c r="V64" i="8" a="1"/>
  <c r="AB83" i="8" a="1"/>
  <c r="Q10" i="8" a="1"/>
  <c r="J10" i="8" a="1"/>
  <c r="I10" i="8" a="1"/>
  <c r="G66" i="3"/>
  <c r="I11" i="8" a="1"/>
  <c r="T34" i="8" a="1"/>
  <c r="Z70" i="8" a="1"/>
  <c r="O645" i="3"/>
  <c r="V676" i="3"/>
  <c r="S11" i="8" a="1"/>
  <c r="AC71" i="8" a="1"/>
  <c r="AD83" i="8" a="1"/>
  <c r="G74" i="3"/>
  <c r="O10" i="8" a="1"/>
  <c r="F18" i="8" a="1"/>
  <c r="AG65" i="8" a="1"/>
  <c r="M645" i="3"/>
  <c r="AA613" i="3"/>
  <c r="AF17" i="8" a="1"/>
  <c r="I47" i="8" a="1"/>
  <c r="V34" i="8" a="1"/>
  <c r="K645" i="3"/>
  <c r="T82" i="8" a="1"/>
  <c r="AE83" i="8" a="1"/>
  <c r="Z16" i="8" a="1"/>
  <c r="AB676" i="3"/>
  <c r="R613" i="3"/>
  <c r="L47" i="8" a="1"/>
  <c r="J40" i="8" a="1"/>
  <c r="T64" i="8" a="1"/>
  <c r="S82" i="8" a="1"/>
  <c r="AD52" i="8" a="1"/>
  <c r="H40" i="8" a="1"/>
  <c r="E70" i="8" a="1"/>
  <c r="AF35" i="8" a="1"/>
  <c r="AD11" i="8" a="1"/>
  <c r="AH613" i="3"/>
  <c r="M11" i="8" a="1"/>
  <c r="H59" i="8" a="1"/>
  <c r="P613" i="3"/>
  <c r="E40" i="8" a="1"/>
  <c r="R64" i="8" a="1"/>
  <c r="V16" i="8" a="1"/>
  <c r="M83" i="8" a="1"/>
  <c r="AB76" i="8" a="1"/>
  <c r="AC34" i="8" a="1"/>
  <c r="M71" i="8" a="1"/>
  <c r="S676" i="3"/>
  <c r="AI645" i="3"/>
  <c r="Y645" i="3"/>
  <c r="Q16" i="8" a="1"/>
  <c r="Q676" i="3"/>
  <c r="AB70" i="8" a="1"/>
  <c r="I613" i="3"/>
  <c r="AH676" i="3"/>
  <c r="G73" i="3"/>
  <c r="AD645" i="3"/>
  <c r="L46" i="8" a="1"/>
  <c r="J676" i="3"/>
  <c r="AB16" i="8" a="1"/>
  <c r="AA94" i="8" a="1"/>
  <c r="I645" i="3"/>
  <c r="U645" i="3"/>
  <c r="L41" i="8" a="1"/>
  <c r="X645" i="3"/>
  <c r="V613" i="3"/>
  <c r="AI613" i="3"/>
  <c r="S77" i="8" a="1"/>
  <c r="Z645" i="3"/>
  <c r="AB645" i="3"/>
  <c r="T76" i="8" a="1"/>
  <c r="J46" i="8" a="1"/>
  <c r="O613" i="3"/>
  <c r="AC70" i="8" a="1"/>
  <c r="AI676" i="3"/>
  <c r="T83" i="8" a="1"/>
  <c r="E10" i="8" a="1"/>
  <c r="W11" i="8" a="1"/>
  <c r="AE82" i="8" a="1"/>
  <c r="U10" i="8" a="1"/>
  <c r="AD676" i="3"/>
  <c r="AB65" i="8" a="1"/>
  <c r="Z46" i="8" a="1"/>
  <c r="V47" i="8" a="1"/>
  <c r="AC676" i="3"/>
  <c r="J65" i="8" a="1"/>
  <c r="T613" i="3"/>
  <c r="AB77" i="8" a="1"/>
  <c r="I53" i="8" a="1"/>
  <c r="T676" i="3"/>
  <c r="Y676" i="3"/>
  <c r="N70" i="8" a="1"/>
  <c r="K676" i="3"/>
  <c r="E35" i="8" a="1"/>
  <c r="AG645" i="3"/>
  <c r="R645" i="3"/>
  <c r="M64" i="8" a="1"/>
  <c r="O17" i="8" a="1"/>
  <c r="AE645" i="3"/>
  <c r="L645" i="3"/>
  <c r="M65" i="8" a="1"/>
  <c r="K613" i="3"/>
  <c r="Y613" i="3"/>
  <c r="I77" i="8" a="1"/>
  <c r="Q35" i="8" a="1"/>
  <c r="G645" i="3"/>
  <c r="N71" i="8" a="1"/>
  <c r="AA17" i="8" a="1"/>
  <c r="E11" i="8" a="1"/>
  <c r="J41" i="8" a="1"/>
  <c r="AF112" i="8" a="1"/>
  <c r="V46" i="8" a="1"/>
  <c r="H10" i="8" a="1"/>
  <c r="M34" i="8" a="1"/>
  <c r="Y11" i="8" a="1"/>
  <c r="AA35" i="8" a="1"/>
  <c r="AE676" i="3"/>
  <c r="N16" i="8" a="1"/>
  <c r="J35" i="8" a="1"/>
  <c r="V65" i="8" a="1"/>
  <c r="AF70" i="8" a="1"/>
  <c r="P676" i="3"/>
  <c r="S83" i="8" a="1"/>
  <c r="V11" i="8" a="1"/>
  <c r="J17" i="8" a="1"/>
  <c r="AA16" i="8" a="1"/>
  <c r="AF77" i="8" a="1"/>
  <c r="H11" i="8" a="1"/>
  <c r="S645" i="3"/>
  <c r="E34" i="8" a="1"/>
  <c r="T645" i="3"/>
  <c r="AG676" i="3"/>
  <c r="S76" i="8" a="1"/>
  <c r="L16" i="8" a="1"/>
  <c r="G676" i="3"/>
  <c r="T10" i="8" a="1"/>
  <c r="Z676" i="3"/>
  <c r="V35" i="8" a="1"/>
  <c r="X47" i="8" a="1"/>
  <c r="AB64" i="8" a="1"/>
  <c r="Z17" i="8" a="1"/>
  <c r="AD53" i="8" a="1"/>
  <c r="AF16" i="8" a="1"/>
  <c r="Q11" i="8" a="1"/>
  <c r="AF645" i="3"/>
  <c r="X46" i="8" a="1"/>
  <c r="J645" i="3"/>
  <c r="J613" i="3"/>
  <c r="AE613" i="3"/>
  <c r="AF83" i="8" a="1"/>
  <c r="Q613" i="3"/>
  <c r="D79" i="26" l="1"/>
  <c r="D69" i="26"/>
  <c r="D85" i="26"/>
  <c r="D84" i="26"/>
  <c r="D76" i="26"/>
  <c r="D68" i="26"/>
  <c r="D75" i="26"/>
  <c r="D67" i="26"/>
  <c r="D82" i="26"/>
  <c r="D74" i="26"/>
  <c r="D78" i="26"/>
  <c r="D77" i="26"/>
  <c r="D83" i="26"/>
  <c r="D89" i="26"/>
  <c r="D81" i="26"/>
  <c r="D73" i="26"/>
  <c r="D88" i="26"/>
  <c r="D80" i="26"/>
  <c r="D72" i="26"/>
  <c r="D65" i="26"/>
  <c r="D87" i="26"/>
  <c r="D71" i="26"/>
  <c r="D64" i="26"/>
  <c r="D86" i="26"/>
  <c r="D70" i="26"/>
  <c r="D63" i="26"/>
  <c r="E9" i="27" s="1"/>
  <c r="D677" i="3"/>
  <c r="D646" i="3"/>
  <c r="D614" i="3"/>
  <c r="L46" i="8"/>
  <c r="O17" i="8"/>
  <c r="AF76" i="8"/>
  <c r="I65" i="8"/>
  <c r="AA11" i="8"/>
  <c r="V11" i="8"/>
  <c r="AE65" i="8"/>
  <c r="AF17" i="8"/>
  <c r="AA23" i="8"/>
  <c r="I77" i="8"/>
  <c r="J88" i="8"/>
  <c r="H40" i="8"/>
  <c r="K71" i="8"/>
  <c r="I10" i="8"/>
  <c r="H16" i="8"/>
  <c r="U10" i="8"/>
  <c r="E10" i="8"/>
  <c r="AG89" i="8"/>
  <c r="S76" i="8"/>
  <c r="G17" i="8"/>
  <c r="Q88" i="8"/>
  <c r="H17" i="8"/>
  <c r="AB88" i="8"/>
  <c r="O70" i="8"/>
  <c r="L77" i="8"/>
  <c r="S88" i="8"/>
  <c r="AF88" i="8"/>
  <c r="AB70" i="8"/>
  <c r="E11" i="8"/>
  <c r="M40" i="8"/>
  <c r="AA35" i="8"/>
  <c r="J17" i="8"/>
  <c r="AE101" i="8"/>
  <c r="T83" i="8"/>
  <c r="L47" i="8"/>
  <c r="U16" i="8"/>
  <c r="I34" i="8"/>
  <c r="Y16" i="8"/>
  <c r="Z16" i="8"/>
  <c r="Q10" i="8"/>
  <c r="V65" i="8"/>
  <c r="K16" i="8"/>
  <c r="T34" i="8"/>
  <c r="O89" i="8"/>
  <c r="I76" i="8"/>
  <c r="V10" i="8"/>
  <c r="R65" i="8"/>
  <c r="H58" i="8"/>
  <c r="V17" i="8"/>
  <c r="N35" i="8"/>
  <c r="E82" i="8"/>
  <c r="T82" i="8"/>
  <c r="AF41" i="8"/>
  <c r="V35" i="8"/>
  <c r="M23" i="8"/>
  <c r="J65" i="8"/>
  <c r="I47" i="8"/>
  <c r="AF11" i="8"/>
  <c r="L17" i="8"/>
  <c r="E47" i="8"/>
  <c r="S11" i="8"/>
  <c r="I46" i="8"/>
  <c r="I17" i="8"/>
  <c r="S77" i="8"/>
  <c r="AF77" i="8"/>
  <c r="T64" i="8"/>
  <c r="AD10" i="8"/>
  <c r="AF34" i="8"/>
  <c r="X47" i="8"/>
  <c r="AA94" i="8"/>
  <c r="Y11" i="8"/>
  <c r="N71" i="8"/>
  <c r="V70" i="8"/>
  <c r="V34" i="8"/>
  <c r="O16" i="8"/>
  <c r="R64" i="8"/>
  <c r="X17" i="8"/>
  <c r="Z82" i="8"/>
  <c r="Y17" i="8"/>
  <c r="W11" i="8"/>
  <c r="L82" i="8"/>
  <c r="T35" i="8"/>
  <c r="Z47" i="8"/>
  <c r="AF71" i="8"/>
  <c r="V53" i="8"/>
  <c r="Z46" i="8"/>
  <c r="I70" i="8"/>
  <c r="K65" i="8"/>
  <c r="V88" i="8"/>
  <c r="H64" i="8"/>
  <c r="X46" i="8"/>
  <c r="AC70" i="8"/>
  <c r="O10" i="8"/>
  <c r="E40" i="8"/>
  <c r="K83" i="8"/>
  <c r="AF35" i="8"/>
  <c r="H53" i="8"/>
  <c r="S83" i="8"/>
  <c r="I94" i="8"/>
  <c r="V64" i="8"/>
  <c r="H52" i="8"/>
  <c r="L76" i="8"/>
  <c r="I64" i="8"/>
  <c r="M65" i="8"/>
  <c r="J35" i="8"/>
  <c r="M35" i="8"/>
  <c r="V47" i="8"/>
  <c r="AA22" i="8"/>
  <c r="K64" i="8"/>
  <c r="AF112" i="8"/>
  <c r="Z101" i="8"/>
  <c r="Q89" i="8"/>
  <c r="S89" i="8"/>
  <c r="AD52" i="8"/>
  <c r="L16" i="8"/>
  <c r="M100" i="8"/>
  <c r="X83" i="8"/>
  <c r="N11" i="8"/>
  <c r="H41" i="8"/>
  <c r="J46" i="8"/>
  <c r="X82" i="8"/>
  <c r="I83" i="8"/>
  <c r="AF70" i="8"/>
  <c r="AG88" i="8"/>
  <c r="I53" i="8"/>
  <c r="E83" i="8"/>
  <c r="AG100" i="8"/>
  <c r="V82" i="8"/>
  <c r="E16" i="8"/>
  <c r="H76" i="8"/>
  <c r="AF10" i="8"/>
  <c r="T94" i="8"/>
  <c r="AA52" i="8"/>
  <c r="AA54" i="8" s="1"/>
  <c r="I71" i="8"/>
  <c r="Z83" i="8"/>
  <c r="AD40" i="8"/>
  <c r="AF83" i="8"/>
  <c r="H65" i="8"/>
  <c r="AF113" i="8"/>
  <c r="T16" i="8"/>
  <c r="V46" i="8"/>
  <c r="H77" i="8"/>
  <c r="AE83" i="8"/>
  <c r="AA89" i="8"/>
  <c r="AA17" i="8"/>
  <c r="L41" i="8"/>
  <c r="Z17" i="8"/>
  <c r="AE82" i="8"/>
  <c r="U34" i="8"/>
  <c r="AG65" i="8"/>
  <c r="K70" i="8"/>
  <c r="AB89" i="8"/>
  <c r="V16" i="8"/>
  <c r="AB77" i="8"/>
  <c r="S16" i="8"/>
  <c r="U17" i="8"/>
  <c r="AD11" i="8"/>
  <c r="AB16" i="8"/>
  <c r="N77" i="8"/>
  <c r="M83" i="8"/>
  <c r="AB71" i="8"/>
  <c r="M64" i="8"/>
  <c r="S82" i="8"/>
  <c r="V83" i="8"/>
  <c r="Q16" i="8"/>
  <c r="E35" i="8"/>
  <c r="J40" i="8"/>
  <c r="Q11" i="8"/>
  <c r="Z23" i="8"/>
  <c r="AC35" i="8"/>
  <c r="T88" i="8"/>
  <c r="U82" i="8"/>
  <c r="I11" i="8"/>
  <c r="AG101" i="8"/>
  <c r="O11" i="8"/>
  <c r="M71" i="8"/>
  <c r="AG10" i="8"/>
  <c r="T11" i="8"/>
  <c r="AB11" i="8"/>
  <c r="N34" i="8"/>
  <c r="E101" i="8"/>
  <c r="I82" i="8"/>
  <c r="U47" i="8"/>
  <c r="M82" i="8"/>
  <c r="X16" i="8"/>
  <c r="AG16" i="8"/>
  <c r="J11" i="8"/>
  <c r="U35" i="8"/>
  <c r="J41" i="8"/>
  <c r="AA16" i="8"/>
  <c r="AC71" i="8"/>
  <c r="V89" i="8"/>
  <c r="J16" i="8"/>
  <c r="Y10" i="8"/>
  <c r="Q35" i="8"/>
  <c r="AB64" i="8"/>
  <c r="V71" i="8"/>
  <c r="W82" i="8"/>
  <c r="M101" i="8"/>
  <c r="AD83" i="8"/>
  <c r="F17" i="8"/>
  <c r="AC11" i="8"/>
  <c r="T10" i="8"/>
  <c r="AC34" i="8"/>
  <c r="I16" i="8"/>
  <c r="AF16" i="8"/>
  <c r="V101" i="8"/>
  <c r="E113" i="8"/>
  <c r="AD46" i="8"/>
  <c r="E34" i="8"/>
  <c r="S65" i="8"/>
  <c r="E112" i="8"/>
  <c r="Z70" i="8"/>
  <c r="J34" i="8"/>
  <c r="AA95" i="8"/>
  <c r="J47" i="8"/>
  <c r="M41" i="8"/>
  <c r="AB65" i="8"/>
  <c r="H59" i="8"/>
  <c r="H10" i="8"/>
  <c r="AE64" i="8"/>
  <c r="O88" i="8"/>
  <c r="N70" i="8"/>
  <c r="AF89" i="8"/>
  <c r="AA71" i="8"/>
  <c r="Z100" i="8"/>
  <c r="E70" i="8"/>
  <c r="S10" i="8"/>
  <c r="AB83" i="8"/>
  <c r="AB76" i="8"/>
  <c r="AA100" i="8"/>
  <c r="W10" i="8"/>
  <c r="V100" i="8"/>
  <c r="E52" i="8"/>
  <c r="E100" i="8"/>
  <c r="Q17" i="8"/>
  <c r="AA34" i="8"/>
  <c r="AB82" i="8"/>
  <c r="J71" i="8"/>
  <c r="M34" i="8"/>
  <c r="AD53" i="8"/>
  <c r="N17" i="8"/>
  <c r="M11" i="8"/>
  <c r="I95" i="8"/>
  <c r="E71" i="8"/>
  <c r="AA101" i="8"/>
  <c r="E53" i="8"/>
  <c r="M16" i="8"/>
  <c r="E46" i="8"/>
  <c r="T76" i="8"/>
  <c r="J10" i="8"/>
  <c r="AC10" i="8"/>
  <c r="M22" i="8"/>
  <c r="I100" i="8"/>
  <c r="N10" i="8"/>
  <c r="H11" i="8"/>
  <c r="Q34" i="8"/>
  <c r="N16" i="8"/>
  <c r="F18" i="8"/>
  <c r="D35" i="3"/>
  <c r="B17" i="3"/>
  <c r="B18" i="3" s="1"/>
  <c r="D16" i="3"/>
  <c r="D15" i="3"/>
  <c r="D41" i="3"/>
  <c r="E36" i="3"/>
  <c r="E67" i="3" s="1"/>
  <c r="E99" i="3" s="1"/>
  <c r="E131" i="3" s="1"/>
  <c r="E162" i="3" s="1"/>
  <c r="E193" i="3" s="1"/>
  <c r="E253" i="3" s="1"/>
  <c r="E284" i="3" s="1"/>
  <c r="E315" i="3" s="1"/>
  <c r="E345" i="3" s="1"/>
  <c r="E375" i="3" s="1"/>
  <c r="E406" i="3" s="1"/>
  <c r="E437" i="3" s="1"/>
  <c r="E467" i="3" s="1"/>
  <c r="E498" i="3" s="1"/>
  <c r="E529" i="3" s="1"/>
  <c r="E562" i="3" s="1"/>
  <c r="D43" i="3"/>
  <c r="D39" i="3"/>
  <c r="E37" i="3"/>
  <c r="E68" i="3" s="1"/>
  <c r="E100" i="3" s="1"/>
  <c r="E132" i="3" s="1"/>
  <c r="E163" i="3" s="1"/>
  <c r="E10" i="3"/>
  <c r="E192" i="3"/>
  <c r="E252" i="3" s="1"/>
  <c r="E283" i="3" s="1"/>
  <c r="E314" i="3" s="1"/>
  <c r="E344" i="3" s="1"/>
  <c r="E374" i="3" s="1"/>
  <c r="E405" i="3" s="1"/>
  <c r="E436" i="3" s="1"/>
  <c r="E466" i="3" s="1"/>
  <c r="E497" i="3" s="1"/>
  <c r="E528" i="3" s="1"/>
  <c r="E561" i="3" s="1"/>
  <c r="E222" i="3"/>
  <c r="D72" i="3"/>
  <c r="C104" i="3"/>
  <c r="C202" i="3"/>
  <c r="C262" i="3" s="1"/>
  <c r="C293" i="3" s="1"/>
  <c r="C324" i="3" s="1"/>
  <c r="C354" i="3" s="1"/>
  <c r="C384" i="3" s="1"/>
  <c r="C415" i="3" s="1"/>
  <c r="C446" i="3" s="1"/>
  <c r="C476" i="3" s="1"/>
  <c r="C507" i="3" s="1"/>
  <c r="C538" i="3" s="1"/>
  <c r="C571" i="3" s="1"/>
  <c r="D571" i="3" s="1"/>
  <c r="C232" i="3"/>
  <c r="D232" i="3" s="1"/>
  <c r="D138" i="3"/>
  <c r="C233" i="3"/>
  <c r="C203" i="3"/>
  <c r="C263" i="3" s="1"/>
  <c r="C294" i="3" s="1"/>
  <c r="C325" i="3" s="1"/>
  <c r="C355" i="3" s="1"/>
  <c r="C385" i="3" s="1"/>
  <c r="C416" i="3" s="1"/>
  <c r="C447" i="3" s="1"/>
  <c r="C477" i="3" s="1"/>
  <c r="C508" i="3" s="1"/>
  <c r="C539" i="3" s="1"/>
  <c r="C572" i="3" s="1"/>
  <c r="B172" i="3"/>
  <c r="D171" i="3"/>
  <c r="D66" i="3"/>
  <c r="C98" i="3"/>
  <c r="B76" i="3"/>
  <c r="D75" i="3"/>
  <c r="C234" i="3"/>
  <c r="C204" i="3"/>
  <c r="C264" i="3" s="1"/>
  <c r="C295" i="3" s="1"/>
  <c r="C326" i="3" s="1"/>
  <c r="C356" i="3" s="1"/>
  <c r="C386" i="3" s="1"/>
  <c r="C417" i="3" s="1"/>
  <c r="C448" i="3" s="1"/>
  <c r="C478" i="3" s="1"/>
  <c r="C509" i="3" s="1"/>
  <c r="C540" i="3" s="1"/>
  <c r="C573" i="3" s="1"/>
  <c r="D106" i="3"/>
  <c r="C200" i="3"/>
  <c r="C260" i="3" s="1"/>
  <c r="C291" i="3" s="1"/>
  <c r="C230" i="3"/>
  <c r="D230" i="3" s="1"/>
  <c r="C105" i="3"/>
  <c r="D73" i="3"/>
  <c r="D108" i="3"/>
  <c r="B109" i="3"/>
  <c r="B296" i="3"/>
  <c r="B297" i="3" s="1"/>
  <c r="C102" i="3"/>
  <c r="D70" i="3"/>
  <c r="B263" i="3"/>
  <c r="C139" i="3"/>
  <c r="C170" i="3" s="1"/>
  <c r="D170" i="3" s="1"/>
  <c r="D107" i="3"/>
  <c r="D42" i="3"/>
  <c r="B44" i="3"/>
  <c r="C68" i="3"/>
  <c r="B140" i="3"/>
  <c r="C71" i="3"/>
  <c r="B353" i="3"/>
  <c r="B572" i="3"/>
  <c r="B475" i="3"/>
  <c r="C69" i="3"/>
  <c r="B323" i="3"/>
  <c r="B202" i="3"/>
  <c r="B446" i="3"/>
  <c r="B508" i="3"/>
  <c r="C67" i="3"/>
  <c r="D74" i="3"/>
  <c r="D169" i="3"/>
  <c r="B233" i="3"/>
  <c r="B385" i="3"/>
  <c r="B538" i="3"/>
  <c r="B415" i="3"/>
  <c r="C31" i="26"/>
  <c r="C79" i="3"/>
  <c r="C23" i="4"/>
  <c r="C33" i="4"/>
  <c r="C10" i="4"/>
  <c r="C24" i="4"/>
  <c r="C34" i="4"/>
  <c r="C11" i="4"/>
  <c r="C25" i="4"/>
  <c r="C35" i="4"/>
  <c r="C32" i="4"/>
  <c r="C13" i="4"/>
  <c r="C26" i="4"/>
  <c r="C37" i="4"/>
  <c r="C14" i="4"/>
  <c r="C27" i="4"/>
  <c r="C15" i="4"/>
  <c r="C28" i="4"/>
  <c r="C22" i="4"/>
  <c r="C21" i="4"/>
  <c r="C8" i="10"/>
  <c r="D7" i="10"/>
  <c r="D12" i="10" s="1"/>
  <c r="D43" i="10"/>
  <c r="D38" i="10"/>
  <c r="D48" i="10" s="1"/>
  <c r="D53" i="10" s="1"/>
  <c r="D58" i="10" s="1"/>
  <c r="D63" i="10" s="1"/>
  <c r="D68" i="10" s="1"/>
  <c r="D73" i="10" s="1"/>
  <c r="D78" i="10" s="1"/>
  <c r="D83" i="10" s="1"/>
  <c r="D88" i="10" s="1"/>
  <c r="D93" i="10" s="1"/>
  <c r="D98" i="10" s="1"/>
  <c r="D103" i="10" s="1"/>
  <c r="D108" i="10" s="1"/>
  <c r="D113" i="10" s="1"/>
  <c r="C9" i="10"/>
  <c r="D14" i="10"/>
  <c r="D19" i="10" s="1"/>
  <c r="D24" i="10" s="1"/>
  <c r="D29" i="10" s="1"/>
  <c r="D34" i="10" s="1"/>
  <c r="B52" i="26"/>
  <c r="C60" i="4"/>
  <c r="C70" i="4"/>
  <c r="C61" i="4"/>
  <c r="C71" i="4"/>
  <c r="B51" i="26"/>
  <c r="A51" i="26" s="1"/>
  <c r="C48" i="4"/>
  <c r="C62" i="4"/>
  <c r="C72" i="4"/>
  <c r="B50" i="26"/>
  <c r="A50" i="26" s="1"/>
  <c r="C49" i="4"/>
  <c r="C63" i="4"/>
  <c r="C73" i="4"/>
  <c r="B49" i="26"/>
  <c r="C51" i="4"/>
  <c r="C64" i="4"/>
  <c r="C75" i="4"/>
  <c r="C52" i="4"/>
  <c r="C65" i="4"/>
  <c r="C53" i="4"/>
  <c r="C66" i="4"/>
  <c r="C59" i="4"/>
  <c r="R54" i="8"/>
  <c r="H30" i="8"/>
  <c r="W30" i="8"/>
  <c r="X30" i="8"/>
  <c r="J54" i="8"/>
  <c r="S54" i="8"/>
  <c r="K54" i="8"/>
  <c r="F54" i="8"/>
  <c r="S30" i="8"/>
  <c r="G54" i="8"/>
  <c r="E30" i="8"/>
  <c r="O54" i="8"/>
  <c r="K30" i="8"/>
  <c r="AI27" i="8"/>
  <c r="L30" i="8"/>
  <c r="Q30" i="8"/>
  <c r="AB30" i="8"/>
  <c r="AG30" i="8"/>
  <c r="I30" i="8"/>
  <c r="T30" i="8"/>
  <c r="Y30" i="8"/>
  <c r="AI51" i="8"/>
  <c r="AI117" i="8"/>
  <c r="G120" i="8"/>
  <c r="K120" i="8"/>
  <c r="O120" i="8"/>
  <c r="S120" i="8"/>
  <c r="W120" i="8"/>
  <c r="AA120" i="8"/>
  <c r="AE120" i="8"/>
  <c r="S297" i="3"/>
  <c r="K614" i="3"/>
  <c r="H614" i="3"/>
  <c r="N677" i="3"/>
  <c r="T297" i="3"/>
  <c r="AE677" i="3"/>
  <c r="V614" i="3"/>
  <c r="AE614" i="3"/>
  <c r="AF297" i="3"/>
  <c r="V677" i="3"/>
  <c r="AA646" i="3"/>
  <c r="AA297" i="3"/>
  <c r="AA677" i="3"/>
  <c r="S677" i="3"/>
  <c r="AC614" i="3"/>
  <c r="W646" i="3"/>
  <c r="G76" i="3"/>
  <c r="AH677" i="3"/>
  <c r="J677" i="3"/>
  <c r="X297" i="3"/>
  <c r="O677" i="3"/>
  <c r="Y646" i="3"/>
  <c r="Y614" i="3"/>
  <c r="AC297" i="3"/>
  <c r="K677" i="3"/>
  <c r="G71" i="3"/>
  <c r="AC677" i="3"/>
  <c r="R677" i="3"/>
  <c r="N646" i="3"/>
  <c r="J646" i="3"/>
  <c r="L677" i="3"/>
  <c r="Z297" i="3"/>
  <c r="AG677" i="3"/>
  <c r="AE297" i="3"/>
  <c r="O614" i="3"/>
  <c r="AI646" i="3"/>
  <c r="AD297" i="3"/>
  <c r="AB297" i="3"/>
  <c r="X677" i="3"/>
  <c r="G646" i="3"/>
  <c r="AI614" i="3"/>
  <c r="W677" i="3"/>
  <c r="T614" i="3"/>
  <c r="S614" i="3"/>
  <c r="AI297" i="3"/>
  <c r="AG646" i="3"/>
  <c r="O297" i="3"/>
  <c r="T646" i="3"/>
  <c r="H646" i="3"/>
  <c r="AC646" i="3"/>
  <c r="M646" i="3"/>
  <c r="P646" i="3"/>
  <c r="J614" i="3"/>
  <c r="AB677" i="3"/>
  <c r="Q677" i="3"/>
  <c r="W614" i="3"/>
  <c r="G614" i="3"/>
  <c r="M677" i="3"/>
  <c r="S646" i="3"/>
  <c r="H508" i="3"/>
  <c r="L614" i="3"/>
  <c r="K297" i="3"/>
  <c r="M297" i="3"/>
  <c r="N297" i="3"/>
  <c r="P614" i="3"/>
  <c r="P297" i="3"/>
  <c r="AI677" i="3"/>
  <c r="AD614" i="3"/>
  <c r="Q646" i="3"/>
  <c r="U614" i="3"/>
  <c r="AD677" i="3"/>
  <c r="AG614" i="3"/>
  <c r="H297" i="3"/>
  <c r="AH614" i="3"/>
  <c r="Z677" i="3"/>
  <c r="Y677" i="3"/>
  <c r="I297" i="3"/>
  <c r="V646" i="3"/>
  <c r="AD646" i="3"/>
  <c r="AF614" i="3"/>
  <c r="G677" i="3"/>
  <c r="G297" i="3"/>
  <c r="Y297" i="3"/>
  <c r="U646" i="3"/>
  <c r="U677" i="3"/>
  <c r="Z646" i="3"/>
  <c r="P677" i="3"/>
  <c r="AE646" i="3"/>
  <c r="M614" i="3"/>
  <c r="H677" i="3"/>
  <c r="L297" i="3"/>
  <c r="W297" i="3"/>
  <c r="J297" i="3"/>
  <c r="Q297" i="3"/>
  <c r="T677" i="3"/>
  <c r="AA614" i="3"/>
  <c r="Q614" i="3"/>
  <c r="I646" i="3"/>
  <c r="I614" i="3"/>
  <c r="AF646" i="3"/>
  <c r="I677" i="3"/>
  <c r="R614" i="3"/>
  <c r="K646" i="3"/>
  <c r="AF677" i="3"/>
  <c r="L646" i="3"/>
  <c r="X646" i="3"/>
  <c r="AB646" i="3"/>
  <c r="N614" i="3"/>
  <c r="Z614" i="3"/>
  <c r="R646" i="3"/>
  <c r="X614" i="3"/>
  <c r="AG297" i="3"/>
  <c r="O646" i="3"/>
  <c r="U297" i="3"/>
  <c r="AH297" i="3"/>
  <c r="AH646" i="3"/>
  <c r="AB614" i="3"/>
  <c r="R297" i="3"/>
  <c r="V297" i="3"/>
  <c r="AC34" i="25" l="1"/>
  <c r="H34" i="25"/>
  <c r="D678" i="3"/>
  <c r="D647" i="3"/>
  <c r="D615" i="3"/>
  <c r="AD54" i="8"/>
  <c r="B298" i="3"/>
  <c r="D297" i="3"/>
  <c r="E223" i="3"/>
  <c r="D262" i="3"/>
  <c r="D293" i="3"/>
  <c r="D200" i="3"/>
  <c r="D507" i="3"/>
  <c r="D17" i="3"/>
  <c r="D384" i="3"/>
  <c r="D294" i="3"/>
  <c r="D295" i="3"/>
  <c r="B416" i="3"/>
  <c r="D415" i="3"/>
  <c r="B354" i="3"/>
  <c r="D67" i="3"/>
  <c r="C99" i="3"/>
  <c r="B110" i="3"/>
  <c r="D109" i="3"/>
  <c r="D538" i="3"/>
  <c r="B539" i="3"/>
  <c r="B476" i="3"/>
  <c r="C103" i="3"/>
  <c r="D71" i="3"/>
  <c r="C201" i="3"/>
  <c r="C231" i="3"/>
  <c r="D231" i="3" s="1"/>
  <c r="B324" i="3"/>
  <c r="B573" i="3"/>
  <c r="D572" i="3"/>
  <c r="B19" i="3"/>
  <c r="B20" i="3" s="1"/>
  <c r="D18" i="3"/>
  <c r="D172" i="3"/>
  <c r="B173" i="3"/>
  <c r="D104" i="3"/>
  <c r="C136" i="3"/>
  <c r="D385" i="3"/>
  <c r="B386" i="3"/>
  <c r="D508" i="3"/>
  <c r="B509" i="3"/>
  <c r="B141" i="3"/>
  <c r="D140" i="3"/>
  <c r="B264" i="3"/>
  <c r="D263" i="3"/>
  <c r="D105" i="3"/>
  <c r="C137" i="3"/>
  <c r="D139" i="3"/>
  <c r="D69" i="3"/>
  <c r="C101" i="3"/>
  <c r="D260" i="3"/>
  <c r="C100" i="3"/>
  <c r="D68" i="3"/>
  <c r="B234" i="3"/>
  <c r="D233" i="3"/>
  <c r="B45" i="3"/>
  <c r="D44" i="3"/>
  <c r="D102" i="3"/>
  <c r="C134" i="3"/>
  <c r="D446" i="3"/>
  <c r="B447" i="3"/>
  <c r="E38" i="3"/>
  <c r="E69" i="3" s="1"/>
  <c r="E101" i="3" s="1"/>
  <c r="E133" i="3" s="1"/>
  <c r="E164" i="3" s="1"/>
  <c r="E11" i="3"/>
  <c r="B77" i="3"/>
  <c r="D76" i="3"/>
  <c r="B203" i="3"/>
  <c r="D202" i="3"/>
  <c r="C322" i="3"/>
  <c r="D291" i="3"/>
  <c r="C130" i="3"/>
  <c r="D98" i="3"/>
  <c r="E194" i="3"/>
  <c r="E254" i="3" s="1"/>
  <c r="E285" i="3" s="1"/>
  <c r="E316" i="3" s="1"/>
  <c r="E346" i="3" s="1"/>
  <c r="E376" i="3" s="1"/>
  <c r="E407" i="3" s="1"/>
  <c r="E438" i="3" s="1"/>
  <c r="E468" i="3" s="1"/>
  <c r="E499" i="3" s="1"/>
  <c r="E530" i="3" s="1"/>
  <c r="E563" i="3" s="1"/>
  <c r="E224" i="3"/>
  <c r="C32" i="26"/>
  <c r="C111" i="3"/>
  <c r="C14" i="10"/>
  <c r="C19" i="10" s="1"/>
  <c r="C24" i="10" s="1"/>
  <c r="C29" i="10" s="1"/>
  <c r="C34" i="10" s="1"/>
  <c r="C13" i="10"/>
  <c r="C18" i="10" s="1"/>
  <c r="C23" i="10" s="1"/>
  <c r="C28" i="10" s="1"/>
  <c r="C33" i="10" s="1"/>
  <c r="C38" i="10" s="1"/>
  <c r="C48" i="10" s="1"/>
  <c r="C53" i="10" s="1"/>
  <c r="C58" i="10" s="1"/>
  <c r="C63" i="10" s="1"/>
  <c r="C68" i="10" s="1"/>
  <c r="C73" i="10" s="1"/>
  <c r="C78" i="10" s="1"/>
  <c r="C83" i="10" s="1"/>
  <c r="C88" i="10" s="1"/>
  <c r="C93" i="10" s="1"/>
  <c r="C98" i="10" s="1"/>
  <c r="C103" i="10" s="1"/>
  <c r="C108" i="10" s="1"/>
  <c r="C113" i="10" s="1"/>
  <c r="E7" i="10"/>
  <c r="C7" i="10"/>
  <c r="C12" i="10" s="1"/>
  <c r="C17" i="10" s="1"/>
  <c r="C22" i="10" s="1"/>
  <c r="C27" i="10" s="1"/>
  <c r="C32" i="10" s="1"/>
  <c r="D44" i="10"/>
  <c r="D39" i="10"/>
  <c r="D49" i="10" s="1"/>
  <c r="D54" i="10" s="1"/>
  <c r="D59" i="10" s="1"/>
  <c r="D64" i="10" s="1"/>
  <c r="D69" i="10" s="1"/>
  <c r="D74" i="10" s="1"/>
  <c r="D79" i="10" s="1"/>
  <c r="D84" i="10" s="1"/>
  <c r="D89" i="10" s="1"/>
  <c r="D94" i="10" s="1"/>
  <c r="D99" i="10" s="1"/>
  <c r="D104" i="10" s="1"/>
  <c r="D109" i="10" s="1"/>
  <c r="D114" i="10" s="1"/>
  <c r="A49" i="26"/>
  <c r="D17" i="10"/>
  <c r="E12" i="10"/>
  <c r="AE54" i="8"/>
  <c r="M30" i="8"/>
  <c r="AE30" i="8"/>
  <c r="O30" i="8"/>
  <c r="R30" i="8"/>
  <c r="U30" i="8"/>
  <c r="I54" i="8"/>
  <c r="U54" i="8"/>
  <c r="AD30" i="8"/>
  <c r="AC54" i="8"/>
  <c r="E54" i="8"/>
  <c r="AG54" i="8"/>
  <c r="AC30" i="8"/>
  <c r="Q54" i="8"/>
  <c r="V54" i="8"/>
  <c r="L120" i="8"/>
  <c r="AA30" i="8"/>
  <c r="G30" i="8"/>
  <c r="H120" i="8"/>
  <c r="AF120" i="8"/>
  <c r="AB54" i="8"/>
  <c r="Z30" i="8"/>
  <c r="M54" i="8"/>
  <c r="T120" i="8"/>
  <c r="M120" i="8"/>
  <c r="X54" i="8"/>
  <c r="Z54" i="8"/>
  <c r="N54" i="8"/>
  <c r="AD120" i="8"/>
  <c r="Y11" i="25"/>
  <c r="I11" i="25"/>
  <c r="O11" i="25"/>
  <c r="AD11" i="25"/>
  <c r="F11" i="25"/>
  <c r="T11" i="25"/>
  <c r="AC11" i="25"/>
  <c r="H11" i="25"/>
  <c r="AB11" i="25"/>
  <c r="E11" i="25"/>
  <c r="X11" i="25"/>
  <c r="U120" i="8"/>
  <c r="Y120" i="8"/>
  <c r="AB34" i="25"/>
  <c r="T34" i="25"/>
  <c r="L34" i="25"/>
  <c r="Z34" i="25"/>
  <c r="R34" i="25"/>
  <c r="J34" i="25"/>
  <c r="Y34" i="25"/>
  <c r="Q34" i="25"/>
  <c r="I34" i="25"/>
  <c r="AD34" i="25"/>
  <c r="V34" i="25"/>
  <c r="N34" i="25"/>
  <c r="F34" i="25"/>
  <c r="U34" i="25"/>
  <c r="M34" i="25"/>
  <c r="E34" i="25"/>
  <c r="S34" i="25"/>
  <c r="P34" i="25"/>
  <c r="O34" i="25"/>
  <c r="K34" i="25"/>
  <c r="AA34" i="25"/>
  <c r="G34" i="25"/>
  <c r="X34" i="25"/>
  <c r="W34" i="25"/>
  <c r="J120" i="8"/>
  <c r="H54" i="8"/>
  <c r="V30" i="8"/>
  <c r="N120" i="8"/>
  <c r="T54" i="8"/>
  <c r="X120" i="8"/>
  <c r="Q120" i="8"/>
  <c r="AB120" i="8"/>
  <c r="F30" i="8"/>
  <c r="R120" i="8"/>
  <c r="V120" i="8"/>
  <c r="AC120" i="8"/>
  <c r="L54" i="8"/>
  <c r="AG120" i="8"/>
  <c r="Z120" i="8"/>
  <c r="F120" i="8"/>
  <c r="J30" i="8"/>
  <c r="E120" i="8"/>
  <c r="P120" i="8"/>
  <c r="I120" i="8"/>
  <c r="Y54" i="8"/>
  <c r="AF54" i="8"/>
  <c r="P54" i="8"/>
  <c r="N30" i="8"/>
  <c r="AG647" i="3"/>
  <c r="Z298" i="3"/>
  <c r="AG298" i="3"/>
  <c r="W298" i="3"/>
  <c r="AH678" i="3"/>
  <c r="J298" i="3"/>
  <c r="AI678" i="3"/>
  <c r="W647" i="3"/>
  <c r="G647" i="3"/>
  <c r="AH298" i="3"/>
  <c r="AA647" i="3"/>
  <c r="G20" i="3"/>
  <c r="AH647" i="3"/>
  <c r="L678" i="3"/>
  <c r="M678" i="3"/>
  <c r="O615" i="3"/>
  <c r="Q647" i="3"/>
  <c r="G137" i="3"/>
  <c r="AC647" i="3"/>
  <c r="AG615" i="3"/>
  <c r="U615" i="3"/>
  <c r="K615" i="3"/>
  <c r="AD615" i="3"/>
  <c r="K678" i="3"/>
  <c r="AB298" i="3"/>
  <c r="T615" i="3"/>
  <c r="O298" i="3"/>
  <c r="K298" i="3"/>
  <c r="X647" i="3"/>
  <c r="I678" i="3"/>
  <c r="U678" i="3"/>
  <c r="G615" i="3"/>
  <c r="Z678" i="3"/>
  <c r="U298" i="3"/>
  <c r="G45" i="3"/>
  <c r="S615" i="3"/>
  <c r="P615" i="3"/>
  <c r="AI647" i="3"/>
  <c r="Y647" i="3"/>
  <c r="L647" i="3"/>
  <c r="AH615" i="3"/>
  <c r="R678" i="3"/>
  <c r="AI298" i="3"/>
  <c r="AE615" i="3"/>
  <c r="Q615" i="3"/>
  <c r="V298" i="3"/>
  <c r="M647" i="3"/>
  <c r="T647" i="3"/>
  <c r="H647" i="3"/>
  <c r="AB678" i="3"/>
  <c r="L615" i="3"/>
  <c r="X298" i="3"/>
  <c r="T298" i="3"/>
  <c r="V647" i="3"/>
  <c r="J647" i="3"/>
  <c r="J615" i="3"/>
  <c r="W615" i="3"/>
  <c r="Z615" i="3"/>
  <c r="P678" i="3"/>
  <c r="I647" i="3"/>
  <c r="R298" i="3"/>
  <c r="AA678" i="3"/>
  <c r="R615" i="3"/>
  <c r="AD678" i="3"/>
  <c r="AC678" i="3"/>
  <c r="Z647" i="3"/>
  <c r="U647" i="3"/>
  <c r="AG678" i="3"/>
  <c r="N678" i="3"/>
  <c r="K647" i="3"/>
  <c r="H615" i="3"/>
  <c r="P647" i="3"/>
  <c r="O647" i="3"/>
  <c r="AF678" i="3"/>
  <c r="P298" i="3"/>
  <c r="X615" i="3"/>
  <c r="M298" i="3"/>
  <c r="S647" i="3"/>
  <c r="Y615" i="3"/>
  <c r="AF615" i="3"/>
  <c r="AB647" i="3"/>
  <c r="AB615" i="3"/>
  <c r="J678" i="3"/>
  <c r="H678" i="3"/>
  <c r="X678" i="3"/>
  <c r="AF647" i="3"/>
  <c r="Y678" i="3"/>
  <c r="L298" i="3"/>
  <c r="Y298" i="3"/>
  <c r="V615" i="3"/>
  <c r="W678" i="3"/>
  <c r="AE298" i="3"/>
  <c r="AA298" i="3"/>
  <c r="N647" i="3"/>
  <c r="O678" i="3"/>
  <c r="R647" i="3"/>
  <c r="N298" i="3"/>
  <c r="V678" i="3"/>
  <c r="AE647" i="3"/>
  <c r="G77" i="3"/>
  <c r="AD298" i="3"/>
  <c r="Q298" i="3"/>
  <c r="AE678" i="3"/>
  <c r="AA615" i="3"/>
  <c r="S678" i="3"/>
  <c r="T678" i="3"/>
  <c r="AC298" i="3"/>
  <c r="I298" i="3"/>
  <c r="M615" i="3"/>
  <c r="AF298" i="3"/>
  <c r="Q678" i="3"/>
  <c r="G678" i="3"/>
  <c r="S298" i="3"/>
  <c r="H298" i="3"/>
  <c r="N615" i="3"/>
  <c r="I615" i="3"/>
  <c r="G298" i="3"/>
  <c r="AC615" i="3"/>
  <c r="AI615" i="3"/>
  <c r="AD647" i="3"/>
  <c r="D679" i="3" l="1"/>
  <c r="D648" i="3"/>
  <c r="D616" i="3"/>
  <c r="D34" i="25"/>
  <c r="B21" i="3"/>
  <c r="B22" i="3" s="1"/>
  <c r="B299" i="3"/>
  <c r="D298" i="3"/>
  <c r="D21" i="3"/>
  <c r="D134" i="3"/>
  <c r="C165" i="3"/>
  <c r="B174" i="3"/>
  <c r="B175" i="3" s="1"/>
  <c r="D173" i="3"/>
  <c r="D203" i="3"/>
  <c r="B204" i="3"/>
  <c r="C133" i="3"/>
  <c r="D101" i="3"/>
  <c r="B142" i="3"/>
  <c r="D141" i="3"/>
  <c r="C261" i="3"/>
  <c r="D201" i="3"/>
  <c r="D110" i="3"/>
  <c r="B111" i="3"/>
  <c r="B510" i="3"/>
  <c r="B511" i="3" s="1"/>
  <c r="D509" i="3"/>
  <c r="D99" i="3"/>
  <c r="C131" i="3"/>
  <c r="D77" i="3"/>
  <c r="B78" i="3"/>
  <c r="B46" i="3"/>
  <c r="D45" i="3"/>
  <c r="D19" i="3"/>
  <c r="C135" i="3"/>
  <c r="D103" i="3"/>
  <c r="E12" i="3"/>
  <c r="E39" i="3"/>
  <c r="E70" i="3" s="1"/>
  <c r="E102" i="3" s="1"/>
  <c r="E134" i="3" s="1"/>
  <c r="E165" i="3" s="1"/>
  <c r="D137" i="3"/>
  <c r="C168" i="3"/>
  <c r="B387" i="3"/>
  <c r="B388" i="3" s="1"/>
  <c r="D386" i="3"/>
  <c r="B477" i="3"/>
  <c r="D476" i="3"/>
  <c r="B355" i="3"/>
  <c r="D354" i="3"/>
  <c r="D130" i="3"/>
  <c r="C161" i="3"/>
  <c r="E195" i="3"/>
  <c r="E255" i="3" s="1"/>
  <c r="E286" i="3" s="1"/>
  <c r="E317" i="3" s="1"/>
  <c r="E347" i="3" s="1"/>
  <c r="E377" i="3" s="1"/>
  <c r="E408" i="3" s="1"/>
  <c r="E439" i="3" s="1"/>
  <c r="E469" i="3" s="1"/>
  <c r="E500" i="3" s="1"/>
  <c r="E531" i="3" s="1"/>
  <c r="E564" i="3" s="1"/>
  <c r="E225" i="3"/>
  <c r="B235" i="3"/>
  <c r="B236" i="3" s="1"/>
  <c r="D234" i="3"/>
  <c r="D573" i="3"/>
  <c r="B574" i="3"/>
  <c r="B575" i="3" s="1"/>
  <c r="B448" i="3"/>
  <c r="D447" i="3"/>
  <c r="C167" i="3"/>
  <c r="D136" i="3"/>
  <c r="B540" i="3"/>
  <c r="D539" i="3"/>
  <c r="C352" i="3"/>
  <c r="D322" i="3"/>
  <c r="D100" i="3"/>
  <c r="C132" i="3"/>
  <c r="D264" i="3"/>
  <c r="B265" i="3"/>
  <c r="B325" i="3"/>
  <c r="D324" i="3"/>
  <c r="D416" i="3"/>
  <c r="B417" i="3"/>
  <c r="C33" i="26"/>
  <c r="C143" i="3"/>
  <c r="C44" i="10"/>
  <c r="C39" i="10"/>
  <c r="C49" i="10" s="1"/>
  <c r="C54" i="10" s="1"/>
  <c r="C59" i="10" s="1"/>
  <c r="C64" i="10" s="1"/>
  <c r="C69" i="10" s="1"/>
  <c r="C74" i="10" s="1"/>
  <c r="C79" i="10" s="1"/>
  <c r="C84" i="10" s="1"/>
  <c r="C89" i="10" s="1"/>
  <c r="C94" i="10" s="1"/>
  <c r="C99" i="10" s="1"/>
  <c r="C104" i="10" s="1"/>
  <c r="C109" i="10" s="1"/>
  <c r="C114" i="10" s="1"/>
  <c r="C43" i="10"/>
  <c r="C37" i="10"/>
  <c r="C47" i="10" s="1"/>
  <c r="C52" i="10" s="1"/>
  <c r="C57" i="10" s="1"/>
  <c r="C62" i="10" s="1"/>
  <c r="C67" i="10" s="1"/>
  <c r="C72" i="10" s="1"/>
  <c r="C77" i="10" s="1"/>
  <c r="C82" i="10" s="1"/>
  <c r="C87" i="10" s="1"/>
  <c r="C92" i="10" s="1"/>
  <c r="C97" i="10" s="1"/>
  <c r="C102" i="10" s="1"/>
  <c r="C107" i="10" s="1"/>
  <c r="C112" i="10" s="1"/>
  <c r="C42" i="10"/>
  <c r="D22" i="10"/>
  <c r="E17" i="10"/>
  <c r="AF30" i="8"/>
  <c r="W54" i="8"/>
  <c r="P30" i="8"/>
  <c r="T511" i="3"/>
  <c r="AI299" i="3"/>
  <c r="G511" i="3"/>
  <c r="AE22" i="3"/>
  <c r="Q236" i="3"/>
  <c r="AE299" i="3"/>
  <c r="P21" i="3"/>
  <c r="S511" i="3"/>
  <c r="AG22" i="3"/>
  <c r="W648" i="3"/>
  <c r="Q511" i="3"/>
  <c r="K236" i="3"/>
  <c r="AC175" i="3"/>
  <c r="AI388" i="3"/>
  <c r="M21" i="3"/>
  <c r="Y22" i="3"/>
  <c r="V511" i="3"/>
  <c r="L511" i="3"/>
  <c r="X648" i="3"/>
  <c r="AG511" i="3"/>
  <c r="L679" i="3"/>
  <c r="J679" i="3"/>
  <c r="T299" i="3"/>
  <c r="AI679" i="3"/>
  <c r="J236" i="3"/>
  <c r="T21" i="3"/>
  <c r="G22" i="3"/>
  <c r="AG175" i="3"/>
  <c r="T616" i="3"/>
  <c r="W616" i="3"/>
  <c r="U22" i="3"/>
  <c r="X236" i="3"/>
  <c r="N648" i="3"/>
  <c r="X511" i="3"/>
  <c r="M648" i="3"/>
  <c r="Z21" i="3"/>
  <c r="AH388" i="3"/>
  <c r="J22" i="3"/>
  <c r="AH511" i="3"/>
  <c r="AI22" i="3"/>
  <c r="P616" i="3"/>
  <c r="G299" i="3"/>
  <c r="W679" i="3"/>
  <c r="AG388" i="3"/>
  <c r="AC21" i="3"/>
  <c r="AC236" i="3"/>
  <c r="AB616" i="3"/>
  <c r="AG679" i="3"/>
  <c r="AB648" i="3"/>
  <c r="L236" i="3"/>
  <c r="AC511" i="3"/>
  <c r="T648" i="3"/>
  <c r="M388" i="3"/>
  <c r="H388" i="3"/>
  <c r="K616" i="3"/>
  <c r="Z648" i="3"/>
  <c r="AC22" i="3"/>
  <c r="AG616" i="3"/>
  <c r="P679" i="3"/>
  <c r="AH648" i="3"/>
  <c r="V175" i="3"/>
  <c r="AG648" i="3"/>
  <c r="V299" i="3"/>
  <c r="W511" i="3"/>
  <c r="I236" i="3"/>
  <c r="T388" i="3"/>
  <c r="T679" i="3"/>
  <c r="W22" i="3"/>
  <c r="AF648" i="3"/>
  <c r="R21" i="3"/>
  <c r="AB299" i="3"/>
  <c r="S175" i="3"/>
  <c r="AH22" i="3"/>
  <c r="V616" i="3"/>
  <c r="AH616" i="3"/>
  <c r="AA648" i="3"/>
  <c r="Z299" i="3"/>
  <c r="S236" i="3"/>
  <c r="V388" i="3"/>
  <c r="R388" i="3"/>
  <c r="M511" i="3"/>
  <c r="AD388" i="3"/>
  <c r="K21" i="3"/>
  <c r="O299" i="3"/>
  <c r="I22" i="3"/>
  <c r="U21" i="3"/>
  <c r="N388" i="3"/>
  <c r="I175" i="3"/>
  <c r="H299" i="3"/>
  <c r="U175" i="3"/>
  <c r="Z616" i="3"/>
  <c r="G78" i="3"/>
  <c r="Q388" i="3"/>
  <c r="K648" i="3"/>
  <c r="AC616" i="3"/>
  <c r="U648" i="3"/>
  <c r="Y21" i="3"/>
  <c r="M236" i="3"/>
  <c r="Y175" i="3"/>
  <c r="J616" i="3"/>
  <c r="R299" i="3"/>
  <c r="P236" i="3"/>
  <c r="J21" i="3"/>
  <c r="L175" i="3"/>
  <c r="AA511" i="3"/>
  <c r="M679" i="3"/>
  <c r="H21" i="3"/>
  <c r="U679" i="3"/>
  <c r="U616" i="3"/>
  <c r="J648" i="3"/>
  <c r="U511" i="3"/>
  <c r="O616" i="3"/>
  <c r="R236" i="3"/>
  <c r="S679" i="3"/>
  <c r="N21" i="3"/>
  <c r="Q616" i="3"/>
  <c r="N299" i="3"/>
  <c r="AD616" i="3"/>
  <c r="M299" i="3"/>
  <c r="AF22" i="3"/>
  <c r="AA175" i="3"/>
  <c r="G388" i="3"/>
  <c r="S299" i="3"/>
  <c r="I679" i="3"/>
  <c r="W388" i="3"/>
  <c r="Z22" i="3"/>
  <c r="AB511" i="3"/>
  <c r="AI175" i="3"/>
  <c r="AB21" i="3"/>
  <c r="AD21" i="3"/>
  <c r="P511" i="3"/>
  <c r="K679" i="3"/>
  <c r="AF21" i="3"/>
  <c r="P22" i="3"/>
  <c r="O21" i="3"/>
  <c r="Y648" i="3"/>
  <c r="AA388" i="3"/>
  <c r="Q175" i="3"/>
  <c r="S21" i="3"/>
  <c r="P175" i="3"/>
  <c r="L648" i="3"/>
  <c r="G616" i="3"/>
  <c r="AI236" i="3"/>
  <c r="AF616" i="3"/>
  <c r="J175" i="3"/>
  <c r="X299" i="3"/>
  <c r="O648" i="3"/>
  <c r="W236" i="3"/>
  <c r="K22" i="3"/>
  <c r="X388" i="3"/>
  <c r="G21" i="3"/>
  <c r="V679" i="3"/>
  <c r="AF236" i="3"/>
  <c r="Y299" i="3"/>
  <c r="I21" i="3"/>
  <c r="X22" i="3"/>
  <c r="AD236" i="3"/>
  <c r="AD511" i="3"/>
  <c r="AA679" i="3"/>
  <c r="I648" i="3"/>
  <c r="H175" i="3"/>
  <c r="AB388" i="3"/>
  <c r="AE388" i="3"/>
  <c r="N22" i="3"/>
  <c r="AF679" i="3"/>
  <c r="H616" i="3"/>
  <c r="V648" i="3"/>
  <c r="AF388" i="3"/>
  <c r="X175" i="3"/>
  <c r="AC679" i="3"/>
  <c r="J388" i="3"/>
  <c r="AB175" i="3"/>
  <c r="Y679" i="3"/>
  <c r="Z236" i="3"/>
  <c r="K175" i="3"/>
  <c r="S616" i="3"/>
  <c r="Q22" i="3"/>
  <c r="AA616" i="3"/>
  <c r="Z511" i="3"/>
  <c r="AD679" i="3"/>
  <c r="R511" i="3"/>
  <c r="X616" i="3"/>
  <c r="AE648" i="3"/>
  <c r="AB236" i="3"/>
  <c r="AC299" i="3"/>
  <c r="W21" i="3"/>
  <c r="AF511" i="3"/>
  <c r="AF175" i="3"/>
  <c r="Q679" i="3"/>
  <c r="M22" i="3"/>
  <c r="T236" i="3"/>
  <c r="AD299" i="3"/>
  <c r="V22" i="3"/>
  <c r="H648" i="3"/>
  <c r="AH175" i="3"/>
  <c r="O511" i="3"/>
  <c r="AB679" i="3"/>
  <c r="AI511" i="3"/>
  <c r="AI648" i="3"/>
  <c r="H22" i="3"/>
  <c r="P648" i="3"/>
  <c r="G679" i="3"/>
  <c r="U236" i="3"/>
  <c r="AB22" i="3"/>
  <c r="AH679" i="3"/>
  <c r="R616" i="3"/>
  <c r="Q21" i="3"/>
  <c r="I511" i="3"/>
  <c r="I299" i="3"/>
  <c r="S648" i="3"/>
  <c r="Q299" i="3"/>
  <c r="AE616" i="3"/>
  <c r="AA299" i="3"/>
  <c r="H236" i="3"/>
  <c r="S388" i="3"/>
  <c r="AF299" i="3"/>
  <c r="M616" i="3"/>
  <c r="AE511" i="3"/>
  <c r="AE175" i="3"/>
  <c r="L388" i="3"/>
  <c r="G236" i="3"/>
  <c r="U299" i="3"/>
  <c r="AH299" i="3"/>
  <c r="Z679" i="3"/>
  <c r="N679" i="3"/>
  <c r="G648" i="3"/>
  <c r="G111" i="3"/>
  <c r="AG236" i="3"/>
  <c r="V21" i="3"/>
  <c r="K388" i="3"/>
  <c r="Z388" i="3"/>
  <c r="L22" i="3"/>
  <c r="H511" i="3"/>
  <c r="AC648" i="3"/>
  <c r="O679" i="3"/>
  <c r="R175" i="3"/>
  <c r="AI21" i="3"/>
  <c r="U388" i="3"/>
  <c r="R648" i="3"/>
  <c r="N511" i="3"/>
  <c r="K299" i="3"/>
  <c r="J511" i="3"/>
  <c r="AE236" i="3"/>
  <c r="Q648" i="3"/>
  <c r="S22" i="3"/>
  <c r="R679" i="3"/>
  <c r="W299" i="3"/>
  <c r="G175" i="3"/>
  <c r="N175" i="3"/>
  <c r="L616" i="3"/>
  <c r="I388" i="3"/>
  <c r="AD648" i="3"/>
  <c r="N236" i="3"/>
  <c r="AD22" i="3"/>
  <c r="AI616" i="3"/>
  <c r="AE21" i="3"/>
  <c r="O22" i="3"/>
  <c r="O388" i="3"/>
  <c r="T22" i="3"/>
  <c r="AA236" i="3"/>
  <c r="AD175" i="3"/>
  <c r="V236" i="3"/>
  <c r="Y616" i="3"/>
  <c r="L299" i="3"/>
  <c r="AG21" i="3"/>
  <c r="P299" i="3"/>
  <c r="K511" i="3"/>
  <c r="AH236" i="3"/>
  <c r="J299" i="3"/>
  <c r="M175" i="3"/>
  <c r="O175" i="3"/>
  <c r="AC388" i="3"/>
  <c r="AA21" i="3"/>
  <c r="H679" i="3"/>
  <c r="Y388" i="3"/>
  <c r="AH21" i="3"/>
  <c r="Y236" i="3"/>
  <c r="P388" i="3"/>
  <c r="N616" i="3"/>
  <c r="W175" i="3"/>
  <c r="AE679" i="3"/>
  <c r="I616" i="3"/>
  <c r="T175" i="3"/>
  <c r="AA22" i="3"/>
  <c r="Y511" i="3"/>
  <c r="O236" i="3"/>
  <c r="AG299" i="3"/>
  <c r="L21" i="3"/>
  <c r="X21" i="3"/>
  <c r="R22" i="3"/>
  <c r="X679" i="3"/>
  <c r="Z175" i="3"/>
  <c r="D617" i="3" l="1"/>
  <c r="D575" i="3"/>
  <c r="B576" i="3"/>
  <c r="B266" i="3"/>
  <c r="D511" i="3"/>
  <c r="B512" i="3"/>
  <c r="B389" i="3"/>
  <c r="D388" i="3"/>
  <c r="B300" i="3"/>
  <c r="D299" i="3"/>
  <c r="D266" i="3"/>
  <c r="B267" i="3"/>
  <c r="D236" i="3"/>
  <c r="B237" i="3"/>
  <c r="D175" i="3"/>
  <c r="B176" i="3"/>
  <c r="D111" i="3"/>
  <c r="B112" i="3"/>
  <c r="B23" i="3"/>
  <c r="D22" i="3"/>
  <c r="E226" i="3"/>
  <c r="E196" i="3"/>
  <c r="E256" i="3" s="1"/>
  <c r="E287" i="3" s="1"/>
  <c r="E318" i="3" s="1"/>
  <c r="E348" i="3" s="1"/>
  <c r="E378" i="3" s="1"/>
  <c r="E409" i="3" s="1"/>
  <c r="E440" i="3" s="1"/>
  <c r="E470" i="3" s="1"/>
  <c r="E501" i="3" s="1"/>
  <c r="E532" i="3" s="1"/>
  <c r="E565" i="3" s="1"/>
  <c r="D325" i="3"/>
  <c r="B326" i="3"/>
  <c r="C198" i="3"/>
  <c r="C228" i="3"/>
  <c r="D228" i="3" s="1"/>
  <c r="D167" i="3"/>
  <c r="D20" i="3"/>
  <c r="C164" i="3"/>
  <c r="D133" i="3"/>
  <c r="E13" i="3"/>
  <c r="E40" i="3"/>
  <c r="E71" i="3" s="1"/>
  <c r="E103" i="3" s="1"/>
  <c r="E135" i="3" s="1"/>
  <c r="E166" i="3" s="1"/>
  <c r="C162" i="3"/>
  <c r="D131" i="3"/>
  <c r="B541" i="3"/>
  <c r="B542" i="3" s="1"/>
  <c r="D540" i="3"/>
  <c r="B478" i="3"/>
  <c r="D477" i="3"/>
  <c r="D135" i="3"/>
  <c r="C166" i="3"/>
  <c r="D142" i="3"/>
  <c r="B143" i="3"/>
  <c r="D132" i="3"/>
  <c r="C163" i="3"/>
  <c r="C192" i="3"/>
  <c r="C252" i="3" s="1"/>
  <c r="D161" i="3"/>
  <c r="C222" i="3"/>
  <c r="D222" i="3" s="1"/>
  <c r="C229" i="3"/>
  <c r="D229" i="3" s="1"/>
  <c r="D168" i="3"/>
  <c r="C199" i="3"/>
  <c r="B205" i="3"/>
  <c r="B206" i="3" s="1"/>
  <c r="D204" i="3"/>
  <c r="B418" i="3"/>
  <c r="B419" i="3" s="1"/>
  <c r="D417" i="3"/>
  <c r="B79" i="3"/>
  <c r="B80" i="3" s="1"/>
  <c r="D78" i="3"/>
  <c r="C382" i="3"/>
  <c r="D352" i="3"/>
  <c r="B356" i="3"/>
  <c r="D355" i="3"/>
  <c r="C292" i="3"/>
  <c r="D261" i="3"/>
  <c r="C196" i="3"/>
  <c r="C226" i="3"/>
  <c r="D226" i="3" s="1"/>
  <c r="D165" i="3"/>
  <c r="B449" i="3"/>
  <c r="B450" i="3" s="1"/>
  <c r="D448" i="3"/>
  <c r="D46" i="3"/>
  <c r="B47" i="3"/>
  <c r="C34" i="26"/>
  <c r="C174" i="3"/>
  <c r="E22" i="10"/>
  <c r="D27" i="10"/>
  <c r="AH617" i="3"/>
  <c r="G617" i="3"/>
  <c r="H617" i="3"/>
  <c r="I617" i="3"/>
  <c r="Z617" i="3"/>
  <c r="R617" i="3"/>
  <c r="L617" i="3"/>
  <c r="AA617" i="3"/>
  <c r="N617" i="3"/>
  <c r="AI617" i="3"/>
  <c r="T617" i="3"/>
  <c r="S617" i="3"/>
  <c r="K617" i="3"/>
  <c r="AE617" i="3"/>
  <c r="U617" i="3"/>
  <c r="P617" i="3"/>
  <c r="O617" i="3"/>
  <c r="AB617" i="3"/>
  <c r="X617" i="3"/>
  <c r="Y617" i="3"/>
  <c r="AD617" i="3"/>
  <c r="W617" i="3"/>
  <c r="M617" i="3"/>
  <c r="AF617" i="3"/>
  <c r="Q617" i="3"/>
  <c r="J617" i="3"/>
  <c r="AG617" i="3"/>
  <c r="AC617" i="3"/>
  <c r="V617" i="3"/>
  <c r="B543" i="3" l="1"/>
  <c r="D542" i="3"/>
  <c r="B577" i="3"/>
  <c r="D576" i="3"/>
  <c r="D512" i="3"/>
  <c r="B513" i="3"/>
  <c r="D450" i="3"/>
  <c r="B451" i="3"/>
  <c r="D419" i="3"/>
  <c r="B420" i="3"/>
  <c r="D389" i="3"/>
  <c r="B390" i="3"/>
  <c r="D300" i="3"/>
  <c r="B301" i="3"/>
  <c r="D267" i="3"/>
  <c r="B268" i="3"/>
  <c r="D237" i="3"/>
  <c r="B238" i="3"/>
  <c r="D206" i="3"/>
  <c r="B207" i="3"/>
  <c r="B177" i="3"/>
  <c r="D176" i="3"/>
  <c r="D143" i="3"/>
  <c r="B144" i="3"/>
  <c r="B113" i="3"/>
  <c r="D112" i="3"/>
  <c r="D80" i="3"/>
  <c r="B81" i="3"/>
  <c r="D23" i="3"/>
  <c r="B24" i="3"/>
  <c r="E197" i="3"/>
  <c r="E257" i="3" s="1"/>
  <c r="E288" i="3" s="1"/>
  <c r="E319" i="3" s="1"/>
  <c r="E349" i="3" s="1"/>
  <c r="E379" i="3" s="1"/>
  <c r="E410" i="3" s="1"/>
  <c r="E441" i="3" s="1"/>
  <c r="E471" i="3" s="1"/>
  <c r="E502" i="3" s="1"/>
  <c r="E533" i="3" s="1"/>
  <c r="E566" i="3" s="1"/>
  <c r="E227" i="3"/>
  <c r="D79" i="3"/>
  <c r="B48" i="3"/>
  <c r="D47" i="3"/>
  <c r="C323" i="3"/>
  <c r="D292" i="3"/>
  <c r="D192" i="3"/>
  <c r="C225" i="3"/>
  <c r="D225" i="3" s="1"/>
  <c r="D164" i="3"/>
  <c r="C195" i="3"/>
  <c r="C224" i="3"/>
  <c r="D224" i="3" s="1"/>
  <c r="D163" i="3"/>
  <c r="C194" i="3"/>
  <c r="B357" i="3"/>
  <c r="B358" i="3" s="1"/>
  <c r="D356" i="3"/>
  <c r="C197" i="3"/>
  <c r="D166" i="3"/>
  <c r="C227" i="3"/>
  <c r="D227" i="3" s="1"/>
  <c r="B327" i="3"/>
  <c r="B328" i="3" s="1"/>
  <c r="D326" i="3"/>
  <c r="C256" i="3"/>
  <c r="D196" i="3"/>
  <c r="E41" i="3"/>
  <c r="E72" i="3" s="1"/>
  <c r="E104" i="3" s="1"/>
  <c r="E136" i="3" s="1"/>
  <c r="E167" i="3" s="1"/>
  <c r="E14" i="3"/>
  <c r="D478" i="3"/>
  <c r="B479" i="3"/>
  <c r="B480" i="3" s="1"/>
  <c r="C259" i="3"/>
  <c r="D199" i="3"/>
  <c r="C413" i="3"/>
  <c r="D382" i="3"/>
  <c r="C193" i="3"/>
  <c r="C223" i="3"/>
  <c r="D223" i="3" s="1"/>
  <c r="D162" i="3"/>
  <c r="D198" i="3"/>
  <c r="C258" i="3"/>
  <c r="C35" i="26"/>
  <c r="E41" i="27" s="1"/>
  <c r="E13" i="27"/>
  <c r="E12" i="27"/>
  <c r="E29" i="27"/>
  <c r="D174" i="3"/>
  <c r="C235" i="3"/>
  <c r="D235" i="3" s="1"/>
  <c r="C205" i="3"/>
  <c r="C265" i="3" s="1"/>
  <c r="D32" i="10"/>
  <c r="E27" i="10"/>
  <c r="AC90" i="8"/>
  <c r="I18" i="8"/>
  <c r="L84" i="8"/>
  <c r="G114" i="8"/>
  <c r="E114" i="8"/>
  <c r="AI111" i="8"/>
  <c r="AG108" i="8"/>
  <c r="X72" i="8"/>
  <c r="Z84" i="8"/>
  <c r="H42" i="8"/>
  <c r="N36" i="8"/>
  <c r="AB78" i="8"/>
  <c r="AC114" i="8"/>
  <c r="F36" i="8"/>
  <c r="J84" i="8"/>
  <c r="AD90" i="8"/>
  <c r="Z48" i="8"/>
  <c r="H102" i="8"/>
  <c r="AC96" i="8"/>
  <c r="AE48" i="8"/>
  <c r="AI33" i="8"/>
  <c r="F12" i="25" s="1"/>
  <c r="E96" i="8"/>
  <c r="AI93" i="8"/>
  <c r="J108" i="8"/>
  <c r="L96" i="8"/>
  <c r="G18" i="8"/>
  <c r="S90" i="8"/>
  <c r="AI99" i="8"/>
  <c r="W114" i="8"/>
  <c r="J12" i="8"/>
  <c r="Z66" i="8"/>
  <c r="L114" i="8"/>
  <c r="Q102" i="8"/>
  <c r="J48" i="8"/>
  <c r="U60" i="8"/>
  <c r="S84" i="8"/>
  <c r="AE66" i="8"/>
  <c r="N96" i="8"/>
  <c r="AI57" i="8"/>
  <c r="J18" i="8"/>
  <c r="AE24" i="8"/>
  <c r="AE60" i="8"/>
  <c r="T108" i="8"/>
  <c r="AI15" i="8"/>
  <c r="R90" i="8"/>
  <c r="N12" i="8"/>
  <c r="Y66" i="8"/>
  <c r="K84" i="8"/>
  <c r="G12" i="8"/>
  <c r="AF114" i="8"/>
  <c r="AI9" i="8"/>
  <c r="AI81" i="8"/>
  <c r="H24" i="8"/>
  <c r="AE102" i="8"/>
  <c r="K96" i="8"/>
  <c r="X36" i="8"/>
  <c r="AG72" i="8"/>
  <c r="P90" i="8"/>
  <c r="Y84" i="8"/>
  <c r="AI105" i="8"/>
  <c r="E108" i="8"/>
  <c r="R84" i="8"/>
  <c r="M48" i="8"/>
  <c r="AI75" i="8"/>
  <c r="Z60" i="8"/>
  <c r="F12" i="8"/>
  <c r="Z36" i="8"/>
  <c r="G42" i="8"/>
  <c r="AC84" i="8"/>
  <c r="AA42" i="8"/>
  <c r="U102" i="8"/>
  <c r="O12" i="8"/>
  <c r="V114" i="8"/>
  <c r="K60" i="8"/>
  <c r="AI63" i="8"/>
  <c r="N60" i="8"/>
  <c r="J24" i="8"/>
  <c r="I66" i="8"/>
  <c r="Q84" i="8"/>
  <c r="K78" i="8"/>
  <c r="AI39" i="8"/>
  <c r="O102" i="8"/>
  <c r="W18" i="8"/>
  <c r="AD36" i="8"/>
  <c r="AF12" i="8"/>
  <c r="W84" i="8"/>
  <c r="AE12" i="8"/>
  <c r="U18" i="8"/>
  <c r="H60" i="8"/>
  <c r="T114" i="8"/>
  <c r="O18" i="8"/>
  <c r="J96" i="8"/>
  <c r="AA78" i="8"/>
  <c r="O66" i="8"/>
  <c r="Q108" i="8"/>
  <c r="T96" i="8"/>
  <c r="V42" i="8"/>
  <c r="J90" i="8"/>
  <c r="L66" i="8"/>
  <c r="Y24" i="8"/>
  <c r="AD72" i="8"/>
  <c r="AE108" i="8"/>
  <c r="S78" i="8"/>
  <c r="L18" i="8"/>
  <c r="AB66" i="8"/>
  <c r="M96" i="8"/>
  <c r="L36" i="8"/>
  <c r="AA48" i="8"/>
  <c r="AI21" i="8"/>
  <c r="Z24" i="8"/>
  <c r="P108" i="8"/>
  <c r="G90" i="8"/>
  <c r="J60" i="8"/>
  <c r="W60" i="8"/>
  <c r="U114" i="8"/>
  <c r="H96" i="8"/>
  <c r="AF66" i="8"/>
  <c r="T102" i="8"/>
  <c r="Y114" i="8"/>
  <c r="R66" i="8"/>
  <c r="AE90" i="8"/>
  <c r="E72" i="8"/>
  <c r="AI69" i="8"/>
  <c r="H48" i="8"/>
  <c r="T66" i="8"/>
  <c r="AI87" i="8"/>
  <c r="AB114" i="8"/>
  <c r="F90" i="8"/>
  <c r="O72" i="8"/>
  <c r="P12" i="8"/>
  <c r="AA108" i="8"/>
  <c r="AI45" i="8"/>
  <c r="M24" i="8"/>
  <c r="W36" i="8"/>
  <c r="N18" i="8"/>
  <c r="J66" i="8"/>
  <c r="L90" i="8"/>
  <c r="Q12" i="8"/>
  <c r="M42" i="8"/>
  <c r="X96" i="8"/>
  <c r="AA60" i="8"/>
  <c r="O450" i="3"/>
  <c r="Y389" i="3"/>
  <c r="V419" i="3"/>
  <c r="O267" i="3"/>
  <c r="X176" i="3"/>
  <c r="T23" i="3"/>
  <c r="AC450" i="3"/>
  <c r="Y112" i="3"/>
  <c r="Z237" i="3"/>
  <c r="Q80" i="3"/>
  <c r="AA112" i="3"/>
  <c r="L450" i="3"/>
  <c r="AB206" i="3"/>
  <c r="AA542" i="3"/>
  <c r="I23" i="3"/>
  <c r="AA389" i="3"/>
  <c r="M450" i="3"/>
  <c r="X206" i="3"/>
  <c r="AE267" i="3"/>
  <c r="U80" i="3"/>
  <c r="L266" i="3"/>
  <c r="U266" i="3"/>
  <c r="N512" i="3"/>
  <c r="AE542" i="3"/>
  <c r="Y176" i="3"/>
  <c r="AD300" i="3"/>
  <c r="P237" i="3"/>
  <c r="AD542" i="3"/>
  <c r="AI23" i="3"/>
  <c r="L23" i="3"/>
  <c r="I300" i="3"/>
  <c r="W23" i="3"/>
  <c r="H176" i="3"/>
  <c r="N266" i="3"/>
  <c r="G206" i="3"/>
  <c r="AD206" i="3"/>
  <c r="T112" i="3"/>
  <c r="S23" i="3"/>
  <c r="W542" i="3"/>
  <c r="K237" i="3"/>
  <c r="M206" i="3"/>
  <c r="AG542" i="3"/>
  <c r="U237" i="3"/>
  <c r="Z80" i="3"/>
  <c r="AA267" i="3"/>
  <c r="N450" i="3"/>
  <c r="AE512" i="3"/>
  <c r="AF542" i="3"/>
  <c r="I389" i="3"/>
  <c r="J389" i="3"/>
  <c r="M512" i="3"/>
  <c r="K267" i="3"/>
  <c r="Z389" i="3"/>
  <c r="Y512" i="3"/>
  <c r="S389" i="3"/>
  <c r="AC237" i="3"/>
  <c r="R300" i="3"/>
  <c r="J542" i="3"/>
  <c r="AF300" i="3"/>
  <c r="AF512" i="3"/>
  <c r="AI450" i="3"/>
  <c r="AI237" i="3"/>
  <c r="G266" i="3"/>
  <c r="AB419" i="3"/>
  <c r="AH542" i="3"/>
  <c r="V80" i="3"/>
  <c r="T512" i="3"/>
  <c r="AC176" i="3"/>
  <c r="K266" i="3"/>
  <c r="AC542" i="3"/>
  <c r="S206" i="3"/>
  <c r="AE112" i="3"/>
  <c r="AI112" i="3"/>
  <c r="S419" i="3"/>
  <c r="AH80" i="3"/>
  <c r="AC80" i="3"/>
  <c r="N206" i="3"/>
  <c r="H542" i="3"/>
  <c r="H300" i="3"/>
  <c r="AH450" i="3"/>
  <c r="P112" i="3"/>
  <c r="G23" i="3"/>
  <c r="AC266" i="3"/>
  <c r="J112" i="3"/>
  <c r="O237" i="3"/>
  <c r="I267" i="3"/>
  <c r="X112" i="3"/>
  <c r="V542" i="3"/>
  <c r="V450" i="3"/>
  <c r="K419" i="3"/>
  <c r="J300" i="3"/>
  <c r="AC389" i="3"/>
  <c r="Z206" i="3"/>
  <c r="H419" i="3"/>
  <c r="Q176" i="3"/>
  <c r="AD267" i="3"/>
  <c r="G80" i="3"/>
  <c r="W80" i="3"/>
  <c r="R267" i="3"/>
  <c r="T450" i="3"/>
  <c r="H267" i="3"/>
  <c r="AH266" i="3"/>
  <c r="U176" i="3"/>
  <c r="Q206" i="3"/>
  <c r="R176" i="3"/>
  <c r="V266" i="3"/>
  <c r="AC206" i="3"/>
  <c r="N389" i="3"/>
  <c r="K176" i="3"/>
  <c r="Q389" i="3"/>
  <c r="AG176" i="3"/>
  <c r="Z23" i="3"/>
  <c r="Y542" i="3"/>
  <c r="L112" i="3"/>
  <c r="W300" i="3"/>
  <c r="M112" i="3"/>
  <c r="AB389" i="3"/>
  <c r="AH389" i="3"/>
  <c r="G300" i="3"/>
  <c r="Y206" i="3"/>
  <c r="V23" i="3"/>
  <c r="V389" i="3"/>
  <c r="V112" i="3"/>
  <c r="AC512" i="3"/>
  <c r="W389" i="3"/>
  <c r="N23" i="3"/>
  <c r="AD266" i="3"/>
  <c r="AD512" i="3"/>
  <c r="R80" i="3"/>
  <c r="V176" i="3"/>
  <c r="L267" i="3"/>
  <c r="K23" i="3"/>
  <c r="X237" i="3"/>
  <c r="Q266" i="3"/>
  <c r="N80" i="3"/>
  <c r="Z450" i="3"/>
  <c r="T267" i="3"/>
  <c r="AE419" i="3"/>
  <c r="AA80" i="3"/>
  <c r="S512" i="3"/>
  <c r="M23" i="3"/>
  <c r="I80" i="3"/>
  <c r="W419" i="3"/>
  <c r="H80" i="3"/>
  <c r="H389" i="3"/>
  <c r="S267" i="3"/>
  <c r="I206" i="3"/>
  <c r="P80" i="3"/>
  <c r="P206" i="3"/>
  <c r="X266" i="3"/>
  <c r="W112" i="3"/>
  <c r="V206" i="3"/>
  <c r="AA266" i="3"/>
  <c r="AH267" i="3"/>
  <c r="AH176" i="3"/>
  <c r="H23" i="3"/>
  <c r="AB112" i="3"/>
  <c r="S450" i="3"/>
  <c r="G176" i="3"/>
  <c r="M176" i="3"/>
  <c r="P300" i="3"/>
  <c r="W267" i="3"/>
  <c r="AB300" i="3"/>
  <c r="P267" i="3"/>
  <c r="I512" i="3"/>
  <c r="AE266" i="3"/>
  <c r="O542" i="3"/>
  <c r="AC112" i="3"/>
  <c r="AC267" i="3"/>
  <c r="Z419" i="3"/>
  <c r="X389" i="3"/>
  <c r="K112" i="3"/>
  <c r="R112" i="3"/>
  <c r="K450" i="3"/>
  <c r="S300" i="3"/>
  <c r="V267" i="3"/>
  <c r="R512" i="3"/>
  <c r="K206" i="3"/>
  <c r="AF267" i="3"/>
  <c r="U389" i="3"/>
  <c r="N112" i="3"/>
  <c r="AG23" i="3"/>
  <c r="Z266" i="3"/>
  <c r="AF112" i="3"/>
  <c r="AE23" i="3"/>
  <c r="U512" i="3"/>
  <c r="X512" i="3"/>
  <c r="AH237" i="3"/>
  <c r="Y23" i="3"/>
  <c r="AI80" i="3"/>
  <c r="I542" i="3"/>
  <c r="AF80" i="3"/>
  <c r="O512" i="3"/>
  <c r="AB23" i="3"/>
  <c r="V237" i="3"/>
  <c r="K389" i="3"/>
  <c r="V512" i="3"/>
  <c r="AF419" i="3"/>
  <c r="W450" i="3"/>
  <c r="N542" i="3"/>
  <c r="AI300" i="3"/>
  <c r="AF176" i="3"/>
  <c r="W206" i="3"/>
  <c r="Z112" i="3"/>
  <c r="Y80" i="3"/>
  <c r="X419" i="3"/>
  <c r="O389" i="3"/>
  <c r="AH23" i="3"/>
  <c r="Z542" i="3"/>
  <c r="W237" i="3"/>
  <c r="Y419" i="3"/>
  <c r="Q542" i="3"/>
  <c r="AG267" i="3"/>
  <c r="J450" i="3"/>
  <c r="T266" i="3"/>
  <c r="Q267" i="3"/>
  <c r="AD450" i="3"/>
  <c r="I112" i="3"/>
  <c r="AE450" i="3"/>
  <c r="G79" i="3"/>
  <c r="AD389" i="3"/>
  <c r="S80" i="3"/>
  <c r="S266" i="3"/>
  <c r="Y267" i="3"/>
  <c r="R450" i="3"/>
  <c r="T542" i="3"/>
  <c r="T419" i="3"/>
  <c r="I176" i="3"/>
  <c r="X23" i="3"/>
  <c r="AB512" i="3"/>
  <c r="AA206" i="3"/>
  <c r="U300" i="3"/>
  <c r="R206" i="3"/>
  <c r="Q512" i="3"/>
  <c r="Z267" i="3"/>
  <c r="AD23" i="3"/>
  <c r="N300" i="3"/>
  <c r="AH206" i="3"/>
  <c r="T176" i="3"/>
  <c r="I266" i="3"/>
  <c r="G237" i="3"/>
  <c r="AG450" i="3"/>
  <c r="P23" i="3"/>
  <c r="M266" i="3"/>
  <c r="O176" i="3"/>
  <c r="U23" i="3"/>
  <c r="R237" i="3"/>
  <c r="AC23" i="3"/>
  <c r="R389" i="3"/>
  <c r="H512" i="3"/>
  <c r="G478" i="3"/>
  <c r="AF389" i="3"/>
  <c r="J80" i="3"/>
  <c r="G542" i="3"/>
  <c r="AE389" i="3"/>
  <c r="Y450" i="3"/>
  <c r="AD80" i="3"/>
  <c r="AI206" i="3"/>
  <c r="AD419" i="3"/>
  <c r="S112" i="3"/>
  <c r="Z176" i="3"/>
  <c r="J267" i="3"/>
  <c r="G267" i="3"/>
  <c r="G512" i="3"/>
  <c r="N176" i="3"/>
  <c r="M542" i="3"/>
  <c r="O112" i="3"/>
  <c r="O300" i="3"/>
  <c r="H206" i="3"/>
  <c r="X450" i="3"/>
  <c r="AA419" i="3"/>
  <c r="AI389" i="3"/>
  <c r="J23" i="3"/>
  <c r="O23" i="3"/>
  <c r="L512" i="3"/>
  <c r="AB80" i="3"/>
  <c r="X267" i="3"/>
  <c r="J512" i="3"/>
  <c r="P266" i="3"/>
  <c r="X300" i="3"/>
  <c r="P542" i="3"/>
  <c r="L206" i="3"/>
  <c r="L176" i="3"/>
  <c r="W176" i="3"/>
  <c r="Q237" i="3"/>
  <c r="AE80" i="3"/>
  <c r="G112" i="3"/>
  <c r="AH112" i="3"/>
  <c r="Q112" i="3"/>
  <c r="AH300" i="3"/>
  <c r="L300" i="3"/>
  <c r="AA300" i="3"/>
  <c r="S237" i="3"/>
  <c r="P419" i="3"/>
  <c r="AI267" i="3"/>
  <c r="U450" i="3"/>
  <c r="AA450" i="3"/>
  <c r="AG80" i="3"/>
  <c r="U542" i="3"/>
  <c r="AG512" i="3"/>
  <c r="AI419" i="3"/>
  <c r="U112" i="3"/>
  <c r="K542" i="3"/>
  <c r="AF23" i="3"/>
  <c r="T300" i="3"/>
  <c r="H266" i="3"/>
  <c r="M419" i="3"/>
  <c r="T389" i="3"/>
  <c r="J206" i="3"/>
  <c r="AG206" i="3"/>
  <c r="X80" i="3"/>
  <c r="O80" i="3"/>
  <c r="AF237" i="3"/>
  <c r="M300" i="3"/>
  <c r="W512" i="3"/>
  <c r="Q23" i="3"/>
  <c r="Q419" i="3"/>
  <c r="AF266" i="3"/>
  <c r="M389" i="3"/>
  <c r="AD112" i="3"/>
  <c r="L389" i="3"/>
  <c r="Q450" i="3"/>
  <c r="AD237" i="3"/>
  <c r="L419" i="3"/>
  <c r="U206" i="3"/>
  <c r="AG237" i="3"/>
  <c r="Z512" i="3"/>
  <c r="U419" i="3"/>
  <c r="T237" i="3"/>
  <c r="AE206" i="3"/>
  <c r="J419" i="3"/>
  <c r="J237" i="3"/>
  <c r="L237" i="3"/>
  <c r="AI542" i="3"/>
  <c r="R542" i="3"/>
  <c r="AG112" i="3"/>
  <c r="AG266" i="3"/>
  <c r="O419" i="3"/>
  <c r="S176" i="3"/>
  <c r="J176" i="3"/>
  <c r="S542" i="3"/>
  <c r="AF450" i="3"/>
  <c r="AI176" i="3"/>
  <c r="I237" i="3"/>
  <c r="R419" i="3"/>
  <c r="N267" i="3"/>
  <c r="AA176" i="3"/>
  <c r="G450" i="3"/>
  <c r="AI512" i="3"/>
  <c r="N419" i="3"/>
  <c r="AA23" i="3"/>
  <c r="P450" i="3"/>
  <c r="AB176" i="3"/>
  <c r="M80" i="3"/>
  <c r="H450" i="3"/>
  <c r="AA237" i="3"/>
  <c r="AE237" i="3"/>
  <c r="AG300" i="3"/>
  <c r="K300" i="3"/>
  <c r="J266" i="3"/>
  <c r="T206" i="3"/>
  <c r="AB267" i="3"/>
  <c r="K512" i="3"/>
  <c r="AI266" i="3"/>
  <c r="AH419" i="3"/>
  <c r="AE300" i="3"/>
  <c r="P389" i="3"/>
  <c r="AB542" i="3"/>
  <c r="X542" i="3"/>
  <c r="AD176" i="3"/>
  <c r="G389" i="3"/>
  <c r="W266" i="3"/>
  <c r="AC300" i="3"/>
  <c r="AH512" i="3"/>
  <c r="AG419" i="3"/>
  <c r="AF206" i="3"/>
  <c r="O266" i="3"/>
  <c r="AB450" i="3"/>
  <c r="Y237" i="3"/>
  <c r="L80" i="3"/>
  <c r="Z300" i="3"/>
  <c r="M237" i="3"/>
  <c r="AB237" i="3"/>
  <c r="N237" i="3"/>
  <c r="V300" i="3"/>
  <c r="L542" i="3"/>
  <c r="O206" i="3"/>
  <c r="AG389" i="3"/>
  <c r="AE176" i="3"/>
  <c r="H237" i="3"/>
  <c r="I450" i="3"/>
  <c r="T80" i="3"/>
  <c r="M267" i="3"/>
  <c r="Q300" i="3"/>
  <c r="AB266" i="3"/>
  <c r="R266" i="3"/>
  <c r="R23" i="3"/>
  <c r="G419" i="3"/>
  <c r="K80" i="3"/>
  <c r="P176" i="3"/>
  <c r="Y300" i="3"/>
  <c r="Y266" i="3"/>
  <c r="P512" i="3"/>
  <c r="H112" i="3"/>
  <c r="G47" i="3"/>
  <c r="U267" i="3"/>
  <c r="AA512" i="3"/>
  <c r="AC419" i="3"/>
  <c r="I419" i="3"/>
  <c r="D577" i="3" l="1"/>
  <c r="B578" i="3"/>
  <c r="B49" i="3"/>
  <c r="B50" i="3" s="1"/>
  <c r="D543" i="3"/>
  <c r="B544" i="3"/>
  <c r="B514" i="3"/>
  <c r="D513" i="3"/>
  <c r="D480" i="3"/>
  <c r="B481" i="3"/>
  <c r="D451" i="3"/>
  <c r="B452" i="3"/>
  <c r="D420" i="3"/>
  <c r="B421" i="3"/>
  <c r="B391" i="3"/>
  <c r="D390" i="3"/>
  <c r="B359" i="3"/>
  <c r="D358" i="3"/>
  <c r="D328" i="3"/>
  <c r="B329" i="3"/>
  <c r="D301" i="3"/>
  <c r="B302" i="3"/>
  <c r="D268" i="3"/>
  <c r="B269" i="3"/>
  <c r="B239" i="3"/>
  <c r="D238" i="3"/>
  <c r="D207" i="3"/>
  <c r="B208" i="3"/>
  <c r="B178" i="3"/>
  <c r="D177" i="3"/>
  <c r="B145" i="3"/>
  <c r="D144" i="3"/>
  <c r="B114" i="3"/>
  <c r="D113" i="3"/>
  <c r="B82" i="3"/>
  <c r="D81" i="3"/>
  <c r="D49" i="3"/>
  <c r="D24" i="3"/>
  <c r="B25" i="3"/>
  <c r="C283" i="3"/>
  <c r="D252" i="3"/>
  <c r="C444" i="3"/>
  <c r="D413" i="3"/>
  <c r="D256" i="3"/>
  <c r="C287" i="3"/>
  <c r="C254" i="3"/>
  <c r="D194" i="3"/>
  <c r="C353" i="3"/>
  <c r="D323" i="3"/>
  <c r="C289" i="3"/>
  <c r="D258" i="3"/>
  <c r="D259" i="3"/>
  <c r="C290" i="3"/>
  <c r="D195" i="3"/>
  <c r="C255" i="3"/>
  <c r="D48" i="3"/>
  <c r="E15" i="3"/>
  <c r="E16" i="3" s="1"/>
  <c r="E17" i="3" s="1"/>
  <c r="E18" i="3" s="1"/>
  <c r="E19" i="3" s="1"/>
  <c r="E20" i="3" s="1"/>
  <c r="E21" i="3" s="1"/>
  <c r="E22" i="3" s="1"/>
  <c r="E23" i="3" s="1"/>
  <c r="E24" i="3" s="1"/>
  <c r="E25" i="3" s="1"/>
  <c r="E26" i="3" s="1"/>
  <c r="E27" i="3" s="1"/>
  <c r="E28" i="3" s="1"/>
  <c r="E29" i="3" s="1"/>
  <c r="E30" i="3" s="1"/>
  <c r="E31" i="3" s="1"/>
  <c r="E32" i="3" s="1"/>
  <c r="E42" i="3"/>
  <c r="C257" i="3"/>
  <c r="D197" i="3"/>
  <c r="D193" i="3"/>
  <c r="C253" i="3"/>
  <c r="E198" i="3"/>
  <c r="E258" i="3" s="1"/>
  <c r="E289" i="3" s="1"/>
  <c r="E320" i="3" s="1"/>
  <c r="E350" i="3" s="1"/>
  <c r="E380" i="3" s="1"/>
  <c r="E411" i="3" s="1"/>
  <c r="E442" i="3" s="1"/>
  <c r="E472" i="3" s="1"/>
  <c r="E503" i="3" s="1"/>
  <c r="E534" i="3" s="1"/>
  <c r="E567" i="3" s="1"/>
  <c r="E228" i="3"/>
  <c r="E11" i="27"/>
  <c r="E73" i="26"/>
  <c r="F19" i="27" s="1"/>
  <c r="E37" i="27"/>
  <c r="E17" i="27"/>
  <c r="E63" i="26"/>
  <c r="F9" i="27" s="1"/>
  <c r="C36" i="26"/>
  <c r="C37" i="26" s="1"/>
  <c r="C38" i="26" s="1"/>
  <c r="C39" i="26" s="1"/>
  <c r="C40" i="26" s="1"/>
  <c r="C41" i="26" s="1"/>
  <c r="C43" i="26" s="1"/>
  <c r="C44" i="26" s="1"/>
  <c r="C45" i="26" s="1"/>
  <c r="C46" i="26" s="1"/>
  <c r="C47" i="26" s="1"/>
  <c r="E23" i="27"/>
  <c r="E19" i="27"/>
  <c r="E75" i="26"/>
  <c r="F22" i="27" s="1"/>
  <c r="E70" i="26"/>
  <c r="F16" i="27" s="1"/>
  <c r="E26" i="27"/>
  <c r="E10" i="27"/>
  <c r="E14" i="27"/>
  <c r="E18" i="27"/>
  <c r="E86" i="26"/>
  <c r="F37" i="27" s="1"/>
  <c r="E66" i="26"/>
  <c r="F12" i="27" s="1"/>
  <c r="E25" i="27"/>
  <c r="E30" i="27"/>
  <c r="E16" i="27"/>
  <c r="E40" i="27"/>
  <c r="E31" i="27"/>
  <c r="E21" i="27"/>
  <c r="E35" i="27"/>
  <c r="E28" i="27"/>
  <c r="E33" i="27"/>
  <c r="E22" i="27"/>
  <c r="E15" i="27"/>
  <c r="E82" i="26"/>
  <c r="F31" i="27" s="1"/>
  <c r="E76" i="26"/>
  <c r="F23" i="27" s="1"/>
  <c r="E83" i="26"/>
  <c r="F33" i="27" s="1"/>
  <c r="E69" i="26"/>
  <c r="F15" i="27" s="1"/>
  <c r="E85" i="26"/>
  <c r="F35" i="27" s="1"/>
  <c r="E77" i="26"/>
  <c r="F25" i="27" s="1"/>
  <c r="E34" i="27"/>
  <c r="E67" i="26"/>
  <c r="F13" i="27" s="1"/>
  <c r="E80" i="26"/>
  <c r="F29" i="27" s="1"/>
  <c r="E87" i="26"/>
  <c r="F38" i="27" s="1"/>
  <c r="E38" i="27"/>
  <c r="D205" i="3"/>
  <c r="D42" i="10"/>
  <c r="E42" i="10" s="1"/>
  <c r="D37" i="10"/>
  <c r="E32" i="10"/>
  <c r="Y102" i="8"/>
  <c r="AB72" i="8"/>
  <c r="S36" i="8"/>
  <c r="AG84" i="8"/>
  <c r="AC108" i="8"/>
  <c r="E24" i="8"/>
  <c r="E42" i="8"/>
  <c r="AA90" i="8"/>
  <c r="Q36" i="8"/>
  <c r="Q48" i="8"/>
  <c r="M114" i="8"/>
  <c r="U66" i="8"/>
  <c r="J78" i="8"/>
  <c r="AD42" i="8"/>
  <c r="X18" i="8"/>
  <c r="AD96" i="8"/>
  <c r="Z108" i="8"/>
  <c r="S24" i="8"/>
  <c r="AG114" i="8"/>
  <c r="I72" i="8"/>
  <c r="T36" i="8"/>
  <c r="Y42" i="8"/>
  <c r="W108" i="8"/>
  <c r="I114" i="8"/>
  <c r="H84" i="8"/>
  <c r="M78" i="8"/>
  <c r="K42" i="8"/>
  <c r="H12" i="8"/>
  <c r="R60" i="8"/>
  <c r="Q72" i="8"/>
  <c r="V24" i="8"/>
  <c r="Y96" i="8"/>
  <c r="L48" i="8"/>
  <c r="R24" i="8"/>
  <c r="AC12" i="8"/>
  <c r="F66" i="8"/>
  <c r="K66" i="8"/>
  <c r="O96" i="8"/>
  <c r="L60" i="8"/>
  <c r="AB90" i="8"/>
  <c r="AE78" i="8"/>
  <c r="AE18" i="8"/>
  <c r="K114" i="8"/>
  <c r="Q90" i="8"/>
  <c r="G66" i="8"/>
  <c r="V36" i="8"/>
  <c r="X90" i="8"/>
  <c r="V96" i="8"/>
  <c r="N114" i="8"/>
  <c r="AB18" i="8"/>
  <c r="H90" i="8"/>
  <c r="Y90" i="8"/>
  <c r="F60" i="8"/>
  <c r="H114" i="8"/>
  <c r="Y12" i="8"/>
  <c r="Z102" i="8"/>
  <c r="H66" i="8"/>
  <c r="AC48" i="8"/>
  <c r="E66" i="8"/>
  <c r="AF78" i="8"/>
  <c r="AA24" i="8"/>
  <c r="P66" i="8"/>
  <c r="P96" i="8"/>
  <c r="H78" i="8"/>
  <c r="Q24" i="8"/>
  <c r="T12" i="8"/>
  <c r="Z12" i="8"/>
  <c r="Y18" i="8"/>
  <c r="O24" i="8"/>
  <c r="AG48" i="8"/>
  <c r="AE36" i="8"/>
  <c r="I48" i="8"/>
  <c r="O48" i="8"/>
  <c r="AG42" i="8"/>
  <c r="AA114" i="8"/>
  <c r="Q96" i="8"/>
  <c r="L72" i="8"/>
  <c r="AG66" i="8"/>
  <c r="E36" i="8"/>
  <c r="Z78" i="8"/>
  <c r="P84" i="8"/>
  <c r="J36" i="8"/>
  <c r="V72" i="8"/>
  <c r="V12" i="8"/>
  <c r="AG96" i="8"/>
  <c r="R78" i="8"/>
  <c r="O36" i="8"/>
  <c r="S102" i="8"/>
  <c r="R108" i="8"/>
  <c r="Q60" i="8"/>
  <c r="AC78" i="8"/>
  <c r="L12" i="8"/>
  <c r="H36" i="8"/>
  <c r="AF102" i="8"/>
  <c r="AA66" i="8"/>
  <c r="X66" i="8"/>
  <c r="W12" i="8"/>
  <c r="O60" i="8"/>
  <c r="G60" i="8"/>
  <c r="P36" i="8"/>
  <c r="M108" i="8"/>
  <c r="O90" i="8"/>
  <c r="T84" i="8"/>
  <c r="Y108" i="8"/>
  <c r="K36" i="8"/>
  <c r="W42" i="8"/>
  <c r="U78" i="8"/>
  <c r="L24" i="8"/>
  <c r="T42" i="8"/>
  <c r="E60" i="8"/>
  <c r="E48" i="8"/>
  <c r="I84" i="8"/>
  <c r="AG12" i="8"/>
  <c r="AC10" i="25"/>
  <c r="Y10" i="25"/>
  <c r="AG90" i="8"/>
  <c r="M12" i="8"/>
  <c r="E90" i="8"/>
  <c r="AA18" i="8"/>
  <c r="AG78" i="8"/>
  <c r="P24" i="8"/>
  <c r="M36" i="8"/>
  <c r="V66" i="8"/>
  <c r="O42" i="8"/>
  <c r="AC60" i="8"/>
  <c r="L78" i="8"/>
  <c r="AF24" i="8"/>
  <c r="Z114" i="8"/>
  <c r="V102" i="8"/>
  <c r="AF48" i="8"/>
  <c r="AC36" i="8"/>
  <c r="X24" i="8"/>
  <c r="I60" i="8"/>
  <c r="AG24" i="8"/>
  <c r="U108" i="8"/>
  <c r="K12" i="8"/>
  <c r="Y36" i="8"/>
  <c r="AB84" i="8"/>
  <c r="AD24" i="8"/>
  <c r="H108" i="8"/>
  <c r="J114" i="8"/>
  <c r="O78" i="8"/>
  <c r="AF90" i="8"/>
  <c r="R114" i="8"/>
  <c r="AF36" i="8"/>
  <c r="G102" i="8"/>
  <c r="H72" i="8"/>
  <c r="Q114" i="8"/>
  <c r="W66" i="8"/>
  <c r="X42" i="8"/>
  <c r="AE114" i="8"/>
  <c r="Y60" i="8"/>
  <c r="T18" i="8"/>
  <c r="M102" i="8"/>
  <c r="Z72" i="8"/>
  <c r="G48" i="8"/>
  <c r="K108" i="8"/>
  <c r="AB60" i="8"/>
  <c r="S48" i="8"/>
  <c r="K24" i="8"/>
  <c r="R72" i="8"/>
  <c r="F42" i="8"/>
  <c r="Y21" i="25"/>
  <c r="H21" i="25"/>
  <c r="I21" i="25"/>
  <c r="I108" i="8"/>
  <c r="AC24" i="8"/>
  <c r="F102" i="8"/>
  <c r="T78" i="8"/>
  <c r="X102" i="8"/>
  <c r="AA84" i="8"/>
  <c r="S108" i="8"/>
  <c r="Y48" i="8"/>
  <c r="J72" i="8"/>
  <c r="F78" i="8"/>
  <c r="W96" i="8"/>
  <c r="V18" i="8"/>
  <c r="I96" i="8"/>
  <c r="W102" i="8"/>
  <c r="AD78" i="8"/>
  <c r="G108" i="8"/>
  <c r="Z42" i="8"/>
  <c r="F114" i="8"/>
  <c r="AB42" i="8"/>
  <c r="E102" i="8"/>
  <c r="N78" i="8"/>
  <c r="F48" i="8"/>
  <c r="W90" i="8"/>
  <c r="H18" i="8"/>
  <c r="O84" i="8"/>
  <c r="I18" i="25"/>
  <c r="AD18" i="25"/>
  <c r="M18" i="25"/>
  <c r="E18" i="25"/>
  <c r="J18" i="25"/>
  <c r="L18" i="25"/>
  <c r="H18" i="25"/>
  <c r="AA23" i="25"/>
  <c r="AD23" i="25"/>
  <c r="T23" i="25"/>
  <c r="K23" i="25"/>
  <c r="J23" i="25"/>
  <c r="M23" i="25"/>
  <c r="E23" i="25"/>
  <c r="X23" i="25"/>
  <c r="AB23" i="25"/>
  <c r="Z23" i="25"/>
  <c r="Y23" i="25"/>
  <c r="E12" i="8"/>
  <c r="Q29" i="25"/>
  <c r="R29" i="25"/>
  <c r="E32" i="25"/>
  <c r="P32" i="25"/>
  <c r="N32" i="25"/>
  <c r="G32" i="25"/>
  <c r="F32" i="25"/>
  <c r="AF60" i="8"/>
  <c r="N48" i="8"/>
  <c r="F84" i="8"/>
  <c r="AC18" i="8"/>
  <c r="O108" i="8"/>
  <c r="U24" i="8"/>
  <c r="V60" i="8"/>
  <c r="I78" i="8"/>
  <c r="N66" i="8"/>
  <c r="V108" i="8"/>
  <c r="U84" i="8"/>
  <c r="AA72" i="8"/>
  <c r="P102" i="8"/>
  <c r="O114" i="8"/>
  <c r="Q18" i="8"/>
  <c r="T90" i="8"/>
  <c r="V84" i="8"/>
  <c r="S66" i="8"/>
  <c r="N24" i="8"/>
  <c r="AD84" i="8"/>
  <c r="AC42" i="8"/>
  <c r="J42" i="8"/>
  <c r="AG60" i="8"/>
  <c r="Z18" i="8"/>
  <c r="AD12" i="8"/>
  <c r="G72" i="8"/>
  <c r="M60" i="8"/>
  <c r="T72" i="8"/>
  <c r="V90" i="8"/>
  <c r="U90" i="8"/>
  <c r="AD18" i="8"/>
  <c r="AB7" i="25"/>
  <c r="E7" i="25"/>
  <c r="AA7" i="25"/>
  <c r="N7" i="25"/>
  <c r="P7" i="25"/>
  <c r="J7" i="25"/>
  <c r="T7" i="25"/>
  <c r="I7" i="25"/>
  <c r="L7" i="25"/>
  <c r="Y7" i="25"/>
  <c r="AD7" i="25"/>
  <c r="Z7" i="25"/>
  <c r="U7" i="25"/>
  <c r="S7" i="25"/>
  <c r="X7" i="25"/>
  <c r="H7" i="25"/>
  <c r="M7" i="25"/>
  <c r="V7" i="25"/>
  <c r="W7" i="25"/>
  <c r="AC7" i="25"/>
  <c r="P48" i="8"/>
  <c r="AG36" i="8"/>
  <c r="X60" i="8"/>
  <c r="K18" i="8"/>
  <c r="AF42" i="8"/>
  <c r="V78" i="8"/>
  <c r="P60" i="8"/>
  <c r="T24" i="8"/>
  <c r="Z96" i="8"/>
  <c r="G24" i="8"/>
  <c r="AB96" i="8"/>
  <c r="AB108" i="8"/>
  <c r="F96" i="8"/>
  <c r="AF108" i="8"/>
  <c r="U72" i="8"/>
  <c r="I30" i="25"/>
  <c r="Y30" i="25"/>
  <c r="AB30" i="25"/>
  <c r="AC30" i="25"/>
  <c r="H30" i="25"/>
  <c r="L30" i="25"/>
  <c r="X30" i="25"/>
  <c r="M30" i="25"/>
  <c r="E30" i="25"/>
  <c r="U42" i="8"/>
  <c r="K90" i="8"/>
  <c r="AA12" i="8"/>
  <c r="AG18" i="8"/>
  <c r="V48" i="8"/>
  <c r="W24" i="8"/>
  <c r="S114" i="8"/>
  <c r="AC102" i="8"/>
  <c r="P72" i="8"/>
  <c r="W72" i="8"/>
  <c r="AB12" i="8"/>
  <c r="L108" i="8"/>
  <c r="S12" i="8"/>
  <c r="Q78" i="8"/>
  <c r="AD60" i="8"/>
  <c r="X78" i="8"/>
  <c r="F108" i="8"/>
  <c r="X108" i="8"/>
  <c r="Z90" i="8"/>
  <c r="R12" i="8"/>
  <c r="R96" i="8"/>
  <c r="X84" i="8"/>
  <c r="AF72" i="8"/>
  <c r="M24" i="25"/>
  <c r="S24" i="25"/>
  <c r="T24" i="25"/>
  <c r="AB24" i="25"/>
  <c r="H24" i="25"/>
  <c r="AD24" i="25"/>
  <c r="K24" i="25"/>
  <c r="J24" i="25"/>
  <c r="I24" i="25"/>
  <c r="AF18" i="8"/>
  <c r="R18" i="8"/>
  <c r="I90" i="8"/>
  <c r="AG102" i="8"/>
  <c r="I12" i="8"/>
  <c r="K72" i="8"/>
  <c r="Y78" i="8"/>
  <c r="K48" i="8"/>
  <c r="U12" i="8"/>
  <c r="L19" i="25"/>
  <c r="V19" i="25"/>
  <c r="T19" i="25"/>
  <c r="AC19" i="25"/>
  <c r="Y19" i="25"/>
  <c r="X19" i="25"/>
  <c r="J19" i="25"/>
  <c r="S19" i="25"/>
  <c r="AD19" i="25"/>
  <c r="I19" i="25"/>
  <c r="AB19" i="25"/>
  <c r="Z19" i="25"/>
  <c r="AA36" i="8"/>
  <c r="W48" i="8"/>
  <c r="U96" i="8"/>
  <c r="AB102" i="8"/>
  <c r="Q66" i="8"/>
  <c r="I36" i="8"/>
  <c r="E84" i="8"/>
  <c r="R102" i="8"/>
  <c r="J102" i="8"/>
  <c r="P18" i="8"/>
  <c r="J8" i="25"/>
  <c r="X8" i="25"/>
  <c r="M8" i="25"/>
  <c r="T8" i="25"/>
  <c r="I24" i="8"/>
  <c r="AE72" i="8"/>
  <c r="AD102" i="8"/>
  <c r="G96" i="8"/>
  <c r="S60" i="8"/>
  <c r="S96" i="8"/>
  <c r="T48" i="8"/>
  <c r="AD66" i="8"/>
  <c r="P42" i="8"/>
  <c r="AD108" i="8"/>
  <c r="AB27" i="25"/>
  <c r="R27" i="25"/>
  <c r="AA27" i="25"/>
  <c r="AD27" i="25"/>
  <c r="Z27" i="25"/>
  <c r="H27" i="25"/>
  <c r="AC27" i="25"/>
  <c r="Y27" i="25"/>
  <c r="I27" i="25"/>
  <c r="V27" i="25"/>
  <c r="J27" i="25"/>
  <c r="X27" i="25"/>
  <c r="S27" i="25"/>
  <c r="E27" i="25"/>
  <c r="Q27" i="25"/>
  <c r="K27" i="25"/>
  <c r="L27" i="25"/>
  <c r="M27" i="25"/>
  <c r="W27" i="25"/>
  <c r="T27" i="25"/>
  <c r="U27" i="25"/>
  <c r="AB48" i="8"/>
  <c r="S72" i="8"/>
  <c r="AC72" i="8"/>
  <c r="W78" i="8"/>
  <c r="N102" i="8"/>
  <c r="G84" i="8"/>
  <c r="S18" i="8"/>
  <c r="L42" i="8"/>
  <c r="N72" i="8"/>
  <c r="T60" i="8"/>
  <c r="AE84" i="8"/>
  <c r="I102" i="8"/>
  <c r="K102" i="8"/>
  <c r="AB36" i="8"/>
  <c r="R36" i="8"/>
  <c r="AA96" i="8"/>
  <c r="R42" i="8"/>
  <c r="M66" i="8"/>
  <c r="AF84" i="8"/>
  <c r="X12" i="8"/>
  <c r="AD114" i="8"/>
  <c r="AE96" i="8"/>
  <c r="L102" i="8"/>
  <c r="N90" i="8"/>
  <c r="AE42" i="8"/>
  <c r="N84" i="8"/>
  <c r="U36" i="8"/>
  <c r="X48" i="8"/>
  <c r="N108" i="8"/>
  <c r="E31" i="25"/>
  <c r="T31" i="25"/>
  <c r="X31" i="25"/>
  <c r="Y31" i="25"/>
  <c r="M72" i="8"/>
  <c r="Y25" i="25"/>
  <c r="E25" i="25"/>
  <c r="AD25" i="25"/>
  <c r="Z25" i="25"/>
  <c r="AC66" i="8"/>
  <c r="E18" i="8"/>
  <c r="AB24" i="8"/>
  <c r="AF96" i="8"/>
  <c r="P114" i="8"/>
  <c r="G78" i="8"/>
  <c r="P78" i="8"/>
  <c r="S42" i="8"/>
  <c r="AD48" i="8"/>
  <c r="M18" i="8"/>
  <c r="M84" i="8"/>
  <c r="Q42" i="8"/>
  <c r="U48" i="8"/>
  <c r="M90" i="8"/>
  <c r="X114" i="8"/>
  <c r="AA102" i="8"/>
  <c r="F72" i="8"/>
  <c r="Y72" i="8"/>
  <c r="E78" i="8"/>
  <c r="I42" i="8"/>
  <c r="N42" i="8"/>
  <c r="F24" i="8"/>
  <c r="E12" i="25"/>
  <c r="AA12" i="25"/>
  <c r="L12" i="25"/>
  <c r="X12" i="25"/>
  <c r="J12" i="25"/>
  <c r="R12" i="25"/>
  <c r="Z12" i="25"/>
  <c r="I12" i="25"/>
  <c r="H12" i="25"/>
  <c r="Q12" i="25"/>
  <c r="Y12" i="25"/>
  <c r="T12" i="25"/>
  <c r="AC12" i="25"/>
  <c r="K12" i="25"/>
  <c r="AD12" i="25"/>
  <c r="AB12" i="25"/>
  <c r="M12" i="25"/>
  <c r="G36" i="8"/>
  <c r="L22" i="25"/>
  <c r="O22" i="25"/>
  <c r="AD22" i="25"/>
  <c r="I22" i="25"/>
  <c r="H22" i="25"/>
  <c r="AB22" i="25"/>
  <c r="T22" i="25"/>
  <c r="R22" i="25"/>
  <c r="X22" i="25"/>
  <c r="S22" i="25"/>
  <c r="V22" i="25"/>
  <c r="Z22" i="25"/>
  <c r="J22" i="25"/>
  <c r="AA22" i="25"/>
  <c r="M22" i="25"/>
  <c r="AC22" i="25"/>
  <c r="F22" i="25"/>
  <c r="Y22" i="25"/>
  <c r="Q22" i="25"/>
  <c r="E22" i="25"/>
  <c r="K22" i="25"/>
  <c r="N22" i="25"/>
  <c r="P22" i="25"/>
  <c r="G5" i="8" l="1" a="1"/>
  <c r="G5" i="8" s="1"/>
  <c r="F5" i="8" a="1"/>
  <c r="F5" i="8" s="1"/>
  <c r="F23" i="25" s="1"/>
  <c r="B545" i="3"/>
  <c r="D544" i="3"/>
  <c r="D578" i="3"/>
  <c r="B579" i="3"/>
  <c r="B515" i="3"/>
  <c r="D514" i="3"/>
  <c r="D481" i="3"/>
  <c r="B482" i="3"/>
  <c r="B453" i="3"/>
  <c r="D452" i="3"/>
  <c r="B422" i="3"/>
  <c r="D421" i="3"/>
  <c r="D391" i="3"/>
  <c r="B392" i="3"/>
  <c r="D359" i="3"/>
  <c r="B360" i="3"/>
  <c r="D329" i="3"/>
  <c r="B330" i="3"/>
  <c r="D302" i="3"/>
  <c r="B303" i="3"/>
  <c r="B270" i="3"/>
  <c r="D269" i="3"/>
  <c r="D239" i="3"/>
  <c r="B240" i="3"/>
  <c r="B209" i="3"/>
  <c r="D208" i="3"/>
  <c r="B179" i="3"/>
  <c r="D178" i="3"/>
  <c r="D145" i="3"/>
  <c r="B146" i="3"/>
  <c r="B115" i="3"/>
  <c r="D114" i="3"/>
  <c r="D82" i="3"/>
  <c r="B83" i="3"/>
  <c r="B51" i="3"/>
  <c r="D50" i="3"/>
  <c r="B26" i="3"/>
  <c r="D25" i="3"/>
  <c r="C286" i="3"/>
  <c r="D255" i="3"/>
  <c r="D253" i="3"/>
  <c r="C284" i="3"/>
  <c r="D254" i="3"/>
  <c r="C285" i="3"/>
  <c r="D290" i="3"/>
  <c r="C321" i="3"/>
  <c r="C318" i="3"/>
  <c r="D287" i="3"/>
  <c r="D257" i="3"/>
  <c r="C288" i="3"/>
  <c r="E43" i="3"/>
  <c r="E44" i="3" s="1"/>
  <c r="E45" i="3" s="1"/>
  <c r="E46" i="3" s="1"/>
  <c r="E47" i="3" s="1"/>
  <c r="E48" i="3" s="1"/>
  <c r="E49" i="3" s="1"/>
  <c r="E50" i="3" s="1"/>
  <c r="E51" i="3" s="1"/>
  <c r="E52" i="3" s="1"/>
  <c r="E53" i="3" s="1"/>
  <c r="E54" i="3" s="1"/>
  <c r="E55" i="3" s="1"/>
  <c r="E56" i="3" s="1"/>
  <c r="E57" i="3" s="1"/>
  <c r="E58" i="3" s="1"/>
  <c r="E59" i="3" s="1"/>
  <c r="E60" i="3" s="1"/>
  <c r="E73" i="3"/>
  <c r="C320" i="3"/>
  <c r="D289" i="3"/>
  <c r="C474" i="3"/>
  <c r="D444" i="3"/>
  <c r="C383" i="3"/>
  <c r="D353" i="3"/>
  <c r="D283" i="3"/>
  <c r="C314" i="3"/>
  <c r="E72" i="26"/>
  <c r="F18" i="27" s="1"/>
  <c r="E74" i="26"/>
  <c r="F21" i="27" s="1"/>
  <c r="E79" i="26"/>
  <c r="F28" i="27" s="1"/>
  <c r="E89" i="26"/>
  <c r="F41" i="27" s="1"/>
  <c r="E68" i="26"/>
  <c r="F14" i="27" s="1"/>
  <c r="E84" i="26"/>
  <c r="F34" i="27" s="1"/>
  <c r="E71" i="26"/>
  <c r="F17" i="27" s="1"/>
  <c r="E81" i="26"/>
  <c r="F30" i="27" s="1"/>
  <c r="E65" i="26"/>
  <c r="F11" i="27" s="1"/>
  <c r="E78" i="26"/>
  <c r="F26" i="27" s="1"/>
  <c r="E64" i="26"/>
  <c r="F10" i="27" s="1"/>
  <c r="E88" i="26"/>
  <c r="F40" i="27" s="1"/>
  <c r="D265" i="3"/>
  <c r="C296" i="3"/>
  <c r="E37" i="10"/>
  <c r="D47" i="10"/>
  <c r="H5" i="8" a="1"/>
  <c r="H5" i="8" s="1"/>
  <c r="Q5" i="8" a="1"/>
  <c r="Q5" i="8" s="1"/>
  <c r="O8" i="25" s="1"/>
  <c r="AE5" i="8" a="1"/>
  <c r="AE5" i="8" s="1"/>
  <c r="O5" i="8" a="1"/>
  <c r="O5" i="8" s="1"/>
  <c r="L5" i="8" a="1"/>
  <c r="L5" i="8" s="1"/>
  <c r="U5" i="8" a="1"/>
  <c r="U5" i="8" s="1"/>
  <c r="S11" i="25" s="1"/>
  <c r="N5" i="8" a="1"/>
  <c r="N5" i="8" s="1"/>
  <c r="AG5" i="8" a="1"/>
  <c r="AG5" i="8" s="1"/>
  <c r="P11" i="25" s="1"/>
  <c r="P5" i="8" a="1"/>
  <c r="P5" i="8" s="1"/>
  <c r="R5" i="8" a="1"/>
  <c r="R5" i="8" s="1"/>
  <c r="AD5" i="8" a="1"/>
  <c r="AD5" i="8" s="1"/>
  <c r="E5" i="8" a="1"/>
  <c r="E5" i="8" s="1"/>
  <c r="W5" i="8" a="1"/>
  <c r="W5" i="8" s="1"/>
  <c r="AC5" i="8" a="1"/>
  <c r="AC5" i="8" s="1"/>
  <c r="I5" i="8" a="1"/>
  <c r="I5" i="8" s="1"/>
  <c r="I10" i="25" s="1"/>
  <c r="J5" i="8" a="1"/>
  <c r="J5" i="8" s="1"/>
  <c r="J11" i="25" s="1"/>
  <c r="T5" i="8" a="1"/>
  <c r="T5" i="8" s="1"/>
  <c r="R11" i="25" s="1"/>
  <c r="AB5" i="8" a="1"/>
  <c r="AB5" i="8" s="1"/>
  <c r="Y5" i="8" a="1"/>
  <c r="Y5" i="8" s="1"/>
  <c r="W14" i="25" s="1"/>
  <c r="S5" i="8" a="1"/>
  <c r="S5" i="8" s="1"/>
  <c r="V5" i="8" a="1"/>
  <c r="V5" i="8" s="1"/>
  <c r="M5" i="8" a="1"/>
  <c r="M5" i="8" s="1"/>
  <c r="M11" i="25" s="1"/>
  <c r="AF5" i="8" a="1"/>
  <c r="AF5" i="8" s="1"/>
  <c r="AD32" i="25" s="1"/>
  <c r="Z5" i="8" a="1"/>
  <c r="Z5" i="8" s="1"/>
  <c r="K5" i="8" a="1"/>
  <c r="K5" i="8" s="1"/>
  <c r="X5" i="8" a="1"/>
  <c r="X5" i="8" s="1"/>
  <c r="AA5" i="8" a="1"/>
  <c r="AA5" i="8" s="1"/>
  <c r="Y20" i="25" s="1"/>
  <c r="V11" i="25" l="1"/>
  <c r="V14" i="25"/>
  <c r="G18" i="25"/>
  <c r="G16" i="25"/>
  <c r="D16" i="25" s="1"/>
  <c r="G14" i="25"/>
  <c r="G15" i="25"/>
  <c r="D15" i="25" s="1"/>
  <c r="AA11" i="25"/>
  <c r="AA14" i="25"/>
  <c r="F14" i="25"/>
  <c r="F15" i="25"/>
  <c r="U11" i="25"/>
  <c r="U14" i="25"/>
  <c r="F20" i="25"/>
  <c r="F24" i="25"/>
  <c r="N8" i="25"/>
  <c r="N11" i="25"/>
  <c r="K18" i="25"/>
  <c r="K11" i="25"/>
  <c r="Q31" i="25"/>
  <c r="Q11" i="25"/>
  <c r="W21" i="25"/>
  <c r="W11" i="25"/>
  <c r="E10" i="25"/>
  <c r="E20" i="25"/>
  <c r="E29" i="25"/>
  <c r="L29" i="25"/>
  <c r="L11" i="25"/>
  <c r="Z30" i="25"/>
  <c r="Z11" i="25"/>
  <c r="Z18" i="25"/>
  <c r="AB10" i="25"/>
  <c r="AB32" i="25"/>
  <c r="Y18" i="25"/>
  <c r="Y29" i="25"/>
  <c r="D579" i="3"/>
  <c r="B580" i="3"/>
  <c r="D545" i="3"/>
  <c r="B546" i="3"/>
  <c r="X25" i="25"/>
  <c r="X18" i="25"/>
  <c r="X21" i="25"/>
  <c r="T10" i="25"/>
  <c r="T21" i="25"/>
  <c r="T18" i="25"/>
  <c r="Q25" i="25"/>
  <c r="Q18" i="25"/>
  <c r="K25" i="25"/>
  <c r="K31" i="25"/>
  <c r="R25" i="25"/>
  <c r="R18" i="25"/>
  <c r="R31" i="25"/>
  <c r="J20" i="25"/>
  <c r="J31" i="25"/>
  <c r="H23" i="25"/>
  <c r="H29" i="25"/>
  <c r="B516" i="3"/>
  <c r="D515" i="3"/>
  <c r="D482" i="3"/>
  <c r="B483" i="3"/>
  <c r="B454" i="3"/>
  <c r="D453" i="3"/>
  <c r="D422" i="3"/>
  <c r="B423" i="3"/>
  <c r="B393" i="3"/>
  <c r="D392" i="3"/>
  <c r="B361" i="3"/>
  <c r="D360" i="3"/>
  <c r="B331" i="3"/>
  <c r="D330" i="3"/>
  <c r="D303" i="3"/>
  <c r="B304" i="3"/>
  <c r="D270" i="3"/>
  <c r="B271" i="3"/>
  <c r="B241" i="3"/>
  <c r="D240" i="3"/>
  <c r="B210" i="3"/>
  <c r="D209" i="3"/>
  <c r="D179" i="3"/>
  <c r="B180" i="3"/>
  <c r="B147" i="3"/>
  <c r="D146" i="3"/>
  <c r="B116" i="3"/>
  <c r="D115" i="3"/>
  <c r="D83" i="3"/>
  <c r="B84" i="3"/>
  <c r="D51" i="3"/>
  <c r="B52" i="3"/>
  <c r="B27" i="3"/>
  <c r="D26" i="3"/>
  <c r="D320" i="3"/>
  <c r="C350" i="3"/>
  <c r="D321" i="3"/>
  <c r="C351" i="3"/>
  <c r="C344" i="3"/>
  <c r="D314" i="3"/>
  <c r="E105" i="3"/>
  <c r="E74" i="3"/>
  <c r="E75" i="3" s="1"/>
  <c r="E76" i="3" s="1"/>
  <c r="E77" i="3" s="1"/>
  <c r="E78" i="3" s="1"/>
  <c r="E79" i="3" s="1"/>
  <c r="E80" i="3" s="1"/>
  <c r="E81" i="3" s="1"/>
  <c r="E82" i="3" s="1"/>
  <c r="E83" i="3" s="1"/>
  <c r="E84" i="3" s="1"/>
  <c r="E85" i="3" s="1"/>
  <c r="E86" i="3" s="1"/>
  <c r="E87" i="3" s="1"/>
  <c r="E88" i="3" s="1"/>
  <c r="E89" i="3" s="1"/>
  <c r="E90" i="3" s="1"/>
  <c r="E91" i="3" s="1"/>
  <c r="C316" i="3"/>
  <c r="D285" i="3"/>
  <c r="D288" i="3"/>
  <c r="C319" i="3"/>
  <c r="C315" i="3"/>
  <c r="D284" i="3"/>
  <c r="C414" i="3"/>
  <c r="D383" i="3"/>
  <c r="C505" i="3"/>
  <c r="D474" i="3"/>
  <c r="C348" i="3"/>
  <c r="D318" i="3"/>
  <c r="D286" i="3"/>
  <c r="C317" i="3"/>
  <c r="D296" i="3"/>
  <c r="C327" i="3"/>
  <c r="Z31" i="25"/>
  <c r="Z24" i="25"/>
  <c r="AB8" i="25"/>
  <c r="AB21" i="25"/>
  <c r="AB25" i="25"/>
  <c r="AC21" i="25"/>
  <c r="AC8" i="25"/>
  <c r="AC25" i="25"/>
  <c r="AC31" i="25"/>
  <c r="AC24" i="25"/>
  <c r="Y32" i="25"/>
  <c r="Y24" i="25"/>
  <c r="Y8" i="25"/>
  <c r="J25" i="25"/>
  <c r="J30" i="25"/>
  <c r="J21" i="25"/>
  <c r="AD10" i="25"/>
  <c r="AD21" i="25"/>
  <c r="I8" i="25"/>
  <c r="I31" i="25"/>
  <c r="I25" i="25"/>
  <c r="H31" i="25"/>
  <c r="H8" i="25"/>
  <c r="M20" i="25"/>
  <c r="M25" i="25"/>
  <c r="T20" i="25"/>
  <c r="T30" i="25"/>
  <c r="T25" i="25"/>
  <c r="F8" i="25"/>
  <c r="F31" i="25"/>
  <c r="F18" i="25"/>
  <c r="L25" i="25"/>
  <c r="L8" i="25"/>
  <c r="S18" i="25"/>
  <c r="S25" i="25"/>
  <c r="S12" i="25"/>
  <c r="S10" i="25"/>
  <c r="D52" i="10"/>
  <c r="E47" i="10"/>
  <c r="V20" i="25"/>
  <c r="V21" i="25"/>
  <c r="V12" i="25"/>
  <c r="V8" i="25"/>
  <c r="V25" i="25"/>
  <c r="W20" i="25"/>
  <c r="W22" i="25"/>
  <c r="W8" i="25"/>
  <c r="E24" i="25"/>
  <c r="E8" i="25"/>
  <c r="L20" i="25"/>
  <c r="L24" i="25"/>
  <c r="K20" i="25"/>
  <c r="K21" i="25"/>
  <c r="Z20" i="25"/>
  <c r="Z10" i="25"/>
  <c r="Z21" i="25"/>
  <c r="AB20" i="25"/>
  <c r="AB18" i="25"/>
  <c r="N20" i="25"/>
  <c r="N27" i="25"/>
  <c r="X20" i="25"/>
  <c r="X24" i="25"/>
  <c r="R20" i="25"/>
  <c r="R30" i="25"/>
  <c r="R24" i="25"/>
  <c r="R21" i="25"/>
  <c r="AD20" i="25"/>
  <c r="AD30" i="25"/>
  <c r="AD8" i="25"/>
  <c r="G11" i="25"/>
  <c r="G20" i="25"/>
  <c r="G22" i="25"/>
  <c r="AC29" i="25"/>
  <c r="AC20" i="25"/>
  <c r="AC18" i="25"/>
  <c r="P20" i="25"/>
  <c r="P27" i="25"/>
  <c r="O29" i="25"/>
  <c r="O20" i="25"/>
  <c r="O27" i="25"/>
  <c r="O12" i="25"/>
  <c r="I20" i="25"/>
  <c r="I23" i="25"/>
  <c r="Q20" i="25"/>
  <c r="Q21" i="25"/>
  <c r="Q24" i="25"/>
  <c r="AA20" i="25"/>
  <c r="AA18" i="25"/>
  <c r="H20" i="25"/>
  <c r="H19" i="25"/>
  <c r="U20" i="25"/>
  <c r="U22" i="25"/>
  <c r="S20" i="25"/>
  <c r="S8" i="25"/>
  <c r="H10" i="25"/>
  <c r="H32" i="25"/>
  <c r="H25" i="25"/>
  <c r="O31" i="25"/>
  <c r="AC32" i="25"/>
  <c r="O21" i="25"/>
  <c r="AC23" i="25"/>
  <c r="O24" i="25"/>
  <c r="O30" i="25"/>
  <c r="O32" i="25"/>
  <c r="O10" i="25"/>
  <c r="O7" i="25"/>
  <c r="O23" i="25"/>
  <c r="O19" i="25"/>
  <c r="O25" i="25"/>
  <c r="O18" i="25"/>
  <c r="X29" i="25"/>
  <c r="X32" i="25"/>
  <c r="X10" i="25"/>
  <c r="T29" i="25"/>
  <c r="T32" i="25"/>
  <c r="Z29" i="25"/>
  <c r="Z32" i="25"/>
  <c r="Z8" i="25"/>
  <c r="AB29" i="25"/>
  <c r="AB31" i="25"/>
  <c r="K7" i="25"/>
  <c r="K8" i="25"/>
  <c r="K32" i="25"/>
  <c r="K10" i="25"/>
  <c r="K30" i="25"/>
  <c r="K19" i="25"/>
  <c r="K29" i="25"/>
  <c r="R8" i="25"/>
  <c r="R23" i="25"/>
  <c r="R7" i="25"/>
  <c r="R10" i="25"/>
  <c r="R32" i="25"/>
  <c r="R19" i="25"/>
  <c r="G23" i="25"/>
  <c r="G29" i="25"/>
  <c r="G7" i="25"/>
  <c r="G19" i="25"/>
  <c r="G31" i="25"/>
  <c r="G25" i="25"/>
  <c r="G21" i="25"/>
  <c r="G30" i="25"/>
  <c r="G10" i="25"/>
  <c r="G27" i="25"/>
  <c r="G24" i="25"/>
  <c r="G12" i="25"/>
  <c r="G8" i="25"/>
  <c r="N24" i="25"/>
  <c r="N12" i="25"/>
  <c r="N19" i="25"/>
  <c r="N31" i="25"/>
  <c r="N21" i="25"/>
  <c r="N18" i="25"/>
  <c r="N30" i="25"/>
  <c r="N25" i="25"/>
  <c r="N10" i="25"/>
  <c r="N23" i="25"/>
  <c r="N29" i="25"/>
  <c r="V10" i="25"/>
  <c r="V30" i="25"/>
  <c r="V23" i="25"/>
  <c r="V24" i="25"/>
  <c r="V29" i="25"/>
  <c r="V32" i="25"/>
  <c r="V18" i="25"/>
  <c r="V31" i="25"/>
  <c r="J29" i="25"/>
  <c r="J10" i="25"/>
  <c r="J32" i="25"/>
  <c r="P21" i="25"/>
  <c r="P23" i="25"/>
  <c r="P24" i="25"/>
  <c r="P19" i="25"/>
  <c r="P29" i="25"/>
  <c r="P10" i="25"/>
  <c r="P8" i="25"/>
  <c r="P25" i="25"/>
  <c r="P12" i="25"/>
  <c r="P18" i="25"/>
  <c r="P31" i="25"/>
  <c r="P30" i="25"/>
  <c r="AD29" i="25"/>
  <c r="AD31" i="25"/>
  <c r="I32" i="25"/>
  <c r="I29" i="25"/>
  <c r="Q10" i="25"/>
  <c r="Q30" i="25"/>
  <c r="Q19" i="25"/>
  <c r="Q32" i="25"/>
  <c r="Q7" i="25"/>
  <c r="Q23" i="25"/>
  <c r="Q8" i="25"/>
  <c r="AA19" i="25"/>
  <c r="AA31" i="25"/>
  <c r="AA21" i="25"/>
  <c r="AA29" i="25"/>
  <c r="AA10" i="25"/>
  <c r="AA32" i="25"/>
  <c r="AA30" i="25"/>
  <c r="AA8" i="25"/>
  <c r="AA24" i="25"/>
  <c r="AA25" i="25"/>
  <c r="F21" i="25"/>
  <c r="F7" i="25"/>
  <c r="F30" i="25"/>
  <c r="F25" i="25"/>
  <c r="F10" i="25"/>
  <c r="F29" i="25"/>
  <c r="F19" i="25"/>
  <c r="F27" i="25"/>
  <c r="M32" i="25"/>
  <c r="M31" i="25"/>
  <c r="M19" i="25"/>
  <c r="M10" i="25"/>
  <c r="M21" i="25"/>
  <c r="M29" i="25"/>
  <c r="U10" i="25"/>
  <c r="U18" i="25"/>
  <c r="U30" i="25"/>
  <c r="U25" i="25"/>
  <c r="U24" i="25"/>
  <c r="U12" i="25"/>
  <c r="U8" i="25"/>
  <c r="U21" i="25"/>
  <c r="U19" i="25"/>
  <c r="U29" i="25"/>
  <c r="U23" i="25"/>
  <c r="U32" i="25"/>
  <c r="U31" i="25"/>
  <c r="S21" i="25"/>
  <c r="S29" i="25"/>
  <c r="S30" i="25"/>
  <c r="S32" i="25"/>
  <c r="S23" i="25"/>
  <c r="S31" i="25"/>
  <c r="W32" i="25"/>
  <c r="W23" i="25"/>
  <c r="W10" i="25"/>
  <c r="W30" i="25"/>
  <c r="W24" i="25"/>
  <c r="W18" i="25"/>
  <c r="W29" i="25"/>
  <c r="W12" i="25"/>
  <c r="W19" i="25"/>
  <c r="W31" i="25"/>
  <c r="W25" i="25"/>
  <c r="E21" i="25"/>
  <c r="E19" i="25"/>
  <c r="L31" i="25"/>
  <c r="L21" i="25"/>
  <c r="L23" i="25"/>
  <c r="L10" i="25"/>
  <c r="L32" i="25"/>
  <c r="D8" i="25" l="1"/>
  <c r="D14" i="25"/>
  <c r="D11" i="25"/>
  <c r="D27" i="25"/>
  <c r="D7" i="25"/>
  <c r="D18" i="25"/>
  <c r="D10" i="25"/>
  <c r="D21" i="25"/>
  <c r="D22" i="25"/>
  <c r="D24" i="25"/>
  <c r="D32" i="25"/>
  <c r="D29" i="25"/>
  <c r="D20" i="25"/>
  <c r="D23" i="25"/>
  <c r="D30" i="25"/>
  <c r="D25" i="25"/>
  <c r="D31" i="25"/>
  <c r="D19" i="25"/>
  <c r="D12" i="25"/>
  <c r="B547" i="3"/>
  <c r="D546" i="3"/>
  <c r="D580" i="3"/>
  <c r="B581" i="3"/>
  <c r="B517" i="3"/>
  <c r="D516" i="3"/>
  <c r="B484" i="3"/>
  <c r="D483" i="3"/>
  <c r="B455" i="3"/>
  <c r="D454" i="3"/>
  <c r="B424" i="3"/>
  <c r="D423" i="3"/>
  <c r="B394" i="3"/>
  <c r="D393" i="3"/>
  <c r="B362" i="3"/>
  <c r="D361" i="3"/>
  <c r="D331" i="3"/>
  <c r="B332" i="3"/>
  <c r="B305" i="3"/>
  <c r="D304" i="3"/>
  <c r="D271" i="3"/>
  <c r="B272" i="3"/>
  <c r="B242" i="3"/>
  <c r="D241" i="3"/>
  <c r="B211" i="3"/>
  <c r="D210" i="3"/>
  <c r="B181" i="3"/>
  <c r="D180" i="3"/>
  <c r="D147" i="3"/>
  <c r="B148" i="3"/>
  <c r="B117" i="3"/>
  <c r="D116" i="3"/>
  <c r="D84" i="3"/>
  <c r="B85" i="3"/>
  <c r="D52" i="3"/>
  <c r="B53" i="3"/>
  <c r="D27" i="3"/>
  <c r="B28" i="3"/>
  <c r="C445" i="3"/>
  <c r="D414" i="3"/>
  <c r="E137" i="3"/>
  <c r="E106" i="3"/>
  <c r="E107" i="3" s="1"/>
  <c r="E108" i="3" s="1"/>
  <c r="E109" i="3" s="1"/>
  <c r="E110" i="3" s="1"/>
  <c r="E111" i="3" s="1"/>
  <c r="E112" i="3" s="1"/>
  <c r="E113" i="3" s="1"/>
  <c r="E114" i="3" s="1"/>
  <c r="E115" i="3" s="1"/>
  <c r="E116" i="3" s="1"/>
  <c r="E117" i="3" s="1"/>
  <c r="E118" i="3" s="1"/>
  <c r="E119" i="3" s="1"/>
  <c r="E120" i="3" s="1"/>
  <c r="E121" i="3" s="1"/>
  <c r="E122" i="3" s="1"/>
  <c r="E123" i="3" s="1"/>
  <c r="D317" i="3"/>
  <c r="C347" i="3"/>
  <c r="D315" i="3"/>
  <c r="C345" i="3"/>
  <c r="C374" i="3"/>
  <c r="D344" i="3"/>
  <c r="D319" i="3"/>
  <c r="C349" i="3"/>
  <c r="D351" i="3"/>
  <c r="C381" i="3"/>
  <c r="D348" i="3"/>
  <c r="C378" i="3"/>
  <c r="C380" i="3"/>
  <c r="D350" i="3"/>
  <c r="C536" i="3"/>
  <c r="D505" i="3"/>
  <c r="C346" i="3"/>
  <c r="D316" i="3"/>
  <c r="D327" i="3"/>
  <c r="C357" i="3"/>
  <c r="Y36" i="25"/>
  <c r="D57" i="10"/>
  <c r="E52" i="10"/>
  <c r="AD36" i="25"/>
  <c r="J36" i="25"/>
  <c r="H36" i="25"/>
  <c r="AC36" i="25"/>
  <c r="O36" i="25"/>
  <c r="AB36" i="25"/>
  <c r="P36" i="25"/>
  <c r="M36" i="25"/>
  <c r="AA36" i="25"/>
  <c r="W36" i="25"/>
  <c r="V36" i="25"/>
  <c r="Z36" i="25"/>
  <c r="Q36" i="25"/>
  <c r="F36" i="25"/>
  <c r="N36" i="25"/>
  <c r="R36" i="25"/>
  <c r="T36" i="25"/>
  <c r="L36" i="25"/>
  <c r="E36" i="25"/>
  <c r="K36" i="25"/>
  <c r="X36" i="25"/>
  <c r="U36" i="25"/>
  <c r="I36" i="25"/>
  <c r="G36" i="25"/>
  <c r="S36" i="25"/>
  <c r="D36" i="25" l="1"/>
  <c r="N37" i="25"/>
  <c r="E37" i="25"/>
  <c r="D581" i="3"/>
  <c r="B582" i="3"/>
  <c r="B548" i="3"/>
  <c r="D547" i="3"/>
  <c r="D517" i="3"/>
  <c r="B518" i="3"/>
  <c r="B485" i="3"/>
  <c r="D484" i="3"/>
  <c r="D455" i="3"/>
  <c r="B456" i="3"/>
  <c r="D424" i="3"/>
  <c r="B425" i="3"/>
  <c r="D394" i="3"/>
  <c r="B395" i="3"/>
  <c r="B363" i="3"/>
  <c r="D362" i="3"/>
  <c r="D332" i="3"/>
  <c r="B333" i="3"/>
  <c r="D305" i="3"/>
  <c r="B306" i="3"/>
  <c r="B273" i="3"/>
  <c r="D272" i="3"/>
  <c r="D242" i="3"/>
  <c r="B243" i="3"/>
  <c r="D211" i="3"/>
  <c r="B212" i="3"/>
  <c r="D181" i="3"/>
  <c r="B182" i="3"/>
  <c r="B149" i="3"/>
  <c r="D148" i="3"/>
  <c r="B118" i="3"/>
  <c r="D117" i="3"/>
  <c r="D85" i="3"/>
  <c r="B86" i="3"/>
  <c r="B54" i="3"/>
  <c r="D53" i="3"/>
  <c r="B29" i="3"/>
  <c r="D28" i="3"/>
  <c r="C475" i="3"/>
  <c r="D445" i="3"/>
  <c r="C409" i="3"/>
  <c r="D378" i="3"/>
  <c r="D345" i="3"/>
  <c r="C375" i="3"/>
  <c r="C411" i="3"/>
  <c r="D380" i="3"/>
  <c r="D381" i="3"/>
  <c r="C412" i="3"/>
  <c r="D347" i="3"/>
  <c r="C377" i="3"/>
  <c r="C376" i="3"/>
  <c r="D346" i="3"/>
  <c r="C405" i="3"/>
  <c r="D374" i="3"/>
  <c r="D349" i="3"/>
  <c r="C379" i="3"/>
  <c r="E168" i="3"/>
  <c r="E138" i="3"/>
  <c r="E139" i="3" s="1"/>
  <c r="E140" i="3" s="1"/>
  <c r="E141" i="3" s="1"/>
  <c r="E142" i="3" s="1"/>
  <c r="E143" i="3" s="1"/>
  <c r="E144" i="3" s="1"/>
  <c r="E145" i="3" s="1"/>
  <c r="E146" i="3" s="1"/>
  <c r="E147" i="3" s="1"/>
  <c r="E148" i="3" s="1"/>
  <c r="E149" i="3" s="1"/>
  <c r="E150" i="3" s="1"/>
  <c r="E151" i="3" s="1"/>
  <c r="E152" i="3" s="1"/>
  <c r="E153" i="3" s="1"/>
  <c r="E154" i="3" s="1"/>
  <c r="E155" i="3" s="1"/>
  <c r="C569" i="3"/>
  <c r="D569" i="3" s="1"/>
  <c r="D536" i="3"/>
  <c r="D357" i="3"/>
  <c r="C387" i="3"/>
  <c r="D62" i="10"/>
  <c r="E57" i="10"/>
  <c r="Q37" i="25"/>
  <c r="J37" i="25"/>
  <c r="D582" i="3" l="1"/>
  <c r="B583" i="3"/>
  <c r="D548" i="3"/>
  <c r="B549" i="3"/>
  <c r="B519" i="3"/>
  <c r="D518" i="3"/>
  <c r="D485" i="3"/>
  <c r="B486" i="3"/>
  <c r="D456" i="3"/>
  <c r="B457" i="3"/>
  <c r="D425" i="3"/>
  <c r="B426" i="3"/>
  <c r="B396" i="3"/>
  <c r="D395" i="3"/>
  <c r="B364" i="3"/>
  <c r="D363" i="3"/>
  <c r="B334" i="3"/>
  <c r="D333" i="3"/>
  <c r="D306" i="3"/>
  <c r="B307" i="3"/>
  <c r="B274" i="3"/>
  <c r="D273" i="3"/>
  <c r="B244" i="3"/>
  <c r="D243" i="3"/>
  <c r="B213" i="3"/>
  <c r="D212" i="3"/>
  <c r="B183" i="3"/>
  <c r="D182" i="3"/>
  <c r="D149" i="3"/>
  <c r="B150" i="3"/>
  <c r="D118" i="3"/>
  <c r="B119" i="3"/>
  <c r="D86" i="3"/>
  <c r="B87" i="3"/>
  <c r="D54" i="3"/>
  <c r="B55" i="3"/>
  <c r="B30" i="3"/>
  <c r="D29" i="3"/>
  <c r="D379" i="3"/>
  <c r="C410" i="3"/>
  <c r="C506" i="3"/>
  <c r="D475" i="3"/>
  <c r="D405" i="3"/>
  <c r="C436" i="3"/>
  <c r="C442" i="3"/>
  <c r="D411" i="3"/>
  <c r="D375" i="3"/>
  <c r="C406" i="3"/>
  <c r="D376" i="3"/>
  <c r="C407" i="3"/>
  <c r="D412" i="3"/>
  <c r="C443" i="3"/>
  <c r="D377" i="3"/>
  <c r="C408" i="3"/>
  <c r="E169" i="3"/>
  <c r="E170" i="3" s="1"/>
  <c r="E171" i="3" s="1"/>
  <c r="E172" i="3" s="1"/>
  <c r="E173" i="3" s="1"/>
  <c r="E174" i="3" s="1"/>
  <c r="E175" i="3" s="1"/>
  <c r="E176" i="3" s="1"/>
  <c r="E177" i="3" s="1"/>
  <c r="E178" i="3" s="1"/>
  <c r="E179" i="3" s="1"/>
  <c r="E180" i="3" s="1"/>
  <c r="E181" i="3" s="1"/>
  <c r="E182" i="3" s="1"/>
  <c r="E183" i="3" s="1"/>
  <c r="E184" i="3" s="1"/>
  <c r="E185" i="3" s="1"/>
  <c r="E186" i="3" s="1"/>
  <c r="E229" i="3"/>
  <c r="E230" i="3" s="1"/>
  <c r="E231" i="3" s="1"/>
  <c r="E232" i="3" s="1"/>
  <c r="E233" i="3" s="1"/>
  <c r="E234" i="3" s="1"/>
  <c r="E235" i="3" s="1"/>
  <c r="E236" i="3" s="1"/>
  <c r="E237" i="3" s="1"/>
  <c r="E238" i="3" s="1"/>
  <c r="E239" i="3" s="1"/>
  <c r="E240" i="3" s="1"/>
  <c r="E241" i="3" s="1"/>
  <c r="E242" i="3" s="1"/>
  <c r="E243" i="3" s="1"/>
  <c r="E244" i="3" s="1"/>
  <c r="E245" i="3" s="1"/>
  <c r="E246" i="3" s="1"/>
  <c r="E247" i="3" s="1"/>
  <c r="E199" i="3"/>
  <c r="C440" i="3"/>
  <c r="D409" i="3"/>
  <c r="D387" i="3"/>
  <c r="C418" i="3"/>
  <c r="E62" i="10"/>
  <c r="D67" i="10"/>
  <c r="B550" i="3" l="1"/>
  <c r="D549" i="3"/>
  <c r="D583" i="3"/>
  <c r="B584" i="3"/>
  <c r="D519" i="3"/>
  <c r="B520" i="3"/>
  <c r="D486" i="3"/>
  <c r="B487" i="3"/>
  <c r="B458" i="3"/>
  <c r="D457" i="3"/>
  <c r="B427" i="3"/>
  <c r="D426" i="3"/>
  <c r="D396" i="3"/>
  <c r="B397" i="3"/>
  <c r="D364" i="3"/>
  <c r="B365" i="3"/>
  <c r="D334" i="3"/>
  <c r="B335" i="3"/>
  <c r="B308" i="3"/>
  <c r="D307" i="3"/>
  <c r="B275" i="3"/>
  <c r="D274" i="3"/>
  <c r="D244" i="3"/>
  <c r="B245" i="3"/>
  <c r="B214" i="3"/>
  <c r="D213" i="3"/>
  <c r="D183" i="3"/>
  <c r="B184" i="3"/>
  <c r="D150" i="3"/>
  <c r="B151" i="3"/>
  <c r="B120" i="3"/>
  <c r="D119" i="3"/>
  <c r="B88" i="3"/>
  <c r="D87" i="3"/>
  <c r="D55" i="3"/>
  <c r="B56" i="3"/>
  <c r="B31" i="3"/>
  <c r="D30" i="3"/>
  <c r="D408" i="3"/>
  <c r="C439" i="3"/>
  <c r="E200" i="3"/>
  <c r="E201" i="3" s="1"/>
  <c r="E202" i="3" s="1"/>
  <c r="E203" i="3" s="1"/>
  <c r="E204" i="3" s="1"/>
  <c r="E205" i="3" s="1"/>
  <c r="E206" i="3" s="1"/>
  <c r="E207" i="3" s="1"/>
  <c r="E208" i="3" s="1"/>
  <c r="E209" i="3" s="1"/>
  <c r="E210" i="3" s="1"/>
  <c r="E211" i="3" s="1"/>
  <c r="E212" i="3" s="1"/>
  <c r="E213" i="3" s="1"/>
  <c r="E214" i="3" s="1"/>
  <c r="E215" i="3" s="1"/>
  <c r="E216" i="3" s="1"/>
  <c r="E217" i="3" s="1"/>
  <c r="E259" i="3"/>
  <c r="C537" i="3"/>
  <c r="D506" i="3"/>
  <c r="D410" i="3"/>
  <c r="C441" i="3"/>
  <c r="D443" i="3"/>
  <c r="C473" i="3"/>
  <c r="C466" i="3"/>
  <c r="D436" i="3"/>
  <c r="D406" i="3"/>
  <c r="C437" i="3"/>
  <c r="D442" i="3"/>
  <c r="C472" i="3"/>
  <c r="C470" i="3"/>
  <c r="D440" i="3"/>
  <c r="C438" i="3"/>
  <c r="D407" i="3"/>
  <c r="D418" i="3"/>
  <c r="C449" i="3"/>
  <c r="D72" i="10"/>
  <c r="E67" i="10"/>
  <c r="B551" i="3" l="1"/>
  <c r="D550" i="3"/>
  <c r="D308" i="3"/>
  <c r="D584" i="3"/>
  <c r="B585" i="3"/>
  <c r="D520" i="3"/>
  <c r="B521" i="3"/>
  <c r="B488" i="3"/>
  <c r="D487" i="3"/>
  <c r="D458" i="3"/>
  <c r="B459" i="3"/>
  <c r="D427" i="3"/>
  <c r="B428" i="3"/>
  <c r="B398" i="3"/>
  <c r="D397" i="3"/>
  <c r="B366" i="3"/>
  <c r="D365" i="3"/>
  <c r="B336" i="3"/>
  <c r="D335" i="3"/>
  <c r="D275" i="3"/>
  <c r="B276" i="3"/>
  <c r="B246" i="3"/>
  <c r="D245" i="3"/>
  <c r="D214" i="3"/>
  <c r="B215" i="3"/>
  <c r="D184" i="3"/>
  <c r="B185" i="3"/>
  <c r="B152" i="3"/>
  <c r="D151" i="3"/>
  <c r="D120" i="3"/>
  <c r="B121" i="3"/>
  <c r="D88" i="3"/>
  <c r="B89" i="3"/>
  <c r="B57" i="3"/>
  <c r="D56" i="3"/>
  <c r="B32" i="3"/>
  <c r="D31" i="3"/>
  <c r="D473" i="3"/>
  <c r="C504" i="3"/>
  <c r="C503" i="3"/>
  <c r="D472" i="3"/>
  <c r="C471" i="3"/>
  <c r="D441" i="3"/>
  <c r="C497" i="3"/>
  <c r="D466" i="3"/>
  <c r="D439" i="3"/>
  <c r="C469" i="3"/>
  <c r="D470" i="3"/>
  <c r="C501" i="3"/>
  <c r="C468" i="3"/>
  <c r="D438" i="3"/>
  <c r="D437" i="3"/>
  <c r="C467" i="3"/>
  <c r="C570" i="3"/>
  <c r="D570" i="3" s="1"/>
  <c r="D537" i="3"/>
  <c r="E260" i="3"/>
  <c r="E261" i="3" s="1"/>
  <c r="E262" i="3" s="1"/>
  <c r="E263" i="3" s="1"/>
  <c r="E264" i="3" s="1"/>
  <c r="E265" i="3" s="1"/>
  <c r="E266" i="3" s="1"/>
  <c r="E267" i="3" s="1"/>
  <c r="E268" i="3" s="1"/>
  <c r="E269" i="3" s="1"/>
  <c r="E270" i="3" s="1"/>
  <c r="E271" i="3" s="1"/>
  <c r="E272" i="3" s="1"/>
  <c r="E273" i="3" s="1"/>
  <c r="E274" i="3" s="1"/>
  <c r="E275" i="3" s="1"/>
  <c r="E276" i="3" s="1"/>
  <c r="E277" i="3" s="1"/>
  <c r="E290" i="3"/>
  <c r="D449" i="3"/>
  <c r="C479" i="3"/>
  <c r="D77" i="10"/>
  <c r="E72" i="10"/>
  <c r="D32" i="3" l="1"/>
  <c r="B586" i="3"/>
  <c r="D586" i="3" s="1"/>
  <c r="D585" i="3"/>
  <c r="B552" i="3"/>
  <c r="D551" i="3"/>
  <c r="B522" i="3"/>
  <c r="D521" i="3"/>
  <c r="D488" i="3"/>
  <c r="B489" i="3"/>
  <c r="B460" i="3"/>
  <c r="D459" i="3"/>
  <c r="D428" i="3"/>
  <c r="B429" i="3"/>
  <c r="B399" i="3"/>
  <c r="D398" i="3"/>
  <c r="D366" i="3"/>
  <c r="B367" i="3"/>
  <c r="D336" i="3"/>
  <c r="B337" i="3"/>
  <c r="D276" i="3"/>
  <c r="B277" i="3"/>
  <c r="B247" i="3"/>
  <c r="D246" i="3"/>
  <c r="B216" i="3"/>
  <c r="D215" i="3"/>
  <c r="D185" i="3"/>
  <c r="B186" i="3"/>
  <c r="D152" i="3"/>
  <c r="B153" i="3"/>
  <c r="D121" i="3"/>
  <c r="B122" i="3"/>
  <c r="D89" i="3"/>
  <c r="B90" i="3"/>
  <c r="B58" i="3"/>
  <c r="D57" i="3"/>
  <c r="D467" i="3"/>
  <c r="C498" i="3"/>
  <c r="C534" i="3"/>
  <c r="D503" i="3"/>
  <c r="C500" i="3"/>
  <c r="D469" i="3"/>
  <c r="C535" i="3"/>
  <c r="D504" i="3"/>
  <c r="D497" i="3"/>
  <c r="C528" i="3"/>
  <c r="D468" i="3"/>
  <c r="C499" i="3"/>
  <c r="D471" i="3"/>
  <c r="C502" i="3"/>
  <c r="E291" i="3"/>
  <c r="E292" i="3" s="1"/>
  <c r="E293" i="3" s="1"/>
  <c r="E294" i="3" s="1"/>
  <c r="E295" i="3" s="1"/>
  <c r="E296" i="3" s="1"/>
  <c r="E297" i="3" s="1"/>
  <c r="E298" i="3" s="1"/>
  <c r="E299" i="3" s="1"/>
  <c r="E300" i="3" s="1"/>
  <c r="E301" i="3" s="1"/>
  <c r="E302" i="3" s="1"/>
  <c r="E303" i="3" s="1"/>
  <c r="E304" i="3" s="1"/>
  <c r="E305" i="3" s="1"/>
  <c r="E306" i="3" s="1"/>
  <c r="E307" i="3" s="1"/>
  <c r="E308" i="3" s="1"/>
  <c r="E321" i="3"/>
  <c r="C532" i="3"/>
  <c r="D501" i="3"/>
  <c r="D479" i="3"/>
  <c r="C510" i="3"/>
  <c r="D82" i="10"/>
  <c r="E77" i="10"/>
  <c r="D247" i="3" l="1"/>
  <c r="D399" i="3"/>
  <c r="D522" i="3"/>
  <c r="D277" i="3"/>
  <c r="B553" i="3"/>
  <c r="D552" i="3"/>
  <c r="D186" i="3"/>
  <c r="D489" i="3"/>
  <c r="B490" i="3"/>
  <c r="B461" i="3"/>
  <c r="D460" i="3"/>
  <c r="B430" i="3"/>
  <c r="D429" i="3"/>
  <c r="D367" i="3"/>
  <c r="B368" i="3"/>
  <c r="B338" i="3"/>
  <c r="D337" i="3"/>
  <c r="D216" i="3"/>
  <c r="B217" i="3"/>
  <c r="D153" i="3"/>
  <c r="B154" i="3"/>
  <c r="B123" i="3"/>
  <c r="D122" i="3"/>
  <c r="D90" i="3"/>
  <c r="B91" i="3"/>
  <c r="B59" i="3"/>
  <c r="D58" i="3"/>
  <c r="C568" i="3"/>
  <c r="D568" i="3" s="1"/>
  <c r="D535" i="3"/>
  <c r="D534" i="3"/>
  <c r="C567" i="3"/>
  <c r="D567" i="3" s="1"/>
  <c r="D528" i="3"/>
  <c r="C561" i="3"/>
  <c r="D561" i="3" s="1"/>
  <c r="D532" i="3"/>
  <c r="C565" i="3"/>
  <c r="D565" i="3" s="1"/>
  <c r="E322" i="3"/>
  <c r="E323" i="3" s="1"/>
  <c r="E324" i="3" s="1"/>
  <c r="E325" i="3" s="1"/>
  <c r="E326" i="3" s="1"/>
  <c r="E327" i="3" s="1"/>
  <c r="E328" i="3" s="1"/>
  <c r="E329" i="3" s="1"/>
  <c r="E330" i="3" s="1"/>
  <c r="E331" i="3" s="1"/>
  <c r="E332" i="3" s="1"/>
  <c r="E333" i="3" s="1"/>
  <c r="E334" i="3" s="1"/>
  <c r="E335" i="3" s="1"/>
  <c r="E336" i="3" s="1"/>
  <c r="E337" i="3" s="1"/>
  <c r="E338" i="3" s="1"/>
  <c r="E339" i="3" s="1"/>
  <c r="E351" i="3"/>
  <c r="D502" i="3"/>
  <c r="C533" i="3"/>
  <c r="D500" i="3"/>
  <c r="C531" i="3"/>
  <c r="C529" i="3"/>
  <c r="D498" i="3"/>
  <c r="D499" i="3"/>
  <c r="C530" i="3"/>
  <c r="D510" i="3"/>
  <c r="C541" i="3"/>
  <c r="E82" i="10"/>
  <c r="D87" i="10"/>
  <c r="D91" i="3" l="1"/>
  <c r="D461" i="3"/>
  <c r="D123" i="3"/>
  <c r="D553" i="3"/>
  <c r="D430" i="3"/>
  <c r="D217" i="3"/>
  <c r="B491" i="3"/>
  <c r="D490" i="3"/>
  <c r="D368" i="3"/>
  <c r="B369" i="3"/>
  <c r="D338" i="3"/>
  <c r="B339" i="3"/>
  <c r="B155" i="3"/>
  <c r="D154" i="3"/>
  <c r="B60" i="3"/>
  <c r="D59" i="3"/>
  <c r="D529" i="3"/>
  <c r="C562" i="3"/>
  <c r="D562" i="3" s="1"/>
  <c r="C563" i="3"/>
  <c r="D563" i="3" s="1"/>
  <c r="D530" i="3"/>
  <c r="E381" i="3"/>
  <c r="E352" i="3"/>
  <c r="E353" i="3" s="1"/>
  <c r="E354" i="3" s="1"/>
  <c r="E355" i="3" s="1"/>
  <c r="E356" i="3" s="1"/>
  <c r="E357" i="3" s="1"/>
  <c r="E358" i="3" s="1"/>
  <c r="E359" i="3" s="1"/>
  <c r="E360" i="3" s="1"/>
  <c r="E361" i="3" s="1"/>
  <c r="E362" i="3" s="1"/>
  <c r="E363" i="3" s="1"/>
  <c r="E364" i="3" s="1"/>
  <c r="E365" i="3" s="1"/>
  <c r="E366" i="3" s="1"/>
  <c r="E367" i="3" s="1"/>
  <c r="E368" i="3" s="1"/>
  <c r="E369" i="3" s="1"/>
  <c r="D531" i="3"/>
  <c r="C564" i="3"/>
  <c r="D564" i="3" s="1"/>
  <c r="C566" i="3"/>
  <c r="D566" i="3" s="1"/>
  <c r="D533" i="3"/>
  <c r="D541" i="3"/>
  <c r="C574" i="3"/>
  <c r="D574" i="3" s="1"/>
  <c r="D92" i="10"/>
  <c r="E87" i="10"/>
  <c r="D60" i="3" l="1"/>
  <c r="D491" i="3"/>
  <c r="D155" i="3"/>
  <c r="D339" i="3"/>
  <c r="D369" i="3"/>
  <c r="E412" i="3"/>
  <c r="E382" i="3"/>
  <c r="E383" i="3" s="1"/>
  <c r="E384" i="3" s="1"/>
  <c r="E385" i="3" s="1"/>
  <c r="E386" i="3" s="1"/>
  <c r="E387" i="3" s="1"/>
  <c r="E388" i="3" s="1"/>
  <c r="E389" i="3" s="1"/>
  <c r="E390" i="3" s="1"/>
  <c r="E391" i="3" s="1"/>
  <c r="E392" i="3" s="1"/>
  <c r="E393" i="3" s="1"/>
  <c r="E394" i="3" s="1"/>
  <c r="E395" i="3" s="1"/>
  <c r="E396" i="3" s="1"/>
  <c r="E397" i="3" s="1"/>
  <c r="E398" i="3" s="1"/>
  <c r="E399" i="3" s="1"/>
  <c r="D97" i="10"/>
  <c r="D102" i="10" s="1"/>
  <c r="E92" i="10"/>
  <c r="D107" i="10" l="1"/>
  <c r="E102" i="10"/>
  <c r="AH102" i="10"/>
  <c r="AE57" i="4" s="1"/>
  <c r="AZ14" i="24" s="1"/>
  <c r="J102" i="10"/>
  <c r="G57" i="4" s="1"/>
  <c r="H14" i="24" s="1"/>
  <c r="AC102" i="10"/>
  <c r="Z57" i="4" s="1"/>
  <c r="AP14" i="24" s="1"/>
  <c r="S102" i="10"/>
  <c r="P57" i="4" s="1"/>
  <c r="AI102" i="10"/>
  <c r="AF57" i="4" s="1"/>
  <c r="BB14" i="24" s="1"/>
  <c r="T102" i="10"/>
  <c r="Q57" i="4" s="1"/>
  <c r="X14" i="24" s="1"/>
  <c r="AJ102" i="10"/>
  <c r="AG57" i="4" s="1"/>
  <c r="Z14" i="24" s="1"/>
  <c r="I102" i="10"/>
  <c r="F57" i="4" s="1"/>
  <c r="F14" i="24" s="1"/>
  <c r="H102" i="10"/>
  <c r="E57" i="4" s="1"/>
  <c r="D14" i="24" s="1"/>
  <c r="V102" i="10"/>
  <c r="S57" i="4" s="1"/>
  <c r="AB14" i="24" s="1"/>
  <c r="AG102" i="10"/>
  <c r="AD57" i="4" s="1"/>
  <c r="AX14" i="24" s="1"/>
  <c r="AD102" i="10"/>
  <c r="AA57" i="4" s="1"/>
  <c r="AR14" i="24" s="1"/>
  <c r="AE102" i="10"/>
  <c r="AB57" i="4" s="1"/>
  <c r="AT14" i="24" s="1"/>
  <c r="X102" i="10"/>
  <c r="U57" i="4" s="1"/>
  <c r="AF14" i="24" s="1"/>
  <c r="AA102" i="10"/>
  <c r="X57" i="4" s="1"/>
  <c r="AL14" i="24" s="1"/>
  <c r="AF102" i="10"/>
  <c r="AC57" i="4" s="1"/>
  <c r="AV14" i="24" s="1"/>
  <c r="Z102" i="10"/>
  <c r="W57" i="4" s="1"/>
  <c r="AJ14" i="24" s="1"/>
  <c r="W102" i="10"/>
  <c r="T57" i="4" s="1"/>
  <c r="AD14" i="24" s="1"/>
  <c r="Q102" i="10"/>
  <c r="N57" i="4" s="1"/>
  <c r="L102" i="10"/>
  <c r="I57" i="4" s="1"/>
  <c r="L14" i="24" s="1"/>
  <c r="AB102" i="10"/>
  <c r="Y57" i="4" s="1"/>
  <c r="AN14" i="24" s="1"/>
  <c r="R102" i="10"/>
  <c r="O57" i="4" s="1"/>
  <c r="V14" i="24" s="1"/>
  <c r="U102" i="10"/>
  <c r="R57" i="4" s="1"/>
  <c r="M102" i="10"/>
  <c r="J57" i="4" s="1"/>
  <c r="N14" i="24" s="1"/>
  <c r="K102" i="10"/>
  <c r="H57" i="4" s="1"/>
  <c r="J14" i="24" s="1"/>
  <c r="O102" i="10"/>
  <c r="L57" i="4" s="1"/>
  <c r="R14" i="24" s="1"/>
  <c r="P102" i="10"/>
  <c r="M57" i="4" s="1"/>
  <c r="T14" i="24" s="1"/>
  <c r="Y102" i="10"/>
  <c r="V57" i="4" s="1"/>
  <c r="AH14" i="24" s="1"/>
  <c r="N102" i="10"/>
  <c r="K57" i="4" s="1"/>
  <c r="P14" i="24" s="1"/>
  <c r="E413" i="3"/>
  <c r="E414" i="3" s="1"/>
  <c r="E415" i="3" s="1"/>
  <c r="E416" i="3" s="1"/>
  <c r="E417" i="3" s="1"/>
  <c r="E418" i="3" s="1"/>
  <c r="E419" i="3" s="1"/>
  <c r="E420" i="3" s="1"/>
  <c r="E421" i="3" s="1"/>
  <c r="E422" i="3" s="1"/>
  <c r="E423" i="3" s="1"/>
  <c r="E424" i="3" s="1"/>
  <c r="E425" i="3" s="1"/>
  <c r="E426" i="3" s="1"/>
  <c r="E427" i="3" s="1"/>
  <c r="E428" i="3" s="1"/>
  <c r="E429" i="3" s="1"/>
  <c r="E430" i="3" s="1"/>
  <c r="E443" i="3"/>
  <c r="E97" i="10"/>
  <c r="E107" i="10" l="1"/>
  <c r="D112" i="10"/>
  <c r="AB107" i="10"/>
  <c r="Y56" i="4" s="1"/>
  <c r="AN13" i="24" s="1"/>
  <c r="H107" i="10"/>
  <c r="E56" i="4" s="1"/>
  <c r="D13" i="24" s="1"/>
  <c r="V107" i="10"/>
  <c r="S56" i="4" s="1"/>
  <c r="AB13" i="24" s="1"/>
  <c r="J107" i="10"/>
  <c r="G56" i="4" s="1"/>
  <c r="H13" i="24" s="1"/>
  <c r="AC107" i="10"/>
  <c r="Z56" i="4" s="1"/>
  <c r="AP13" i="24" s="1"/>
  <c r="R107" i="10"/>
  <c r="O56" i="4" s="1"/>
  <c r="V13" i="24" s="1"/>
  <c r="S107" i="10"/>
  <c r="P56" i="4" s="1"/>
  <c r="AF107" i="10"/>
  <c r="AC56" i="4" s="1"/>
  <c r="AV13" i="24" s="1"/>
  <c r="K107" i="10"/>
  <c r="H56" i="4" s="1"/>
  <c r="J13" i="24" s="1"/>
  <c r="Z107" i="10"/>
  <c r="W56" i="4" s="1"/>
  <c r="AJ13" i="24" s="1"/>
  <c r="AI107" i="10"/>
  <c r="AF56" i="4" s="1"/>
  <c r="BB13" i="24" s="1"/>
  <c r="U107" i="10"/>
  <c r="R56" i="4" s="1"/>
  <c r="O107" i="10"/>
  <c r="L56" i="4" s="1"/>
  <c r="R13" i="24" s="1"/>
  <c r="P107" i="10"/>
  <c r="M56" i="4" s="1"/>
  <c r="T13" i="24" s="1"/>
  <c r="N107" i="10"/>
  <c r="K56" i="4" s="1"/>
  <c r="P13" i="24" s="1"/>
  <c r="L107" i="10"/>
  <c r="I56" i="4" s="1"/>
  <c r="L13" i="24" s="1"/>
  <c r="X107" i="10"/>
  <c r="U56" i="4" s="1"/>
  <c r="AF13" i="24" s="1"/>
  <c r="AE107" i="10"/>
  <c r="AB56" i="4" s="1"/>
  <c r="AT13" i="24" s="1"/>
  <c r="I107" i="10"/>
  <c r="F56" i="4" s="1"/>
  <c r="F13" i="24" s="1"/>
  <c r="AH107" i="10"/>
  <c r="AE56" i="4" s="1"/>
  <c r="AZ13" i="24" s="1"/>
  <c r="AG107" i="10"/>
  <c r="AD56" i="4" s="1"/>
  <c r="AX13" i="24" s="1"/>
  <c r="W107" i="10"/>
  <c r="T56" i="4" s="1"/>
  <c r="AD13" i="24" s="1"/>
  <c r="M107" i="10"/>
  <c r="J56" i="4" s="1"/>
  <c r="N13" i="24" s="1"/>
  <c r="T107" i="10"/>
  <c r="Q56" i="4" s="1"/>
  <c r="X13" i="24" s="1"/>
  <c r="AJ107" i="10"/>
  <c r="AG56" i="4" s="1"/>
  <c r="Z13" i="24" s="1"/>
  <c r="Q107" i="10"/>
  <c r="N56" i="4" s="1"/>
  <c r="Y107" i="10"/>
  <c r="V56" i="4" s="1"/>
  <c r="AH13" i="24" s="1"/>
  <c r="AD107" i="10"/>
  <c r="AA56" i="4" s="1"/>
  <c r="AR13" i="24" s="1"/>
  <c r="AA107" i="10"/>
  <c r="X56" i="4" s="1"/>
  <c r="AL13" i="24" s="1"/>
  <c r="E473" i="3"/>
  <c r="E444" i="3"/>
  <c r="E445" i="3" s="1"/>
  <c r="E446" i="3" s="1"/>
  <c r="E447" i="3" s="1"/>
  <c r="E448" i="3" s="1"/>
  <c r="E449" i="3" s="1"/>
  <c r="E450" i="3" s="1"/>
  <c r="E451" i="3" s="1"/>
  <c r="E452" i="3" s="1"/>
  <c r="E453" i="3" s="1"/>
  <c r="E454" i="3" s="1"/>
  <c r="E455" i="3" s="1"/>
  <c r="E456" i="3" s="1"/>
  <c r="E457" i="3" s="1"/>
  <c r="E458" i="3" s="1"/>
  <c r="E459" i="3" s="1"/>
  <c r="E460" i="3" s="1"/>
  <c r="E461" i="3" s="1"/>
  <c r="T269" i="3"/>
  <c r="Y391" i="3"/>
  <c r="O82" i="3"/>
  <c r="AI302" i="3"/>
  <c r="Y392" i="3"/>
  <c r="K481" i="3"/>
  <c r="G482" i="3"/>
  <c r="AC178" i="3"/>
  <c r="R482" i="3"/>
  <c r="AF24" i="3"/>
  <c r="O49" i="3"/>
  <c r="M303" i="3"/>
  <c r="AF420" i="3"/>
  <c r="AH49" i="3"/>
  <c r="S453" i="3"/>
  <c r="G270" i="3"/>
  <c r="K421" i="3"/>
  <c r="G24" i="3"/>
  <c r="AG330" i="3"/>
  <c r="L24" i="3"/>
  <c r="AG543" i="3"/>
  <c r="AC81" i="3"/>
  <c r="K50" i="3"/>
  <c r="AF480" i="3"/>
  <c r="M238" i="3"/>
  <c r="L453" i="3"/>
  <c r="AE358" i="3"/>
  <c r="T302" i="3"/>
  <c r="Z82" i="3"/>
  <c r="J83" i="3"/>
  <c r="AH453" i="3"/>
  <c r="P358" i="3"/>
  <c r="AA544" i="3"/>
  <c r="O328" i="3"/>
  <c r="I328" i="3"/>
  <c r="AI480" i="3"/>
  <c r="R330" i="3"/>
  <c r="G49" i="3"/>
  <c r="K179" i="3"/>
  <c r="J360" i="3"/>
  <c r="I115" i="3"/>
  <c r="L329" i="3"/>
  <c r="W113" i="3"/>
  <c r="R544" i="3"/>
  <c r="Q329" i="3"/>
  <c r="AE208" i="3"/>
  <c r="J208" i="3"/>
  <c r="R302" i="3"/>
  <c r="G82" i="3"/>
  <c r="AI207" i="3"/>
  <c r="X239" i="3"/>
  <c r="M328" i="3"/>
  <c r="Q51" i="3"/>
  <c r="O453" i="3"/>
  <c r="H360" i="3"/>
  <c r="W25" i="3"/>
  <c r="X451" i="3"/>
  <c r="AB329" i="3"/>
  <c r="AA515" i="3"/>
  <c r="Z452" i="3"/>
  <c r="AC543" i="3"/>
  <c r="R392" i="3"/>
  <c r="J514" i="3"/>
  <c r="K545" i="3"/>
  <c r="S145" i="3"/>
  <c r="H48" i="3"/>
  <c r="M178" i="3"/>
  <c r="T543" i="3"/>
  <c r="G144" i="3"/>
  <c r="G544" i="3"/>
  <c r="AG144" i="3"/>
  <c r="AD25" i="3"/>
  <c r="L391" i="3"/>
  <c r="AB209" i="3"/>
  <c r="R514" i="3"/>
  <c r="R301" i="3"/>
  <c r="Y145" i="3"/>
  <c r="L179" i="3"/>
  <c r="AE113" i="3"/>
  <c r="AI146" i="3"/>
  <c r="AG303" i="3"/>
  <c r="O51" i="3"/>
  <c r="K482" i="3"/>
  <c r="Y359" i="3"/>
  <c r="V480" i="3"/>
  <c r="AD51" i="3"/>
  <c r="L269" i="3"/>
  <c r="AB83" i="3"/>
  <c r="U420" i="3"/>
  <c r="AF453" i="3"/>
  <c r="J480" i="3"/>
  <c r="T360" i="3"/>
  <c r="I482" i="3"/>
  <c r="I390" i="3"/>
  <c r="AD268" i="3"/>
  <c r="T50" i="3"/>
  <c r="W49" i="3"/>
  <c r="AC544" i="3"/>
  <c r="AF81" i="3"/>
  <c r="K178" i="3"/>
  <c r="W451" i="3"/>
  <c r="V113" i="3"/>
  <c r="K81" i="3"/>
  <c r="Y239" i="3"/>
  <c r="AC360" i="3"/>
  <c r="AB82" i="3"/>
  <c r="J481" i="3"/>
  <c r="O208" i="3"/>
  <c r="V391" i="3"/>
  <c r="O114" i="3"/>
  <c r="Y270" i="3"/>
  <c r="V544" i="3"/>
  <c r="AF270" i="3"/>
  <c r="G83" i="3"/>
  <c r="R81" i="3"/>
  <c r="N453" i="3"/>
  <c r="P390" i="3"/>
  <c r="AF26" i="3"/>
  <c r="AA391" i="3"/>
  <c r="H51" i="3"/>
  <c r="J146" i="3"/>
  <c r="X113" i="3"/>
  <c r="L482" i="3"/>
  <c r="Y25" i="3"/>
  <c r="AE239" i="3"/>
  <c r="H543" i="3"/>
  <c r="M513" i="3"/>
  <c r="H390" i="3"/>
  <c r="N359" i="3"/>
  <c r="J179" i="3"/>
  <c r="R209" i="3"/>
  <c r="AC177" i="3"/>
  <c r="H81" i="3"/>
  <c r="P328" i="3"/>
  <c r="AF239" i="3"/>
  <c r="Y480" i="3"/>
  <c r="AG422" i="3"/>
  <c r="I209" i="3"/>
  <c r="P270" i="3"/>
  <c r="Y178" i="3"/>
  <c r="X49" i="3"/>
  <c r="P481" i="3"/>
  <c r="AA81" i="3"/>
  <c r="N113" i="3"/>
  <c r="AI303" i="3"/>
  <c r="O515" i="3"/>
  <c r="P238" i="3"/>
  <c r="H114" i="3"/>
  <c r="T177" i="3"/>
  <c r="Q390" i="3"/>
  <c r="P115" i="3"/>
  <c r="G208" i="3"/>
  <c r="L422" i="3"/>
  <c r="Y422" i="3"/>
  <c r="P303" i="3"/>
  <c r="AB545" i="3"/>
  <c r="K115" i="3"/>
  <c r="AF208" i="3"/>
  <c r="AB238" i="3"/>
  <c r="R359" i="3"/>
  <c r="AE207" i="3"/>
  <c r="S360" i="3"/>
  <c r="N360" i="3"/>
  <c r="AH420" i="3"/>
  <c r="Y302" i="3"/>
  <c r="R178" i="3"/>
  <c r="I82" i="3"/>
  <c r="Z25" i="3"/>
  <c r="G238" i="3"/>
  <c r="O513" i="3"/>
  <c r="Z269" i="3"/>
  <c r="H545" i="3"/>
  <c r="J238" i="3"/>
  <c r="G301" i="3"/>
  <c r="K543" i="3"/>
  <c r="N114" i="3"/>
  <c r="I240" i="3"/>
  <c r="W81" i="3"/>
  <c r="M358" i="3"/>
  <c r="AI481" i="3"/>
  <c r="T208" i="3"/>
  <c r="H25" i="3"/>
  <c r="V451" i="3"/>
  <c r="Z146" i="3"/>
  <c r="U302" i="3"/>
  <c r="T179" i="3"/>
  <c r="X545" i="3"/>
  <c r="Y453" i="3"/>
  <c r="AD358" i="3"/>
  <c r="AD543" i="3"/>
  <c r="T544" i="3"/>
  <c r="AA113" i="3"/>
  <c r="X543" i="3"/>
  <c r="P545" i="3"/>
  <c r="K330" i="3"/>
  <c r="O145" i="3"/>
  <c r="Z421" i="3"/>
  <c r="AB207" i="3"/>
  <c r="AE545" i="3"/>
  <c r="AA303" i="3"/>
  <c r="U391" i="3"/>
  <c r="M268" i="3"/>
  <c r="AB113" i="3"/>
  <c r="G115" i="3"/>
  <c r="I238" i="3"/>
  <c r="Q178" i="3"/>
  <c r="AA269" i="3"/>
  <c r="AC421" i="3"/>
  <c r="AH359" i="3"/>
  <c r="V179" i="3"/>
  <c r="N390" i="3"/>
  <c r="Q358" i="3"/>
  <c r="V328" i="3"/>
  <c r="U146" i="3"/>
  <c r="N146" i="3"/>
  <c r="K422" i="3"/>
  <c r="Y207" i="3"/>
  <c r="I301" i="3"/>
  <c r="AI240" i="3"/>
  <c r="P178" i="3"/>
  <c r="G328" i="3"/>
  <c r="Q207" i="3"/>
  <c r="O420" i="3"/>
  <c r="AD453" i="3"/>
  <c r="Y482" i="3"/>
  <c r="AG208" i="3"/>
  <c r="G392" i="3"/>
  <c r="AG51" i="3"/>
  <c r="W302" i="3"/>
  <c r="AI301" i="3"/>
  <c r="AD178" i="3"/>
  <c r="N240" i="3"/>
  <c r="AD302" i="3"/>
  <c r="N480" i="3"/>
  <c r="AF421" i="3"/>
  <c r="AG360" i="3"/>
  <c r="X391" i="3"/>
  <c r="AB144" i="3"/>
  <c r="Q301" i="3"/>
  <c r="P513" i="3"/>
  <c r="AD359" i="3"/>
  <c r="S178" i="3"/>
  <c r="L240" i="3"/>
  <c r="V51" i="3"/>
  <c r="T545" i="3"/>
  <c r="Z480" i="3"/>
  <c r="AD421" i="3"/>
  <c r="AA392" i="3"/>
  <c r="Q240" i="3"/>
  <c r="Y545" i="3"/>
  <c r="W115" i="3"/>
  <c r="T51" i="3"/>
  <c r="M83" i="3"/>
  <c r="X453" i="3"/>
  <c r="Q545" i="3"/>
  <c r="S451" i="3"/>
  <c r="S240" i="3"/>
  <c r="Z302" i="3"/>
  <c r="P240" i="3"/>
  <c r="Z451" i="3"/>
  <c r="P207" i="3"/>
  <c r="G26" i="3"/>
  <c r="AC303" i="3"/>
  <c r="X270" i="3"/>
  <c r="U390" i="3"/>
  <c r="AI177" i="3"/>
  <c r="X390" i="3"/>
  <c r="AH360" i="3"/>
  <c r="Y481" i="3"/>
  <c r="S48" i="3"/>
  <c r="AB514" i="3"/>
  <c r="L328" i="3"/>
  <c r="X51" i="3"/>
  <c r="K360" i="3"/>
  <c r="AC113" i="3"/>
  <c r="V270" i="3"/>
  <c r="V83" i="3"/>
  <c r="T480" i="3"/>
  <c r="Z49" i="3"/>
  <c r="AF422" i="3"/>
  <c r="AB114" i="3"/>
  <c r="AH451" i="3"/>
  <c r="N513" i="3"/>
  <c r="Q83" i="3"/>
  <c r="AC452" i="3"/>
  <c r="Z114" i="3"/>
  <c r="S207" i="3"/>
  <c r="J269" i="3"/>
  <c r="AA24" i="3"/>
  <c r="Q24" i="3"/>
  <c r="AC114" i="3"/>
  <c r="Z268" i="3"/>
  <c r="J145" i="3"/>
  <c r="S239" i="3"/>
  <c r="AE49" i="3"/>
  <c r="AA330" i="3"/>
  <c r="P50" i="3"/>
  <c r="G545" i="3"/>
  <c r="O360" i="3"/>
  <c r="AI179" i="3"/>
  <c r="S269" i="3"/>
  <c r="AH50" i="3"/>
  <c r="O480" i="3"/>
  <c r="W268" i="3"/>
  <c r="U82" i="3"/>
  <c r="Y513" i="3"/>
  <c r="R82" i="3"/>
  <c r="J115" i="3"/>
  <c r="R390" i="3"/>
  <c r="T329" i="3"/>
  <c r="H328" i="3"/>
  <c r="X480" i="3"/>
  <c r="J50" i="3"/>
  <c r="U240" i="3"/>
  <c r="T420" i="3"/>
  <c r="AE543" i="3"/>
  <c r="Q145" i="3"/>
  <c r="O239" i="3"/>
  <c r="O177" i="3"/>
  <c r="H146" i="3"/>
  <c r="Q209" i="3"/>
  <c r="I268" i="3"/>
  <c r="J114" i="3"/>
  <c r="O209" i="3"/>
  <c r="M390" i="3"/>
  <c r="R422" i="3"/>
  <c r="T209" i="3"/>
  <c r="M544" i="3"/>
  <c r="O303" i="3"/>
  <c r="G360" i="3"/>
  <c r="AD544" i="3"/>
  <c r="AI330" i="3"/>
  <c r="AG207" i="3"/>
  <c r="Y360" i="3"/>
  <c r="L49" i="3"/>
  <c r="AH328" i="3"/>
  <c r="N82" i="3"/>
  <c r="N302" i="3"/>
  <c r="O359" i="3"/>
  <c r="Z26" i="3"/>
  <c r="M25" i="3"/>
  <c r="AA48" i="3"/>
  <c r="X359" i="3"/>
  <c r="AF209" i="3"/>
  <c r="V302" i="3"/>
  <c r="AB145" i="3"/>
  <c r="Z48" i="3"/>
  <c r="AD420" i="3"/>
  <c r="N81" i="3"/>
  <c r="AC302" i="3"/>
  <c r="S421" i="3"/>
  <c r="AD513" i="3"/>
  <c r="O48" i="3"/>
  <c r="R208" i="3"/>
  <c r="AE359" i="3"/>
  <c r="Q82" i="3"/>
  <c r="H482" i="3"/>
  <c r="U144" i="3"/>
  <c r="AF360" i="3"/>
  <c r="AD177" i="3"/>
  <c r="O514" i="3"/>
  <c r="AC301" i="3"/>
  <c r="W480" i="3"/>
  <c r="AG81" i="3"/>
  <c r="T48" i="3"/>
  <c r="N144" i="3"/>
  <c r="P24" i="3"/>
  <c r="N177" i="3"/>
  <c r="H24" i="3"/>
  <c r="P239" i="3"/>
  <c r="AB269" i="3"/>
  <c r="K145" i="3"/>
  <c r="O391" i="3"/>
  <c r="O544" i="3"/>
  <c r="U452" i="3"/>
  <c r="AB302" i="3"/>
  <c r="AF146" i="3"/>
  <c r="AH208" i="3"/>
  <c r="L208" i="3"/>
  <c r="L358" i="3"/>
  <c r="M113" i="3"/>
  <c r="N178" i="3"/>
  <c r="AB270" i="3"/>
  <c r="Q421" i="3"/>
  <c r="AC268" i="3"/>
  <c r="K515" i="3"/>
  <c r="W515" i="3"/>
  <c r="P543" i="3"/>
  <c r="AH207" i="3"/>
  <c r="AD113" i="3"/>
  <c r="I514" i="3"/>
  <c r="AG328" i="3"/>
  <c r="W421" i="3"/>
  <c r="U50" i="3"/>
  <c r="AH178" i="3"/>
  <c r="AD390" i="3"/>
  <c r="N207" i="3"/>
  <c r="AC391" i="3"/>
  <c r="O238" i="3"/>
  <c r="H330" i="3"/>
  <c r="Q113" i="3"/>
  <c r="V209" i="3"/>
  <c r="AE390" i="3"/>
  <c r="N145" i="3"/>
  <c r="H207" i="3"/>
  <c r="R144" i="3"/>
  <c r="Q420" i="3"/>
  <c r="AD83" i="3"/>
  <c r="AE480" i="3"/>
  <c r="P269" i="3"/>
  <c r="AF83" i="3"/>
  <c r="AH480" i="3"/>
  <c r="R543" i="3"/>
  <c r="AH144" i="3"/>
  <c r="AC270" i="3"/>
  <c r="L115" i="3"/>
  <c r="I513" i="3"/>
  <c r="W328" i="3"/>
  <c r="Q422" i="3"/>
  <c r="W48" i="3"/>
  <c r="H451" i="3"/>
  <c r="W329" i="3"/>
  <c r="H421" i="3"/>
  <c r="AC453" i="3"/>
  <c r="I179" i="3"/>
  <c r="K240" i="3"/>
  <c r="AC451" i="3"/>
  <c r="AA420" i="3"/>
  <c r="P515" i="3"/>
  <c r="X238" i="3"/>
  <c r="G453" i="3"/>
  <c r="M451" i="3"/>
  <c r="AI453" i="3"/>
  <c r="U48" i="3"/>
  <c r="AI544" i="3"/>
  <c r="AF48" i="3"/>
  <c r="W83" i="3"/>
  <c r="G146" i="3"/>
  <c r="P25" i="3"/>
  <c r="R452" i="3"/>
  <c r="V545" i="3"/>
  <c r="L302" i="3"/>
  <c r="AD114" i="3"/>
  <c r="G177" i="3"/>
  <c r="W392" i="3"/>
  <c r="Z481" i="3"/>
  <c r="K358" i="3"/>
  <c r="X301" i="3"/>
  <c r="AE452" i="3"/>
  <c r="P48" i="3"/>
  <c r="AE26" i="3"/>
  <c r="Q270" i="3"/>
  <c r="AA481" i="3"/>
  <c r="AG83" i="3"/>
  <c r="T144" i="3"/>
  <c r="S177" i="3"/>
  <c r="L26" i="3"/>
  <c r="J452" i="3"/>
  <c r="Y26" i="3"/>
  <c r="X50" i="3"/>
  <c r="AI209" i="3"/>
  <c r="V82" i="3"/>
  <c r="G240" i="3"/>
  <c r="AH238" i="3"/>
  <c r="K114" i="3"/>
  <c r="J328" i="3"/>
  <c r="V268" i="3"/>
  <c r="AG145" i="3"/>
  <c r="M49" i="3"/>
  <c r="X48" i="3"/>
  <c r="AA482" i="3"/>
  <c r="G209" i="3"/>
  <c r="AC328" i="3"/>
  <c r="X268" i="3"/>
  <c r="Y48" i="3"/>
  <c r="K209" i="3"/>
  <c r="N25" i="3"/>
  <c r="U544" i="3"/>
  <c r="P51" i="3"/>
  <c r="H392" i="3"/>
  <c r="T238" i="3"/>
  <c r="AC115" i="3"/>
  <c r="J240" i="3"/>
  <c r="AF115" i="3"/>
  <c r="W391" i="3"/>
  <c r="AB420" i="3"/>
  <c r="AI422" i="3"/>
  <c r="Z239" i="3"/>
  <c r="AI421" i="3"/>
  <c r="AD545" i="3"/>
  <c r="H238" i="3"/>
  <c r="AH114" i="3"/>
  <c r="AH81" i="3"/>
  <c r="M240" i="3"/>
  <c r="S115" i="3"/>
  <c r="J421" i="3"/>
  <c r="W545" i="3"/>
  <c r="T178" i="3"/>
  <c r="R269" i="3"/>
  <c r="S330" i="3"/>
  <c r="N391" i="3"/>
  <c r="Z453" i="3"/>
  <c r="M82" i="3"/>
  <c r="AC238" i="3"/>
  <c r="X145" i="3"/>
  <c r="AB390" i="3"/>
  <c r="N83" i="3"/>
  <c r="Z83" i="3"/>
  <c r="AA115" i="3"/>
  <c r="AI82" i="3"/>
  <c r="M145" i="3"/>
  <c r="AE82" i="3"/>
  <c r="AA358" i="3"/>
  <c r="K146" i="3"/>
  <c r="L178" i="3"/>
  <c r="R24" i="3"/>
  <c r="I146" i="3"/>
  <c r="W270" i="3"/>
  <c r="Q513" i="3"/>
  <c r="AI391" i="3"/>
  <c r="G513" i="3"/>
  <c r="AF391" i="3"/>
  <c r="V422" i="3"/>
  <c r="AI113" i="3"/>
  <c r="Y209" i="3"/>
  <c r="J49" i="3"/>
  <c r="L301" i="3"/>
  <c r="P480" i="3"/>
  <c r="R207" i="3"/>
  <c r="AF482" i="3"/>
  <c r="AG268" i="3"/>
  <c r="Z545" i="3"/>
  <c r="L177" i="3"/>
  <c r="R545" i="3"/>
  <c r="Z513" i="3"/>
  <c r="Y179" i="3"/>
  <c r="V329" i="3"/>
  <c r="R49" i="3"/>
  <c r="W82" i="3"/>
  <c r="X114" i="3"/>
  <c r="P301" i="3"/>
  <c r="I451" i="3"/>
  <c r="Y208" i="3"/>
  <c r="Q239" i="3"/>
  <c r="AG240" i="3"/>
  <c r="AG146" i="3"/>
  <c r="S358" i="3"/>
  <c r="U513" i="3"/>
  <c r="AF269" i="3"/>
  <c r="V50" i="3"/>
  <c r="Y114" i="3"/>
  <c r="I145" i="3"/>
  <c r="AF390" i="3"/>
  <c r="AG329" i="3"/>
  <c r="R420" i="3"/>
  <c r="U239" i="3"/>
  <c r="AH391" i="3"/>
  <c r="U515" i="3"/>
  <c r="P482" i="3"/>
  <c r="U25" i="3"/>
  <c r="AI145" i="3"/>
  <c r="H239" i="3"/>
  <c r="AF179" i="3"/>
  <c r="V24" i="3"/>
  <c r="L113" i="3"/>
  <c r="S303" i="3"/>
  <c r="O83" i="3"/>
  <c r="R451" i="3"/>
  <c r="I545" i="3"/>
  <c r="M482" i="3"/>
  <c r="AE420" i="3"/>
  <c r="AI329" i="3"/>
  <c r="X482" i="3"/>
  <c r="W514" i="3"/>
  <c r="S482" i="3"/>
  <c r="Q268" i="3"/>
  <c r="L81" i="3"/>
  <c r="W26" i="3"/>
  <c r="AD239" i="3"/>
  <c r="P82" i="3"/>
  <c r="S481" i="3"/>
  <c r="AC207" i="3"/>
  <c r="H178" i="3"/>
  <c r="AB452" i="3"/>
  <c r="AC145" i="3"/>
  <c r="AG453" i="3"/>
  <c r="Z179" i="3"/>
  <c r="J390" i="3"/>
  <c r="T83" i="3"/>
  <c r="AD26" i="3"/>
  <c r="G514" i="3"/>
  <c r="AG49" i="3"/>
  <c r="V303" i="3"/>
  <c r="L146" i="3"/>
  <c r="U303" i="3"/>
  <c r="AD145" i="3"/>
  <c r="U269" i="3"/>
  <c r="J391" i="3"/>
  <c r="AI545" i="3"/>
  <c r="AE453" i="3"/>
  <c r="J48" i="3"/>
  <c r="AD391" i="3"/>
  <c r="I302" i="3"/>
  <c r="N481" i="3"/>
  <c r="AH390" i="3"/>
  <c r="AB48" i="3"/>
  <c r="AG82" i="3"/>
  <c r="I481" i="3"/>
  <c r="AI359" i="3"/>
  <c r="Z303" i="3"/>
  <c r="Q480" i="3"/>
  <c r="U24" i="3"/>
  <c r="O422" i="3"/>
  <c r="AG113" i="3"/>
  <c r="X544" i="3"/>
  <c r="AH513" i="3"/>
  <c r="O50" i="3"/>
  <c r="V238" i="3"/>
  <c r="X82" i="3"/>
  <c r="V543" i="3"/>
  <c r="W301" i="3"/>
  <c r="AD24" i="3"/>
  <c r="Q25" i="3"/>
  <c r="P146" i="3"/>
  <c r="AG482" i="3"/>
  <c r="P421" i="3"/>
  <c r="J301" i="3"/>
  <c r="W420" i="3"/>
  <c r="M422" i="3"/>
  <c r="P208" i="3"/>
  <c r="O179" i="3"/>
  <c r="H513" i="3"/>
  <c r="AG452" i="3"/>
  <c r="V515" i="3"/>
  <c r="AA144" i="3"/>
  <c r="AH392" i="3"/>
  <c r="AA421" i="3"/>
  <c r="L544" i="3"/>
  <c r="X421" i="3"/>
  <c r="AF359" i="3"/>
  <c r="AC26" i="3"/>
  <c r="Q26" i="3"/>
  <c r="U330" i="3"/>
  <c r="AG115" i="3"/>
  <c r="N48" i="3"/>
  <c r="M208" i="3"/>
  <c r="Y50" i="3"/>
  <c r="P359" i="3"/>
  <c r="S208" i="3"/>
  <c r="L51" i="3"/>
  <c r="V452" i="3"/>
  <c r="P179" i="3"/>
  <c r="S270" i="3"/>
  <c r="H480" i="3"/>
  <c r="AI390" i="3"/>
  <c r="M146" i="3"/>
  <c r="L50" i="3"/>
  <c r="J270" i="3"/>
  <c r="T481" i="3"/>
  <c r="K269" i="3"/>
  <c r="AI25" i="3"/>
  <c r="G452" i="3"/>
  <c r="AC390" i="3"/>
  <c r="AB239" i="3"/>
  <c r="K207" i="3"/>
  <c r="AG48" i="3"/>
  <c r="T482" i="3"/>
  <c r="I48" i="3"/>
  <c r="AF50" i="3"/>
  <c r="AA360" i="3"/>
  <c r="AH270" i="3"/>
  <c r="AD115" i="3"/>
  <c r="AA114" i="3"/>
  <c r="AA543" i="3"/>
  <c r="AB208" i="3"/>
  <c r="AF178" i="3"/>
  <c r="AI48" i="3"/>
  <c r="L144" i="3"/>
  <c r="AB81" i="3"/>
  <c r="AF238" i="3"/>
  <c r="AB24" i="3"/>
  <c r="AA545" i="3"/>
  <c r="J513" i="3"/>
  <c r="AD50" i="3"/>
  <c r="AH146" i="3"/>
  <c r="O329" i="3"/>
  <c r="AF451" i="3"/>
  <c r="V360" i="3"/>
  <c r="AC269" i="3"/>
  <c r="X358" i="3"/>
  <c r="H144" i="3"/>
  <c r="N51" i="3"/>
  <c r="Z301" i="3"/>
  <c r="AG270" i="3"/>
  <c r="N543" i="3"/>
  <c r="AE544" i="3"/>
  <c r="AC481" i="3"/>
  <c r="AH209" i="3"/>
  <c r="AD482" i="3"/>
  <c r="Q481" i="3"/>
  <c r="AA207" i="3"/>
  <c r="M239" i="3"/>
  <c r="J144" i="3"/>
  <c r="X146" i="3"/>
  <c r="T115" i="3"/>
  <c r="AA238" i="3"/>
  <c r="U543" i="3"/>
  <c r="T392" i="3"/>
  <c r="T390" i="3"/>
  <c r="M360" i="3"/>
  <c r="AI543" i="3"/>
  <c r="P392" i="3"/>
  <c r="P268" i="3"/>
  <c r="M269" i="3"/>
  <c r="AC48" i="3"/>
  <c r="G239" i="3"/>
  <c r="K453" i="3"/>
  <c r="AC50" i="3"/>
  <c r="O545" i="3"/>
  <c r="AI392" i="3"/>
  <c r="AG391" i="3"/>
  <c r="N329" i="3"/>
  <c r="T451" i="3"/>
  <c r="G50" i="3"/>
  <c r="U270" i="3"/>
  <c r="S329" i="3"/>
  <c r="M270" i="3"/>
  <c r="AC392" i="3"/>
  <c r="I391" i="3"/>
  <c r="Z207" i="3"/>
  <c r="L238" i="3"/>
  <c r="Z238" i="3"/>
  <c r="U268" i="3"/>
  <c r="H481" i="3"/>
  <c r="Q328" i="3"/>
  <c r="M144" i="3"/>
  <c r="AF545" i="3"/>
  <c r="AB482" i="3"/>
  <c r="I515" i="3"/>
  <c r="R481" i="3"/>
  <c r="Z515" i="3"/>
  <c r="O26" i="3"/>
  <c r="K270" i="3"/>
  <c r="AE302" i="3"/>
  <c r="AA145" i="3"/>
  <c r="AH51" i="3"/>
  <c r="Q452" i="3"/>
  <c r="AE481" i="3"/>
  <c r="N482" i="3"/>
  <c r="K420" i="3"/>
  <c r="I420" i="3"/>
  <c r="N544" i="3"/>
  <c r="Q48" i="3"/>
  <c r="P114" i="3"/>
  <c r="AB49" i="3"/>
  <c r="AF358" i="3"/>
  <c r="I330" i="3"/>
  <c r="K24" i="3"/>
  <c r="U453" i="3"/>
  <c r="M48" i="3"/>
  <c r="P391" i="3"/>
  <c r="AC330" i="3"/>
  <c r="H514" i="3"/>
  <c r="J209" i="3"/>
  <c r="AC239" i="3"/>
  <c r="Z113" i="3"/>
  <c r="AB543" i="3"/>
  <c r="Q179" i="3"/>
  <c r="AE238" i="3"/>
  <c r="T328" i="3"/>
  <c r="S113" i="3"/>
  <c r="AC49" i="3"/>
  <c r="W390" i="3"/>
  <c r="H240" i="3"/>
  <c r="I480" i="3"/>
  <c r="O25" i="3"/>
  <c r="W207" i="3"/>
  <c r="Z209" i="3"/>
  <c r="N49" i="3"/>
  <c r="R515" i="3"/>
  <c r="J453" i="3"/>
  <c r="W114" i="3"/>
  <c r="Y115" i="3"/>
  <c r="O81" i="3"/>
  <c r="J207" i="3"/>
  <c r="AE513" i="3"/>
  <c r="N270" i="3"/>
  <c r="W145" i="3"/>
  <c r="P330" i="3"/>
  <c r="AD360" i="3"/>
  <c r="I24" i="3"/>
  <c r="V177" i="3"/>
  <c r="X207" i="3"/>
  <c r="L543" i="3"/>
  <c r="U113" i="3"/>
  <c r="AG24" i="3"/>
  <c r="T453" i="3"/>
  <c r="Z240" i="3"/>
  <c r="G51" i="3"/>
  <c r="AI360" i="3"/>
  <c r="P302" i="3"/>
  <c r="X144" i="3"/>
  <c r="AD48" i="3"/>
  <c r="AG420" i="3"/>
  <c r="Y82" i="3"/>
  <c r="I453" i="3"/>
  <c r="O178" i="3"/>
  <c r="AC480" i="3"/>
  <c r="J420" i="3"/>
  <c r="P209" i="3"/>
  <c r="W303" i="3"/>
  <c r="V392" i="3"/>
  <c r="U480" i="3"/>
  <c r="AD179" i="3"/>
  <c r="M179" i="3"/>
  <c r="J178" i="3"/>
  <c r="Q544" i="3"/>
  <c r="R480" i="3"/>
  <c r="M24" i="3"/>
  <c r="AI49" i="3"/>
  <c r="S209" i="3"/>
  <c r="AE146" i="3"/>
  <c r="J82" i="3"/>
  <c r="J544" i="3"/>
  <c r="AG421" i="3"/>
  <c r="Z544" i="3"/>
  <c r="Q146" i="3"/>
  <c r="K328" i="3"/>
  <c r="J303" i="3"/>
  <c r="AA209" i="3"/>
  <c r="R83" i="3"/>
  <c r="G207" i="3"/>
  <c r="K25" i="3"/>
  <c r="H453" i="3"/>
  <c r="AG514" i="3"/>
  <c r="V481" i="3"/>
  <c r="Q391" i="3"/>
  <c r="W144" i="3"/>
  <c r="V48" i="3"/>
  <c r="AD207" i="3"/>
  <c r="S144" i="3"/>
  <c r="AA25" i="3"/>
  <c r="K26" i="3"/>
  <c r="T358" i="3"/>
  <c r="AE422" i="3"/>
  <c r="I421" i="3"/>
  <c r="G481" i="3"/>
  <c r="T240" i="3"/>
  <c r="AC240" i="3"/>
  <c r="K49" i="3"/>
  <c r="J359" i="3"/>
  <c r="I303" i="3"/>
  <c r="X360" i="3"/>
  <c r="AB50" i="3"/>
  <c r="AI114" i="3"/>
  <c r="AD49" i="3"/>
  <c r="O240" i="3"/>
  <c r="S24" i="3"/>
  <c r="AE269" i="3"/>
  <c r="Y515" i="3"/>
  <c r="AG209" i="3"/>
  <c r="AA177" i="3"/>
  <c r="Q177" i="3"/>
  <c r="H422" i="3"/>
  <c r="M81" i="3"/>
  <c r="V513" i="3"/>
  <c r="N514" i="3"/>
  <c r="N422" i="3"/>
  <c r="Y144" i="3"/>
  <c r="J545" i="3"/>
  <c r="N303" i="3"/>
  <c r="W51" i="3"/>
  <c r="O452" i="3"/>
  <c r="AA514" i="3"/>
  <c r="N115" i="3"/>
  <c r="AG390" i="3"/>
  <c r="L392" i="3"/>
  <c r="N24" i="3"/>
  <c r="R303" i="3"/>
  <c r="AF177" i="3"/>
  <c r="T514" i="3"/>
  <c r="AE451" i="3"/>
  <c r="U81" i="3"/>
  <c r="W481" i="3"/>
  <c r="AG513" i="3"/>
  <c r="O113" i="3"/>
  <c r="M114" i="3"/>
  <c r="AH25" i="3"/>
  <c r="U329" i="3"/>
  <c r="AI50" i="3"/>
  <c r="AH422" i="3"/>
  <c r="AD515" i="3"/>
  <c r="Y451" i="3"/>
  <c r="AE301" i="3"/>
  <c r="O390" i="3"/>
  <c r="I208" i="3"/>
  <c r="L270" i="3"/>
  <c r="AG481" i="3"/>
  <c r="W543" i="3"/>
  <c r="R145" i="3"/>
  <c r="L421" i="3"/>
  <c r="AA240" i="3"/>
  <c r="X81" i="3"/>
  <c r="Z420" i="3"/>
  <c r="L514" i="3"/>
  <c r="G451" i="3"/>
  <c r="AA301" i="3"/>
  <c r="O268" i="3"/>
  <c r="AD330" i="3"/>
  <c r="W544" i="3"/>
  <c r="S513" i="3"/>
  <c r="G358" i="3"/>
  <c r="AA390" i="3"/>
  <c r="Q81" i="3"/>
  <c r="H358" i="3"/>
  <c r="H515" i="3"/>
  <c r="T25" i="3"/>
  <c r="AA328" i="3"/>
  <c r="I543" i="3"/>
  <c r="H269" i="3"/>
  <c r="Y328" i="3"/>
  <c r="K51" i="3"/>
  <c r="N452" i="3"/>
  <c r="AB515" i="3"/>
  <c r="X178" i="3"/>
  <c r="Z24" i="3"/>
  <c r="U207" i="3"/>
  <c r="V115" i="3"/>
  <c r="Z359" i="3"/>
  <c r="G265" i="3"/>
  <c r="Y544" i="3"/>
  <c r="M51" i="3"/>
  <c r="I269" i="3"/>
  <c r="X515" i="3"/>
  <c r="L513" i="3"/>
  <c r="N330" i="3"/>
  <c r="AC545" i="3"/>
  <c r="AB330" i="3"/>
  <c r="Y51" i="3"/>
  <c r="X269" i="3"/>
  <c r="AB422" i="3"/>
  <c r="W359" i="3"/>
  <c r="G48" i="3"/>
  <c r="V240" i="3"/>
  <c r="AC83" i="3"/>
  <c r="X240" i="3"/>
  <c r="Z115" i="3"/>
  <c r="M301" i="3"/>
  <c r="M392" i="3"/>
  <c r="J239" i="3"/>
  <c r="AB481" i="3"/>
  <c r="AI269" i="3"/>
  <c r="AC146" i="3"/>
  <c r="Y177" i="3"/>
  <c r="AI513" i="3"/>
  <c r="AB480" i="3"/>
  <c r="I177" i="3"/>
  <c r="AC51" i="3"/>
  <c r="AD82" i="3"/>
  <c r="Y420" i="3"/>
  <c r="I26" i="3"/>
  <c r="X209" i="3"/>
  <c r="H268" i="3"/>
  <c r="T145" i="3"/>
  <c r="AI451" i="3"/>
  <c r="V514" i="3"/>
  <c r="I113" i="3"/>
  <c r="AF145" i="3"/>
  <c r="K239" i="3"/>
  <c r="AH301" i="3"/>
  <c r="L359" i="3"/>
  <c r="AA83" i="3"/>
  <c r="AG358" i="3"/>
  <c r="U238" i="3"/>
  <c r="X208" i="3"/>
  <c r="J451" i="3"/>
  <c r="S25" i="3"/>
  <c r="X83" i="3"/>
  <c r="AF51" i="3"/>
  <c r="V178" i="3"/>
  <c r="J392" i="3"/>
  <c r="S179" i="3"/>
  <c r="I83" i="3"/>
  <c r="V482" i="3"/>
  <c r="U51" i="3"/>
  <c r="T301" i="3"/>
  <c r="Z144" i="3"/>
  <c r="N238" i="3"/>
  <c r="H26" i="3"/>
  <c r="AC359" i="3"/>
  <c r="AB25" i="3"/>
  <c r="P360" i="3"/>
  <c r="AG114" i="3"/>
  <c r="S146" i="3"/>
  <c r="M209" i="3"/>
  <c r="L207" i="3"/>
  <c r="K391" i="3"/>
  <c r="AE482" i="3"/>
  <c r="Y268" i="3"/>
  <c r="M302" i="3"/>
  <c r="Q360" i="3"/>
  <c r="AA480" i="3"/>
  <c r="AE24" i="3"/>
  <c r="T515" i="3"/>
  <c r="Y301" i="3"/>
  <c r="S26" i="3"/>
  <c r="AB51" i="3"/>
  <c r="L360" i="3"/>
  <c r="M514" i="3"/>
  <c r="AF303" i="3"/>
  <c r="N421" i="3"/>
  <c r="W269" i="3"/>
  <c r="N545" i="3"/>
  <c r="T422" i="3"/>
  <c r="T330" i="3"/>
  <c r="AI514" i="3"/>
  <c r="Q482" i="3"/>
  <c r="U208" i="3"/>
  <c r="AH82" i="3"/>
  <c r="Y238" i="3"/>
  <c r="AH239" i="3"/>
  <c r="M359" i="3"/>
  <c r="G113" i="3"/>
  <c r="V26" i="3"/>
  <c r="O421" i="3"/>
  <c r="P329" i="3"/>
  <c r="L209" i="3"/>
  <c r="Q144" i="3"/>
  <c r="S359" i="3"/>
  <c r="K452" i="3"/>
  <c r="G81" i="3"/>
  <c r="AC82" i="3"/>
  <c r="U545" i="3"/>
  <c r="AA51" i="3"/>
  <c r="AH302" i="3"/>
  <c r="AH330" i="3"/>
  <c r="AE328" i="3"/>
  <c r="R115" i="3"/>
  <c r="AE25" i="3"/>
  <c r="T391" i="3"/>
  <c r="R358" i="3"/>
  <c r="V239" i="3"/>
  <c r="S83" i="3"/>
  <c r="N301" i="3"/>
  <c r="L268" i="3"/>
  <c r="Q514" i="3"/>
  <c r="K480" i="3"/>
  <c r="Q543" i="3"/>
  <c r="Q208" i="3"/>
  <c r="Z360" i="3"/>
  <c r="J358" i="3"/>
  <c r="AH545" i="3"/>
  <c r="J24" i="3"/>
  <c r="I207" i="3"/>
  <c r="AC209" i="3"/>
  <c r="R328" i="3"/>
  <c r="AI178" i="3"/>
  <c r="P144" i="3"/>
  <c r="R238" i="3"/>
  <c r="Z50" i="3"/>
  <c r="Q359" i="3"/>
  <c r="T239" i="3"/>
  <c r="Y421" i="3"/>
  <c r="W360" i="3"/>
  <c r="S514" i="3"/>
  <c r="Y543" i="3"/>
  <c r="T359" i="3"/>
  <c r="W482" i="3"/>
  <c r="P177" i="3"/>
  <c r="AH543" i="3"/>
  <c r="O301" i="3"/>
  <c r="K390" i="3"/>
  <c r="AA178" i="3"/>
  <c r="X514" i="3"/>
  <c r="H301" i="3"/>
  <c r="U359" i="3"/>
  <c r="AF113" i="3"/>
  <c r="N208" i="3"/>
  <c r="L480" i="3"/>
  <c r="R239" i="3"/>
  <c r="W209" i="3"/>
  <c r="N392" i="3"/>
  <c r="AF452" i="3"/>
  <c r="M26" i="3"/>
  <c r="Y113" i="3"/>
  <c r="AF543" i="3"/>
  <c r="J329" i="3"/>
  <c r="AG301" i="3"/>
  <c r="G543" i="3"/>
  <c r="Q50" i="3"/>
  <c r="AE330" i="3"/>
  <c r="U114" i="3"/>
  <c r="U481" i="3"/>
  <c r="G145" i="3"/>
  <c r="L390" i="3"/>
  <c r="AI452" i="3"/>
  <c r="AE114" i="3"/>
  <c r="AB421" i="3"/>
  <c r="O270" i="3"/>
  <c r="AF49" i="3"/>
  <c r="X26" i="3"/>
  <c r="S515" i="3"/>
  <c r="P49" i="3"/>
  <c r="AH515" i="3"/>
  <c r="R114" i="3"/>
  <c r="Y24" i="3"/>
  <c r="AF544" i="3"/>
  <c r="X179" i="3"/>
  <c r="V269" i="3"/>
  <c r="K513" i="3"/>
  <c r="AI81" i="3"/>
  <c r="Z390" i="3"/>
  <c r="L82" i="3"/>
  <c r="M545" i="3"/>
  <c r="AB26" i="3"/>
  <c r="V330" i="3"/>
  <c r="K451" i="3"/>
  <c r="AH24" i="3"/>
  <c r="U49" i="3"/>
  <c r="Q302" i="3"/>
  <c r="AB303" i="3"/>
  <c r="AG451" i="3"/>
  <c r="AC422" i="3"/>
  <c r="L515" i="3"/>
  <c r="J543" i="3"/>
  <c r="V145" i="3"/>
  <c r="X302" i="3"/>
  <c r="AD481" i="3"/>
  <c r="X328" i="3"/>
  <c r="L545" i="3"/>
  <c r="O330" i="3"/>
  <c r="K48" i="3"/>
  <c r="S390" i="3"/>
  <c r="AI268" i="3"/>
  <c r="K359" i="3"/>
  <c r="Y514" i="3"/>
  <c r="AB240" i="3"/>
  <c r="R329" i="3"/>
  <c r="Q115" i="3"/>
  <c r="V420" i="3"/>
  <c r="O269" i="3"/>
  <c r="W513" i="3"/>
  <c r="K144" i="3"/>
  <c r="R51" i="3"/>
  <c r="Y49" i="3"/>
  <c r="I49" i="3"/>
  <c r="AD392" i="3"/>
  <c r="AI420" i="3"/>
  <c r="Y390" i="3"/>
  <c r="AF114" i="3"/>
  <c r="V207" i="3"/>
  <c r="O115" i="3"/>
  <c r="M420" i="3"/>
  <c r="R421" i="3"/>
  <c r="T49" i="3"/>
  <c r="AI358" i="3"/>
  <c r="U177" i="3"/>
  <c r="Y146" i="3"/>
  <c r="G178" i="3"/>
  <c r="H113" i="3"/>
  <c r="AD480" i="3"/>
  <c r="V81" i="3"/>
  <c r="T26" i="3"/>
  <c r="S238" i="3"/>
  <c r="X452" i="3"/>
  <c r="AH421" i="3"/>
  <c r="R513" i="3"/>
  <c r="X115" i="3"/>
  <c r="I51" i="3"/>
  <c r="AH240" i="3"/>
  <c r="AD209" i="3"/>
  <c r="V421" i="3"/>
  <c r="N515" i="3"/>
  <c r="O24" i="3"/>
  <c r="H179" i="3"/>
  <c r="I239" i="3"/>
  <c r="T81" i="3"/>
  <c r="AB178" i="3"/>
  <c r="R270" i="3"/>
  <c r="S328" i="3"/>
  <c r="T114" i="3"/>
  <c r="AF240" i="3"/>
  <c r="AF514" i="3"/>
  <c r="H329" i="3"/>
  <c r="AA179" i="3"/>
  <c r="Y81" i="3"/>
  <c r="AB358" i="3"/>
  <c r="X392" i="3"/>
  <c r="AA451" i="3"/>
  <c r="R48" i="3"/>
  <c r="H83" i="3"/>
  <c r="V390" i="3"/>
  <c r="AE303" i="3"/>
  <c r="O146" i="3"/>
  <c r="G359" i="3"/>
  <c r="AC514" i="3"/>
  <c r="R146" i="3"/>
  <c r="P422" i="3"/>
  <c r="AE178" i="3"/>
  <c r="V25" i="3"/>
  <c r="V358" i="3"/>
  <c r="N451" i="3"/>
  <c r="K303" i="3"/>
  <c r="AI515" i="3"/>
  <c r="W179" i="3"/>
  <c r="AI144" i="3"/>
  <c r="P420" i="3"/>
  <c r="N328" i="3"/>
  <c r="P26" i="3"/>
  <c r="J482" i="3"/>
  <c r="W177" i="3"/>
  <c r="O302" i="3"/>
  <c r="U422" i="3"/>
  <c r="Z543" i="3"/>
  <c r="P453" i="3"/>
  <c r="AD514" i="3"/>
  <c r="X177" i="3"/>
  <c r="R179" i="3"/>
  <c r="AH113" i="3"/>
  <c r="AB360" i="3"/>
  <c r="V359" i="3"/>
  <c r="Z270" i="3"/>
  <c r="AG50" i="3"/>
  <c r="M481" i="3"/>
  <c r="AA146" i="3"/>
  <c r="S114" i="3"/>
  <c r="AA49" i="3"/>
  <c r="S452" i="3"/>
  <c r="O481" i="3"/>
  <c r="R240" i="3"/>
  <c r="W330" i="3"/>
  <c r="AE329" i="3"/>
  <c r="V453" i="3"/>
  <c r="AF25" i="3"/>
  <c r="U178" i="3"/>
  <c r="AF330" i="3"/>
  <c r="W452" i="3"/>
  <c r="U26" i="3"/>
  <c r="M421" i="3"/>
  <c r="AE51" i="3"/>
  <c r="AG238" i="3"/>
  <c r="AH482" i="3"/>
  <c r="S268" i="3"/>
  <c r="U83" i="3"/>
  <c r="AB177" i="3"/>
  <c r="G480" i="3"/>
  <c r="L48" i="3"/>
  <c r="AB544" i="3"/>
  <c r="AI24" i="3"/>
  <c r="I359" i="3"/>
  <c r="I50" i="3"/>
  <c r="AD208" i="3"/>
  <c r="N269" i="3"/>
  <c r="AH544" i="3"/>
  <c r="O543" i="3"/>
  <c r="R268" i="3"/>
  <c r="I114" i="3"/>
  <c r="Z330" i="3"/>
  <c r="U392" i="3"/>
  <c r="N358" i="3"/>
  <c r="G269" i="3"/>
  <c r="I422" i="3"/>
  <c r="Q49" i="3"/>
  <c r="Z145" i="3"/>
  <c r="S392" i="3"/>
  <c r="V301" i="3"/>
  <c r="L330" i="3"/>
  <c r="AH452" i="3"/>
  <c r="U145" i="3"/>
  <c r="AE145" i="3"/>
  <c r="W146" i="3"/>
  <c r="N26" i="3"/>
  <c r="G391" i="3"/>
  <c r="R50" i="3"/>
  <c r="Q303" i="3"/>
  <c r="W24" i="3"/>
  <c r="AG178" i="3"/>
  <c r="P81" i="3"/>
  <c r="S391" i="3"/>
  <c r="H452" i="3"/>
  <c r="O451" i="3"/>
  <c r="AD144" i="3"/>
  <c r="AE209" i="3"/>
  <c r="S544" i="3"/>
  <c r="Q451" i="3"/>
  <c r="Y269" i="3"/>
  <c r="M453" i="3"/>
  <c r="AE50" i="3"/>
  <c r="Z208" i="3"/>
  <c r="M330" i="3"/>
  <c r="H359" i="3"/>
  <c r="U358" i="3"/>
  <c r="S50" i="3"/>
  <c r="AI482" i="3"/>
  <c r="Z178" i="3"/>
  <c r="R25" i="3"/>
  <c r="K392" i="3"/>
  <c r="J177" i="3"/>
  <c r="AE392" i="3"/>
  <c r="AB451" i="3"/>
  <c r="Z177" i="3"/>
  <c r="V144" i="3"/>
  <c r="H302" i="3"/>
  <c r="N179" i="3"/>
  <c r="X330" i="3"/>
  <c r="AB453" i="3"/>
  <c r="AF301" i="3"/>
  <c r="AD329" i="3"/>
  <c r="W358" i="3"/>
  <c r="AC25" i="3"/>
  <c r="AD81" i="3"/>
  <c r="K514" i="3"/>
  <c r="P451" i="3"/>
  <c r="L145" i="3"/>
  <c r="N209" i="3"/>
  <c r="AF328" i="3"/>
  <c r="S301" i="3"/>
  <c r="U301" i="3"/>
  <c r="AE270" i="3"/>
  <c r="I178" i="3"/>
  <c r="N268" i="3"/>
  <c r="AG239" i="3"/>
  <c r="O392" i="3"/>
  <c r="X481" i="3"/>
  <c r="Y358" i="3"/>
  <c r="J113" i="3"/>
  <c r="AE115" i="3"/>
  <c r="AG392" i="3"/>
  <c r="P83" i="3"/>
  <c r="AG544" i="3"/>
  <c r="AA302" i="3"/>
  <c r="U209" i="3"/>
  <c r="R177" i="3"/>
  <c r="T421" i="3"/>
  <c r="T24" i="3"/>
  <c r="AB179" i="3"/>
  <c r="G25" i="3"/>
  <c r="S82" i="3"/>
  <c r="AA239" i="3"/>
  <c r="AC515" i="3"/>
  <c r="Y83" i="3"/>
  <c r="AB359" i="3"/>
  <c r="S480" i="3"/>
  <c r="U421" i="3"/>
  <c r="G515" i="3"/>
  <c r="J51" i="3"/>
  <c r="J26" i="3"/>
  <c r="AD269" i="3"/>
  <c r="T207" i="3"/>
  <c r="T452" i="3"/>
  <c r="M50" i="3"/>
  <c r="G114" i="3"/>
  <c r="AE514" i="3"/>
  <c r="O482" i="3"/>
  <c r="AG179" i="3"/>
  <c r="W239" i="3"/>
  <c r="P544" i="3"/>
  <c r="I270" i="3"/>
  <c r="G329" i="3"/>
  <c r="T303" i="3"/>
  <c r="H391" i="3"/>
  <c r="AE421" i="3"/>
  <c r="V146" i="3"/>
  <c r="AH26" i="3"/>
  <c r="J81" i="3"/>
  <c r="AD238" i="3"/>
  <c r="AD328" i="3"/>
  <c r="AB268" i="3"/>
  <c r="M329" i="3"/>
  <c r="AB146" i="3"/>
  <c r="M207" i="3"/>
  <c r="AH358" i="3"/>
  <c r="S420" i="3"/>
  <c r="Z391" i="3"/>
  <c r="AB328" i="3"/>
  <c r="T146" i="3"/>
  <c r="X303" i="3"/>
  <c r="G302" i="3"/>
  <c r="Q238" i="3"/>
  <c r="AH481" i="3"/>
  <c r="AA270" i="3"/>
  <c r="J268" i="3"/>
  <c r="AG269" i="3"/>
  <c r="G422" i="3"/>
  <c r="AA82" i="3"/>
  <c r="S51" i="3"/>
  <c r="H115" i="3"/>
  <c r="L452" i="3"/>
  <c r="X513" i="3"/>
  <c r="K238" i="3"/>
  <c r="AH303" i="3"/>
  <c r="Z329" i="3"/>
  <c r="AC208" i="3"/>
  <c r="G179" i="3"/>
  <c r="W208" i="3"/>
  <c r="AF302" i="3"/>
  <c r="AG302" i="3"/>
  <c r="H145" i="3"/>
  <c r="N239" i="3"/>
  <c r="G268" i="3"/>
  <c r="O207" i="3"/>
  <c r="Z81" i="3"/>
  <c r="AC513" i="3"/>
  <c r="AF144" i="3"/>
  <c r="AI208" i="3"/>
  <c r="V114" i="3"/>
  <c r="Q392" i="3"/>
  <c r="AE179" i="3"/>
  <c r="K113" i="3"/>
  <c r="AH179" i="3"/>
  <c r="L83" i="3"/>
  <c r="AA422" i="3"/>
  <c r="P145" i="3"/>
  <c r="K302" i="3"/>
  <c r="R391" i="3"/>
  <c r="AF513" i="3"/>
  <c r="L303" i="3"/>
  <c r="AB392" i="3"/>
  <c r="H209" i="3"/>
  <c r="Y240" i="3"/>
  <c r="AD452" i="3"/>
  <c r="AH145" i="3"/>
  <c r="G420" i="3"/>
  <c r="AF268" i="3"/>
  <c r="I544" i="3"/>
  <c r="AI239" i="3"/>
  <c r="AH269" i="3"/>
  <c r="Z51" i="3"/>
  <c r="Q515" i="3"/>
  <c r="Q330" i="3"/>
  <c r="I144" i="3"/>
  <c r="U115" i="3"/>
  <c r="V49" i="3"/>
  <c r="T268" i="3"/>
  <c r="M115" i="3"/>
  <c r="M177" i="3"/>
  <c r="M480" i="3"/>
  <c r="AE240" i="3"/>
  <c r="L114" i="3"/>
  <c r="K83" i="3"/>
  <c r="AC144" i="3"/>
  <c r="R360" i="3"/>
  <c r="AB391" i="3"/>
  <c r="AH329" i="3"/>
  <c r="R453" i="3"/>
  <c r="AD303" i="3"/>
  <c r="Q114" i="3"/>
  <c r="M452" i="3"/>
  <c r="O358" i="3"/>
  <c r="L25" i="3"/>
  <c r="K177" i="3"/>
  <c r="Z392" i="3"/>
  <c r="AA26" i="3"/>
  <c r="O144" i="3"/>
  <c r="I81" i="3"/>
  <c r="X422" i="3"/>
  <c r="AF82" i="3"/>
  <c r="L420" i="3"/>
  <c r="AG26" i="3"/>
  <c r="H544" i="3"/>
  <c r="K544" i="3"/>
  <c r="N50" i="3"/>
  <c r="AC358" i="3"/>
  <c r="M391" i="3"/>
  <c r="W238" i="3"/>
  <c r="I452" i="3"/>
  <c r="Y303" i="3"/>
  <c r="M515" i="3"/>
  <c r="Z328" i="3"/>
  <c r="AF392" i="3"/>
  <c r="H50" i="3"/>
  <c r="AD270" i="3"/>
  <c r="AA452" i="3"/>
  <c r="J422" i="3"/>
  <c r="U328" i="3"/>
  <c r="AE360" i="3"/>
  <c r="AH83" i="3"/>
  <c r="AC329" i="3"/>
  <c r="P113" i="3"/>
  <c r="G330" i="3"/>
  <c r="AI328" i="3"/>
  <c r="H270" i="3"/>
  <c r="K208" i="3"/>
  <c r="I358" i="3"/>
  <c r="AI51" i="3"/>
  <c r="R113" i="3"/>
  <c r="J330" i="3"/>
  <c r="N420" i="3"/>
  <c r="AG177" i="3"/>
  <c r="Y452" i="3"/>
  <c r="AI83" i="3"/>
  <c r="AA50" i="3"/>
  <c r="AF481" i="3"/>
  <c r="X420" i="3"/>
  <c r="AC179" i="3"/>
  <c r="AC420" i="3"/>
  <c r="L481" i="3"/>
  <c r="AB115" i="3"/>
  <c r="Z422" i="3"/>
  <c r="X329" i="3"/>
  <c r="P514" i="3"/>
  <c r="W422" i="3"/>
  <c r="AD422" i="3"/>
  <c r="AD146" i="3"/>
  <c r="R26" i="3"/>
  <c r="AE391" i="3"/>
  <c r="AG359" i="3"/>
  <c r="AH177" i="3"/>
  <c r="AI238" i="3"/>
  <c r="Y329" i="3"/>
  <c r="Q453" i="3"/>
  <c r="AF207" i="3"/>
  <c r="AI115" i="3"/>
  <c r="H303" i="3"/>
  <c r="AG545" i="3"/>
  <c r="H49" i="3"/>
  <c r="S302" i="3"/>
  <c r="AE177" i="3"/>
  <c r="S81" i="3"/>
  <c r="AD240" i="3"/>
  <c r="V208" i="3"/>
  <c r="AE515" i="3"/>
  <c r="H420" i="3"/>
  <c r="M543" i="3"/>
  <c r="W178" i="3"/>
  <c r="K301" i="3"/>
  <c r="U360" i="3"/>
  <c r="AI26" i="3"/>
  <c r="AE83" i="3"/>
  <c r="AH115" i="3"/>
  <c r="Z482" i="3"/>
  <c r="P452" i="3"/>
  <c r="I25" i="3"/>
  <c r="I392" i="3"/>
  <c r="X24" i="3"/>
  <c r="AB301" i="3"/>
  <c r="AG25" i="3"/>
  <c r="AE48" i="3"/>
  <c r="H82" i="3"/>
  <c r="X25" i="3"/>
  <c r="T270" i="3"/>
  <c r="L451" i="3"/>
  <c r="AF329" i="3"/>
  <c r="T113" i="3"/>
  <c r="Y330" i="3"/>
  <c r="AH514" i="3"/>
  <c r="AE144" i="3"/>
  <c r="W50" i="3"/>
  <c r="W453" i="3"/>
  <c r="I360" i="3"/>
  <c r="AE268" i="3"/>
  <c r="AE81" i="3"/>
  <c r="U179" i="3"/>
  <c r="G390" i="3"/>
  <c r="AH268" i="3"/>
  <c r="AB513" i="3"/>
  <c r="T513" i="3"/>
  <c r="AA208" i="3"/>
  <c r="U514" i="3"/>
  <c r="AH48" i="3"/>
  <c r="AC24" i="3"/>
  <c r="U451" i="3"/>
  <c r="H208" i="3"/>
  <c r="S545" i="3"/>
  <c r="K82" i="3"/>
  <c r="AD451" i="3"/>
  <c r="T82" i="3"/>
  <c r="Z358" i="3"/>
  <c r="K268" i="3"/>
  <c r="AC482" i="3"/>
  <c r="J25" i="3"/>
  <c r="S422" i="3"/>
  <c r="S543" i="3"/>
  <c r="AA359" i="3"/>
  <c r="AF515" i="3"/>
  <c r="AG515" i="3"/>
  <c r="AD301" i="3"/>
  <c r="J515" i="3"/>
  <c r="J302" i="3"/>
  <c r="L239" i="3"/>
  <c r="K329" i="3"/>
  <c r="G421" i="3"/>
  <c r="G303" i="3"/>
  <c r="AG480" i="3"/>
  <c r="H177" i="3"/>
  <c r="AA513" i="3"/>
  <c r="W240" i="3"/>
  <c r="I329" i="3"/>
  <c r="AA329" i="3"/>
  <c r="AA268" i="3"/>
  <c r="Z514" i="3"/>
  <c r="AI270" i="3"/>
  <c r="Q269" i="3"/>
  <c r="U482" i="3"/>
  <c r="S49" i="3"/>
  <c r="AA453" i="3"/>
  <c r="E14" i="4" l="1"/>
  <c r="C9" i="24" s="1"/>
  <c r="H12" i="10"/>
  <c r="E49" i="4" s="1"/>
  <c r="D6" i="24" s="1"/>
  <c r="E11" i="4"/>
  <c r="C6" i="24" s="1"/>
  <c r="E33" i="4"/>
  <c r="C28" i="24" s="1"/>
  <c r="E34" i="4"/>
  <c r="C29" i="24" s="1"/>
  <c r="E13" i="4"/>
  <c r="C8" i="24" s="1"/>
  <c r="H18" i="10"/>
  <c r="H17" i="10"/>
  <c r="E51" i="4" s="1"/>
  <c r="D8" i="24" s="1"/>
  <c r="E112" i="10"/>
  <c r="AH112" i="10"/>
  <c r="AE55" i="4" s="1"/>
  <c r="AZ12" i="24" s="1"/>
  <c r="W112" i="10"/>
  <c r="T55" i="4" s="1"/>
  <c r="AD12" i="24" s="1"/>
  <c r="Q112" i="10"/>
  <c r="N55" i="4" s="1"/>
  <c r="L112" i="10"/>
  <c r="I55" i="4" s="1"/>
  <c r="L12" i="24" s="1"/>
  <c r="AB112" i="10"/>
  <c r="Y55" i="4" s="1"/>
  <c r="AN12" i="24" s="1"/>
  <c r="R112" i="10"/>
  <c r="O55" i="4" s="1"/>
  <c r="V12" i="24" s="1"/>
  <c r="U112" i="10"/>
  <c r="R55" i="4" s="1"/>
  <c r="M112" i="10"/>
  <c r="J55" i="4" s="1"/>
  <c r="N12" i="24" s="1"/>
  <c r="K112" i="10"/>
  <c r="H55" i="4" s="1"/>
  <c r="J12" i="24" s="1"/>
  <c r="O112" i="10"/>
  <c r="L55" i="4" s="1"/>
  <c r="R12" i="24" s="1"/>
  <c r="P112" i="10"/>
  <c r="M55" i="4" s="1"/>
  <c r="T12" i="24" s="1"/>
  <c r="Y112" i="10"/>
  <c r="V55" i="4" s="1"/>
  <c r="AH12" i="24" s="1"/>
  <c r="N112" i="10"/>
  <c r="K55" i="4" s="1"/>
  <c r="P12" i="24" s="1"/>
  <c r="J112" i="10"/>
  <c r="G55" i="4" s="1"/>
  <c r="H12" i="24" s="1"/>
  <c r="AC112" i="10"/>
  <c r="Z55" i="4" s="1"/>
  <c r="AP12" i="24" s="1"/>
  <c r="S112" i="10"/>
  <c r="P55" i="4" s="1"/>
  <c r="AI112" i="10"/>
  <c r="AF55" i="4" s="1"/>
  <c r="BB12" i="24" s="1"/>
  <c r="T112" i="10"/>
  <c r="Q55" i="4" s="1"/>
  <c r="X12" i="24" s="1"/>
  <c r="AJ112" i="10"/>
  <c r="AG55" i="4" s="1"/>
  <c r="Z12" i="24" s="1"/>
  <c r="I112" i="10"/>
  <c r="F55" i="4" s="1"/>
  <c r="F12" i="24" s="1"/>
  <c r="H112" i="10"/>
  <c r="E55" i="4" s="1"/>
  <c r="D12" i="24" s="1"/>
  <c r="V112" i="10"/>
  <c r="S55" i="4" s="1"/>
  <c r="AB12" i="24" s="1"/>
  <c r="AG112" i="10"/>
  <c r="AD55" i="4" s="1"/>
  <c r="AX12" i="24" s="1"/>
  <c r="AD112" i="10"/>
  <c r="AA55" i="4" s="1"/>
  <c r="AR12" i="24" s="1"/>
  <c r="AE112" i="10"/>
  <c r="AB55" i="4" s="1"/>
  <c r="AT12" i="24" s="1"/>
  <c r="X112" i="10"/>
  <c r="U55" i="4" s="1"/>
  <c r="AF12" i="24" s="1"/>
  <c r="AA112" i="10"/>
  <c r="X55" i="4" s="1"/>
  <c r="AL12" i="24" s="1"/>
  <c r="AF112" i="10"/>
  <c r="AC55" i="4" s="1"/>
  <c r="AV12" i="24" s="1"/>
  <c r="Z112" i="10"/>
  <c r="W55" i="4" s="1"/>
  <c r="AJ12" i="24" s="1"/>
  <c r="E504" i="3"/>
  <c r="E474" i="3"/>
  <c r="E475" i="3" s="1"/>
  <c r="E476" i="3" s="1"/>
  <c r="E477" i="3" s="1"/>
  <c r="E478" i="3" s="1"/>
  <c r="E479" i="3" s="1"/>
  <c r="E480" i="3" s="1"/>
  <c r="E481" i="3" s="1"/>
  <c r="E482" i="3" s="1"/>
  <c r="E483" i="3" s="1"/>
  <c r="E484" i="3" s="1"/>
  <c r="E485" i="3" s="1"/>
  <c r="E486" i="3" s="1"/>
  <c r="E487" i="3" s="1"/>
  <c r="E488" i="3" s="1"/>
  <c r="E489" i="3" s="1"/>
  <c r="E490" i="3" s="1"/>
  <c r="E491" i="3" s="1"/>
  <c r="H82" i="10"/>
  <c r="E71" i="4" s="1"/>
  <c r="D28" i="24" s="1"/>
  <c r="H13" i="10" l="1"/>
  <c r="R11" i="4"/>
  <c r="U12" i="10"/>
  <c r="R49" i="4" s="1"/>
  <c r="P10" i="4"/>
  <c r="R13" i="4"/>
  <c r="AG26" i="4"/>
  <c r="Y21" i="24" s="1"/>
  <c r="Q13" i="4"/>
  <c r="E26" i="4"/>
  <c r="C21" i="24" s="1"/>
  <c r="Y15" i="4"/>
  <c r="U26" i="4"/>
  <c r="AE21" i="24" s="1"/>
  <c r="T15" i="4"/>
  <c r="F10" i="4"/>
  <c r="E5" i="24" s="1"/>
  <c r="Z28" i="4"/>
  <c r="AO23" i="24" s="1"/>
  <c r="AA11" i="4"/>
  <c r="AQ6" i="24" s="1"/>
  <c r="AD12" i="10"/>
  <c r="AA49" i="4" s="1"/>
  <c r="AR6" i="24" s="1"/>
  <c r="U10" i="4"/>
  <c r="AE5" i="24" s="1"/>
  <c r="K27" i="4"/>
  <c r="O22" i="24" s="1"/>
  <c r="S13" i="4"/>
  <c r="J25" i="4"/>
  <c r="M20" i="24" s="1"/>
  <c r="AG10" i="4"/>
  <c r="Y5" i="24" s="1"/>
  <c r="AE30" i="4"/>
  <c r="AY25" i="24" s="1"/>
  <c r="Z13" i="4"/>
  <c r="K21" i="4"/>
  <c r="O16" i="24" s="1"/>
  <c r="AD23" i="4"/>
  <c r="AW18" i="24" s="1"/>
  <c r="Z33" i="4"/>
  <c r="AO28" i="24" s="1"/>
  <c r="AC13" i="4"/>
  <c r="L13" i="4"/>
  <c r="AB15" i="4"/>
  <c r="I21" i="4"/>
  <c r="K16" i="24" s="1"/>
  <c r="T10" i="4"/>
  <c r="AC5" i="24" s="1"/>
  <c r="J12" i="10"/>
  <c r="G49" i="4" s="1"/>
  <c r="H6" i="24" s="1"/>
  <c r="G11" i="4"/>
  <c r="G6" i="24" s="1"/>
  <c r="O25" i="4"/>
  <c r="U20" i="24" s="1"/>
  <c r="X11" i="4"/>
  <c r="AK6" i="24" s="1"/>
  <c r="AA12" i="10"/>
  <c r="X49" i="4" s="1"/>
  <c r="AL6" i="24" s="1"/>
  <c r="W10" i="4"/>
  <c r="AI5" i="24" s="1"/>
  <c r="AG32" i="4"/>
  <c r="Y27" i="24" s="1"/>
  <c r="AE11" i="4"/>
  <c r="AY6" i="24" s="1"/>
  <c r="AH12" i="10"/>
  <c r="AE49" i="4" s="1"/>
  <c r="AZ6" i="24" s="1"/>
  <c r="L12" i="10"/>
  <c r="I49" i="4" s="1"/>
  <c r="L6" i="24" s="1"/>
  <c r="I11" i="4"/>
  <c r="K6" i="24" s="1"/>
  <c r="M22" i="4"/>
  <c r="S17" i="24" s="1"/>
  <c r="L32" i="4"/>
  <c r="Q27" i="24" s="1"/>
  <c r="AA25" i="4"/>
  <c r="AQ20" i="24" s="1"/>
  <c r="AA10" i="4"/>
  <c r="AQ5" i="24" s="1"/>
  <c r="W14" i="4"/>
  <c r="Q15" i="4"/>
  <c r="F15" i="4"/>
  <c r="E10" i="24" s="1"/>
  <c r="AC28" i="4"/>
  <c r="AU23" i="24" s="1"/>
  <c r="P13" i="4"/>
  <c r="Z11" i="4"/>
  <c r="AO6" i="24" s="1"/>
  <c r="AC12" i="10"/>
  <c r="Z49" i="4" s="1"/>
  <c r="AP6" i="24" s="1"/>
  <c r="N26" i="4"/>
  <c r="E22" i="4"/>
  <c r="C17" i="24" s="1"/>
  <c r="J26" i="4"/>
  <c r="M21" i="24" s="1"/>
  <c r="H10" i="4"/>
  <c r="I5" i="24" s="1"/>
  <c r="F21" i="4"/>
  <c r="E16" i="24" s="1"/>
  <c r="N15" i="4"/>
  <c r="S21" i="4"/>
  <c r="AA16" i="24" s="1"/>
  <c r="Y21" i="4"/>
  <c r="AM16" i="24" s="1"/>
  <c r="Q22" i="4"/>
  <c r="W17" i="24" s="1"/>
  <c r="O23" i="4"/>
  <c r="U18" i="24" s="1"/>
  <c r="AA21" i="4"/>
  <c r="AQ16" i="24" s="1"/>
  <c r="S23" i="4"/>
  <c r="AA18" i="24" s="1"/>
  <c r="H35" i="4"/>
  <c r="I30" i="24" s="1"/>
  <c r="G26" i="4"/>
  <c r="G21" i="24" s="1"/>
  <c r="W34" i="4"/>
  <c r="AI29" i="24" s="1"/>
  <c r="Z21" i="4"/>
  <c r="AO16" i="24" s="1"/>
  <c r="AD13" i="4"/>
  <c r="H22" i="10"/>
  <c r="E52" i="4" s="1"/>
  <c r="AG13" i="4"/>
  <c r="AC14" i="4"/>
  <c r="AD10" i="4"/>
  <c r="AW5" i="24" s="1"/>
  <c r="AB23" i="4"/>
  <c r="AS18" i="24" s="1"/>
  <c r="L26" i="4"/>
  <c r="Q21" i="24" s="1"/>
  <c r="AA15" i="4"/>
  <c r="AF25" i="4"/>
  <c r="BA20" i="24" s="1"/>
  <c r="S10" i="4"/>
  <c r="AA5" i="24" s="1"/>
  <c r="M27" i="4"/>
  <c r="S22" i="24" s="1"/>
  <c r="X10" i="4"/>
  <c r="AK5" i="24" s="1"/>
  <c r="AE24" i="4"/>
  <c r="AY19" i="24" s="1"/>
  <c r="F26" i="4"/>
  <c r="E21" i="24" s="1"/>
  <c r="H7" i="10"/>
  <c r="E48" i="4" s="1"/>
  <c r="D5" i="24" s="1"/>
  <c r="I13" i="4"/>
  <c r="X27" i="4"/>
  <c r="AK22" i="24" s="1"/>
  <c r="Z34" i="4"/>
  <c r="AO29" i="24" s="1"/>
  <c r="U22" i="4"/>
  <c r="AE17" i="24" s="1"/>
  <c r="S22" i="4"/>
  <c r="AA17" i="24" s="1"/>
  <c r="AF27" i="4"/>
  <c r="BA22" i="24" s="1"/>
  <c r="S27" i="4"/>
  <c r="AA22" i="24" s="1"/>
  <c r="P15" i="4"/>
  <c r="P14" i="4"/>
  <c r="O28" i="4"/>
  <c r="U23" i="24" s="1"/>
  <c r="AG14" i="4"/>
  <c r="AE23" i="4"/>
  <c r="AY18" i="24" s="1"/>
  <c r="T14" i="4"/>
  <c r="Q11" i="4"/>
  <c r="W6" i="24" s="1"/>
  <c r="T12" i="10"/>
  <c r="Q49" i="4" s="1"/>
  <c r="X6" i="24" s="1"/>
  <c r="M28" i="4"/>
  <c r="S23" i="24" s="1"/>
  <c r="M24" i="4"/>
  <c r="S19" i="24" s="1"/>
  <c r="S14" i="4"/>
  <c r="P28" i="4"/>
  <c r="K10" i="4"/>
  <c r="O5" i="24" s="1"/>
  <c r="AB27" i="4"/>
  <c r="AS22" i="24" s="1"/>
  <c r="N24" i="4"/>
  <c r="AB12" i="10"/>
  <c r="Y49" i="4" s="1"/>
  <c r="AN6" i="24" s="1"/>
  <c r="Y11" i="4"/>
  <c r="AM6" i="24" s="1"/>
  <c r="X13" i="4"/>
  <c r="W22" i="4"/>
  <c r="AI17" i="24" s="1"/>
  <c r="AC10" i="4"/>
  <c r="AU5" i="24" s="1"/>
  <c r="Y10" i="4"/>
  <c r="AM5" i="24" s="1"/>
  <c r="E35" i="4"/>
  <c r="C30" i="24" s="1"/>
  <c r="E21" i="4"/>
  <c r="C16" i="24" s="1"/>
  <c r="Q10" i="4"/>
  <c r="W5" i="24" s="1"/>
  <c r="H23" i="4"/>
  <c r="I18" i="24" s="1"/>
  <c r="P24" i="4"/>
  <c r="M23" i="4"/>
  <c r="S18" i="24" s="1"/>
  <c r="W24" i="4"/>
  <c r="AI19" i="24" s="1"/>
  <c r="AA23" i="4"/>
  <c r="AQ18" i="24" s="1"/>
  <c r="O15" i="4"/>
  <c r="Q21" i="4"/>
  <c r="W16" i="24" s="1"/>
  <c r="M34" i="4"/>
  <c r="S29" i="24" s="1"/>
  <c r="M13" i="4"/>
  <c r="N21" i="4"/>
  <c r="H25" i="4"/>
  <c r="I20" i="24" s="1"/>
  <c r="V15" i="4"/>
  <c r="W23" i="4"/>
  <c r="AI18" i="24" s="1"/>
  <c r="J10" i="4"/>
  <c r="M5" i="24" s="1"/>
  <c r="T21" i="4"/>
  <c r="AC16" i="24" s="1"/>
  <c r="AB22" i="4"/>
  <c r="AS17" i="24" s="1"/>
  <c r="Y30" i="4"/>
  <c r="AM25" i="24" s="1"/>
  <c r="L22" i="4"/>
  <c r="Q17" i="24" s="1"/>
  <c r="O34" i="4"/>
  <c r="U29" i="24" s="1"/>
  <c r="F13" i="4"/>
  <c r="V14" i="4"/>
  <c r="Y25" i="4"/>
  <c r="AM20" i="24" s="1"/>
  <c r="V10" i="4"/>
  <c r="AG5" i="24" s="1"/>
  <c r="R24" i="4"/>
  <c r="I27" i="4"/>
  <c r="K22" i="24" s="1"/>
  <c r="X12" i="10"/>
  <c r="U49" i="4" s="1"/>
  <c r="AF6" i="24" s="1"/>
  <c r="U11" i="4"/>
  <c r="AE6" i="24" s="1"/>
  <c r="F24" i="4"/>
  <c r="E19" i="24" s="1"/>
  <c r="X15" i="4"/>
  <c r="X14" i="4"/>
  <c r="I15" i="4"/>
  <c r="J33" i="4"/>
  <c r="M28" i="24" s="1"/>
  <c r="G14" i="4"/>
  <c r="J23" i="4"/>
  <c r="M18" i="24" s="1"/>
  <c r="AC22" i="4"/>
  <c r="AU17" i="24" s="1"/>
  <c r="Q24" i="4"/>
  <c r="W19" i="24" s="1"/>
  <c r="R14" i="4"/>
  <c r="O27" i="4"/>
  <c r="U22" i="24" s="1"/>
  <c r="AF13" i="4"/>
  <c r="X34" i="4"/>
  <c r="AK29" i="24" s="1"/>
  <c r="O35" i="4"/>
  <c r="U30" i="24" s="1"/>
  <c r="M14" i="4"/>
  <c r="AD30" i="4"/>
  <c r="AW25" i="24" s="1"/>
  <c r="V26" i="4"/>
  <c r="AG21" i="24" s="1"/>
  <c r="AJ12" i="10"/>
  <c r="AG49" i="4" s="1"/>
  <c r="Z6" i="24" s="1"/>
  <c r="AG11" i="4"/>
  <c r="Y6" i="24" s="1"/>
  <c r="K26" i="4"/>
  <c r="O21" i="24" s="1"/>
  <c r="X30" i="4"/>
  <c r="AK25" i="24" s="1"/>
  <c r="Z14" i="4"/>
  <c r="AD25" i="4"/>
  <c r="AW20" i="24" s="1"/>
  <c r="M33" i="4"/>
  <c r="S28" i="24" s="1"/>
  <c r="R26" i="4"/>
  <c r="T13" i="4"/>
  <c r="T32" i="4"/>
  <c r="AC27" i="24" s="1"/>
  <c r="AA13" i="4"/>
  <c r="AB35" i="4"/>
  <c r="AS30" i="24" s="1"/>
  <c r="AB21" i="4"/>
  <c r="AS16" i="24" s="1"/>
  <c r="AD26" i="4"/>
  <c r="AW21" i="24" s="1"/>
  <c r="O24" i="4"/>
  <c r="U19" i="24" s="1"/>
  <c r="AE32" i="4"/>
  <c r="AY27" i="24" s="1"/>
  <c r="Y13" i="4"/>
  <c r="J15" i="4"/>
  <c r="AB13" i="4"/>
  <c r="AB14" i="4"/>
  <c r="I24" i="4"/>
  <c r="K19" i="24" s="1"/>
  <c r="J13" i="4"/>
  <c r="AD14" i="4"/>
  <c r="U27" i="4"/>
  <c r="AE22" i="24" s="1"/>
  <c r="P21" i="4"/>
  <c r="M21" i="4"/>
  <c r="S16" i="24" s="1"/>
  <c r="T33" i="4"/>
  <c r="AC28" i="24" s="1"/>
  <c r="O37" i="4"/>
  <c r="U32" i="24" s="1"/>
  <c r="AD21" i="4"/>
  <c r="AW16" i="24" s="1"/>
  <c r="J11" i="4"/>
  <c r="M6" i="24" s="1"/>
  <c r="M12" i="10"/>
  <c r="J49" i="4" s="1"/>
  <c r="N6" i="24" s="1"/>
  <c r="V22" i="4"/>
  <c r="AG17" i="24" s="1"/>
  <c r="I34" i="4"/>
  <c r="K29" i="24" s="1"/>
  <c r="Z26" i="4"/>
  <c r="AO21" i="24" s="1"/>
  <c r="R28" i="4"/>
  <c r="M11" i="4"/>
  <c r="S6" i="24" s="1"/>
  <c r="P12" i="10"/>
  <c r="M49" i="4" s="1"/>
  <c r="T6" i="24" s="1"/>
  <c r="AE15" i="4"/>
  <c r="T23" i="4"/>
  <c r="AC18" i="24" s="1"/>
  <c r="O14" i="4"/>
  <c r="I14" i="4"/>
  <c r="F28" i="4"/>
  <c r="E23" i="24" s="1"/>
  <c r="G10" i="4"/>
  <c r="G5" i="24" s="1"/>
  <c r="AG15" i="4"/>
  <c r="O21" i="4"/>
  <c r="U16" i="24" s="1"/>
  <c r="M26" i="4"/>
  <c r="S21" i="24" s="1"/>
  <c r="V11" i="4"/>
  <c r="AG6" i="24" s="1"/>
  <c r="Y12" i="10"/>
  <c r="V49" i="4" s="1"/>
  <c r="AH6" i="24" s="1"/>
  <c r="AB26" i="4"/>
  <c r="AS21" i="24" s="1"/>
  <c r="Y24" i="4"/>
  <c r="AM19" i="24" s="1"/>
  <c r="M30" i="4"/>
  <c r="S25" i="24" s="1"/>
  <c r="G27" i="4"/>
  <c r="G22" i="24" s="1"/>
  <c r="J27" i="4"/>
  <c r="M22" i="24" s="1"/>
  <c r="AF10" i="4"/>
  <c r="BA5" i="24" s="1"/>
  <c r="K11" i="4"/>
  <c r="O6" i="24" s="1"/>
  <c r="N12" i="10"/>
  <c r="K49" i="4" s="1"/>
  <c r="P6" i="24" s="1"/>
  <c r="I23" i="4"/>
  <c r="K18" i="24" s="1"/>
  <c r="S26" i="4"/>
  <c r="AA21" i="24" s="1"/>
  <c r="R27" i="4"/>
  <c r="AC26" i="4"/>
  <c r="AU21" i="24" s="1"/>
  <c r="I33" i="4"/>
  <c r="K28" i="24" s="1"/>
  <c r="N25" i="4"/>
  <c r="U15" i="4"/>
  <c r="AE13" i="4"/>
  <c r="Q23" i="4"/>
  <c r="W18" i="24" s="1"/>
  <c r="K23" i="4"/>
  <c r="O18" i="24" s="1"/>
  <c r="W13" i="4"/>
  <c r="U24" i="4"/>
  <c r="AE19" i="24" s="1"/>
  <c r="AF30" i="4"/>
  <c r="BA25" i="24" s="1"/>
  <c r="Z15" i="4"/>
  <c r="L37" i="4"/>
  <c r="Q32" i="24" s="1"/>
  <c r="AF23" i="4"/>
  <c r="BA18" i="24" s="1"/>
  <c r="R12" i="10"/>
  <c r="O49" i="4" s="1"/>
  <c r="V6" i="24" s="1"/>
  <c r="O11" i="4"/>
  <c r="U6" i="24" s="1"/>
  <c r="V25" i="4"/>
  <c r="AG20" i="24" s="1"/>
  <c r="AA37" i="4"/>
  <c r="AQ32" i="24" s="1"/>
  <c r="Y14" i="4"/>
  <c r="Z25" i="4"/>
  <c r="AO20" i="24" s="1"/>
  <c r="AG21" i="4"/>
  <c r="Y16" i="24" s="1"/>
  <c r="V24" i="4"/>
  <c r="AG19" i="24" s="1"/>
  <c r="AC25" i="4"/>
  <c r="AU20" i="24" s="1"/>
  <c r="H28" i="4"/>
  <c r="I23" i="24" s="1"/>
  <c r="AF35" i="4"/>
  <c r="BA30" i="24" s="1"/>
  <c r="K25" i="4"/>
  <c r="O20" i="24" s="1"/>
  <c r="J37" i="4"/>
  <c r="M32" i="24" s="1"/>
  <c r="AF28" i="4"/>
  <c r="BA23" i="24" s="1"/>
  <c r="S25" i="4"/>
  <c r="AA20" i="24" s="1"/>
  <c r="AE37" i="4"/>
  <c r="AY32" i="24" s="1"/>
  <c r="N27" i="4"/>
  <c r="V27" i="4"/>
  <c r="AG22" i="24" s="1"/>
  <c r="Z22" i="4"/>
  <c r="AO17" i="24" s="1"/>
  <c r="T25" i="4"/>
  <c r="AC20" i="24" s="1"/>
  <c r="H24" i="4"/>
  <c r="I19" i="24" s="1"/>
  <c r="K14" i="4"/>
  <c r="AI12" i="10"/>
  <c r="AF49" i="4" s="1"/>
  <c r="BB6" i="24" s="1"/>
  <c r="AF11" i="4"/>
  <c r="BA6" i="24" s="1"/>
  <c r="AC15" i="4"/>
  <c r="K15" i="4"/>
  <c r="M10" i="4"/>
  <c r="S5" i="24" s="1"/>
  <c r="AA14" i="4"/>
  <c r="L21" i="4"/>
  <c r="Q16" i="24" s="1"/>
  <c r="K32" i="4"/>
  <c r="O27" i="24" s="1"/>
  <c r="N14" i="4"/>
  <c r="T26" i="4"/>
  <c r="AC21" i="24" s="1"/>
  <c r="G23" i="4"/>
  <c r="G18" i="24" s="1"/>
  <c r="Y37" i="4"/>
  <c r="AM32" i="24" s="1"/>
  <c r="R10" i="4"/>
  <c r="G13" i="4"/>
  <c r="W33" i="4"/>
  <c r="AI28" i="24" s="1"/>
  <c r="Z23" i="4"/>
  <c r="AO18" i="24" s="1"/>
  <c r="H27" i="4"/>
  <c r="I22" i="24" s="1"/>
  <c r="AC33" i="4"/>
  <c r="AU28" i="24" s="1"/>
  <c r="G34" i="4"/>
  <c r="G29" i="24" s="1"/>
  <c r="AB32" i="4"/>
  <c r="AS27" i="24" s="1"/>
  <c r="W21" i="4"/>
  <c r="AI16" i="24" s="1"/>
  <c r="H11" i="4"/>
  <c r="I6" i="24" s="1"/>
  <c r="K12" i="10"/>
  <c r="H49" i="4" s="1"/>
  <c r="J6" i="24" s="1"/>
  <c r="R23" i="4"/>
  <c r="K30" i="4"/>
  <c r="O25" i="24" s="1"/>
  <c r="K28" i="4"/>
  <c r="O23" i="24" s="1"/>
  <c r="X26" i="4"/>
  <c r="AK21" i="24" s="1"/>
  <c r="AG12" i="10"/>
  <c r="AD49" i="4" s="1"/>
  <c r="AX6" i="24" s="1"/>
  <c r="AD11" i="4"/>
  <c r="AW6" i="24" s="1"/>
  <c r="N13" i="4"/>
  <c r="AB25" i="4"/>
  <c r="AS20" i="24" s="1"/>
  <c r="V33" i="4"/>
  <c r="AG28" i="24" s="1"/>
  <c r="E30" i="4"/>
  <c r="C25" i="24" s="1"/>
  <c r="G32" i="4"/>
  <c r="G27" i="24" s="1"/>
  <c r="V21" i="4"/>
  <c r="AG16" i="24" s="1"/>
  <c r="P23" i="4"/>
  <c r="F23" i="4"/>
  <c r="E18" i="24" s="1"/>
  <c r="AC35" i="4"/>
  <c r="AU30" i="24" s="1"/>
  <c r="AE34" i="4"/>
  <c r="AY29" i="24" s="1"/>
  <c r="Z10" i="4"/>
  <c r="AO5" i="24" s="1"/>
  <c r="AB24" i="4"/>
  <c r="AS19" i="24" s="1"/>
  <c r="Q37" i="4"/>
  <c r="W32" i="24" s="1"/>
  <c r="AG22" i="4"/>
  <c r="Y17" i="24" s="1"/>
  <c r="AD15" i="4"/>
  <c r="W15" i="4"/>
  <c r="L10" i="4"/>
  <c r="Q5" i="24" s="1"/>
  <c r="H21" i="4"/>
  <c r="I16" i="24" s="1"/>
  <c r="N30" i="4"/>
  <c r="L23" i="4"/>
  <c r="Q18" i="24" s="1"/>
  <c r="X21" i="4"/>
  <c r="AK16" i="24" s="1"/>
  <c r="AA35" i="4"/>
  <c r="AQ30" i="24" s="1"/>
  <c r="R25" i="4"/>
  <c r="U14" i="4"/>
  <c r="AB10" i="4"/>
  <c r="AS5" i="24" s="1"/>
  <c r="M15" i="4"/>
  <c r="AC21" i="4"/>
  <c r="AU16" i="24" s="1"/>
  <c r="AF14" i="4"/>
  <c r="T24" i="4"/>
  <c r="AC19" i="24" s="1"/>
  <c r="U23" i="4"/>
  <c r="AE18" i="24" s="1"/>
  <c r="AF24" i="4"/>
  <c r="BA19" i="24" s="1"/>
  <c r="Y28" i="4"/>
  <c r="AM23" i="24" s="1"/>
  <c r="W25" i="4"/>
  <c r="AI20" i="24" s="1"/>
  <c r="Z37" i="4"/>
  <c r="AO32" i="24" s="1"/>
  <c r="Z27" i="4"/>
  <c r="AO22" i="24" s="1"/>
  <c r="X22" i="4"/>
  <c r="AK17" i="24" s="1"/>
  <c r="AC27" i="4"/>
  <c r="AU22" i="24" s="1"/>
  <c r="I30" i="4"/>
  <c r="K25" i="24" s="1"/>
  <c r="E27" i="4"/>
  <c r="C22" i="24" s="1"/>
  <c r="Q33" i="4"/>
  <c r="W28" i="24" s="1"/>
  <c r="AC11" i="4"/>
  <c r="AU6" i="24" s="1"/>
  <c r="AF12" i="10"/>
  <c r="AC49" i="4" s="1"/>
  <c r="AV6" i="24" s="1"/>
  <c r="R35" i="4"/>
  <c r="J14" i="4"/>
  <c r="W30" i="4"/>
  <c r="AI25" i="24" s="1"/>
  <c r="O12" i="10"/>
  <c r="L49" i="4" s="1"/>
  <c r="R6" i="24" s="1"/>
  <c r="L11" i="4"/>
  <c r="Q6" i="24" s="1"/>
  <c r="F14" i="4"/>
  <c r="V13" i="4"/>
  <c r="AD22" i="4"/>
  <c r="AW17" i="24" s="1"/>
  <c r="V28" i="4"/>
  <c r="AG23" i="24" s="1"/>
  <c r="I10" i="4"/>
  <c r="K5" i="24" s="1"/>
  <c r="Q14" i="4"/>
  <c r="AB11" i="4"/>
  <c r="AS6" i="24" s="1"/>
  <c r="AE12" i="10"/>
  <c r="AB49" i="4" s="1"/>
  <c r="AT6" i="24" s="1"/>
  <c r="R21" i="4"/>
  <c r="K33" i="4"/>
  <c r="O28" i="24" s="1"/>
  <c r="AD24" i="4"/>
  <c r="AW19" i="24" s="1"/>
  <c r="AE10" i="4"/>
  <c r="AY5" i="24" s="1"/>
  <c r="V34" i="4"/>
  <c r="AG29" i="24" s="1"/>
  <c r="P11" i="4"/>
  <c r="S12" i="10"/>
  <c r="P49" i="4" s="1"/>
  <c r="AE25" i="4"/>
  <c r="AY20" i="24" s="1"/>
  <c r="AF26" i="4"/>
  <c r="BA21" i="24" s="1"/>
  <c r="AE14" i="4"/>
  <c r="O32" i="4"/>
  <c r="U27" i="24" s="1"/>
  <c r="P37" i="4"/>
  <c r="J30" i="4"/>
  <c r="M25" i="24" s="1"/>
  <c r="W11" i="4"/>
  <c r="AI6" i="24" s="1"/>
  <c r="Z12" i="10"/>
  <c r="W49" i="4" s="1"/>
  <c r="AJ6" i="24" s="1"/>
  <c r="W12" i="10"/>
  <c r="T49" i="4" s="1"/>
  <c r="AD6" i="24" s="1"/>
  <c r="T11" i="4"/>
  <c r="AC6" i="24" s="1"/>
  <c r="L14" i="4"/>
  <c r="L28" i="4"/>
  <c r="Q23" i="24" s="1"/>
  <c r="Y26" i="4"/>
  <c r="AM21" i="24" s="1"/>
  <c r="G30" i="4"/>
  <c r="G25" i="24" s="1"/>
  <c r="AB33" i="4"/>
  <c r="AS28" i="24" s="1"/>
  <c r="F35" i="4"/>
  <c r="E30" i="24" s="1"/>
  <c r="I22" i="4"/>
  <c r="K17" i="24" s="1"/>
  <c r="X24" i="4"/>
  <c r="AK19" i="24" s="1"/>
  <c r="AA28" i="4"/>
  <c r="AQ23" i="24" s="1"/>
  <c r="R34" i="4"/>
  <c r="S34" i="4"/>
  <c r="AA29" i="24" s="1"/>
  <c r="AE21" i="4"/>
  <c r="AY16" i="24" s="1"/>
  <c r="P25" i="4"/>
  <c r="K24" i="4"/>
  <c r="O19" i="24" s="1"/>
  <c r="AA26" i="4"/>
  <c r="AQ21" i="24" s="1"/>
  <c r="J22" i="4"/>
  <c r="M17" i="24" s="1"/>
  <c r="U13" i="4"/>
  <c r="H26" i="4"/>
  <c r="I21" i="24" s="1"/>
  <c r="Q12" i="10"/>
  <c r="N49" i="4" s="1"/>
  <c r="N11" i="4"/>
  <c r="I32" i="4"/>
  <c r="K27" i="24" s="1"/>
  <c r="P32" i="4"/>
  <c r="J35" i="4"/>
  <c r="M30" i="24" s="1"/>
  <c r="R30" i="4"/>
  <c r="X23" i="4"/>
  <c r="AK18" i="24" s="1"/>
  <c r="E28" i="4"/>
  <c r="C23" i="24" s="1"/>
  <c r="AG34" i="4"/>
  <c r="Y29" i="24" s="1"/>
  <c r="F22" i="4"/>
  <c r="E17" i="24" s="1"/>
  <c r="AC30" i="4"/>
  <c r="AU25" i="24" s="1"/>
  <c r="S32" i="4"/>
  <c r="AA27" i="24" s="1"/>
  <c r="S28" i="4"/>
  <c r="AA23" i="24" s="1"/>
  <c r="AF21" i="4"/>
  <c r="BA16" i="24" s="1"/>
  <c r="F37" i="4"/>
  <c r="E32" i="24" s="1"/>
  <c r="S15" i="4"/>
  <c r="U34" i="4"/>
  <c r="AE29" i="24" s="1"/>
  <c r="W27" i="4"/>
  <c r="AI22" i="24" s="1"/>
  <c r="Q26" i="4"/>
  <c r="W21" i="24" s="1"/>
  <c r="L33" i="4"/>
  <c r="Q28" i="24" s="1"/>
  <c r="P35" i="4"/>
  <c r="Y27" i="4"/>
  <c r="AM22" i="24" s="1"/>
  <c r="V37" i="4"/>
  <c r="AG32" i="24" s="1"/>
  <c r="M25" i="4"/>
  <c r="S20" i="24" s="1"/>
  <c r="G22" i="4"/>
  <c r="G17" i="24" s="1"/>
  <c r="X33" i="4"/>
  <c r="AK28" i="24" s="1"/>
  <c r="T27" i="4"/>
  <c r="AC22" i="24" s="1"/>
  <c r="T30" i="4"/>
  <c r="AC25" i="24" s="1"/>
  <c r="E23" i="4"/>
  <c r="C18" i="24" s="1"/>
  <c r="I26" i="4"/>
  <c r="K21" i="24" s="1"/>
  <c r="J32" i="4"/>
  <c r="M27" i="24" s="1"/>
  <c r="I35" i="4"/>
  <c r="K30" i="24" s="1"/>
  <c r="X28" i="4"/>
  <c r="AK23" i="24" s="1"/>
  <c r="W26" i="4"/>
  <c r="AI21" i="24" s="1"/>
  <c r="AG28" i="4"/>
  <c r="Y23" i="24" s="1"/>
  <c r="U28" i="4"/>
  <c r="AE23" i="24" s="1"/>
  <c r="Q30" i="4"/>
  <c r="W25" i="24" s="1"/>
  <c r="E25" i="4"/>
  <c r="C20" i="24" s="1"/>
  <c r="P26" i="4"/>
  <c r="U35" i="4"/>
  <c r="AE30" i="24" s="1"/>
  <c r="N28" i="4"/>
  <c r="AG23" i="4"/>
  <c r="Y18" i="24" s="1"/>
  <c r="G21" i="4"/>
  <c r="G16" i="24" s="1"/>
  <c r="Y33" i="4"/>
  <c r="AM28" i="24" s="1"/>
  <c r="AB34" i="4"/>
  <c r="AS29" i="24" s="1"/>
  <c r="N22" i="4"/>
  <c r="Q27" i="4"/>
  <c r="W22" i="24" s="1"/>
  <c r="Z24" i="4"/>
  <c r="AO19" i="24" s="1"/>
  <c r="U25" i="4"/>
  <c r="AE20" i="24" s="1"/>
  <c r="G33" i="4"/>
  <c r="G28" i="24" s="1"/>
  <c r="AG25" i="4"/>
  <c r="Y20" i="24" s="1"/>
  <c r="Y34" i="4"/>
  <c r="AM29" i="24" s="1"/>
  <c r="Y23" i="4"/>
  <c r="AM18" i="24" s="1"/>
  <c r="AA22" i="4"/>
  <c r="AQ17" i="24" s="1"/>
  <c r="J24" i="4"/>
  <c r="M19" i="24" s="1"/>
  <c r="E32" i="4"/>
  <c r="C27" i="24" s="1"/>
  <c r="M37" i="4"/>
  <c r="S32" i="24" s="1"/>
  <c r="P34" i="4"/>
  <c r="AG33" i="4"/>
  <c r="Y28" i="24" s="1"/>
  <c r="AE26" i="4"/>
  <c r="AY21" i="24" s="1"/>
  <c r="L34" i="4"/>
  <c r="Q29" i="24" s="1"/>
  <c r="AD27" i="4"/>
  <c r="AW22" i="24" s="1"/>
  <c r="G25" i="4"/>
  <c r="G20" i="24" s="1"/>
  <c r="AD35" i="4"/>
  <c r="AW30" i="24" s="1"/>
  <c r="AA27" i="4"/>
  <c r="AQ22" i="24" s="1"/>
  <c r="AA32" i="4"/>
  <c r="AQ27" i="24" s="1"/>
  <c r="Q34" i="4"/>
  <c r="W29" i="24" s="1"/>
  <c r="AA34" i="4"/>
  <c r="AQ29" i="24" s="1"/>
  <c r="O13" i="4"/>
  <c r="G15" i="4"/>
  <c r="U37" i="4"/>
  <c r="AE32" i="24" s="1"/>
  <c r="P22" i="4"/>
  <c r="AE35" i="4"/>
  <c r="AY30" i="24" s="1"/>
  <c r="J34" i="4"/>
  <c r="M29" i="24" s="1"/>
  <c r="N32" i="4"/>
  <c r="F33" i="4"/>
  <c r="E28" i="24" s="1"/>
  <c r="K37" i="4"/>
  <c r="O32" i="24" s="1"/>
  <c r="L27" i="4"/>
  <c r="Q22" i="24" s="1"/>
  <c r="R32" i="4"/>
  <c r="AE28" i="4"/>
  <c r="AY23" i="24" s="1"/>
  <c r="AD28" i="4"/>
  <c r="AW23" i="24" s="1"/>
  <c r="N10" i="4"/>
  <c r="Q32" i="4"/>
  <c r="W27" i="24" s="1"/>
  <c r="E15" i="4"/>
  <c r="C10" i="24" s="1"/>
  <c r="I28" i="4"/>
  <c r="K23" i="24" s="1"/>
  <c r="X35" i="4"/>
  <c r="AK30" i="24" s="1"/>
  <c r="U33" i="4"/>
  <c r="AE28" i="24" s="1"/>
  <c r="V23" i="4"/>
  <c r="AG18" i="24" s="1"/>
  <c r="AF32" i="4"/>
  <c r="BA27" i="24" s="1"/>
  <c r="L15" i="4"/>
  <c r="H33" i="4"/>
  <c r="I28" i="24" s="1"/>
  <c r="T28" i="4"/>
  <c r="AC23" i="24" s="1"/>
  <c r="F25" i="4"/>
  <c r="E20" i="24" s="1"/>
  <c r="W37" i="4"/>
  <c r="AI32" i="24" s="1"/>
  <c r="Z32" i="4"/>
  <c r="AO27" i="24" s="1"/>
  <c r="AE33" i="4"/>
  <c r="AY28" i="24" s="1"/>
  <c r="U21" i="4"/>
  <c r="AE16" i="24" s="1"/>
  <c r="Y35" i="4"/>
  <c r="AM30" i="24" s="1"/>
  <c r="AF37" i="4"/>
  <c r="BA32" i="24" s="1"/>
  <c r="AD34" i="4"/>
  <c r="AW29" i="24" s="1"/>
  <c r="N37" i="4"/>
  <c r="L35" i="4"/>
  <c r="Q30" i="24" s="1"/>
  <c r="F30" i="4"/>
  <c r="E25" i="24" s="1"/>
  <c r="I12" i="10"/>
  <c r="F49" i="4" s="1"/>
  <c r="F6" i="24" s="1"/>
  <c r="F11" i="4"/>
  <c r="E6" i="24" s="1"/>
  <c r="AB28" i="4"/>
  <c r="AS23" i="24" s="1"/>
  <c r="F32" i="4"/>
  <c r="E27" i="24" s="1"/>
  <c r="U30" i="4"/>
  <c r="AE25" i="24" s="1"/>
  <c r="P33" i="4"/>
  <c r="L30" i="4"/>
  <c r="Q25" i="24" s="1"/>
  <c r="F27" i="4"/>
  <c r="E22" i="24" s="1"/>
  <c r="J21" i="4"/>
  <c r="M16" i="24" s="1"/>
  <c r="U32" i="4"/>
  <c r="AE27" i="24" s="1"/>
  <c r="G24" i="4"/>
  <c r="G19" i="24" s="1"/>
  <c r="AC23" i="4"/>
  <c r="AU18" i="24" s="1"/>
  <c r="L24" i="4"/>
  <c r="Q19" i="24" s="1"/>
  <c r="AC24" i="4"/>
  <c r="AU19" i="24" s="1"/>
  <c r="N23" i="4"/>
  <c r="H13" i="4"/>
  <c r="Y32" i="4"/>
  <c r="AM27" i="24" s="1"/>
  <c r="AF15" i="4"/>
  <c r="AA33" i="4"/>
  <c r="AQ28" i="24" s="1"/>
  <c r="AE27" i="4"/>
  <c r="AY22" i="24" s="1"/>
  <c r="V32" i="4"/>
  <c r="AG27" i="24" s="1"/>
  <c r="Y22" i="4"/>
  <c r="AM17" i="24" s="1"/>
  <c r="AG37" i="4"/>
  <c r="Y32" i="24" s="1"/>
  <c r="AG35" i="4"/>
  <c r="Y30" i="24" s="1"/>
  <c r="X25" i="4"/>
  <c r="AK20" i="24" s="1"/>
  <c r="O22" i="4"/>
  <c r="U17" i="24" s="1"/>
  <c r="R15" i="4"/>
  <c r="S24" i="4"/>
  <c r="AA19" i="24" s="1"/>
  <c r="I37" i="4"/>
  <c r="K32" i="24" s="1"/>
  <c r="K22" i="4"/>
  <c r="O17" i="24" s="1"/>
  <c r="G28" i="4"/>
  <c r="G23" i="24" s="1"/>
  <c r="E37" i="4"/>
  <c r="C32" i="24" s="1"/>
  <c r="H37" i="4"/>
  <c r="I32" i="24" s="1"/>
  <c r="R22" i="4"/>
  <c r="K35" i="4"/>
  <c r="O30" i="24" s="1"/>
  <c r="O26" i="4"/>
  <c r="U21" i="24" s="1"/>
  <c r="H32" i="4"/>
  <c r="I27" i="24" s="1"/>
  <c r="I25" i="4"/>
  <c r="K20" i="24" s="1"/>
  <c r="AB37" i="4"/>
  <c r="AS32" i="24" s="1"/>
  <c r="AC32" i="4"/>
  <c r="AU27" i="24" s="1"/>
  <c r="S37" i="4"/>
  <c r="AA32" i="24" s="1"/>
  <c r="AG24" i="4"/>
  <c r="Y19" i="24" s="1"/>
  <c r="AE22" i="4"/>
  <c r="AY17" i="24" s="1"/>
  <c r="H30" i="4"/>
  <c r="I25" i="24" s="1"/>
  <c r="O33" i="4"/>
  <c r="U28" i="24" s="1"/>
  <c r="AF33" i="4"/>
  <c r="BA28" i="24" s="1"/>
  <c r="O10" i="4"/>
  <c r="U5" i="24" s="1"/>
  <c r="N33" i="4"/>
  <c r="M32" i="4"/>
  <c r="S27" i="24" s="1"/>
  <c r="AB30" i="4"/>
  <c r="AS25" i="24" s="1"/>
  <c r="R33" i="4"/>
  <c r="S35" i="4"/>
  <c r="AA30" i="24" s="1"/>
  <c r="T37" i="4"/>
  <c r="AC32" i="24" s="1"/>
  <c r="G37" i="4"/>
  <c r="G32" i="24" s="1"/>
  <c r="AD32" i="4"/>
  <c r="AW27" i="24" s="1"/>
  <c r="V12" i="10"/>
  <c r="S49" i="4" s="1"/>
  <c r="AB6" i="24" s="1"/>
  <c r="S11" i="4"/>
  <c r="AA6" i="24" s="1"/>
  <c r="K13" i="4"/>
  <c r="T34" i="4"/>
  <c r="AC29" i="24" s="1"/>
  <c r="P30" i="4"/>
  <c r="AD33" i="4"/>
  <c r="AW28" i="24" s="1"/>
  <c r="O30" i="4"/>
  <c r="U25" i="24" s="1"/>
  <c r="AG30" i="4"/>
  <c r="Y25" i="24" s="1"/>
  <c r="Q25" i="4"/>
  <c r="W20" i="24" s="1"/>
  <c r="AF22" i="4"/>
  <c r="BA17" i="24" s="1"/>
  <c r="K34" i="4"/>
  <c r="O29" i="24" s="1"/>
  <c r="P27" i="4"/>
  <c r="L25" i="4"/>
  <c r="Q20" i="24" s="1"/>
  <c r="J28" i="4"/>
  <c r="M23" i="24" s="1"/>
  <c r="H14" i="4"/>
  <c r="AD37" i="4"/>
  <c r="AW32" i="24" s="1"/>
  <c r="X32" i="4"/>
  <c r="AK27" i="24" s="1"/>
  <c r="Z35" i="4"/>
  <c r="AO30" i="24" s="1"/>
  <c r="AA24" i="4"/>
  <c r="AQ19" i="24" s="1"/>
  <c r="T22" i="4"/>
  <c r="AC17" i="24" s="1"/>
  <c r="X37" i="4"/>
  <c r="AK32" i="24" s="1"/>
  <c r="AA30" i="4"/>
  <c r="AQ25" i="24" s="1"/>
  <c r="AC37" i="4"/>
  <c r="AU32" i="24" s="1"/>
  <c r="Q28" i="4"/>
  <c r="W23" i="24" s="1"/>
  <c r="Q35" i="4"/>
  <c r="W30" i="24" s="1"/>
  <c r="W28" i="4"/>
  <c r="AI23" i="24" s="1"/>
  <c r="W35" i="4"/>
  <c r="AI30" i="24" s="1"/>
  <c r="H22" i="4"/>
  <c r="I17" i="24" s="1"/>
  <c r="AC34" i="4"/>
  <c r="AU29" i="24" s="1"/>
  <c r="G35" i="4"/>
  <c r="G30" i="24" s="1"/>
  <c r="E24" i="4"/>
  <c r="C19" i="24" s="1"/>
  <c r="F34" i="4"/>
  <c r="E29" i="24" s="1"/>
  <c r="T35" i="4"/>
  <c r="AC30" i="24" s="1"/>
  <c r="AF34" i="4"/>
  <c r="BA29" i="24" s="1"/>
  <c r="V35" i="4"/>
  <c r="AG30" i="24" s="1"/>
  <c r="H34" i="4"/>
  <c r="I29" i="24" s="1"/>
  <c r="S33" i="4"/>
  <c r="AA28" i="24" s="1"/>
  <c r="S30" i="4"/>
  <c r="AA25" i="24" s="1"/>
  <c r="N34" i="4"/>
  <c r="M35" i="4"/>
  <c r="S30" i="24" s="1"/>
  <c r="Z30" i="4"/>
  <c r="AO25" i="24" s="1"/>
  <c r="H15" i="4"/>
  <c r="W32" i="4"/>
  <c r="AI27" i="24" s="1"/>
  <c r="AG27" i="4"/>
  <c r="Y22" i="24" s="1"/>
  <c r="R37" i="4"/>
  <c r="V30" i="4"/>
  <c r="AG25" i="24" s="1"/>
  <c r="N35" i="4"/>
  <c r="E535" i="3"/>
  <c r="E505" i="3"/>
  <c r="AW10" i="24" l="1"/>
  <c r="AK9" i="24"/>
  <c r="U10" i="24"/>
  <c r="AU10" i="24"/>
  <c r="K9" i="24"/>
  <c r="AM8" i="24"/>
  <c r="AC8" i="24"/>
  <c r="AK10" i="24"/>
  <c r="AG9" i="24"/>
  <c r="Y8" i="24"/>
  <c r="W10" i="24"/>
  <c r="W8" i="24"/>
  <c r="W9" i="24"/>
  <c r="AY8" i="24"/>
  <c r="U9" i="24"/>
  <c r="E8" i="24"/>
  <c r="AG10" i="24"/>
  <c r="Y9" i="24"/>
  <c r="D9" i="24"/>
  <c r="AI9" i="24"/>
  <c r="AO8" i="24"/>
  <c r="I9" i="24"/>
  <c r="O10" i="24"/>
  <c r="AC9" i="24"/>
  <c r="AU9" i="24"/>
  <c r="Q10" i="24"/>
  <c r="M9" i="24"/>
  <c r="BA9" i="24"/>
  <c r="AE10" i="24"/>
  <c r="AW9" i="24"/>
  <c r="AA9" i="24"/>
  <c r="AW8" i="24"/>
  <c r="U8" i="24"/>
  <c r="M10" i="24"/>
  <c r="O8" i="24"/>
  <c r="BA10" i="24"/>
  <c r="O9" i="24"/>
  <c r="AO10" i="24"/>
  <c r="AY10" i="24"/>
  <c r="M8" i="24"/>
  <c r="S9" i="24"/>
  <c r="AK8" i="24"/>
  <c r="K8" i="24"/>
  <c r="AQ10" i="24"/>
  <c r="AS10" i="24"/>
  <c r="AA10" i="24"/>
  <c r="S10" i="24"/>
  <c r="AM9" i="24"/>
  <c r="AO9" i="24"/>
  <c r="G9" i="24"/>
  <c r="S8" i="24"/>
  <c r="Q8" i="24"/>
  <c r="AC10" i="24"/>
  <c r="I8" i="24"/>
  <c r="AY9" i="24"/>
  <c r="G8" i="24"/>
  <c r="AQ9" i="24"/>
  <c r="Y10" i="24"/>
  <c r="AS9" i="24"/>
  <c r="AU8" i="24"/>
  <c r="AA8" i="24"/>
  <c r="I10" i="24"/>
  <c r="AE8" i="24"/>
  <c r="Q9" i="24"/>
  <c r="AG8" i="24"/>
  <c r="G10" i="24"/>
  <c r="E9" i="24"/>
  <c r="AE9" i="24"/>
  <c r="AI10" i="24"/>
  <c r="AI8" i="24"/>
  <c r="AS8" i="24"/>
  <c r="AQ8" i="24"/>
  <c r="BA8" i="24"/>
  <c r="K10" i="24"/>
  <c r="AM10" i="24"/>
  <c r="H83" i="10"/>
  <c r="E10" i="4"/>
  <c r="C5" i="24" s="1"/>
  <c r="C33" i="24" s="1"/>
  <c r="H47" i="10"/>
  <c r="E62" i="4" s="1"/>
  <c r="D19" i="24" s="1"/>
  <c r="E506" i="3"/>
  <c r="E507" i="3" s="1"/>
  <c r="E508" i="3" s="1"/>
  <c r="E509" i="3" s="1"/>
  <c r="E510" i="3" s="1"/>
  <c r="E511" i="3" s="1"/>
  <c r="E512" i="3" s="1"/>
  <c r="E513" i="3" s="1"/>
  <c r="E514" i="3" s="1"/>
  <c r="E515" i="3" s="1"/>
  <c r="E516" i="3" s="1"/>
  <c r="E517" i="3" s="1"/>
  <c r="E518" i="3" s="1"/>
  <c r="E519" i="3" s="1"/>
  <c r="E520" i="3" s="1"/>
  <c r="E521" i="3" s="1"/>
  <c r="E522" i="3" s="1"/>
  <c r="H87" i="10"/>
  <c r="E72" i="4" s="1"/>
  <c r="D29" i="24" s="1"/>
  <c r="E568" i="3"/>
  <c r="E536" i="3"/>
  <c r="E537" i="3" s="1"/>
  <c r="E538" i="3" s="1"/>
  <c r="E539" i="3" s="1"/>
  <c r="E540" i="3" s="1"/>
  <c r="E541" i="3" s="1"/>
  <c r="E542" i="3" s="1"/>
  <c r="E543" i="3" s="1"/>
  <c r="E544" i="3" s="1"/>
  <c r="E545" i="3" s="1"/>
  <c r="E546" i="3" s="1"/>
  <c r="E547" i="3" s="1"/>
  <c r="E548" i="3" s="1"/>
  <c r="E549" i="3" s="1"/>
  <c r="E550" i="3" s="1"/>
  <c r="E551" i="3" s="1"/>
  <c r="E552" i="3" s="1"/>
  <c r="E553" i="3" s="1"/>
  <c r="AG33" i="24" l="1"/>
  <c r="W33" i="24"/>
  <c r="U33" i="24"/>
  <c r="E33" i="24"/>
  <c r="AK33" i="24"/>
  <c r="BA33" i="24"/>
  <c r="AU33" i="24"/>
  <c r="AQ33" i="24"/>
  <c r="AE33" i="24"/>
  <c r="S33" i="24"/>
  <c r="O33" i="24"/>
  <c r="AC33" i="24"/>
  <c r="AS33" i="24"/>
  <c r="AI33" i="24"/>
  <c r="AY33" i="24"/>
  <c r="K33" i="24"/>
  <c r="Y33" i="24"/>
  <c r="I33" i="24"/>
  <c r="G33" i="24"/>
  <c r="AA33" i="24"/>
  <c r="AO33" i="24"/>
  <c r="M33" i="24"/>
  <c r="AW33" i="24"/>
  <c r="Q33" i="24"/>
  <c r="AM33" i="24"/>
  <c r="E569" i="3"/>
  <c r="E570" i="3" s="1"/>
  <c r="E571" i="3" s="1"/>
  <c r="E572" i="3" s="1"/>
  <c r="E573" i="3" s="1"/>
  <c r="E574" i="3" s="1"/>
  <c r="E575" i="3" s="1"/>
  <c r="E576" i="3" s="1"/>
  <c r="E577" i="3" s="1"/>
  <c r="E578" i="3" s="1"/>
  <c r="E579" i="3" s="1"/>
  <c r="E580" i="3" s="1"/>
  <c r="E581" i="3" s="1"/>
  <c r="E582" i="3" s="1"/>
  <c r="E583" i="3" s="1"/>
  <c r="E584" i="3" s="1"/>
  <c r="E585" i="3" s="1"/>
  <c r="E586" i="3" s="1"/>
  <c r="R52" i="10" l="1"/>
  <c r="O63" i="4" s="1"/>
  <c r="V20" i="24" s="1"/>
  <c r="U13" i="10"/>
  <c r="U17" i="10"/>
  <c r="R51" i="4" s="1"/>
  <c r="AD52" i="10"/>
  <c r="AA63" i="4" s="1"/>
  <c r="AR20" i="24" s="1"/>
  <c r="AC32" i="10"/>
  <c r="Z59" i="4" s="1"/>
  <c r="AP16" i="24" s="1"/>
  <c r="I27" i="10"/>
  <c r="F53" i="4" s="1"/>
  <c r="AD32" i="10"/>
  <c r="AA59" i="4" s="1"/>
  <c r="AR16" i="24" s="1"/>
  <c r="P37" i="10"/>
  <c r="M60" i="4" s="1"/>
  <c r="T17" i="24" s="1"/>
  <c r="AJ57" i="10"/>
  <c r="AG64" i="4" s="1"/>
  <c r="Z21" i="24" s="1"/>
  <c r="AH72" i="10"/>
  <c r="AE68" i="4" s="1"/>
  <c r="AZ25" i="24" s="1"/>
  <c r="AA62" i="10"/>
  <c r="X65" i="4" s="1"/>
  <c r="AL22" i="24" s="1"/>
  <c r="AC67" i="10"/>
  <c r="Z66" i="4" s="1"/>
  <c r="AP23" i="24" s="1"/>
  <c r="I7" i="10"/>
  <c r="F48" i="4" s="1"/>
  <c r="F5" i="24" s="1"/>
  <c r="X7" i="10"/>
  <c r="U48" i="4" s="1"/>
  <c r="AF5" i="24" s="1"/>
  <c r="O17" i="10"/>
  <c r="L51" i="4" s="1"/>
  <c r="R13" i="10"/>
  <c r="N62" i="10"/>
  <c r="K65" i="4" s="1"/>
  <c r="P22" i="24" s="1"/>
  <c r="AB27" i="10"/>
  <c r="Y53" i="4" s="1"/>
  <c r="AD7" i="10"/>
  <c r="AA48" i="4" s="1"/>
  <c r="AR5" i="24" s="1"/>
  <c r="Z7" i="10"/>
  <c r="W48" i="4" s="1"/>
  <c r="AJ5" i="24" s="1"/>
  <c r="W22" i="10"/>
  <c r="T52" i="4" s="1"/>
  <c r="W17" i="10"/>
  <c r="T51" i="4" s="1"/>
  <c r="O77" i="10"/>
  <c r="L70" i="4" s="1"/>
  <c r="R27" i="24" s="1"/>
  <c r="Z22" i="10"/>
  <c r="W52" i="4" s="1"/>
  <c r="U22" i="10"/>
  <c r="R52" i="4" s="1"/>
  <c r="S7" i="10"/>
  <c r="P48" i="4" s="1"/>
  <c r="S22" i="10"/>
  <c r="P52" i="4" s="1"/>
  <c r="L32" i="10"/>
  <c r="I59" i="4" s="1"/>
  <c r="L16" i="24" s="1"/>
  <c r="N32" i="10"/>
  <c r="K59" i="4" s="1"/>
  <c r="P16" i="24" s="1"/>
  <c r="AE27" i="10"/>
  <c r="AB53" i="4" s="1"/>
  <c r="R42" i="10"/>
  <c r="O61" i="4" s="1"/>
  <c r="V18" i="24" s="1"/>
  <c r="AB7" i="10"/>
  <c r="Y48" i="4" s="1"/>
  <c r="AN5" i="24" s="1"/>
  <c r="Q57" i="10"/>
  <c r="N64" i="4" s="1"/>
  <c r="AC17" i="10"/>
  <c r="Z51" i="4" s="1"/>
  <c r="W13" i="10"/>
  <c r="X57" i="10"/>
  <c r="U64" i="4" s="1"/>
  <c r="AF21" i="24" s="1"/>
  <c r="Y7" i="10"/>
  <c r="V48" i="4" s="1"/>
  <c r="AH5" i="24" s="1"/>
  <c r="Y22" i="10"/>
  <c r="V52" i="4" s="1"/>
  <c r="AD27" i="10"/>
  <c r="AA53" i="4" s="1"/>
  <c r="P82" i="10"/>
  <c r="M71" i="4" s="1"/>
  <c r="T28" i="24" s="1"/>
  <c r="Y27" i="10"/>
  <c r="V53" i="4" s="1"/>
  <c r="I13" i="10"/>
  <c r="AA13" i="10"/>
  <c r="M27" i="10"/>
  <c r="J53" i="4" s="1"/>
  <c r="H23" i="10"/>
  <c r="Q27" i="10"/>
  <c r="N53" i="4" s="1"/>
  <c r="K7" i="10"/>
  <c r="H48" i="4" s="1"/>
  <c r="J5" i="24" s="1"/>
  <c r="AA7" i="10"/>
  <c r="X48" i="4" s="1"/>
  <c r="AL5" i="24" s="1"/>
  <c r="I47" i="10"/>
  <c r="F62" i="4" s="1"/>
  <c r="F19" i="24" s="1"/>
  <c r="T37" i="10"/>
  <c r="Q60" i="4" s="1"/>
  <c r="X17" i="24" s="1"/>
  <c r="M52" i="10"/>
  <c r="J63" i="4" s="1"/>
  <c r="N20" i="24" s="1"/>
  <c r="W27" i="10"/>
  <c r="T53" i="4" s="1"/>
  <c r="P47" i="10"/>
  <c r="M62" i="4" s="1"/>
  <c r="T19" i="24" s="1"/>
  <c r="I67" i="10"/>
  <c r="F66" i="4" s="1"/>
  <c r="F23" i="24" s="1"/>
  <c r="AF37" i="10"/>
  <c r="AC60" i="4" s="1"/>
  <c r="AV17" i="24" s="1"/>
  <c r="AH13" i="10"/>
  <c r="AH42" i="10"/>
  <c r="AE61" i="4" s="1"/>
  <c r="AZ18" i="24" s="1"/>
  <c r="AF67" i="10"/>
  <c r="AC66" i="4" s="1"/>
  <c r="AV23" i="24" s="1"/>
  <c r="M57" i="10"/>
  <c r="J64" i="4" s="1"/>
  <c r="N21" i="24" s="1"/>
  <c r="AE42" i="10"/>
  <c r="AB61" i="4" s="1"/>
  <c r="AT18" i="24" s="1"/>
  <c r="AG42" i="10"/>
  <c r="AD61" i="4" s="1"/>
  <c r="AX18" i="24" s="1"/>
  <c r="AB13" i="10"/>
  <c r="S27" i="10"/>
  <c r="P53" i="4" s="1"/>
  <c r="L27" i="10"/>
  <c r="I53" i="4" s="1"/>
  <c r="H57" i="10"/>
  <c r="E64" i="4" s="1"/>
  <c r="D21" i="24" s="1"/>
  <c r="W7" i="10"/>
  <c r="T48" i="4" s="1"/>
  <c r="AD5" i="24" s="1"/>
  <c r="AI22" i="10"/>
  <c r="AF52" i="4" s="1"/>
  <c r="I17" i="10"/>
  <c r="F51" i="4" s="1"/>
  <c r="AJ17" i="10"/>
  <c r="AG51" i="4" s="1"/>
  <c r="AH47" i="10"/>
  <c r="AE62" i="4" s="1"/>
  <c r="AZ19" i="24" s="1"/>
  <c r="AA17" i="10"/>
  <c r="X51" i="4" s="1"/>
  <c r="W42" i="10"/>
  <c r="T61" i="4" s="1"/>
  <c r="AD18" i="24" s="1"/>
  <c r="H92" i="10"/>
  <c r="E73" i="4" s="1"/>
  <c r="D30" i="24" s="1"/>
  <c r="O57" i="10"/>
  <c r="L64" i="4" s="1"/>
  <c r="R21" i="24" s="1"/>
  <c r="R67" i="10"/>
  <c r="O66" i="4" s="1"/>
  <c r="V23" i="24" s="1"/>
  <c r="S17" i="10"/>
  <c r="P51" i="4" s="1"/>
  <c r="L82" i="10"/>
  <c r="I71" i="4" s="1"/>
  <c r="L28" i="24" s="1"/>
  <c r="R27" i="10"/>
  <c r="O53" i="4" s="1"/>
  <c r="AJ13" i="10"/>
  <c r="AJ77" i="10"/>
  <c r="AG70" i="4" s="1"/>
  <c r="Z27" i="24" s="1"/>
  <c r="O62" i="10"/>
  <c r="L65" i="4" s="1"/>
  <c r="R22" i="24" s="1"/>
  <c r="P17" i="10"/>
  <c r="M51" i="4" s="1"/>
  <c r="I57" i="10"/>
  <c r="F64" i="4" s="1"/>
  <c r="F21" i="24" s="1"/>
  <c r="T22" i="10"/>
  <c r="Q52" i="4" s="1"/>
  <c r="H37" i="10"/>
  <c r="E60" i="4" s="1"/>
  <c r="D17" i="24" s="1"/>
  <c r="AG17" i="10"/>
  <c r="AD51" i="4" s="1"/>
  <c r="AJ7" i="10"/>
  <c r="AG48" i="4" s="1"/>
  <c r="Z5" i="24" s="1"/>
  <c r="K92" i="10"/>
  <c r="H73" i="4" s="1"/>
  <c r="J30" i="24" s="1"/>
  <c r="T17" i="10"/>
  <c r="Q51" i="4" s="1"/>
  <c r="Y37" i="10"/>
  <c r="V60" i="4" s="1"/>
  <c r="AH17" i="24" s="1"/>
  <c r="L47" i="10"/>
  <c r="I62" i="4" s="1"/>
  <c r="L19" i="24" s="1"/>
  <c r="V32" i="10"/>
  <c r="S59" i="4" s="1"/>
  <c r="AB16" i="24" s="1"/>
  <c r="S47" i="10"/>
  <c r="P62" i="4" s="1"/>
  <c r="M42" i="10"/>
  <c r="J61" i="4" s="1"/>
  <c r="N18" i="24" s="1"/>
  <c r="J7" i="10"/>
  <c r="G48" i="4" s="1"/>
  <c r="H5" i="24" s="1"/>
  <c r="V17" i="10"/>
  <c r="S51" i="4" s="1"/>
  <c r="V37" i="10"/>
  <c r="S60" i="4" s="1"/>
  <c r="AB17" i="24" s="1"/>
  <c r="P57" i="10"/>
  <c r="M64" i="4" s="1"/>
  <c r="T21" i="24" s="1"/>
  <c r="AG22" i="10"/>
  <c r="AD52" i="4" s="1"/>
  <c r="L13" i="10"/>
  <c r="AE67" i="10"/>
  <c r="AB66" i="4" s="1"/>
  <c r="AT23" i="24" s="1"/>
  <c r="AH97" i="10"/>
  <c r="AE75" i="4" s="1"/>
  <c r="AZ32" i="24" s="1"/>
  <c r="AA27" i="10"/>
  <c r="X53" i="4" s="1"/>
  <c r="T32" i="10"/>
  <c r="Q59" i="4" s="1"/>
  <c r="X16" i="24" s="1"/>
  <c r="AD97" i="10"/>
  <c r="AA75" i="4" s="1"/>
  <c r="AR32" i="24" s="1"/>
  <c r="AJ37" i="10"/>
  <c r="AG60" i="4" s="1"/>
  <c r="Z17" i="24" s="1"/>
  <c r="Z37" i="10"/>
  <c r="W60" i="4" s="1"/>
  <c r="AJ17" i="24" s="1"/>
  <c r="T7" i="10"/>
  <c r="Q48" i="4" s="1"/>
  <c r="X5" i="24" s="1"/>
  <c r="O87" i="10"/>
  <c r="L72" i="4" s="1"/>
  <c r="R29" i="24" s="1"/>
  <c r="AB57" i="10"/>
  <c r="Y64" i="4" s="1"/>
  <c r="AN21" i="24" s="1"/>
  <c r="AF52" i="10"/>
  <c r="AC63" i="4" s="1"/>
  <c r="AV20" i="24" s="1"/>
  <c r="AC13" i="10"/>
  <c r="X22" i="10"/>
  <c r="U52" i="4" s="1"/>
  <c r="T13" i="10"/>
  <c r="H72" i="10"/>
  <c r="E68" i="4" s="1"/>
  <c r="D25" i="24" s="1"/>
  <c r="AG32" i="10"/>
  <c r="AD59" i="4" s="1"/>
  <c r="AX16" i="24" s="1"/>
  <c r="P62" i="10"/>
  <c r="M65" i="4" s="1"/>
  <c r="T22" i="24" s="1"/>
  <c r="X37" i="10"/>
  <c r="U60" i="4" s="1"/>
  <c r="AF17" i="24" s="1"/>
  <c r="AB32" i="10"/>
  <c r="Y59" i="4" s="1"/>
  <c r="AN16" i="24" s="1"/>
  <c r="H8" i="10"/>
  <c r="R87" i="10"/>
  <c r="O72" i="4" s="1"/>
  <c r="V29" i="24" s="1"/>
  <c r="AH87" i="10"/>
  <c r="AE72" i="4" s="1"/>
  <c r="AZ29" i="24" s="1"/>
  <c r="AF13" i="10"/>
  <c r="AC87" i="10"/>
  <c r="Z72" i="4" s="1"/>
  <c r="AP29" i="24" s="1"/>
  <c r="AE77" i="10"/>
  <c r="AB70" i="4" s="1"/>
  <c r="AT27" i="24" s="1"/>
  <c r="AJ32" i="10"/>
  <c r="AG59" i="4" s="1"/>
  <c r="Z16" i="24" s="1"/>
  <c r="AI52" i="10"/>
  <c r="AF63" i="4" s="1"/>
  <c r="BB20" i="24" s="1"/>
  <c r="AF27" i="10"/>
  <c r="AC53" i="4" s="1"/>
  <c r="P27" i="10"/>
  <c r="M53" i="4" s="1"/>
  <c r="AI92" i="10"/>
  <c r="AF73" i="4" s="1"/>
  <c r="BB30" i="24" s="1"/>
  <c r="N22" i="10"/>
  <c r="K52" i="4" s="1"/>
  <c r="Y82" i="10"/>
  <c r="V71" i="4" s="1"/>
  <c r="AH28" i="24" s="1"/>
  <c r="AD13" i="10"/>
  <c r="AE87" i="10"/>
  <c r="AB72" i="4" s="1"/>
  <c r="AT29" i="24" s="1"/>
  <c r="Q37" i="10"/>
  <c r="N60" i="4" s="1"/>
  <c r="P22" i="10"/>
  <c r="M52" i="4" s="1"/>
  <c r="M7" i="10"/>
  <c r="J48" i="4" s="1"/>
  <c r="N5" i="24" s="1"/>
  <c r="AF17" i="10"/>
  <c r="AC51" i="4" s="1"/>
  <c r="AE37" i="10"/>
  <c r="AB60" i="4" s="1"/>
  <c r="AT17" i="24" s="1"/>
  <c r="R92" i="10"/>
  <c r="O73" i="4" s="1"/>
  <c r="V30" i="24" s="1"/>
  <c r="R97" i="10"/>
  <c r="O75" i="4" s="1"/>
  <c r="V32" i="24" s="1"/>
  <c r="Y47" i="10"/>
  <c r="V62" i="4" s="1"/>
  <c r="AH19" i="24" s="1"/>
  <c r="X42" i="10"/>
  <c r="U61" i="4" s="1"/>
  <c r="AF18" i="24" s="1"/>
  <c r="S92" i="10"/>
  <c r="P73" i="4" s="1"/>
  <c r="I42" i="10"/>
  <c r="F61" i="4" s="1"/>
  <c r="F18" i="24" s="1"/>
  <c r="J87" i="10"/>
  <c r="G72" i="4" s="1"/>
  <c r="H29" i="24" s="1"/>
  <c r="Z13" i="10"/>
  <c r="AI7" i="10"/>
  <c r="AF48" i="4" s="1"/>
  <c r="BB5" i="24" s="1"/>
  <c r="K47" i="10"/>
  <c r="H62" i="4" s="1"/>
  <c r="J19" i="24" s="1"/>
  <c r="AJ52" i="10"/>
  <c r="AG63" i="4" s="1"/>
  <c r="Z20" i="24" s="1"/>
  <c r="W77" i="10"/>
  <c r="T70" i="4" s="1"/>
  <c r="AD27" i="24" s="1"/>
  <c r="AG72" i="10"/>
  <c r="AD68" i="4" s="1"/>
  <c r="AX25" i="24" s="1"/>
  <c r="L42" i="10"/>
  <c r="I61" i="4" s="1"/>
  <c r="L18" i="24" s="1"/>
  <c r="AD42" i="10"/>
  <c r="AA61" i="4" s="1"/>
  <c r="AR18" i="24" s="1"/>
  <c r="L57" i="10"/>
  <c r="I64" i="4" s="1"/>
  <c r="L21" i="24" s="1"/>
  <c r="N42" i="10"/>
  <c r="K61" i="4" s="1"/>
  <c r="P18" i="24" s="1"/>
  <c r="V7" i="10"/>
  <c r="S48" i="4" s="1"/>
  <c r="AB5" i="24" s="1"/>
  <c r="Q17" i="10"/>
  <c r="N51" i="4" s="1"/>
  <c r="L17" i="10"/>
  <c r="I51" i="4" s="1"/>
  <c r="O82" i="10"/>
  <c r="L71" i="4" s="1"/>
  <c r="R28" i="24" s="1"/>
  <c r="T82" i="10"/>
  <c r="Q71" i="4" s="1"/>
  <c r="X28" i="24" s="1"/>
  <c r="V57" i="10"/>
  <c r="S64" i="4" s="1"/>
  <c r="AB21" i="24" s="1"/>
  <c r="Y52" i="10"/>
  <c r="V63" i="4" s="1"/>
  <c r="AH20" i="24" s="1"/>
  <c r="AA32" i="10"/>
  <c r="X59" i="4" s="1"/>
  <c r="AL16" i="24" s="1"/>
  <c r="AB82" i="10"/>
  <c r="Y71" i="4" s="1"/>
  <c r="AN28" i="24" s="1"/>
  <c r="J13" i="10"/>
  <c r="AC97" i="10"/>
  <c r="Z75" i="4" s="1"/>
  <c r="AP32" i="24" s="1"/>
  <c r="L87" i="10"/>
  <c r="I72" i="4" s="1"/>
  <c r="L29" i="24" s="1"/>
  <c r="AH7" i="10"/>
  <c r="AE48" i="4" s="1"/>
  <c r="AZ5" i="24" s="1"/>
  <c r="P42" i="10"/>
  <c r="M61" i="4" s="1"/>
  <c r="T18" i="24" s="1"/>
  <c r="AB72" i="10"/>
  <c r="Y68" i="4" s="1"/>
  <c r="AN25" i="24" s="1"/>
  <c r="Y32" i="10"/>
  <c r="V59" i="4" s="1"/>
  <c r="AH16" i="24" s="1"/>
  <c r="O37" i="10"/>
  <c r="L60" i="4" s="1"/>
  <c r="R17" i="24" s="1"/>
  <c r="AF7" i="10"/>
  <c r="AC48" i="4" s="1"/>
  <c r="AV5" i="24" s="1"/>
  <c r="AG52" i="10"/>
  <c r="AD63" i="4" s="1"/>
  <c r="AX20" i="24" s="1"/>
  <c r="N27" i="10"/>
  <c r="K53" i="4" s="1"/>
  <c r="AB67" i="10"/>
  <c r="Y66" i="4" s="1"/>
  <c r="AN23" i="24" s="1"/>
  <c r="V77" i="10"/>
  <c r="S70" i="4" s="1"/>
  <c r="AB27" i="24" s="1"/>
  <c r="AC77" i="10"/>
  <c r="Z70" i="4" s="1"/>
  <c r="AP27" i="24" s="1"/>
  <c r="K52" i="10"/>
  <c r="H63" i="4" s="1"/>
  <c r="J20" i="24" s="1"/>
  <c r="J22" i="10"/>
  <c r="G52" i="4" s="1"/>
  <c r="AE62" i="10"/>
  <c r="AB65" i="4" s="1"/>
  <c r="AT22" i="24" s="1"/>
  <c r="R17" i="10"/>
  <c r="O51" i="4" s="1"/>
  <c r="K72" i="10"/>
  <c r="H68" i="4" s="1"/>
  <c r="J25" i="24" s="1"/>
  <c r="M82" i="10"/>
  <c r="J71" i="4" s="1"/>
  <c r="N28" i="24" s="1"/>
  <c r="AF22" i="10"/>
  <c r="AC52" i="4" s="1"/>
  <c r="U62" i="10"/>
  <c r="R65" i="4" s="1"/>
  <c r="X62" i="10"/>
  <c r="U65" i="4" s="1"/>
  <c r="AF22" i="24" s="1"/>
  <c r="Q32" i="10"/>
  <c r="N59" i="4" s="1"/>
  <c r="AI62" i="10"/>
  <c r="AF65" i="4" s="1"/>
  <c r="BB22" i="24" s="1"/>
  <c r="R22" i="10"/>
  <c r="O52" i="4" s="1"/>
  <c r="N57" i="10"/>
  <c r="K64" i="4" s="1"/>
  <c r="P21" i="24" s="1"/>
  <c r="J77" i="10"/>
  <c r="G70" i="4" s="1"/>
  <c r="H27" i="24" s="1"/>
  <c r="U87" i="10"/>
  <c r="R72" i="4" s="1"/>
  <c r="Z87" i="10"/>
  <c r="W72" i="4" s="1"/>
  <c r="AJ29" i="24" s="1"/>
  <c r="N7" i="10"/>
  <c r="K48" i="4" s="1"/>
  <c r="P5" i="24" s="1"/>
  <c r="AC82" i="10"/>
  <c r="Z71" i="4" s="1"/>
  <c r="AP28" i="24" s="1"/>
  <c r="AC37" i="10"/>
  <c r="Z60" i="4" s="1"/>
  <c r="AP17" i="24" s="1"/>
  <c r="K42" i="10"/>
  <c r="H61" i="4" s="1"/>
  <c r="J18" i="24" s="1"/>
  <c r="X13" i="10"/>
  <c r="AE92" i="10"/>
  <c r="AB73" i="4" s="1"/>
  <c r="AT30" i="24" s="1"/>
  <c r="V42" i="10"/>
  <c r="S61" i="4" s="1"/>
  <c r="AB18" i="24" s="1"/>
  <c r="AG37" i="10"/>
  <c r="AD60" i="4" s="1"/>
  <c r="AX17" i="24" s="1"/>
  <c r="H32" i="10"/>
  <c r="E59" i="4" s="1"/>
  <c r="D16" i="24" s="1"/>
  <c r="U92" i="10"/>
  <c r="R73" i="4" s="1"/>
  <c r="Y57" i="10"/>
  <c r="V64" i="4" s="1"/>
  <c r="AH21" i="24" s="1"/>
  <c r="Z97" i="10"/>
  <c r="W75" i="4" s="1"/>
  <c r="AJ32" i="24" s="1"/>
  <c r="AB22" i="10"/>
  <c r="Y52" i="4" s="1"/>
  <c r="AC27" i="10"/>
  <c r="Z53" i="4" s="1"/>
  <c r="M37" i="10"/>
  <c r="J60" i="4" s="1"/>
  <c r="N17" i="24" s="1"/>
  <c r="I32" i="10"/>
  <c r="F59" i="4" s="1"/>
  <c r="F16" i="24" s="1"/>
  <c r="T42" i="10"/>
  <c r="Q61" i="4" s="1"/>
  <c r="X18" i="24" s="1"/>
  <c r="M62" i="10"/>
  <c r="J65" i="4" s="1"/>
  <c r="N22" i="24" s="1"/>
  <c r="S82" i="10"/>
  <c r="P71" i="4" s="1"/>
  <c r="P32" i="10"/>
  <c r="M59" i="4" s="1"/>
  <c r="T16" i="24" s="1"/>
  <c r="AE13" i="10"/>
  <c r="AI17" i="10"/>
  <c r="AF51" i="4" s="1"/>
  <c r="AA22" i="10"/>
  <c r="X52" i="4" s="1"/>
  <c r="O7" i="10"/>
  <c r="L48" i="4" s="1"/>
  <c r="R5" i="24" s="1"/>
  <c r="S67" i="10"/>
  <c r="P66" i="4" s="1"/>
  <c r="Y87" i="10"/>
  <c r="V72" i="4" s="1"/>
  <c r="AH29" i="24" s="1"/>
  <c r="AA87" i="10"/>
  <c r="X72" i="4" s="1"/>
  <c r="AL29" i="24" s="1"/>
  <c r="AB47" i="10"/>
  <c r="Y62" i="4" s="1"/>
  <c r="AN19" i="24" s="1"/>
  <c r="AJ27" i="10"/>
  <c r="AG53" i="4" s="1"/>
  <c r="I82" i="10"/>
  <c r="F71" i="4" s="1"/>
  <c r="F28" i="24" s="1"/>
  <c r="AF62" i="10"/>
  <c r="AC65" i="4" s="1"/>
  <c r="AV22" i="24" s="1"/>
  <c r="AD57" i="10"/>
  <c r="AA64" i="4" s="1"/>
  <c r="AR21" i="24" s="1"/>
  <c r="M17" i="10"/>
  <c r="J51" i="4" s="1"/>
  <c r="L7" i="10"/>
  <c r="I48" i="4" s="1"/>
  <c r="L5" i="24" s="1"/>
  <c r="AE57" i="10"/>
  <c r="AB64" i="4" s="1"/>
  <c r="AT21" i="24" s="1"/>
  <c r="N72" i="10"/>
  <c r="K68" i="4" s="1"/>
  <c r="P25" i="24" s="1"/>
  <c r="J62" i="10"/>
  <c r="G65" i="4" s="1"/>
  <c r="H22" i="24" s="1"/>
  <c r="Q62" i="10"/>
  <c r="N65" i="4" s="1"/>
  <c r="N82" i="10"/>
  <c r="K71" i="4" s="1"/>
  <c r="P28" i="24" s="1"/>
  <c r="AC57" i="10"/>
  <c r="Z64" i="4" s="1"/>
  <c r="AP21" i="24" s="1"/>
  <c r="AG47" i="10"/>
  <c r="AD62" i="4" s="1"/>
  <c r="AX19" i="24" s="1"/>
  <c r="X32" i="10"/>
  <c r="U59" i="4" s="1"/>
  <c r="AF16" i="24" s="1"/>
  <c r="AF97" i="10"/>
  <c r="AC75" i="4" s="1"/>
  <c r="AV32" i="24" s="1"/>
  <c r="AA47" i="10"/>
  <c r="X62" i="4" s="1"/>
  <c r="AL19" i="24" s="1"/>
  <c r="AB92" i="10"/>
  <c r="Y73" i="4" s="1"/>
  <c r="AN30" i="24" s="1"/>
  <c r="V22" i="10"/>
  <c r="S52" i="4" s="1"/>
  <c r="N77" i="10"/>
  <c r="K70" i="4" s="1"/>
  <c r="P27" i="24" s="1"/>
  <c r="H67" i="10"/>
  <c r="E66" i="4" s="1"/>
  <c r="D23" i="24" s="1"/>
  <c r="J27" i="10"/>
  <c r="G53" i="4" s="1"/>
  <c r="W57" i="10"/>
  <c r="T64" i="4" s="1"/>
  <c r="AD21" i="24" s="1"/>
  <c r="AD67" i="10"/>
  <c r="AA66" i="4" s="1"/>
  <c r="AR23" i="24" s="1"/>
  <c r="AC42" i="10"/>
  <c r="Z61" i="4" s="1"/>
  <c r="AP18" i="24" s="1"/>
  <c r="W32" i="10"/>
  <c r="T59" i="4" s="1"/>
  <c r="AD16" i="24" s="1"/>
  <c r="M97" i="10"/>
  <c r="J75" i="4" s="1"/>
  <c r="N32" i="24" s="1"/>
  <c r="S97" i="10"/>
  <c r="P75" i="4" s="1"/>
  <c r="S32" i="10"/>
  <c r="P59" i="4" s="1"/>
  <c r="Q47" i="10"/>
  <c r="N62" i="4" s="1"/>
  <c r="J42" i="10"/>
  <c r="G61" i="4" s="1"/>
  <c r="H18" i="24" s="1"/>
  <c r="K67" i="10"/>
  <c r="H66" i="4" s="1"/>
  <c r="J23" i="24" s="1"/>
  <c r="U7" i="10"/>
  <c r="R48" i="4" s="1"/>
  <c r="Q22" i="10"/>
  <c r="N52" i="4" s="1"/>
  <c r="P72" i="10"/>
  <c r="M68" i="4" s="1"/>
  <c r="T25" i="24" s="1"/>
  <c r="AA72" i="10"/>
  <c r="X68" i="4" s="1"/>
  <c r="AL25" i="24" s="1"/>
  <c r="AE17" i="10"/>
  <c r="AB51" i="4" s="1"/>
  <c r="Y97" i="10"/>
  <c r="V75" i="4" s="1"/>
  <c r="AH32" i="24" s="1"/>
  <c r="V13" i="10"/>
  <c r="O22" i="10"/>
  <c r="L52" i="4" s="1"/>
  <c r="N52" i="10"/>
  <c r="K63" i="4" s="1"/>
  <c r="P20" i="24" s="1"/>
  <c r="U67" i="10"/>
  <c r="R66" i="4" s="1"/>
  <c r="AE52" i="10"/>
  <c r="AB63" i="4" s="1"/>
  <c r="AT20" i="24" s="1"/>
  <c r="AG62" i="10"/>
  <c r="AD65" i="4" s="1"/>
  <c r="AX22" i="24" s="1"/>
  <c r="P97" i="10"/>
  <c r="M75" i="4" s="1"/>
  <c r="T32" i="24" s="1"/>
  <c r="M92" i="10"/>
  <c r="J73" i="4" s="1"/>
  <c r="N30" i="24" s="1"/>
  <c r="X52" i="10"/>
  <c r="U63" i="4" s="1"/>
  <c r="AF20" i="24" s="1"/>
  <c r="AG7" i="10"/>
  <c r="AD48" i="4" s="1"/>
  <c r="AX5" i="24" s="1"/>
  <c r="AH77" i="10"/>
  <c r="AE70" i="4" s="1"/>
  <c r="AZ27" i="24" s="1"/>
  <c r="V62" i="10"/>
  <c r="S65" i="4" s="1"/>
  <c r="AB22" i="24" s="1"/>
  <c r="T57" i="10"/>
  <c r="Q64" i="4" s="1"/>
  <c r="X21" i="24" s="1"/>
  <c r="T27" i="10"/>
  <c r="Q53" i="4" s="1"/>
  <c r="AB17" i="10"/>
  <c r="Y51" i="4" s="1"/>
  <c r="Q13" i="10"/>
  <c r="AF82" i="10"/>
  <c r="AC71" i="4" s="1"/>
  <c r="AV28" i="24" s="1"/>
  <c r="U42" i="10"/>
  <c r="R61" i="4" s="1"/>
  <c r="AH22" i="10"/>
  <c r="AE52" i="4" s="1"/>
  <c r="N67" i="10"/>
  <c r="K66" i="4" s="1"/>
  <c r="P23" i="24" s="1"/>
  <c r="Y67" i="10"/>
  <c r="V66" i="4" s="1"/>
  <c r="AH23" i="24" s="1"/>
  <c r="Z27" i="10"/>
  <c r="W53" i="4" s="1"/>
  <c r="P67" i="10"/>
  <c r="M66" i="4" s="1"/>
  <c r="T23" i="24" s="1"/>
  <c r="Z42" i="10"/>
  <c r="W61" i="4" s="1"/>
  <c r="AJ18" i="24" s="1"/>
  <c r="AJ22" i="10"/>
  <c r="AG52" i="4" s="1"/>
  <c r="U47" i="10"/>
  <c r="R62" i="4" s="1"/>
  <c r="AI42" i="10"/>
  <c r="AF61" i="4" s="1"/>
  <c r="BB18" i="24" s="1"/>
  <c r="X27" i="10"/>
  <c r="U53" i="4" s="1"/>
  <c r="P7" i="10"/>
  <c r="M48" i="4" s="1"/>
  <c r="T5" i="24" s="1"/>
  <c r="J57" i="10"/>
  <c r="G64" i="4" s="1"/>
  <c r="H21" i="24" s="1"/>
  <c r="AB52" i="10"/>
  <c r="Y63" i="4" s="1"/>
  <c r="AN20" i="24" s="1"/>
  <c r="AG13" i="10"/>
  <c r="P87" i="10"/>
  <c r="M72" i="4" s="1"/>
  <c r="T29" i="24" s="1"/>
  <c r="AD17" i="10"/>
  <c r="AA51" i="4" s="1"/>
  <c r="R32" i="10"/>
  <c r="O59" i="4" s="1"/>
  <c r="V16" i="24" s="1"/>
  <c r="Z32" i="10"/>
  <c r="W59" i="4" s="1"/>
  <c r="AJ16" i="24" s="1"/>
  <c r="AD22" i="10"/>
  <c r="AA52" i="4" s="1"/>
  <c r="L62" i="10"/>
  <c r="I65" i="4" s="1"/>
  <c r="L22" i="24" s="1"/>
  <c r="T47" i="10"/>
  <c r="Q62" i="4" s="1"/>
  <c r="X19" i="24" s="1"/>
  <c r="AG87" i="10"/>
  <c r="AD72" i="4" s="1"/>
  <c r="AX29" i="24" s="1"/>
  <c r="U27" i="10"/>
  <c r="R53" i="4" s="1"/>
  <c r="AA57" i="10"/>
  <c r="X64" i="4" s="1"/>
  <c r="AL21" i="24" s="1"/>
  <c r="AE7" i="10"/>
  <c r="AB48" i="4" s="1"/>
  <c r="AT5" i="24" s="1"/>
  <c r="J82" i="10"/>
  <c r="G71" i="4" s="1"/>
  <c r="H28" i="24" s="1"/>
  <c r="AA42" i="10"/>
  <c r="X61" i="4" s="1"/>
  <c r="AL18" i="24" s="1"/>
  <c r="AB87" i="10"/>
  <c r="Y72" i="4" s="1"/>
  <c r="AN29" i="24" s="1"/>
  <c r="S37" i="10"/>
  <c r="P60" i="4" s="1"/>
  <c r="U57" i="10"/>
  <c r="R64" i="4" s="1"/>
  <c r="S42" i="10"/>
  <c r="P61" i="4" s="1"/>
  <c r="T87" i="10"/>
  <c r="Q72" i="4" s="1"/>
  <c r="X29" i="24" s="1"/>
  <c r="S57" i="10"/>
  <c r="P64" i="4" s="1"/>
  <c r="K22" i="10"/>
  <c r="H52" i="4" s="1"/>
  <c r="J47" i="10"/>
  <c r="G62" i="4" s="1"/>
  <c r="H19" i="24" s="1"/>
  <c r="Y72" i="10"/>
  <c r="V68" i="4" s="1"/>
  <c r="AH25" i="24" s="1"/>
  <c r="O92" i="10"/>
  <c r="L73" i="4" s="1"/>
  <c r="R30" i="24" s="1"/>
  <c r="AA92" i="10"/>
  <c r="X73" i="4" s="1"/>
  <c r="AL30" i="24" s="1"/>
  <c r="H52" i="10"/>
  <c r="E63" i="4" s="1"/>
  <c r="D20" i="24" s="1"/>
  <c r="W52" i="10"/>
  <c r="T63" i="4" s="1"/>
  <c r="AD20" i="24" s="1"/>
  <c r="K13" i="10"/>
  <c r="I52" i="10"/>
  <c r="F63" i="4" s="1"/>
  <c r="F20" i="24" s="1"/>
  <c r="J32" i="10"/>
  <c r="G59" i="4" s="1"/>
  <c r="H16" i="24" s="1"/>
  <c r="R62" i="10"/>
  <c r="O65" i="4" s="1"/>
  <c r="V22" i="24" s="1"/>
  <c r="U37" i="10"/>
  <c r="R60" i="4" s="1"/>
  <c r="P92" i="10"/>
  <c r="M73" i="4" s="1"/>
  <c r="T30" i="24" s="1"/>
  <c r="AE22" i="10"/>
  <c r="AB52" i="4" s="1"/>
  <c r="AI77" i="10"/>
  <c r="AF70" i="4" s="1"/>
  <c r="BB27" i="24" s="1"/>
  <c r="Q87" i="10"/>
  <c r="N72" i="4" s="1"/>
  <c r="AC92" i="10"/>
  <c r="Z73" i="4" s="1"/>
  <c r="AP30" i="24" s="1"/>
  <c r="M22" i="10"/>
  <c r="J52" i="4" s="1"/>
  <c r="AD47" i="10"/>
  <c r="AA62" i="4" s="1"/>
  <c r="AR19" i="24" s="1"/>
  <c r="Z17" i="10"/>
  <c r="W51" i="4" s="1"/>
  <c r="I87" i="10"/>
  <c r="F72" i="4" s="1"/>
  <c r="F29" i="24" s="1"/>
  <c r="AJ47" i="10"/>
  <c r="AG62" i="4" s="1"/>
  <c r="Z19" i="24" s="1"/>
  <c r="Q72" i="10"/>
  <c r="N68" i="4" s="1"/>
  <c r="Y62" i="10"/>
  <c r="V65" i="4" s="1"/>
  <c r="AH22" i="24" s="1"/>
  <c r="AC72" i="10"/>
  <c r="Z68" i="4" s="1"/>
  <c r="AP25" i="24" s="1"/>
  <c r="AC22" i="10"/>
  <c r="Z52" i="4" s="1"/>
  <c r="Z77" i="10"/>
  <c r="W70" i="4" s="1"/>
  <c r="AJ27" i="24" s="1"/>
  <c r="N37" i="10"/>
  <c r="K60" i="4" s="1"/>
  <c r="P17" i="24" s="1"/>
  <c r="AA37" i="10"/>
  <c r="X60" i="4" s="1"/>
  <c r="AL17" i="24" s="1"/>
  <c r="V72" i="10"/>
  <c r="S68" i="4" s="1"/>
  <c r="AB25" i="24" s="1"/>
  <c r="U32" i="10"/>
  <c r="R59" i="4" s="1"/>
  <c r="AH32" i="10"/>
  <c r="AE59" i="4" s="1"/>
  <c r="AZ16" i="24" s="1"/>
  <c r="AI32" i="10"/>
  <c r="AF59" i="4" s="1"/>
  <c r="BB16" i="24" s="1"/>
  <c r="AG27" i="10"/>
  <c r="AD53" i="4" s="1"/>
  <c r="H62" i="10"/>
  <c r="E65" i="4" s="1"/>
  <c r="D22" i="24" s="1"/>
  <c r="AC7" i="10"/>
  <c r="Z48" i="4" s="1"/>
  <c r="AP5" i="24" s="1"/>
  <c r="W82" i="10"/>
  <c r="T71" i="4" s="1"/>
  <c r="AD28" i="24" s="1"/>
  <c r="U77" i="10"/>
  <c r="R70" i="4" s="1"/>
  <c r="R47" i="10"/>
  <c r="O62" i="4" s="1"/>
  <c r="V19" i="24" s="1"/>
  <c r="Z62" i="10"/>
  <c r="W65" i="4" s="1"/>
  <c r="AJ22" i="24" s="1"/>
  <c r="AF77" i="10"/>
  <c r="AC70" i="4" s="1"/>
  <c r="AV27" i="24" s="1"/>
  <c r="V52" i="10"/>
  <c r="S63" i="4" s="1"/>
  <c r="AB20" i="24" s="1"/>
  <c r="R77" i="10"/>
  <c r="O70" i="4" s="1"/>
  <c r="V27" i="24" s="1"/>
  <c r="AI72" i="10"/>
  <c r="AF68" i="4" s="1"/>
  <c r="BB25" i="24" s="1"/>
  <c r="AC52" i="10"/>
  <c r="Z63" i="4" s="1"/>
  <c r="AP20" i="24" s="1"/>
  <c r="AB97" i="10"/>
  <c r="Y75" i="4" s="1"/>
  <c r="AN32" i="24" s="1"/>
  <c r="Y17" i="10"/>
  <c r="V51" i="4" s="1"/>
  <c r="AD62" i="10"/>
  <c r="AA65" i="4" s="1"/>
  <c r="AR22" i="24" s="1"/>
  <c r="AA82" i="10"/>
  <c r="X71" i="4" s="1"/>
  <c r="AL28" i="24" s="1"/>
  <c r="AG57" i="10"/>
  <c r="AD64" i="4" s="1"/>
  <c r="AX21" i="24" s="1"/>
  <c r="V87" i="10"/>
  <c r="S72" i="4" s="1"/>
  <c r="AB29" i="24" s="1"/>
  <c r="AE32" i="10"/>
  <c r="AB59" i="4" s="1"/>
  <c r="AT16" i="24" s="1"/>
  <c r="L67" i="10"/>
  <c r="I66" i="4" s="1"/>
  <c r="L23" i="24" s="1"/>
  <c r="AJ97" i="10"/>
  <c r="AG75" i="4" s="1"/>
  <c r="Z32" i="24" s="1"/>
  <c r="S13" i="10"/>
  <c r="AI27" i="10"/>
  <c r="AF53" i="4" s="1"/>
  <c r="AH52" i="10"/>
  <c r="AE63" i="4" s="1"/>
  <c r="AZ20" i="24" s="1"/>
  <c r="AE72" i="10"/>
  <c r="AB68" i="4" s="1"/>
  <c r="AT25" i="24" s="1"/>
  <c r="H27" i="10"/>
  <c r="K32" i="10"/>
  <c r="H59" i="4" s="1"/>
  <c r="J16" i="24" s="1"/>
  <c r="O13" i="10"/>
  <c r="Z82" i="10"/>
  <c r="W71" i="4" s="1"/>
  <c r="AJ28" i="24" s="1"/>
  <c r="AB37" i="10"/>
  <c r="Y60" i="4" s="1"/>
  <c r="AN17" i="24" s="1"/>
  <c r="J17" i="10"/>
  <c r="G51" i="4" s="1"/>
  <c r="X87" i="10"/>
  <c r="U72" i="4" s="1"/>
  <c r="AF29" i="24" s="1"/>
  <c r="U52" i="10"/>
  <c r="R63" i="4" s="1"/>
  <c r="V67" i="10"/>
  <c r="S66" i="4" s="1"/>
  <c r="AB23" i="24" s="1"/>
  <c r="I77" i="10"/>
  <c r="F70" i="4" s="1"/>
  <c r="F27" i="24" s="1"/>
  <c r="S87" i="10"/>
  <c r="P72" i="4" s="1"/>
  <c r="L72" i="10"/>
  <c r="I68" i="4" s="1"/>
  <c r="L25" i="24" s="1"/>
  <c r="T62" i="10"/>
  <c r="Q65" i="4" s="1"/>
  <c r="X22" i="24" s="1"/>
  <c r="O32" i="10"/>
  <c r="L59" i="4" s="1"/>
  <c r="R16" i="24" s="1"/>
  <c r="K37" i="10"/>
  <c r="H60" i="4" s="1"/>
  <c r="J17" i="24" s="1"/>
  <c r="R37" i="10"/>
  <c r="O60" i="4" s="1"/>
  <c r="V17" i="24" s="1"/>
  <c r="L22" i="10"/>
  <c r="I52" i="4" s="1"/>
  <c r="AE47" i="10"/>
  <c r="AB62" i="4" s="1"/>
  <c r="AT19" i="24" s="1"/>
  <c r="I72" i="10"/>
  <c r="F68" i="4" s="1"/>
  <c r="F25" i="24" s="1"/>
  <c r="T67" i="10"/>
  <c r="Q66" i="4" s="1"/>
  <c r="X23" i="24" s="1"/>
  <c r="X47" i="10"/>
  <c r="U62" i="4" s="1"/>
  <c r="AF19" i="24" s="1"/>
  <c r="U72" i="10"/>
  <c r="R68" i="4" s="1"/>
  <c r="AD37" i="10"/>
  <c r="AA60" i="4" s="1"/>
  <c r="AR17" i="24" s="1"/>
  <c r="AF92" i="10"/>
  <c r="AC73" i="4" s="1"/>
  <c r="AV30" i="24" s="1"/>
  <c r="X97" i="10"/>
  <c r="U75" i="4" s="1"/>
  <c r="AF32" i="24" s="1"/>
  <c r="V47" i="10"/>
  <c r="S62" i="4" s="1"/>
  <c r="AB19" i="24" s="1"/>
  <c r="H48" i="10"/>
  <c r="AC62" i="10"/>
  <c r="Z65" i="4" s="1"/>
  <c r="AP22" i="24" s="1"/>
  <c r="J67" i="10"/>
  <c r="G66" i="4" s="1"/>
  <c r="H23" i="24" s="1"/>
  <c r="Q52" i="10"/>
  <c r="N63" i="4" s="1"/>
  <c r="I97" i="10"/>
  <c r="F75" i="4" s="1"/>
  <c r="F32" i="24" s="1"/>
  <c r="I92" i="10"/>
  <c r="F73" i="4" s="1"/>
  <c r="F30" i="24" s="1"/>
  <c r="AH27" i="10"/>
  <c r="AE53" i="4" s="1"/>
  <c r="W87" i="10"/>
  <c r="T72" i="4" s="1"/>
  <c r="AD29" i="24" s="1"/>
  <c r="U82" i="10"/>
  <c r="R71" i="4" s="1"/>
  <c r="AI67" i="10"/>
  <c r="AF66" i="4" s="1"/>
  <c r="BB23" i="24" s="1"/>
  <c r="K62" i="10"/>
  <c r="H65" i="4" s="1"/>
  <c r="J22" i="24" s="1"/>
  <c r="Z47" i="10"/>
  <c r="W62" i="4" s="1"/>
  <c r="AJ19" i="24" s="1"/>
  <c r="Z57" i="10"/>
  <c r="W64" i="4" s="1"/>
  <c r="AJ21" i="24" s="1"/>
  <c r="K57" i="10"/>
  <c r="H64" i="4" s="1"/>
  <c r="J21" i="24" s="1"/>
  <c r="S77" i="10"/>
  <c r="P70" i="4" s="1"/>
  <c r="W97" i="10"/>
  <c r="T75" i="4" s="1"/>
  <c r="AD32" i="24" s="1"/>
  <c r="Z52" i="10"/>
  <c r="W63" i="4" s="1"/>
  <c r="AJ20" i="24" s="1"/>
  <c r="Q67" i="10"/>
  <c r="N66" i="4" s="1"/>
  <c r="M77" i="10"/>
  <c r="J70" i="4" s="1"/>
  <c r="N27" i="24" s="1"/>
  <c r="M72" i="10"/>
  <c r="J68" i="4" s="1"/>
  <c r="N25" i="24" s="1"/>
  <c r="AB62" i="10"/>
  <c r="Y65" i="4" s="1"/>
  <c r="AN22" i="24" s="1"/>
  <c r="Y13" i="10"/>
  <c r="S72" i="10"/>
  <c r="P68" i="4" s="1"/>
  <c r="AD77" i="10"/>
  <c r="AA70" i="4" s="1"/>
  <c r="AR27" i="24" s="1"/>
  <c r="L37" i="10"/>
  <c r="I60" i="4" s="1"/>
  <c r="L17" i="24" s="1"/>
  <c r="O42" i="10"/>
  <c r="L61" i="4" s="1"/>
  <c r="R18" i="24" s="1"/>
  <c r="AB42" i="10"/>
  <c r="Y61" i="4" s="1"/>
  <c r="AN18" i="24" s="1"/>
  <c r="AH37" i="10"/>
  <c r="AE60" i="4" s="1"/>
  <c r="AZ17" i="24" s="1"/>
  <c r="W47" i="10"/>
  <c r="T62" i="4" s="1"/>
  <c r="AD19" i="24" s="1"/>
  <c r="X17" i="10"/>
  <c r="U51" i="4" s="1"/>
  <c r="N17" i="10"/>
  <c r="K51" i="4" s="1"/>
  <c r="R72" i="10"/>
  <c r="O68" i="4" s="1"/>
  <c r="V25" i="24" s="1"/>
  <c r="J72" i="10"/>
  <c r="G68" i="4" s="1"/>
  <c r="H25" i="24" s="1"/>
  <c r="N87" i="10"/>
  <c r="K72" i="4" s="1"/>
  <c r="P29" i="24" s="1"/>
  <c r="AH67" i="10"/>
  <c r="AE66" i="4" s="1"/>
  <c r="AZ23" i="24" s="1"/>
  <c r="T52" i="10"/>
  <c r="Q63" i="4" s="1"/>
  <c r="X20" i="24" s="1"/>
  <c r="AG92" i="10"/>
  <c r="AD73" i="4" s="1"/>
  <c r="AX30" i="24" s="1"/>
  <c r="S52" i="10"/>
  <c r="P63" i="4" s="1"/>
  <c r="W62" i="10"/>
  <c r="T65" i="4" s="1"/>
  <c r="AD22" i="24" s="1"/>
  <c r="J52" i="10"/>
  <c r="G63" i="4" s="1"/>
  <c r="H20" i="24" s="1"/>
  <c r="Z72" i="10"/>
  <c r="W68" i="4" s="1"/>
  <c r="AJ25" i="24" s="1"/>
  <c r="M47" i="10"/>
  <c r="J62" i="4" s="1"/>
  <c r="N19" i="24" s="1"/>
  <c r="X67" i="10"/>
  <c r="U66" i="4" s="1"/>
  <c r="AF23" i="24" s="1"/>
  <c r="O67" i="10"/>
  <c r="L66" i="4" s="1"/>
  <c r="R23" i="24" s="1"/>
  <c r="V92" i="10"/>
  <c r="S73" i="4" s="1"/>
  <c r="AB30" i="24" s="1"/>
  <c r="R7" i="10"/>
  <c r="O48" i="4" s="1"/>
  <c r="V5" i="24" s="1"/>
  <c r="K77" i="10"/>
  <c r="H70" i="4" s="1"/>
  <c r="J27" i="24" s="1"/>
  <c r="R57" i="10"/>
  <c r="O64" i="4" s="1"/>
  <c r="V21" i="24" s="1"/>
  <c r="S62" i="10"/>
  <c r="P65" i="4" s="1"/>
  <c r="W37" i="10"/>
  <c r="T60" i="4" s="1"/>
  <c r="AD17" i="24" s="1"/>
  <c r="Z92" i="10"/>
  <c r="W73" i="4" s="1"/>
  <c r="AJ30" i="24" s="1"/>
  <c r="AA77" i="10"/>
  <c r="X70" i="4" s="1"/>
  <c r="AL27" i="24" s="1"/>
  <c r="AI97" i="10"/>
  <c r="AF75" i="4" s="1"/>
  <c r="BB32" i="24" s="1"/>
  <c r="H88" i="10"/>
  <c r="AF57" i="10"/>
  <c r="AC64" i="4" s="1"/>
  <c r="AV21" i="24" s="1"/>
  <c r="L92" i="10"/>
  <c r="I73" i="4" s="1"/>
  <c r="L30" i="24" s="1"/>
  <c r="AJ72" i="10"/>
  <c r="AG68" i="4" s="1"/>
  <c r="Z25" i="24" s="1"/>
  <c r="W67" i="10"/>
  <c r="T66" i="4" s="1"/>
  <c r="AD23" i="24" s="1"/>
  <c r="T72" i="10"/>
  <c r="Q68" i="4" s="1"/>
  <c r="X25" i="24" s="1"/>
  <c r="I37" i="10"/>
  <c r="F60" i="4" s="1"/>
  <c r="F17" i="24" s="1"/>
  <c r="AA52" i="10"/>
  <c r="X63" i="4" s="1"/>
  <c r="AL20" i="24" s="1"/>
  <c r="Q77" i="10"/>
  <c r="N70" i="4" s="1"/>
  <c r="J97" i="10"/>
  <c r="G75" i="4" s="1"/>
  <c r="H32" i="24" s="1"/>
  <c r="AF32" i="10"/>
  <c r="AC59" i="4" s="1"/>
  <c r="AV16" i="24" s="1"/>
  <c r="W72" i="10"/>
  <c r="T68" i="4" s="1"/>
  <c r="AD25" i="24" s="1"/>
  <c r="K27" i="10"/>
  <c r="H53" i="4" s="1"/>
  <c r="AF72" i="10"/>
  <c r="AC68" i="4" s="1"/>
  <c r="AV25" i="24" s="1"/>
  <c r="J92" i="10"/>
  <c r="G73" i="4" s="1"/>
  <c r="H30" i="24" s="1"/>
  <c r="V82" i="10"/>
  <c r="S71" i="4" s="1"/>
  <c r="AB28" i="24" s="1"/>
  <c r="I22" i="10"/>
  <c r="F52" i="4" s="1"/>
  <c r="AD72" i="10"/>
  <c r="AA68" i="4" s="1"/>
  <c r="AR25" i="24" s="1"/>
  <c r="Q7" i="10"/>
  <c r="N48" i="4" s="1"/>
  <c r="AI37" i="10"/>
  <c r="AF60" i="4" s="1"/>
  <c r="BB17" i="24" s="1"/>
  <c r="O72" i="10"/>
  <c r="L68" i="4" s="1"/>
  <c r="R25" i="24" s="1"/>
  <c r="K82" i="10"/>
  <c r="H71" i="4" s="1"/>
  <c r="J28" i="24" s="1"/>
  <c r="AG77" i="10"/>
  <c r="AD70" i="4" s="1"/>
  <c r="AX27" i="24" s="1"/>
  <c r="X72" i="10"/>
  <c r="U68" i="4" s="1"/>
  <c r="AF25" i="24" s="1"/>
  <c r="L97" i="10"/>
  <c r="I75" i="4" s="1"/>
  <c r="L32" i="24" s="1"/>
  <c r="X92" i="10"/>
  <c r="U73" i="4" s="1"/>
  <c r="AF30" i="24" s="1"/>
  <c r="M87" i="10"/>
  <c r="J72" i="4" s="1"/>
  <c r="N29" i="24" s="1"/>
  <c r="AJ62" i="10"/>
  <c r="AG65" i="4" s="1"/>
  <c r="Z22" i="24" s="1"/>
  <c r="AA67" i="10"/>
  <c r="X66" i="4" s="1"/>
  <c r="AL23" i="24" s="1"/>
  <c r="AG82" i="10"/>
  <c r="AD71" i="4" s="1"/>
  <c r="AX28" i="24" s="1"/>
  <c r="AD92" i="10"/>
  <c r="AA73" i="4" s="1"/>
  <c r="AR30" i="24" s="1"/>
  <c r="AH17" i="10"/>
  <c r="AE51" i="4" s="1"/>
  <c r="X82" i="10"/>
  <c r="U71" i="4" s="1"/>
  <c r="AF28" i="24" s="1"/>
  <c r="T97" i="10"/>
  <c r="Q75" i="4" s="1"/>
  <c r="X32" i="24" s="1"/>
  <c r="N47" i="10"/>
  <c r="K62" i="4" s="1"/>
  <c r="P19" i="24" s="1"/>
  <c r="AD87" i="10"/>
  <c r="AA72" i="4" s="1"/>
  <c r="AR29" i="24" s="1"/>
  <c r="AE82" i="10"/>
  <c r="AB71" i="4" s="1"/>
  <c r="AT28" i="24" s="1"/>
  <c r="AJ67" i="10"/>
  <c r="AG66" i="4" s="1"/>
  <c r="Z23" i="24" s="1"/>
  <c r="AJ87" i="10"/>
  <c r="AG72" i="4" s="1"/>
  <c r="Z29" i="24" s="1"/>
  <c r="AC47" i="10"/>
  <c r="Z62" i="4" s="1"/>
  <c r="AP19" i="24" s="1"/>
  <c r="V97" i="10"/>
  <c r="S75" i="4" s="1"/>
  <c r="AB32" i="24" s="1"/>
  <c r="AI87" i="10"/>
  <c r="AF72" i="4" s="1"/>
  <c r="BB29" i="24" s="1"/>
  <c r="N92" i="10"/>
  <c r="K73" i="4" s="1"/>
  <c r="P30" i="24" s="1"/>
  <c r="R82" i="10"/>
  <c r="O71" i="4" s="1"/>
  <c r="V28" i="24" s="1"/>
  <c r="K87" i="10"/>
  <c r="H72" i="4" s="1"/>
  <c r="J29" i="24" s="1"/>
  <c r="X77" i="10"/>
  <c r="U70" i="4" s="1"/>
  <c r="AF27" i="24" s="1"/>
  <c r="I62" i="10"/>
  <c r="F65" i="4" s="1"/>
  <c r="F22" i="24" s="1"/>
  <c r="Q92" i="10"/>
  <c r="N73" i="4" s="1"/>
  <c r="AH92" i="10"/>
  <c r="AE73" i="4" s="1"/>
  <c r="AZ30" i="24" s="1"/>
  <c r="AI47" i="10"/>
  <c r="AF62" i="4" s="1"/>
  <c r="BB19" i="24" s="1"/>
  <c r="AH82" i="10"/>
  <c r="AE71" i="4" s="1"/>
  <c r="AZ28" i="24" s="1"/>
  <c r="J37" i="10"/>
  <c r="G60" i="4" s="1"/>
  <c r="H17" i="24" s="1"/>
  <c r="M67" i="10"/>
  <c r="J66" i="4" s="1"/>
  <c r="N23" i="24" s="1"/>
  <c r="Q97" i="10"/>
  <c r="N75" i="4" s="1"/>
  <c r="L77" i="10"/>
  <c r="I70" i="4" s="1"/>
  <c r="L27" i="24" s="1"/>
  <c r="H77" i="10"/>
  <c r="E70" i="4" s="1"/>
  <c r="D27" i="24" s="1"/>
  <c r="H42" i="10"/>
  <c r="E61" i="4" s="1"/>
  <c r="D18" i="24" s="1"/>
  <c r="AI13" i="10"/>
  <c r="Q82" i="10"/>
  <c r="N71" i="4" s="1"/>
  <c r="O27" i="10"/>
  <c r="L53" i="4" s="1"/>
  <c r="M32" i="10"/>
  <c r="J59" i="4" s="1"/>
  <c r="N16" i="24" s="1"/>
  <c r="AJ82" i="10"/>
  <c r="AG71" i="4" s="1"/>
  <c r="Z28" i="24" s="1"/>
  <c r="AF42" i="10"/>
  <c r="AC61" i="4" s="1"/>
  <c r="AV18" i="24" s="1"/>
  <c r="AF87" i="10"/>
  <c r="AC72" i="4" s="1"/>
  <c r="AV29" i="24" s="1"/>
  <c r="Q42" i="10"/>
  <c r="N61" i="4" s="1"/>
  <c r="AE97" i="10"/>
  <c r="AB75" i="4" s="1"/>
  <c r="AT32" i="24" s="1"/>
  <c r="AG97" i="10"/>
  <c r="AD75" i="4" s="1"/>
  <c r="AX32" i="24" s="1"/>
  <c r="P52" i="10"/>
  <c r="M63" i="4" s="1"/>
  <c r="T20" i="24" s="1"/>
  <c r="AI57" i="10"/>
  <c r="AF64" i="4" s="1"/>
  <c r="BB21" i="24" s="1"/>
  <c r="T77" i="10"/>
  <c r="Q70" i="4" s="1"/>
  <c r="X27" i="24" s="1"/>
  <c r="V27" i="10"/>
  <c r="S53" i="4" s="1"/>
  <c r="AH57" i="10"/>
  <c r="AE64" i="4" s="1"/>
  <c r="AZ21" i="24" s="1"/>
  <c r="AF47" i="10"/>
  <c r="AC62" i="4" s="1"/>
  <c r="AV19" i="24" s="1"/>
  <c r="N97" i="10"/>
  <c r="K75" i="4" s="1"/>
  <c r="P32" i="24" s="1"/>
  <c r="U97" i="10"/>
  <c r="R75" i="4" s="1"/>
  <c r="AA97" i="10"/>
  <c r="X75" i="4" s="1"/>
  <c r="AL32" i="24" s="1"/>
  <c r="Z67" i="10"/>
  <c r="W66" i="4" s="1"/>
  <c r="AJ23" i="24" s="1"/>
  <c r="K97" i="10"/>
  <c r="H75" i="4" s="1"/>
  <c r="J32" i="24" s="1"/>
  <c r="K17" i="10"/>
  <c r="H51" i="4" s="1"/>
  <c r="AJ42" i="10"/>
  <c r="AG61" i="4" s="1"/>
  <c r="Z18" i="24" s="1"/>
  <c r="T92" i="10"/>
  <c r="Q73" i="4" s="1"/>
  <c r="X30" i="24" s="1"/>
  <c r="O52" i="10"/>
  <c r="L63" i="4" s="1"/>
  <c r="R20" i="24" s="1"/>
  <c r="W92" i="10"/>
  <c r="T73" i="4" s="1"/>
  <c r="AD30" i="24" s="1"/>
  <c r="Y92" i="10"/>
  <c r="V73" i="4" s="1"/>
  <c r="AH30" i="24" s="1"/>
  <c r="P77" i="10"/>
  <c r="M70" i="4" s="1"/>
  <c r="T27" i="24" s="1"/>
  <c r="M13" i="10"/>
  <c r="L52" i="10"/>
  <c r="I63" i="4" s="1"/>
  <c r="L20" i="24" s="1"/>
  <c r="H97" i="10"/>
  <c r="E75" i="4" s="1"/>
  <c r="D32" i="24" s="1"/>
  <c r="N13" i="10"/>
  <c r="O97" i="10"/>
  <c r="L75" i="4" s="1"/>
  <c r="R32" i="24" s="1"/>
  <c r="AH62" i="10"/>
  <c r="AE65" i="4" s="1"/>
  <c r="AZ22" i="24" s="1"/>
  <c r="O47" i="10"/>
  <c r="L62" i="4" s="1"/>
  <c r="R19" i="24" s="1"/>
  <c r="AD82" i="10"/>
  <c r="AA71" i="4" s="1"/>
  <c r="AR28" i="24" s="1"/>
  <c r="AI82" i="10"/>
  <c r="AF71" i="4" s="1"/>
  <c r="BB28" i="24" s="1"/>
  <c r="Y77" i="10"/>
  <c r="V70" i="4" s="1"/>
  <c r="AH27" i="24" s="1"/>
  <c r="AJ92" i="10"/>
  <c r="AG73" i="4" s="1"/>
  <c r="Z30" i="24" s="1"/>
  <c r="AB77" i="10"/>
  <c r="Y70" i="4" s="1"/>
  <c r="AN27" i="24" s="1"/>
  <c r="AG67" i="10"/>
  <c r="AD66" i="4" s="1"/>
  <c r="AX23" i="24" s="1"/>
  <c r="Y42" i="10"/>
  <c r="V61" i="4" s="1"/>
  <c r="AH18" i="24" s="1"/>
  <c r="P13" i="10"/>
  <c r="F9" i="24" l="1"/>
  <c r="AF8" i="24"/>
  <c r="AZ8" i="24"/>
  <c r="J9" i="24"/>
  <c r="AF10" i="24"/>
  <c r="Z10" i="24"/>
  <c r="AN9" i="24"/>
  <c r="P10" i="24"/>
  <c r="T9" i="24"/>
  <c r="AV10" i="24"/>
  <c r="AB8" i="24"/>
  <c r="L10" i="24"/>
  <c r="AJ9" i="24"/>
  <c r="P8" i="24"/>
  <c r="H8" i="24"/>
  <c r="BB10" i="24"/>
  <c r="AZ9" i="24"/>
  <c r="V9" i="24"/>
  <c r="V8" i="24"/>
  <c r="L8" i="24"/>
  <c r="AL10" i="24"/>
  <c r="AL8" i="24"/>
  <c r="AR10" i="24"/>
  <c r="R8" i="24"/>
  <c r="J8" i="24"/>
  <c r="AH8" i="24"/>
  <c r="AR8" i="24"/>
  <c r="R9" i="24"/>
  <c r="AX8" i="24"/>
  <c r="V10" i="24"/>
  <c r="AH9" i="24"/>
  <c r="AT10" i="24"/>
  <c r="AD8" i="24"/>
  <c r="F10" i="24"/>
  <c r="AB10" i="24"/>
  <c r="J10" i="24"/>
  <c r="AT9" i="24"/>
  <c r="Z9" i="24"/>
  <c r="H9" i="24"/>
  <c r="Z8" i="24"/>
  <c r="AD9" i="24"/>
  <c r="R10" i="24"/>
  <c r="H10" i="24"/>
  <c r="N8" i="24"/>
  <c r="X9" i="24"/>
  <c r="F8" i="24"/>
  <c r="AD10" i="24"/>
  <c r="N10" i="24"/>
  <c r="AJ8" i="24"/>
  <c r="AN8" i="24"/>
  <c r="AT8" i="24"/>
  <c r="P9" i="24"/>
  <c r="AX9" i="24"/>
  <c r="BB9" i="24"/>
  <c r="AZ10" i="24"/>
  <c r="L9" i="24"/>
  <c r="AJ10" i="24"/>
  <c r="X10" i="24"/>
  <c r="AL9" i="24"/>
  <c r="AV9" i="24"/>
  <c r="AV8" i="24"/>
  <c r="T8" i="24"/>
  <c r="AP8" i="24"/>
  <c r="AN10" i="24"/>
  <c r="AX10" i="24"/>
  <c r="AP9" i="24"/>
  <c r="N9" i="24"/>
  <c r="AR9" i="24"/>
  <c r="AB9" i="24"/>
  <c r="BB8" i="24"/>
  <c r="AP10" i="24"/>
  <c r="T10" i="24"/>
  <c r="AF9" i="24"/>
  <c r="X8" i="24"/>
  <c r="AH10" i="24"/>
  <c r="E53" i="4"/>
  <c r="D10" i="24" l="1"/>
  <c r="AD113" i="10"/>
  <c r="Y114" i="10"/>
  <c r="AI114" i="10"/>
  <c r="R114" i="10"/>
  <c r="R113" i="10"/>
  <c r="AH113" i="10"/>
  <c r="AF113" i="10"/>
  <c r="J114" i="10"/>
  <c r="W113" i="10"/>
  <c r="Z114" i="10"/>
  <c r="X114" i="10"/>
  <c r="AC113" i="10"/>
  <c r="AB114" i="10"/>
  <c r="T114" i="10"/>
  <c r="Q114" i="10"/>
  <c r="AB113" i="10"/>
  <c r="K114" i="10"/>
  <c r="M113" i="10"/>
  <c r="Z113" i="10"/>
  <c r="AF114" i="10"/>
  <c r="Y113" i="10"/>
  <c r="L114" i="10"/>
  <c r="U114" i="10"/>
  <c r="O114" i="10"/>
  <c r="L113" i="10"/>
  <c r="AA114" i="10"/>
  <c r="AE114" i="10"/>
  <c r="AJ113" i="10"/>
  <c r="S113" i="10"/>
  <c r="AG113" i="10"/>
  <c r="AG114" i="10"/>
  <c r="AA113" i="10"/>
  <c r="I114" i="10"/>
  <c r="S114" i="10"/>
  <c r="AJ114" i="10"/>
  <c r="P114" i="10"/>
  <c r="AC114" i="10"/>
  <c r="H114" i="10"/>
  <c r="T113" i="10"/>
  <c r="P113" i="10"/>
  <c r="AD114" i="10"/>
  <c r="O113" i="10"/>
  <c r="AI113" i="10"/>
  <c r="Q113" i="10"/>
  <c r="H113" i="10"/>
  <c r="M114" i="10"/>
  <c r="J113" i="10"/>
  <c r="I113" i="10"/>
  <c r="U113" i="10"/>
  <c r="N114" i="10"/>
  <c r="K113" i="10"/>
  <c r="V114" i="10"/>
  <c r="N113" i="10"/>
  <c r="AE113" i="10"/>
  <c r="AH114" i="10"/>
  <c r="W114" i="10"/>
  <c r="X113" i="10"/>
  <c r="V113" i="10"/>
  <c r="AD108" i="10"/>
  <c r="Y109" i="10"/>
  <c r="AI109" i="10"/>
  <c r="R109" i="10"/>
  <c r="R108" i="10"/>
  <c r="AH108" i="10"/>
  <c r="AF108" i="10"/>
  <c r="J109" i="10"/>
  <c r="W108" i="10"/>
  <c r="Z109" i="10"/>
  <c r="X109" i="10"/>
  <c r="AC108" i="10"/>
  <c r="AB109" i="10"/>
  <c r="T109" i="10"/>
  <c r="Q109" i="10"/>
  <c r="AB108" i="10"/>
  <c r="K109" i="10"/>
  <c r="M108" i="10"/>
  <c r="Z108" i="10"/>
  <c r="AF109" i="10"/>
  <c r="Y108" i="10"/>
  <c r="L109" i="10"/>
  <c r="U109" i="10"/>
  <c r="O109" i="10"/>
  <c r="L108" i="10"/>
  <c r="AA109" i="10"/>
  <c r="AE109" i="10"/>
  <c r="AJ108" i="10"/>
  <c r="S108" i="10"/>
  <c r="AG108" i="10"/>
  <c r="AG109" i="10"/>
  <c r="AA108" i="10"/>
  <c r="I109" i="10"/>
  <c r="S109" i="10"/>
  <c r="AJ109" i="10"/>
  <c r="P109" i="10"/>
  <c r="AC109" i="10"/>
  <c r="H109" i="10"/>
  <c r="T108" i="10"/>
  <c r="P108" i="10"/>
  <c r="AD109" i="10"/>
  <c r="O108" i="10"/>
  <c r="AI108" i="10"/>
  <c r="Q108" i="10"/>
  <c r="H108" i="10"/>
  <c r="M109" i="10"/>
  <c r="J108" i="10"/>
  <c r="I108" i="10"/>
  <c r="U108" i="10"/>
  <c r="N109" i="10"/>
  <c r="K108" i="10"/>
  <c r="V109" i="10"/>
  <c r="N108" i="10"/>
  <c r="AE108" i="10"/>
  <c r="AH109" i="10"/>
  <c r="W109" i="10"/>
  <c r="X108" i="10"/>
  <c r="V108" i="10"/>
  <c r="AD103" i="10"/>
  <c r="Y104" i="10"/>
  <c r="AI104" i="10"/>
  <c r="R104" i="10"/>
  <c r="R103" i="10"/>
  <c r="AH103" i="10"/>
  <c r="AF103" i="10"/>
  <c r="J104" i="10"/>
  <c r="W103" i="10"/>
  <c r="Z104" i="10"/>
  <c r="X104" i="10"/>
  <c r="AC103" i="10"/>
  <c r="AB104" i="10"/>
  <c r="T104" i="10"/>
  <c r="Q104" i="10"/>
  <c r="AB103" i="10"/>
  <c r="K104" i="10"/>
  <c r="M103" i="10"/>
  <c r="Z103" i="10"/>
  <c r="AF104" i="10"/>
  <c r="Y103" i="10"/>
  <c r="L104" i="10"/>
  <c r="U104" i="10"/>
  <c r="O104" i="10"/>
  <c r="L103" i="10"/>
  <c r="AA104" i="10"/>
  <c r="AE104" i="10"/>
  <c r="AJ103" i="10"/>
  <c r="S103" i="10"/>
  <c r="AG103" i="10"/>
  <c r="AG104" i="10"/>
  <c r="AA103" i="10"/>
  <c r="I104" i="10"/>
  <c r="S104" i="10"/>
  <c r="AJ104" i="10"/>
  <c r="P104" i="10"/>
  <c r="AC104" i="10"/>
  <c r="H104" i="10"/>
  <c r="T103" i="10"/>
  <c r="P103" i="10"/>
  <c r="AD104" i="10"/>
  <c r="O103" i="10"/>
  <c r="AI103" i="10"/>
  <c r="Q103" i="10"/>
  <c r="H103" i="10"/>
  <c r="M104" i="10"/>
  <c r="J103" i="10"/>
  <c r="I103" i="10"/>
  <c r="U103" i="10"/>
  <c r="N104" i="10"/>
  <c r="K103" i="10"/>
  <c r="V104" i="10"/>
  <c r="N103" i="10"/>
  <c r="AE103" i="10"/>
  <c r="AH104" i="10"/>
  <c r="W104" i="10"/>
  <c r="X103" i="10"/>
  <c r="V103" i="10"/>
  <c r="AH73" i="10"/>
  <c r="AC33" i="10"/>
  <c r="AD53" i="10"/>
  <c r="I8" i="10"/>
  <c r="R53" i="10"/>
  <c r="AD33" i="10"/>
  <c r="R43" i="10"/>
  <c r="Q28" i="10"/>
  <c r="AJ58" i="10"/>
  <c r="L33" i="10"/>
  <c r="X8" i="10"/>
  <c r="O18" i="10"/>
  <c r="P38" i="10"/>
  <c r="U18" i="10"/>
  <c r="I28" i="10"/>
  <c r="AA63" i="10"/>
  <c r="S8" i="10"/>
  <c r="Z23" i="10"/>
  <c r="V38" i="10"/>
  <c r="AD98" i="10"/>
  <c r="AA8" i="10"/>
  <c r="U23" i="10"/>
  <c r="I58" i="10"/>
  <c r="I18" i="10"/>
  <c r="AB28" i="10"/>
  <c r="L48" i="10"/>
  <c r="V33" i="10"/>
  <c r="S18" i="10"/>
  <c r="S23" i="10"/>
  <c r="Z8" i="10"/>
  <c r="R68" i="10"/>
  <c r="AD8" i="10"/>
  <c r="W23" i="10"/>
  <c r="Q58" i="10"/>
  <c r="AB83" i="10"/>
  <c r="P83" i="10"/>
  <c r="T33" i="10"/>
  <c r="H58" i="10"/>
  <c r="AC18" i="10"/>
  <c r="L18" i="10"/>
  <c r="AC68" i="10"/>
  <c r="X58" i="10"/>
  <c r="Y8" i="10"/>
  <c r="M58" i="10"/>
  <c r="Y23" i="10"/>
  <c r="N63" i="10"/>
  <c r="AF53" i="10"/>
  <c r="S48" i="10"/>
  <c r="I68" i="10"/>
  <c r="AE28" i="10"/>
  <c r="W18" i="10"/>
  <c r="N33" i="10"/>
  <c r="L28" i="10"/>
  <c r="O58" i="10"/>
  <c r="T38" i="10"/>
  <c r="AJ78" i="10"/>
  <c r="Y38" i="10"/>
  <c r="W8" i="10"/>
  <c r="AA18" i="10"/>
  <c r="P48" i="10"/>
  <c r="P63" i="10"/>
  <c r="T8" i="10"/>
  <c r="AG23" i="10"/>
  <c r="R28" i="10"/>
  <c r="H93" i="10"/>
  <c r="R18" i="10"/>
  <c r="AJ8" i="10"/>
  <c r="AC28" i="10"/>
  <c r="J8" i="10"/>
  <c r="U93" i="10"/>
  <c r="I48" i="10"/>
  <c r="P23" i="10"/>
  <c r="P43" i="10"/>
  <c r="L63" i="10"/>
  <c r="AH48" i="10"/>
  <c r="L88" i="10"/>
  <c r="Y48" i="10"/>
  <c r="T23" i="10"/>
  <c r="Z38" i="10"/>
  <c r="AE43" i="10"/>
  <c r="AF18" i="10"/>
  <c r="K8" i="10"/>
  <c r="H73" i="10"/>
  <c r="Y28" i="10"/>
  <c r="K93" i="10"/>
  <c r="AB8" i="10"/>
  <c r="O78" i="10"/>
  <c r="AI23" i="10"/>
  <c r="K48" i="10"/>
  <c r="J88" i="10"/>
  <c r="V18" i="10"/>
  <c r="T18" i="10"/>
  <c r="S28" i="10"/>
  <c r="V78" i="10"/>
  <c r="L83" i="10"/>
  <c r="P18" i="10"/>
  <c r="U48" i="10"/>
  <c r="M43" i="10"/>
  <c r="W43" i="10"/>
  <c r="AH88" i="10"/>
  <c r="AJ18" i="10"/>
  <c r="M53" i="10"/>
  <c r="AD43" i="10"/>
  <c r="N78" i="10"/>
  <c r="P28" i="10"/>
  <c r="N28" i="10"/>
  <c r="Q38" i="10"/>
  <c r="AF68" i="10"/>
  <c r="AH8" i="10"/>
  <c r="W28" i="10"/>
  <c r="AA33" i="10"/>
  <c r="J48" i="10"/>
  <c r="P58" i="10"/>
  <c r="AA28" i="10"/>
  <c r="AF38" i="10"/>
  <c r="K53" i="10"/>
  <c r="I33" i="10"/>
  <c r="I43" i="10"/>
  <c r="O63" i="10"/>
  <c r="R93" i="10"/>
  <c r="O23" i="10"/>
  <c r="AJ53" i="10"/>
  <c r="AF28" i="10"/>
  <c r="X53" i="10"/>
  <c r="X38" i="10"/>
  <c r="AB33" i="10"/>
  <c r="AG18" i="10"/>
  <c r="R98" i="10"/>
  <c r="AJ23" i="10"/>
  <c r="Y53" i="10"/>
  <c r="O88" i="10"/>
  <c r="AC38" i="10"/>
  <c r="AI8" i="10"/>
  <c r="AH98" i="10"/>
  <c r="Z88" i="10"/>
  <c r="AC88" i="10"/>
  <c r="U63" i="10"/>
  <c r="AG38" i="10"/>
  <c r="R88" i="10"/>
  <c r="AC83" i="10"/>
  <c r="AF98" i="10"/>
  <c r="AG88" i="10"/>
  <c r="X28" i="10"/>
  <c r="U88" i="10"/>
  <c r="M38" i="10"/>
  <c r="AF23" i="10"/>
  <c r="M48" i="10"/>
  <c r="AE38" i="10"/>
  <c r="AJ38" i="10"/>
  <c r="AB58" i="10"/>
  <c r="M28" i="10"/>
  <c r="Q18" i="10"/>
  <c r="N43" i="10"/>
  <c r="W98" i="10"/>
  <c r="V58" i="10"/>
  <c r="AE78" i="10"/>
  <c r="Z33" i="10"/>
  <c r="Z43" i="10"/>
  <c r="AH43" i="10"/>
  <c r="AD88" i="10"/>
  <c r="AG53" i="10"/>
  <c r="T83" i="10"/>
  <c r="AC58" i="10"/>
  <c r="AE93" i="10"/>
  <c r="AE68" i="10"/>
  <c r="AG43" i="10"/>
  <c r="W33" i="10"/>
  <c r="AE18" i="10"/>
  <c r="T68" i="10"/>
  <c r="AD58" i="10"/>
  <c r="M93" i="10"/>
  <c r="W93" i="10"/>
  <c r="L58" i="10"/>
  <c r="AE88" i="10"/>
  <c r="AB68" i="10"/>
  <c r="S93" i="10"/>
  <c r="J23" i="10"/>
  <c r="P68" i="10"/>
  <c r="AC98" i="10"/>
  <c r="U8" i="10"/>
  <c r="AB88" i="10"/>
  <c r="O83" i="10"/>
  <c r="V63" i="10"/>
  <c r="K43" i="10"/>
  <c r="AE63" i="10"/>
  <c r="X43" i="10"/>
  <c r="AD28" i="10"/>
  <c r="AI18" i="10"/>
  <c r="H33" i="10"/>
  <c r="Z28" i="10"/>
  <c r="AB23" i="10"/>
  <c r="AD23" i="10"/>
  <c r="Y58" i="10"/>
  <c r="X63" i="10"/>
  <c r="AG73" i="10"/>
  <c r="AH63" i="10"/>
  <c r="H68" i="10"/>
  <c r="AH28" i="10"/>
  <c r="AB98" i="10"/>
  <c r="Y73" i="10"/>
  <c r="AC23" i="10"/>
  <c r="AI38" i="10"/>
  <c r="Q33" i="10"/>
  <c r="AI93" i="10"/>
  <c r="M98" i="10"/>
  <c r="AD68" i="10"/>
  <c r="AJ33" i="10"/>
  <c r="K73" i="10"/>
  <c r="Y33" i="10"/>
  <c r="AC78" i="10"/>
  <c r="S83" i="10"/>
  <c r="X33" i="10"/>
  <c r="Z98" i="10"/>
  <c r="M8" i="10"/>
  <c r="Q48" i="10"/>
  <c r="V43" i="10"/>
  <c r="AJ28" i="10"/>
  <c r="H38" i="10"/>
  <c r="L43" i="10"/>
  <c r="W83" i="10"/>
  <c r="W48" i="10"/>
  <c r="Y98" i="10"/>
  <c r="AF33" i="10"/>
  <c r="W58" i="10"/>
  <c r="O53" i="10"/>
  <c r="T28" i="10"/>
  <c r="AB93" i="10"/>
  <c r="P33" i="10"/>
  <c r="T73" i="10"/>
  <c r="K58" i="10"/>
  <c r="AH53" i="10"/>
  <c r="AE53" i="10"/>
  <c r="AI73" i="10"/>
  <c r="AF8" i="10"/>
  <c r="AB18" i="10"/>
  <c r="L38" i="10"/>
  <c r="Z73" i="10"/>
  <c r="Z48" i="10"/>
  <c r="AA23" i="10"/>
  <c r="O48" i="10"/>
  <c r="Y88" i="10"/>
  <c r="AA58" i="10"/>
  <c r="W78" i="10"/>
  <c r="O38" i="10"/>
  <c r="V23" i="10"/>
  <c r="AF93" i="10"/>
  <c r="S38" i="10"/>
  <c r="V53" i="10"/>
  <c r="AG78" i="10"/>
  <c r="K38" i="10"/>
  <c r="V8" i="10"/>
  <c r="AA88" i="10"/>
  <c r="Y83" i="10"/>
  <c r="N58" i="10"/>
  <c r="I53" i="10"/>
  <c r="AF83" i="10"/>
  <c r="P88" i="10"/>
  <c r="AG33" i="10"/>
  <c r="L98" i="10"/>
  <c r="Y68" i="10"/>
  <c r="AF88" i="10"/>
  <c r="L8" i="10"/>
  <c r="T43" i="10"/>
  <c r="AE58" i="10"/>
  <c r="AD63" i="10"/>
  <c r="AD93" i="10"/>
  <c r="N53" i="10"/>
  <c r="AC43" i="10"/>
  <c r="AI58" i="10"/>
  <c r="N83" i="10"/>
  <c r="AF63" i="10"/>
  <c r="J83" i="10"/>
  <c r="N23" i="10"/>
  <c r="AB53" i="10"/>
  <c r="R23" i="10"/>
  <c r="J63" i="10"/>
  <c r="AI63" i="10"/>
  <c r="AA73" i="10"/>
  <c r="M68" i="10"/>
  <c r="AG68" i="10"/>
  <c r="AB73" i="10"/>
  <c r="AB48" i="10"/>
  <c r="AJ98" i="10"/>
  <c r="I38" i="10"/>
  <c r="AG28" i="10"/>
  <c r="X23" i="10"/>
  <c r="AI78" i="10"/>
  <c r="S98" i="10"/>
  <c r="AI53" i="10"/>
  <c r="J78" i="10"/>
  <c r="R38" i="10"/>
  <c r="AA53" i="10"/>
  <c r="Y63" i="10"/>
  <c r="J28" i="10"/>
  <c r="J58" i="10"/>
  <c r="X93" i="10"/>
  <c r="Q68" i="10"/>
  <c r="AI83" i="10"/>
  <c r="S33" i="10"/>
  <c r="K63" i="10"/>
  <c r="Z78" i="10"/>
  <c r="AI28" i="10"/>
  <c r="AE83" i="10"/>
  <c r="AI68" i="10"/>
  <c r="U73" i="10"/>
  <c r="J38" i="10"/>
  <c r="AI33" i="10"/>
  <c r="AG98" i="10"/>
  <c r="S43" i="10"/>
  <c r="J43" i="10"/>
  <c r="O43" i="10"/>
  <c r="U58" i="10"/>
  <c r="M18" i="10"/>
  <c r="M83" i="10"/>
  <c r="U43" i="10"/>
  <c r="AD38" i="10"/>
  <c r="AA98" i="10"/>
  <c r="W68" i="10"/>
  <c r="K78" i="10"/>
  <c r="O33" i="10"/>
  <c r="I73" i="10"/>
  <c r="AG63" i="10"/>
  <c r="Z18" i="10"/>
  <c r="O28" i="10"/>
  <c r="AE8" i="10"/>
  <c r="AE33" i="10"/>
  <c r="I88" i="10"/>
  <c r="O73" i="10"/>
  <c r="AC53" i="10"/>
  <c r="W38" i="10"/>
  <c r="L73" i="10"/>
  <c r="N73" i="10"/>
  <c r="AH83" i="10"/>
  <c r="AJ88" i="10"/>
  <c r="AI43" i="10"/>
  <c r="J53" i="10"/>
  <c r="AB78" i="10"/>
  <c r="AH58" i="10"/>
  <c r="T63" i="10"/>
  <c r="AH68" i="10"/>
  <c r="V73" i="10"/>
  <c r="T48" i="10"/>
  <c r="X18" i="10"/>
  <c r="M63" i="10"/>
  <c r="Z83" i="10"/>
  <c r="M73" i="10"/>
  <c r="U83" i="10"/>
  <c r="AA93" i="10"/>
  <c r="Z53" i="10"/>
  <c r="AA83" i="10"/>
  <c r="AA38" i="10"/>
  <c r="H43" i="10"/>
  <c r="U33" i="10"/>
  <c r="AJ73" i="10"/>
  <c r="V48" i="10"/>
  <c r="T58" i="10"/>
  <c r="N38" i="10"/>
  <c r="P8" i="10"/>
  <c r="AD18" i="10"/>
  <c r="X88" i="10"/>
  <c r="X73" i="10"/>
  <c r="L23" i="10"/>
  <c r="U68" i="10"/>
  <c r="T53" i="10"/>
  <c r="Q53" i="10"/>
  <c r="I23" i="10"/>
  <c r="V88" i="10"/>
  <c r="AA78" i="10"/>
  <c r="V93" i="10"/>
  <c r="Q83" i="10"/>
  <c r="Z58" i="10"/>
  <c r="AG8" i="10"/>
  <c r="AC63" i="10"/>
  <c r="L93" i="10"/>
  <c r="AC48" i="10"/>
  <c r="Q73" i="10"/>
  <c r="Q8" i="10"/>
  <c r="AB38" i="10"/>
  <c r="J68" i="10"/>
  <c r="AJ93" i="10"/>
  <c r="T98" i="10"/>
  <c r="I63" i="10"/>
  <c r="P98" i="10"/>
  <c r="AH23" i="10"/>
  <c r="Y43" i="10"/>
  <c r="J93" i="10"/>
  <c r="M88" i="10"/>
  <c r="Q88" i="10"/>
  <c r="T93" i="10"/>
  <c r="AA43" i="10"/>
  <c r="V68" i="10"/>
  <c r="U78" i="10"/>
  <c r="P73" i="10"/>
  <c r="N8" i="10"/>
  <c r="AJ63" i="10"/>
  <c r="AD73" i="10"/>
  <c r="N48" i="10"/>
  <c r="AJ48" i="10"/>
  <c r="S58" i="10"/>
  <c r="AI48" i="10"/>
  <c r="L68" i="10"/>
  <c r="N88" i="10"/>
  <c r="AH18" i="10"/>
  <c r="AH93" i="10"/>
  <c r="M23" i="10"/>
  <c r="O68" i="10"/>
  <c r="AH33" i="10"/>
  <c r="J73" i="10"/>
  <c r="O98" i="10"/>
  <c r="Y18" i="10"/>
  <c r="K28" i="10"/>
  <c r="P93" i="10"/>
  <c r="AI98" i="10"/>
  <c r="AB63" i="10"/>
  <c r="R58" i="10"/>
  <c r="H53" i="10"/>
  <c r="X48" i="10"/>
  <c r="W73" i="10"/>
  <c r="Z63" i="10"/>
  <c r="S53" i="10"/>
  <c r="Q98" i="10"/>
  <c r="I78" i="10"/>
  <c r="H98" i="10"/>
  <c r="K18" i="10"/>
  <c r="AE73" i="10"/>
  <c r="M78" i="10"/>
  <c r="Z68" i="10"/>
  <c r="J98" i="10"/>
  <c r="I98" i="10"/>
  <c r="AE23" i="10"/>
  <c r="AF73" i="10"/>
  <c r="K88" i="10"/>
  <c r="W63" i="10"/>
  <c r="U98" i="10"/>
  <c r="AC73" i="10"/>
  <c r="T88" i="10"/>
  <c r="X83" i="10"/>
  <c r="AF78" i="10"/>
  <c r="M33" i="10"/>
  <c r="S73" i="10"/>
  <c r="AE48" i="10"/>
  <c r="AD83" i="10"/>
  <c r="W53" i="10"/>
  <c r="J33" i="10"/>
  <c r="K33" i="10"/>
  <c r="AC93" i="10"/>
  <c r="O93" i="10"/>
  <c r="N18" i="10"/>
  <c r="K98" i="10"/>
  <c r="AC8" i="10"/>
  <c r="Q78" i="10"/>
  <c r="AD78" i="10"/>
  <c r="R8" i="10"/>
  <c r="AA48" i="10"/>
  <c r="AD48" i="10"/>
  <c r="L53" i="10"/>
  <c r="N98" i="10"/>
  <c r="R33" i="10"/>
  <c r="R63" i="10"/>
  <c r="AE98" i="10"/>
  <c r="Z93" i="10"/>
  <c r="AI88" i="10"/>
  <c r="S88" i="10"/>
  <c r="Y93" i="10"/>
  <c r="H78" i="10"/>
  <c r="N68" i="10"/>
  <c r="AJ83" i="10"/>
  <c r="O8" i="10"/>
  <c r="Q23" i="10"/>
  <c r="J18" i="10"/>
  <c r="AG93" i="10"/>
  <c r="AF58" i="10"/>
  <c r="R83" i="10"/>
  <c r="P78" i="10"/>
  <c r="H28" i="10"/>
  <c r="H63" i="10"/>
  <c r="K68" i="10"/>
  <c r="X68" i="10"/>
  <c r="AG83" i="10"/>
  <c r="AJ43" i="10"/>
  <c r="S68" i="10"/>
  <c r="Q43" i="10"/>
  <c r="P53" i="10"/>
  <c r="AA68" i="10"/>
  <c r="U53" i="10"/>
  <c r="N93" i="10"/>
  <c r="AG58" i="10"/>
  <c r="Q63" i="10"/>
  <c r="V28" i="10"/>
  <c r="Q93" i="10"/>
  <c r="T78" i="10"/>
  <c r="AF48" i="10"/>
  <c r="R48" i="10"/>
  <c r="V83" i="10"/>
  <c r="AB43" i="10"/>
  <c r="I93" i="10"/>
  <c r="AF43" i="10"/>
  <c r="S63" i="10"/>
  <c r="K23" i="10"/>
  <c r="U28" i="10"/>
  <c r="L78" i="10"/>
  <c r="I83" i="10"/>
  <c r="AH38" i="10"/>
  <c r="X98" i="10"/>
  <c r="Y78" i="10"/>
  <c r="R78" i="10"/>
  <c r="R73" i="10"/>
  <c r="V98" i="10"/>
  <c r="K83" i="10"/>
  <c r="X78" i="10"/>
  <c r="S78" i="10"/>
  <c r="AH78" i="10"/>
  <c r="U38" i="10"/>
  <c r="W88" i="10"/>
  <c r="AJ68" i="10"/>
  <c r="AG48" i="10"/>
  <c r="AI521" i="3"/>
  <c r="V244" i="3"/>
  <c r="K546" i="3"/>
  <c r="O363" i="3"/>
  <c r="O550" i="3"/>
  <c r="K30" i="37"/>
  <c r="V55" i="3"/>
  <c r="P11" i="29" a="1"/>
  <c r="S483" i="3"/>
  <c r="AA86" i="3"/>
  <c r="AH337" i="3"/>
  <c r="AA552" i="3"/>
  <c r="R122" i="3"/>
  <c r="AC245" i="3"/>
  <c r="K548" i="3"/>
  <c r="AH365" i="3"/>
  <c r="AC458" i="3"/>
  <c r="Y89" i="3"/>
  <c r="P22" i="29" a="1"/>
  <c r="W216" i="3"/>
  <c r="S31" i="3"/>
  <c r="AA426" i="3"/>
  <c r="G182" i="3"/>
  <c r="Q55" i="3"/>
  <c r="Z332" i="3"/>
  <c r="AI485" i="3"/>
  <c r="J150" i="3"/>
  <c r="X51" i="29" a="1"/>
  <c r="AB59" i="3"/>
  <c r="L454" i="3"/>
  <c r="AC516" i="3"/>
  <c r="M362" i="3"/>
  <c r="O29" i="37"/>
  <c r="AA25" i="29" a="1"/>
  <c r="AI216" i="3"/>
  <c r="Z305" i="3"/>
  <c r="R123" i="3"/>
  <c r="W454" i="3"/>
  <c r="H276" i="3"/>
  <c r="W28" i="29" a="1"/>
  <c r="W429" i="3"/>
  <c r="P45" i="29" a="1"/>
  <c r="U215" i="3"/>
  <c r="O20" i="29" a="1"/>
  <c r="AI147" i="3"/>
  <c r="I88" i="3"/>
  <c r="AH276" i="3"/>
  <c r="R21" i="37"/>
  <c r="O19" i="29" a="1"/>
  <c r="I20" i="41"/>
  <c r="AB548" i="3"/>
  <c r="AI454" i="3"/>
  <c r="AH213" i="3"/>
  <c r="R460" i="3"/>
  <c r="G245" i="3"/>
  <c r="P43" i="29" a="1"/>
  <c r="Q85" i="3"/>
  <c r="K424" i="3"/>
  <c r="AH426" i="3"/>
  <c r="Z183" i="3"/>
  <c r="Z337" i="3"/>
  <c r="U17" i="29" a="1"/>
  <c r="G20" i="29" a="1"/>
  <c r="U28" i="3"/>
  <c r="AA546" i="3"/>
  <c r="M460" i="3"/>
  <c r="G423" i="3"/>
  <c r="P29" i="29" a="1"/>
  <c r="S26" i="37"/>
  <c r="G27" i="37"/>
  <c r="S32" i="3"/>
  <c r="U118" i="3"/>
  <c r="AE486" i="3"/>
  <c r="AE455" i="3"/>
  <c r="AB365" i="3"/>
  <c r="W91" i="3"/>
  <c r="U53" i="29" a="1"/>
  <c r="V423" i="3"/>
  <c r="AD454" i="3"/>
  <c r="AB56" i="3"/>
  <c r="G117" i="3"/>
  <c r="H364" i="3"/>
  <c r="H547" i="3"/>
  <c r="Z42" i="29" a="1"/>
  <c r="L517" i="3"/>
  <c r="S149" i="3"/>
  <c r="AF518" i="3"/>
  <c r="AG457" i="3"/>
  <c r="U184" i="3"/>
  <c r="V24" i="29" a="1"/>
  <c r="J398" i="3"/>
  <c r="I32" i="3"/>
  <c r="R553" i="3"/>
  <c r="AG58" i="3"/>
  <c r="X123" i="3"/>
  <c r="N213" i="3"/>
  <c r="R456" i="3"/>
  <c r="W552" i="3"/>
  <c r="H30" i="37"/>
  <c r="AG52" i="3"/>
  <c r="Y91" i="3"/>
  <c r="AC307" i="3"/>
  <c r="I483" i="3"/>
  <c r="AA362" i="3"/>
  <c r="AA484" i="3"/>
  <c r="AD274" i="3"/>
  <c r="Y430" i="3"/>
  <c r="AH361" i="3"/>
  <c r="S306" i="3"/>
  <c r="G89" i="3"/>
  <c r="W393" i="3"/>
  <c r="AA50" i="29" a="1"/>
  <c r="M549" i="3"/>
  <c r="O242" i="3"/>
  <c r="Q181" i="3"/>
  <c r="G181" i="3"/>
  <c r="AC182" i="3"/>
  <c r="H182" i="3"/>
  <c r="R40" i="29" a="1"/>
  <c r="O26" i="37"/>
  <c r="V22" i="41"/>
  <c r="O211" i="3"/>
  <c r="J31" i="3"/>
  <c r="AG396" i="3"/>
  <c r="N427" i="3"/>
  <c r="AE27" i="3"/>
  <c r="T332" i="3"/>
  <c r="AD184" i="3"/>
  <c r="Y245" i="3"/>
  <c r="V12" i="37"/>
  <c r="K333" i="3"/>
  <c r="M426" i="3"/>
  <c r="AD522" i="3"/>
  <c r="R150" i="3"/>
  <c r="AB491" i="3"/>
  <c r="J394" i="3"/>
  <c r="AD151" i="3"/>
  <c r="R17" i="29" a="1"/>
  <c r="M306" i="3"/>
  <c r="J20" i="41"/>
  <c r="J52" i="3"/>
  <c r="AD31" i="3"/>
  <c r="U308" i="3"/>
  <c r="H117" i="3"/>
  <c r="AI393" i="3"/>
  <c r="J331" i="3"/>
  <c r="P26" i="37"/>
  <c r="V30" i="37"/>
  <c r="AF429" i="3"/>
  <c r="W183" i="3"/>
  <c r="L211" i="3"/>
  <c r="AF553" i="3"/>
  <c r="Z155" i="3"/>
  <c r="W182" i="3"/>
  <c r="Z45" i="29" a="1"/>
  <c r="AA305" i="3"/>
  <c r="H426" i="3"/>
  <c r="AA88" i="3"/>
  <c r="G547" i="3"/>
  <c r="AF522" i="3"/>
  <c r="Z29" i="37"/>
  <c r="L549" i="3"/>
  <c r="V363" i="3"/>
  <c r="AB180" i="3"/>
  <c r="AG338" i="3"/>
  <c r="AF365" i="3"/>
  <c r="Z362" i="3"/>
  <c r="V23" i="41"/>
  <c r="Z429" i="3"/>
  <c r="X363" i="3"/>
  <c r="I21" i="41"/>
  <c r="J123" i="3"/>
  <c r="AC398" i="3"/>
  <c r="S120" i="3"/>
  <c r="AE368" i="3"/>
  <c r="J20" i="29" a="1"/>
  <c r="T30" i="37"/>
  <c r="K332" i="3"/>
  <c r="AD217" i="3"/>
  <c r="Y121" i="3"/>
  <c r="AC365" i="3"/>
  <c r="AG118" i="3"/>
  <c r="AB31" i="3"/>
  <c r="AE52" i="3"/>
  <c r="AI487" i="3"/>
  <c r="AF121" i="3"/>
  <c r="Y27" i="37"/>
  <c r="H273" i="3"/>
  <c r="M91" i="3"/>
  <c r="V273" i="3"/>
  <c r="X548" i="3"/>
  <c r="AH116" i="3"/>
  <c r="O423" i="3"/>
  <c r="O337" i="3"/>
  <c r="AA31" i="3"/>
  <c r="AC246" i="3"/>
  <c r="I276" i="3"/>
  <c r="AH552" i="3"/>
  <c r="S244" i="3"/>
  <c r="L548" i="3"/>
  <c r="Q91" i="3"/>
  <c r="I24" i="41"/>
  <c r="K56" i="3"/>
  <c r="AB363" i="3"/>
  <c r="AA27" i="29" a="1"/>
  <c r="AD427" i="3"/>
  <c r="AA518" i="3"/>
  <c r="X121" i="3"/>
  <c r="AH274" i="3"/>
  <c r="AD334" i="3"/>
  <c r="P307" i="3"/>
  <c r="AG516" i="3"/>
  <c r="V399" i="3"/>
  <c r="K366" i="3"/>
  <c r="AC393" i="3"/>
  <c r="Q241" i="3"/>
  <c r="W85" i="3"/>
  <c r="M29" i="3"/>
  <c r="G510" i="3"/>
  <c r="Z59" i="3"/>
  <c r="U12" i="29" a="1"/>
  <c r="P15" i="29" a="1"/>
  <c r="U271" i="3"/>
  <c r="V519" i="3"/>
  <c r="AG485" i="3"/>
  <c r="X215" i="3"/>
  <c r="T118" i="3"/>
  <c r="I11" i="29" a="1"/>
  <c r="AG365" i="3"/>
  <c r="O332" i="3"/>
  <c r="AI57" i="3"/>
  <c r="O308" i="3"/>
  <c r="Z547" i="3"/>
  <c r="U30" i="37"/>
  <c r="G304" i="3"/>
  <c r="Y58" i="3"/>
  <c r="Q10" i="37"/>
  <c r="I180" i="3"/>
  <c r="G428" i="3"/>
  <c r="V332" i="3"/>
  <c r="M28" i="3"/>
  <c r="Q20" i="37"/>
  <c r="N397" i="3"/>
  <c r="R213" i="3"/>
  <c r="AA461" i="3"/>
  <c r="AH245" i="3"/>
  <c r="P428" i="3"/>
  <c r="K336" i="3"/>
  <c r="P487" i="3"/>
  <c r="G119" i="3"/>
  <c r="M246" i="3"/>
  <c r="I333" i="3"/>
  <c r="X27" i="3"/>
  <c r="K23" i="37"/>
  <c r="AF519" i="3"/>
  <c r="W13" i="41"/>
  <c r="AF335" i="3"/>
  <c r="M333" i="3"/>
  <c r="U58" i="3"/>
  <c r="Y397" i="3"/>
  <c r="AA44" i="29" a="1"/>
  <c r="AE274" i="3"/>
  <c r="AC335" i="3"/>
  <c r="P119" i="3"/>
  <c r="I57" i="3"/>
  <c r="P459" i="3"/>
  <c r="U275" i="3"/>
  <c r="N276" i="3"/>
  <c r="Z546" i="3"/>
  <c r="AB149" i="3"/>
  <c r="AH550" i="3"/>
  <c r="W241" i="3"/>
  <c r="G247" i="3"/>
  <c r="M10" i="41"/>
  <c r="AD429" i="3"/>
  <c r="N547" i="3"/>
  <c r="X29" i="29" a="1"/>
  <c r="X52" i="29" a="1"/>
  <c r="Z367" i="3"/>
  <c r="K241" i="3"/>
  <c r="AC332" i="3"/>
  <c r="H549" i="3"/>
  <c r="J148" i="3"/>
  <c r="Z428" i="3"/>
  <c r="V20" i="29" a="1"/>
  <c r="Z31" i="3"/>
  <c r="AB147" i="3"/>
  <c r="Z88" i="3"/>
  <c r="AF242" i="3"/>
  <c r="H22" i="37"/>
  <c r="K12" i="37"/>
  <c r="AI426" i="3"/>
  <c r="Q119" i="3"/>
  <c r="T306" i="3"/>
  <c r="AE59" i="3"/>
  <c r="T186" i="3"/>
  <c r="W522" i="3"/>
  <c r="O37" i="29" a="1"/>
  <c r="AF425" i="3"/>
  <c r="Y36" i="29" a="1"/>
  <c r="G395" i="3"/>
  <c r="X245" i="3"/>
  <c r="I428" i="3"/>
  <c r="AD120" i="3"/>
  <c r="S17" i="29" a="1"/>
  <c r="J116" i="3"/>
  <c r="T362" i="3"/>
  <c r="T546" i="3"/>
  <c r="M216" i="3"/>
  <c r="U425" i="3"/>
  <c r="Y429" i="3"/>
  <c r="W48" i="29" a="1"/>
  <c r="S430" i="3"/>
  <c r="AG273" i="3"/>
  <c r="N24" i="41"/>
  <c r="Z274" i="3"/>
  <c r="AA27" i="3"/>
  <c r="G180" i="3"/>
  <c r="S458" i="3"/>
  <c r="J55" i="3"/>
  <c r="Y28" i="37"/>
  <c r="S150" i="3"/>
  <c r="S337" i="3"/>
  <c r="L488" i="3"/>
  <c r="O395" i="3"/>
  <c r="U44" i="29" a="1"/>
  <c r="AB522" i="3"/>
  <c r="AI333" i="3"/>
  <c r="AB184" i="3"/>
  <c r="W308" i="3"/>
  <c r="R29" i="29" a="1"/>
  <c r="AE273" i="3"/>
  <c r="K211" i="3"/>
  <c r="H366" i="3"/>
  <c r="Z426" i="3"/>
  <c r="O276" i="3"/>
  <c r="G10" i="37"/>
  <c r="K14" i="29" a="1"/>
  <c r="Y10" i="29" a="1"/>
  <c r="R517" i="3"/>
  <c r="H212" i="3"/>
  <c r="G123" i="3"/>
  <c r="J489" i="3"/>
  <c r="T16" i="29" a="1"/>
  <c r="AG547" i="3"/>
  <c r="I53" i="29" a="1"/>
  <c r="N460" i="3"/>
  <c r="Z247" i="3"/>
  <c r="W333" i="3"/>
  <c r="W484" i="3"/>
  <c r="P182" i="3"/>
  <c r="U154" i="3"/>
  <c r="AG27" i="3"/>
  <c r="K27" i="41"/>
  <c r="AI549" i="3"/>
  <c r="R308" i="3"/>
  <c r="AB334" i="3"/>
  <c r="Y183" i="3"/>
  <c r="Q57" i="29" a="1"/>
  <c r="N55" i="3"/>
  <c r="K551" i="3"/>
  <c r="Y272" i="3"/>
  <c r="AC153" i="3"/>
  <c r="P56" i="3"/>
  <c r="T22" i="29" a="1"/>
  <c r="I484" i="3"/>
  <c r="J26" i="37"/>
  <c r="H485" i="3"/>
  <c r="AC520" i="3"/>
  <c r="AH29" i="3"/>
  <c r="X429" i="3"/>
  <c r="AE184" i="3"/>
  <c r="K18" i="29" a="1"/>
  <c r="I430" i="3"/>
  <c r="Q186" i="3"/>
  <c r="AI455" i="3"/>
  <c r="AB547" i="3"/>
  <c r="G516" i="3"/>
  <c r="Z396" i="3"/>
  <c r="T29" i="29" a="1"/>
  <c r="K13" i="41"/>
  <c r="AE367" i="3"/>
  <c r="K429" i="3"/>
  <c r="V12" i="41"/>
  <c r="M336" i="3"/>
  <c r="T18" i="29" a="1"/>
  <c r="Y241" i="3"/>
  <c r="Z30" i="3"/>
  <c r="W365" i="3"/>
  <c r="Y546" i="3"/>
  <c r="G46" i="29" a="1"/>
  <c r="H397" i="3"/>
  <c r="P11" i="41"/>
  <c r="H11" i="29" a="1"/>
  <c r="K488" i="3"/>
  <c r="L430" i="3"/>
  <c r="M548" i="3"/>
  <c r="S215" i="3"/>
  <c r="K24" i="29" a="1"/>
  <c r="AF308" i="3"/>
  <c r="S122" i="3"/>
  <c r="AC54" i="3"/>
  <c r="I241" i="3"/>
  <c r="AC339" i="3"/>
  <c r="AA25" i="37"/>
  <c r="P215" i="3"/>
  <c r="Y275" i="3"/>
  <c r="G185" i="3"/>
  <c r="K361" i="3"/>
  <c r="AG147" i="3"/>
  <c r="AB117" i="3"/>
  <c r="K20" i="37"/>
  <c r="J21" i="41"/>
  <c r="AI52" i="3"/>
  <c r="Y461" i="3"/>
  <c r="U24" i="41"/>
  <c r="U121" i="3"/>
  <c r="H331" i="3"/>
  <c r="H520" i="3"/>
  <c r="AH454" i="3"/>
  <c r="Y210" i="3"/>
  <c r="AI58" i="3"/>
  <c r="K210" i="3"/>
  <c r="V14" i="29" a="1"/>
  <c r="K11" i="41"/>
  <c r="L84" i="3"/>
  <c r="M369" i="3"/>
  <c r="O275" i="3"/>
  <c r="K516" i="3"/>
  <c r="AF277" i="3"/>
  <c r="U53" i="3"/>
  <c r="H521" i="3"/>
  <c r="Q551" i="3"/>
  <c r="G91" i="3"/>
  <c r="Q272" i="3"/>
  <c r="V426" i="3"/>
  <c r="W56" i="3"/>
  <c r="M550" i="3"/>
  <c r="J50" i="29" a="1"/>
  <c r="R488" i="3"/>
  <c r="N519" i="3"/>
  <c r="X38" i="29" a="1"/>
  <c r="V31" i="3"/>
  <c r="G44" i="29" a="1"/>
  <c r="S28" i="29" a="1"/>
  <c r="L427" i="3"/>
  <c r="Q13" i="41"/>
  <c r="AF183" i="3"/>
  <c r="U150" i="3"/>
  <c r="H23" i="37"/>
  <c r="AD122" i="3"/>
  <c r="J27" i="3"/>
  <c r="X153" i="3"/>
  <c r="AA28" i="37"/>
  <c r="T153" i="3"/>
  <c r="Q30" i="3"/>
  <c r="O149" i="3"/>
  <c r="AC116" i="3"/>
  <c r="AG149" i="3"/>
  <c r="AA333" i="3"/>
  <c r="I368" i="3"/>
  <c r="O55" i="3"/>
  <c r="K19" i="29" a="1"/>
  <c r="S271" i="3"/>
  <c r="V522" i="3"/>
  <c r="X36" i="29" a="1"/>
  <c r="W460" i="3"/>
  <c r="U332" i="3"/>
  <c r="AF89" i="3"/>
  <c r="W217" i="3"/>
  <c r="R396" i="3"/>
  <c r="U396" i="3"/>
  <c r="T216" i="3"/>
  <c r="G150" i="3"/>
  <c r="AH488" i="3"/>
  <c r="I395" i="3"/>
  <c r="Z60" i="3"/>
  <c r="AC455" i="3"/>
  <c r="K276" i="3"/>
  <c r="R272" i="3"/>
  <c r="O49" i="29" a="1"/>
  <c r="G243" i="3"/>
  <c r="Q399" i="3"/>
  <c r="S335" i="3"/>
  <c r="W54" i="3"/>
  <c r="AB424" i="3"/>
  <c r="J45" i="29" a="1"/>
  <c r="AF32" i="3"/>
  <c r="Z182" i="3"/>
  <c r="X333" i="3"/>
  <c r="Y362" i="3"/>
  <c r="S119" i="3"/>
  <c r="AI30" i="3"/>
  <c r="AG121" i="3"/>
  <c r="V242" i="3"/>
  <c r="U88" i="3"/>
  <c r="AH242" i="3"/>
  <c r="T520" i="3"/>
  <c r="U46" i="29" a="1"/>
  <c r="T24" i="29" a="1"/>
  <c r="T21" i="37"/>
  <c r="G487" i="3"/>
  <c r="AA241" i="3"/>
  <c r="Y247" i="3"/>
  <c r="P393" i="3"/>
  <c r="N393" i="3"/>
  <c r="AI123" i="3"/>
  <c r="Y182" i="3"/>
  <c r="V122" i="3"/>
  <c r="AC429" i="3"/>
  <c r="L486" i="3"/>
  <c r="AE489" i="3"/>
  <c r="Q274" i="3"/>
  <c r="Z86" i="3"/>
  <c r="AC272" i="3"/>
  <c r="Y366" i="3"/>
  <c r="Q30" i="41"/>
  <c r="P217" i="3"/>
  <c r="AI430" i="3"/>
  <c r="J23" i="37"/>
  <c r="AG460" i="3"/>
  <c r="S365" i="3"/>
  <c r="R271" i="3"/>
  <c r="J16" i="29" a="1"/>
  <c r="N152" i="3"/>
  <c r="AB460" i="3"/>
  <c r="G335" i="3"/>
  <c r="O454" i="3"/>
  <c r="AF87" i="3"/>
  <c r="I457" i="3"/>
  <c r="U458" i="3"/>
  <c r="H36" i="29" a="1"/>
  <c r="O210" i="3"/>
  <c r="AF274" i="3"/>
  <c r="S24" i="37"/>
  <c r="G120" i="3"/>
  <c r="V307" i="3"/>
  <c r="M394" i="3"/>
  <c r="H425" i="3"/>
  <c r="R333" i="3"/>
  <c r="Y215" i="3"/>
  <c r="M150" i="3"/>
  <c r="K274" i="3"/>
  <c r="S184" i="3"/>
  <c r="J186" i="3"/>
  <c r="W86" i="3"/>
  <c r="W58" i="3"/>
  <c r="AD27" i="3"/>
  <c r="Q154" i="3"/>
  <c r="O459" i="3"/>
  <c r="G518" i="3"/>
  <c r="P31" i="3"/>
  <c r="N485" i="3"/>
  <c r="R56" i="29" a="1"/>
  <c r="T458" i="3"/>
  <c r="AG211" i="3"/>
  <c r="AD517" i="3"/>
  <c r="AE491" i="3"/>
  <c r="R32" i="3"/>
  <c r="AI304" i="3"/>
  <c r="J57" i="3"/>
  <c r="X335" i="3"/>
  <c r="X89" i="3"/>
  <c r="G84" i="3"/>
  <c r="Y336" i="3"/>
  <c r="AG151" i="3"/>
  <c r="W20" i="37"/>
  <c r="P21" i="41"/>
  <c r="AB366" i="3"/>
  <c r="Y398" i="3"/>
  <c r="T20" i="29" a="1"/>
  <c r="AD213" i="3"/>
  <c r="Q365" i="3"/>
  <c r="T396" i="3"/>
  <c r="R486" i="3"/>
  <c r="R27" i="3"/>
  <c r="AG305" i="3"/>
  <c r="AA56" i="3"/>
  <c r="O519" i="3"/>
  <c r="V25" i="41"/>
  <c r="Z338" i="3"/>
  <c r="P28" i="29" a="1"/>
  <c r="M395" i="3"/>
  <c r="AI122" i="3"/>
  <c r="Q490" i="3"/>
  <c r="Y26" i="37"/>
  <c r="G427" i="3"/>
  <c r="AD423" i="3"/>
  <c r="AD518" i="3"/>
  <c r="Q335" i="3"/>
  <c r="Q180" i="3"/>
  <c r="AC519" i="3"/>
  <c r="U57" i="3"/>
  <c r="L242" i="3"/>
  <c r="M423" i="3"/>
  <c r="AD247" i="3"/>
  <c r="W424" i="3"/>
  <c r="U337" i="3"/>
  <c r="AB304" i="3"/>
  <c r="AA516" i="3"/>
  <c r="AH394" i="3"/>
  <c r="H151" i="3"/>
  <c r="K57" i="29" a="1"/>
  <c r="AG56" i="3"/>
  <c r="S275" i="3"/>
  <c r="G59" i="3"/>
  <c r="S152" i="3"/>
  <c r="H155" i="3"/>
  <c r="AC53" i="3"/>
  <c r="T363" i="3"/>
  <c r="N454" i="3"/>
  <c r="T247" i="3"/>
  <c r="O21" i="29" a="1"/>
  <c r="H47" i="29" a="1"/>
  <c r="S29" i="41"/>
  <c r="V214" i="3"/>
  <c r="U49" i="29" a="1"/>
  <c r="O521" i="3"/>
  <c r="S304" i="3"/>
  <c r="L120" i="3"/>
  <c r="W90" i="3"/>
  <c r="Z181" i="3"/>
  <c r="W485" i="3"/>
  <c r="Y424" i="3"/>
  <c r="T361" i="3"/>
  <c r="AE429" i="3"/>
  <c r="T36" i="29" a="1"/>
  <c r="Q23" i="29" a="1"/>
  <c r="AG152" i="3"/>
  <c r="Z23" i="37"/>
  <c r="AC88" i="3"/>
  <c r="J486" i="3"/>
  <c r="V91" i="3"/>
  <c r="AG271" i="3"/>
  <c r="L362" i="3"/>
  <c r="T491" i="3"/>
  <c r="K122" i="3"/>
  <c r="AC553" i="3"/>
  <c r="AE308" i="3"/>
  <c r="AI334" i="3"/>
  <c r="V211" i="3"/>
  <c r="U147" i="3"/>
  <c r="V334" i="3"/>
  <c r="AC210" i="3"/>
  <c r="V88" i="3"/>
  <c r="AI180" i="3"/>
  <c r="T11" i="41"/>
  <c r="AA43" i="29" a="1"/>
  <c r="N181" i="3"/>
  <c r="AE31" i="3"/>
  <c r="P186" i="3"/>
  <c r="X119" i="3"/>
  <c r="W11" i="37"/>
  <c r="AA29" i="3"/>
  <c r="I549" i="3"/>
  <c r="K121" i="3"/>
  <c r="AI456" i="3"/>
  <c r="O426" i="3"/>
  <c r="Z120" i="3"/>
  <c r="R42" i="29" a="1"/>
  <c r="K28" i="29" a="1"/>
  <c r="M552" i="3"/>
  <c r="AF491" i="3"/>
  <c r="J548" i="3"/>
  <c r="AE428" i="3"/>
  <c r="AD332" i="3"/>
  <c r="H430" i="3"/>
  <c r="R119" i="3"/>
  <c r="U333" i="3"/>
  <c r="T487" i="3"/>
  <c r="X22" i="29" a="1"/>
  <c r="P151" i="3"/>
  <c r="H10" i="29" a="1"/>
  <c r="AA247" i="3"/>
  <c r="T336" i="3"/>
  <c r="AD491" i="3"/>
  <c r="AA186" i="3"/>
  <c r="L484" i="3"/>
  <c r="S331" i="3"/>
  <c r="AA521" i="3"/>
  <c r="S454" i="3"/>
  <c r="I13" i="29" a="1"/>
  <c r="O461" i="3"/>
  <c r="I184" i="3"/>
  <c r="AH89" i="3"/>
  <c r="O116" i="3"/>
  <c r="M397" i="3"/>
  <c r="Z397" i="3"/>
  <c r="J20" i="37"/>
  <c r="S490" i="3"/>
  <c r="T155" i="3"/>
  <c r="Q247" i="3"/>
  <c r="G275" i="3"/>
  <c r="AB30" i="3"/>
  <c r="X362" i="3"/>
  <c r="AB549" i="3"/>
  <c r="G23" i="37"/>
  <c r="Y55" i="3"/>
  <c r="P11" i="37"/>
  <c r="O520" i="3"/>
  <c r="Q27" i="41"/>
  <c r="Q398" i="3"/>
  <c r="K152" i="3"/>
  <c r="R332" i="3"/>
  <c r="AD86" i="3"/>
  <c r="AI84" i="3"/>
  <c r="M339" i="3"/>
  <c r="U25" i="29" a="1"/>
  <c r="K368" i="3"/>
  <c r="H49" i="29" a="1"/>
  <c r="AA332" i="3"/>
  <c r="AI246" i="3"/>
  <c r="K153" i="3"/>
  <c r="O54" i="3"/>
  <c r="H546" i="3"/>
  <c r="J43" i="29" a="1"/>
  <c r="R13" i="41"/>
  <c r="S368" i="3"/>
  <c r="Q31" i="3"/>
  <c r="R87" i="3"/>
  <c r="AE485" i="3"/>
  <c r="O147" i="3"/>
  <c r="U242" i="3"/>
  <c r="N123" i="3"/>
  <c r="AB91" i="3"/>
  <c r="M553" i="3"/>
  <c r="Q24" i="37"/>
  <c r="K307" i="3"/>
  <c r="Q397" i="3"/>
  <c r="W44" i="29" a="1"/>
  <c r="V395" i="3"/>
  <c r="W49" i="29" a="1"/>
  <c r="AH58" i="3"/>
  <c r="S53" i="3"/>
  <c r="AF548" i="3"/>
  <c r="AD546" i="3"/>
  <c r="U91" i="3"/>
  <c r="P49" i="29" a="1"/>
  <c r="J304" i="3"/>
  <c r="I10" i="41"/>
  <c r="K186" i="3"/>
  <c r="Y29" i="29" a="1"/>
  <c r="AE305" i="3"/>
  <c r="I394" i="3"/>
  <c r="K119" i="3"/>
  <c r="H215" i="3"/>
  <c r="T148" i="3"/>
  <c r="AB394" i="3"/>
  <c r="S216" i="3"/>
  <c r="U9" i="29" a="1"/>
  <c r="R44" i="29" a="1"/>
  <c r="P489" i="3"/>
  <c r="M27" i="41"/>
  <c r="H367" i="3"/>
  <c r="V365" i="3"/>
  <c r="L393" i="3"/>
  <c r="Q306" i="3"/>
  <c r="AA550" i="3"/>
  <c r="I548" i="3"/>
  <c r="H48" i="29" a="1"/>
  <c r="R117" i="3"/>
  <c r="Y335" i="3"/>
  <c r="T211" i="3"/>
  <c r="J122" i="3"/>
  <c r="V454" i="3"/>
  <c r="AE213" i="3"/>
  <c r="I362" i="3"/>
  <c r="AG366" i="3"/>
  <c r="P276" i="3"/>
  <c r="J361" i="3"/>
  <c r="S519" i="3"/>
  <c r="AB120" i="3"/>
  <c r="AC338" i="3"/>
  <c r="M28" i="41"/>
  <c r="J457" i="3"/>
  <c r="V153" i="3"/>
  <c r="G334" i="3"/>
  <c r="V460" i="3"/>
  <c r="G522" i="3"/>
  <c r="P24" i="41"/>
  <c r="AG57" i="3"/>
  <c r="Q333" i="3"/>
  <c r="M153" i="3"/>
  <c r="V424" i="3"/>
  <c r="N28" i="41"/>
  <c r="Y52" i="3"/>
  <c r="X54" i="3"/>
  <c r="T516" i="3"/>
  <c r="AD333" i="3"/>
  <c r="H336" i="3"/>
  <c r="L518" i="3"/>
  <c r="S21" i="37"/>
  <c r="W423" i="3"/>
  <c r="I393" i="3"/>
  <c r="H486" i="3"/>
  <c r="G430" i="3"/>
  <c r="I181" i="3"/>
  <c r="H456" i="3"/>
  <c r="S91" i="3"/>
  <c r="O243" i="3"/>
  <c r="T455" i="3"/>
  <c r="N215" i="3"/>
  <c r="W516" i="3"/>
  <c r="G10" i="29" a="1"/>
  <c r="AF483" i="3"/>
  <c r="T119" i="3"/>
  <c r="U26" i="37"/>
  <c r="X399" i="3"/>
  <c r="W28" i="37"/>
  <c r="T518" i="3"/>
  <c r="AE546" i="3"/>
  <c r="Q29" i="3"/>
  <c r="T394" i="3"/>
  <c r="I398" i="3"/>
  <c r="Y57" i="3"/>
  <c r="X519" i="3"/>
  <c r="H45" i="29" a="1"/>
  <c r="T31" i="3"/>
  <c r="W181" i="3"/>
  <c r="Z119" i="3"/>
  <c r="Q393" i="3"/>
  <c r="T393" i="3"/>
  <c r="L185" i="3"/>
  <c r="Y54" i="29" a="1"/>
  <c r="V10" i="29" a="1"/>
  <c r="S27" i="37"/>
  <c r="N336" i="3"/>
  <c r="U429" i="3"/>
  <c r="H147" i="3"/>
  <c r="AF276" i="3"/>
  <c r="AG550" i="3"/>
  <c r="X13" i="41"/>
  <c r="J517" i="3"/>
  <c r="X338" i="3"/>
  <c r="I152" i="3"/>
  <c r="P39" i="29" a="1"/>
  <c r="N489" i="3"/>
  <c r="AI362" i="3"/>
  <c r="P275" i="3"/>
  <c r="O52" i="29" a="1"/>
  <c r="U241" i="3"/>
  <c r="S277" i="3"/>
  <c r="AH551" i="3"/>
  <c r="L457" i="3"/>
  <c r="L90" i="3"/>
  <c r="AF428" i="3"/>
  <c r="S551" i="3"/>
  <c r="K337" i="3"/>
  <c r="I183" i="3"/>
  <c r="AF214" i="3"/>
  <c r="W53" i="3"/>
  <c r="H332" i="3"/>
  <c r="K489" i="3"/>
  <c r="G456" i="3"/>
  <c r="AE334" i="3"/>
  <c r="G27" i="3"/>
  <c r="G479" i="3"/>
  <c r="AA454" i="3"/>
  <c r="I488" i="3"/>
  <c r="U23" i="41"/>
  <c r="U522" i="3"/>
  <c r="U10" i="29" a="1"/>
  <c r="AF304" i="3"/>
  <c r="N242" i="3"/>
  <c r="AA365" i="3"/>
  <c r="N334" i="3"/>
  <c r="W28" i="41"/>
  <c r="Q14" i="29" a="1"/>
  <c r="AI87" i="3"/>
  <c r="S274" i="3"/>
  <c r="J459" i="3"/>
  <c r="G429" i="3"/>
  <c r="H457" i="3"/>
  <c r="S491" i="3"/>
  <c r="R426" i="3"/>
  <c r="N180" i="3"/>
  <c r="O182" i="3"/>
  <c r="X361" i="3"/>
  <c r="N117" i="3"/>
  <c r="S55" i="29" a="1"/>
  <c r="AB518" i="3"/>
  <c r="AE271" i="3"/>
  <c r="AB456" i="3"/>
  <c r="H38" i="29" a="1"/>
  <c r="N272" i="3"/>
  <c r="P427" i="3"/>
  <c r="AF57" i="3"/>
  <c r="Q26" i="29" a="1"/>
  <c r="U457" i="3"/>
  <c r="Q487" i="3"/>
  <c r="N337" i="3"/>
  <c r="G552" i="3"/>
  <c r="N246" i="3"/>
  <c r="Y484" i="3"/>
  <c r="AH367" i="3"/>
  <c r="G517" i="3"/>
  <c r="P27" i="3"/>
  <c r="V331" i="3"/>
  <c r="Z41" i="29" a="1"/>
  <c r="S362" i="3"/>
  <c r="T10" i="37"/>
  <c r="W60" i="3"/>
  <c r="AC427" i="3"/>
  <c r="X147" i="3"/>
  <c r="I27" i="3"/>
  <c r="V29" i="3"/>
  <c r="S486" i="3"/>
  <c r="AA183" i="3"/>
  <c r="AH123" i="3"/>
  <c r="H55" i="29" a="1"/>
  <c r="Q456" i="3"/>
  <c r="V85" i="3"/>
  <c r="I148" i="3"/>
  <c r="AE333" i="3"/>
  <c r="G276" i="3"/>
  <c r="AB186" i="3"/>
  <c r="Y28" i="3"/>
  <c r="Z457" i="3"/>
  <c r="L459" i="3"/>
  <c r="R425" i="3"/>
  <c r="L152" i="3"/>
  <c r="R53" i="3"/>
  <c r="V54" i="3"/>
  <c r="P52" i="29" a="1"/>
  <c r="S361" i="3"/>
  <c r="S549" i="3"/>
  <c r="V53" i="29" a="1"/>
  <c r="J243" i="3"/>
  <c r="X365" i="3"/>
  <c r="Q457" i="3"/>
  <c r="L186" i="3"/>
  <c r="Y516" i="3"/>
  <c r="Q547" i="3"/>
  <c r="V429" i="3"/>
  <c r="Q25" i="41"/>
  <c r="R148" i="3"/>
  <c r="AD148" i="3"/>
  <c r="AC485" i="3"/>
  <c r="AA148" i="3"/>
  <c r="Z210" i="3"/>
  <c r="W10" i="29" a="1"/>
  <c r="W486" i="3"/>
  <c r="I59" i="3"/>
  <c r="V489" i="3"/>
  <c r="AA11" i="37"/>
  <c r="AE454" i="3"/>
  <c r="Q368" i="3"/>
  <c r="W154" i="3"/>
  <c r="W246" i="3"/>
  <c r="AC337" i="3"/>
  <c r="K457" i="3"/>
  <c r="AC491" i="3"/>
  <c r="L243" i="3"/>
  <c r="AD552" i="3"/>
  <c r="Y522" i="3"/>
  <c r="Q21" i="37"/>
  <c r="G30" i="37"/>
  <c r="Y307" i="3"/>
  <c r="H42" i="29" a="1"/>
  <c r="G147" i="3"/>
  <c r="Z214" i="3"/>
  <c r="AI119" i="3"/>
  <c r="AH399" i="3"/>
  <c r="G51" i="29" a="1"/>
  <c r="W28" i="3"/>
  <c r="U55" i="29" a="1"/>
  <c r="J27" i="41"/>
  <c r="Y305" i="3"/>
  <c r="Y485" i="3"/>
  <c r="S154" i="3"/>
  <c r="AA30" i="37"/>
  <c r="V271" i="3"/>
  <c r="V455" i="3"/>
  <c r="R13" i="37"/>
  <c r="M30" i="3"/>
  <c r="P29" i="37"/>
  <c r="X29" i="41"/>
  <c r="L363" i="3"/>
  <c r="W338" i="3"/>
  <c r="G27" i="29" a="1"/>
  <c r="R335" i="3"/>
  <c r="AE60" i="3"/>
  <c r="Q459" i="3"/>
  <c r="O516" i="3"/>
  <c r="AA147" i="3"/>
  <c r="Z13" i="37"/>
  <c r="M364" i="3"/>
  <c r="AI244" i="3"/>
  <c r="Y86" i="3"/>
  <c r="W242" i="3"/>
  <c r="S212" i="3"/>
  <c r="L212" i="3"/>
  <c r="M488" i="3"/>
  <c r="O546" i="3"/>
  <c r="X271" i="3"/>
  <c r="J424" i="3"/>
  <c r="AE460" i="3"/>
  <c r="AG90" i="3"/>
  <c r="K90" i="3"/>
  <c r="AD456" i="3"/>
  <c r="AE243" i="3"/>
  <c r="AE182" i="3"/>
  <c r="Z10" i="37"/>
  <c r="Q338" i="3"/>
  <c r="I217" i="3"/>
  <c r="AF271" i="3"/>
  <c r="V548" i="3"/>
  <c r="Y549" i="3"/>
  <c r="AI365" i="3"/>
  <c r="AI484" i="3"/>
  <c r="AC58" i="3"/>
  <c r="J428" i="3"/>
  <c r="G53" i="3"/>
  <c r="AI457" i="3"/>
  <c r="AE461" i="3"/>
  <c r="AA40" i="29" a="1"/>
  <c r="I517" i="3"/>
  <c r="Z91" i="3"/>
  <c r="S457" i="3"/>
  <c r="AE331" i="3"/>
  <c r="J10" i="41"/>
  <c r="Y427" i="3"/>
  <c r="Y25" i="37"/>
  <c r="O489" i="3"/>
  <c r="T485" i="3"/>
  <c r="G489" i="3"/>
  <c r="U152" i="3"/>
  <c r="U13" i="37"/>
  <c r="S211" i="3"/>
  <c r="T241" i="3"/>
  <c r="AG148" i="3"/>
  <c r="P55" i="3"/>
  <c r="M183" i="3"/>
  <c r="P20" i="37"/>
  <c r="H25" i="29" a="1"/>
  <c r="AC394" i="3"/>
  <c r="Y117" i="3"/>
  <c r="K483" i="3"/>
  <c r="L550" i="3"/>
  <c r="AA368" i="3"/>
  <c r="R152" i="3"/>
  <c r="G152" i="3"/>
  <c r="AB122" i="3"/>
  <c r="Q271" i="3"/>
  <c r="AC367" i="3"/>
  <c r="AE216" i="3"/>
  <c r="Z180" i="3"/>
  <c r="Z394" i="3"/>
  <c r="G361" i="3"/>
  <c r="U519" i="3"/>
  <c r="R185" i="3"/>
  <c r="AA59" i="3"/>
  <c r="W277" i="3"/>
  <c r="U30" i="3"/>
  <c r="AI32" i="3"/>
  <c r="M521" i="3"/>
  <c r="J181" i="3"/>
  <c r="J516" i="3"/>
  <c r="AB212" i="3"/>
  <c r="AH85" i="3"/>
  <c r="P553" i="3"/>
  <c r="Q29" i="37"/>
  <c r="AE425" i="3"/>
  <c r="L91" i="3"/>
  <c r="O271" i="3"/>
  <c r="AE149" i="3"/>
  <c r="Y147" i="3"/>
  <c r="N243" i="3"/>
  <c r="AD60" i="3"/>
  <c r="AA185" i="3"/>
  <c r="AA517" i="3"/>
  <c r="R217" i="3"/>
  <c r="Q185" i="3"/>
  <c r="J429" i="3"/>
  <c r="H55" i="3"/>
  <c r="Y45" i="29" a="1"/>
  <c r="O122" i="3"/>
  <c r="Y54" i="3"/>
  <c r="J487" i="3"/>
  <c r="L55" i="3"/>
  <c r="AF486" i="3"/>
  <c r="X57" i="3"/>
  <c r="U211" i="3"/>
  <c r="W548" i="3"/>
  <c r="AG333" i="3"/>
  <c r="N184" i="3"/>
  <c r="AB55" i="3"/>
  <c r="Q425" i="3"/>
  <c r="G55" i="29" a="1"/>
  <c r="Z27" i="37"/>
  <c r="AC149" i="3"/>
  <c r="P20" i="41"/>
  <c r="R550" i="3"/>
  <c r="I12" i="37"/>
  <c r="G246" i="3"/>
  <c r="S180" i="3"/>
  <c r="J338" i="3"/>
  <c r="Z243" i="3"/>
  <c r="M399" i="3"/>
  <c r="U398" i="3"/>
  <c r="G85" i="3"/>
  <c r="AF455" i="3"/>
  <c r="R89" i="3"/>
  <c r="R36" i="29" a="1"/>
  <c r="Q148" i="3"/>
  <c r="AI27" i="3"/>
  <c r="K244" i="3"/>
  <c r="P122" i="3"/>
  <c r="Z147" i="3"/>
  <c r="Z459" i="3"/>
  <c r="S520" i="3"/>
  <c r="Q211" i="3"/>
  <c r="J336" i="3"/>
  <c r="Z308" i="3"/>
  <c r="Z186" i="3"/>
  <c r="Q12" i="41"/>
  <c r="X23" i="37"/>
  <c r="H12" i="29" a="1"/>
  <c r="R45" i="29" a="1"/>
  <c r="X52" i="3"/>
  <c r="V366" i="3"/>
  <c r="I116" i="3"/>
  <c r="AA272" i="3"/>
  <c r="AA55" i="3"/>
  <c r="I25" i="29" a="1"/>
  <c r="AF490" i="3"/>
  <c r="M458" i="3"/>
  <c r="U119" i="3"/>
  <c r="AD548" i="3"/>
  <c r="Z456" i="3"/>
  <c r="J337" i="3"/>
  <c r="S88" i="3"/>
  <c r="M120" i="3"/>
  <c r="K275" i="3"/>
  <c r="X304" i="3"/>
  <c r="AD85" i="3"/>
  <c r="O44" i="29" a="1"/>
  <c r="W185" i="3"/>
  <c r="O28" i="3"/>
  <c r="G455" i="3"/>
  <c r="H518" i="3"/>
  <c r="V28" i="29" a="1"/>
  <c r="AG30" i="3"/>
  <c r="I459" i="3"/>
  <c r="X29" i="37"/>
  <c r="Y550" i="3"/>
  <c r="AH277" i="3"/>
  <c r="S57" i="3"/>
  <c r="T277" i="3"/>
  <c r="J425" i="3"/>
  <c r="AB245" i="3"/>
  <c r="R23" i="41"/>
  <c r="V485" i="3"/>
  <c r="S39" i="29" a="1"/>
  <c r="T54" i="3"/>
  <c r="AE90" i="3"/>
  <c r="P244" i="3"/>
  <c r="V547" i="3"/>
  <c r="N53" i="3"/>
  <c r="AI91" i="3"/>
  <c r="J367" i="3"/>
  <c r="P21" i="29" a="1"/>
  <c r="Y31" i="3"/>
  <c r="AG552" i="3"/>
  <c r="AD396" i="3"/>
  <c r="X14" i="29" a="1"/>
  <c r="T210" i="3"/>
  <c r="I211" i="3"/>
  <c r="Z427" i="3"/>
  <c r="G339" i="3"/>
  <c r="G24" i="29" a="1"/>
  <c r="U306" i="3"/>
  <c r="Q20" i="29" a="1"/>
  <c r="W121" i="3"/>
  <c r="I210" i="3"/>
  <c r="X423" i="3"/>
  <c r="AC277" i="3"/>
  <c r="O547" i="3"/>
  <c r="T28" i="3"/>
  <c r="W273" i="3"/>
  <c r="O212" i="3"/>
  <c r="P369" i="3"/>
  <c r="H84" i="3"/>
  <c r="G11" i="37"/>
  <c r="J397" i="3"/>
  <c r="Q424" i="3"/>
  <c r="Z393" i="3"/>
  <c r="S363" i="3"/>
  <c r="AA84" i="3"/>
  <c r="M89" i="3"/>
  <c r="AH484" i="3"/>
  <c r="Z217" i="3"/>
  <c r="AF210" i="3"/>
  <c r="AA548" i="3"/>
  <c r="R51" i="29" a="1"/>
  <c r="AI121" i="3"/>
  <c r="AF369" i="3"/>
  <c r="S516" i="3"/>
  <c r="AE247" i="3"/>
  <c r="AD275" i="3"/>
  <c r="U276" i="3"/>
  <c r="AE242" i="3"/>
  <c r="AC151" i="3"/>
  <c r="H338" i="3"/>
  <c r="AA20" i="37"/>
  <c r="N119" i="3"/>
  <c r="L88" i="3"/>
  <c r="X44" i="29" a="1"/>
  <c r="AD152" i="3"/>
  <c r="R304" i="3"/>
  <c r="I367" i="3"/>
  <c r="L487" i="3"/>
  <c r="P16" i="29" a="1"/>
  <c r="L60" i="3"/>
  <c r="AA520" i="3"/>
  <c r="U86" i="3"/>
  <c r="I490" i="3"/>
  <c r="Q305" i="3"/>
  <c r="X331" i="3"/>
  <c r="V38" i="29" a="1"/>
  <c r="I150" i="3"/>
  <c r="N335" i="3"/>
  <c r="G546" i="3"/>
  <c r="X149" i="3"/>
  <c r="R86" i="3"/>
  <c r="AI217" i="3"/>
  <c r="V520" i="3"/>
  <c r="N423" i="3"/>
  <c r="AA423" i="3"/>
  <c r="Y363" i="3"/>
  <c r="AD186" i="3"/>
  <c r="V29" i="41"/>
  <c r="N490" i="3"/>
  <c r="G28" i="37"/>
  <c r="AI152" i="3"/>
  <c r="P426" i="3"/>
  <c r="S398" i="3"/>
  <c r="O425" i="3"/>
  <c r="P57" i="3"/>
  <c r="R12" i="41"/>
  <c r="AD154" i="3"/>
  <c r="AC396" i="3"/>
  <c r="AG181" i="3"/>
  <c r="Z121" i="3"/>
  <c r="AE53" i="3"/>
  <c r="Q242" i="3"/>
  <c r="L397" i="3"/>
  <c r="M32" i="3"/>
  <c r="G149" i="3"/>
  <c r="AB217" i="3"/>
  <c r="O30" i="37"/>
  <c r="S181" i="3"/>
  <c r="W521" i="3"/>
  <c r="V18" i="29" a="1"/>
  <c r="T14" i="29" a="1"/>
  <c r="AF272" i="3"/>
  <c r="W394" i="3"/>
  <c r="AI516" i="3"/>
  <c r="AF461" i="3"/>
  <c r="L28" i="41"/>
  <c r="W37" i="29" a="1"/>
  <c r="M457" i="3"/>
  <c r="G36" i="29" a="1"/>
  <c r="AA274" i="3"/>
  <c r="O552" i="3"/>
  <c r="S395" i="3"/>
  <c r="I22" i="29" a="1"/>
  <c r="S30" i="37"/>
  <c r="AE430" i="3"/>
  <c r="Z153" i="3"/>
  <c r="G30" i="29" a="1"/>
  <c r="G398" i="3"/>
  <c r="V120" i="3"/>
  <c r="J491" i="3"/>
  <c r="AE456" i="3"/>
  <c r="X547" i="3"/>
  <c r="H553" i="3"/>
  <c r="V50" i="29" a="1"/>
  <c r="Q182" i="3"/>
  <c r="AF426" i="3"/>
  <c r="W155" i="3"/>
  <c r="P32" i="3"/>
  <c r="AI517" i="3"/>
  <c r="K48" i="29" a="1"/>
  <c r="S12" i="37"/>
  <c r="AA21" i="37"/>
  <c r="U31" i="3"/>
  <c r="Q519" i="3"/>
  <c r="L332" i="3"/>
  <c r="Q430" i="3"/>
  <c r="K149" i="3"/>
  <c r="G42" i="29" a="1"/>
  <c r="L116" i="3"/>
  <c r="J426" i="3"/>
  <c r="I216" i="3"/>
  <c r="P181" i="3"/>
  <c r="U39" i="29" a="1"/>
  <c r="O339" i="3"/>
  <c r="AD245" i="3"/>
  <c r="X242" i="3"/>
  <c r="W364" i="3"/>
  <c r="Z32" i="3"/>
  <c r="H50" i="29" a="1"/>
  <c r="AG180" i="3"/>
  <c r="AH217" i="3"/>
  <c r="O458" i="3"/>
  <c r="K26" i="41"/>
  <c r="R551" i="3"/>
  <c r="AH121" i="3"/>
  <c r="Z23" i="29" a="1"/>
  <c r="X184" i="3"/>
  <c r="Q15" i="29" a="1"/>
  <c r="O28" i="29" a="1"/>
  <c r="AH30" i="3"/>
  <c r="AH336" i="3"/>
  <c r="Q23" i="37"/>
  <c r="M29" i="41"/>
  <c r="AA483" i="3"/>
  <c r="L87" i="3"/>
  <c r="AA338" i="3"/>
  <c r="H122" i="3"/>
  <c r="G331" i="3"/>
  <c r="L32" i="3"/>
  <c r="U13" i="41"/>
  <c r="H246" i="3"/>
  <c r="O483" i="3"/>
  <c r="P363" i="3"/>
  <c r="P40" i="29" a="1"/>
  <c r="T19" i="29" a="1"/>
  <c r="Q60" i="3"/>
  <c r="M59" i="3"/>
  <c r="S24" i="41"/>
  <c r="U520" i="3"/>
  <c r="N151" i="3"/>
  <c r="N369" i="3"/>
  <c r="AG182" i="3"/>
  <c r="R181" i="3"/>
  <c r="AB335" i="3"/>
  <c r="AH427" i="3"/>
  <c r="W517" i="3"/>
  <c r="N361" i="3"/>
  <c r="AA553" i="3"/>
  <c r="U361" i="3"/>
  <c r="Y393" i="3"/>
  <c r="V9" i="29" a="1"/>
  <c r="U547" i="3"/>
  <c r="N118" i="3"/>
  <c r="AG308" i="3"/>
  <c r="U186" i="3"/>
  <c r="AA456" i="3"/>
  <c r="X53" i="3"/>
  <c r="I273" i="3"/>
  <c r="V456" i="3"/>
  <c r="AB490" i="3"/>
  <c r="U116" i="3"/>
  <c r="I87" i="3"/>
  <c r="O120" i="3"/>
  <c r="G41" i="29" a="1"/>
  <c r="AH246" i="3"/>
  <c r="W212" i="3"/>
  <c r="O366" i="3"/>
  <c r="U305" i="3"/>
  <c r="Q428" i="3"/>
  <c r="AD458" i="3"/>
  <c r="AH518" i="3"/>
  <c r="AB362" i="3"/>
  <c r="P551" i="3"/>
  <c r="L148" i="3"/>
  <c r="G484" i="3"/>
  <c r="L31" i="3"/>
  <c r="AE457" i="3"/>
  <c r="AE30" i="3"/>
  <c r="AA54" i="3"/>
  <c r="H86" i="3"/>
  <c r="H59" i="3"/>
  <c r="AH520" i="3"/>
  <c r="J210" i="3"/>
  <c r="I44" i="29" a="1"/>
  <c r="V24" i="41"/>
  <c r="L338" i="3"/>
  <c r="U488" i="3"/>
  <c r="AF241" i="3"/>
  <c r="AD331" i="3"/>
  <c r="Q28" i="3"/>
  <c r="H368" i="3"/>
  <c r="K10" i="37"/>
  <c r="AB243" i="3"/>
  <c r="AF547" i="3"/>
  <c r="AA485" i="3"/>
  <c r="N212" i="3"/>
  <c r="P53" i="29" a="1"/>
  <c r="AI331" i="3"/>
  <c r="Q273" i="3"/>
  <c r="AA210" i="3"/>
  <c r="G548" i="3"/>
  <c r="X458" i="3"/>
  <c r="P41" i="29" a="1"/>
  <c r="Z522" i="3"/>
  <c r="AA519" i="3"/>
  <c r="AF215" i="3"/>
  <c r="T27" i="29" a="1"/>
  <c r="O56" i="29" a="1"/>
  <c r="I123" i="3"/>
  <c r="AC454" i="3"/>
  <c r="Y277" i="3"/>
  <c r="P118" i="3"/>
  <c r="R241" i="3"/>
  <c r="P19" i="29" a="1"/>
  <c r="G363" i="3"/>
  <c r="X516" i="3"/>
  <c r="O151" i="3"/>
  <c r="S36" i="29" a="1"/>
  <c r="AC276" i="3"/>
  <c r="Q118" i="3"/>
  <c r="M461" i="3"/>
  <c r="AD304" i="3"/>
  <c r="J120" i="3"/>
  <c r="AC184" i="3"/>
  <c r="P424" i="3"/>
  <c r="L215" i="3"/>
  <c r="AI120" i="3"/>
  <c r="Q516" i="3"/>
  <c r="W88" i="3"/>
  <c r="U27" i="29" a="1"/>
  <c r="AH491" i="3"/>
  <c r="AA398" i="3"/>
  <c r="K428" i="3"/>
  <c r="W30" i="37"/>
  <c r="AC522" i="3"/>
  <c r="S147" i="3"/>
  <c r="AD397" i="3"/>
  <c r="AB182" i="3"/>
  <c r="AI335" i="3"/>
  <c r="AA21" i="29" a="1"/>
  <c r="AG518" i="3"/>
  <c r="W272" i="3"/>
  <c r="V216" i="3"/>
  <c r="I154" i="3"/>
  <c r="J12" i="29" a="1"/>
  <c r="O119" i="3"/>
  <c r="M117" i="3"/>
  <c r="G122" i="3"/>
  <c r="G154" i="3"/>
  <c r="H152" i="3"/>
  <c r="U84" i="3"/>
  <c r="J244" i="3"/>
  <c r="O184" i="3"/>
  <c r="U25" i="41"/>
  <c r="AI459" i="3"/>
  <c r="G336" i="3"/>
  <c r="N307" i="3"/>
  <c r="P396" i="3"/>
  <c r="H395" i="3"/>
  <c r="X87" i="3"/>
  <c r="X42" i="29" a="1"/>
  <c r="W459" i="3"/>
  <c r="S90" i="3"/>
  <c r="O12" i="41"/>
  <c r="J11" i="37"/>
  <c r="W457" i="3"/>
  <c r="K55" i="3"/>
  <c r="AC490" i="3"/>
  <c r="U45" i="29" a="1"/>
  <c r="AA10" i="37"/>
  <c r="Q212" i="3"/>
  <c r="AH521" i="3"/>
  <c r="V55" i="29" a="1"/>
  <c r="AB244" i="3"/>
  <c r="AC243" i="3"/>
  <c r="O23" i="41"/>
  <c r="T395" i="3"/>
  <c r="K51" i="29" a="1"/>
  <c r="S155" i="3"/>
  <c r="V43" i="29" a="1"/>
  <c r="Y32" i="3"/>
  <c r="Y116" i="3"/>
  <c r="AC29" i="3"/>
  <c r="AF27" i="3"/>
  <c r="I460" i="3"/>
  <c r="AD455" i="3"/>
  <c r="H214" i="3"/>
  <c r="U182" i="3"/>
  <c r="S217" i="3"/>
  <c r="Y41" i="29" a="1"/>
  <c r="X211" i="3"/>
  <c r="Y518" i="3"/>
  <c r="I53" i="3"/>
  <c r="O117" i="3"/>
  <c r="J547" i="3"/>
  <c r="H487" i="3"/>
  <c r="I49" i="29" a="1"/>
  <c r="I21" i="29" a="1"/>
  <c r="T522" i="3"/>
  <c r="P518" i="3"/>
  <c r="W21" i="37"/>
  <c r="M546" i="3"/>
  <c r="H119" i="3"/>
  <c r="T185" i="3"/>
  <c r="R307" i="3"/>
  <c r="V16" i="29" a="1"/>
  <c r="G519" i="3"/>
  <c r="AF331" i="3"/>
  <c r="I51" i="29" a="1"/>
  <c r="R54" i="29" a="1"/>
  <c r="AB338" i="3"/>
  <c r="AA430" i="3"/>
  <c r="AI29" i="3"/>
  <c r="H60" i="3"/>
  <c r="T29" i="41"/>
  <c r="AB487" i="3"/>
  <c r="AI546" i="3"/>
  <c r="AD361" i="3"/>
  <c r="H210" i="3"/>
  <c r="AC52" i="3"/>
  <c r="H394" i="3"/>
  <c r="J121" i="3"/>
  <c r="Q27" i="3"/>
  <c r="AE148" i="3"/>
  <c r="AC459" i="3"/>
  <c r="AI399" i="3"/>
  <c r="AA491" i="3"/>
  <c r="AI553" i="3"/>
  <c r="J29" i="3"/>
  <c r="U38" i="29" a="1"/>
  <c r="Q246" i="3"/>
  <c r="AC84" i="3"/>
  <c r="I214" i="3"/>
  <c r="Q423" i="3"/>
  <c r="U363" i="3"/>
  <c r="W57" i="29" a="1"/>
  <c r="H275" i="3"/>
  <c r="I85" i="3"/>
  <c r="X546" i="3"/>
  <c r="J211" i="3"/>
  <c r="W29" i="3"/>
  <c r="S339" i="3"/>
  <c r="AA394" i="3"/>
  <c r="AF307" i="3"/>
  <c r="K56" i="29" a="1"/>
  <c r="AG491" i="3"/>
  <c r="X553" i="3"/>
  <c r="L521" i="3"/>
  <c r="Q27" i="29" a="1"/>
  <c r="R363" i="3"/>
  <c r="S333" i="3"/>
  <c r="U456" i="3"/>
  <c r="AH364" i="3"/>
  <c r="K88" i="3"/>
  <c r="X277" i="3"/>
  <c r="G155" i="3"/>
  <c r="R26" i="29" a="1"/>
  <c r="K147" i="3"/>
  <c r="W426" i="3"/>
  <c r="AH244" i="3"/>
  <c r="W122" i="3"/>
  <c r="AG456" i="3"/>
  <c r="M243" i="3"/>
  <c r="J60" i="3"/>
  <c r="H184" i="3"/>
  <c r="AG29" i="3"/>
  <c r="AC336" i="3"/>
  <c r="AD364" i="3"/>
  <c r="K456" i="3"/>
  <c r="J26" i="29" a="1"/>
  <c r="AI397" i="3"/>
  <c r="R50" i="29" a="1"/>
  <c r="N84" i="3"/>
  <c r="R427" i="3"/>
  <c r="P306" i="3"/>
  <c r="H56" i="29" a="1"/>
  <c r="I46" i="29" a="1"/>
  <c r="X26" i="29" a="1"/>
  <c r="AA339" i="3"/>
  <c r="O216" i="3"/>
  <c r="AF151" i="3"/>
  <c r="K29" i="41"/>
  <c r="AG122" i="3"/>
  <c r="P26" i="41"/>
  <c r="AB123" i="3"/>
  <c r="N398" i="3"/>
  <c r="H37" i="29" a="1"/>
  <c r="O60" i="3"/>
  <c r="Y246" i="3"/>
  <c r="Z519" i="3"/>
  <c r="S30" i="29" a="1"/>
  <c r="AD32" i="3"/>
  <c r="G367" i="3"/>
  <c r="Q150" i="3"/>
  <c r="N483" i="3"/>
  <c r="AH59" i="3"/>
  <c r="N367" i="3"/>
  <c r="Y521" i="3"/>
  <c r="AH185" i="3"/>
  <c r="U273" i="3"/>
  <c r="L551" i="3"/>
  <c r="X551" i="3"/>
  <c r="O522" i="3"/>
  <c r="Q84" i="3"/>
  <c r="Q59" i="3"/>
  <c r="AI85" i="3"/>
  <c r="AF516" i="3"/>
  <c r="V275" i="3"/>
  <c r="Z12" i="29" a="1"/>
  <c r="AI490" i="3"/>
  <c r="U21" i="29" a="1"/>
  <c r="P211" i="3"/>
  <c r="X455" i="3"/>
  <c r="T424" i="3"/>
  <c r="O273" i="3"/>
  <c r="P362" i="3"/>
  <c r="H28" i="3"/>
  <c r="W19" i="29" a="1"/>
  <c r="AD307" i="3"/>
  <c r="Q210" i="3"/>
  <c r="J22" i="41"/>
  <c r="N424" i="3"/>
  <c r="R26" i="41"/>
  <c r="X56" i="3"/>
  <c r="AF393" i="3"/>
  <c r="G459" i="3"/>
  <c r="K11" i="37"/>
  <c r="AG60" i="3"/>
  <c r="R395" i="3"/>
  <c r="Q215" i="3"/>
  <c r="H488" i="3"/>
  <c r="R368" i="3"/>
  <c r="U491" i="3"/>
  <c r="O27" i="29" a="1"/>
  <c r="I22" i="37"/>
  <c r="O333" i="3"/>
  <c r="AC275" i="3"/>
  <c r="H306" i="3"/>
  <c r="H548" i="3"/>
  <c r="AC366" i="3"/>
  <c r="J484" i="3"/>
  <c r="J369" i="3"/>
  <c r="AD306" i="3"/>
  <c r="J24" i="37"/>
  <c r="N210" i="3"/>
  <c r="U335" i="3"/>
  <c r="W55" i="3"/>
  <c r="K26" i="29" a="1"/>
  <c r="P21" i="37"/>
  <c r="AD210" i="3"/>
  <c r="N217" i="3"/>
  <c r="J151" i="3"/>
  <c r="X367" i="3"/>
  <c r="AI31" i="3"/>
  <c r="AA32" i="3"/>
  <c r="L272" i="3"/>
  <c r="AH338" i="3"/>
  <c r="I427" i="3"/>
  <c r="AF152" i="3"/>
  <c r="AE458" i="3"/>
  <c r="AA180" i="3"/>
  <c r="W244" i="3"/>
  <c r="X22" i="37"/>
  <c r="P24" i="29" a="1"/>
  <c r="I31" i="3"/>
  <c r="V427" i="3"/>
  <c r="O30" i="3"/>
  <c r="U183" i="3"/>
  <c r="AH122" i="3"/>
  <c r="P241" i="3"/>
  <c r="N428" i="3"/>
  <c r="AB150" i="3"/>
  <c r="J461" i="3"/>
  <c r="AG459" i="3"/>
  <c r="AH546" i="3"/>
  <c r="K243" i="3"/>
  <c r="Z242" i="3"/>
  <c r="AH271" i="3"/>
  <c r="T364" i="3"/>
  <c r="H458" i="3"/>
  <c r="T22" i="41"/>
  <c r="S546" i="3"/>
  <c r="R361" i="3"/>
  <c r="AH424" i="3"/>
  <c r="AE520" i="3"/>
  <c r="U217" i="3"/>
  <c r="U18" i="29" a="1"/>
  <c r="Y15" i="29" a="1"/>
  <c r="R339" i="3"/>
  <c r="AD87" i="3"/>
  <c r="O12" i="37"/>
  <c r="P116" i="3"/>
  <c r="S487" i="3"/>
  <c r="T12" i="29" a="1"/>
  <c r="Y491" i="3"/>
  <c r="J277" i="3"/>
  <c r="S153" i="3"/>
  <c r="AD428" i="3"/>
  <c r="P243" i="3"/>
  <c r="P516" i="3"/>
  <c r="AG483" i="3"/>
  <c r="AF53" i="3"/>
  <c r="AG150" i="3"/>
  <c r="T23" i="41"/>
  <c r="I304" i="3"/>
  <c r="L54" i="3"/>
  <c r="R490" i="3"/>
  <c r="AA211" i="3"/>
  <c r="Z148" i="3"/>
  <c r="P547" i="3"/>
  <c r="R151" i="3"/>
  <c r="AA393" i="3"/>
  <c r="L490" i="3"/>
  <c r="P150" i="3"/>
  <c r="Q24" i="29" a="1"/>
  <c r="M483" i="3"/>
  <c r="J553" i="3"/>
  <c r="R549" i="3"/>
  <c r="M214" i="3"/>
  <c r="U52" i="3"/>
  <c r="AG425" i="3"/>
  <c r="Y490" i="3"/>
  <c r="P361" i="3"/>
  <c r="V245" i="3"/>
  <c r="L520" i="3"/>
  <c r="I399" i="3"/>
  <c r="J242" i="3"/>
  <c r="R244" i="3"/>
  <c r="AH243" i="3"/>
  <c r="Y148" i="3"/>
  <c r="Q277" i="3"/>
  <c r="J29" i="29" a="1"/>
  <c r="AC518" i="3"/>
  <c r="AB275" i="3"/>
  <c r="W23" i="37"/>
  <c r="S28" i="37"/>
  <c r="O185" i="3"/>
  <c r="R20" i="29" a="1"/>
  <c r="W32" i="3"/>
  <c r="P9" i="29" a="1"/>
  <c r="W427" i="3"/>
  <c r="N363" i="3"/>
  <c r="O369" i="3"/>
  <c r="Y28" i="29" a="1"/>
  <c r="K363" i="3"/>
  <c r="AF334" i="3"/>
  <c r="Y459" i="3"/>
  <c r="H52" i="3"/>
  <c r="J214" i="3"/>
  <c r="J90" i="3"/>
  <c r="Y487" i="3"/>
  <c r="S19" i="29" a="1"/>
  <c r="Z212" i="3"/>
  <c r="Q30" i="37"/>
  <c r="Z333" i="3"/>
  <c r="T308" i="3"/>
  <c r="AG91" i="3"/>
  <c r="Z455" i="3"/>
  <c r="AG394" i="3"/>
  <c r="K43" i="29" a="1"/>
  <c r="Q454" i="3"/>
  <c r="K29" i="37"/>
  <c r="J22" i="37"/>
  <c r="W23" i="41"/>
  <c r="O553" i="3"/>
  <c r="H305" i="3"/>
  <c r="M21" i="41"/>
  <c r="Z364" i="3"/>
  <c r="K59" i="3"/>
  <c r="Q57" i="3"/>
  <c r="Q10" i="29" a="1"/>
  <c r="AA60" i="3"/>
  <c r="U28" i="41"/>
  <c r="L89" i="3"/>
  <c r="O180" i="3"/>
  <c r="W30" i="29" a="1"/>
  <c r="T45" i="29" a="1"/>
  <c r="S24" i="29" a="1"/>
  <c r="H43" i="29" a="1"/>
  <c r="J518" i="3"/>
  <c r="L153" i="3"/>
  <c r="I461" i="3"/>
  <c r="X214" i="3"/>
  <c r="S54" i="29" a="1"/>
  <c r="W456" i="3"/>
  <c r="X55" i="3"/>
  <c r="AH154" i="3"/>
  <c r="J13" i="37"/>
  <c r="S428" i="3"/>
  <c r="Q28" i="29" a="1"/>
  <c r="Y23" i="37"/>
  <c r="L29" i="3"/>
  <c r="N459" i="3"/>
  <c r="M147" i="3"/>
  <c r="K154" i="3"/>
  <c r="N365" i="3"/>
  <c r="AB331" i="3"/>
  <c r="AC57" i="3"/>
  <c r="P26" i="29" a="1"/>
  <c r="AG59" i="3"/>
  <c r="U27" i="3"/>
  <c r="X552" i="3"/>
  <c r="AA28" i="29" a="1"/>
  <c r="AG423" i="3"/>
  <c r="V155" i="3"/>
  <c r="S186" i="3"/>
  <c r="L53" i="3"/>
  <c r="X50" i="29" a="1"/>
  <c r="G43" i="29" a="1"/>
  <c r="R519" i="3"/>
  <c r="AH55" i="3"/>
  <c r="Q52" i="3"/>
  <c r="AI491" i="3"/>
  <c r="H32" i="3"/>
  <c r="R116" i="3"/>
  <c r="I84" i="3"/>
  <c r="H333" i="3"/>
  <c r="J455" i="3"/>
  <c r="K37" i="29" a="1"/>
  <c r="AE393" i="3"/>
  <c r="J483" i="3"/>
  <c r="AG274" i="3"/>
  <c r="AC241" i="3"/>
  <c r="U518" i="3"/>
  <c r="AE28" i="3"/>
  <c r="J241" i="3"/>
  <c r="J41" i="29" a="1"/>
  <c r="K50" i="29" a="1"/>
  <c r="V393" i="3"/>
  <c r="O430" i="3"/>
  <c r="AF155" i="3"/>
  <c r="G52" i="29" a="1"/>
  <c r="T150" i="3"/>
  <c r="V552" i="3"/>
  <c r="Y332" i="3"/>
  <c r="R458" i="3"/>
  <c r="AC426" i="3"/>
  <c r="AC148" i="3"/>
  <c r="V461" i="3"/>
  <c r="N548" i="3"/>
  <c r="Y214" i="3"/>
  <c r="AC121" i="3"/>
  <c r="G212" i="3"/>
  <c r="I151" i="3"/>
  <c r="AF551" i="3"/>
  <c r="AD338" i="3"/>
  <c r="W483" i="3"/>
  <c r="AH117" i="3"/>
  <c r="O490" i="3"/>
  <c r="AB429" i="3"/>
  <c r="J25" i="41"/>
  <c r="X27" i="41"/>
  <c r="O456" i="3"/>
  <c r="L369" i="3"/>
  <c r="R30" i="3"/>
  <c r="AB216" i="3"/>
  <c r="J57" i="29" a="1"/>
  <c r="U334" i="3"/>
  <c r="S364" i="3"/>
  <c r="N331" i="3"/>
  <c r="Z50" i="29" a="1"/>
  <c r="T46" i="29" a="1"/>
  <c r="AG304" i="3"/>
  <c r="AD516" i="3"/>
  <c r="S41" i="29" a="1"/>
  <c r="Z29" i="3"/>
  <c r="X457" i="3"/>
  <c r="V46" i="29" a="1"/>
  <c r="X459" i="3"/>
  <c r="AG424" i="3"/>
  <c r="S485" i="3"/>
  <c r="AI53" i="3"/>
  <c r="X210" i="3"/>
  <c r="R20" i="41"/>
  <c r="W547" i="3"/>
  <c r="X24" i="41"/>
  <c r="I516" i="3"/>
  <c r="G31" i="3"/>
  <c r="AA458" i="3"/>
  <c r="I182" i="3"/>
  <c r="X430" i="3"/>
  <c r="AD457" i="3"/>
  <c r="AD368" i="3"/>
  <c r="U244" i="3"/>
  <c r="Y53" i="3"/>
  <c r="AD28" i="3"/>
  <c r="H46" i="29" a="1"/>
  <c r="T57" i="3"/>
  <c r="N364" i="3"/>
  <c r="G521" i="3"/>
  <c r="X32" i="3"/>
  <c r="M547" i="3"/>
  <c r="AB393" i="3"/>
  <c r="AI337" i="3"/>
  <c r="S246" i="3"/>
  <c r="W42" i="29" a="1"/>
  <c r="H85" i="3"/>
  <c r="Y212" i="3"/>
  <c r="AA14" i="29" a="1"/>
  <c r="Z276" i="3"/>
  <c r="AD181" i="3"/>
  <c r="AG339" i="3"/>
  <c r="AI427" i="3"/>
  <c r="O217" i="3"/>
  <c r="P456" i="3"/>
  <c r="AA457" i="3"/>
  <c r="AD244" i="3"/>
  <c r="S185" i="3"/>
  <c r="AH455" i="3"/>
  <c r="AD246" i="3"/>
  <c r="R516" i="3"/>
  <c r="N27" i="3"/>
  <c r="AH308" i="3"/>
  <c r="V22" i="29" a="1"/>
  <c r="I397" i="3"/>
  <c r="AI214" i="3"/>
  <c r="W12" i="41"/>
  <c r="AB211" i="3"/>
  <c r="X334" i="3"/>
  <c r="Q51" i="29" a="1"/>
  <c r="AF366" i="3"/>
  <c r="U180" i="3"/>
  <c r="K308" i="3"/>
  <c r="P272" i="3"/>
  <c r="AF153" i="3"/>
  <c r="AI520" i="3"/>
  <c r="M215" i="3"/>
  <c r="U52" i="29" a="1"/>
  <c r="J460" i="3"/>
  <c r="P423" i="3"/>
  <c r="Q520" i="3"/>
  <c r="AA366" i="3"/>
  <c r="L150" i="3"/>
  <c r="S54" i="3"/>
  <c r="T551" i="3"/>
  <c r="Q458" i="3"/>
  <c r="AF185" i="3"/>
  <c r="AC521" i="3"/>
  <c r="L275" i="3"/>
  <c r="S426" i="3"/>
  <c r="AA487" i="3"/>
  <c r="AF246" i="3"/>
  <c r="R11" i="37"/>
  <c r="O27" i="37"/>
  <c r="AH214" i="3"/>
  <c r="AF521" i="3"/>
  <c r="I56" i="3"/>
  <c r="P28" i="3"/>
  <c r="I551" i="3"/>
  <c r="M275" i="3"/>
  <c r="AC123" i="3"/>
  <c r="H183" i="3"/>
  <c r="R547" i="3"/>
  <c r="P331" i="3"/>
  <c r="J12" i="41"/>
  <c r="P10" i="29" a="1"/>
  <c r="Y339" i="3"/>
  <c r="P488" i="3"/>
  <c r="T517" i="3"/>
  <c r="AC457" i="3"/>
  <c r="AI396" i="3"/>
  <c r="S22" i="41"/>
  <c r="S13" i="37"/>
  <c r="N148" i="3"/>
  <c r="K212" i="3"/>
  <c r="O13" i="41"/>
  <c r="Z85" i="3"/>
  <c r="R154" i="3"/>
  <c r="V518" i="3"/>
  <c r="AG28" i="3"/>
  <c r="AA30" i="3"/>
  <c r="AG88" i="3"/>
  <c r="J84" i="3"/>
  <c r="K21" i="37"/>
  <c r="Y365" i="3"/>
  <c r="AE522" i="3"/>
  <c r="AA367" i="3"/>
  <c r="G306" i="3"/>
  <c r="AG119" i="3"/>
  <c r="AC242" i="3"/>
  <c r="J454" i="3"/>
  <c r="AA306" i="3"/>
  <c r="Q243" i="3"/>
  <c r="AG546" i="3"/>
  <c r="W30" i="3"/>
  <c r="AI211" i="3"/>
  <c r="L122" i="3"/>
  <c r="T550" i="3"/>
  <c r="AC85" i="3"/>
  <c r="S57" i="29" a="1"/>
  <c r="O393" i="3"/>
  <c r="Q39" i="29" a="1"/>
  <c r="AD91" i="3"/>
  <c r="I553" i="3"/>
  <c r="AG87" i="3"/>
  <c r="AA22" i="37"/>
  <c r="G37" i="29" a="1"/>
  <c r="X485" i="3"/>
  <c r="AC32" i="3"/>
  <c r="AA58" i="3"/>
  <c r="Y425" i="3"/>
  <c r="X12" i="37"/>
  <c r="AE212" i="3"/>
  <c r="G183" i="3"/>
  <c r="K12" i="41"/>
  <c r="U367" i="3"/>
  <c r="Y46" i="29" a="1"/>
  <c r="Q337" i="3"/>
  <c r="L12" i="41"/>
  <c r="X11" i="37"/>
  <c r="K45" i="29" a="1"/>
  <c r="Z548" i="3"/>
  <c r="S489" i="3"/>
  <c r="Y27" i="29" a="1"/>
  <c r="AD271" i="3"/>
  <c r="M551" i="3"/>
  <c r="M489" i="3"/>
  <c r="G393" i="3"/>
  <c r="P338" i="3"/>
  <c r="M26" i="41"/>
  <c r="M210" i="3"/>
  <c r="T21" i="29" a="1"/>
  <c r="S521" i="3"/>
  <c r="Q87" i="3"/>
  <c r="K362" i="3"/>
  <c r="Z24" i="29" a="1"/>
  <c r="H274" i="3"/>
  <c r="O22" i="37"/>
  <c r="AC546" i="3"/>
  <c r="I243" i="3"/>
  <c r="O14" i="29" a="1"/>
  <c r="W152" i="3"/>
  <c r="S13" i="29" a="1"/>
  <c r="W27" i="29" a="1"/>
  <c r="AH366" i="3"/>
  <c r="Q10" i="41"/>
  <c r="T335" i="3"/>
  <c r="AC215" i="3"/>
  <c r="T339" i="3"/>
  <c r="AB399" i="3"/>
  <c r="Q395" i="3"/>
  <c r="M490" i="3"/>
  <c r="T120" i="3"/>
  <c r="K47" i="29" a="1"/>
  <c r="U274" i="3"/>
  <c r="K459" i="3"/>
  <c r="Z520" i="3"/>
  <c r="AD243" i="3"/>
  <c r="L460" i="3"/>
  <c r="AH304" i="3"/>
  <c r="G38" i="29" a="1"/>
  <c r="AH306" i="3"/>
  <c r="U29" i="37"/>
  <c r="S118" i="3"/>
  <c r="R336" i="3"/>
  <c r="AC185" i="3"/>
  <c r="AH212" i="3"/>
  <c r="Q214" i="3"/>
  <c r="AG484" i="3"/>
  <c r="J427" i="3"/>
  <c r="AF399" i="3"/>
  <c r="Z550" i="3"/>
  <c r="U117" i="3"/>
  <c r="Q122" i="3"/>
  <c r="L117" i="3"/>
  <c r="U548" i="3"/>
  <c r="AE517" i="3"/>
  <c r="S393" i="3"/>
  <c r="T117" i="3"/>
  <c r="AF247" i="3"/>
  <c r="AF181" i="3"/>
  <c r="T244" i="3"/>
  <c r="H483" i="3"/>
  <c r="S247" i="3"/>
  <c r="AE306" i="3"/>
  <c r="O518" i="3"/>
  <c r="AH458" i="3"/>
  <c r="R247" i="3"/>
  <c r="P339" i="3"/>
  <c r="O272" i="3"/>
  <c r="U51" i="29" a="1"/>
  <c r="AI336" i="3"/>
  <c r="H153" i="3"/>
  <c r="K38" i="29" a="1"/>
  <c r="T24" i="37"/>
  <c r="S12" i="41"/>
  <c r="X12" i="41"/>
  <c r="AI149" i="3"/>
  <c r="Z55" i="3"/>
  <c r="X305" i="3"/>
  <c r="X29" i="3"/>
  <c r="S37" i="29" a="1"/>
  <c r="U366" i="3"/>
  <c r="O21" i="37"/>
  <c r="U395" i="3"/>
  <c r="Z51" i="29" a="1"/>
  <c r="AE85" i="3"/>
  <c r="G116" i="3"/>
  <c r="AA13" i="37"/>
  <c r="AH84" i="3"/>
  <c r="AH553" i="3"/>
  <c r="Y304" i="3"/>
  <c r="AA460" i="3"/>
  <c r="R212" i="3"/>
  <c r="W12" i="37"/>
  <c r="V339" i="3"/>
  <c r="P12" i="41"/>
  <c r="W180" i="3"/>
  <c r="I455" i="3"/>
  <c r="U29" i="41"/>
  <c r="K148" i="3"/>
  <c r="R85" i="3"/>
  <c r="R57" i="29" a="1"/>
  <c r="AC364" i="3"/>
  <c r="AI488" i="3"/>
  <c r="S21" i="29" a="1"/>
  <c r="AB54" i="3"/>
  <c r="AG116" i="3"/>
  <c r="K245" i="3"/>
  <c r="K458" i="3"/>
  <c r="S148" i="3"/>
  <c r="J152" i="3"/>
  <c r="AH272" i="3"/>
  <c r="Q89" i="3"/>
  <c r="G273" i="3"/>
  <c r="H54" i="3"/>
  <c r="I335" i="3"/>
  <c r="X276" i="3"/>
  <c r="AG307" i="3"/>
  <c r="Z118" i="3"/>
  <c r="V119" i="3"/>
  <c r="Y122" i="3"/>
  <c r="H455" i="3"/>
  <c r="L425" i="3"/>
  <c r="AA45" i="29" a="1"/>
  <c r="AH307" i="3"/>
  <c r="AD84" i="3"/>
  <c r="U552" i="3"/>
  <c r="U120" i="3"/>
  <c r="T51" i="29" a="1"/>
  <c r="J183" i="3"/>
  <c r="AD55" i="3"/>
  <c r="AB361" i="3"/>
  <c r="U521" i="3"/>
  <c r="Y22" i="29" a="1"/>
  <c r="H27" i="37"/>
  <c r="Z12" i="37"/>
  <c r="AH485" i="3"/>
  <c r="N28" i="3"/>
  <c r="V335" i="3"/>
  <c r="AB274" i="3"/>
  <c r="J51" i="29" a="1"/>
  <c r="I16" i="29" a="1"/>
  <c r="AE398" i="3"/>
  <c r="H393" i="3"/>
  <c r="L244" i="3"/>
  <c r="G48" i="29" a="1"/>
  <c r="AG216" i="3"/>
  <c r="T11" i="29" a="1"/>
  <c r="H30" i="3"/>
  <c r="V336" i="3"/>
  <c r="I454" i="3"/>
  <c r="AB454" i="3"/>
  <c r="AC214" i="3"/>
  <c r="AF456" i="3"/>
  <c r="R57" i="3"/>
  <c r="S517" i="3"/>
  <c r="S182" i="3"/>
  <c r="G244" i="3"/>
  <c r="L213" i="3"/>
  <c r="R27" i="29" a="1"/>
  <c r="W50" i="29" a="1"/>
  <c r="AH88" i="3"/>
  <c r="H272" i="3"/>
  <c r="H454" i="3"/>
  <c r="L424" i="3"/>
  <c r="J334" i="3"/>
  <c r="AH395" i="3"/>
  <c r="AH486" i="3"/>
  <c r="S30" i="41"/>
  <c r="T245" i="3"/>
  <c r="W10" i="41"/>
  <c r="Y13" i="37"/>
  <c r="G458" i="3"/>
  <c r="N484" i="3"/>
  <c r="U21" i="41"/>
  <c r="Z37" i="29" a="1"/>
  <c r="K40" i="29" a="1"/>
  <c r="AA56" i="29" a="1"/>
  <c r="H28" i="37"/>
  <c r="R210" i="3"/>
  <c r="U22" i="29" a="1"/>
  <c r="K396" i="3"/>
  <c r="X336" i="3"/>
  <c r="L426" i="3"/>
  <c r="V182" i="3"/>
  <c r="Z461" i="3"/>
  <c r="AI519" i="3"/>
  <c r="X213" i="3"/>
  <c r="T305" i="3"/>
  <c r="V484" i="3"/>
  <c r="V243" i="3"/>
  <c r="U10" i="37"/>
  <c r="P147" i="3"/>
  <c r="AA51" i="29" a="1"/>
  <c r="M307" i="3"/>
  <c r="H244" i="3"/>
  <c r="Z516" i="3"/>
  <c r="AC147" i="3"/>
  <c r="AB58" i="3"/>
  <c r="W550" i="3"/>
  <c r="G332" i="3"/>
  <c r="Z213" i="3"/>
  <c r="V364" i="3"/>
  <c r="X30" i="37"/>
  <c r="Y120" i="3"/>
  <c r="S429" i="3"/>
  <c r="N58" i="3"/>
  <c r="I308" i="3"/>
  <c r="Q26" i="41"/>
  <c r="Y423" i="3"/>
  <c r="AE427" i="3"/>
  <c r="N275" i="3"/>
  <c r="Q394" i="3"/>
  <c r="R60" i="3"/>
  <c r="Z399" i="3"/>
  <c r="X520" i="3"/>
  <c r="X28" i="3"/>
  <c r="M52" i="3"/>
  <c r="Y306" i="3"/>
  <c r="I185" i="3"/>
  <c r="AF394" i="3"/>
  <c r="AB457" i="3"/>
  <c r="AI423" i="3"/>
  <c r="AG335" i="3"/>
  <c r="U32" i="3"/>
  <c r="G47" i="29" a="1"/>
  <c r="T271" i="3"/>
  <c r="K32" i="3"/>
  <c r="Y181" i="3"/>
  <c r="T25" i="37"/>
  <c r="Z424" i="3"/>
  <c r="K490" i="3"/>
  <c r="X84" i="3"/>
  <c r="P550" i="3"/>
  <c r="AD119" i="3"/>
  <c r="AA304" i="3"/>
  <c r="I307" i="3"/>
  <c r="AC362" i="3"/>
  <c r="AA29" i="37"/>
  <c r="AB483" i="3"/>
  <c r="H365" i="3"/>
  <c r="P117" i="3"/>
  <c r="AD52" i="3"/>
  <c r="P455" i="3"/>
  <c r="X10" i="37"/>
  <c r="U13" i="29" a="1"/>
  <c r="O455" i="3"/>
  <c r="M241" i="3"/>
  <c r="AG361" i="3"/>
  <c r="AE307" i="3"/>
  <c r="L271" i="3"/>
  <c r="J86" i="3"/>
  <c r="AA87" i="3"/>
  <c r="V549" i="3"/>
  <c r="S27" i="3"/>
  <c r="W26" i="41"/>
  <c r="P429" i="3"/>
  <c r="G490" i="3"/>
  <c r="X550" i="3"/>
  <c r="T521" i="3"/>
  <c r="T331" i="3"/>
  <c r="W331" i="3"/>
  <c r="Z185" i="3"/>
  <c r="U397" i="3"/>
  <c r="M244" i="3"/>
  <c r="M398" i="3"/>
  <c r="AE122" i="3"/>
  <c r="K58" i="3"/>
  <c r="H522" i="3"/>
  <c r="J21" i="37"/>
  <c r="V26" i="37"/>
  <c r="AB246" i="3"/>
  <c r="AH425" i="3"/>
  <c r="AE151" i="3"/>
  <c r="N487" i="3"/>
  <c r="AA117" i="3"/>
  <c r="J46" i="29" a="1"/>
  <c r="V397" i="3"/>
  <c r="Q43" i="29" a="1"/>
  <c r="T182" i="3"/>
  <c r="G121" i="3"/>
  <c r="W31" i="3"/>
  <c r="O21" i="41"/>
  <c r="AH396" i="3"/>
  <c r="U430" i="3"/>
  <c r="L123" i="3"/>
  <c r="I550" i="3"/>
  <c r="Z486" i="3"/>
  <c r="AB517" i="3"/>
  <c r="AH147" i="3"/>
  <c r="R55" i="3"/>
  <c r="X426" i="3"/>
  <c r="Z16" i="29" a="1"/>
  <c r="AC150" i="3"/>
  <c r="P25" i="41"/>
  <c r="R180" i="3"/>
  <c r="U19" i="29" a="1"/>
  <c r="S20" i="37"/>
  <c r="Y47" i="29" a="1"/>
  <c r="O244" i="3"/>
  <c r="X86" i="3"/>
  <c r="W11" i="29" a="1"/>
  <c r="AC487" i="3"/>
  <c r="M118" i="3"/>
  <c r="P454" i="3"/>
  <c r="M184" i="3"/>
  <c r="AC87" i="3"/>
  <c r="K36" i="29" a="1"/>
  <c r="R25" i="37"/>
  <c r="P38" i="29" a="1"/>
  <c r="AG393" i="3"/>
  <c r="AG519" i="3"/>
  <c r="R22" i="37"/>
  <c r="I338" i="3"/>
  <c r="V147" i="3"/>
  <c r="G424" i="3"/>
  <c r="AI428" i="3"/>
  <c r="W247" i="3"/>
  <c r="V13" i="37"/>
  <c r="M366" i="3"/>
  <c r="O427" i="3"/>
  <c r="V185" i="3"/>
  <c r="H180" i="3"/>
  <c r="T86" i="3"/>
  <c r="S273" i="3"/>
  <c r="T42" i="29" a="1"/>
  <c r="AE483" i="3"/>
  <c r="T59" i="3"/>
  <c r="R149" i="3"/>
  <c r="K491" i="3"/>
  <c r="I424" i="3"/>
  <c r="AB276" i="3"/>
  <c r="T121" i="3"/>
  <c r="H90" i="3"/>
  <c r="S460" i="3"/>
  <c r="N85" i="3"/>
  <c r="X26" i="41"/>
  <c r="K11" i="29" a="1"/>
  <c r="Y118" i="3"/>
  <c r="Q427" i="3"/>
  <c r="Y152" i="3"/>
  <c r="AD180" i="3"/>
  <c r="X55" i="29" a="1"/>
  <c r="AD53" i="3"/>
  <c r="I30" i="3"/>
  <c r="V29" i="37"/>
  <c r="M180" i="3"/>
  <c r="N546" i="3"/>
  <c r="T547" i="3"/>
  <c r="U22" i="37"/>
  <c r="W519" i="3"/>
  <c r="S59" i="3"/>
  <c r="AA149" i="3"/>
  <c r="AA52" i="3"/>
  <c r="U553" i="3"/>
  <c r="X151" i="3"/>
  <c r="P334" i="3"/>
  <c r="R54" i="3"/>
  <c r="L180" i="3"/>
  <c r="S423" i="3"/>
  <c r="M487" i="3"/>
  <c r="K21" i="41"/>
  <c r="AE516" i="3"/>
  <c r="V86" i="3"/>
  <c r="M518" i="3"/>
  <c r="V58" i="3"/>
  <c r="G29" i="29" a="1"/>
  <c r="AA121" i="3"/>
  <c r="V27" i="41"/>
  <c r="AB307" i="3"/>
  <c r="X454" i="3"/>
  <c r="AA184" i="3"/>
  <c r="X397" i="3"/>
  <c r="K184" i="3"/>
  <c r="U25" i="37"/>
  <c r="O396" i="3"/>
  <c r="J488" i="3"/>
  <c r="I91" i="3"/>
  <c r="M217" i="3"/>
  <c r="X246" i="3"/>
  <c r="Q184" i="3"/>
  <c r="I332" i="3"/>
  <c r="X13" i="37"/>
  <c r="J30" i="37"/>
  <c r="AC89" i="3"/>
  <c r="V28" i="37"/>
  <c r="Z334" i="3"/>
  <c r="S214" i="3"/>
  <c r="K454" i="3"/>
  <c r="X91" i="3"/>
  <c r="V308" i="3"/>
  <c r="N552" i="3"/>
  <c r="L154" i="3"/>
  <c r="G483" i="3"/>
  <c r="AB214" i="3"/>
  <c r="S29" i="3"/>
  <c r="Z28" i="3"/>
  <c r="AH490" i="3"/>
  <c r="X27" i="37"/>
  <c r="AA52" i="29" a="1"/>
  <c r="J247" i="3"/>
  <c r="H40" i="29" a="1"/>
  <c r="U459" i="3"/>
  <c r="AB242" i="3"/>
  <c r="K214" i="3"/>
  <c r="AC211" i="3"/>
  <c r="I12" i="41"/>
  <c r="P152" i="3"/>
  <c r="L28" i="3"/>
  <c r="Z21" i="37"/>
  <c r="U365" i="3"/>
  <c r="O150" i="3"/>
  <c r="Q88" i="3"/>
  <c r="L364" i="3"/>
  <c r="T274" i="3"/>
  <c r="AE211" i="3"/>
  <c r="Q11" i="41"/>
  <c r="X90" i="3"/>
  <c r="Y53" i="29" a="1"/>
  <c r="AF55" i="3"/>
  <c r="X217" i="3"/>
  <c r="V121" i="3"/>
  <c r="AF485" i="3"/>
  <c r="R399" i="3"/>
  <c r="Z485" i="3"/>
  <c r="K24" i="41"/>
  <c r="AA428" i="3"/>
  <c r="AE550" i="3"/>
  <c r="P37" i="29" a="1"/>
  <c r="X424" i="3"/>
  <c r="L24" i="41"/>
  <c r="AF367" i="3"/>
  <c r="X272" i="3"/>
  <c r="R28" i="3"/>
  <c r="R16" i="29" a="1"/>
  <c r="AG185" i="3"/>
  <c r="J32" i="3"/>
  <c r="Q151" i="3"/>
  <c r="S518" i="3"/>
  <c r="P154" i="3"/>
  <c r="AH331" i="3"/>
  <c r="AD241" i="3"/>
  <c r="S13" i="41"/>
  <c r="O20" i="37"/>
  <c r="AI458" i="3"/>
  <c r="M276" i="3"/>
  <c r="T429" i="3"/>
  <c r="S241" i="3"/>
  <c r="K13" i="37"/>
  <c r="Y519" i="3"/>
  <c r="U27" i="37"/>
  <c r="Q48" i="29" a="1"/>
  <c r="P305" i="3"/>
  <c r="L305" i="3"/>
  <c r="AH153" i="3"/>
  <c r="J180" i="3"/>
  <c r="S369" i="3"/>
  <c r="H551" i="3"/>
  <c r="AD550" i="3"/>
  <c r="W215" i="3"/>
  <c r="M361" i="3"/>
  <c r="V84" i="3"/>
  <c r="L553" i="3"/>
  <c r="L26" i="41"/>
  <c r="L522" i="3"/>
  <c r="X394" i="3"/>
  <c r="O27" i="3"/>
  <c r="AH186" i="3"/>
  <c r="R11" i="41"/>
  <c r="H271" i="3"/>
  <c r="J52" i="29" a="1"/>
  <c r="AB551" i="3"/>
  <c r="AA490" i="3"/>
  <c r="N120" i="3"/>
  <c r="R365" i="3"/>
  <c r="AC86" i="3"/>
  <c r="N57" i="3"/>
  <c r="P336" i="3"/>
  <c r="Z56" i="29" a="1"/>
  <c r="AE244" i="3"/>
  <c r="AH183" i="3"/>
  <c r="X185" i="3"/>
  <c r="AA243" i="3"/>
  <c r="AA181" i="3"/>
  <c r="T426" i="3"/>
  <c r="G54" i="3"/>
  <c r="AA364" i="3"/>
  <c r="V11" i="41"/>
  <c r="AF273" i="3"/>
  <c r="J54" i="3"/>
  <c r="N273" i="3"/>
  <c r="AB241" i="3"/>
  <c r="P87" i="3"/>
  <c r="Q49" i="29" a="1"/>
  <c r="S123" i="3"/>
  <c r="AH516" i="3"/>
  <c r="T147" i="3"/>
  <c r="L247" i="3"/>
  <c r="J213" i="3"/>
  <c r="AF395" i="3"/>
  <c r="M60" i="3"/>
  <c r="AH273" i="3"/>
  <c r="R245" i="3"/>
  <c r="M86" i="3"/>
  <c r="H211" i="3"/>
  <c r="N394" i="3"/>
  <c r="X31" i="3"/>
  <c r="AB185" i="3"/>
  <c r="H335" i="3"/>
  <c r="R276" i="3"/>
  <c r="H41" i="29" a="1"/>
  <c r="AI394" i="3"/>
  <c r="Y455" i="3"/>
  <c r="U245" i="3"/>
  <c r="O91" i="3"/>
  <c r="AD147" i="3"/>
  <c r="V152" i="3"/>
  <c r="P486" i="3"/>
  <c r="P180" i="3"/>
  <c r="M393" i="3"/>
  <c r="W23" i="29" a="1"/>
  <c r="AI522" i="3"/>
  <c r="AB427" i="3"/>
  <c r="Q364" i="3"/>
  <c r="J38" i="29" a="1"/>
  <c r="P546" i="3"/>
  <c r="AI154" i="3"/>
  <c r="AG369" i="3"/>
  <c r="O41" i="29" a="1"/>
  <c r="V210" i="3"/>
  <c r="Q32" i="3"/>
  <c r="T454" i="3"/>
  <c r="Z117" i="3"/>
  <c r="Y457" i="3"/>
  <c r="AI213" i="3"/>
  <c r="Z57" i="3"/>
  <c r="T20" i="37"/>
  <c r="I36" i="29" a="1"/>
  <c r="U428" i="3"/>
  <c r="U185" i="3"/>
  <c r="AB116" i="3"/>
  <c r="AG277" i="3"/>
  <c r="X41" i="29" a="1"/>
  <c r="T116" i="3"/>
  <c r="AE519" i="3"/>
  <c r="Z517" i="3"/>
  <c r="AA90" i="3"/>
  <c r="V30" i="41"/>
  <c r="U122" i="3"/>
  <c r="Y520" i="3"/>
  <c r="V180" i="3"/>
  <c r="P55" i="29" a="1"/>
  <c r="K54" i="29" a="1"/>
  <c r="I119" i="3"/>
  <c r="G271" i="3"/>
  <c r="J56" i="29" a="1"/>
  <c r="K25" i="37"/>
  <c r="Q38" i="29" a="1"/>
  <c r="N150" i="3"/>
  <c r="AF423" i="3"/>
  <c r="AF216" i="3"/>
  <c r="W332" i="3"/>
  <c r="G491" i="3"/>
  <c r="AE246" i="3"/>
  <c r="J184" i="3"/>
  <c r="AB458" i="3"/>
  <c r="AA276" i="3"/>
  <c r="K518" i="3"/>
  <c r="G365" i="3"/>
  <c r="O364" i="3"/>
  <c r="AC91" i="3"/>
  <c r="P10" i="41"/>
  <c r="AE183" i="3"/>
  <c r="V52" i="29" a="1"/>
  <c r="P308" i="3"/>
  <c r="R153" i="3"/>
  <c r="O88" i="3"/>
  <c r="T484" i="3"/>
  <c r="T459" i="3"/>
  <c r="U30" i="41"/>
  <c r="Y12" i="37"/>
  <c r="I30" i="37"/>
  <c r="AC489" i="3"/>
  <c r="O491" i="3"/>
  <c r="W366" i="3"/>
  <c r="AF149" i="3"/>
  <c r="AI395" i="3"/>
  <c r="AD54" i="3"/>
  <c r="O32" i="3"/>
  <c r="J22" i="29" a="1"/>
  <c r="AF54" i="3"/>
  <c r="W455" i="3"/>
  <c r="S29" i="37"/>
  <c r="H550" i="3"/>
  <c r="V151" i="3"/>
  <c r="S117" i="3"/>
  <c r="L273" i="3"/>
  <c r="AH335" i="3"/>
  <c r="R120" i="3"/>
  <c r="I58" i="3"/>
  <c r="AF397" i="3"/>
  <c r="Y483" i="3"/>
  <c r="AH28" i="3"/>
  <c r="H337" i="3"/>
  <c r="AG367" i="3"/>
  <c r="G25" i="29" a="1"/>
  <c r="AI460" i="3"/>
  <c r="Y334" i="3"/>
  <c r="AG334" i="3"/>
  <c r="G87" i="3"/>
  <c r="P304" i="3"/>
  <c r="G461" i="3"/>
  <c r="K367" i="3"/>
  <c r="P14" i="29" a="1"/>
  <c r="AI56" i="3"/>
  <c r="Q183" i="3"/>
  <c r="Z336" i="3"/>
  <c r="M304" i="3"/>
  <c r="V516" i="3"/>
  <c r="AF368" i="3"/>
  <c r="W397" i="3"/>
  <c r="S552" i="3"/>
  <c r="Y273" i="3"/>
  <c r="AF117" i="3"/>
  <c r="AF396" i="3"/>
  <c r="I24" i="29" a="1"/>
  <c r="AD216" i="3"/>
  <c r="T123" i="3"/>
  <c r="AG331" i="3"/>
  <c r="N395" i="3"/>
  <c r="L30" i="41"/>
  <c r="U243" i="3"/>
  <c r="H39" i="29" a="1"/>
  <c r="V457" i="3"/>
  <c r="T12" i="37"/>
  <c r="J395" i="3"/>
  <c r="G553" i="3"/>
  <c r="T10" i="41"/>
  <c r="G9" i="29" a="1"/>
  <c r="W425" i="3"/>
  <c r="AA547" i="3"/>
  <c r="M53" i="3"/>
  <c r="AA275" i="3"/>
  <c r="I155" i="3"/>
  <c r="P484" i="3"/>
  <c r="R10" i="41"/>
  <c r="V430" i="3"/>
  <c r="AA30" i="29" a="1"/>
  <c r="K273" i="3"/>
  <c r="I306" i="3"/>
  <c r="AH461" i="3"/>
  <c r="AH211" i="3"/>
  <c r="V148" i="3"/>
  <c r="I521" i="3"/>
  <c r="AG398" i="3"/>
  <c r="AF517" i="3"/>
  <c r="O11" i="41"/>
  <c r="Q17" i="29" a="1"/>
  <c r="H10" i="37"/>
  <c r="T552" i="3"/>
  <c r="AF60" i="3"/>
  <c r="J11" i="41"/>
  <c r="H308" i="3"/>
  <c r="AB53" i="3"/>
  <c r="I117" i="3"/>
  <c r="W29" i="37"/>
  <c r="L216" i="3"/>
  <c r="AB183" i="3"/>
  <c r="V154" i="3"/>
  <c r="U424" i="3"/>
  <c r="Z40" i="29" a="1"/>
  <c r="H241" i="3"/>
  <c r="P149" i="3"/>
  <c r="L334" i="3"/>
  <c r="AA363" i="3"/>
  <c r="P10" i="37"/>
  <c r="W30" i="41"/>
  <c r="X11" i="41"/>
  <c r="O57" i="29" a="1"/>
  <c r="V57" i="3"/>
  <c r="Z84" i="3"/>
  <c r="L428" i="3"/>
  <c r="J307" i="3"/>
  <c r="I28" i="37"/>
  <c r="N362" i="3"/>
  <c r="Y488" i="3"/>
  <c r="AI272" i="3"/>
  <c r="R52" i="29" a="1"/>
  <c r="U546" i="3"/>
  <c r="M428" i="3"/>
  <c r="M459" i="3"/>
  <c r="G28" i="29" a="1"/>
  <c r="M58" i="3"/>
  <c r="X366" i="3"/>
  <c r="R147" i="3"/>
  <c r="V338" i="3"/>
  <c r="U37" i="29" a="1"/>
  <c r="Z395" i="3"/>
  <c r="M456" i="3"/>
  <c r="J23" i="41"/>
  <c r="U148" i="3"/>
  <c r="Z275" i="3"/>
  <c r="Y213" i="3"/>
  <c r="H29" i="3"/>
  <c r="N87" i="3"/>
  <c r="P57" i="29" a="1"/>
  <c r="AE215" i="3"/>
  <c r="V276" i="3"/>
  <c r="U54" i="29" a="1"/>
  <c r="N426" i="3"/>
  <c r="T490" i="3"/>
  <c r="P20" i="29" a="1"/>
  <c r="AF29" i="3"/>
  <c r="Y333" i="3"/>
  <c r="K30" i="29" a="1"/>
  <c r="V369" i="3"/>
  <c r="AC30" i="3"/>
  <c r="J246" i="3"/>
  <c r="Y548" i="3"/>
  <c r="U214" i="3"/>
  <c r="T56" i="3"/>
  <c r="R546" i="3"/>
  <c r="AH118" i="3"/>
  <c r="AH457" i="3"/>
  <c r="P332" i="3"/>
  <c r="T272" i="3"/>
  <c r="AC395" i="3"/>
  <c r="AC273" i="3"/>
  <c r="AE214" i="3"/>
  <c r="M424" i="3"/>
  <c r="AD399" i="3"/>
  <c r="P184" i="3"/>
  <c r="AE58" i="3"/>
  <c r="Y20" i="29" a="1"/>
  <c r="Q331" i="3"/>
  <c r="K27" i="29" a="1"/>
  <c r="P365" i="3"/>
  <c r="T488" i="3"/>
  <c r="S484" i="3"/>
  <c r="K31" i="3"/>
  <c r="Z54" i="29" a="1"/>
  <c r="N457" i="3"/>
  <c r="AA39" i="29" a="1"/>
  <c r="X487" i="3"/>
  <c r="O424" i="3"/>
  <c r="Y11" i="29" a="1"/>
  <c r="AA549" i="3"/>
  <c r="W184" i="3"/>
  <c r="AE54" i="3"/>
  <c r="AG243" i="3"/>
  <c r="G337" i="3"/>
  <c r="AH151" i="3"/>
  <c r="AB428" i="3"/>
  <c r="I41" i="29" a="1"/>
  <c r="M121" i="3"/>
  <c r="Z483" i="3"/>
  <c r="V116" i="3"/>
  <c r="M90" i="3"/>
  <c r="AC247" i="3"/>
  <c r="AB247" i="3"/>
  <c r="K150" i="3"/>
  <c r="AA26" i="29" a="1"/>
  <c r="H12" i="37"/>
  <c r="S42" i="29" a="1"/>
  <c r="AF364" i="3"/>
  <c r="AA27" i="37"/>
  <c r="AD58" i="3"/>
  <c r="W553" i="3"/>
  <c r="O25" i="29" a="1"/>
  <c r="R274" i="3"/>
  <c r="AF118" i="3"/>
  <c r="Y23" i="29" a="1"/>
  <c r="I147" i="3"/>
  <c r="S25" i="29" a="1"/>
  <c r="T91" i="3"/>
  <c r="Y42" i="29" a="1"/>
  <c r="AD366" i="3"/>
  <c r="W306" i="3"/>
  <c r="Y90" i="3"/>
  <c r="J23" i="29" a="1"/>
  <c r="G241" i="3"/>
  <c r="T242" i="3"/>
  <c r="AH91" i="3"/>
  <c r="AH181" i="3"/>
  <c r="AA277" i="3"/>
  <c r="AF213" i="3"/>
  <c r="J29" i="37"/>
  <c r="R20" i="37"/>
  <c r="V30" i="3"/>
  <c r="AE185" i="3"/>
  <c r="AD393" i="3"/>
  <c r="AA38" i="29" a="1"/>
  <c r="O155" i="3"/>
  <c r="M516" i="3"/>
  <c r="AI518" i="3"/>
  <c r="H185" i="3"/>
  <c r="U54" i="3"/>
  <c r="K44" i="29" a="1"/>
  <c r="J27" i="37"/>
  <c r="W149" i="3"/>
  <c r="H552" i="3"/>
  <c r="Z366" i="3"/>
  <c r="O10" i="29" a="1"/>
  <c r="H491" i="3"/>
  <c r="R53" i="29" a="1"/>
  <c r="K486" i="3"/>
  <c r="AE91" i="3"/>
  <c r="P88" i="3"/>
  <c r="AB398" i="3"/>
  <c r="K30" i="41"/>
  <c r="AA17" i="29" a="1"/>
  <c r="T368" i="3"/>
  <c r="Z398" i="3"/>
  <c r="P273" i="3"/>
  <c r="L181" i="3"/>
  <c r="V10" i="41"/>
  <c r="N247" i="3"/>
  <c r="AE123" i="3"/>
  <c r="S459" i="3"/>
  <c r="V49" i="29" a="1"/>
  <c r="O30" i="29" a="1"/>
  <c r="R242" i="3"/>
  <c r="V241" i="3"/>
  <c r="AD424" i="3"/>
  <c r="K28" i="3"/>
  <c r="AB86" i="3"/>
  <c r="R121" i="3"/>
  <c r="V149" i="3"/>
  <c r="K182" i="3"/>
  <c r="S27" i="29" a="1"/>
  <c r="AD89" i="3"/>
  <c r="O183" i="3"/>
  <c r="AA214" i="3"/>
  <c r="AI150" i="3"/>
  <c r="T307" i="3"/>
  <c r="Z304" i="3"/>
  <c r="AE361" i="3"/>
  <c r="AI366" i="3"/>
  <c r="O10" i="41"/>
  <c r="AC154" i="3"/>
  <c r="AE55" i="3"/>
  <c r="H21" i="29" a="1"/>
  <c r="AE87" i="3"/>
  <c r="Q336" i="3"/>
  <c r="O485" i="3"/>
  <c r="AC118" i="3"/>
  <c r="Q116" i="3"/>
  <c r="J28" i="29" a="1"/>
  <c r="N366" i="3"/>
  <c r="I274" i="3"/>
  <c r="AC183" i="3"/>
  <c r="T88" i="3"/>
  <c r="T58" i="3"/>
  <c r="Q40" i="29" a="1"/>
  <c r="K53" i="29" a="1"/>
  <c r="U20" i="41"/>
  <c r="J54" i="29" a="1"/>
  <c r="R484" i="3"/>
  <c r="N122" i="3"/>
  <c r="T38" i="29" a="1"/>
  <c r="AE154" i="3"/>
  <c r="J24" i="41"/>
  <c r="X21" i="37"/>
  <c r="Z116" i="3"/>
  <c r="AH423" i="3"/>
  <c r="O123" i="3"/>
  <c r="I244" i="3"/>
  <c r="AA152" i="3"/>
  <c r="Y29" i="37"/>
  <c r="X180" i="3"/>
  <c r="M23" i="41"/>
  <c r="R277" i="3"/>
  <c r="AC120" i="3"/>
  <c r="P53" i="3"/>
  <c r="S52" i="3"/>
  <c r="I26" i="37"/>
  <c r="AH547" i="3"/>
  <c r="I272" i="3"/>
  <c r="AG184" i="3"/>
  <c r="AB332" i="3"/>
  <c r="AE365" i="3"/>
  <c r="K398" i="3"/>
  <c r="V56" i="3"/>
  <c r="AB89" i="3"/>
  <c r="G13" i="37"/>
  <c r="Y460" i="3"/>
  <c r="H154" i="3"/>
  <c r="K364" i="3"/>
  <c r="Q20" i="41"/>
  <c r="Y276" i="3"/>
  <c r="N86" i="3"/>
  <c r="U247" i="3"/>
  <c r="K42" i="29" a="1"/>
  <c r="I21" i="37"/>
  <c r="W151" i="3"/>
  <c r="AC186" i="3"/>
  <c r="N27" i="41"/>
  <c r="N52" i="3"/>
  <c r="Y49" i="29" a="1"/>
  <c r="J485" i="3"/>
  <c r="H398" i="3"/>
  <c r="AA54" i="29" a="1"/>
  <c r="AG210" i="3"/>
  <c r="M305" i="3"/>
  <c r="Q244" i="3"/>
  <c r="I26" i="29" a="1"/>
  <c r="R27" i="37"/>
  <c r="AD277" i="3"/>
  <c r="H24" i="37"/>
  <c r="AG241" i="3"/>
  <c r="V56" i="29" a="1"/>
  <c r="AB90" i="3"/>
  <c r="I55" i="3"/>
  <c r="M520" i="3"/>
  <c r="W24" i="37"/>
  <c r="K57" i="3"/>
  <c r="S58" i="3"/>
  <c r="R243" i="3"/>
  <c r="AA55" i="29" a="1"/>
  <c r="AA57" i="29" a="1"/>
  <c r="T49" i="29" a="1"/>
  <c r="Y517" i="3"/>
  <c r="J332" i="3"/>
  <c r="J490" i="3"/>
  <c r="P30" i="37"/>
  <c r="H27" i="3"/>
  <c r="X47" i="29" a="1"/>
  <c r="V181" i="3"/>
  <c r="L183" i="3"/>
  <c r="AC361" i="3"/>
  <c r="T9" i="29" a="1"/>
  <c r="Q18" i="29" a="1"/>
  <c r="L456" i="3"/>
  <c r="AH517" i="3"/>
  <c r="G29" i="37"/>
  <c r="AE272" i="3"/>
  <c r="U24" i="37"/>
  <c r="T54" i="29" a="1"/>
  <c r="T27" i="37"/>
  <c r="L368" i="3"/>
  <c r="K24" i="37"/>
  <c r="AB152" i="3"/>
  <c r="U460" i="3"/>
  <c r="R338" i="3"/>
  <c r="O368" i="3"/>
  <c r="R459" i="3"/>
  <c r="U272" i="3"/>
  <c r="P366" i="3"/>
  <c r="Y39" i="29" a="1"/>
  <c r="AC31" i="3"/>
  <c r="I42" i="29" a="1"/>
  <c r="P30" i="41"/>
  <c r="AE396" i="3"/>
  <c r="AI183" i="3"/>
  <c r="H88" i="3"/>
  <c r="W16" i="29" a="1"/>
  <c r="K49" i="29" a="1"/>
  <c r="P54" i="29" a="1"/>
  <c r="R430" i="3"/>
  <c r="S51" i="29" a="1"/>
  <c r="R483" i="3"/>
  <c r="AG454" i="3"/>
  <c r="Y211" i="3"/>
  <c r="G53" i="29" a="1"/>
  <c r="R455" i="3"/>
  <c r="Q12" i="37"/>
  <c r="AA522" i="3"/>
  <c r="AI215" i="3"/>
  <c r="L30" i="3"/>
  <c r="AA246" i="3"/>
  <c r="AI242" i="3"/>
  <c r="K39" i="29" a="1"/>
  <c r="R59" i="3"/>
  <c r="AH52" i="3"/>
  <c r="S245" i="3"/>
  <c r="H334" i="3"/>
  <c r="Z454" i="3"/>
  <c r="Z26" i="37"/>
  <c r="X20" i="29" a="1"/>
  <c r="H304" i="3"/>
  <c r="W119" i="3"/>
  <c r="S424" i="3"/>
  <c r="W46" i="29" a="1"/>
  <c r="V217" i="3"/>
  <c r="Z90" i="3"/>
  <c r="S243" i="3"/>
  <c r="G488" i="3"/>
  <c r="S11" i="37"/>
  <c r="L361" i="3"/>
  <c r="S38" i="29" a="1"/>
  <c r="H30" i="29" a="1"/>
  <c r="AH393" i="3"/>
  <c r="Q123" i="3"/>
  <c r="Z43" i="29" a="1"/>
  <c r="N399" i="3"/>
  <c r="Y59" i="3"/>
  <c r="AB486" i="3"/>
  <c r="U307" i="3"/>
  <c r="O548" i="3"/>
  <c r="K335" i="3"/>
  <c r="Y361" i="3"/>
  <c r="I118" i="3"/>
  <c r="X273" i="3"/>
  <c r="AA9" i="29" a="1"/>
  <c r="Y308" i="3"/>
  <c r="P23" i="37"/>
  <c r="AG549" i="3"/>
  <c r="O12" i="29" a="1"/>
  <c r="H54" i="29" a="1"/>
  <c r="O29" i="29" a="1"/>
  <c r="AB333" i="3"/>
  <c r="N551" i="3"/>
  <c r="AH333" i="3"/>
  <c r="Y153" i="3"/>
  <c r="Q276" i="3"/>
  <c r="R184" i="3"/>
  <c r="AG89" i="3"/>
  <c r="O25" i="41"/>
  <c r="AA24" i="37"/>
  <c r="I86" i="3"/>
  <c r="V274" i="3"/>
  <c r="N30" i="41"/>
  <c r="K306" i="3"/>
  <c r="K183" i="3"/>
  <c r="AD155" i="3"/>
  <c r="Y151" i="3"/>
  <c r="AC397" i="3"/>
  <c r="AH428" i="3"/>
  <c r="R216" i="3"/>
  <c r="AI363" i="3"/>
  <c r="K27" i="3"/>
  <c r="R90" i="3"/>
  <c r="J149" i="3"/>
  <c r="M517" i="3"/>
  <c r="Q54" i="3"/>
  <c r="J396" i="3"/>
  <c r="S522" i="3"/>
  <c r="AE426" i="3"/>
  <c r="W43" i="29" a="1"/>
  <c r="J458" i="3"/>
  <c r="AF305" i="3"/>
  <c r="N13" i="41"/>
  <c r="W214" i="3"/>
  <c r="N59" i="3"/>
  <c r="AD398" i="3"/>
  <c r="AD90" i="3"/>
  <c r="U369" i="3"/>
  <c r="AI243" i="3"/>
  <c r="AF28" i="3"/>
  <c r="N29" i="41"/>
  <c r="W84" i="3"/>
  <c r="AB339" i="3"/>
  <c r="AA120" i="3"/>
  <c r="AH429" i="3"/>
  <c r="Y56" i="3"/>
  <c r="J271" i="3"/>
  <c r="W520" i="3"/>
  <c r="I26" i="41"/>
  <c r="R26" i="37"/>
  <c r="AA215" i="3"/>
  <c r="U57" i="29" a="1"/>
  <c r="R182" i="3"/>
  <c r="M182" i="3"/>
  <c r="Q426" i="3"/>
  <c r="G50" i="29" a="1"/>
  <c r="L20" i="41"/>
  <c r="W428" i="3"/>
  <c r="AC399" i="3"/>
  <c r="AF243" i="3"/>
  <c r="AH275" i="3"/>
  <c r="AI306" i="3"/>
  <c r="P59" i="3"/>
  <c r="AB210" i="3"/>
  <c r="I54" i="3"/>
  <c r="N518" i="3"/>
  <c r="T273" i="3"/>
  <c r="AE210" i="3"/>
  <c r="P23" i="29" a="1"/>
  <c r="W11" i="41"/>
  <c r="N154" i="3"/>
  <c r="Z46" i="29" a="1"/>
  <c r="I27" i="41"/>
  <c r="S40" i="29" a="1"/>
  <c r="AC56" i="3"/>
  <c r="Q275" i="3"/>
  <c r="T214" i="3"/>
  <c r="O274" i="3"/>
  <c r="AE488" i="3"/>
  <c r="W367" i="3"/>
  <c r="J335" i="3"/>
  <c r="G118" i="3"/>
  <c r="Z54" i="3"/>
  <c r="T12" i="41"/>
  <c r="AF550" i="3"/>
  <c r="U362" i="3"/>
  <c r="Z272" i="3"/>
  <c r="R362" i="3"/>
  <c r="O153" i="3"/>
  <c r="AF336" i="3"/>
  <c r="N456" i="3"/>
  <c r="K217" i="3"/>
  <c r="Z458" i="3"/>
  <c r="AI28" i="3"/>
  <c r="H29" i="29" a="1"/>
  <c r="K46" i="29" a="1"/>
  <c r="I90" i="3"/>
  <c r="K22" i="41"/>
  <c r="N305" i="3"/>
  <c r="M11" i="41"/>
  <c r="V21" i="41"/>
  <c r="H11" i="37"/>
  <c r="Z11" i="37"/>
  <c r="J305" i="3"/>
  <c r="Q216" i="3"/>
  <c r="V184" i="3"/>
  <c r="AE245" i="3"/>
  <c r="Q362" i="3"/>
  <c r="R306" i="3"/>
  <c r="P51" i="29" a="1"/>
  <c r="Y119" i="3"/>
  <c r="M338" i="3"/>
  <c r="V40" i="29" a="1"/>
  <c r="AD553" i="3"/>
  <c r="T87" i="3"/>
  <c r="K215" i="3"/>
  <c r="O214" i="3"/>
  <c r="T461" i="3"/>
  <c r="O10" i="37"/>
  <c r="AH456" i="3"/>
  <c r="Z361" i="3"/>
  <c r="P368" i="3"/>
  <c r="O335" i="3"/>
  <c r="V186" i="3"/>
  <c r="Z488" i="3"/>
  <c r="Q147" i="3"/>
  <c r="AC212" i="3"/>
  <c r="X337" i="3"/>
  <c r="X369" i="3"/>
  <c r="X11" i="29" a="1"/>
  <c r="W339" i="3"/>
  <c r="O399" i="3"/>
  <c r="Y454" i="3"/>
  <c r="J552" i="3"/>
  <c r="Q41" i="29" a="1"/>
  <c r="AG245" i="3"/>
  <c r="G396" i="3"/>
  <c r="G216" i="3"/>
  <c r="W55" i="29" a="1"/>
  <c r="G88" i="3"/>
  <c r="AG55" i="3"/>
  <c r="W487" i="3"/>
  <c r="T549" i="3"/>
  <c r="X9" i="29" a="1"/>
  <c r="X40" i="29" a="1"/>
  <c r="V89" i="3"/>
  <c r="AC180" i="3"/>
  <c r="AB305" i="3"/>
  <c r="AD336" i="3"/>
  <c r="V398" i="3"/>
  <c r="AA15" i="29" a="1"/>
  <c r="O29" i="41"/>
  <c r="W52" i="3"/>
  <c r="W430" i="3"/>
  <c r="J30" i="29" a="1"/>
  <c r="O52" i="3"/>
  <c r="AB369" i="3"/>
  <c r="T56" i="29" a="1"/>
  <c r="Y396" i="3"/>
  <c r="AD486" i="3"/>
  <c r="W243" i="3"/>
  <c r="H461" i="3"/>
  <c r="K365" i="3"/>
  <c r="V11" i="37"/>
  <c r="AD30" i="3"/>
  <c r="N183" i="3"/>
  <c r="X364" i="3"/>
  <c r="T489" i="3"/>
  <c r="H53" i="29" a="1"/>
  <c r="Y551" i="3"/>
  <c r="L304" i="3"/>
  <c r="P27" i="29" a="1"/>
  <c r="Q369" i="3"/>
  <c r="Z553" i="3"/>
  <c r="AH120" i="3"/>
  <c r="AF454" i="3"/>
  <c r="I485" i="3"/>
  <c r="T28" i="29" a="1"/>
  <c r="M245" i="3"/>
  <c r="R58" i="3"/>
  <c r="AC119" i="3"/>
  <c r="Q25" i="37"/>
  <c r="W337" i="3"/>
  <c r="AF457" i="3"/>
  <c r="M455" i="3"/>
  <c r="AF148" i="3"/>
  <c r="V15" i="29" a="1"/>
  <c r="Q518" i="3"/>
  <c r="U216" i="3"/>
  <c r="AD362" i="3"/>
  <c r="AG117" i="3"/>
  <c r="P27" i="37"/>
  <c r="Y185" i="3"/>
  <c r="I334" i="3"/>
  <c r="I396" i="3"/>
  <c r="T423" i="3"/>
  <c r="O31" i="3"/>
  <c r="Q54" i="29" a="1"/>
  <c r="O307" i="3"/>
  <c r="AG215" i="3"/>
  <c r="O48" i="29" a="1"/>
  <c r="W54" i="29" a="1"/>
  <c r="AF52" i="3"/>
  <c r="Z39" i="29" a="1"/>
  <c r="J546" i="3"/>
  <c r="G45" i="29" a="1"/>
  <c r="AC28" i="3"/>
  <c r="S22" i="37"/>
  <c r="R397" i="3"/>
  <c r="AB84" i="3"/>
  <c r="J430" i="3"/>
  <c r="AF549" i="3"/>
  <c r="J48" i="29" a="1"/>
  <c r="Q44" i="29" a="1"/>
  <c r="I518" i="3"/>
  <c r="Z244" i="3"/>
  <c r="AG487" i="3"/>
  <c r="W20" i="41"/>
  <c r="V30" i="29" a="1"/>
  <c r="P517" i="3"/>
  <c r="H121" i="3"/>
  <c r="L27" i="41"/>
  <c r="K271" i="3"/>
  <c r="N491" i="3"/>
  <c r="O28" i="37"/>
  <c r="AE369" i="3"/>
  <c r="AE150" i="3"/>
  <c r="G368" i="3"/>
  <c r="AE276" i="3"/>
  <c r="J30" i="3"/>
  <c r="S338" i="3"/>
  <c r="R457" i="3"/>
  <c r="Q22" i="41"/>
  <c r="H26" i="37"/>
  <c r="AI186" i="3"/>
  <c r="V39" i="29" a="1"/>
  <c r="AA37" i="29" a="1"/>
  <c r="AE153" i="3"/>
  <c r="W45" i="29" a="1"/>
  <c r="AI86" i="3"/>
  <c r="R24" i="41"/>
  <c r="G26" i="29" a="1"/>
  <c r="X122" i="3"/>
  <c r="O367" i="3"/>
  <c r="Z24" i="37"/>
  <c r="U14" i="29" a="1"/>
  <c r="O213" i="3"/>
  <c r="S10" i="29" a="1"/>
  <c r="H9" i="29" a="1"/>
  <c r="V123" i="3"/>
  <c r="AC363" i="3"/>
  <c r="J393" i="3"/>
  <c r="R56" i="3"/>
  <c r="W29" i="41"/>
  <c r="Q90" i="3"/>
  <c r="H21" i="37"/>
  <c r="AB273" i="3"/>
  <c r="O87" i="3"/>
  <c r="N153" i="3"/>
  <c r="X53" i="29" a="1"/>
  <c r="M365" i="3"/>
  <c r="U24" i="29" a="1"/>
  <c r="V19" i="29" a="1"/>
  <c r="Q491" i="3"/>
  <c r="S23" i="37"/>
  <c r="T25" i="29" a="1"/>
  <c r="S213" i="3"/>
  <c r="V272" i="3"/>
  <c r="AF84" i="3"/>
  <c r="U89" i="3"/>
  <c r="U27" i="41"/>
  <c r="R23" i="37"/>
  <c r="AI398" i="3"/>
  <c r="H44" i="29" a="1"/>
  <c r="R429" i="3"/>
  <c r="P44" i="29" a="1"/>
  <c r="AG364" i="3"/>
  <c r="N21" i="41"/>
  <c r="R47" i="29" a="1"/>
  <c r="T57" i="29" a="1"/>
  <c r="K52" i="3"/>
  <c r="AD214" i="3"/>
  <c r="P214" i="3"/>
  <c r="AH54" i="3"/>
  <c r="J273" i="3"/>
  <c r="AH519" i="3"/>
  <c r="R55" i="29" a="1"/>
  <c r="Q245" i="3"/>
  <c r="AC425" i="3"/>
  <c r="T22" i="37"/>
  <c r="T29" i="3"/>
  <c r="I487" i="3"/>
  <c r="Y552" i="3"/>
  <c r="I336" i="3"/>
  <c r="T213" i="3"/>
  <c r="Y40" i="29" a="1"/>
  <c r="AB368" i="3"/>
  <c r="AB213" i="3"/>
  <c r="AG458" i="3"/>
  <c r="Y44" i="29" a="1"/>
  <c r="K338" i="3"/>
  <c r="V550" i="3"/>
  <c r="O24" i="37"/>
  <c r="O25" i="37"/>
  <c r="Z20" i="29" a="1"/>
  <c r="AD369" i="3"/>
  <c r="AB88" i="3"/>
  <c r="Z154" i="3"/>
  <c r="T52" i="3"/>
  <c r="Y338" i="3"/>
  <c r="AI148" i="3"/>
  <c r="M274" i="3"/>
  <c r="W117" i="3"/>
  <c r="AE241" i="3"/>
  <c r="W186" i="3"/>
  <c r="X308" i="3"/>
  <c r="W40" i="29" a="1"/>
  <c r="AB546" i="3"/>
  <c r="O20" i="41"/>
  <c r="O331" i="3"/>
  <c r="V118" i="3"/>
  <c r="V23" i="37"/>
  <c r="M519" i="3"/>
  <c r="M396" i="3"/>
  <c r="N455" i="3"/>
  <c r="Z26" i="29" a="1"/>
  <c r="AA155" i="3"/>
  <c r="AC552" i="3"/>
  <c r="AD150" i="3"/>
  <c r="Y364" i="3"/>
  <c r="O27" i="41"/>
  <c r="H58" i="3"/>
  <c r="V28" i="41"/>
  <c r="AI185" i="3"/>
  <c r="X152" i="3"/>
  <c r="S550" i="3"/>
  <c r="H181" i="3"/>
  <c r="AI368" i="3"/>
  <c r="K84" i="3"/>
  <c r="U210" i="3"/>
  <c r="T149" i="3"/>
  <c r="I242" i="3"/>
  <c r="U331" i="3"/>
  <c r="V521" i="3"/>
  <c r="Z246" i="3"/>
  <c r="Y217" i="3"/>
  <c r="AI429" i="3"/>
  <c r="Q23" i="41"/>
  <c r="Z430" i="3"/>
  <c r="Z52" i="3"/>
  <c r="K28" i="37"/>
  <c r="X522" i="3"/>
  <c r="G305" i="3"/>
  <c r="I491" i="3"/>
  <c r="K552" i="3"/>
  <c r="X57" i="29" a="1"/>
  <c r="M186" i="3"/>
  <c r="AI210" i="3"/>
  <c r="AF424" i="3"/>
  <c r="H29" i="37"/>
  <c r="K334" i="3"/>
  <c r="AB423" i="3"/>
  <c r="Y25" i="29" a="1"/>
  <c r="S332" i="3"/>
  <c r="G55" i="3"/>
  <c r="M87" i="3"/>
  <c r="Q152" i="3"/>
  <c r="AD365" i="3"/>
  <c r="W25" i="29" a="1"/>
  <c r="AC27" i="3"/>
  <c r="O549" i="3"/>
  <c r="P12" i="37"/>
  <c r="O36" i="29" a="1"/>
  <c r="J24" i="29" a="1"/>
  <c r="AA154" i="3"/>
  <c r="S28" i="3"/>
  <c r="AA26" i="37"/>
  <c r="AC244" i="3"/>
  <c r="Q522" i="3"/>
  <c r="H423" i="3"/>
  <c r="M31" i="3"/>
  <c r="AF337" i="3"/>
  <c r="J456" i="3"/>
  <c r="Q307" i="3"/>
  <c r="AH90" i="3"/>
  <c r="AE394" i="3"/>
  <c r="P24" i="37"/>
  <c r="AB396" i="3"/>
  <c r="AI273" i="3"/>
  <c r="AD149" i="3"/>
  <c r="P13" i="41"/>
  <c r="Q12" i="29" a="1"/>
  <c r="S25" i="41"/>
  <c r="L58" i="3"/>
  <c r="G58" i="3"/>
  <c r="O186" i="3"/>
  <c r="Y426" i="3"/>
  <c r="X25" i="29" a="1"/>
  <c r="L182" i="3"/>
  <c r="I11" i="41"/>
  <c r="K425" i="3"/>
  <c r="AG428" i="3"/>
  <c r="K246" i="3"/>
  <c r="G151" i="3"/>
  <c r="V553" i="3"/>
  <c r="Y24" i="37"/>
  <c r="AA273" i="3"/>
  <c r="R41" i="29" a="1"/>
  <c r="Z368" i="3"/>
  <c r="AE548" i="3"/>
  <c r="U181" i="3"/>
  <c r="AC117" i="3"/>
  <c r="M484" i="3"/>
  <c r="W25" i="41"/>
  <c r="X216" i="3"/>
  <c r="L274" i="3"/>
  <c r="AD367" i="3"/>
  <c r="G54" i="29" a="1"/>
  <c r="AE518" i="3"/>
  <c r="J217" i="3"/>
  <c r="O11" i="37"/>
  <c r="AA455" i="3"/>
  <c r="S307" i="3"/>
  <c r="J423" i="3"/>
  <c r="L519" i="3"/>
  <c r="AE337" i="3"/>
  <c r="V53" i="3"/>
  <c r="O484" i="3"/>
  <c r="Z57" i="29" a="1"/>
  <c r="V59" i="3"/>
  <c r="W395" i="3"/>
  <c r="AH522" i="3"/>
  <c r="K52" i="29" a="1"/>
  <c r="O56" i="3"/>
  <c r="T369" i="3"/>
  <c r="I275" i="3"/>
  <c r="Y10" i="37"/>
  <c r="R364" i="3"/>
  <c r="M331" i="3"/>
  <c r="V546" i="3"/>
  <c r="AD29" i="3"/>
  <c r="M271" i="3"/>
  <c r="AE275" i="3"/>
  <c r="J147" i="3"/>
  <c r="H216" i="3"/>
  <c r="X25" i="41"/>
  <c r="Y486" i="3"/>
  <c r="Q22" i="29" a="1"/>
  <c r="X60" i="3"/>
  <c r="U11" i="41"/>
  <c r="R211" i="3"/>
  <c r="U399" i="3"/>
  <c r="AB60" i="3"/>
  <c r="Y19" i="29" a="1"/>
  <c r="Z122" i="3"/>
  <c r="K22" i="29" a="1"/>
  <c r="Z44" i="29" a="1"/>
  <c r="Y271" i="3"/>
  <c r="P123" i="3"/>
  <c r="U426" i="3"/>
  <c r="AC488" i="3"/>
  <c r="H91" i="3"/>
  <c r="G454" i="3"/>
  <c r="M12" i="41"/>
  <c r="AF338" i="3"/>
  <c r="K517" i="3"/>
  <c r="M332" i="3"/>
  <c r="X182" i="3"/>
  <c r="W147" i="3"/>
  <c r="AF58" i="3"/>
  <c r="Z306" i="3"/>
  <c r="U12" i="37"/>
  <c r="Y154" i="3"/>
  <c r="AE366" i="3"/>
  <c r="L10" i="41"/>
  <c r="K91" i="3"/>
  <c r="AA13" i="29" a="1"/>
  <c r="Z273" i="3"/>
  <c r="L429" i="3"/>
  <c r="J29" i="41"/>
  <c r="U56" i="29" a="1"/>
  <c r="AH216" i="3"/>
  <c r="K181" i="3"/>
  <c r="AE88" i="3"/>
  <c r="N12" i="41"/>
  <c r="AD308" i="3"/>
  <c r="K10" i="41"/>
  <c r="AG183" i="3"/>
  <c r="AD273" i="3"/>
  <c r="AI245" i="3"/>
  <c r="P522" i="3"/>
  <c r="Z49" i="29" a="1"/>
  <c r="AG120" i="3"/>
  <c r="G457" i="3"/>
  <c r="J13" i="29" a="1"/>
  <c r="J308" i="3"/>
  <c r="X549" i="3"/>
  <c r="AH305" i="3"/>
  <c r="N244" i="3"/>
  <c r="K519" i="3"/>
  <c r="L210" i="3"/>
  <c r="AE553" i="3"/>
  <c r="O277" i="3"/>
  <c r="AH362" i="3"/>
  <c r="X116" i="3"/>
  <c r="W461" i="3"/>
  <c r="T85" i="3"/>
  <c r="Q26" i="37"/>
  <c r="AB430" i="3"/>
  <c r="P364" i="3"/>
  <c r="AE521" i="3"/>
  <c r="R428" i="3"/>
  <c r="Q363" i="3"/>
  <c r="G550" i="3"/>
  <c r="G214" i="3"/>
  <c r="T47" i="29" a="1"/>
  <c r="G25" i="37"/>
  <c r="M151" i="3"/>
  <c r="AD185" i="3"/>
  <c r="AC216" i="3"/>
  <c r="N20" i="41"/>
  <c r="AG337" i="3"/>
  <c r="AB364" i="3"/>
  <c r="AG332" i="3"/>
  <c r="Y17" i="29" a="1"/>
  <c r="AB337" i="3"/>
  <c r="Q489" i="3"/>
  <c r="X54" i="29" a="1"/>
  <c r="AC548" i="3"/>
  <c r="X16" i="29" a="1"/>
  <c r="S25" i="37"/>
  <c r="J550" i="3"/>
  <c r="AF427" i="3"/>
  <c r="T519" i="3"/>
  <c r="AA488" i="3"/>
  <c r="J245" i="3"/>
  <c r="Y84" i="3"/>
  <c r="O26" i="41"/>
  <c r="G21" i="37"/>
  <c r="AC60" i="3"/>
  <c r="T20" i="41"/>
  <c r="I10" i="37"/>
  <c r="N211" i="3"/>
  <c r="Y150" i="3"/>
  <c r="W13" i="37"/>
  <c r="AF184" i="3"/>
  <c r="P335" i="3"/>
  <c r="P242" i="3"/>
  <c r="T53" i="29" a="1"/>
  <c r="V37" i="29" a="1"/>
  <c r="AH180" i="3"/>
  <c r="AA335" i="3"/>
  <c r="V490" i="3"/>
  <c r="S56" i="3"/>
  <c r="V27" i="3"/>
  <c r="AD459" i="3"/>
  <c r="W551" i="3"/>
  <c r="U487" i="3"/>
  <c r="V428" i="3"/>
  <c r="G16" i="29" a="1"/>
  <c r="T457" i="3"/>
  <c r="R366" i="3"/>
  <c r="I247" i="3"/>
  <c r="L552" i="3"/>
  <c r="AE186" i="3"/>
  <c r="K118" i="3"/>
  <c r="AB121" i="3"/>
  <c r="O362" i="3"/>
  <c r="AA48" i="29" a="1"/>
  <c r="I30" i="29" a="1"/>
  <c r="I426" i="3"/>
  <c r="W368" i="3"/>
  <c r="AF546" i="3"/>
  <c r="Z56" i="3"/>
  <c r="I40" i="29" a="1"/>
  <c r="O304" i="3"/>
  <c r="Q11" i="29" a="1"/>
  <c r="W211" i="3"/>
  <c r="K427" i="3"/>
  <c r="U123" i="3"/>
  <c r="Z521" i="3"/>
  <c r="V36" i="29" a="1"/>
  <c r="Y12" i="29" a="1"/>
  <c r="U59" i="3"/>
  <c r="AH27" i="3"/>
  <c r="O429" i="3"/>
  <c r="R12" i="37"/>
  <c r="R91" i="3"/>
  <c r="R155" i="3"/>
  <c r="S548" i="3"/>
  <c r="K484" i="3"/>
  <c r="R24" i="37"/>
  <c r="AI153" i="3"/>
  <c r="K20" i="41"/>
  <c r="V213" i="3"/>
  <c r="V20" i="37"/>
  <c r="R29" i="3"/>
  <c r="K395" i="3"/>
  <c r="K26" i="37"/>
  <c r="G13" i="29" a="1"/>
  <c r="J85" i="3"/>
  <c r="U10" i="41"/>
  <c r="R273" i="3"/>
  <c r="AA19" i="29" a="1"/>
  <c r="G460" i="3"/>
  <c r="AG522" i="3"/>
  <c r="I28" i="41"/>
  <c r="AB151" i="3"/>
  <c r="X332" i="3"/>
  <c r="W27" i="3"/>
  <c r="H399" i="3"/>
  <c r="S49" i="29" a="1"/>
  <c r="Z38" i="29" a="1"/>
  <c r="R84" i="3"/>
  <c r="U85" i="3"/>
  <c r="P30" i="3"/>
  <c r="P394" i="3"/>
  <c r="T338" i="3"/>
  <c r="X275" i="3"/>
  <c r="Z518" i="3"/>
  <c r="W399" i="3"/>
  <c r="N429" i="3"/>
  <c r="K242" i="3"/>
  <c r="AA123" i="3"/>
  <c r="V487" i="3"/>
  <c r="U151" i="3"/>
  <c r="P60" i="3"/>
  <c r="O121" i="3"/>
  <c r="M522" i="3"/>
  <c r="M57" i="3"/>
  <c r="I486" i="3"/>
  <c r="Y368" i="3"/>
  <c r="AA116" i="3"/>
  <c r="S87" i="3"/>
  <c r="AI369" i="3"/>
  <c r="U15" i="29" a="1"/>
  <c r="M491" i="3"/>
  <c r="X186" i="3"/>
  <c r="AI60" i="3"/>
  <c r="W21" i="29" a="1"/>
  <c r="AA489" i="3"/>
  <c r="J212" i="3"/>
  <c r="AA244" i="3"/>
  <c r="Z58" i="3"/>
  <c r="Y184" i="3"/>
  <c r="R10" i="37"/>
  <c r="I25" i="37"/>
  <c r="W271" i="3"/>
  <c r="AA46" i="29" a="1"/>
  <c r="Q53" i="3"/>
  <c r="Q21" i="41"/>
  <c r="N23" i="41"/>
  <c r="R487" i="3"/>
  <c r="R183" i="3"/>
  <c r="AF85" i="3"/>
  <c r="P27" i="41"/>
  <c r="AD182" i="3"/>
  <c r="AE180" i="3"/>
  <c r="J21" i="29" a="1"/>
  <c r="X484" i="3"/>
  <c r="X24" i="37"/>
  <c r="G39" i="29" a="1"/>
  <c r="M22" i="41"/>
  <c r="Z363" i="3"/>
  <c r="P548" i="3"/>
  <c r="V26" i="41"/>
  <c r="R29" i="41"/>
  <c r="Z484" i="3"/>
  <c r="R52" i="3"/>
  <c r="AF489" i="3"/>
  <c r="O365" i="3"/>
  <c r="AG53" i="3"/>
  <c r="AF123" i="3"/>
  <c r="AG430" i="3"/>
  <c r="N458" i="3"/>
  <c r="V57" i="29" a="1"/>
  <c r="O53" i="3"/>
  <c r="G274" i="3"/>
  <c r="Y243" i="3"/>
  <c r="N549" i="3"/>
  <c r="G30" i="3"/>
  <c r="Q553" i="3"/>
  <c r="W15" i="29" a="1"/>
  <c r="AD339" i="3"/>
  <c r="AF147" i="3"/>
  <c r="U517" i="3"/>
  <c r="AI88" i="3"/>
  <c r="X339" i="3"/>
  <c r="S85" i="3"/>
  <c r="AB118" i="3"/>
  <c r="P397" i="3"/>
  <c r="P28" i="41"/>
  <c r="I212" i="3"/>
  <c r="R369" i="3"/>
  <c r="R398" i="3"/>
  <c r="AD485" i="3"/>
  <c r="P22" i="41"/>
  <c r="AC460" i="3"/>
  <c r="K397" i="3"/>
  <c r="L25" i="41"/>
  <c r="U364" i="3"/>
  <c r="X491" i="3"/>
  <c r="AF333" i="3"/>
  <c r="J306" i="3"/>
  <c r="X306" i="3"/>
  <c r="AF339" i="3"/>
  <c r="W10" i="37"/>
  <c r="J551" i="3"/>
  <c r="AD395" i="3"/>
  <c r="I20" i="37"/>
  <c r="I48" i="29" a="1"/>
  <c r="AA245" i="3"/>
  <c r="AE121" i="3"/>
  <c r="AH57" i="3"/>
  <c r="S305" i="3"/>
  <c r="I425" i="3"/>
  <c r="Z149" i="3"/>
  <c r="Q27" i="37"/>
  <c r="V246" i="3"/>
  <c r="P42" i="29" a="1"/>
  <c r="G333" i="3"/>
  <c r="L23" i="41"/>
  <c r="O23" i="37"/>
  <c r="AD490" i="3"/>
  <c r="AA424" i="3"/>
  <c r="G60" i="3"/>
  <c r="Q488" i="3"/>
  <c r="O246" i="3"/>
  <c r="S60" i="3"/>
  <c r="O306" i="3"/>
  <c r="K86" i="3"/>
  <c r="X28" i="29" a="1"/>
  <c r="V306" i="3"/>
  <c r="K247" i="3"/>
  <c r="AE552" i="3"/>
  <c r="AD394" i="3"/>
  <c r="O361" i="3"/>
  <c r="P483" i="3"/>
  <c r="V367" i="3"/>
  <c r="W361" i="3"/>
  <c r="T212" i="3"/>
  <c r="H459" i="3"/>
  <c r="V517" i="3"/>
  <c r="U22" i="41"/>
  <c r="R393" i="3"/>
  <c r="AA242" i="3"/>
  <c r="S425" i="3"/>
  <c r="V90" i="3"/>
  <c r="S26" i="29" a="1"/>
  <c r="S210" i="3"/>
  <c r="Z487" i="3"/>
  <c r="T460" i="3"/>
  <c r="AA397" i="3"/>
  <c r="Y51" i="29" a="1"/>
  <c r="G56" i="29" a="1"/>
  <c r="AE395" i="3"/>
  <c r="R27" i="41"/>
  <c r="N60" i="3"/>
  <c r="AH215" i="3"/>
  <c r="Z36" i="29" a="1"/>
  <c r="M427" i="3"/>
  <c r="N304" i="3"/>
  <c r="R21" i="41"/>
  <c r="U90" i="3"/>
  <c r="L85" i="3"/>
  <c r="AC274" i="3"/>
  <c r="O85" i="3"/>
  <c r="Y149" i="3"/>
  <c r="AI305" i="3"/>
  <c r="AE364" i="3"/>
  <c r="Q29" i="41"/>
  <c r="I271" i="3"/>
  <c r="H516" i="3"/>
  <c r="O57" i="3"/>
  <c r="I456" i="3"/>
  <c r="K151" i="3"/>
  <c r="K54" i="3"/>
  <c r="R22" i="29" a="1"/>
  <c r="G217" i="3"/>
  <c r="L27" i="3"/>
  <c r="AF460" i="3"/>
  <c r="AG54" i="3"/>
  <c r="N333" i="3"/>
  <c r="Y57" i="29" a="1"/>
  <c r="AC461" i="3"/>
  <c r="AB552" i="3"/>
  <c r="AI307" i="3"/>
  <c r="J87" i="3"/>
  <c r="O245" i="3"/>
  <c r="J37" i="29" a="1"/>
  <c r="M88" i="3"/>
  <c r="T180" i="3"/>
  <c r="AI339" i="3"/>
  <c r="H362" i="3"/>
  <c r="AE339" i="3"/>
  <c r="P395" i="3"/>
  <c r="AF362" i="3"/>
  <c r="AG246" i="3"/>
  <c r="AF120" i="3"/>
  <c r="U212" i="3"/>
  <c r="W89" i="3"/>
  <c r="AB52" i="3"/>
  <c r="I25" i="41"/>
  <c r="V183" i="3"/>
  <c r="P245" i="3"/>
  <c r="L119" i="3"/>
  <c r="M363" i="3"/>
  <c r="AH459" i="3"/>
  <c r="AA153" i="3"/>
  <c r="S151" i="3"/>
  <c r="AG553" i="3"/>
  <c r="AG32" i="3"/>
  <c r="G148" i="3"/>
  <c r="AF212" i="3"/>
  <c r="AI182" i="3"/>
  <c r="Q217" i="3"/>
  <c r="G272" i="3"/>
  <c r="AA118" i="3"/>
  <c r="I24" i="37"/>
  <c r="T29" i="37"/>
  <c r="J549" i="3"/>
  <c r="AE336" i="3"/>
  <c r="T367" i="3"/>
  <c r="J215" i="3"/>
  <c r="AB520" i="3"/>
  <c r="J28" i="41"/>
  <c r="K28" i="41"/>
  <c r="AC483" i="3"/>
  <c r="L118" i="3"/>
  <c r="AF487" i="3"/>
  <c r="N338" i="3"/>
  <c r="I429" i="3"/>
  <c r="U60" i="3"/>
  <c r="X117" i="3"/>
  <c r="K399" i="3"/>
  <c r="Y155" i="3"/>
  <c r="T37" i="29" a="1"/>
  <c r="L335" i="3"/>
  <c r="J274" i="3"/>
  <c r="I246" i="3"/>
  <c r="U23" i="37"/>
  <c r="V26" i="29" a="1"/>
  <c r="Z17" i="29" a="1"/>
  <c r="M84" i="3"/>
  <c r="N486" i="3"/>
  <c r="V22" i="37"/>
  <c r="AA551" i="3"/>
  <c r="AG153" i="3"/>
  <c r="P58" i="3"/>
  <c r="S20" i="41"/>
  <c r="L121" i="3"/>
  <c r="H120" i="3"/>
  <c r="U149" i="3"/>
  <c r="AC423" i="3"/>
  <c r="U516" i="3"/>
  <c r="T151" i="3"/>
  <c r="R305" i="3"/>
  <c r="AI547" i="3"/>
  <c r="I365" i="3"/>
  <c r="V333" i="3"/>
  <c r="N29" i="3"/>
  <c r="T30" i="29" a="1"/>
  <c r="J27" i="29" a="1"/>
  <c r="N277" i="3"/>
  <c r="N274" i="3"/>
  <c r="AI151" i="3"/>
  <c r="T44" i="29" a="1"/>
  <c r="P86" i="3"/>
  <c r="U454" i="3"/>
  <c r="AH368" i="3"/>
  <c r="M122" i="3"/>
  <c r="L423" i="3"/>
  <c r="Q86" i="3"/>
  <c r="I13" i="37"/>
  <c r="X247" i="3"/>
  <c r="H277" i="3"/>
  <c r="P210" i="3"/>
  <c r="AF363" i="3"/>
  <c r="J118" i="3"/>
  <c r="S547" i="3"/>
  <c r="AA20" i="29" a="1"/>
  <c r="Z89" i="3"/>
  <c r="L366" i="3"/>
  <c r="X148" i="3"/>
  <c r="AC152" i="3"/>
  <c r="X398" i="3"/>
  <c r="S367" i="3"/>
  <c r="J18" i="29" a="1"/>
  <c r="Y456" i="3"/>
  <c r="W120" i="3"/>
  <c r="AA23" i="37"/>
  <c r="Y27" i="3"/>
  <c r="AH369" i="3"/>
  <c r="AD121" i="3"/>
  <c r="N425" i="3"/>
  <c r="R520" i="3"/>
  <c r="AH56" i="3"/>
  <c r="W490" i="3"/>
  <c r="I305" i="3"/>
  <c r="G551" i="3"/>
  <c r="O336" i="3"/>
  <c r="T276" i="3"/>
  <c r="AA28" i="3"/>
  <c r="Z460" i="3"/>
  <c r="G90" i="3"/>
  <c r="O54" i="29" a="1"/>
  <c r="M123" i="3"/>
  <c r="Y428" i="3"/>
  <c r="T13" i="37"/>
  <c r="AG244" i="3"/>
  <c r="AB57" i="3"/>
  <c r="O39" i="29" a="1"/>
  <c r="AB306" i="3"/>
  <c r="R246" i="3"/>
  <c r="AA91" i="3"/>
  <c r="G15" i="29" a="1"/>
  <c r="X12" i="29" a="1"/>
  <c r="P54" i="3"/>
  <c r="H53" i="3"/>
  <c r="K522" i="3"/>
  <c r="K394" i="3"/>
  <c r="K547" i="3"/>
  <c r="N88" i="3"/>
  <c r="AE332" i="3"/>
  <c r="K89" i="3"/>
  <c r="J49" i="29" a="1"/>
  <c r="T304" i="3"/>
  <c r="W150" i="3"/>
  <c r="AF275" i="3"/>
  <c r="AA41" i="29" a="1"/>
  <c r="W491" i="3"/>
  <c r="T27" i="3"/>
  <c r="AA336" i="3"/>
  <c r="W87" i="3"/>
  <c r="U28" i="29" a="1"/>
  <c r="AD363" i="3"/>
  <c r="X28" i="37"/>
  <c r="S89" i="3"/>
  <c r="U213" i="3"/>
  <c r="AF154" i="3"/>
  <c r="M485" i="3"/>
  <c r="X241" i="3"/>
  <c r="AB461" i="3"/>
  <c r="T27" i="41"/>
  <c r="H213" i="3"/>
  <c r="N10" i="41"/>
  <c r="X46" i="29" a="1"/>
  <c r="AG461" i="3"/>
  <c r="Z551" i="3"/>
  <c r="J42" i="29" a="1"/>
  <c r="K272" i="3"/>
  <c r="AB484" i="3"/>
  <c r="T486" i="3"/>
  <c r="K305" i="3"/>
  <c r="I29" i="37"/>
  <c r="AD520" i="3"/>
  <c r="AA213" i="3"/>
  <c r="P28" i="37"/>
  <c r="U461" i="3"/>
  <c r="G24" i="37"/>
  <c r="AC55" i="3"/>
  <c r="R49" i="29" a="1"/>
  <c r="N553" i="3"/>
  <c r="O428" i="3"/>
  <c r="T26" i="37"/>
  <c r="T122" i="3"/>
  <c r="K455" i="3"/>
  <c r="O51" i="29" a="1"/>
  <c r="L86" i="3"/>
  <c r="AD483" i="3"/>
  <c r="L57" i="3"/>
  <c r="J275" i="3"/>
  <c r="P519" i="3"/>
  <c r="AC155" i="3"/>
  <c r="AI338" i="3"/>
  <c r="T365" i="3"/>
  <c r="U368" i="3"/>
  <c r="M85" i="3"/>
  <c r="X488" i="3"/>
  <c r="J365" i="3"/>
  <c r="AF217" i="3"/>
  <c r="AE89" i="3"/>
  <c r="H460" i="3"/>
  <c r="AG213" i="3"/>
  <c r="M430" i="3"/>
  <c r="P155" i="3"/>
  <c r="U393" i="3"/>
  <c r="X23" i="41"/>
  <c r="Q13" i="37"/>
  <c r="V491" i="3"/>
  <c r="G21" i="29" a="1"/>
  <c r="V47" i="29" a="1"/>
  <c r="G49" i="29" a="1"/>
  <c r="W123" i="3"/>
  <c r="AF91" i="3"/>
  <c r="N56" i="3"/>
  <c r="AD211" i="3"/>
  <c r="M24" i="41"/>
  <c r="H245" i="3"/>
  <c r="H20" i="37"/>
  <c r="I15" i="29" a="1"/>
  <c r="K485" i="3"/>
  <c r="L546" i="3"/>
  <c r="AD549" i="3"/>
  <c r="U21" i="37"/>
  <c r="S30" i="3"/>
  <c r="Y369" i="3"/>
  <c r="Q332" i="3"/>
  <c r="I11" i="37"/>
  <c r="W549" i="3"/>
  <c r="J91" i="3"/>
  <c r="Y18" i="29" a="1"/>
  <c r="I27" i="37"/>
  <c r="P50" i="29" a="1"/>
  <c r="L395" i="3"/>
  <c r="AC484" i="3"/>
  <c r="J366" i="3"/>
  <c r="Z13" i="29" a="1"/>
  <c r="L398" i="3"/>
  <c r="Z490" i="3"/>
  <c r="U483" i="3"/>
  <c r="T183" i="3"/>
  <c r="AI118" i="3"/>
  <c r="J399" i="3"/>
  <c r="AB85" i="3"/>
  <c r="U489" i="3"/>
  <c r="Q16" i="29" a="1"/>
  <c r="R29" i="37"/>
  <c r="K120" i="3"/>
  <c r="W47" i="29" a="1"/>
  <c r="P490" i="3"/>
  <c r="H490" i="3"/>
  <c r="V24" i="37"/>
  <c r="AA23" i="29" a="1"/>
  <c r="U56" i="3"/>
  <c r="AE147" i="3"/>
  <c r="Y186" i="3"/>
  <c r="W362" i="3"/>
  <c r="V60" i="3"/>
  <c r="AB153" i="3"/>
  <c r="L339" i="3"/>
  <c r="AC217" i="3"/>
  <c r="L149" i="3"/>
  <c r="K461" i="3"/>
  <c r="Q521" i="3"/>
  <c r="AB29" i="3"/>
  <c r="W27" i="37"/>
  <c r="Z241" i="3"/>
  <c r="I23" i="41"/>
  <c r="Z20" i="37"/>
  <c r="T548" i="3"/>
  <c r="Q552" i="3"/>
  <c r="I363" i="3"/>
  <c r="AH332" i="3"/>
  <c r="W51" i="29" a="1"/>
  <c r="V25" i="29" a="1"/>
  <c r="V361" i="3"/>
  <c r="X120" i="3"/>
  <c r="Z27" i="29" a="1"/>
  <c r="G32" i="3"/>
  <c r="P277" i="3"/>
  <c r="U304" i="3"/>
  <c r="V362" i="3"/>
  <c r="AD242" i="3"/>
  <c r="O29" i="3"/>
  <c r="R21" i="29" a="1"/>
  <c r="I489" i="3"/>
  <c r="P247" i="3"/>
  <c r="K29" i="3"/>
  <c r="J40" i="29" a="1"/>
  <c r="AI424" i="3"/>
  <c r="R30" i="37"/>
  <c r="Q52" i="29" a="1"/>
  <c r="T430" i="3"/>
  <c r="Y331" i="3"/>
  <c r="H242" i="3"/>
  <c r="AH86" i="3"/>
  <c r="Q304" i="3"/>
  <c r="AB28" i="3"/>
  <c r="L483" i="3"/>
  <c r="R394" i="3"/>
  <c r="Y547" i="3"/>
  <c r="K22" i="37"/>
  <c r="Q155" i="3"/>
  <c r="I57" i="29" a="1"/>
  <c r="AE181" i="3"/>
  <c r="P148" i="3"/>
  <c r="W488" i="3"/>
  <c r="AF30" i="3"/>
  <c r="O13" i="37"/>
  <c r="P29" i="3"/>
  <c r="J13" i="41"/>
  <c r="AE424" i="3"/>
  <c r="V32" i="3"/>
  <c r="M119" i="3"/>
  <c r="H19" i="29" a="1"/>
  <c r="L455" i="3"/>
  <c r="R12" i="29" a="1"/>
  <c r="R489" i="3"/>
  <c r="I149" i="3"/>
  <c r="AB271" i="3"/>
  <c r="W22" i="37"/>
  <c r="L245" i="3"/>
  <c r="AF56" i="3"/>
  <c r="S336" i="3"/>
  <c r="T23" i="37"/>
  <c r="S12" i="29" a="1"/>
  <c r="AB148" i="3"/>
  <c r="AE56" i="3"/>
  <c r="G394" i="3"/>
  <c r="H424" i="3"/>
  <c r="O90" i="3"/>
  <c r="L56" i="3"/>
  <c r="R552" i="3"/>
  <c r="AC424" i="3"/>
  <c r="AD59" i="3"/>
  <c r="I552" i="3"/>
  <c r="Y30" i="29" a="1"/>
  <c r="AC369" i="3"/>
  <c r="X45" i="29" a="1"/>
  <c r="P271" i="3"/>
  <c r="AH31" i="3"/>
  <c r="J364" i="3"/>
  <c r="X88" i="3"/>
  <c r="AC334" i="3"/>
  <c r="L547" i="3"/>
  <c r="AA29" i="29" a="1"/>
  <c r="AB521" i="3"/>
  <c r="X461" i="3"/>
  <c r="AG212" i="3"/>
  <c r="AI55" i="3"/>
  <c r="P521" i="3"/>
  <c r="N332" i="3"/>
  <c r="I522" i="3"/>
  <c r="I458" i="3"/>
  <c r="AF245" i="3"/>
  <c r="AH398" i="3"/>
  <c r="Z339" i="3"/>
  <c r="AC304" i="3"/>
  <c r="X517" i="3"/>
  <c r="AH152" i="3"/>
  <c r="S26" i="41"/>
  <c r="W25" i="37"/>
  <c r="AB155" i="3"/>
  <c r="H51" i="29" a="1"/>
  <c r="AD430" i="3"/>
  <c r="AE487" i="3"/>
  <c r="K23" i="29" a="1"/>
  <c r="Z245" i="3"/>
  <c r="O84" i="3"/>
  <c r="AA425" i="3"/>
  <c r="V117" i="3"/>
  <c r="L307" i="3"/>
  <c r="N216" i="3"/>
  <c r="P460" i="3"/>
  <c r="V27" i="37"/>
  <c r="O24" i="41"/>
  <c r="S276" i="3"/>
  <c r="O47" i="29" a="1"/>
  <c r="Z55" i="29" a="1"/>
  <c r="AA151" i="3"/>
  <c r="X19" i="29" a="1"/>
  <c r="R88" i="3"/>
  <c r="M212" i="3"/>
  <c r="M13" i="41"/>
  <c r="W39" i="29" a="1"/>
  <c r="AF86" i="3"/>
  <c r="AB553" i="3"/>
  <c r="AF186" i="3"/>
  <c r="R548" i="3"/>
  <c r="T48" i="29" a="1"/>
  <c r="AE120" i="3"/>
  <c r="J185" i="3"/>
  <c r="O241" i="3"/>
  <c r="L308" i="3"/>
  <c r="U485" i="3"/>
  <c r="N25" i="41"/>
  <c r="R30" i="29" a="1"/>
  <c r="R30" i="41"/>
  <c r="U550" i="3"/>
  <c r="H361" i="3"/>
  <c r="Z365" i="3"/>
  <c r="G52" i="3"/>
  <c r="T11" i="37"/>
  <c r="M213" i="3"/>
  <c r="P520" i="3"/>
  <c r="AE84" i="3"/>
  <c r="U55" i="3"/>
  <c r="V425" i="3"/>
  <c r="O89" i="3"/>
  <c r="AH150" i="3"/>
  <c r="L217" i="3"/>
  <c r="J363" i="3"/>
  <c r="AG123" i="3"/>
  <c r="H150" i="3"/>
  <c r="AG427" i="3"/>
  <c r="G56" i="3"/>
  <c r="P13" i="29" a="1"/>
  <c r="AG397" i="3"/>
  <c r="AC306" i="3"/>
  <c r="S116" i="3"/>
  <c r="H89" i="3"/>
  <c r="K117" i="3"/>
  <c r="K25" i="41"/>
  <c r="N245" i="3"/>
  <c r="AI155" i="3"/>
  <c r="X21" i="29" a="1"/>
  <c r="AF31" i="3"/>
  <c r="AC331" i="3"/>
  <c r="N522" i="3"/>
  <c r="AC430" i="3"/>
  <c r="Z489" i="3"/>
  <c r="AA396" i="3"/>
  <c r="AB550" i="3"/>
  <c r="W24" i="41"/>
  <c r="L394" i="3"/>
  <c r="V215" i="3"/>
  <c r="U11" i="37"/>
  <c r="V42" i="29" a="1"/>
  <c r="M273" i="3"/>
  <c r="AI364" i="3"/>
  <c r="AE116" i="3"/>
  <c r="V368" i="3"/>
  <c r="U26" i="29" a="1"/>
  <c r="AG275" i="3"/>
  <c r="AB485" i="3"/>
  <c r="O397" i="3"/>
  <c r="H484" i="3"/>
  <c r="H123" i="3"/>
  <c r="AF459" i="3"/>
  <c r="P56" i="29" a="1"/>
  <c r="H57" i="3"/>
  <c r="X30" i="29" a="1"/>
  <c r="L22" i="41"/>
  <c r="Q334" i="3"/>
  <c r="V394" i="3"/>
  <c r="S55" i="3"/>
  <c r="AD547" i="3"/>
  <c r="H339" i="3"/>
  <c r="P425" i="3"/>
  <c r="N155" i="3"/>
  <c r="X25" i="37"/>
  <c r="R485" i="3"/>
  <c r="Q53" i="29" a="1"/>
  <c r="J53" i="3"/>
  <c r="K30" i="3"/>
  <c r="N31" i="3"/>
  <c r="H16" i="29" a="1"/>
  <c r="K369" i="3"/>
  <c r="L214" i="3"/>
  <c r="W336" i="3"/>
  <c r="J362" i="3"/>
  <c r="W334" i="3"/>
  <c r="AH363" i="3"/>
  <c r="Q546" i="3"/>
  <c r="AD335" i="3"/>
  <c r="AB181" i="3"/>
  <c r="AG395" i="3"/>
  <c r="AH430" i="3"/>
  <c r="R46" i="29" a="1"/>
  <c r="L151" i="3"/>
  <c r="X368" i="3"/>
  <c r="R118" i="3"/>
  <c r="R367" i="3"/>
  <c r="N550" i="3"/>
  <c r="I60" i="3"/>
  <c r="U87" i="3"/>
  <c r="H149" i="3"/>
  <c r="Y11" i="37"/>
  <c r="S121" i="3"/>
  <c r="N521" i="3"/>
  <c r="L59" i="3"/>
  <c r="O215" i="3"/>
  <c r="AG242" i="3"/>
  <c r="U336" i="3"/>
  <c r="AD272" i="3"/>
  <c r="H13" i="37"/>
  <c r="W307" i="3"/>
  <c r="X243" i="3"/>
  <c r="U42" i="29" a="1"/>
  <c r="M277" i="3"/>
  <c r="L246" i="3"/>
  <c r="W56" i="29" a="1"/>
  <c r="AG84" i="3"/>
  <c r="V20" i="41"/>
  <c r="N339" i="3"/>
  <c r="V52" i="3"/>
  <c r="N368" i="3"/>
  <c r="V277" i="3"/>
  <c r="W274" i="3"/>
  <c r="Q56" i="3"/>
  <c r="AF484" i="3"/>
  <c r="V486" i="3"/>
  <c r="AF119" i="3"/>
  <c r="K13" i="29" a="1"/>
  <c r="M27" i="3"/>
  <c r="R11" i="29" a="1"/>
  <c r="Z87" i="3"/>
  <c r="J10" i="37"/>
  <c r="W59" i="3"/>
  <c r="Y29" i="3"/>
  <c r="Y395" i="3"/>
  <c r="AD88" i="3"/>
  <c r="Q461" i="3"/>
  <c r="G86" i="3"/>
  <c r="W398" i="3"/>
  <c r="J59" i="3"/>
  <c r="T399" i="3"/>
  <c r="G425" i="3"/>
  <c r="W118" i="3"/>
  <c r="AD460" i="3"/>
  <c r="N32" i="3"/>
  <c r="AI54" i="3"/>
  <c r="W53" i="29" a="1"/>
  <c r="I19" i="29" a="1"/>
  <c r="Z423" i="3"/>
  <c r="AF306" i="3"/>
  <c r="P23" i="41"/>
  <c r="AC213" i="3"/>
  <c r="Z211" i="3"/>
  <c r="Z369" i="3"/>
  <c r="AE363" i="3"/>
  <c r="K339" i="3"/>
  <c r="Y87" i="3"/>
  <c r="G397" i="3"/>
  <c r="R518" i="3"/>
  <c r="U246" i="3"/>
  <c r="P120" i="3"/>
  <c r="AG276" i="3"/>
  <c r="AF244" i="3"/>
  <c r="L489" i="3"/>
  <c r="H52" i="29" a="1"/>
  <c r="V150" i="3"/>
  <c r="X26" i="37"/>
  <c r="V25" i="37"/>
  <c r="AG155" i="3"/>
  <c r="AB32" i="3"/>
  <c r="H57" i="29" a="1"/>
  <c r="I89" i="3"/>
  <c r="J39" i="29" a="1"/>
  <c r="T26" i="41"/>
  <c r="O45" i="29" a="1"/>
  <c r="AH339" i="3"/>
  <c r="I213" i="3"/>
  <c r="AF458" i="3"/>
  <c r="V483" i="3"/>
  <c r="P398" i="3"/>
  <c r="J276" i="3"/>
  <c r="O398" i="3"/>
  <c r="T337" i="3"/>
  <c r="R337" i="3"/>
  <c r="Q11" i="37"/>
  <c r="K123" i="3"/>
  <c r="N116" i="3"/>
  <c r="R28" i="29" a="1"/>
  <c r="S10" i="37"/>
  <c r="K520" i="3"/>
  <c r="G210" i="3"/>
  <c r="J25" i="29" a="1"/>
  <c r="V28" i="3"/>
  <c r="AI332" i="3"/>
  <c r="X396" i="3"/>
  <c r="G186" i="3"/>
  <c r="O15" i="29" a="1"/>
  <c r="T55" i="3"/>
  <c r="AE549" i="3"/>
  <c r="N271" i="3"/>
  <c r="I520" i="3"/>
  <c r="AI247" i="3"/>
  <c r="U423" i="3"/>
  <c r="K85" i="3"/>
  <c r="N241" i="3"/>
  <c r="H427" i="3"/>
  <c r="Q396" i="3"/>
  <c r="S29" i="29" a="1"/>
  <c r="K331" i="3"/>
  <c r="Q55" i="29" a="1"/>
  <c r="S397" i="3"/>
  <c r="N54" i="3"/>
  <c r="AI274" i="3"/>
  <c r="AI271" i="3"/>
  <c r="Y48" i="29" a="1"/>
  <c r="G19" i="29" a="1"/>
  <c r="R22" i="41"/>
  <c r="S427" i="3"/>
  <c r="U41" i="29" a="1"/>
  <c r="R454" i="3"/>
  <c r="N89" i="3"/>
  <c r="Z307" i="3"/>
  <c r="AH241" i="3"/>
  <c r="M116" i="3"/>
  <c r="T84" i="3"/>
  <c r="U277" i="3"/>
  <c r="Q19" i="29" a="1"/>
  <c r="M56" i="3"/>
  <c r="AF90" i="3"/>
  <c r="Q153" i="3"/>
  <c r="H519" i="3"/>
  <c r="N396" i="3"/>
  <c r="AG31" i="3"/>
  <c r="L399" i="3"/>
  <c r="J154" i="3"/>
  <c r="Q45" i="29" a="1"/>
  <c r="V551" i="3"/>
  <c r="AB395" i="3"/>
  <c r="X183" i="3"/>
  <c r="S183" i="3"/>
  <c r="X490" i="3"/>
  <c r="AB516" i="3"/>
  <c r="N91" i="3"/>
  <c r="X22" i="41"/>
  <c r="L155" i="3"/>
  <c r="K87" i="3"/>
  <c r="P274" i="3"/>
  <c r="X307" i="3"/>
  <c r="AG455" i="3"/>
  <c r="S10" i="41"/>
  <c r="Y30" i="37"/>
  <c r="X154" i="3"/>
  <c r="AE338" i="3"/>
  <c r="Z22" i="37"/>
  <c r="AI212" i="3"/>
  <c r="M429" i="3"/>
  <c r="P337" i="3"/>
  <c r="AI116" i="3"/>
  <c r="H517" i="3"/>
  <c r="Z25" i="37"/>
  <c r="AA119" i="3"/>
  <c r="AD425" i="3"/>
  <c r="S27" i="41"/>
  <c r="P121" i="3"/>
  <c r="AF122" i="3"/>
  <c r="G28" i="3"/>
  <c r="AE490" i="3"/>
  <c r="S456" i="3"/>
  <c r="U48" i="29" a="1"/>
  <c r="AA427" i="3"/>
  <c r="X20" i="37"/>
  <c r="Q366" i="3"/>
  <c r="K41" i="29" a="1"/>
  <c r="T181" i="3"/>
  <c r="V304" i="3"/>
  <c r="Z277" i="3"/>
  <c r="T425" i="3"/>
  <c r="X181" i="3"/>
  <c r="AE119" i="3"/>
  <c r="V459" i="3"/>
  <c r="I47" i="29" a="1"/>
  <c r="Q36" i="29" a="1"/>
  <c r="T217" i="3"/>
  <c r="S84" i="3"/>
  <c r="O247" i="3"/>
  <c r="O334" i="3"/>
  <c r="AI425" i="3"/>
  <c r="I364" i="3"/>
  <c r="G362" i="3"/>
  <c r="M155" i="3"/>
  <c r="AA369" i="3"/>
  <c r="G366" i="3"/>
  <c r="M20" i="41"/>
  <c r="T90" i="3"/>
  <c r="K304" i="3"/>
  <c r="S46" i="29" a="1"/>
  <c r="W22" i="41"/>
  <c r="Q42" i="29" a="1"/>
  <c r="Q460" i="3"/>
  <c r="H428" i="3"/>
  <c r="Q22" i="37"/>
  <c r="V45" i="29" a="1"/>
  <c r="AE335" i="3"/>
  <c r="I29" i="3"/>
  <c r="U490" i="3"/>
  <c r="AI361" i="3"/>
  <c r="Y337" i="3"/>
  <c r="U12" i="41"/>
  <c r="N26" i="41"/>
  <c r="W57" i="3"/>
  <c r="X489" i="3"/>
  <c r="S553" i="3"/>
  <c r="G486" i="3"/>
  <c r="U484" i="3"/>
  <c r="L337" i="3"/>
  <c r="T13" i="29" a="1"/>
  <c r="AH489" i="3"/>
  <c r="AB426" i="3"/>
  <c r="G549" i="3"/>
  <c r="AD461" i="3"/>
  <c r="X58" i="3"/>
  <c r="I12" i="29" a="1"/>
  <c r="J28" i="37"/>
  <c r="M54" i="3"/>
  <c r="AD153" i="3"/>
  <c r="G213" i="3"/>
  <c r="S21" i="41"/>
  <c r="R214" i="3"/>
  <c r="O40" i="29" a="1"/>
  <c r="P36" i="29" a="1"/>
  <c r="AE551" i="3"/>
  <c r="T26" i="29" a="1"/>
  <c r="U26" i="41"/>
  <c r="AI184" i="3"/>
  <c r="Z425" i="3"/>
  <c r="X85" i="3"/>
  <c r="H56" i="3"/>
  <c r="AE32" i="3"/>
  <c r="Y60" i="3"/>
  <c r="H429" i="3"/>
  <c r="AB215" i="3"/>
  <c r="AF361" i="3"/>
  <c r="J182" i="3"/>
  <c r="R215" i="3"/>
  <c r="G399" i="3"/>
  <c r="I153" i="3"/>
  <c r="AC486" i="3"/>
  <c r="N182" i="3"/>
  <c r="AI276" i="3"/>
  <c r="G277" i="3"/>
  <c r="K116" i="3"/>
  <c r="X27" i="29" a="1"/>
  <c r="AG488" i="3"/>
  <c r="M30" i="41"/>
  <c r="T40" i="29" a="1"/>
  <c r="P485" i="3"/>
  <c r="M308" i="3"/>
  <c r="T215" i="3"/>
  <c r="X150" i="3"/>
  <c r="Z22" i="29" a="1"/>
  <c r="P29" i="41"/>
  <c r="U486" i="3"/>
  <c r="J216" i="3"/>
  <c r="AD489" i="3"/>
  <c r="AG336" i="3"/>
  <c r="T30" i="3"/>
  <c r="L491" i="3"/>
  <c r="I215" i="3"/>
  <c r="W369" i="3"/>
  <c r="O486" i="3"/>
  <c r="L21" i="41"/>
  <c r="P491" i="3"/>
  <c r="T366" i="3"/>
  <c r="AA212" i="3"/>
  <c r="V488" i="3"/>
  <c r="L277" i="3"/>
  <c r="K521" i="3"/>
  <c r="Y55" i="29" a="1"/>
  <c r="AA271" i="3"/>
  <c r="S52" i="29" a="1"/>
  <c r="T397" i="3"/>
  <c r="N516" i="3"/>
  <c r="Y180" i="3"/>
  <c r="P549" i="3"/>
  <c r="X30" i="3"/>
  <c r="AI181" i="3"/>
  <c r="AC181" i="3"/>
  <c r="V458" i="3"/>
  <c r="K185" i="3"/>
  <c r="M149" i="3"/>
  <c r="J520" i="3"/>
  <c r="AG362" i="3"/>
  <c r="O457" i="3"/>
  <c r="L333" i="3"/>
  <c r="N308" i="3"/>
  <c r="Z152" i="3"/>
  <c r="AA42" i="29" a="1"/>
  <c r="AB336" i="3"/>
  <c r="S394" i="3"/>
  <c r="AB277" i="3"/>
  <c r="M185" i="3"/>
  <c r="AF332" i="3"/>
  <c r="I23" i="37"/>
  <c r="AC305" i="3"/>
  <c r="I56" i="29" a="1"/>
  <c r="AG368" i="3"/>
  <c r="V212" i="3"/>
  <c r="H116" i="3"/>
  <c r="Z216" i="3"/>
  <c r="AE459" i="3"/>
  <c r="AH182" i="3"/>
  <c r="Z123" i="3"/>
  <c r="H243" i="3"/>
  <c r="H369" i="3"/>
  <c r="M152" i="3"/>
  <c r="W116" i="3"/>
  <c r="O305" i="3"/>
  <c r="AG217" i="3"/>
  <c r="X483" i="3"/>
  <c r="Y24" i="29" a="1"/>
  <c r="P25" i="37"/>
  <c r="K393" i="3"/>
  <c r="I547" i="3"/>
  <c r="AE57" i="3"/>
  <c r="V396" i="3"/>
  <c r="AC547" i="3"/>
  <c r="P85" i="3"/>
  <c r="AA217" i="3"/>
  <c r="S23" i="29" a="1"/>
  <c r="Y242" i="3"/>
  <c r="P367" i="3"/>
  <c r="S488" i="3"/>
  <c r="G426" i="3"/>
  <c r="O181" i="3"/>
  <c r="J58" i="3"/>
  <c r="T553" i="3"/>
  <c r="AG154" i="3"/>
  <c r="O30" i="41"/>
  <c r="Q455" i="3"/>
  <c r="N520" i="3"/>
  <c r="AE277" i="3"/>
  <c r="L52" i="3"/>
  <c r="Q47" i="29" a="1"/>
  <c r="P48" i="29" a="1"/>
  <c r="AI486" i="3"/>
  <c r="P183" i="3"/>
  <c r="K423" i="3"/>
  <c r="X49" i="29" a="1"/>
  <c r="X274" i="3"/>
  <c r="AC428" i="3"/>
  <c r="K27" i="37"/>
  <c r="Y52" i="29" a="1"/>
  <c r="S11" i="41"/>
  <c r="H118" i="3"/>
  <c r="R491" i="3"/>
  <c r="AB27" i="3"/>
  <c r="Y37" i="29" a="1"/>
  <c r="AB154" i="3"/>
  <c r="V337" i="3"/>
  <c r="W27" i="41"/>
  <c r="K277" i="3"/>
  <c r="AE423" i="3"/>
  <c r="X59" i="3"/>
  <c r="W17" i="29" a="1"/>
  <c r="AD215" i="3"/>
  <c r="R28" i="37"/>
  <c r="G20" i="37"/>
  <c r="N149" i="3"/>
  <c r="O118" i="3"/>
  <c r="K20" i="29" a="1"/>
  <c r="X17" i="29" a="1"/>
  <c r="AH397" i="3"/>
  <c r="P213" i="3"/>
  <c r="S272" i="3"/>
  <c r="L184" i="3"/>
  <c r="W24" i="29" a="1"/>
  <c r="T398" i="3"/>
  <c r="O9" i="29" a="1"/>
  <c r="AG486" i="3"/>
  <c r="W29" i="29" a="1"/>
  <c r="AA429" i="3"/>
  <c r="H148" i="3"/>
  <c r="AF430" i="3"/>
  <c r="P13" i="37"/>
  <c r="AG85" i="3"/>
  <c r="AC122" i="3"/>
  <c r="Y56" i="29" a="1"/>
  <c r="AH60" i="3"/>
  <c r="L367" i="3"/>
  <c r="AH87" i="3"/>
  <c r="V21" i="37"/>
  <c r="R25" i="41"/>
  <c r="Q486" i="3"/>
  <c r="AI241" i="3"/>
  <c r="Z335" i="3"/>
  <c r="AE29" i="3"/>
  <c r="T52" i="29" a="1"/>
  <c r="Q46" i="29" a="1"/>
  <c r="AC59" i="3"/>
  <c r="AB367" i="3"/>
  <c r="Z184" i="3"/>
  <c r="I369" i="3"/>
  <c r="P216" i="3"/>
  <c r="AC456" i="3"/>
  <c r="X425" i="3"/>
  <c r="AG548" i="3"/>
  <c r="W21" i="41"/>
  <c r="M154" i="3"/>
  <c r="J117" i="3"/>
  <c r="M247" i="3"/>
  <c r="J333" i="3"/>
  <c r="T152" i="3"/>
  <c r="N214" i="3"/>
  <c r="K553" i="3"/>
  <c r="S308" i="3"/>
  <c r="O460" i="3"/>
  <c r="Y22" i="37"/>
  <c r="AI551" i="3"/>
  <c r="AI275" i="3"/>
  <c r="X486" i="3"/>
  <c r="I186" i="3"/>
  <c r="P22" i="37"/>
  <c r="K426" i="3"/>
  <c r="AB425" i="3"/>
  <c r="J36" i="29" a="1"/>
  <c r="AD118" i="3"/>
  <c r="Z552" i="3"/>
  <c r="AI489" i="3"/>
  <c r="Z491" i="3"/>
  <c r="O18" i="29" a="1"/>
  <c r="K213" i="3"/>
  <c r="S455" i="3"/>
  <c r="Y489" i="3"/>
  <c r="O59" i="3"/>
  <c r="W276" i="3"/>
  <c r="H31" i="3"/>
  <c r="AE118" i="3"/>
  <c r="G153" i="3"/>
  <c r="O38" i="29" a="1"/>
  <c r="AG489" i="3"/>
  <c r="I337" i="3"/>
  <c r="Q50" i="29" a="1"/>
  <c r="J519" i="3"/>
  <c r="AB459" i="3"/>
  <c r="J368" i="3"/>
  <c r="T246" i="3"/>
  <c r="AA47" i="29" a="1"/>
  <c r="I22" i="41"/>
  <c r="AG214" i="3"/>
  <c r="AF116" i="3"/>
  <c r="Z53" i="3"/>
  <c r="AD117" i="3"/>
  <c r="Y216" i="3"/>
  <c r="AH549" i="3"/>
  <c r="S461" i="3"/>
  <c r="W458" i="3"/>
  <c r="W275" i="3"/>
  <c r="R334" i="3"/>
  <c r="V44" i="29" a="1"/>
  <c r="H396" i="3"/>
  <c r="J30" i="41"/>
  <c r="I23" i="29" a="1"/>
  <c r="AI483" i="3"/>
  <c r="O488" i="3"/>
  <c r="AD183" i="3"/>
  <c r="V10" i="37"/>
  <c r="Q58" i="3"/>
  <c r="AG399" i="3"/>
  <c r="AG272" i="3"/>
  <c r="W41" i="29" a="1"/>
  <c r="N517" i="3"/>
  <c r="T30" i="41"/>
  <c r="P333" i="3"/>
  <c r="AA150" i="3"/>
  <c r="AH148" i="3"/>
  <c r="T25" i="41"/>
  <c r="S28" i="41"/>
  <c r="AC549" i="3"/>
  <c r="AH184" i="3"/>
  <c r="O487" i="3"/>
  <c r="AD305" i="3"/>
  <c r="Z271" i="3"/>
  <c r="Z30" i="37"/>
  <c r="X30" i="41"/>
  <c r="L461" i="3"/>
  <c r="W148" i="3"/>
  <c r="T427" i="3"/>
  <c r="O148" i="3"/>
  <c r="AA361" i="3"/>
  <c r="H14" i="29" a="1"/>
  <c r="AF88" i="3"/>
  <c r="AF59" i="3"/>
  <c r="Y367" i="3"/>
  <c r="L147" i="3"/>
  <c r="AA57" i="3"/>
  <c r="AB87" i="3"/>
  <c r="AC333" i="3"/>
  <c r="R275" i="3"/>
  <c r="K460" i="3"/>
  <c r="N30" i="3"/>
  <c r="P47" i="29" a="1"/>
  <c r="Q550" i="3"/>
  <c r="K549" i="3"/>
  <c r="AD519" i="3"/>
  <c r="M272" i="3"/>
  <c r="I13" i="41"/>
  <c r="AA85" i="3"/>
  <c r="X244" i="3"/>
  <c r="O23" i="29" a="1"/>
  <c r="W26" i="37"/>
  <c r="K53" i="3"/>
  <c r="I366" i="3"/>
  <c r="N306" i="3"/>
  <c r="K155" i="3"/>
  <c r="I55" i="29" a="1"/>
  <c r="O152" i="3"/>
  <c r="AD276" i="3"/>
  <c r="I17" i="29" a="1"/>
  <c r="I121" i="3"/>
  <c r="Q517" i="3"/>
  <c r="X21" i="41"/>
  <c r="H489" i="3"/>
  <c r="Q37" i="29" a="1"/>
  <c r="AF182" i="3"/>
  <c r="X10" i="29" a="1"/>
  <c r="N90" i="3"/>
  <c r="T456" i="3"/>
  <c r="AD484" i="3"/>
  <c r="AB489" i="3"/>
  <c r="V305" i="3"/>
  <c r="Q308" i="3"/>
  <c r="W22" i="29" a="1"/>
  <c r="P458" i="3"/>
  <c r="G364" i="3"/>
  <c r="S23" i="41"/>
  <c r="AH334" i="3"/>
  <c r="R521" i="3"/>
  <c r="P399" i="3"/>
  <c r="P185" i="3"/>
  <c r="K9" i="29" a="1"/>
  <c r="Y30" i="3"/>
  <c r="H17" i="29" a="1"/>
  <c r="AE117" i="3"/>
  <c r="Y50" i="29" a="1"/>
  <c r="AA331" i="3"/>
  <c r="L365" i="3"/>
  <c r="AA334" i="3"/>
  <c r="S86" i="3"/>
  <c r="J155" i="3"/>
  <c r="AD488" i="3"/>
  <c r="P90" i="3"/>
  <c r="AA182" i="3"/>
  <c r="N147" i="3"/>
  <c r="L13" i="41"/>
  <c r="Z150" i="3"/>
  <c r="AA122" i="3"/>
  <c r="J88" i="3"/>
  <c r="AC368" i="3"/>
  <c r="AB488" i="3"/>
  <c r="L276" i="3"/>
  <c r="Q149" i="3"/>
  <c r="H23" i="29" a="1"/>
  <c r="P25" i="29" a="1"/>
  <c r="I52" i="3"/>
  <c r="N430" i="3"/>
  <c r="Q24" i="41"/>
  <c r="R461" i="3"/>
  <c r="I277" i="3"/>
  <c r="Y26" i="29" a="1"/>
  <c r="Y399" i="3"/>
  <c r="U20" i="37"/>
  <c r="AA89" i="3"/>
  <c r="AI548" i="3"/>
  <c r="AF520" i="3"/>
  <c r="I245" i="3"/>
  <c r="L29" i="41"/>
  <c r="Y20" i="37"/>
  <c r="I120" i="3"/>
  <c r="P212" i="3"/>
  <c r="T53" i="3"/>
  <c r="AG186" i="3"/>
  <c r="V247" i="3"/>
  <c r="X428" i="3"/>
  <c r="P84" i="3"/>
  <c r="X28" i="41"/>
  <c r="M425" i="3"/>
  <c r="T275" i="3"/>
  <c r="L458" i="3"/>
  <c r="P461" i="3"/>
  <c r="AH210" i="3"/>
  <c r="R186" i="3"/>
  <c r="S242" i="3"/>
  <c r="M486" i="3"/>
  <c r="Y21" i="37"/>
  <c r="AH155" i="3"/>
  <c r="N461" i="3"/>
  <c r="AG521" i="3"/>
  <c r="S56" i="29" a="1"/>
  <c r="R424" i="3"/>
  <c r="AG551" i="3"/>
  <c r="AE304" i="3"/>
  <c r="T243" i="3"/>
  <c r="G22" i="37"/>
  <c r="M242" i="3"/>
  <c r="Q29" i="29" a="1"/>
  <c r="I18" i="29" a="1"/>
  <c r="AA24" i="29" a="1"/>
  <c r="X10" i="41"/>
  <c r="G307" i="3"/>
  <c r="R331" i="3"/>
  <c r="U549" i="3"/>
  <c r="I331" i="3"/>
  <c r="X460" i="3"/>
  <c r="O551" i="3"/>
  <c r="Y274" i="3"/>
  <c r="U50" i="29" a="1"/>
  <c r="K550" i="3"/>
  <c r="T13" i="41"/>
  <c r="AA216" i="3"/>
  <c r="Z27" i="3"/>
  <c r="M55" i="3"/>
  <c r="V48" i="29" a="1"/>
  <c r="Q117" i="3"/>
  <c r="AC308" i="3"/>
  <c r="AG429" i="3"/>
  <c r="I37" i="29" a="1"/>
  <c r="X212" i="3"/>
  <c r="J53" i="29" a="1"/>
  <c r="G26" i="37"/>
  <c r="H247" i="3"/>
  <c r="AF488" i="3"/>
  <c r="S334" i="3"/>
  <c r="U551" i="3"/>
  <c r="J339" i="3"/>
  <c r="R9" i="29" a="1"/>
  <c r="T43" i="29" a="1"/>
  <c r="AI277" i="3"/>
  <c r="V87" i="3"/>
  <c r="AH483" i="3"/>
  <c r="O517" i="3"/>
  <c r="K430" i="3"/>
  <c r="G520" i="3"/>
  <c r="P153" i="3"/>
  <c r="I29" i="41"/>
  <c r="K60" i="3"/>
  <c r="V54" i="29" a="1"/>
  <c r="X521" i="3"/>
  <c r="M181" i="3"/>
  <c r="AB519" i="3"/>
  <c r="AI461" i="3"/>
  <c r="P52" i="3"/>
  <c r="AI367" i="3"/>
  <c r="U338" i="3"/>
  <c r="P457" i="3"/>
  <c r="AH53" i="3"/>
  <c r="J25" i="37"/>
  <c r="Y123" i="3"/>
  <c r="J153" i="3"/>
  <c r="I30" i="41"/>
  <c r="W26" i="29" a="1"/>
  <c r="M367" i="3"/>
  <c r="AI90" i="3"/>
  <c r="AE217" i="3"/>
  <c r="O338" i="3"/>
  <c r="Y244" i="3"/>
  <c r="M148" i="3"/>
  <c r="X427" i="3"/>
  <c r="I339" i="3"/>
  <c r="P89" i="3"/>
  <c r="AF150" i="3"/>
  <c r="K29" i="29" a="1"/>
  <c r="L336" i="3"/>
  <c r="AE152" i="3"/>
  <c r="G338" i="3"/>
  <c r="R28" i="41"/>
  <c r="AE397" i="3"/>
  <c r="M334" i="3"/>
  <c r="AG517" i="3"/>
  <c r="Q548" i="3"/>
  <c r="K487" i="3"/>
  <c r="AD426" i="3"/>
  <c r="Z28" i="37"/>
  <c r="I50" i="29" a="1"/>
  <c r="M368" i="3"/>
  <c r="L331" i="3"/>
  <c r="W396" i="3"/>
  <c r="I122" i="3"/>
  <c r="T154" i="3"/>
  <c r="AI308" i="3"/>
  <c r="Y85" i="3"/>
  <c r="W304" i="3"/>
  <c r="Q549" i="3"/>
  <c r="AG490" i="3"/>
  <c r="W363" i="3"/>
  <c r="U339" i="3"/>
  <c r="X43" i="29" a="1"/>
  <c r="G308" i="3"/>
  <c r="J17" i="29" a="1"/>
  <c r="AF180" i="3"/>
  <c r="G11" i="29" a="1"/>
  <c r="O86" i="3"/>
  <c r="AE399" i="3"/>
  <c r="O394" i="3"/>
  <c r="W213" i="3"/>
  <c r="AA486" i="3"/>
  <c r="AG363" i="3"/>
  <c r="Y394" i="3"/>
  <c r="V13" i="41"/>
  <c r="Q213" i="3"/>
  <c r="AG247" i="3"/>
  <c r="H25" i="37"/>
  <c r="T483" i="3"/>
  <c r="Y43" i="29" a="1"/>
  <c r="AD57" i="3"/>
  <c r="G29" i="3"/>
  <c r="Z151" i="3"/>
  <c r="AH548" i="3"/>
  <c r="AI550" i="3"/>
  <c r="O28" i="41"/>
  <c r="X456" i="3"/>
  <c r="X56" i="29" a="1"/>
  <c r="X23" i="29" a="1"/>
  <c r="AD521" i="3"/>
  <c r="V29" i="29" a="1"/>
  <c r="G215" i="3"/>
  <c r="AA399" i="3"/>
  <c r="Y88" i="3"/>
  <c r="AD116" i="3"/>
  <c r="O58" i="3"/>
  <c r="R31" i="3"/>
  <c r="AH460" i="3"/>
  <c r="AH247" i="3"/>
  <c r="J56" i="3"/>
  <c r="G12" i="37"/>
  <c r="Y553" i="3"/>
  <c r="H186" i="3"/>
  <c r="T28" i="41"/>
  <c r="Q121" i="3"/>
  <c r="AG306" i="3"/>
  <c r="P552" i="3"/>
  <c r="X395" i="3"/>
  <c r="AF398" i="3"/>
  <c r="AA337" i="3"/>
  <c r="AA308" i="3"/>
  <c r="AE362" i="3"/>
  <c r="AA395" i="3"/>
  <c r="W489" i="3"/>
  <c r="G22" i="29" a="1"/>
  <c r="W335" i="3"/>
  <c r="Z48" i="29" a="1"/>
  <c r="J19" i="29" a="1"/>
  <c r="AF552" i="3"/>
  <c r="AH32" i="3"/>
  <c r="U455" i="3"/>
  <c r="R522" i="3"/>
  <c r="I519" i="3"/>
  <c r="S50" i="29" a="1"/>
  <c r="W245" i="3"/>
  <c r="W518" i="3"/>
  <c r="V27" i="29" a="1"/>
  <c r="M211" i="3"/>
  <c r="N11" i="41"/>
  <c r="Q484" i="3"/>
  <c r="P91" i="3"/>
  <c r="AE484" i="3"/>
  <c r="AD56" i="3"/>
  <c r="AI117" i="3"/>
  <c r="T24" i="41"/>
  <c r="AE155" i="3"/>
  <c r="I38" i="29" a="1"/>
  <c r="O50" i="29" a="1"/>
  <c r="H307" i="3"/>
  <c r="O154" i="3"/>
  <c r="G485" i="3"/>
  <c r="AI89" i="3"/>
  <c r="W305" i="3"/>
  <c r="AB272" i="3"/>
  <c r="P246" i="3"/>
  <c r="AI552" i="3"/>
  <c r="J12" i="37"/>
  <c r="U394" i="3"/>
  <c r="Z549" i="3"/>
  <c r="Q30" i="29" a="1"/>
  <c r="T23" i="29" a="1"/>
  <c r="AH487" i="3"/>
  <c r="Q485" i="3"/>
  <c r="N488" i="3"/>
  <c r="R423" i="3"/>
  <c r="T21" i="41"/>
  <c r="I39" i="29" a="1"/>
  <c r="T89" i="3"/>
  <c r="L485" i="3"/>
  <c r="U43" i="29" a="1"/>
  <c r="Q361" i="3"/>
  <c r="AH119" i="3"/>
  <c r="Z47" i="29" a="1"/>
  <c r="X20" i="41"/>
  <c r="AD487" i="3"/>
  <c r="I423" i="3"/>
  <c r="N186" i="3"/>
  <c r="T55" i="29" a="1"/>
  <c r="G211" i="3"/>
  <c r="AD123" i="3"/>
  <c r="J28" i="3"/>
  <c r="K23" i="41"/>
  <c r="AB397" i="3"/>
  <c r="T60" i="3"/>
  <c r="Q28" i="41"/>
  <c r="J89" i="3"/>
  <c r="W18" i="29" a="1"/>
  <c r="AG86" i="3"/>
  <c r="O43" i="29" a="1"/>
  <c r="S48" i="29" a="1"/>
  <c r="I361" i="3"/>
  <c r="Q339" i="3"/>
  <c r="Y13" i="29" a="1"/>
  <c r="Q367" i="3"/>
  <c r="X118" i="3"/>
  <c r="AA53" i="29" a="1"/>
  <c r="U28" i="37"/>
  <c r="K180" i="3"/>
  <c r="AB308" i="3"/>
  <c r="AG520" i="3"/>
  <c r="L306" i="3"/>
  <c r="AD337" i="3"/>
  <c r="P30" i="29" a="1"/>
  <c r="J272" i="3"/>
  <c r="AI59" i="3"/>
  <c r="I28" i="3"/>
  <c r="U20" i="29" a="1"/>
  <c r="Q120" i="3"/>
  <c r="Y458" i="3"/>
  <c r="AC517" i="3"/>
  <c r="W546" i="3"/>
  <c r="X518" i="3"/>
  <c r="U427" i="3"/>
  <c r="J26" i="41"/>
  <c r="L396" i="3"/>
  <c r="I54" i="29" a="1"/>
  <c r="U153" i="3"/>
  <c r="H217" i="3"/>
  <c r="G184" i="3"/>
  <c r="S399" i="3"/>
  <c r="R48" i="29" a="1"/>
  <c r="AD212" i="3"/>
  <c r="AC551" i="3"/>
  <c r="W52" i="29" a="1"/>
  <c r="L11" i="41"/>
  <c r="H87" i="3"/>
  <c r="M25" i="41"/>
  <c r="R24" i="29" a="1"/>
  <c r="O22" i="41"/>
  <c r="T333" i="3"/>
  <c r="Z52" i="29" a="1"/>
  <c r="K216" i="3"/>
  <c r="H22" i="29" a="1"/>
  <c r="T184" i="3"/>
  <c r="T428" i="3"/>
  <c r="Q21" i="29" a="1"/>
  <c r="T334" i="3"/>
  <c r="AB119" i="3"/>
  <c r="Z215" i="3"/>
  <c r="T32" i="3"/>
  <c r="AG426" i="3"/>
  <c r="G40" i="29" a="1"/>
  <c r="I546" i="3"/>
  <c r="AD551" i="3"/>
  <c r="N185" i="3"/>
  <c r="AA53" i="3"/>
  <c r="W210" i="3"/>
  <c r="AB455" i="3"/>
  <c r="N22" i="41"/>
  <c r="Z14" i="29" a="1"/>
  <c r="G57" i="3"/>
  <c r="U29" i="3"/>
  <c r="L241" i="3"/>
  <c r="M335" i="3"/>
  <c r="M454" i="3"/>
  <c r="X155" i="3"/>
  <c r="J522" i="3"/>
  <c r="Q483" i="3"/>
  <c r="X393" i="3"/>
  <c r="AA459" i="3"/>
  <c r="AC550" i="3"/>
  <c r="Q28" i="37"/>
  <c r="J55" i="29" a="1"/>
  <c r="S366" i="3"/>
  <c r="N121" i="3"/>
  <c r="J521" i="3"/>
  <c r="AE86" i="3"/>
  <c r="W153" i="3"/>
  <c r="J119" i="3"/>
  <c r="T28" i="37"/>
  <c r="AC271" i="3"/>
  <c r="AF211" i="3"/>
  <c r="U155" i="3"/>
  <c r="H363" i="3"/>
  <c r="J14" i="29" a="1"/>
  <c r="S396" i="3"/>
  <c r="L516" i="3"/>
  <c r="AC90" i="3"/>
  <c r="Z331" i="3"/>
  <c r="AH149" i="3"/>
  <c r="G242" i="3"/>
  <c r="G369" i="3"/>
  <c r="AE547" i="3"/>
  <c r="AA307" i="3"/>
  <c r="Q429" i="3"/>
  <c r="P430" i="3"/>
  <c r="M337" i="3"/>
  <c r="AA12" i="37"/>
  <c r="AA22" i="29" a="1"/>
  <c r="X39" i="29" a="1"/>
  <c r="S78" i="3"/>
  <c r="O17" i="3"/>
  <c r="I352" i="3"/>
  <c r="AB107" i="3"/>
  <c r="G284" i="3"/>
  <c r="V501" i="3"/>
  <c r="M561" i="3"/>
  <c r="AD353" i="3"/>
  <c r="AE167" i="3"/>
  <c r="J140" i="3"/>
  <c r="AA43" i="3"/>
  <c r="U37" i="3"/>
  <c r="R529" i="3"/>
  <c r="U72" i="3"/>
  <c r="M322" i="3"/>
  <c r="K317" i="3"/>
  <c r="N354" i="3"/>
  <c r="G259" i="3"/>
  <c r="L17" i="40" a="1"/>
  <c r="J407" i="3"/>
  <c r="Z15" i="29" a="1"/>
  <c r="K252" i="3"/>
  <c r="AF229" i="3"/>
  <c r="W414" i="3"/>
  <c r="R502" i="3"/>
  <c r="P564" i="3"/>
  <c r="AH75" i="3"/>
  <c r="Z567" i="3"/>
  <c r="R500" i="3"/>
  <c r="Y295" i="3"/>
  <c r="O323" i="3"/>
  <c r="AC438" i="3"/>
  <c r="G320" i="3"/>
  <c r="W380" i="3"/>
  <c r="I348" i="3"/>
  <c r="AB163" i="3"/>
  <c r="U385" i="3"/>
  <c r="O38" i="3"/>
  <c r="AF172" i="3"/>
  <c r="T326" i="3"/>
  <c r="X174" i="3"/>
  <c r="AH102" i="3"/>
  <c r="V534" i="3"/>
  <c r="K386" i="3"/>
  <c r="AC387" i="3"/>
  <c r="AH510" i="3"/>
  <c r="AH322" i="3"/>
  <c r="S352" i="3"/>
  <c r="H164" i="3"/>
  <c r="AB234" i="3"/>
  <c r="Y11" i="3"/>
  <c r="M471" i="3"/>
  <c r="P132" i="3"/>
  <c r="O285" i="3"/>
  <c r="V570" i="3"/>
  <c r="M414" i="3"/>
  <c r="V537" i="3"/>
  <c r="K230" i="3"/>
  <c r="U262" i="3"/>
  <c r="AG567" i="3"/>
  <c r="AH173" i="3"/>
  <c r="R472" i="3"/>
  <c r="AC446" i="3"/>
  <c r="Q316" i="3"/>
  <c r="K385" i="3"/>
  <c r="W224" i="3"/>
  <c r="AE319" i="3"/>
  <c r="X497" i="3"/>
  <c r="AF467" i="3"/>
  <c r="AH283" i="3"/>
  <c r="AE259" i="3"/>
  <c r="AD407" i="3"/>
  <c r="W43" i="3"/>
  <c r="I353" i="3"/>
  <c r="J136" i="3"/>
  <c r="K445" i="3"/>
  <c r="H20" i="29" a="1"/>
  <c r="J352" i="3"/>
  <c r="N73" i="3"/>
  <c r="I510" i="3"/>
  <c r="AI19" i="3"/>
  <c r="AF13" i="3"/>
  <c r="G295" i="3"/>
  <c r="AB375" i="3"/>
  <c r="AH353" i="3"/>
  <c r="AD532" i="3"/>
  <c r="AD537" i="3"/>
  <c r="K409" i="3"/>
  <c r="N111" i="3"/>
  <c r="Z227" i="3"/>
  <c r="AG72" i="3"/>
  <c r="G539" i="3"/>
  <c r="P263" i="3"/>
  <c r="Z259" i="3"/>
  <c r="AI259" i="3"/>
  <c r="Z504" i="3"/>
  <c r="L69" i="3"/>
  <c r="L477" i="3"/>
  <c r="Z18" i="3"/>
  <c r="U172" i="3"/>
  <c r="N507" i="3"/>
  <c r="N288" i="3"/>
  <c r="X234" i="3"/>
  <c r="AH440" i="3"/>
  <c r="U377" i="3"/>
  <c r="I66" i="3"/>
  <c r="AD261" i="3"/>
  <c r="W318" i="3"/>
  <c r="AE437" i="3"/>
  <c r="M235" i="3"/>
  <c r="U161" i="3"/>
  <c r="AD567" i="3"/>
  <c r="AI100" i="3"/>
  <c r="AA508" i="3"/>
  <c r="U197" i="3"/>
  <c r="AB294" i="3"/>
  <c r="W508" i="3"/>
  <c r="AD260" i="3"/>
  <c r="U356" i="3"/>
  <c r="L295" i="3"/>
  <c r="Y254" i="3"/>
  <c r="R111" i="3"/>
  <c r="H320" i="3"/>
  <c r="AD16" i="3"/>
  <c r="AI532" i="3"/>
  <c r="K572" i="3"/>
  <c r="AG17" i="3"/>
  <c r="S258" i="3"/>
  <c r="Y75" i="3"/>
  <c r="T71" i="3"/>
  <c r="W36" i="3"/>
  <c r="AH17" i="3"/>
  <c r="AD109" i="3"/>
  <c r="Q79" i="3"/>
  <c r="N352" i="3"/>
  <c r="W201" i="3"/>
  <c r="AI446" i="3"/>
  <c r="G572" i="3"/>
  <c r="AI223" i="3"/>
  <c r="Y289" i="3"/>
  <c r="AC499" i="3"/>
  <c r="AA226" i="3"/>
  <c r="K350" i="3"/>
  <c r="AG290" i="3"/>
  <c r="I501" i="3"/>
  <c r="AG417" i="3"/>
  <c r="G471" i="3"/>
  <c r="V379" i="3"/>
  <c r="AH140" i="3"/>
  <c r="K498" i="3"/>
  <c r="H509" i="3"/>
  <c r="H506" i="3"/>
  <c r="V66" i="3"/>
  <c r="AH9" i="3"/>
  <c r="P345" i="3"/>
  <c r="Z231" i="3"/>
  <c r="AH288" i="3"/>
  <c r="J471" i="3"/>
  <c r="M131" i="3"/>
  <c r="W285" i="3"/>
  <c r="I504" i="3"/>
  <c r="W475" i="3"/>
  <c r="M541" i="3"/>
  <c r="AB326" i="3"/>
  <c r="S510" i="3"/>
  <c r="H473" i="3"/>
  <c r="V350" i="3"/>
  <c r="S568" i="3"/>
  <c r="H406" i="3"/>
  <c r="AG498" i="3"/>
  <c r="AA415" i="3"/>
  <c r="Z285" i="3"/>
  <c r="P139" i="3"/>
  <c r="AI442" i="3"/>
  <c r="AH561" i="3"/>
  <c r="AE286" i="3"/>
  <c r="M449" i="3"/>
  <c r="R45" i="3"/>
  <c r="K533" i="3"/>
  <c r="AB12" i="3"/>
  <c r="U75" i="3"/>
  <c r="AG539" i="3"/>
  <c r="M293" i="3"/>
  <c r="S296" i="3"/>
  <c r="AD130" i="3"/>
  <c r="H510" i="3"/>
  <c r="AG571" i="3"/>
  <c r="Q571" i="3"/>
  <c r="AA377" i="3"/>
  <c r="R444" i="3"/>
  <c r="AC508" i="3"/>
  <c r="U165" i="3"/>
  <c r="K503" i="3"/>
  <c r="AG283" i="3"/>
  <c r="U535" i="3"/>
  <c r="AC478" i="3"/>
  <c r="V286" i="3"/>
  <c r="Q288" i="3"/>
  <c r="AF254" i="3"/>
  <c r="AF105" i="3"/>
  <c r="AC132" i="3"/>
  <c r="G256" i="3"/>
  <c r="AC378" i="3"/>
  <c r="L316" i="3"/>
  <c r="AB288" i="3"/>
  <c r="Y355" i="3"/>
  <c r="J416" i="3"/>
  <c r="O289" i="3"/>
  <c r="P141" i="3"/>
  <c r="X293" i="3"/>
  <c r="L17" i="35"/>
  <c r="AF355" i="3"/>
  <c r="H39" i="3"/>
  <c r="K139" i="3"/>
  <c r="AD17" i="3"/>
  <c r="Z255" i="3"/>
  <c r="AD473" i="3"/>
  <c r="Y197" i="3"/>
  <c r="P474" i="3"/>
  <c r="R7" i="3"/>
  <c r="AG566" i="3"/>
  <c r="S225" i="3"/>
  <c r="W39" i="3"/>
  <c r="G35" i="3"/>
  <c r="AG314" i="3"/>
  <c r="K68" i="3"/>
  <c r="S67" i="3"/>
  <c r="N540" i="3"/>
  <c r="V466" i="3"/>
  <c r="S200" i="3"/>
  <c r="I317" i="3"/>
  <c r="N539" i="3"/>
  <c r="AG45" i="3"/>
  <c r="O410" i="3"/>
  <c r="U410" i="3"/>
  <c r="X252" i="3"/>
  <c r="J506" i="3"/>
  <c r="J566" i="3"/>
  <c r="U19" i="3"/>
  <c r="P504" i="3"/>
  <c r="AH103" i="3"/>
  <c r="N566" i="3"/>
  <c r="AB447" i="3"/>
  <c r="AF259" i="3"/>
  <c r="T507" i="3"/>
  <c r="J40" i="3"/>
  <c r="AC198" i="3"/>
  <c r="V67" i="3"/>
  <c r="X136" i="3"/>
  <c r="P408" i="3"/>
  <c r="L107" i="3"/>
  <c r="L227" i="3"/>
  <c r="AA42" i="3"/>
  <c r="AB469" i="3"/>
  <c r="R473" i="3"/>
  <c r="U235" i="3"/>
  <c r="AE327" i="3"/>
  <c r="I10" i="3"/>
  <c r="G133" i="3"/>
  <c r="Q232" i="3"/>
  <c r="J289" i="3"/>
  <c r="AG570" i="3"/>
  <c r="AE382" i="3"/>
  <c r="G136" i="3"/>
  <c r="AG67" i="3"/>
  <c r="Z11" i="29" a="1"/>
  <c r="AH15" i="3"/>
  <c r="O503" i="3"/>
  <c r="AA260" i="3"/>
  <c r="AH568" i="3"/>
  <c r="K264" i="3"/>
  <c r="O105" i="3"/>
  <c r="O137" i="3"/>
  <c r="P573" i="3"/>
  <c r="AD287" i="3"/>
  <c r="U36" i="3"/>
  <c r="O46" i="29" a="1"/>
  <c r="Y530" i="3"/>
  <c r="AI101" i="3"/>
  <c r="U414" i="3"/>
  <c r="AE255" i="3"/>
  <c r="L289" i="3"/>
  <c r="S293" i="3"/>
  <c r="AB169" i="3"/>
  <c r="AA136" i="3"/>
  <c r="AC405" i="3"/>
  <c r="AA448" i="3"/>
  <c r="AF16" i="3"/>
  <c r="H352" i="3"/>
  <c r="K413" i="3"/>
  <c r="J564" i="3"/>
  <c r="AE531" i="3"/>
  <c r="AF479" i="3"/>
  <c r="AA289" i="3"/>
  <c r="I407" i="3"/>
  <c r="O233" i="3"/>
  <c r="AD131" i="3"/>
  <c r="AE570" i="3"/>
  <c r="T293" i="3"/>
  <c r="AI73" i="3"/>
  <c r="Y222" i="3"/>
  <c r="AA442" i="3"/>
  <c r="AF166" i="3"/>
  <c r="L284" i="3"/>
  <c r="AF292" i="3"/>
  <c r="N477" i="3"/>
  <c r="M378" i="3"/>
  <c r="AA261" i="3"/>
  <c r="W444" i="3"/>
  <c r="AA507" i="3"/>
  <c r="AA472" i="3"/>
  <c r="R503" i="3"/>
  <c r="Q438" i="3"/>
  <c r="N101" i="3"/>
  <c r="Z262" i="3"/>
  <c r="V439" i="3"/>
  <c r="Y346" i="3"/>
  <c r="P470" i="3"/>
  <c r="S227" i="3"/>
  <c r="AE440" i="3"/>
  <c r="AC407" i="3"/>
  <c r="AB379" i="3"/>
  <c r="K321" i="3"/>
  <c r="I76" i="3"/>
  <c r="AG73" i="3"/>
  <c r="T233" i="3"/>
  <c r="M130" i="3"/>
  <c r="AG231" i="3"/>
  <c r="P172" i="3"/>
  <c r="K47" i="3"/>
  <c r="G252" i="3"/>
  <c r="U192" i="3"/>
  <c r="AA357" i="3"/>
  <c r="AE412" i="3"/>
  <c r="K351" i="3"/>
  <c r="AD564" i="3"/>
  <c r="J470" i="3"/>
  <c r="Y71" i="3"/>
  <c r="N38" i="3"/>
  <c r="I166" i="3"/>
  <c r="W406" i="3"/>
  <c r="K504" i="3"/>
  <c r="K381" i="3"/>
  <c r="W418" i="3"/>
  <c r="AI315" i="3"/>
  <c r="T562" i="3"/>
  <c r="S566" i="3"/>
  <c r="V418" i="3"/>
  <c r="P315" i="3"/>
  <c r="AF476" i="3"/>
  <c r="N296" i="3"/>
  <c r="R294" i="3"/>
  <c r="AC18" i="3"/>
  <c r="O39" i="3"/>
  <c r="P506" i="3"/>
  <c r="AH445" i="3"/>
  <c r="R531" i="3"/>
  <c r="V137" i="3"/>
  <c r="H167" i="3"/>
  <c r="X15" i="29" a="1"/>
  <c r="AF39" i="3"/>
  <c r="AH405" i="3"/>
  <c r="L133" i="3"/>
  <c r="U69" i="3"/>
  <c r="M254" i="3"/>
  <c r="U131" i="3"/>
  <c r="AD254" i="3"/>
  <c r="O224" i="3"/>
  <c r="M409" i="3"/>
  <c r="X9" i="3"/>
  <c r="AH74" i="3"/>
  <c r="V17" i="3"/>
  <c r="H439" i="3"/>
  <c r="AD500" i="3"/>
  <c r="AB42" i="3"/>
  <c r="AG42" i="3"/>
  <c r="H192" i="3"/>
  <c r="P45" i="3"/>
  <c r="L314" i="3"/>
  <c r="U408" i="3"/>
  <c r="O446" i="3"/>
  <c r="Q441" i="3"/>
  <c r="W102" i="3"/>
  <c r="Q539" i="3"/>
  <c r="Q564" i="3"/>
  <c r="Z573" i="3"/>
  <c r="J195" i="3"/>
  <c r="K408" i="3"/>
  <c r="Y17" i="3"/>
  <c r="AB41" i="3"/>
  <c r="T197" i="3"/>
  <c r="Z572" i="3"/>
  <c r="I567" i="3"/>
  <c r="AE497" i="3"/>
  <c r="O109" i="3"/>
  <c r="AF283" i="3"/>
  <c r="AF98" i="3"/>
  <c r="AG284" i="3"/>
  <c r="L47" i="3"/>
  <c r="I562" i="3"/>
  <c r="O41" i="3"/>
  <c r="H8" i="3"/>
  <c r="AG533" i="3"/>
  <c r="J508" i="3"/>
  <c r="G138" i="3"/>
  <c r="M352" i="3"/>
  <c r="I533" i="3"/>
  <c r="K43" i="3"/>
  <c r="H349" i="3"/>
  <c r="T109" i="3"/>
  <c r="S442" i="3"/>
  <c r="AF260" i="3"/>
  <c r="AB45" i="3"/>
  <c r="Q140" i="3"/>
  <c r="R574" i="3"/>
  <c r="I286" i="3"/>
  <c r="Z477" i="3"/>
  <c r="O194" i="3"/>
  <c r="L252" i="3"/>
  <c r="G469" i="3"/>
  <c r="J572" i="3"/>
  <c r="AG411" i="3"/>
  <c r="M504" i="3"/>
  <c r="AE444" i="3"/>
  <c r="O351" i="3"/>
  <c r="I225" i="3"/>
  <c r="I345" i="3"/>
  <c r="AI193" i="3"/>
  <c r="M499" i="3"/>
  <c r="V7" i="3"/>
  <c r="X356" i="3"/>
  <c r="AA198" i="3"/>
  <c r="R442" i="3"/>
  <c r="P230" i="3"/>
  <c r="M376" i="3"/>
  <c r="S439" i="3"/>
  <c r="U73" i="3"/>
  <c r="L229" i="3"/>
  <c r="O436" i="3"/>
  <c r="O418" i="3"/>
  <c r="BM17" i="35" a="1"/>
  <c r="P11" i="3"/>
  <c r="Y107" i="3"/>
  <c r="K77" i="3"/>
  <c r="M226" i="3"/>
  <c r="W40" i="3"/>
  <c r="W567" i="3"/>
  <c r="V319" i="3"/>
  <c r="O161" i="3"/>
  <c r="AD565" i="3"/>
  <c r="Y136" i="3"/>
  <c r="Z174" i="3"/>
  <c r="V71" i="3"/>
  <c r="N316" i="3"/>
  <c r="Z436" i="3"/>
  <c r="S356" i="3"/>
  <c r="O45" i="3"/>
  <c r="AB289" i="3"/>
  <c r="AH225" i="3"/>
  <c r="AE174" i="3"/>
  <c r="S193" i="3"/>
  <c r="G473" i="3"/>
  <c r="AD101" i="3"/>
  <c r="L375" i="3"/>
  <c r="AC287" i="3"/>
  <c r="AI507" i="3"/>
  <c r="K509" i="3"/>
  <c r="S198" i="3"/>
  <c r="U98" i="3"/>
  <c r="N9" i="26" a="1"/>
  <c r="S375" i="3"/>
  <c r="T574" i="3"/>
  <c r="I232" i="3"/>
  <c r="P473" i="3"/>
  <c r="Z324" i="3"/>
  <c r="AA230" i="3"/>
  <c r="AF439" i="3"/>
  <c r="W348" i="3"/>
  <c r="W9" i="29" a="1"/>
  <c r="R169" i="3"/>
  <c r="T531" i="3"/>
  <c r="S103" i="3"/>
  <c r="Y193" i="3"/>
  <c r="AU9" i="26" a="1"/>
  <c r="Y351" i="3"/>
  <c r="K529" i="3"/>
  <c r="AE501" i="3"/>
  <c r="S195" i="3"/>
  <c r="H291" i="3"/>
  <c r="N436" i="3"/>
  <c r="AD498" i="3"/>
  <c r="AH253" i="3"/>
  <c r="Q290" i="3"/>
  <c r="U16" i="3"/>
  <c r="S254" i="3"/>
  <c r="J75" i="3"/>
  <c r="AF227" i="3"/>
  <c r="U467" i="3"/>
  <c r="U109" i="3"/>
  <c r="R196" i="3"/>
  <c r="AI351" i="3"/>
  <c r="AA130" i="3"/>
  <c r="X444" i="3"/>
  <c r="N229" i="3"/>
  <c r="Z472" i="3"/>
  <c r="M327" i="3"/>
  <c r="P9" i="3"/>
  <c r="T199" i="3"/>
  <c r="W410" i="3"/>
  <c r="S376" i="3"/>
  <c r="AG441" i="3"/>
  <c r="R314" i="3"/>
  <c r="M107" i="3"/>
  <c r="AE352" i="3"/>
  <c r="H42" i="3"/>
  <c r="M167" i="3"/>
  <c r="M291" i="3"/>
  <c r="AG111" i="3"/>
  <c r="P288" i="3"/>
  <c r="AC288" i="3"/>
  <c r="Z38" i="3"/>
  <c r="AG529" i="3"/>
  <c r="AH500" i="3"/>
  <c r="H469" i="3"/>
  <c r="AH509" i="3"/>
  <c r="AH141" i="3"/>
  <c r="I539" i="3"/>
  <c r="AD375" i="3"/>
  <c r="I344" i="3"/>
  <c r="G254" i="3"/>
  <c r="I386" i="3"/>
  <c r="AI165" i="3"/>
  <c r="AF561" i="3"/>
  <c r="Z205" i="3"/>
  <c r="AD137" i="3"/>
  <c r="K574" i="3"/>
  <c r="AD232" i="3"/>
  <c r="AG78" i="3"/>
  <c r="AF173" i="3"/>
  <c r="AM9" i="26" a="1"/>
  <c r="AF357" i="3"/>
  <c r="I471" i="3"/>
  <c r="X353" i="3"/>
  <c r="X443" i="3"/>
  <c r="O35" i="3"/>
  <c r="I204" i="3"/>
  <c r="Z12" i="3"/>
  <c r="P205" i="3"/>
  <c r="H256" i="3"/>
  <c r="AF572" i="3"/>
  <c r="M498" i="3"/>
  <c r="R74" i="3"/>
  <c r="H226" i="3"/>
  <c r="J262" i="3"/>
  <c r="AG100" i="3"/>
  <c r="W167" i="3"/>
  <c r="AA348" i="3"/>
  <c r="M71" i="3"/>
  <c r="Z444" i="3"/>
  <c r="AH105" i="3"/>
  <c r="AD447" i="3"/>
  <c r="M12" i="3"/>
  <c r="K289" i="3"/>
  <c r="AF406" i="3"/>
  <c r="R541" i="3"/>
  <c r="U405" i="3"/>
  <c r="AG565" i="3"/>
  <c r="Y255" i="3"/>
  <c r="Y35" i="3"/>
  <c r="AB105" i="3"/>
  <c r="U537" i="3"/>
  <c r="AE467" i="3"/>
  <c r="AE173" i="3"/>
  <c r="R235" i="3"/>
  <c r="AB315" i="3"/>
  <c r="Y497" i="3"/>
  <c r="AH566" i="3"/>
  <c r="N233" i="3"/>
  <c r="U439" i="3"/>
  <c r="W562" i="3"/>
  <c r="M417" i="3"/>
  <c r="O387" i="3"/>
  <c r="V322" i="3"/>
  <c r="AF138" i="3"/>
  <c r="I443" i="3"/>
  <c r="AH233" i="3"/>
  <c r="W284" i="3"/>
  <c r="AE386" i="3"/>
  <c r="P316" i="3"/>
  <c r="L223" i="3"/>
  <c r="M345" i="3"/>
  <c r="X99" i="3"/>
  <c r="Z377" i="3"/>
  <c r="AG410" i="3"/>
  <c r="AH67" i="3"/>
  <c r="I574" i="3"/>
  <c r="L538" i="3"/>
  <c r="AE135" i="3"/>
  <c r="AG69" i="3"/>
  <c r="I409" i="3"/>
  <c r="X357" i="3"/>
  <c r="I224" i="3"/>
  <c r="Z98" i="3"/>
  <c r="Z571" i="3"/>
  <c r="Z135" i="3"/>
  <c r="T324" i="3"/>
  <c r="J529" i="3"/>
  <c r="M258" i="3"/>
  <c r="T70" i="3"/>
  <c r="R296" i="3"/>
  <c r="AE317" i="3"/>
  <c r="AA319" i="3"/>
  <c r="AB354" i="3"/>
  <c r="AC227" i="3"/>
  <c r="AF532" i="3"/>
  <c r="M406" i="3"/>
  <c r="AB161" i="3"/>
  <c r="Y416" i="3"/>
  <c r="K255" i="3"/>
  <c r="I568" i="3"/>
  <c r="S99" i="3"/>
  <c r="AS17" i="35"/>
  <c r="AC416" i="3"/>
  <c r="M37" i="3"/>
  <c r="O228" i="3"/>
  <c r="R23" i="29" a="1"/>
  <c r="T163" i="3"/>
  <c r="V284" i="3"/>
  <c r="N327" i="3"/>
  <c r="S46" i="3"/>
  <c r="V9" i="26" a="1"/>
  <c r="AF79" i="3"/>
  <c r="V562" i="3"/>
  <c r="X142" i="3"/>
  <c r="Q563" i="3"/>
  <c r="BA17" i="35" a="1"/>
  <c r="AI136" i="3"/>
  <c r="G19" i="3"/>
  <c r="Y446" i="3"/>
  <c r="AC133" i="3"/>
  <c r="AG199" i="3"/>
  <c r="AA284" i="3"/>
  <c r="AH104" i="3"/>
  <c r="U263" i="3"/>
  <c r="AB541" i="3"/>
  <c r="AG382" i="3"/>
  <c r="Y379" i="3"/>
  <c r="J285" i="3"/>
  <c r="X192" i="3"/>
  <c r="L166" i="3"/>
  <c r="W20" i="3"/>
  <c r="AG18" i="3"/>
  <c r="P77" i="3"/>
  <c r="T262" i="3"/>
  <c r="R258" i="3"/>
  <c r="AF134" i="3"/>
  <c r="I77" i="3"/>
  <c r="Y352" i="3"/>
  <c r="S170" i="3"/>
  <c r="I222" i="3"/>
  <c r="J374" i="3"/>
  <c r="N17" i="3"/>
  <c r="L11" i="3"/>
  <c r="O24" i="29" a="1"/>
  <c r="AI414" i="3"/>
  <c r="AA537" i="3"/>
  <c r="AF436" i="3"/>
  <c r="N226" i="3"/>
  <c r="O508" i="3"/>
  <c r="AB74" i="3"/>
  <c r="L535" i="3"/>
  <c r="P448" i="3"/>
  <c r="Z345" i="3"/>
  <c r="AI499" i="3"/>
  <c r="I375" i="3"/>
  <c r="P108" i="3"/>
  <c r="L34" i="40" a="1"/>
  <c r="AH476" i="3"/>
  <c r="M439" i="3"/>
  <c r="N258" i="3"/>
  <c r="G408" i="3"/>
  <c r="R130" i="3"/>
  <c r="M68" i="3"/>
  <c r="AC228" i="3"/>
  <c r="W440" i="3"/>
  <c r="R378" i="3"/>
  <c r="V68" i="3"/>
  <c r="AG205" i="3"/>
  <c r="P140" i="3"/>
  <c r="Q444" i="3"/>
  <c r="S265" i="3"/>
  <c r="AA69" i="3"/>
  <c r="U503" i="3"/>
  <c r="L76" i="3"/>
  <c r="U136" i="3"/>
  <c r="AC107" i="3"/>
  <c r="Y66" i="3"/>
  <c r="Y568" i="3"/>
  <c r="Z172" i="3"/>
  <c r="U572" i="3"/>
  <c r="K253" i="3"/>
  <c r="AF163" i="3"/>
  <c r="AA416" i="3"/>
  <c r="Y98" i="3"/>
  <c r="S418" i="3"/>
  <c r="H565" i="3"/>
  <c r="Z293" i="3"/>
  <c r="AB143" i="3"/>
  <c r="P78" i="3"/>
  <c r="AD443" i="3"/>
  <c r="X323" i="3"/>
  <c r="AC447" i="3"/>
  <c r="AF193" i="3"/>
  <c r="M42" i="3"/>
  <c r="AG261" i="3"/>
  <c r="AG318" i="3"/>
  <c r="H537" i="3"/>
  <c r="Q172" i="3"/>
  <c r="H293" i="3"/>
  <c r="S109" i="3"/>
  <c r="AF316" i="3"/>
  <c r="P439" i="3"/>
  <c r="H468" i="3"/>
  <c r="AI14" i="3"/>
  <c r="AD143" i="3"/>
  <c r="P17" i="3"/>
  <c r="H408" i="3"/>
  <c r="G436" i="3"/>
  <c r="K8" i="3"/>
  <c r="AA506" i="3"/>
  <c r="M380" i="3"/>
  <c r="N292" i="3"/>
  <c r="W79" i="3"/>
  <c r="AB20" i="3"/>
  <c r="O569" i="3"/>
  <c r="H533" i="3"/>
  <c r="T438" i="3"/>
  <c r="Y475" i="3"/>
  <c r="G17" i="35"/>
  <c r="AG534" i="3"/>
  <c r="K234" i="3"/>
  <c r="T534" i="3"/>
  <c r="Y501" i="3"/>
  <c r="AE229" i="3"/>
  <c r="I40" i="3"/>
  <c r="L36" i="3"/>
  <c r="J252" i="3"/>
  <c r="X535" i="3"/>
  <c r="I469" i="3"/>
  <c r="U202" i="3"/>
  <c r="T503" i="3"/>
  <c r="Y137" i="3"/>
  <c r="T204" i="3"/>
  <c r="AC406" i="3"/>
  <c r="AB344" i="3"/>
  <c r="I196" i="3"/>
  <c r="V317" i="3"/>
  <c r="AC104" i="3"/>
  <c r="Y41" i="3"/>
  <c r="O78" i="3"/>
  <c r="S16" i="3"/>
  <c r="U231" i="3"/>
  <c r="W533" i="3"/>
  <c r="O68" i="3"/>
  <c r="AG9" i="26" a="1"/>
  <c r="H264" i="3"/>
  <c r="T472" i="3"/>
  <c r="AF197" i="3"/>
  <c r="O67" i="3"/>
  <c r="AH14" i="3"/>
  <c r="P469" i="3"/>
  <c r="AF437" i="3"/>
  <c r="R11" i="3"/>
  <c r="AG468" i="3"/>
  <c r="AH222" i="3"/>
  <c r="J234" i="3"/>
  <c r="AI289" i="3"/>
  <c r="L498" i="3"/>
  <c r="AG259" i="3"/>
  <c r="AB570" i="3"/>
  <c r="U568" i="3"/>
  <c r="O466" i="3"/>
  <c r="R142" i="3"/>
  <c r="X41" i="3"/>
  <c r="N197" i="3"/>
  <c r="I473" i="3"/>
  <c r="T106" i="3"/>
  <c r="AF36" i="3"/>
  <c r="V132" i="3"/>
  <c r="I377" i="3"/>
  <c r="T296" i="3"/>
  <c r="J283" i="3"/>
  <c r="R19" i="29" a="1"/>
  <c r="AI504" i="3"/>
  <c r="K441" i="3"/>
  <c r="AC161" i="3"/>
  <c r="S132" i="3"/>
  <c r="AD327" i="3"/>
  <c r="W13" i="3"/>
  <c r="O227" i="3"/>
  <c r="AB130" i="3"/>
  <c r="I573" i="3"/>
  <c r="U383" i="3"/>
  <c r="AI258" i="3"/>
  <c r="W12" i="3"/>
  <c r="Z141" i="3"/>
  <c r="J528" i="3"/>
  <c r="AB69" i="3"/>
  <c r="AE99" i="3"/>
  <c r="Q346" i="3"/>
  <c r="S502" i="3"/>
  <c r="U200" i="3"/>
  <c r="O204" i="3"/>
  <c r="N192" i="3"/>
  <c r="I284" i="3"/>
  <c r="Y258" i="3"/>
  <c r="AH475" i="3"/>
  <c r="Q530" i="3"/>
  <c r="Y466" i="3"/>
  <c r="P235" i="3"/>
  <c r="R445" i="3"/>
  <c r="AH78" i="3"/>
  <c r="S53" i="29" a="1"/>
  <c r="AC316" i="3"/>
  <c r="AH7" i="3"/>
  <c r="J228" i="3"/>
  <c r="AG265" i="3"/>
  <c r="AD541" i="3"/>
  <c r="R200" i="3"/>
  <c r="BC17" i="35" a="1"/>
  <c r="L570" i="3"/>
  <c r="Z169" i="3"/>
  <c r="G534" i="3"/>
  <c r="AH357" i="3"/>
  <c r="I44" i="3"/>
  <c r="L500" i="3"/>
  <c r="AA538" i="3"/>
  <c r="Q475" i="3"/>
  <c r="X257" i="3"/>
  <c r="Y347" i="3"/>
  <c r="U226" i="3"/>
  <c r="Z166" i="3"/>
  <c r="U255" i="3"/>
  <c r="O530" i="3"/>
  <c r="K348" i="3"/>
  <c r="Z563" i="3"/>
  <c r="L476" i="3"/>
  <c r="J200" i="3"/>
  <c r="AG291" i="3"/>
  <c r="N510" i="3"/>
  <c r="G285" i="3"/>
  <c r="T380" i="3"/>
  <c r="L204" i="3"/>
  <c r="AH193" i="3"/>
  <c r="H564" i="3"/>
  <c r="K71" i="3"/>
  <c r="V376" i="3"/>
  <c r="W537" i="3"/>
  <c r="AH258" i="3"/>
  <c r="L40" i="3"/>
  <c r="W20" i="29" a="1"/>
  <c r="AB501" i="3"/>
  <c r="AA574" i="3"/>
  <c r="K374" i="3"/>
  <c r="W72" i="3"/>
  <c r="Z133" i="3"/>
  <c r="AE292" i="3"/>
  <c r="J193" i="3"/>
  <c r="AD346" i="3"/>
  <c r="L564" i="3"/>
  <c r="AB531" i="3"/>
  <c r="AB567" i="3"/>
  <c r="N418" i="3"/>
  <c r="J169" i="3"/>
  <c r="R228" i="3"/>
  <c r="H287" i="3"/>
  <c r="X222" i="3"/>
  <c r="G315" i="3"/>
  <c r="AD36" i="3"/>
  <c r="K415" i="3"/>
  <c r="AG384" i="3"/>
  <c r="X440" i="3"/>
  <c r="J475" i="3"/>
  <c r="H381" i="3"/>
  <c r="H497" i="3"/>
  <c r="P565" i="3"/>
  <c r="AF235" i="3"/>
  <c r="H292" i="3"/>
  <c r="P163" i="3"/>
  <c r="V140" i="3"/>
  <c r="P467" i="3"/>
  <c r="AA172" i="3"/>
  <c r="H110" i="3"/>
  <c r="W13" i="29" a="1"/>
  <c r="AG263" i="3"/>
  <c r="AE349" i="3"/>
  <c r="Y442" i="3"/>
  <c r="W164" i="3"/>
  <c r="K142" i="3"/>
  <c r="AA45" i="3"/>
  <c r="AR17" i="35"/>
  <c r="V18" i="3"/>
  <c r="Y230" i="3"/>
  <c r="AA287" i="3"/>
  <c r="N437" i="3"/>
  <c r="H27" i="29" a="1"/>
  <c r="AE507" i="3"/>
  <c r="AI536" i="3"/>
  <c r="BN17" i="35" a="1"/>
  <c r="I170" i="3"/>
  <c r="R141" i="3"/>
  <c r="O535" i="3"/>
  <c r="L356" i="3"/>
  <c r="L161" i="3"/>
  <c r="M233" i="3"/>
  <c r="U173" i="3"/>
  <c r="G442" i="3"/>
  <c r="Z476" i="3"/>
  <c r="V498" i="3"/>
  <c r="I13" i="3"/>
  <c r="K16" i="3"/>
  <c r="AI503" i="3"/>
  <c r="Y39" i="3"/>
  <c r="AA235" i="3"/>
  <c r="I447" i="3"/>
  <c r="AD74" i="3"/>
  <c r="X476" i="3"/>
  <c r="H475" i="3"/>
  <c r="M230" i="3"/>
  <c r="T40" i="3"/>
  <c r="W132" i="3"/>
  <c r="K357" i="3"/>
  <c r="AE161" i="3"/>
  <c r="Y562" i="3"/>
  <c r="Z441" i="3"/>
  <c r="N324" i="3"/>
  <c r="AD174" i="3"/>
  <c r="AG44" i="3"/>
  <c r="U201" i="3"/>
  <c r="Y173" i="3"/>
  <c r="U479" i="3"/>
  <c r="G352" i="3"/>
  <c r="G260" i="3"/>
  <c r="W377" i="3"/>
  <c r="U533" i="3"/>
  <c r="S136" i="3"/>
  <c r="T436" i="3"/>
  <c r="Y139" i="3"/>
  <c r="N227" i="3"/>
  <c r="I347" i="3"/>
  <c r="X163" i="3"/>
  <c r="Q11" i="3"/>
  <c r="W165" i="3"/>
  <c r="W141" i="3"/>
  <c r="K172" i="3"/>
  <c r="AA102" i="3"/>
  <c r="I417" i="3"/>
  <c r="Y12" i="3"/>
  <c r="S412" i="3"/>
  <c r="K296" i="3"/>
  <c r="K344" i="3"/>
  <c r="U233" i="3"/>
  <c r="X44" i="3"/>
  <c r="AH101" i="3"/>
  <c r="L530" i="3"/>
  <c r="H411" i="3"/>
  <c r="AG536" i="3"/>
  <c r="H382" i="3"/>
  <c r="W174" i="3"/>
  <c r="S386" i="3"/>
  <c r="AF224" i="3"/>
  <c r="AD170" i="3"/>
  <c r="AF106" i="3"/>
  <c r="AI290" i="3"/>
  <c r="Z283" i="3"/>
  <c r="L234" i="3"/>
  <c r="Y437" i="3"/>
  <c r="M47" i="3"/>
  <c r="R43" i="3"/>
  <c r="V198" i="3"/>
  <c r="Q448" i="3"/>
  <c r="AC173" i="3"/>
  <c r="L532" i="3"/>
  <c r="I534" i="3"/>
  <c r="AG289" i="3"/>
  <c r="R288" i="3"/>
  <c r="I142" i="3"/>
  <c r="AH163" i="3"/>
  <c r="J69" i="3"/>
  <c r="AD284" i="3"/>
  <c r="AC573" i="3"/>
  <c r="Y142" i="3"/>
  <c r="K379" i="3"/>
  <c r="S354" i="3"/>
  <c r="AD70" i="3"/>
  <c r="V354" i="3"/>
  <c r="AC417" i="3"/>
  <c r="Z226" i="3"/>
  <c r="J13" i="3"/>
  <c r="AB467" i="3"/>
  <c r="AG223" i="3"/>
  <c r="AC196" i="3"/>
  <c r="U380" i="3"/>
  <c r="AD256" i="3"/>
  <c r="H40" i="3"/>
  <c r="AH174" i="3"/>
  <c r="J70" i="3"/>
  <c r="Q100" i="3"/>
  <c r="AI508" i="3"/>
  <c r="X447" i="3"/>
  <c r="W446" i="3"/>
  <c r="AB166" i="3"/>
  <c r="AI99" i="3"/>
  <c r="Q225" i="3"/>
  <c r="L19" i="40" a="1"/>
  <c r="N168" i="3"/>
  <c r="G283" i="3"/>
  <c r="M510" i="3"/>
  <c r="G440" i="3"/>
  <c r="O529" i="3"/>
  <c r="AF230" i="3"/>
  <c r="S536" i="3"/>
  <c r="I45" i="3"/>
  <c r="I285" i="3"/>
  <c r="J469" i="3"/>
  <c r="Z204" i="3"/>
  <c r="L410" i="3"/>
  <c r="H98" i="3"/>
  <c r="Y196" i="3"/>
  <c r="R232" i="3"/>
  <c r="K479" i="3"/>
  <c r="H174" i="3"/>
  <c r="AD381" i="3"/>
  <c r="I500" i="3"/>
  <c r="AC540" i="3"/>
  <c r="T256" i="3"/>
  <c r="U321" i="3"/>
  <c r="R344" i="3"/>
  <c r="R383" i="3"/>
  <c r="Y167" i="3"/>
  <c r="U440" i="3"/>
  <c r="AF477" i="3"/>
  <c r="Y163" i="3"/>
  <c r="I509" i="3"/>
  <c r="AD374" i="3"/>
  <c r="AI164" i="3"/>
  <c r="O541" i="3"/>
  <c r="J346" i="3"/>
  <c r="J443" i="3"/>
  <c r="J357" i="3"/>
  <c r="AI357" i="3"/>
  <c r="AE199" i="3"/>
  <c r="T327" i="3"/>
  <c r="J44" i="3"/>
  <c r="W225" i="3"/>
  <c r="AF135" i="3"/>
  <c r="Q203" i="3"/>
  <c r="J141" i="3"/>
  <c r="AE413" i="3"/>
  <c r="Z143" i="3"/>
  <c r="V136" i="3"/>
  <c r="AC530" i="3"/>
  <c r="S382" i="3"/>
  <c r="AC37" i="3"/>
  <c r="X132" i="3"/>
  <c r="H572" i="3"/>
  <c r="I376" i="3"/>
  <c r="Q66" i="3"/>
  <c r="AB566" i="3"/>
  <c r="AC448" i="3"/>
  <c r="P319" i="3"/>
  <c r="H440" i="3"/>
  <c r="S507" i="3"/>
  <c r="I537" i="3"/>
  <c r="AH169" i="3"/>
  <c r="AD574" i="3"/>
  <c r="V506" i="3"/>
  <c r="O317" i="3"/>
  <c r="V440" i="3"/>
  <c r="O12" i="3"/>
  <c r="P405" i="3"/>
  <c r="Y8" i="3"/>
  <c r="AD296" i="3"/>
  <c r="U261" i="3"/>
  <c r="L561" i="3"/>
  <c r="I252" i="3"/>
  <c r="N69" i="3"/>
  <c r="AD199" i="3"/>
  <c r="Y130" i="3"/>
  <c r="W296" i="3"/>
  <c r="AF199" i="3"/>
  <c r="AN9" i="26" a="1"/>
  <c r="L13" i="3"/>
  <c r="Z565" i="3"/>
  <c r="G376" i="3"/>
  <c r="M381" i="3"/>
  <c r="S18" i="3"/>
  <c r="R505" i="3"/>
  <c r="G39" i="3"/>
  <c r="J133" i="3"/>
  <c r="AH195" i="3"/>
  <c r="X316" i="3"/>
  <c r="L418" i="3"/>
  <c r="Y224" i="3"/>
  <c r="AB506" i="3"/>
  <c r="G253" i="3"/>
  <c r="AF382" i="3"/>
  <c r="X379" i="3"/>
  <c r="L562" i="3"/>
  <c r="J15" i="29" a="1"/>
  <c r="R8" i="3"/>
  <c r="AC43" i="3"/>
  <c r="AH571" i="3"/>
  <c r="L261" i="3"/>
  <c r="P379" i="3"/>
  <c r="AH228" i="3"/>
  <c r="G501" i="3"/>
  <c r="AB349" i="3"/>
  <c r="AC321" i="3"/>
  <c r="W130" i="3"/>
  <c r="U436" i="3"/>
  <c r="N286" i="3"/>
  <c r="W233" i="3"/>
  <c r="R348" i="3"/>
  <c r="V468" i="3"/>
  <c r="V35" i="3"/>
  <c r="Y503" i="3"/>
  <c r="H379" i="3"/>
  <c r="J437" i="3"/>
  <c r="AI411" i="3"/>
  <c r="Z199" i="3"/>
  <c r="AC257" i="3"/>
  <c r="I138" i="3"/>
  <c r="I133" i="3"/>
  <c r="J476" i="3"/>
  <c r="O70" i="3"/>
  <c r="AF17" i="3"/>
  <c r="AI161" i="3"/>
  <c r="Y257" i="3"/>
  <c r="R563" i="3"/>
  <c r="L142" i="3"/>
  <c r="AB18" i="3"/>
  <c r="AH325" i="3"/>
  <c r="H102" i="3"/>
  <c r="AD384" i="3"/>
  <c r="Y441" i="3"/>
  <c r="AC109" i="3"/>
  <c r="AG352" i="3"/>
  <c r="I383" i="3"/>
  <c r="X73" i="3"/>
  <c r="H355" i="3"/>
  <c r="V44" i="3"/>
  <c r="S172" i="3"/>
  <c r="W287" i="3"/>
  <c r="L198" i="3"/>
  <c r="L466" i="3"/>
  <c r="H573" i="3"/>
  <c r="M201" i="3"/>
  <c r="G503" i="3"/>
  <c r="AB36" i="3"/>
  <c r="H79" i="3"/>
  <c r="AA173" i="3"/>
  <c r="L79" i="3"/>
  <c r="AE353" i="3"/>
  <c r="Q142" i="3"/>
  <c r="AC471" i="3"/>
  <c r="AH111" i="3"/>
  <c r="AH383" i="3"/>
  <c r="AH289" i="3"/>
  <c r="K437" i="3"/>
  <c r="R43" i="29" a="1"/>
  <c r="X106" i="3"/>
  <c r="U327" i="3"/>
  <c r="AB229" i="3"/>
  <c r="I538" i="3"/>
  <c r="AG540" i="3"/>
  <c r="K324" i="3"/>
  <c r="AC103" i="3"/>
  <c r="H15" i="3"/>
  <c r="Y233" i="3"/>
  <c r="M387" i="3"/>
  <c r="AG466" i="3"/>
  <c r="AG479" i="3"/>
  <c r="S228" i="3"/>
  <c r="Z256" i="3"/>
  <c r="R476" i="3"/>
  <c r="AE74" i="3"/>
  <c r="H101" i="3"/>
  <c r="R9" i="26" a="1"/>
  <c r="W46" i="3"/>
  <c r="U565" i="3"/>
  <c r="G574" i="3"/>
  <c r="N132" i="3"/>
  <c r="N443" i="3"/>
  <c r="Z136" i="3"/>
  <c r="O324" i="3"/>
  <c r="I293" i="3"/>
  <c r="N474" i="3"/>
  <c r="AF9" i="26" a="1"/>
  <c r="AI326" i="3"/>
  <c r="W66" i="3"/>
  <c r="S317" i="3"/>
  <c r="T225" i="3"/>
  <c r="W41" i="3"/>
  <c r="AI445" i="3"/>
  <c r="O499" i="3"/>
  <c r="T20" i="3"/>
  <c r="W77" i="3"/>
  <c r="Y162" i="3"/>
  <c r="AG262" i="3"/>
  <c r="P283" i="3"/>
  <c r="P438" i="3"/>
  <c r="AI447" i="3"/>
  <c r="S473" i="3"/>
  <c r="N77" i="3"/>
  <c r="AF374" i="3"/>
  <c r="AF327" i="3"/>
  <c r="Q230" i="3"/>
  <c r="V130" i="3"/>
  <c r="Q69" i="3"/>
  <c r="T379" i="3"/>
  <c r="AH386" i="3"/>
  <c r="L534" i="3"/>
  <c r="AG8" i="3"/>
  <c r="G36" i="3"/>
  <c r="U536" i="3"/>
  <c r="K319" i="3"/>
  <c r="G374" i="3"/>
  <c r="W540" i="3"/>
  <c r="AC138" i="3"/>
  <c r="H13" i="3"/>
  <c r="AI172" i="3"/>
  <c r="O563" i="3"/>
  <c r="AH13" i="3"/>
  <c r="AC134" i="3"/>
  <c r="L143" i="3"/>
  <c r="U14" i="3"/>
  <c r="Z471" i="3"/>
  <c r="T357" i="3"/>
  <c r="K570" i="3"/>
  <c r="AE200" i="3"/>
  <c r="AI384" i="3"/>
  <c r="G234" i="3"/>
  <c r="AF326" i="3"/>
  <c r="J414" i="3"/>
  <c r="G415" i="3"/>
  <c r="Q470" i="3"/>
  <c r="O53" i="29" a="1"/>
  <c r="V573" i="3"/>
  <c r="AE162" i="3"/>
  <c r="U223" i="3"/>
  <c r="P194" i="3"/>
  <c r="K571" i="3"/>
  <c r="P38" i="3"/>
  <c r="AD223" i="3"/>
  <c r="V296" i="3"/>
  <c r="K228" i="3"/>
  <c r="G509" i="3"/>
  <c r="N234" i="3"/>
  <c r="Z317" i="3"/>
  <c r="AA134" i="3"/>
  <c r="AC108" i="3"/>
  <c r="AA99" i="3"/>
  <c r="R508" i="3"/>
  <c r="Z67" i="3"/>
  <c r="X258" i="3"/>
  <c r="L475" i="3"/>
  <c r="V320" i="3"/>
  <c r="G41" i="3"/>
  <c r="AB409" i="3"/>
  <c r="V138" i="3"/>
  <c r="O17" i="29" a="1"/>
  <c r="Y472" i="3"/>
  <c r="AB411" i="3"/>
  <c r="R164" i="3"/>
  <c r="AG440" i="3"/>
  <c r="N66" i="3"/>
  <c r="J222" i="3"/>
  <c r="AI533" i="3"/>
  <c r="R357" i="3"/>
  <c r="Q286" i="3"/>
  <c r="T505" i="3"/>
  <c r="N319" i="3"/>
  <c r="M164" i="3"/>
  <c r="R9" i="3"/>
  <c r="AB317" i="3"/>
  <c r="AD202" i="3"/>
  <c r="AC204" i="3"/>
  <c r="Z9" i="26" a="1"/>
  <c r="S79" i="3"/>
  <c r="V195" i="3"/>
  <c r="I43" i="3"/>
  <c r="AF466" i="3"/>
  <c r="AG74" i="3"/>
  <c r="R374" i="3"/>
  <c r="W498" i="3"/>
  <c r="AA320" i="3"/>
  <c r="O230" i="3"/>
  <c r="I136" i="3"/>
  <c r="Z315" i="3"/>
  <c r="P36" i="3"/>
  <c r="T67" i="3"/>
  <c r="W44" i="3"/>
  <c r="P111" i="3"/>
  <c r="U324" i="3"/>
  <c r="M168" i="3"/>
  <c r="V194" i="3"/>
  <c r="AD315" i="3"/>
  <c r="P138" i="3"/>
  <c r="L173" i="3"/>
  <c r="V199" i="3"/>
  <c r="Y111" i="3"/>
  <c r="Z257" i="3"/>
  <c r="I15" i="3"/>
  <c r="AH449" i="3"/>
  <c r="H319" i="3"/>
  <c r="AE504" i="3"/>
  <c r="K38" i="3"/>
  <c r="L286" i="3"/>
  <c r="I101" i="3"/>
  <c r="I45" i="29" a="1"/>
  <c r="V357" i="3"/>
  <c r="AG568" i="3"/>
  <c r="X472" i="3"/>
  <c r="AB99" i="3"/>
  <c r="Q194" i="3"/>
  <c r="V384" i="3"/>
  <c r="AC409" i="3"/>
  <c r="AE256" i="3"/>
  <c r="I418" i="3"/>
  <c r="X571" i="3"/>
  <c r="M192" i="3"/>
  <c r="Q13" i="29" a="1"/>
  <c r="V380" i="3"/>
  <c r="AH469" i="3"/>
  <c r="S14" i="29" a="1"/>
  <c r="H326" i="3"/>
  <c r="J537" i="3"/>
  <c r="Q197" i="3"/>
  <c r="AC408" i="3"/>
  <c r="M564" i="3"/>
  <c r="L287" i="3"/>
  <c r="I99" i="3"/>
  <c r="T287" i="3"/>
  <c r="X296" i="3"/>
  <c r="AI476" i="3"/>
  <c r="AH346" i="3"/>
  <c r="I8" i="3"/>
  <c r="AE138" i="3"/>
  <c r="Z475" i="3"/>
  <c r="AE439" i="3"/>
  <c r="AH254" i="3"/>
  <c r="AD166" i="3"/>
  <c r="S448" i="3"/>
  <c r="L319" i="3"/>
  <c r="V102" i="3"/>
  <c r="AC322" i="3"/>
  <c r="X540" i="3"/>
  <c r="R105" i="3"/>
  <c r="H384" i="3"/>
  <c r="Q378" i="3"/>
  <c r="Z30" i="29" a="1"/>
  <c r="L100" i="3"/>
  <c r="N9" i="3"/>
  <c r="K226" i="3"/>
  <c r="O314" i="3"/>
  <c r="T16" i="3"/>
  <c r="H284" i="3"/>
  <c r="H296" i="3"/>
  <c r="P357" i="3"/>
  <c r="AC317" i="3"/>
  <c r="AE347" i="3"/>
  <c r="X378" i="3"/>
  <c r="J192" i="3"/>
  <c r="Y200" i="3"/>
  <c r="AC468" i="3"/>
  <c r="M501" i="3"/>
  <c r="Y100" i="3"/>
  <c r="AI417" i="3"/>
  <c r="J17" i="3"/>
  <c r="Z347" i="3"/>
  <c r="L571" i="3"/>
  <c r="Z416" i="3"/>
  <c r="AA346" i="3"/>
  <c r="V203" i="3"/>
  <c r="K204" i="3"/>
  <c r="O376" i="3"/>
  <c r="V252" i="3"/>
  <c r="AB387" i="3"/>
  <c r="AE108" i="3"/>
  <c r="I193" i="3"/>
  <c r="I228" i="3"/>
  <c r="Y531" i="3"/>
  <c r="K508" i="3"/>
  <c r="X347" i="3"/>
  <c r="X172" i="3"/>
  <c r="P387" i="3"/>
  <c r="L12" i="3"/>
  <c r="M11" i="3"/>
  <c r="S256" i="3"/>
  <c r="O235" i="3"/>
  <c r="O375" i="3"/>
  <c r="W203" i="3"/>
  <c r="T416" i="3"/>
  <c r="AF563" i="3"/>
  <c r="R39" i="3"/>
  <c r="AB539" i="3"/>
  <c r="P170" i="3"/>
  <c r="N7" i="3"/>
  <c r="Y506" i="3"/>
  <c r="T66" i="3"/>
  <c r="G67" i="3"/>
  <c r="I231" i="3"/>
  <c r="AF167" i="3"/>
  <c r="K326" i="3"/>
  <c r="M477" i="3"/>
  <c r="Y410" i="3"/>
  <c r="L344" i="3"/>
  <c r="AB445" i="3"/>
  <c r="S260" i="3"/>
  <c r="AH171" i="3"/>
  <c r="W70" i="3"/>
  <c r="L317" i="3"/>
  <c r="Q383" i="3"/>
  <c r="AA100" i="3"/>
  <c r="S76" i="3"/>
  <c r="H415" i="3"/>
  <c r="W387" i="3"/>
  <c r="T407" i="3"/>
  <c r="J449" i="3"/>
  <c r="L509" i="3"/>
  <c r="Z76" i="3"/>
  <c r="H380" i="3"/>
  <c r="AF540" i="3"/>
  <c r="AH499" i="3"/>
  <c r="AI98" i="3"/>
  <c r="M284" i="3"/>
  <c r="S445" i="3"/>
  <c r="O104" i="3"/>
  <c r="O292" i="3"/>
  <c r="AI510" i="3"/>
  <c r="S414" i="3"/>
  <c r="M225" i="3"/>
  <c r="AC106" i="3"/>
  <c r="K67" i="3"/>
  <c r="W571" i="3"/>
  <c r="P73" i="3"/>
  <c r="V318" i="3"/>
  <c r="I235" i="3"/>
  <c r="O11" i="29" a="1"/>
  <c r="AI229" i="3"/>
  <c r="J103" i="3"/>
  <c r="S71" i="3"/>
  <c r="Z384" i="3"/>
  <c r="AI174" i="3"/>
  <c r="T572" i="3"/>
  <c r="X537" i="3"/>
  <c r="Z296" i="3"/>
  <c r="G353" i="3"/>
  <c r="W561" i="3"/>
  <c r="AD570" i="3"/>
  <c r="AC566" i="3"/>
  <c r="AD200" i="3"/>
  <c r="Q9" i="26" a="1"/>
  <c r="AD194" i="3"/>
  <c r="AC19" i="3"/>
  <c r="W104" i="3"/>
  <c r="I294" i="3"/>
  <c r="J320" i="3"/>
  <c r="J202" i="3"/>
  <c r="AH417" i="3"/>
  <c r="J102" i="3"/>
  <c r="AH130" i="3"/>
  <c r="I201" i="3"/>
  <c r="Z134" i="3"/>
  <c r="AH418" i="3"/>
  <c r="G289" i="3"/>
  <c r="X130" i="3"/>
  <c r="AE197" i="3"/>
  <c r="P101" i="3"/>
  <c r="AG445" i="3"/>
  <c r="J290" i="3"/>
  <c r="AD195" i="3"/>
  <c r="R234" i="3"/>
  <c r="Z265" i="3"/>
  <c r="T138" i="3"/>
  <c r="R13" i="3"/>
  <c r="T353" i="3"/>
  <c r="S287" i="3"/>
  <c r="AH541" i="3"/>
  <c r="AC172" i="3"/>
  <c r="X165" i="3"/>
  <c r="X35" i="3"/>
  <c r="N385" i="3"/>
  <c r="AE17" i="3"/>
  <c r="AE288" i="3"/>
  <c r="AF262" i="3"/>
  <c r="H357" i="3"/>
  <c r="AF142" i="3"/>
  <c r="AE538" i="3"/>
  <c r="P479" i="3"/>
  <c r="AA438" i="3"/>
  <c r="T226" i="3"/>
  <c r="AF233" i="3"/>
  <c r="J134" i="3"/>
  <c r="AC384" i="3"/>
  <c r="AB261" i="3"/>
  <c r="AC320" i="3"/>
  <c r="X321" i="3"/>
  <c r="AD40" i="3"/>
  <c r="I497" i="3"/>
  <c r="P255" i="3"/>
  <c r="W445" i="3"/>
  <c r="V436" i="3"/>
  <c r="H416" i="3"/>
  <c r="Y467" i="3"/>
  <c r="V441" i="3"/>
  <c r="J194" i="3"/>
  <c r="G377" i="3"/>
  <c r="N106" i="3"/>
  <c r="P571" i="3"/>
  <c r="AE441" i="3"/>
  <c r="Q16" i="3"/>
  <c r="J354" i="3"/>
  <c r="Y170" i="3"/>
  <c r="G135" i="3"/>
  <c r="H354" i="3"/>
  <c r="K20" i="3"/>
  <c r="R38" i="29" a="1"/>
  <c r="I173" i="3"/>
  <c r="N265" i="3"/>
  <c r="P164" i="3"/>
  <c r="M229" i="3"/>
  <c r="O286" i="3"/>
  <c r="AE19" i="3"/>
  <c r="X408" i="3"/>
  <c r="AG475" i="3"/>
  <c r="K202" i="3"/>
  <c r="AF509" i="3"/>
  <c r="R76" i="3"/>
  <c r="W469" i="3"/>
  <c r="P381" i="3"/>
  <c r="J316" i="3"/>
  <c r="Y378" i="3"/>
  <c r="AB256" i="3"/>
  <c r="M383" i="3"/>
  <c r="AH20" i="3"/>
  <c r="P291" i="3"/>
  <c r="I530" i="3"/>
  <c r="AF536" i="3"/>
  <c r="S222" i="3"/>
  <c r="H9" i="3"/>
  <c r="V205" i="3"/>
  <c r="R132" i="3"/>
  <c r="Y567" i="3"/>
  <c r="Y476" i="3"/>
  <c r="K573" i="3"/>
  <c r="L11" i="40" a="1"/>
  <c r="O40" i="3"/>
  <c r="T230" i="3"/>
  <c r="M253" i="3"/>
  <c r="H316" i="3"/>
  <c r="AI418" i="3"/>
  <c r="AK9" i="26" a="1"/>
  <c r="K418" i="3"/>
  <c r="O445" i="3"/>
  <c r="U573" i="3"/>
  <c r="T283" i="3"/>
  <c r="R170" i="3"/>
  <c r="AA201" i="3"/>
  <c r="L501" i="3"/>
  <c r="AF170" i="3"/>
  <c r="AB19" i="3"/>
  <c r="AB37" i="3"/>
  <c r="Y226" i="3"/>
  <c r="AG17" i="35" a="1"/>
  <c r="N509" i="3"/>
  <c r="P46" i="3"/>
  <c r="AD169" i="3"/>
  <c r="N205" i="3"/>
  <c r="G505" i="3"/>
  <c r="X469" i="3"/>
  <c r="G414" i="3"/>
  <c r="Z509" i="3"/>
  <c r="Z263" i="3"/>
  <c r="K140" i="3"/>
  <c r="T18" i="3"/>
  <c r="N16" i="3"/>
  <c r="S348" i="3"/>
  <c r="W326" i="3"/>
  <c r="N103" i="3"/>
  <c r="AA170" i="3"/>
  <c r="Q101" i="3"/>
  <c r="M74" i="3"/>
  <c r="AA168" i="3"/>
  <c r="S290" i="3"/>
  <c r="T69" i="3"/>
  <c r="X383" i="3"/>
  <c r="AF497" i="3"/>
  <c r="G448" i="3"/>
  <c r="W497" i="3"/>
  <c r="S139" i="3"/>
  <c r="U283" i="3"/>
  <c r="J8" i="3"/>
  <c r="Z292" i="3"/>
  <c r="M568" i="3"/>
  <c r="AG143" i="3"/>
  <c r="W378" i="3"/>
  <c r="AD9" i="26" a="1"/>
  <c r="N473" i="3"/>
  <c r="AE7" i="3"/>
  <c r="Q43" i="3"/>
  <c r="AH439" i="3"/>
  <c r="N380" i="3"/>
  <c r="I349" i="3"/>
  <c r="X295" i="3"/>
  <c r="H15" i="40" a="1"/>
  <c r="AA444" i="3"/>
  <c r="AI141" i="3"/>
  <c r="AE350" i="3"/>
  <c r="Y77" i="3"/>
  <c r="M196" i="3"/>
  <c r="X168" i="3"/>
  <c r="T563" i="3"/>
  <c r="R109" i="3"/>
  <c r="X409" i="3"/>
  <c r="V104" i="3"/>
  <c r="K347" i="3"/>
  <c r="AE326" i="3"/>
  <c r="Z110" i="3"/>
  <c r="N572" i="3"/>
  <c r="W564" i="3"/>
  <c r="M565" i="3"/>
  <c r="L163" i="3"/>
  <c r="S18" i="29" a="1"/>
  <c r="M314" i="3"/>
  <c r="J570" i="3"/>
  <c r="O75" i="3"/>
  <c r="AB17" i="3"/>
  <c r="R467" i="3"/>
  <c r="AE541" i="3"/>
  <c r="T509" i="3"/>
  <c r="W415" i="3"/>
  <c r="AG569" i="3"/>
  <c r="Q41" i="3"/>
  <c r="J379" i="3"/>
  <c r="X417" i="3"/>
  <c r="Y143" i="3"/>
  <c r="I111" i="3"/>
  <c r="P233" i="3"/>
  <c r="L205" i="3"/>
  <c r="G110" i="3"/>
  <c r="AB408" i="3"/>
  <c r="W411" i="3"/>
  <c r="AF353" i="3"/>
  <c r="G324" i="3"/>
  <c r="H289" i="3"/>
  <c r="U319" i="3"/>
  <c r="AI353" i="3"/>
  <c r="S169" i="3"/>
  <c r="AB413" i="3"/>
  <c r="V327" i="3"/>
  <c r="Q201" i="3"/>
  <c r="AH378" i="3"/>
  <c r="AD505" i="3"/>
  <c r="M440" i="3"/>
  <c r="G446" i="3"/>
  <c r="AB132" i="3"/>
  <c r="Z111" i="3"/>
  <c r="S478" i="3"/>
  <c r="V353" i="3"/>
  <c r="H14" i="3"/>
  <c r="AI139" i="3"/>
  <c r="Q76" i="3"/>
  <c r="R98" i="3"/>
  <c r="G292" i="3"/>
  <c r="U265" i="3"/>
  <c r="AD139" i="3"/>
  <c r="J417" i="3"/>
  <c r="AE537" i="3"/>
  <c r="R436" i="3"/>
  <c r="R231" i="3"/>
  <c r="W405" i="3"/>
  <c r="AC501" i="3"/>
  <c r="N382" i="3"/>
  <c r="X349" i="3"/>
  <c r="W467" i="3"/>
  <c r="G162" i="3"/>
  <c r="AI292" i="3"/>
  <c r="Q377" i="3"/>
  <c r="I79" i="3"/>
  <c r="AE563" i="3"/>
  <c r="L140" i="3"/>
  <c r="AH161" i="3"/>
  <c r="AF222" i="3"/>
  <c r="M13" i="3"/>
  <c r="AG132" i="3"/>
  <c r="O315" i="3"/>
  <c r="G564" i="3"/>
  <c r="AA376" i="3"/>
  <c r="AA571" i="3"/>
  <c r="AH447" i="3"/>
  <c r="AD378" i="3"/>
  <c r="Y574" i="3"/>
  <c r="AI574" i="3"/>
  <c r="AC375" i="3"/>
  <c r="AC171" i="3"/>
  <c r="U285" i="3"/>
  <c r="AI475" i="3"/>
  <c r="AH35" i="3"/>
  <c r="M442" i="3"/>
  <c r="H23" i="40" a="1"/>
  <c r="AE100" i="3"/>
  <c r="T263" i="3"/>
  <c r="H173" i="3"/>
  <c r="AI283" i="3"/>
  <c r="T439" i="3"/>
  <c r="G226" i="3"/>
  <c r="T44" i="3"/>
  <c r="T418" i="3"/>
  <c r="U170" i="3"/>
  <c r="O347" i="3"/>
  <c r="V479" i="3"/>
  <c r="I448" i="3"/>
  <c r="X204" i="3"/>
  <c r="V509" i="3"/>
  <c r="AG285" i="3"/>
  <c r="AG293" i="3"/>
  <c r="AC413" i="3"/>
  <c r="N202" i="3"/>
  <c r="AH137" i="3"/>
  <c r="K263" i="3"/>
  <c r="T294" i="3"/>
  <c r="H133" i="3"/>
  <c r="AG354" i="3"/>
  <c r="S295" i="3"/>
  <c r="H230" i="3"/>
  <c r="AB285" i="3"/>
  <c r="V345" i="3"/>
  <c r="Z534" i="3"/>
  <c r="Y448" i="3"/>
  <c r="X227" i="3"/>
  <c r="Q162" i="3"/>
  <c r="AG255" i="3"/>
  <c r="X101" i="3"/>
  <c r="I171" i="3"/>
  <c r="AG225" i="3"/>
  <c r="Z46" i="3"/>
  <c r="AE449" i="3"/>
  <c r="H193" i="3"/>
  <c r="V571" i="3"/>
  <c r="AI506" i="3"/>
  <c r="T533" i="3"/>
  <c r="AD102" i="3"/>
  <c r="P234" i="3"/>
  <c r="Y165" i="3"/>
  <c r="R497" i="3"/>
  <c r="M441" i="3"/>
  <c r="AF407" i="3"/>
  <c r="AA568" i="3"/>
  <c r="U374" i="3"/>
  <c r="J571" i="3"/>
  <c r="W439" i="3"/>
  <c r="V507" i="3"/>
  <c r="Z140" i="3"/>
  <c r="AF386" i="3"/>
  <c r="AH349" i="3"/>
  <c r="AH259" i="3"/>
  <c r="N538" i="3"/>
  <c r="Q72" i="3"/>
  <c r="AD413" i="3"/>
  <c r="T508" i="3"/>
  <c r="U475" i="3"/>
  <c r="H286" i="3"/>
  <c r="AC376" i="3"/>
  <c r="AH567" i="3"/>
  <c r="U102" i="3"/>
  <c r="AI570" i="3"/>
  <c r="P351" i="3"/>
  <c r="R538" i="3"/>
  <c r="H467" i="3"/>
  <c r="M317" i="3"/>
  <c r="I566" i="3"/>
  <c r="Y7" i="3"/>
  <c r="AB283" i="3"/>
  <c r="V349" i="3"/>
  <c r="AA351" i="3"/>
  <c r="Z327" i="3"/>
  <c r="G565" i="3"/>
  <c r="AE573" i="3"/>
  <c r="S438" i="3"/>
  <c r="Q534" i="3"/>
  <c r="AF321" i="3"/>
  <c r="H569" i="3"/>
  <c r="P204" i="3"/>
  <c r="L225" i="3"/>
  <c r="U110" i="3"/>
  <c r="K102" i="3"/>
  <c r="AB108" i="3"/>
  <c r="J502" i="3"/>
  <c r="Y314" i="3"/>
  <c r="AH473" i="3"/>
  <c r="H346" i="3"/>
  <c r="K287" i="3"/>
  <c r="O72" i="3"/>
  <c r="O345" i="3"/>
  <c r="G17" i="29" a="1"/>
  <c r="U10" i="3"/>
  <c r="L33" i="40" a="1"/>
  <c r="X418" i="3"/>
  <c r="H21" i="40" a="1"/>
  <c r="S141" i="3"/>
  <c r="Z171" i="3"/>
  <c r="V264" i="3"/>
  <c r="U354" i="3"/>
  <c r="W478" i="3"/>
  <c r="L326" i="3"/>
  <c r="L37" i="3"/>
  <c r="AA504" i="3"/>
  <c r="M174" i="3"/>
  <c r="X232" i="3"/>
  <c r="W227" i="3"/>
  <c r="Z40" i="3"/>
  <c r="U101" i="3"/>
  <c r="AI142" i="3"/>
  <c r="N169" i="3"/>
  <c r="AA36" i="29" a="1"/>
  <c r="X18" i="3"/>
  <c r="AI318" i="3"/>
  <c r="H479" i="3"/>
  <c r="K195" i="3"/>
  <c r="H231" i="3"/>
  <c r="K537" i="3"/>
  <c r="AH479" i="3"/>
  <c r="AE376" i="3"/>
  <c r="O570" i="3"/>
  <c r="Q538" i="3"/>
  <c r="AE374" i="3"/>
  <c r="T135" i="3"/>
  <c r="N504" i="3"/>
  <c r="R528" i="3"/>
  <c r="N195" i="3"/>
  <c r="H536" i="3"/>
  <c r="Z15" i="3"/>
  <c r="V502" i="3"/>
  <c r="J288" i="3"/>
  <c r="V508" i="3"/>
  <c r="Z411" i="3"/>
  <c r="AI166" i="3"/>
  <c r="M232" i="3"/>
  <c r="AG538" i="3"/>
  <c r="R498" i="3"/>
  <c r="W510" i="3"/>
  <c r="V294" i="3"/>
  <c r="AG103" i="3"/>
  <c r="AH415" i="3"/>
  <c r="S562" i="3"/>
  <c r="AC263" i="3"/>
  <c r="T411" i="3"/>
  <c r="O103" i="3"/>
  <c r="V100" i="3"/>
  <c r="N261" i="3"/>
  <c r="AC10" i="3"/>
  <c r="AI198" i="3"/>
  <c r="Y14" i="3"/>
  <c r="AE130" i="3"/>
  <c r="K10" i="29" a="1"/>
  <c r="U30" i="29" a="1"/>
  <c r="R139" i="3"/>
  <c r="K99" i="3"/>
  <c r="AD469" i="3"/>
  <c r="AA167" i="3"/>
  <c r="AH252" i="3"/>
  <c r="G438" i="3"/>
  <c r="AC357" i="3"/>
  <c r="AF15" i="3"/>
  <c r="X74" i="3"/>
  <c r="Z197" i="3"/>
  <c r="J16" i="3"/>
  <c r="U132" i="3"/>
  <c r="AB499" i="3"/>
  <c r="AC563" i="3"/>
  <c r="O293" i="3"/>
  <c r="AH377" i="3"/>
  <c r="S443" i="3"/>
  <c r="O169" i="3"/>
  <c r="X384" i="3"/>
  <c r="AU17" i="35" a="1"/>
  <c r="AI413" i="3"/>
  <c r="AG563" i="3"/>
  <c r="AG76" i="3"/>
  <c r="L44" i="3"/>
  <c r="N99" i="3"/>
  <c r="U164" i="3"/>
  <c r="O350" i="3"/>
  <c r="L374" i="3"/>
  <c r="AF529" i="3"/>
  <c r="AA375" i="3"/>
  <c r="G533" i="3"/>
  <c r="AH17" i="35" a="1"/>
  <c r="AF322" i="3"/>
  <c r="M410" i="3"/>
  <c r="U468" i="3"/>
  <c r="Z162" i="3"/>
  <c r="O468" i="3"/>
  <c r="V378" i="3"/>
  <c r="AC349" i="3"/>
  <c r="N441" i="3"/>
  <c r="AH504" i="3"/>
  <c r="AH261" i="3"/>
  <c r="AE295" i="3"/>
  <c r="AZ17" i="35" a="1"/>
  <c r="T166" i="3"/>
  <c r="AH42" i="3"/>
  <c r="AD173" i="3"/>
  <c r="L444" i="3"/>
  <c r="AB35" i="3"/>
  <c r="G417" i="3"/>
  <c r="M288" i="3"/>
  <c r="K235" i="3"/>
  <c r="J444" i="3"/>
  <c r="N348" i="3"/>
  <c r="J348" i="3"/>
  <c r="Q413" i="3"/>
  <c r="S541" i="3"/>
  <c r="P346" i="3"/>
  <c r="AD252" i="3"/>
  <c r="N438" i="3"/>
  <c r="AC67" i="3"/>
  <c r="W197" i="3"/>
  <c r="P499" i="3"/>
  <c r="P411" i="3"/>
  <c r="W539" i="3"/>
  <c r="G384" i="3"/>
  <c r="K563" i="3"/>
  <c r="AG101" i="3"/>
  <c r="Z445" i="3"/>
  <c r="X135" i="3"/>
  <c r="I439" i="3"/>
  <c r="X320" i="3"/>
  <c r="H442" i="3"/>
  <c r="T376" i="3"/>
  <c r="AI346" i="3"/>
  <c r="M316" i="3"/>
  <c r="AI232" i="3"/>
  <c r="R353" i="3"/>
  <c r="X534" i="3"/>
  <c r="Q259" i="3"/>
  <c r="O205" i="3"/>
  <c r="AA539" i="3"/>
  <c r="T355" i="3"/>
  <c r="J347" i="3"/>
  <c r="T345" i="3"/>
  <c r="AA405" i="3"/>
  <c r="H504" i="3"/>
  <c r="AH345" i="3"/>
  <c r="AG10" i="3"/>
  <c r="I449" i="3"/>
  <c r="Y13" i="3"/>
  <c r="L110" i="3"/>
  <c r="O416" i="3"/>
  <c r="R133" i="3"/>
  <c r="Y470" i="3"/>
  <c r="Q561" i="3"/>
  <c r="W15" i="3"/>
  <c r="AF41" i="3"/>
  <c r="J74" i="3"/>
  <c r="AE325" i="3"/>
  <c r="AA132" i="3"/>
  <c r="AD382" i="3"/>
  <c r="Q479" i="3"/>
  <c r="Y413" i="3"/>
  <c r="Q405" i="3"/>
  <c r="Q356" i="3"/>
  <c r="AE137" i="3"/>
  <c r="U169" i="3"/>
  <c r="Q473" i="3"/>
  <c r="AB417" i="3"/>
  <c r="W47" i="3"/>
  <c r="W407" i="3"/>
  <c r="AB68" i="3"/>
  <c r="Y534" i="3"/>
  <c r="AC284" i="3"/>
  <c r="AB170" i="3"/>
  <c r="AI133" i="3"/>
  <c r="M110" i="3"/>
  <c r="J67" i="3"/>
  <c r="AI412" i="3"/>
  <c r="AB530" i="3"/>
  <c r="K500" i="3"/>
  <c r="AE566" i="3"/>
  <c r="AG347" i="3"/>
  <c r="X201" i="3"/>
  <c r="W502" i="3"/>
  <c r="T254" i="3"/>
  <c r="I444" i="3"/>
  <c r="I195" i="3"/>
  <c r="K291" i="3"/>
  <c r="AI107" i="3"/>
  <c r="V564" i="3"/>
  <c r="M35" i="3"/>
  <c r="AI347" i="3"/>
  <c r="AG71" i="3"/>
  <c r="M377" i="3"/>
  <c r="R257" i="3"/>
  <c r="AC536" i="3"/>
  <c r="N413" i="3"/>
  <c r="AA142" i="3"/>
  <c r="X103" i="3"/>
  <c r="L165" i="3"/>
  <c r="P416" i="3"/>
  <c r="L291" i="3"/>
  <c r="Y417" i="3"/>
  <c r="AC39" i="3"/>
  <c r="I356" i="3"/>
  <c r="S110" i="3"/>
  <c r="J167" i="3"/>
  <c r="T37" i="3"/>
  <c r="U417" i="3"/>
  <c r="P314" i="3"/>
  <c r="R321" i="3"/>
  <c r="AD72" i="3"/>
  <c r="U227" i="3"/>
  <c r="AF507" i="3"/>
  <c r="N262" i="3"/>
  <c r="M356" i="3"/>
  <c r="U104" i="3"/>
  <c r="J538" i="3"/>
  <c r="H417" i="3"/>
  <c r="M296" i="3"/>
  <c r="Z499" i="3"/>
  <c r="AG356" i="3"/>
  <c r="O316" i="3"/>
  <c r="H33" i="40" a="1"/>
  <c r="BE17" i="35" a="1"/>
  <c r="AR9" i="26" a="1"/>
  <c r="R447" i="3"/>
  <c r="AD141" i="3"/>
  <c r="W448" i="3"/>
  <c r="U348" i="3"/>
  <c r="W474" i="3"/>
  <c r="K475" i="3"/>
  <c r="V287" i="3"/>
  <c r="I104" i="3"/>
  <c r="N78" i="3"/>
  <c r="M411" i="3"/>
  <c r="W317" i="3"/>
  <c r="O166" i="3"/>
  <c r="AG77" i="3"/>
  <c r="AI224" i="3"/>
  <c r="N134" i="3"/>
  <c r="AI222" i="3"/>
  <c r="AC295" i="3"/>
  <c r="L345" i="3"/>
  <c r="L46" i="3"/>
  <c r="W134" i="3"/>
  <c r="W204" i="3"/>
  <c r="U476" i="3"/>
  <c r="AC345" i="3"/>
  <c r="W321" i="3"/>
  <c r="M172" i="3"/>
  <c r="AC98" i="3"/>
  <c r="K349" i="3"/>
  <c r="L443" i="3"/>
  <c r="AH203" i="3"/>
  <c r="AE407" i="3"/>
  <c r="V290" i="3"/>
  <c r="S327" i="3"/>
  <c r="AC469" i="3"/>
  <c r="AB442" i="3"/>
  <c r="L164" i="3"/>
  <c r="Y353" i="3"/>
  <c r="Q39" i="3"/>
  <c r="AH205" i="3"/>
  <c r="R470" i="3"/>
  <c r="L38" i="3"/>
  <c r="AG541" i="3"/>
  <c r="T437" i="3"/>
  <c r="AG201" i="3"/>
  <c r="AB561" i="3"/>
  <c r="W234" i="3"/>
  <c r="AG325" i="3"/>
  <c r="AD477" i="3"/>
  <c r="O69" i="3"/>
  <c r="AE260" i="3"/>
  <c r="AG406" i="3"/>
  <c r="Q345" i="3"/>
  <c r="X66" i="3"/>
  <c r="AG327" i="3"/>
  <c r="AF67" i="3"/>
  <c r="H169" i="3"/>
  <c r="H323" i="3"/>
  <c r="AD449" i="3"/>
  <c r="H100" i="3"/>
  <c r="Q568" i="3"/>
  <c r="Q193" i="3"/>
  <c r="I563" i="3"/>
  <c r="K231" i="3"/>
  <c r="U225" i="3"/>
  <c r="O197" i="3"/>
  <c r="AC467" i="3"/>
  <c r="AF252" i="3"/>
  <c r="J41" i="3"/>
  <c r="R380" i="3"/>
  <c r="T192" i="3"/>
  <c r="V165" i="3"/>
  <c r="N102" i="3"/>
  <c r="K25" i="29" a="1"/>
  <c r="AE202" i="3"/>
  <c r="H35" i="3"/>
  <c r="AD66" i="3"/>
  <c r="X7" i="3"/>
  <c r="Q541" i="3"/>
  <c r="AI344" i="3"/>
  <c r="O320" i="3"/>
  <c r="U474" i="3"/>
  <c r="J380" i="3"/>
  <c r="I505" i="3"/>
  <c r="Y227" i="3"/>
  <c r="AA68" i="3"/>
  <c r="AC9" i="26" a="1"/>
  <c r="K378" i="3"/>
  <c r="N223" i="3"/>
  <c r="H258" i="3"/>
  <c r="M443" i="3"/>
  <c r="X111" i="3"/>
  <c r="AE478" i="3"/>
  <c r="S138" i="3"/>
  <c r="S469" i="3"/>
  <c r="U407" i="3"/>
  <c r="AD530" i="3"/>
  <c r="AA253" i="3"/>
  <c r="Q567" i="3"/>
  <c r="J231" i="3"/>
  <c r="W286" i="3"/>
  <c r="H198" i="3"/>
  <c r="Z374" i="3"/>
  <c r="AE293" i="3"/>
  <c r="W437" i="3"/>
  <c r="AB66" i="3"/>
  <c r="K166" i="3"/>
  <c r="R535" i="3"/>
  <c r="Q295" i="3"/>
  <c r="O13" i="3"/>
  <c r="N41" i="3"/>
  <c r="G326" i="3"/>
  <c r="Z470" i="3"/>
  <c r="G227" i="3"/>
  <c r="AC233" i="3"/>
  <c r="AF74" i="3"/>
  <c r="AD138" i="3"/>
  <c r="H202" i="3"/>
  <c r="AF470" i="3"/>
  <c r="Q223" i="3"/>
  <c r="K474" i="3"/>
  <c r="Q137" i="3"/>
  <c r="AC7" i="3"/>
  <c r="Q165" i="3"/>
  <c r="AC200" i="3"/>
  <c r="AG130" i="3"/>
  <c r="AI569" i="3"/>
  <c r="AH69" i="3"/>
  <c r="M171" i="3"/>
  <c r="AF99" i="3"/>
  <c r="AA104" i="3"/>
  <c r="AB320" i="3"/>
  <c r="J256" i="3"/>
  <c r="AH285" i="3"/>
  <c r="M438" i="3"/>
  <c r="Y225" i="3"/>
  <c r="V478" i="3"/>
  <c r="AD535" i="3"/>
  <c r="AG162" i="3"/>
  <c r="P466" i="3"/>
  <c r="AD354" i="3"/>
  <c r="I36" i="3"/>
  <c r="AH563" i="3"/>
  <c r="S252" i="3"/>
  <c r="AI111" i="3"/>
  <c r="S563" i="3"/>
  <c r="O573" i="3"/>
  <c r="Y70" i="3"/>
  <c r="M142" i="3"/>
  <c r="H136" i="3"/>
  <c r="Y18" i="3"/>
  <c r="I72" i="3"/>
  <c r="AB14" i="3"/>
  <c r="AD294" i="3"/>
  <c r="AE35" i="3"/>
  <c r="V229" i="3"/>
  <c r="S565" i="3"/>
  <c r="AH232" i="3"/>
  <c r="W138" i="3"/>
  <c r="R534" i="3"/>
  <c r="L192" i="3"/>
  <c r="U256" i="3"/>
  <c r="AH76" i="3"/>
  <c r="Z346" i="3"/>
  <c r="V141" i="3"/>
  <c r="AA67" i="3"/>
  <c r="AF200" i="3"/>
  <c r="P442" i="3"/>
  <c r="AA497" i="3"/>
  <c r="AG253" i="3"/>
  <c r="P224" i="3"/>
  <c r="G355" i="3"/>
  <c r="Y45" i="3"/>
  <c r="W137" i="3"/>
  <c r="U137" i="3"/>
  <c r="V170" i="3"/>
  <c r="X346" i="3"/>
  <c r="J35" i="3"/>
  <c r="W473" i="3"/>
  <c r="AD320" i="3"/>
  <c r="M351" i="3"/>
  <c r="R253" i="3"/>
  <c r="AF348" i="3"/>
  <c r="AA224" i="3"/>
  <c r="P14" i="3"/>
  <c r="AD230" i="3"/>
  <c r="K169" i="3"/>
  <c r="K534" i="3"/>
  <c r="T222" i="3"/>
  <c r="R417" i="3"/>
  <c r="AA295" i="3"/>
  <c r="J386" i="3"/>
  <c r="W441" i="3"/>
  <c r="AE284" i="3"/>
  <c r="Y409" i="3"/>
  <c r="AH230" i="3"/>
  <c r="J171" i="3"/>
  <c r="AA14" i="3"/>
  <c r="R66" i="3"/>
  <c r="AF471" i="3"/>
  <c r="AF443" i="3"/>
  <c r="U562" i="3"/>
  <c r="AA350" i="3"/>
  <c r="W288" i="3"/>
  <c r="AE533" i="3"/>
  <c r="AF231" i="3"/>
  <c r="N541" i="3"/>
  <c r="AG504" i="3"/>
  <c r="AI231" i="3"/>
  <c r="Y133" i="3"/>
  <c r="H470" i="3"/>
  <c r="AI44" i="3"/>
  <c r="H26" i="40" a="1"/>
  <c r="X289" i="3"/>
  <c r="J199" i="3"/>
  <c r="Z232" i="3"/>
  <c r="K73" i="3"/>
  <c r="N230" i="3"/>
  <c r="AD196" i="3"/>
  <c r="AA446" i="3"/>
  <c r="O258" i="3"/>
  <c r="AD229" i="3"/>
  <c r="Y38" i="3"/>
  <c r="Q234" i="3"/>
  <c r="AH531" i="3"/>
  <c r="AB111" i="3"/>
  <c r="T17" i="29" a="1"/>
  <c r="L467" i="3"/>
  <c r="AF574" i="3"/>
  <c r="AE411" i="3"/>
  <c r="Z323" i="3"/>
  <c r="K469" i="3"/>
  <c r="AE322" i="3"/>
  <c r="AB227" i="3"/>
  <c r="AC193" i="3"/>
  <c r="AI405" i="3"/>
  <c r="AB101" i="3"/>
  <c r="V352" i="3"/>
  <c r="K110" i="3"/>
  <c r="P66" i="3"/>
  <c r="Z539" i="3"/>
  <c r="R171" i="3"/>
  <c r="L16" i="3"/>
  <c r="P295" i="3"/>
  <c r="P171" i="3"/>
  <c r="Y73" i="3"/>
  <c r="AF567" i="3"/>
  <c r="G444" i="3"/>
  <c r="N18" i="3"/>
  <c r="AF319" i="3"/>
  <c r="W466" i="3"/>
  <c r="AF19" i="3"/>
  <c r="R347" i="3"/>
  <c r="S229" i="3"/>
  <c r="J378" i="3"/>
  <c r="M72" i="3"/>
  <c r="AC379" i="3"/>
  <c r="M161" i="3"/>
  <c r="P325" i="3"/>
  <c r="AD318" i="3"/>
  <c r="Q252" i="3"/>
  <c r="T417" i="3"/>
  <c r="Q412" i="3"/>
  <c r="J411" i="3"/>
  <c r="AB222" i="3"/>
  <c r="AG252" i="3"/>
  <c r="Y108" i="3"/>
  <c r="AA192" i="3"/>
  <c r="K15" i="3"/>
  <c r="Y357" i="3"/>
  <c r="H263" i="3"/>
  <c r="M45" i="3"/>
  <c r="AA143" i="3"/>
  <c r="V325" i="3"/>
  <c r="AA566" i="3"/>
  <c r="R14" i="3"/>
  <c r="P76" i="3"/>
  <c r="Z442" i="3"/>
  <c r="T479" i="3"/>
  <c r="Q8" i="3"/>
  <c r="O231" i="3"/>
  <c r="AD39" i="3"/>
  <c r="AI537" i="3"/>
  <c r="H70" i="3"/>
  <c r="J375" i="3"/>
  <c r="W541" i="3"/>
  <c r="AC143" i="3"/>
  <c r="G573" i="3"/>
  <c r="AD292" i="3"/>
  <c r="W379" i="3"/>
  <c r="AG323" i="3"/>
  <c r="Y234" i="3"/>
  <c r="I260" i="3"/>
  <c r="P165" i="3"/>
  <c r="P385" i="3"/>
  <c r="Z478" i="3"/>
  <c r="U447" i="3"/>
  <c r="G536" i="3"/>
  <c r="AE287" i="3"/>
  <c r="U567" i="3"/>
  <c r="AB168" i="3"/>
  <c r="AA410" i="3"/>
  <c r="AD263" i="3"/>
  <c r="AG471" i="3"/>
  <c r="S167" i="3"/>
  <c r="I227" i="3"/>
  <c r="O140" i="3"/>
  <c r="AA441" i="3"/>
  <c r="T170" i="3"/>
  <c r="K171" i="3"/>
  <c r="M137" i="3"/>
  <c r="AE285" i="3"/>
  <c r="O417" i="3"/>
  <c r="K414" i="3"/>
  <c r="P102" i="3"/>
  <c r="AA111" i="3"/>
  <c r="U323" i="3"/>
  <c r="AO17" i="35"/>
  <c r="S111" i="3"/>
  <c r="AG447" i="3"/>
  <c r="H228" i="3"/>
  <c r="J235" i="3"/>
  <c r="Y42" i="3"/>
  <c r="K472" i="3"/>
  <c r="AI173" i="3"/>
  <c r="O225" i="3"/>
  <c r="Z350" i="3"/>
  <c r="Y259" i="3"/>
  <c r="AG405" i="3"/>
  <c r="AB73" i="3"/>
  <c r="G529" i="3"/>
  <c r="T532" i="3"/>
  <c r="O380" i="3"/>
  <c r="AD19" i="3"/>
  <c r="X439" i="3"/>
  <c r="AG349" i="3"/>
  <c r="I106" i="3"/>
  <c r="J18" i="3"/>
  <c r="K11" i="3"/>
  <c r="Q318" i="3"/>
  <c r="I17" i="3"/>
  <c r="N417" i="3"/>
  <c r="AH351" i="3"/>
  <c r="Z561" i="3"/>
  <c r="G8" i="3"/>
  <c r="O501" i="3"/>
  <c r="AD534" i="3"/>
  <c r="P498" i="3"/>
  <c r="AA352" i="3"/>
  <c r="J15" i="3"/>
  <c r="AI226" i="3"/>
  <c r="AF410" i="3"/>
  <c r="AF541" i="3"/>
  <c r="S104" i="3"/>
  <c r="AB346" i="3"/>
  <c r="AC258" i="3"/>
  <c r="Q350" i="3"/>
  <c r="P468" i="3"/>
  <c r="P161" i="3"/>
  <c r="W316" i="3"/>
  <c r="M106" i="3"/>
  <c r="AD503" i="3"/>
  <c r="J10" i="29" a="1"/>
  <c r="W353" i="3"/>
  <c r="H347" i="3"/>
  <c r="AA264" i="3"/>
  <c r="J47" i="29" a="1"/>
  <c r="N225" i="3"/>
  <c r="Y109" i="3"/>
  <c r="AC79" i="3"/>
  <c r="R25" i="29" a="1"/>
  <c r="T229" i="3"/>
  <c r="AB351" i="3"/>
  <c r="I73" i="3"/>
  <c r="AC235" i="3"/>
  <c r="Z533" i="3"/>
  <c r="H74" i="3"/>
  <c r="AD12" i="3"/>
  <c r="AC162" i="3"/>
  <c r="K352" i="3"/>
  <c r="N344" i="3"/>
  <c r="G379" i="3"/>
  <c r="O192" i="3"/>
  <c r="S137" i="3"/>
  <c r="K44" i="3"/>
  <c r="O510" i="3"/>
  <c r="AG317" i="3"/>
  <c r="M18" i="3"/>
  <c r="P417" i="3"/>
  <c r="AI253" i="3"/>
  <c r="AF223" i="3"/>
  <c r="AG165" i="3"/>
  <c r="AG229" i="3"/>
  <c r="O222" i="3"/>
  <c r="Z105" i="3"/>
  <c r="AA439" i="3"/>
  <c r="AD262" i="3"/>
  <c r="AG198" i="3"/>
  <c r="K506" i="3"/>
  <c r="T162" i="3"/>
  <c r="S224" i="3"/>
  <c r="J314" i="3"/>
  <c r="Y541" i="3"/>
  <c r="AC385" i="3"/>
  <c r="AG260" i="3"/>
  <c r="X253" i="3"/>
  <c r="L446" i="3"/>
  <c r="AI327" i="3"/>
  <c r="AB264" i="3"/>
  <c r="R474" i="3"/>
  <c r="M163" i="3"/>
  <c r="AF289" i="3"/>
  <c r="H436" i="3"/>
  <c r="S75" i="3"/>
  <c r="AC264" i="3"/>
  <c r="T349" i="3"/>
  <c r="M444" i="3"/>
  <c r="AB286" i="3"/>
  <c r="L415" i="3"/>
  <c r="U376" i="3"/>
  <c r="AE172" i="3"/>
  <c r="AD265" i="3"/>
  <c r="H344" i="3"/>
  <c r="AH530" i="3"/>
  <c r="AE66" i="3"/>
  <c r="O171" i="3"/>
  <c r="AG203" i="3"/>
  <c r="V11" i="3"/>
  <c r="J226" i="3"/>
  <c r="AE106" i="3"/>
  <c r="Y205" i="3"/>
  <c r="J254" i="3"/>
  <c r="V109" i="3"/>
  <c r="N140" i="3"/>
  <c r="K288" i="3"/>
  <c r="AE466" i="3"/>
  <c r="G232" i="3"/>
  <c r="I565" i="3"/>
  <c r="M102" i="3"/>
  <c r="W252" i="3"/>
  <c r="P317" i="3"/>
  <c r="R20" i="3"/>
  <c r="P441" i="3"/>
  <c r="J204" i="3"/>
  <c r="N377" i="3"/>
  <c r="S130" i="3"/>
  <c r="AD168" i="3"/>
  <c r="AI436" i="3"/>
  <c r="AC572" i="3"/>
  <c r="AB110" i="3"/>
  <c r="V265" i="3"/>
  <c r="O528" i="3"/>
  <c r="W255" i="3"/>
  <c r="AI348" i="3"/>
  <c r="AI561" i="3"/>
  <c r="U314" i="3"/>
  <c r="R418" i="3"/>
  <c r="AD111" i="3"/>
  <c r="N252" i="3"/>
  <c r="S505" i="3"/>
  <c r="AE68" i="3"/>
  <c r="AC532" i="3"/>
  <c r="G468" i="3"/>
  <c r="AI12" i="3"/>
  <c r="X505" i="3"/>
  <c r="K161" i="3"/>
  <c r="P196" i="3"/>
  <c r="G447" i="3"/>
  <c r="H77" i="3"/>
  <c r="AG413" i="3"/>
  <c r="Q374" i="3"/>
  <c r="M466" i="3"/>
  <c r="U107" i="3"/>
  <c r="O173" i="3"/>
  <c r="K468" i="3"/>
  <c r="T413" i="3"/>
  <c r="V528" i="3"/>
  <c r="N374" i="3"/>
  <c r="T74" i="3"/>
  <c r="G387" i="3"/>
  <c r="U384" i="3"/>
  <c r="U497" i="3"/>
  <c r="T415" i="3"/>
  <c r="V257" i="3"/>
  <c r="Y21" i="29" a="1"/>
  <c r="T445" i="3"/>
  <c r="AB8" i="3"/>
  <c r="Z449" i="3"/>
  <c r="AE443" i="3"/>
  <c r="Q284" i="3"/>
  <c r="W325" i="3"/>
  <c r="AE79" i="3"/>
  <c r="S17" i="35" a="1"/>
  <c r="T258" i="3"/>
  <c r="P502" i="3"/>
  <c r="AC319" i="3"/>
  <c r="Q68" i="3"/>
  <c r="AD562" i="3"/>
  <c r="AG531" i="3"/>
  <c r="N498" i="3"/>
  <c r="AE509" i="3"/>
  <c r="U510" i="3"/>
  <c r="X565" i="3"/>
  <c r="P202" i="3"/>
  <c r="X69" i="3"/>
  <c r="AE356" i="3"/>
  <c r="T9" i="3"/>
  <c r="O473" i="3"/>
  <c r="AC223" i="3"/>
  <c r="Y315" i="3"/>
  <c r="AA161" i="3"/>
  <c r="AC140" i="3"/>
  <c r="O477" i="3"/>
  <c r="Y20" i="3"/>
  <c r="AH324" i="3"/>
  <c r="H233" i="3"/>
  <c r="AG9" i="3"/>
  <c r="I164" i="3"/>
  <c r="L387" i="3"/>
  <c r="Q143" i="3"/>
  <c r="R36" i="3"/>
  <c r="K174" i="3"/>
  <c r="K539" i="3"/>
  <c r="AD171" i="3"/>
  <c r="AE565" i="3"/>
  <c r="P318" i="3"/>
  <c r="Q415" i="3"/>
  <c r="H253" i="3"/>
  <c r="AG75" i="3"/>
  <c r="L440" i="3"/>
  <c r="AA564" i="3"/>
  <c r="AF378" i="3"/>
  <c r="J259" i="3"/>
  <c r="AG326" i="3"/>
  <c r="H383" i="3"/>
  <c r="AB197" i="3"/>
  <c r="L355" i="3"/>
  <c r="Z506" i="3"/>
  <c r="I135" i="3"/>
  <c r="X133" i="3"/>
  <c r="X563" i="3"/>
  <c r="AF225" i="3"/>
  <c r="AF161" i="3"/>
  <c r="S44" i="3"/>
  <c r="J418" i="3"/>
  <c r="AE171" i="3"/>
  <c r="X446" i="3"/>
  <c r="AH108" i="3"/>
  <c r="R449" i="3"/>
  <c r="U345" i="3"/>
  <c r="AB193" i="3"/>
  <c r="S203" i="3"/>
  <c r="AG139" i="3"/>
  <c r="T140" i="3"/>
  <c r="X24" i="29" a="1"/>
  <c r="K284" i="3"/>
  <c r="W265" i="3"/>
  <c r="AD510" i="3"/>
  <c r="I287" i="3"/>
  <c r="R539" i="3"/>
  <c r="X475" i="3"/>
  <c r="AH537" i="3"/>
  <c r="AG235" i="3"/>
  <c r="AF317" i="3"/>
  <c r="J349" i="3"/>
  <c r="W106" i="3"/>
  <c r="U45" i="3"/>
  <c r="AD348" i="3"/>
  <c r="Y508" i="3"/>
  <c r="T377" i="3"/>
  <c r="P444" i="3"/>
  <c r="AB253" i="3"/>
  <c r="P173" i="3"/>
  <c r="AC14" i="3"/>
  <c r="N100" i="3"/>
  <c r="O507" i="3"/>
  <c r="O20" i="3"/>
  <c r="Y36" i="3"/>
  <c r="M234" i="3"/>
  <c r="H135" i="3"/>
  <c r="H345" i="3"/>
  <c r="L537" i="3"/>
  <c r="Q319" i="3"/>
  <c r="J567" i="3"/>
  <c r="T39" i="29" a="1"/>
  <c r="AD571" i="3"/>
  <c r="I194" i="3"/>
  <c r="S223" i="3"/>
  <c r="X539" i="3"/>
  <c r="AC254" i="3"/>
  <c r="K286" i="3"/>
  <c r="M385" i="3"/>
  <c r="AB571" i="3"/>
  <c r="U205" i="3"/>
  <c r="W499" i="3"/>
  <c r="L172" i="3"/>
  <c r="P415" i="3"/>
  <c r="O263" i="3"/>
  <c r="Z540" i="3"/>
  <c r="J230" i="3"/>
  <c r="Y374" i="3"/>
  <c r="L18" i="40" a="1"/>
  <c r="J573" i="3"/>
  <c r="AI42" i="3"/>
  <c r="X448" i="3"/>
  <c r="Y384" i="3"/>
  <c r="L196" i="3"/>
  <c r="AE535" i="3"/>
  <c r="P227" i="3"/>
  <c r="X405" i="3"/>
  <c r="AA498" i="3"/>
  <c r="Y292" i="3"/>
  <c r="G410" i="3"/>
  <c r="AF133" i="3"/>
  <c r="AB348" i="3"/>
  <c r="M405" i="3"/>
  <c r="N532" i="3"/>
  <c r="AA109" i="3"/>
  <c r="X442" i="3"/>
  <c r="P75" i="3"/>
  <c r="L540" i="3"/>
  <c r="AB194" i="3"/>
  <c r="Z501" i="3"/>
  <c r="N375" i="3"/>
  <c r="U16" i="29" a="1"/>
  <c r="Y538" i="3"/>
  <c r="V538" i="3"/>
  <c r="H37" i="3"/>
  <c r="X18" i="29" a="1"/>
  <c r="V227" i="3"/>
  <c r="W507" i="3"/>
  <c r="AG346" i="3"/>
  <c r="AD445" i="3"/>
  <c r="AF352" i="3"/>
  <c r="I315" i="3"/>
  <c r="H410" i="3"/>
  <c r="AB509" i="3"/>
  <c r="I478" i="3"/>
  <c r="AG409" i="3"/>
  <c r="R71" i="3"/>
  <c r="R230" i="3"/>
  <c r="L132" i="3"/>
  <c r="G204" i="3"/>
  <c r="S355" i="3"/>
  <c r="AB199" i="3"/>
  <c r="T323" i="3"/>
  <c r="Z286" i="3"/>
  <c r="J138" i="3"/>
  <c r="Z138" i="3"/>
  <c r="O571" i="3"/>
  <c r="Q103" i="3"/>
  <c r="AC8" i="3"/>
  <c r="R323" i="3"/>
  <c r="T45" i="3"/>
  <c r="AA37" i="3"/>
  <c r="L75" i="3"/>
  <c r="P257" i="3"/>
  <c r="H15" i="29" a="1"/>
  <c r="AA353" i="3"/>
  <c r="Z198" i="3"/>
  <c r="Y264" i="3"/>
  <c r="AD7" i="3"/>
  <c r="AD474" i="3"/>
  <c r="Q442" i="3"/>
  <c r="AG319" i="3"/>
  <c r="U41" i="3"/>
  <c r="X471" i="3"/>
  <c r="K168" i="3"/>
  <c r="AH498" i="3"/>
  <c r="H234" i="3"/>
  <c r="S143" i="3"/>
  <c r="J356" i="3"/>
  <c r="P350" i="3"/>
  <c r="O44" i="3"/>
  <c r="AI472" i="3"/>
  <c r="Y286" i="3"/>
  <c r="P12" i="3"/>
  <c r="V324" i="3"/>
  <c r="R317" i="3"/>
  <c r="P294" i="3"/>
  <c r="Z25" i="29" a="1"/>
  <c r="Q226" i="3"/>
  <c r="P223" i="3"/>
  <c r="M478" i="3"/>
  <c r="H27" i="40" a="1"/>
  <c r="AI349" i="3"/>
  <c r="Q253" i="3"/>
  <c r="AI530" i="3"/>
  <c r="L108" i="3"/>
  <c r="Y411" i="3"/>
  <c r="H22" i="40" a="1"/>
  <c r="R405" i="3"/>
  <c r="I7" i="3"/>
  <c r="K233" i="3"/>
  <c r="AH535" i="3"/>
  <c r="J478" i="3"/>
  <c r="T501" i="3"/>
  <c r="AF284" i="3"/>
  <c r="Z10" i="29" a="1"/>
  <c r="T573" i="3"/>
  <c r="Y438" i="3"/>
  <c r="AH466" i="3"/>
  <c r="AA41" i="3"/>
  <c r="S383" i="3"/>
  <c r="AB407" i="3"/>
  <c r="AA169" i="3"/>
  <c r="Z201" i="3"/>
  <c r="AB205" i="3"/>
  <c r="AH380" i="3"/>
  <c r="N71" i="3"/>
  <c r="M132" i="3"/>
  <c r="V225" i="3"/>
  <c r="I412" i="3"/>
  <c r="W131" i="3"/>
  <c r="V407" i="3"/>
  <c r="S571" i="3"/>
  <c r="AH411" i="3"/>
  <c r="M412" i="3"/>
  <c r="W503" i="3"/>
  <c r="Y253" i="3"/>
  <c r="I499" i="3"/>
  <c r="O98" i="3"/>
  <c r="Z375" i="3"/>
  <c r="Z192" i="3"/>
  <c r="P47" i="3"/>
  <c r="R468" i="3"/>
  <c r="AE417" i="3"/>
  <c r="Z21" i="29" a="1"/>
  <c r="V356" i="3"/>
  <c r="O322" i="3"/>
  <c r="M505" i="3"/>
  <c r="G507" i="3"/>
  <c r="T321" i="3"/>
  <c r="L468" i="3"/>
  <c r="AB224" i="3"/>
  <c r="H24" i="40" a="1"/>
  <c r="Y386" i="3"/>
  <c r="AA347" i="3"/>
  <c r="AG79" i="3"/>
  <c r="AI382" i="3"/>
  <c r="Q507" i="3"/>
  <c r="R195" i="3"/>
  <c r="AH72" i="3"/>
  <c r="M262" i="3"/>
  <c r="AC261" i="3"/>
  <c r="T565" i="3"/>
  <c r="N204" i="3"/>
  <c r="V76" i="3"/>
  <c r="X566" i="3"/>
  <c r="X141" i="3"/>
  <c r="AC110" i="3"/>
  <c r="K45" i="3"/>
  <c r="AC474" i="3"/>
  <c r="O354" i="3"/>
  <c r="AA36" i="3"/>
  <c r="I203" i="3"/>
  <c r="X205" i="3"/>
  <c r="AC439" i="3"/>
  <c r="U78" i="3"/>
  <c r="Z130" i="3"/>
  <c r="X406" i="3"/>
  <c r="G12" i="29" a="1"/>
  <c r="AE468" i="3"/>
  <c r="AH319" i="3"/>
  <c r="Q418" i="3"/>
  <c r="R352" i="3"/>
  <c r="Y19" i="3"/>
  <c r="L265" i="3"/>
  <c r="O287" i="3"/>
  <c r="AC195" i="3"/>
  <c r="AE473" i="3"/>
  <c r="Q42" i="3"/>
  <c r="L296" i="3"/>
  <c r="S10" i="3"/>
  <c r="Y288" i="3"/>
  <c r="U168" i="3"/>
  <c r="T570" i="3"/>
  <c r="L445" i="3"/>
  <c r="N353" i="3"/>
  <c r="AF568" i="3"/>
  <c r="W230" i="3"/>
  <c r="AI200" i="3"/>
  <c r="AI20" i="3"/>
  <c r="Q348" i="3"/>
  <c r="L174" i="3"/>
  <c r="N565" i="3"/>
  <c r="AA437" i="3"/>
  <c r="Y47" i="3"/>
  <c r="P199" i="3"/>
  <c r="K165" i="3"/>
  <c r="M415" i="3"/>
  <c r="W162" i="3"/>
  <c r="AG345" i="3"/>
  <c r="AE12" i="3"/>
  <c r="AE193" i="3"/>
  <c r="M445" i="3"/>
  <c r="M205" i="3"/>
  <c r="R284" i="3"/>
  <c r="AG508" i="3"/>
  <c r="M357" i="3"/>
  <c r="AC355" i="3"/>
  <c r="AG315" i="3"/>
  <c r="M467" i="3"/>
  <c r="AA316" i="3"/>
  <c r="N350" i="3"/>
  <c r="P41" i="3"/>
  <c r="AA414" i="3"/>
  <c r="N563" i="3"/>
  <c r="AI448" i="3"/>
  <c r="G531" i="3"/>
  <c r="AH284" i="3"/>
  <c r="H195" i="3"/>
  <c r="AF324" i="3"/>
  <c r="AC418" i="3"/>
  <c r="U39" i="3"/>
  <c r="AE351" i="3"/>
  <c r="Q108" i="3"/>
  <c r="G258" i="3"/>
  <c r="Q164" i="3"/>
  <c r="Y323" i="3"/>
  <c r="J384" i="3"/>
  <c r="AC344" i="3"/>
  <c r="M76" i="3"/>
  <c r="Q293" i="3"/>
  <c r="AH344" i="3"/>
  <c r="R173" i="3"/>
  <c r="Q233" i="3"/>
  <c r="U473" i="3"/>
  <c r="Q476" i="3"/>
  <c r="AE252" i="3"/>
  <c r="Q352" i="3"/>
  <c r="T344" i="3"/>
  <c r="I413" i="3"/>
  <c r="O9" i="26" a="1"/>
  <c r="S410" i="3"/>
  <c r="M563" i="3"/>
  <c r="U315" i="3"/>
  <c r="O7" i="3"/>
  <c r="AE67" i="3"/>
  <c r="AE344" i="3"/>
  <c r="V412" i="3"/>
  <c r="I438" i="3"/>
  <c r="H14" i="40" a="1"/>
  <c r="T325" i="3"/>
  <c r="AC325" i="3"/>
  <c r="T141" i="3"/>
  <c r="L71" i="3"/>
  <c r="G569" i="3"/>
  <c r="AA200" i="3"/>
  <c r="R262" i="3"/>
  <c r="U66" i="3"/>
  <c r="AB345" i="3"/>
  <c r="H162" i="3"/>
  <c r="AA17" i="35" a="1"/>
  <c r="M446" i="3"/>
  <c r="H103" i="3"/>
  <c r="Q38" i="3"/>
  <c r="K283" i="3"/>
  <c r="X167" i="3"/>
  <c r="I387" i="3"/>
  <c r="P105" i="3"/>
  <c r="U320" i="3"/>
  <c r="AE139" i="3"/>
  <c r="AI322" i="3"/>
  <c r="I69" i="3"/>
  <c r="R437" i="3"/>
  <c r="K380" i="3"/>
  <c r="I78" i="3"/>
  <c r="N141" i="3"/>
  <c r="Z168" i="3"/>
  <c r="L384" i="3"/>
  <c r="L436" i="3"/>
  <c r="AD234" i="3"/>
  <c r="U286" i="3"/>
  <c r="P252" i="3"/>
  <c r="V193" i="3"/>
  <c r="S531" i="3"/>
  <c r="AI74" i="3"/>
  <c r="AC101" i="3"/>
  <c r="AB350" i="3"/>
  <c r="W538" i="3"/>
  <c r="Q73" i="3"/>
  <c r="L200" i="3"/>
  <c r="T285" i="3"/>
  <c r="R136" i="3"/>
  <c r="O15" i="3"/>
  <c r="AF504" i="3"/>
  <c r="R75" i="3"/>
  <c r="AI498" i="3"/>
  <c r="N138" i="3"/>
  <c r="AB438" i="3"/>
  <c r="U40" i="29" a="1"/>
  <c r="S264" i="3"/>
  <c r="K507" i="3"/>
  <c r="Y565" i="3"/>
  <c r="X78" i="3"/>
  <c r="AA13" i="3"/>
  <c r="N75" i="3"/>
  <c r="U198" i="3"/>
  <c r="AF102" i="3"/>
  <c r="Q320" i="3"/>
  <c r="Q321" i="3"/>
  <c r="AG109" i="3"/>
  <c r="AE78" i="3"/>
  <c r="H438" i="3"/>
  <c r="Q104" i="3"/>
  <c r="S357" i="3"/>
  <c r="Z222" i="3"/>
  <c r="J111" i="3"/>
  <c r="U111" i="3"/>
  <c r="U471" i="3"/>
  <c r="AA412" i="3"/>
  <c r="W295" i="3"/>
  <c r="W327" i="3"/>
  <c r="AH172" i="3"/>
  <c r="AA408" i="3"/>
  <c r="AB223" i="3"/>
  <c r="AE39" i="3"/>
  <c r="AG174" i="3"/>
  <c r="AI374" i="3"/>
  <c r="S413" i="3"/>
  <c r="BO17" i="35" a="1"/>
  <c r="M320" i="3"/>
  <c r="AF415" i="3"/>
  <c r="Y132" i="3"/>
  <c r="G540" i="3"/>
  <c r="G103" i="3"/>
  <c r="AF101" i="3"/>
  <c r="Z252" i="3"/>
  <c r="AE192" i="3"/>
  <c r="S161" i="3"/>
  <c r="AD437" i="3"/>
  <c r="AF100" i="3"/>
  <c r="AH109" i="3"/>
  <c r="S47" i="29" a="1"/>
  <c r="Y571" i="3"/>
  <c r="Q12" i="3"/>
  <c r="P192" i="3"/>
  <c r="AG194" i="3"/>
  <c r="AV9" i="26" a="1"/>
  <c r="G43" i="3"/>
  <c r="M470" i="3"/>
  <c r="M349" i="3"/>
  <c r="L106" i="3"/>
  <c r="J505" i="3"/>
  <c r="Q410" i="3"/>
  <c r="L417" i="3"/>
  <c r="U264" i="3"/>
  <c r="AA72" i="3"/>
  <c r="P412" i="3"/>
  <c r="O131" i="3"/>
  <c r="O561" i="3"/>
  <c r="R254" i="3"/>
  <c r="Q326" i="3"/>
  <c r="R316" i="3"/>
  <c r="AA49" i="29" a="1"/>
  <c r="AI204" i="3"/>
  <c r="AB77" i="3"/>
  <c r="BR17" i="35" a="1"/>
  <c r="K167" i="3"/>
  <c r="O379" i="3"/>
  <c r="AF314" i="3"/>
  <c r="T410" i="3"/>
  <c r="T99" i="3"/>
  <c r="Q289" i="3"/>
  <c r="AE204" i="3"/>
  <c r="P320" i="3"/>
  <c r="H477" i="3"/>
  <c r="U500" i="3"/>
  <c r="T12" i="3"/>
  <c r="K163" i="3"/>
  <c r="V41" i="3"/>
  <c r="J263" i="3"/>
  <c r="T201" i="3"/>
  <c r="R255" i="3"/>
  <c r="AF445" i="3"/>
  <c r="O471" i="3"/>
  <c r="AI385" i="3"/>
  <c r="V539" i="3"/>
  <c r="O141" i="3"/>
  <c r="Y498" i="3"/>
  <c r="I324" i="3"/>
  <c r="N472" i="3"/>
  <c r="O384" i="3"/>
  <c r="AC75" i="3"/>
  <c r="X380" i="3"/>
  <c r="J284" i="3"/>
  <c r="AA325" i="3"/>
  <c r="H32" i="40" a="1"/>
  <c r="V405" i="3"/>
  <c r="AA561" i="3"/>
  <c r="H448" i="3"/>
  <c r="P174" i="3"/>
  <c r="Z538" i="3"/>
  <c r="AH436" i="3"/>
  <c r="L448" i="3"/>
  <c r="R223" i="3"/>
  <c r="AH45" i="3"/>
  <c r="AC412" i="3"/>
  <c r="U353" i="3"/>
  <c r="H532" i="3"/>
  <c r="S497" i="3"/>
  <c r="AH316" i="3"/>
  <c r="AG222" i="3"/>
  <c r="Y502" i="3"/>
  <c r="S449" i="3"/>
  <c r="X131" i="3"/>
  <c r="W573" i="3"/>
  <c r="Q384" i="3"/>
  <c r="P292" i="3"/>
  <c r="K354" i="3"/>
  <c r="G449" i="3"/>
  <c r="X344" i="3"/>
  <c r="T348" i="3"/>
  <c r="Z224" i="3"/>
  <c r="P471" i="3"/>
  <c r="AB324" i="3"/>
  <c r="I20" i="29" a="1"/>
  <c r="M98" i="3"/>
  <c r="V445" i="3"/>
  <c r="S285" i="3"/>
  <c r="W535" i="3"/>
  <c r="S537" i="3"/>
  <c r="J410" i="3"/>
  <c r="AC351" i="3"/>
  <c r="AH569" i="3"/>
  <c r="T284" i="3"/>
  <c r="AF345" i="3"/>
  <c r="AG163" i="3"/>
  <c r="AD18" i="3"/>
  <c r="Z564" i="3"/>
  <c r="AD468" i="3"/>
  <c r="AG296" i="3"/>
  <c r="Z234" i="3"/>
  <c r="AB347" i="3"/>
  <c r="AC192" i="3"/>
  <c r="AB564" i="3"/>
  <c r="M323" i="3"/>
  <c r="O22" i="29" a="1"/>
  <c r="AF413" i="3"/>
  <c r="AF104" i="3"/>
  <c r="J43" i="3"/>
  <c r="H73" i="3"/>
  <c r="G164" i="3"/>
  <c r="AC201" i="3"/>
  <c r="AF287" i="3"/>
  <c r="Y532" i="3"/>
  <c r="M109" i="3"/>
  <c r="P254" i="3"/>
  <c r="S504" i="3"/>
  <c r="AF409" i="3"/>
  <c r="AC565" i="3"/>
  <c r="S444" i="3"/>
  <c r="K531" i="3"/>
  <c r="G571" i="3"/>
  <c r="AD44" i="3"/>
  <c r="G504" i="3"/>
  <c r="W290" i="3"/>
  <c r="AF498" i="3"/>
  <c r="AI477" i="3"/>
  <c r="R409" i="3"/>
  <c r="H471" i="3"/>
  <c r="H99" i="3"/>
  <c r="T110" i="3"/>
  <c r="AG70" i="3"/>
  <c r="M203" i="3"/>
  <c r="L138" i="3"/>
  <c r="AI17" i="35" a="1"/>
  <c r="K12" i="29" a="1"/>
  <c r="AC15" i="3"/>
  <c r="V443" i="3"/>
  <c r="Z531" i="3"/>
  <c r="S467" i="3"/>
  <c r="M447" i="3"/>
  <c r="U477" i="3"/>
  <c r="M8" i="3"/>
  <c r="AI104" i="3"/>
  <c r="V260" i="3"/>
  <c r="G99" i="3"/>
  <c r="M105" i="3"/>
  <c r="J561" i="3"/>
  <c r="L439" i="3"/>
  <c r="X48" i="29" a="1"/>
  <c r="Q9" i="29" a="1"/>
  <c r="AC294" i="3"/>
  <c r="X314" i="3"/>
  <c r="T261" i="3"/>
  <c r="V541" i="3"/>
  <c r="Q71" i="3"/>
  <c r="AI79" i="3"/>
  <c r="H203" i="3"/>
  <c r="P18" i="3"/>
  <c r="M170" i="3"/>
  <c r="AD383" i="3"/>
  <c r="AH376" i="3"/>
  <c r="AF383" i="3"/>
  <c r="L574" i="3"/>
  <c r="O262" i="3"/>
  <c r="AE405" i="3"/>
  <c r="P287" i="3"/>
  <c r="K257" i="3"/>
  <c r="AA231" i="3"/>
  <c r="H445" i="3"/>
  <c r="V228" i="3"/>
  <c r="AA259" i="3"/>
  <c r="J406" i="3"/>
  <c r="L29" i="40" a="1"/>
  <c r="AI78" i="3"/>
  <c r="N13" i="3"/>
  <c r="AI76" i="3"/>
  <c r="AH262" i="3"/>
  <c r="X104" i="3"/>
  <c r="L201" i="3"/>
  <c r="U130" i="3"/>
  <c r="AB327" i="3"/>
  <c r="AH293" i="3"/>
  <c r="L135" i="3"/>
  <c r="X507" i="3"/>
  <c r="U378" i="3"/>
  <c r="P258" i="3"/>
  <c r="O234" i="3"/>
  <c r="O319" i="3"/>
  <c r="J322" i="3"/>
  <c r="S19" i="3"/>
  <c r="W536" i="3"/>
  <c r="N170" i="3"/>
  <c r="K293" i="3"/>
  <c r="V510" i="3"/>
  <c r="AB75" i="3"/>
  <c r="V566" i="3"/>
  <c r="AA44" i="3"/>
  <c r="L9" i="3"/>
  <c r="H507" i="3"/>
  <c r="K193" i="3"/>
  <c r="S474" i="3"/>
  <c r="X108" i="3"/>
  <c r="V563" i="3"/>
  <c r="S530" i="3"/>
  <c r="AE110" i="3"/>
  <c r="AH474" i="3"/>
  <c r="W375" i="3"/>
  <c r="AD533" i="3"/>
  <c r="AI260" i="3"/>
  <c r="AH385" i="3"/>
  <c r="Y414" i="3"/>
  <c r="AA449" i="3"/>
  <c r="V414" i="3"/>
  <c r="K17" i="3"/>
  <c r="V351" i="3"/>
  <c r="N573" i="3"/>
  <c r="Q78" i="3"/>
  <c r="G203" i="3"/>
  <c r="AF502" i="3"/>
  <c r="AB138" i="3"/>
  <c r="V73" i="3"/>
  <c r="R106" i="3"/>
  <c r="AD162" i="3"/>
  <c r="Z233" i="3"/>
  <c r="Q317" i="3"/>
  <c r="R252" i="3"/>
  <c r="U448" i="3"/>
  <c r="J264" i="3"/>
  <c r="P380" i="3"/>
  <c r="O412" i="3"/>
  <c r="V143" i="3"/>
  <c r="Z68" i="3"/>
  <c r="G475" i="3"/>
  <c r="L383" i="3"/>
  <c r="R443" i="3"/>
  <c r="O108" i="3"/>
  <c r="AG37" i="3"/>
  <c r="X569" i="3"/>
  <c r="K407" i="3"/>
  <c r="AI234" i="3"/>
  <c r="M535" i="3"/>
  <c r="Y509" i="3"/>
  <c r="J565" i="3"/>
  <c r="X504" i="3"/>
  <c r="H252" i="3"/>
  <c r="L568" i="3"/>
  <c r="T15" i="29" a="1"/>
  <c r="AB353" i="3"/>
  <c r="AI134" i="3"/>
  <c r="Q409" i="3"/>
  <c r="H18" i="29" a="1"/>
  <c r="H165" i="3"/>
  <c r="I226" i="3"/>
  <c r="K476" i="3"/>
  <c r="U171" i="3"/>
  <c r="Y141" i="3"/>
  <c r="R46" i="3"/>
  <c r="V574" i="3"/>
  <c r="T347" i="3"/>
  <c r="W417" i="3"/>
  <c r="G528" i="3"/>
  <c r="L226" i="3"/>
  <c r="V381" i="3"/>
  <c r="AG204" i="3"/>
  <c r="AD499" i="3"/>
  <c r="Q132" i="3"/>
  <c r="N72" i="3"/>
  <c r="AA500" i="3"/>
  <c r="Q235" i="3"/>
  <c r="R416" i="3"/>
  <c r="L73" i="3"/>
  <c r="AA163" i="3"/>
  <c r="X479" i="3"/>
  <c r="I100" i="3"/>
  <c r="Q347" i="3"/>
  <c r="Y232" i="3"/>
  <c r="R448" i="3"/>
  <c r="T469" i="3"/>
  <c r="AH321" i="3"/>
  <c r="R265" i="3"/>
  <c r="AG469" i="3"/>
  <c r="AG470" i="3"/>
  <c r="S353" i="3"/>
  <c r="AG561" i="3"/>
  <c r="AC534" i="3"/>
  <c r="Y405" i="3"/>
  <c r="R12" i="3"/>
  <c r="G347" i="3"/>
  <c r="P562" i="3"/>
  <c r="AI109" i="3"/>
  <c r="Z200" i="3"/>
  <c r="W259" i="3"/>
  <c r="J253" i="3"/>
  <c r="AH318" i="3"/>
  <c r="W509" i="3"/>
  <c r="P12" i="29" a="1"/>
  <c r="AA417" i="3"/>
  <c r="S168" i="3"/>
  <c r="S202" i="3"/>
  <c r="P35" i="3"/>
  <c r="L567" i="3"/>
  <c r="AJ17" i="35" a="1"/>
  <c r="W385" i="3"/>
  <c r="R192" i="3"/>
  <c r="AB131" i="3"/>
  <c r="L380" i="3"/>
  <c r="AG564" i="3"/>
  <c r="N497" i="3"/>
  <c r="U352" i="3"/>
  <c r="I405" i="3"/>
  <c r="AH224" i="3"/>
  <c r="V45" i="3"/>
  <c r="Z19" i="3"/>
  <c r="AD319" i="3"/>
  <c r="J498" i="3"/>
  <c r="Y284" i="3"/>
  <c r="P168" i="3"/>
  <c r="Y202" i="3"/>
  <c r="H407" i="3"/>
  <c r="R198" i="3"/>
  <c r="AC382" i="3"/>
  <c r="AC347" i="3"/>
  <c r="AB406" i="3"/>
  <c r="S509" i="3"/>
  <c r="W172" i="3"/>
  <c r="AI466" i="3"/>
  <c r="R101" i="3"/>
  <c r="R292" i="3"/>
  <c r="P510" i="3"/>
  <c r="AH497" i="3"/>
  <c r="Y535" i="3"/>
  <c r="S540" i="3"/>
  <c r="T259" i="3"/>
  <c r="AH10" i="3"/>
  <c r="AD258" i="3"/>
  <c r="K37" i="3"/>
  <c r="AG234" i="3"/>
  <c r="W412" i="3"/>
  <c r="AF226" i="3"/>
  <c r="S171" i="3"/>
  <c r="P42" i="3"/>
  <c r="AG535" i="3"/>
  <c r="W374" i="3"/>
  <c r="Y79" i="3"/>
  <c r="R564" i="3"/>
  <c r="T356" i="3"/>
  <c r="AC537" i="3"/>
  <c r="AC327" i="3"/>
  <c r="AD107" i="3"/>
  <c r="Z202" i="3"/>
  <c r="AB263" i="3"/>
  <c r="K564" i="3"/>
  <c r="Z70" i="3"/>
  <c r="O505" i="3"/>
  <c r="P324" i="3"/>
  <c r="AA436" i="3"/>
  <c r="AA383" i="3"/>
  <c r="Q498" i="3"/>
  <c r="H36" i="3"/>
  <c r="AG537" i="3"/>
  <c r="P109" i="3"/>
  <c r="J574" i="3"/>
  <c r="P566" i="3"/>
  <c r="N446" i="3"/>
  <c r="X319" i="3"/>
  <c r="P70" i="3"/>
  <c r="I442" i="3"/>
  <c r="U143" i="3"/>
  <c r="M228" i="3"/>
  <c r="AH381" i="3"/>
  <c r="AB135" i="3"/>
  <c r="N414" i="3"/>
  <c r="AA138" i="3"/>
  <c r="M256" i="3"/>
  <c r="AI534" i="3"/>
  <c r="AG256" i="3"/>
  <c r="AG141" i="3"/>
  <c r="Q231" i="3"/>
  <c r="AH355" i="3"/>
  <c r="AD502" i="3"/>
  <c r="AG355" i="3"/>
  <c r="V235" i="3"/>
  <c r="T442" i="3"/>
  <c r="T164" i="3"/>
  <c r="U291" i="3"/>
  <c r="AA101" i="3"/>
  <c r="X72" i="3"/>
  <c r="K130" i="3"/>
  <c r="S350" i="3"/>
  <c r="M73" i="3"/>
  <c r="T498" i="3"/>
  <c r="AB377" i="3"/>
  <c r="R572" i="3"/>
  <c r="I37" i="3"/>
  <c r="BT17" i="35" a="1"/>
  <c r="W110" i="3"/>
  <c r="P74" i="3"/>
  <c r="T167" i="3"/>
  <c r="AE77" i="3"/>
  <c r="AB316" i="3"/>
  <c r="T444" i="3"/>
  <c r="L109" i="3"/>
  <c r="AB444" i="3"/>
  <c r="H539" i="3"/>
  <c r="AI291" i="3"/>
  <c r="O357" i="3"/>
  <c r="N139" i="3"/>
  <c r="AC509" i="3"/>
  <c r="U234" i="3"/>
  <c r="N196" i="3"/>
  <c r="G406" i="3"/>
  <c r="U540" i="3"/>
  <c r="T193" i="3"/>
  <c r="O256" i="3"/>
  <c r="AC286" i="3"/>
  <c r="AB100" i="3"/>
  <c r="W319" i="3"/>
  <c r="I137" i="3"/>
  <c r="G17" i="3"/>
  <c r="J533" i="3"/>
  <c r="R413" i="3"/>
  <c r="Z16" i="3"/>
  <c r="M204" i="3"/>
  <c r="W468" i="3"/>
  <c r="P72" i="3"/>
  <c r="S324" i="3"/>
  <c r="Y383" i="3"/>
  <c r="AB67" i="3"/>
  <c r="V470" i="3"/>
  <c r="W143" i="3"/>
  <c r="I258" i="3"/>
  <c r="AA381" i="3"/>
  <c r="AH564" i="3"/>
  <c r="O562" i="3"/>
  <c r="U8" i="3"/>
  <c r="X502" i="3"/>
  <c r="O537" i="3"/>
  <c r="L416" i="3"/>
  <c r="AE14" i="3"/>
  <c r="AI36" i="3"/>
  <c r="AH168" i="3"/>
  <c r="R569" i="3"/>
  <c r="R499" i="3"/>
  <c r="AG12" i="3"/>
  <c r="T76" i="3"/>
  <c r="AH534" i="3"/>
  <c r="AE357" i="3"/>
  <c r="I169" i="3"/>
  <c r="T510" i="3"/>
  <c r="K132" i="3"/>
  <c r="J382" i="3"/>
  <c r="O47" i="3"/>
  <c r="AC323" i="3"/>
  <c r="N35" i="3"/>
  <c r="AC45" i="3"/>
  <c r="M261" i="3"/>
  <c r="H444" i="3"/>
  <c r="S17" i="3"/>
  <c r="AD197" i="3"/>
  <c r="G568" i="3"/>
  <c r="K203" i="3"/>
  <c r="AE196" i="3"/>
  <c r="R438" i="3"/>
  <c r="R77" i="3"/>
  <c r="AH472" i="3"/>
  <c r="H166" i="3"/>
  <c r="U105" i="3"/>
  <c r="AE296" i="3"/>
  <c r="L78" i="3"/>
  <c r="G222" i="3"/>
  <c r="G407" i="3"/>
  <c r="AH296" i="3"/>
  <c r="R140" i="3"/>
  <c r="U133" i="3"/>
  <c r="J11" i="3"/>
  <c r="I198" i="3"/>
  <c r="O254" i="3"/>
  <c r="K499" i="3"/>
  <c r="I564" i="3"/>
  <c r="AC315" i="3"/>
  <c r="X438" i="3"/>
  <c r="R72" i="3"/>
  <c r="G257" i="3"/>
  <c r="X14" i="3"/>
  <c r="H254" i="3"/>
  <c r="U509" i="3"/>
  <c r="K162" i="3"/>
  <c r="Z379" i="3"/>
  <c r="AE410" i="3"/>
  <c r="T382" i="3"/>
  <c r="AC346" i="3"/>
  <c r="V382" i="3"/>
  <c r="AH538" i="3"/>
  <c r="Z161" i="3"/>
  <c r="M40" i="3"/>
  <c r="K285" i="3"/>
  <c r="AF286" i="3"/>
  <c r="G350" i="3"/>
  <c r="K410" i="3"/>
  <c r="AA374" i="3"/>
  <c r="AI18" i="3"/>
  <c r="T537" i="3"/>
  <c r="T47" i="3"/>
  <c r="G40" i="3"/>
  <c r="O170" i="3"/>
  <c r="AG407" i="3"/>
  <c r="G173" i="3"/>
  <c r="L470" i="3"/>
  <c r="R138" i="3"/>
  <c r="O18" i="3"/>
  <c r="K477" i="3"/>
  <c r="AB437" i="3"/>
  <c r="W170" i="3"/>
  <c r="X17" i="3"/>
  <c r="W37" i="3"/>
  <c r="AD386" i="3"/>
  <c r="P530" i="3"/>
  <c r="G163" i="3"/>
  <c r="AI356" i="3"/>
  <c r="H46" i="3"/>
  <c r="Q173" i="3"/>
  <c r="AB436" i="3"/>
  <c r="M473" i="3"/>
  <c r="V292" i="3"/>
  <c r="J131" i="3"/>
  <c r="AD561" i="3"/>
  <c r="S20" i="3"/>
  <c r="N442" i="3"/>
  <c r="O502" i="3"/>
  <c r="L346" i="3"/>
  <c r="X350" i="3"/>
  <c r="Z294" i="3"/>
  <c r="N46" i="3"/>
  <c r="L98" i="3"/>
  <c r="O74" i="3"/>
  <c r="AF69" i="3"/>
  <c r="L8" i="3"/>
  <c r="U445" i="3"/>
  <c r="AG35" i="3"/>
  <c r="I351" i="3"/>
  <c r="H142" i="3"/>
  <c r="G18" i="3"/>
  <c r="AD14" i="3"/>
  <c r="AB565" i="3"/>
  <c r="AC166" i="3"/>
  <c r="G381" i="3"/>
  <c r="G502" i="3"/>
  <c r="M382" i="3"/>
  <c r="AE201" i="3"/>
  <c r="I468" i="3"/>
  <c r="V131" i="3"/>
  <c r="N570" i="3"/>
  <c r="U288" i="3"/>
  <c r="Q497" i="3"/>
  <c r="H351" i="3"/>
  <c r="AD471" i="3"/>
  <c r="Q540" i="3"/>
  <c r="X202" i="3"/>
  <c r="J474" i="3"/>
  <c r="Q528" i="3"/>
  <c r="L533" i="3"/>
  <c r="R540" i="3"/>
  <c r="H170" i="3"/>
  <c r="V201" i="3"/>
  <c r="AG227" i="3"/>
  <c r="S162" i="3"/>
  <c r="M41" i="3"/>
  <c r="W136" i="3"/>
  <c r="AE500" i="3"/>
  <c r="S574" i="3"/>
  <c r="T101" i="3"/>
  <c r="P376" i="3"/>
  <c r="L507" i="3"/>
  <c r="AE318" i="3"/>
  <c r="Z532" i="3"/>
  <c r="AD470" i="3"/>
  <c r="K40" i="3"/>
  <c r="AD235" i="3"/>
  <c r="J287" i="3"/>
  <c r="AE101" i="3"/>
  <c r="J408" i="3"/>
  <c r="AA229" i="3"/>
  <c r="AH413" i="3"/>
  <c r="X260" i="3"/>
  <c r="AE38" i="3"/>
  <c r="AA541" i="3"/>
  <c r="U316" i="3"/>
  <c r="AD444" i="3"/>
  <c r="P16" i="3"/>
  <c r="J73" i="3"/>
  <c r="AG387" i="3"/>
  <c r="K470" i="3"/>
  <c r="AE540" i="3"/>
  <c r="M532" i="3"/>
  <c r="W292" i="3"/>
  <c r="I379" i="3"/>
  <c r="V107" i="3"/>
  <c r="V41" i="29" a="1"/>
  <c r="M195" i="3"/>
  <c r="AA171" i="3"/>
  <c r="X98" i="3"/>
  <c r="Q510" i="3"/>
  <c r="AG20" i="3"/>
  <c r="AC17" i="3"/>
  <c r="Y103" i="3"/>
  <c r="M295" i="3"/>
  <c r="AI38" i="3"/>
  <c r="J530" i="3"/>
  <c r="X506" i="3"/>
  <c r="M77" i="3"/>
  <c r="AF294" i="3"/>
  <c r="P384" i="3"/>
  <c r="V192" i="3"/>
  <c r="N323" i="3"/>
  <c r="L348" i="3"/>
  <c r="L30" i="40" a="1"/>
  <c r="M353" i="3"/>
  <c r="Q533" i="3"/>
  <c r="R165" i="3"/>
  <c r="AB255" i="3"/>
  <c r="Z469" i="3"/>
  <c r="P505" i="3"/>
  <c r="L199" i="3"/>
  <c r="AA533" i="3"/>
  <c r="L20" i="3"/>
  <c r="Q163" i="3"/>
  <c r="H499" i="3"/>
  <c r="AA385" i="3"/>
  <c r="T194" i="3"/>
  <c r="K256" i="3"/>
  <c r="G470" i="3"/>
  <c r="S534" i="3"/>
  <c r="AC202" i="3"/>
  <c r="Q138" i="3"/>
  <c r="AA471" i="3"/>
  <c r="V111" i="3"/>
  <c r="AA384" i="3"/>
  <c r="I11" i="3"/>
  <c r="S441" i="3"/>
  <c r="AD293" i="3"/>
  <c r="AF503" i="3"/>
  <c r="O36" i="3"/>
  <c r="T265" i="3"/>
  <c r="X139" i="3"/>
  <c r="Y265" i="3"/>
  <c r="AD43" i="3"/>
  <c r="AG324" i="3"/>
  <c r="J9" i="29" a="1"/>
  <c r="X110" i="3"/>
  <c r="J46" i="3"/>
  <c r="N107" i="3"/>
  <c r="AH164" i="3"/>
  <c r="AC230" i="3"/>
  <c r="AG448" i="3"/>
  <c r="AG415" i="3"/>
  <c r="AI314" i="3"/>
  <c r="AB46" i="3"/>
  <c r="N409" i="3"/>
  <c r="W534" i="3"/>
  <c r="P507" i="3"/>
  <c r="AG106" i="3"/>
  <c r="H314" i="3"/>
  <c r="AE532" i="3"/>
  <c r="X254" i="3"/>
  <c r="AA283" i="3"/>
  <c r="V444" i="3"/>
  <c r="L565" i="3"/>
  <c r="Z570" i="3"/>
  <c r="AG232" i="3"/>
  <c r="AF291" i="3"/>
  <c r="M143" i="3"/>
  <c r="P286" i="3"/>
  <c r="Q501" i="3"/>
  <c r="S45" i="3"/>
  <c r="S41" i="3"/>
  <c r="AH231" i="3"/>
  <c r="G346" i="3"/>
  <c r="J441" i="3"/>
  <c r="H7" i="3"/>
  <c r="L324" i="3"/>
  <c r="M386" i="3"/>
  <c r="AC528" i="3"/>
  <c r="AB252" i="3"/>
  <c r="AH226" i="3"/>
  <c r="AB384" i="3"/>
  <c r="AA572" i="3"/>
  <c r="W8" i="3"/>
  <c r="N475" i="3"/>
  <c r="I406" i="3"/>
  <c r="Z9" i="29" a="1"/>
  <c r="O8" i="3"/>
  <c r="AF194" i="3"/>
  <c r="AE170" i="3"/>
  <c r="AH66" i="3"/>
  <c r="AA531" i="3"/>
  <c r="W572" i="3"/>
  <c r="O504" i="3"/>
  <c r="AE506" i="3"/>
  <c r="L569" i="3"/>
  <c r="T561" i="3"/>
  <c r="AA131" i="3"/>
  <c r="L41" i="3"/>
  <c r="AI564" i="3"/>
  <c r="M534" i="3"/>
  <c r="G561" i="3"/>
  <c r="S408" i="3"/>
  <c r="AC69" i="3"/>
  <c r="AC538" i="3"/>
  <c r="W476" i="3"/>
  <c r="AC194" i="3"/>
  <c r="AB414" i="3"/>
  <c r="AG444" i="3"/>
  <c r="I498" i="3"/>
  <c r="AA292" i="3"/>
  <c r="R222" i="3"/>
  <c r="AF196" i="3"/>
  <c r="AC356" i="3"/>
  <c r="R225" i="3"/>
  <c r="O16" i="3"/>
  <c r="P570" i="3"/>
  <c r="J323" i="3"/>
  <c r="M108" i="3"/>
  <c r="W194" i="3"/>
  <c r="U470" i="3"/>
  <c r="X198" i="3"/>
  <c r="AA509" i="3"/>
  <c r="AC380" i="3"/>
  <c r="Y296" i="3"/>
  <c r="K134" i="3"/>
  <c r="J168" i="3"/>
  <c r="AE8" i="3"/>
  <c r="Y15" i="3"/>
  <c r="R469" i="3"/>
  <c r="AF535" i="3"/>
  <c r="AE569" i="3"/>
  <c r="AH291" i="3"/>
  <c r="AE105" i="3"/>
  <c r="AI471" i="3"/>
  <c r="AA288" i="3"/>
  <c r="Q469" i="3"/>
  <c r="J540" i="3"/>
  <c r="M255" i="3"/>
  <c r="X410" i="3"/>
  <c r="AE294" i="3"/>
  <c r="K315" i="3"/>
  <c r="U295" i="3"/>
  <c r="W253" i="3"/>
  <c r="AI407" i="3"/>
  <c r="AA18" i="3"/>
  <c r="L259" i="3"/>
  <c r="V196" i="3"/>
  <c r="Z37" i="3"/>
  <c r="I416" i="3"/>
  <c r="AD508" i="3"/>
  <c r="Q408" i="3"/>
  <c r="Z74" i="3"/>
  <c r="P228" i="3"/>
  <c r="AD8" i="3"/>
  <c r="Y252" i="3"/>
  <c r="AC386" i="3"/>
  <c r="AE75" i="3"/>
  <c r="V442" i="3"/>
  <c r="U289" i="3"/>
  <c r="Q35" i="3"/>
  <c r="T13" i="3"/>
  <c r="AI262" i="3"/>
  <c r="K14" i="3"/>
  <c r="V75" i="3"/>
  <c r="H387" i="3"/>
  <c r="W413" i="3"/>
  <c r="G413" i="3"/>
  <c r="AF472" i="3"/>
  <c r="P201" i="3"/>
  <c r="K384" i="3"/>
  <c r="G104" i="3"/>
  <c r="O77" i="3"/>
  <c r="N105" i="3"/>
  <c r="AE315" i="3"/>
  <c r="H285" i="3"/>
  <c r="AF569" i="3"/>
  <c r="L258" i="3"/>
  <c r="F17" i="35"/>
  <c r="N135" i="3"/>
  <c r="AA290" i="3"/>
  <c r="Y164" i="3"/>
  <c r="AI69" i="3"/>
  <c r="W98" i="3"/>
  <c r="R260" i="3"/>
  <c r="AH167" i="3"/>
  <c r="AB504" i="3"/>
  <c r="W356" i="3"/>
  <c r="I541" i="3"/>
  <c r="AF564" i="3"/>
  <c r="AF14" i="3"/>
  <c r="AB171" i="3"/>
  <c r="Y110" i="3"/>
  <c r="P261" i="3"/>
  <c r="S468" i="3"/>
  <c r="AB503" i="3"/>
  <c r="W506" i="3"/>
  <c r="K103" i="3"/>
  <c r="H67" i="3"/>
  <c r="H104" i="3"/>
  <c r="Z264" i="3"/>
  <c r="AB322" i="3"/>
  <c r="X466" i="3"/>
  <c r="T235" i="3"/>
  <c r="T174" i="3"/>
  <c r="AI228" i="3"/>
  <c r="L9" i="40" a="1"/>
  <c r="L263" i="3"/>
  <c r="Q205" i="3"/>
  <c r="X533" i="3"/>
  <c r="X38" i="3"/>
  <c r="AF531" i="3"/>
  <c r="H19" i="3"/>
  <c r="Y500" i="3"/>
  <c r="AI350" i="3"/>
  <c r="I326" i="3"/>
  <c r="R382" i="3"/>
  <c r="P130" i="3"/>
  <c r="W354" i="3"/>
  <c r="AF130" i="3"/>
  <c r="N42" i="3"/>
  <c r="P17" i="35" a="1"/>
  <c r="AD172" i="3"/>
  <c r="J165" i="3"/>
  <c r="U530" i="3"/>
  <c r="O13" i="29" a="1"/>
  <c r="P572" i="3"/>
  <c r="AH574" i="3"/>
  <c r="Z73" i="3"/>
  <c r="X230" i="3"/>
  <c r="I14" i="29" a="1"/>
  <c r="I354" i="3"/>
  <c r="AA35" i="3"/>
  <c r="AG295" i="3"/>
  <c r="G567" i="3"/>
  <c r="Q174" i="3"/>
  <c r="I319" i="3"/>
  <c r="S192" i="3"/>
  <c r="AC436" i="3"/>
  <c r="H13" i="29" a="1"/>
  <c r="V504" i="3"/>
  <c r="G345" i="3"/>
  <c r="S289" i="3"/>
  <c r="V567" i="3"/>
  <c r="AD264" i="3"/>
  <c r="V383" i="3"/>
  <c r="K225" i="3"/>
  <c r="Q106" i="3"/>
  <c r="AA137" i="3"/>
  <c r="V15" i="3"/>
  <c r="Y229" i="3"/>
  <c r="I16" i="3"/>
  <c r="Y563" i="3"/>
  <c r="AF449" i="3"/>
  <c r="AC502" i="3"/>
  <c r="Q19" i="3"/>
  <c r="Q414" i="3"/>
  <c r="AA11" i="3"/>
  <c r="U139" i="3"/>
  <c r="BG17" i="35" a="1"/>
  <c r="AC170" i="3"/>
  <c r="S436" i="3"/>
  <c r="Z260" i="3"/>
  <c r="K135" i="3"/>
  <c r="G37" i="3"/>
  <c r="AF323" i="3"/>
  <c r="O467" i="3"/>
  <c r="AD15" i="3"/>
  <c r="M355" i="3"/>
  <c r="G316" i="3"/>
  <c r="V449" i="3"/>
  <c r="V503" i="3"/>
  <c r="AA349" i="3"/>
  <c r="N14" i="3"/>
  <c r="P472" i="3"/>
  <c r="AA440" i="3"/>
  <c r="Y256" i="3"/>
  <c r="AD231" i="3"/>
  <c r="AH478" i="3"/>
  <c r="AI103" i="3"/>
  <c r="AB318" i="3"/>
  <c r="G286" i="3"/>
  <c r="N198" i="3"/>
  <c r="AD133" i="3"/>
  <c r="S257" i="3"/>
  <c r="G380" i="3"/>
  <c r="AG287" i="3"/>
  <c r="Z14" i="3"/>
  <c r="V561" i="3"/>
  <c r="H168" i="3"/>
  <c r="AC136" i="3"/>
  <c r="AD476" i="3"/>
  <c r="AH572" i="3"/>
  <c r="Y529" i="3"/>
  <c r="Z195" i="3"/>
  <c r="N8" i="3"/>
  <c r="Z438" i="3"/>
  <c r="N137" i="3"/>
  <c r="Z194" i="3"/>
  <c r="Y76" i="3"/>
  <c r="K104" i="3"/>
  <c r="X265" i="3"/>
  <c r="L257" i="3"/>
  <c r="N410" i="3"/>
  <c r="AF478" i="3"/>
  <c r="K478" i="3"/>
  <c r="Y44" i="3"/>
  <c r="O290" i="3"/>
  <c r="G11" i="3"/>
  <c r="O193" i="3"/>
  <c r="AA197" i="3"/>
  <c r="AB471" i="3"/>
  <c r="AD198" i="3"/>
  <c r="X317" i="3"/>
  <c r="AE323" i="3"/>
  <c r="AG506" i="3"/>
  <c r="AG344" i="3"/>
  <c r="L25" i="40" a="1"/>
  <c r="T19" i="3"/>
  <c r="S43" i="29" a="1"/>
  <c r="AD201" i="3"/>
  <c r="O356" i="3"/>
  <c r="AD347" i="3"/>
  <c r="AE345" i="3"/>
  <c r="M286" i="3"/>
  <c r="H412" i="3"/>
  <c r="M562" i="3"/>
  <c r="G476" i="3"/>
  <c r="T385" i="3"/>
  <c r="AB355" i="3"/>
  <c r="P296" i="3"/>
  <c r="AF505" i="3"/>
  <c r="AB385" i="3"/>
  <c r="M533" i="3"/>
  <c r="K200" i="3"/>
  <c r="AI541" i="3"/>
  <c r="W479" i="3"/>
  <c r="W107" i="3"/>
  <c r="X503" i="3"/>
  <c r="Y134" i="3"/>
  <c r="Z467" i="3"/>
  <c r="K567" i="3"/>
  <c r="AB40" i="3"/>
  <c r="G195" i="3"/>
  <c r="K501" i="3"/>
  <c r="Z142" i="3"/>
  <c r="AC13" i="3"/>
  <c r="H255" i="3"/>
  <c r="AD314" i="3"/>
  <c r="Y570" i="3"/>
  <c r="L194" i="3"/>
  <c r="G235" i="3"/>
  <c r="X67" i="3"/>
  <c r="K260" i="3"/>
  <c r="G570" i="3"/>
  <c r="S39" i="3"/>
  <c r="T136" i="3"/>
  <c r="AC383" i="3"/>
  <c r="AB225" i="3"/>
  <c r="AI138" i="3"/>
  <c r="AD442" i="3"/>
  <c r="V326" i="3"/>
  <c r="N256" i="3"/>
  <c r="M44" i="3"/>
  <c r="AB192" i="3"/>
  <c r="AF440" i="3"/>
  <c r="M101" i="3"/>
  <c r="W293" i="3"/>
  <c r="N347" i="3"/>
  <c r="AF202" i="3"/>
  <c r="AG477" i="3"/>
  <c r="W256" i="3"/>
  <c r="Q17" i="3"/>
  <c r="O142" i="3"/>
  <c r="R287" i="3"/>
  <c r="K46" i="3"/>
  <c r="U325" i="3"/>
  <c r="AD540" i="3"/>
  <c r="Y43" i="3"/>
  <c r="T386" i="3"/>
  <c r="N173" i="3"/>
  <c r="AC164" i="3"/>
  <c r="P43" i="3"/>
  <c r="AB473" i="3"/>
  <c r="H163" i="3"/>
  <c r="J324" i="3"/>
  <c r="R67" i="3"/>
  <c r="X8" i="3"/>
  <c r="AE448" i="3"/>
  <c r="N381" i="3"/>
  <c r="Q254" i="3"/>
  <c r="J536" i="3"/>
  <c r="T569" i="3"/>
  <c r="N470" i="3"/>
  <c r="AA354" i="3"/>
  <c r="H353" i="3"/>
  <c r="W42" i="3"/>
  <c r="AF205" i="3"/>
  <c r="T447" i="3"/>
  <c r="L99" i="3"/>
  <c r="P382" i="3"/>
  <c r="O506" i="3"/>
  <c r="K199" i="3"/>
  <c r="AC222" i="3"/>
  <c r="V134" i="3"/>
  <c r="L377" i="3"/>
  <c r="H409" i="3"/>
  <c r="G409" i="3"/>
  <c r="W200" i="3"/>
  <c r="T14" i="3"/>
  <c r="J142" i="3"/>
  <c r="AE534" i="3"/>
  <c r="AF257" i="3"/>
  <c r="U70" i="3"/>
  <c r="S564" i="3"/>
  <c r="R475" i="3"/>
  <c r="AH70" i="3"/>
  <c r="Q440" i="3"/>
  <c r="T497" i="3"/>
  <c r="N201" i="3"/>
  <c r="Q75" i="3"/>
  <c r="AA257" i="3"/>
  <c r="V20" i="3"/>
  <c r="AE265" i="3"/>
  <c r="Z29" i="29" a="1"/>
  <c r="P445" i="3"/>
  <c r="Z439" i="3"/>
  <c r="P193" i="3"/>
  <c r="W67" i="3"/>
  <c r="AB232" i="3"/>
  <c r="AB200" i="3"/>
  <c r="T387" i="3"/>
  <c r="R466" i="3"/>
  <c r="Q375" i="3"/>
  <c r="L504" i="3"/>
  <c r="J412" i="3"/>
  <c r="M509" i="3"/>
  <c r="H478" i="3"/>
  <c r="Z167" i="3"/>
  <c r="G202" i="3"/>
  <c r="X445" i="3"/>
  <c r="O134" i="3"/>
  <c r="AC70" i="3"/>
  <c r="AF38" i="3"/>
  <c r="L413" i="3"/>
  <c r="I103" i="3"/>
  <c r="T171" i="3"/>
  <c r="AD136" i="3"/>
  <c r="AC477" i="3"/>
  <c r="Q325" i="3"/>
  <c r="Y231" i="3"/>
  <c r="AA445" i="3"/>
  <c r="V105" i="3"/>
  <c r="N501" i="3"/>
  <c r="M573" i="3"/>
  <c r="AE409" i="3"/>
  <c r="W315" i="3"/>
  <c r="I437" i="3"/>
  <c r="X37" i="29" a="1"/>
  <c r="AF381" i="3"/>
  <c r="AB290" i="3"/>
  <c r="G231" i="3"/>
  <c r="I536" i="3"/>
  <c r="V413" i="3"/>
  <c r="H566" i="3"/>
  <c r="AF195" i="3"/>
  <c r="W381" i="3"/>
  <c r="V21" i="29" a="1"/>
  <c r="R315" i="3"/>
  <c r="AI284" i="3"/>
  <c r="Q261" i="3"/>
  <c r="AA9" i="3"/>
  <c r="R507" i="3"/>
  <c r="O474" i="3"/>
  <c r="N536" i="3"/>
  <c r="U193" i="3"/>
  <c r="W135" i="3"/>
  <c r="Y140" i="3"/>
  <c r="P532" i="3"/>
  <c r="K502" i="3"/>
  <c r="K21" i="29" a="1"/>
  <c r="T504" i="3"/>
  <c r="O136" i="3"/>
  <c r="L203" i="3"/>
  <c r="I262" i="3"/>
  <c r="AD110" i="3"/>
  <c r="AC475" i="3"/>
  <c r="S37" i="3"/>
  <c r="G167" i="3"/>
  <c r="Y37" i="3"/>
  <c r="AA411" i="3"/>
  <c r="L285" i="3"/>
  <c r="AG173" i="3"/>
  <c r="AD79" i="3"/>
  <c r="AF17" i="35" a="1"/>
  <c r="V289" i="3"/>
  <c r="U204" i="3"/>
  <c r="S500" i="3"/>
  <c r="K55" i="29" a="1"/>
  <c r="G291" i="3"/>
  <c r="R565" i="3"/>
  <c r="G290" i="3"/>
  <c r="K75" i="3"/>
  <c r="L539" i="3"/>
  <c r="J317" i="3"/>
  <c r="AI16" i="3"/>
  <c r="AA569" i="3"/>
  <c r="R408" i="3"/>
  <c r="Y199" i="3"/>
  <c r="W257" i="3"/>
  <c r="S38" i="3"/>
  <c r="AE479" i="3"/>
  <c r="J203" i="3"/>
  <c r="I322" i="3"/>
  <c r="L386" i="3"/>
  <c r="P256" i="3"/>
  <c r="AI528" i="3"/>
  <c r="P253" i="3"/>
  <c r="AD412" i="3"/>
  <c r="Q7" i="3"/>
  <c r="L541" i="3"/>
  <c r="Y105" i="3"/>
  <c r="R326" i="3"/>
  <c r="Z383" i="3"/>
  <c r="L385" i="3"/>
  <c r="G356" i="3"/>
  <c r="AD563" i="3"/>
  <c r="AF44" i="3"/>
  <c r="AD324" i="3"/>
  <c r="N412" i="3"/>
  <c r="AI529" i="3"/>
  <c r="AB533" i="3"/>
  <c r="S318" i="3"/>
  <c r="L7" i="3"/>
  <c r="J413" i="3"/>
  <c r="AF344" i="3"/>
  <c r="V283" i="3"/>
  <c r="Q285" i="3"/>
  <c r="V69" i="3"/>
  <c r="AE380" i="3"/>
  <c r="N476" i="3"/>
  <c r="V314" i="3"/>
  <c r="S204" i="3"/>
  <c r="Q168" i="3"/>
  <c r="R134" i="3"/>
  <c r="Q437" i="3"/>
  <c r="R439" i="3"/>
  <c r="H12" i="40" a="1"/>
  <c r="U296" i="3"/>
  <c r="I38" i="3"/>
  <c r="V375" i="3"/>
  <c r="AB498" i="3"/>
  <c r="U349" i="3"/>
  <c r="N469" i="3"/>
  <c r="J377" i="3"/>
  <c r="O355" i="3"/>
  <c r="AI323" i="3"/>
  <c r="AB38" i="3"/>
  <c r="M536" i="3"/>
  <c r="M198" i="3"/>
  <c r="T39" i="3"/>
  <c r="S9" i="26" a="1"/>
  <c r="AA296" i="3"/>
  <c r="J293" i="3"/>
  <c r="T499" i="3"/>
  <c r="Q354" i="3"/>
  <c r="W438" i="3"/>
  <c r="AF379" i="3"/>
  <c r="Y327" i="3"/>
  <c r="I253" i="3"/>
  <c r="Z353" i="3"/>
  <c r="R203" i="3"/>
  <c r="AE561" i="3"/>
  <c r="O196" i="3"/>
  <c r="AI473" i="3"/>
  <c r="G223" i="3"/>
  <c r="AI235" i="3"/>
  <c r="Y415" i="3"/>
  <c r="X561" i="3"/>
  <c r="AI37" i="3"/>
  <c r="O164" i="3"/>
  <c r="AI192" i="3"/>
  <c r="AF73" i="3"/>
  <c r="W258" i="3"/>
  <c r="R324" i="3"/>
  <c r="P406" i="3"/>
  <c r="AA199" i="3"/>
  <c r="U504" i="3"/>
  <c r="S68" i="3"/>
  <c r="AE141" i="3"/>
  <c r="U228" i="3"/>
  <c r="AG437" i="3"/>
  <c r="U68" i="3"/>
  <c r="AD105" i="3"/>
  <c r="G506" i="3"/>
  <c r="AA139" i="3"/>
  <c r="T168" i="3"/>
  <c r="T476" i="3"/>
  <c r="AF264" i="3"/>
  <c r="AA476" i="3"/>
  <c r="P68" i="3"/>
  <c r="V163" i="3"/>
  <c r="T292" i="3"/>
  <c r="Z354" i="3"/>
  <c r="K466" i="3"/>
  <c r="Y569" i="3"/>
  <c r="L407" i="3"/>
  <c r="S197" i="3"/>
  <c r="AE408" i="3"/>
  <c r="O536" i="3"/>
  <c r="O295" i="3"/>
  <c r="U387" i="3"/>
  <c r="O568" i="3"/>
  <c r="S291" i="3"/>
  <c r="Z18" i="29" a="1"/>
  <c r="X541" i="3"/>
  <c r="O572" i="3"/>
  <c r="Y478" i="3"/>
  <c r="AH506" i="3"/>
  <c r="Q379" i="3"/>
  <c r="AD163" i="3"/>
  <c r="X509" i="3"/>
  <c r="T466" i="3"/>
  <c r="K192" i="3"/>
  <c r="M111" i="3"/>
  <c r="AC437" i="3"/>
  <c r="T255" i="3"/>
  <c r="AD10" i="3"/>
  <c r="AD377" i="3"/>
  <c r="O79" i="3"/>
  <c r="X572" i="3"/>
  <c r="P561" i="3"/>
  <c r="H16" i="3"/>
  <c r="X162" i="3"/>
  <c r="G15" i="3"/>
  <c r="AD71" i="3"/>
  <c r="I256" i="3"/>
  <c r="K100" i="3"/>
  <c r="AE230" i="3"/>
  <c r="AA196" i="3"/>
  <c r="X169" i="3"/>
  <c r="N79" i="3"/>
  <c r="L262" i="3"/>
  <c r="M99" i="3"/>
  <c r="AH416" i="3"/>
  <c r="K444" i="3"/>
  <c r="AI375" i="3"/>
  <c r="AN17" i="35"/>
  <c r="AH46" i="3"/>
  <c r="N260" i="3"/>
  <c r="AB538" i="3"/>
  <c r="H9" i="40" a="1"/>
  <c r="K538" i="3"/>
  <c r="R407" i="3"/>
  <c r="K143" i="3"/>
  <c r="P143" i="3"/>
  <c r="N70" i="3"/>
  <c r="P478" i="3"/>
  <c r="AF234" i="3"/>
  <c r="AD288" i="3"/>
  <c r="AB70" i="3"/>
  <c r="W163" i="3"/>
  <c r="AH43" i="3"/>
  <c r="AH106" i="3"/>
  <c r="U318" i="3"/>
  <c r="Q407" i="3"/>
  <c r="Z474" i="3"/>
  <c r="H24" i="29" a="1"/>
  <c r="AG377" i="3"/>
  <c r="N351" i="3"/>
  <c r="L382" i="3"/>
  <c r="P46" i="29" a="1"/>
  <c r="S347" i="3"/>
  <c r="U375" i="3"/>
  <c r="N569" i="3"/>
  <c r="AI47" i="3"/>
  <c r="M287" i="3"/>
  <c r="V347" i="3"/>
  <c r="AE224" i="3"/>
  <c r="AF46" i="3"/>
  <c r="Y412" i="3"/>
  <c r="AA75" i="3"/>
  <c r="M436" i="3"/>
  <c r="W349" i="3"/>
  <c r="N19" i="3"/>
  <c r="P443" i="3"/>
  <c r="AC42" i="3"/>
  <c r="R70" i="3"/>
  <c r="W569" i="3"/>
  <c r="L162" i="3"/>
  <c r="I255" i="3"/>
  <c r="N199" i="3"/>
  <c r="K443" i="3"/>
  <c r="AI110" i="3"/>
  <c r="J353" i="3"/>
  <c r="AH540" i="3"/>
  <c r="V79" i="3"/>
  <c r="U252" i="3"/>
  <c r="K137" i="3"/>
  <c r="T295" i="3"/>
  <c r="G174" i="3"/>
  <c r="AE9" i="26" a="1"/>
  <c r="Q357" i="3"/>
  <c r="O201" i="3"/>
  <c r="W263" i="3"/>
  <c r="V386" i="3"/>
  <c r="R264" i="3"/>
  <c r="S261" i="3"/>
  <c r="L253" i="3"/>
  <c r="K446" i="3"/>
  <c r="P344" i="3"/>
  <c r="J224" i="3"/>
  <c r="AE475" i="3"/>
  <c r="P377" i="3"/>
  <c r="Z101" i="3"/>
  <c r="AA323" i="3"/>
  <c r="U446" i="3"/>
  <c r="J472" i="3"/>
  <c r="AD417" i="3"/>
  <c r="R73" i="3"/>
  <c r="Q255" i="3"/>
  <c r="N346" i="3"/>
  <c r="P321" i="3"/>
  <c r="O352" i="3"/>
  <c r="T571" i="3"/>
  <c r="T142" i="3"/>
  <c r="Q376" i="3"/>
  <c r="K530" i="3"/>
  <c r="G201" i="3"/>
  <c r="AD161" i="3"/>
  <c r="P353" i="3"/>
  <c r="AH263" i="3"/>
  <c r="Z443" i="3"/>
  <c r="AD35" i="3"/>
  <c r="Z314" i="3"/>
  <c r="W260" i="3"/>
  <c r="Q349" i="3"/>
  <c r="W228" i="3"/>
  <c r="N315" i="3"/>
  <c r="AB382" i="3"/>
  <c r="AH132" i="3"/>
  <c r="L528" i="3"/>
  <c r="I132" i="3"/>
  <c r="AA40" i="3"/>
  <c r="V446" i="3"/>
  <c r="Z109" i="3"/>
  <c r="P535" i="3"/>
  <c r="AF346" i="3"/>
  <c r="Q381" i="3"/>
  <c r="W17" i="35" a="1"/>
  <c r="R261" i="3"/>
  <c r="M506" i="3"/>
  <c r="M78" i="3"/>
  <c r="AD475" i="3"/>
  <c r="I470" i="3"/>
  <c r="N47" i="3"/>
  <c r="J563" i="3"/>
  <c r="R16" i="3"/>
  <c r="V477" i="3"/>
  <c r="AD193" i="3"/>
  <c r="AI288" i="3"/>
  <c r="AB443" i="3"/>
  <c r="U134" i="3"/>
  <c r="H18" i="40" a="1"/>
  <c r="G500" i="3"/>
  <c r="L508" i="3"/>
  <c r="U532" i="3"/>
  <c r="G294" i="3"/>
  <c r="AF169" i="3"/>
  <c r="W76" i="3"/>
  <c r="Q468" i="3"/>
  <c r="AA317" i="3"/>
  <c r="P501" i="3"/>
  <c r="AG472" i="3"/>
  <c r="Z223" i="3"/>
  <c r="AI227" i="3"/>
  <c r="AH471" i="3"/>
  <c r="O325" i="3"/>
  <c r="AA20" i="3"/>
  <c r="AI137" i="3"/>
  <c r="G139" i="3"/>
  <c r="AH47" i="3"/>
  <c r="AB562" i="3"/>
  <c r="AA286" i="3"/>
  <c r="L136" i="3"/>
  <c r="I441" i="3"/>
  <c r="G134" i="3"/>
  <c r="AA12" i="3"/>
  <c r="I130" i="3"/>
  <c r="I27" i="29" a="1"/>
  <c r="W14" i="29" a="1"/>
  <c r="Y16" i="29" a="1"/>
  <c r="X143" i="3"/>
  <c r="AI68" i="3"/>
  <c r="W408" i="3"/>
  <c r="AE102" i="3"/>
  <c r="L438" i="3"/>
  <c r="R167" i="3"/>
  <c r="AA470" i="3"/>
  <c r="P437" i="3"/>
  <c r="Q204" i="3"/>
  <c r="J440" i="3"/>
  <c r="M16" i="3"/>
  <c r="P8" i="3"/>
  <c r="P289" i="3"/>
  <c r="AG170" i="3"/>
  <c r="AF376" i="3"/>
  <c r="X77" i="3"/>
  <c r="N415" i="3"/>
  <c r="T36" i="3"/>
  <c r="T132" i="3"/>
  <c r="L354" i="3"/>
  <c r="AB568" i="3"/>
  <c r="Q257" i="3"/>
  <c r="S235" i="3"/>
  <c r="R351" i="3"/>
  <c r="U76" i="3"/>
  <c r="AA356" i="3"/>
  <c r="W142" i="3"/>
  <c r="AH387" i="3"/>
  <c r="AA11" i="29" a="1"/>
  <c r="I436" i="3"/>
  <c r="Z165" i="3"/>
  <c r="O253" i="3"/>
  <c r="AD478" i="3"/>
  <c r="AD9" i="3"/>
  <c r="K39" i="3"/>
  <c r="Z99" i="3"/>
  <c r="AD11" i="3"/>
  <c r="N568" i="3"/>
  <c r="AE198" i="3"/>
  <c r="AE228" i="3"/>
  <c r="K375" i="3"/>
  <c r="N505" i="3"/>
  <c r="Q502" i="3"/>
  <c r="L572" i="3"/>
  <c r="AC505" i="3"/>
  <c r="AG131" i="3"/>
  <c r="S315" i="3"/>
  <c r="O133" i="3"/>
  <c r="S529" i="3"/>
  <c r="P349" i="3"/>
  <c r="H205" i="3"/>
  <c r="X138" i="3"/>
  <c r="R39" i="29" a="1"/>
  <c r="AC44" i="3"/>
  <c r="Q67" i="3"/>
  <c r="I75" i="3"/>
  <c r="N285" i="3"/>
  <c r="Y354" i="3"/>
  <c r="AF448" i="3"/>
  <c r="U260" i="3"/>
  <c r="K79" i="3"/>
  <c r="AH110" i="3"/>
  <c r="O377" i="3"/>
  <c r="M479" i="3"/>
  <c r="AG7" i="3"/>
  <c r="H18" i="3"/>
  <c r="AH437" i="3"/>
  <c r="AF538" i="3"/>
  <c r="AB468" i="3"/>
  <c r="U498" i="3"/>
  <c r="AE438" i="3"/>
  <c r="Z11" i="3"/>
  <c r="AB537" i="3"/>
  <c r="L167" i="3"/>
  <c r="X286" i="3"/>
  <c r="U538" i="3"/>
  <c r="AI40" i="3"/>
  <c r="U195" i="3"/>
  <c r="H324" i="3"/>
  <c r="G140" i="3"/>
  <c r="Q17" i="35" a="1"/>
  <c r="L10" i="3"/>
  <c r="O130" i="3"/>
  <c r="G166" i="3"/>
  <c r="H375" i="3"/>
  <c r="R530" i="3"/>
  <c r="L405" i="3"/>
  <c r="G233" i="3"/>
  <c r="K322" i="3"/>
  <c r="AH379" i="3"/>
  <c r="AB195" i="3"/>
  <c r="AA258" i="3"/>
  <c r="N320" i="3"/>
  <c r="AH562" i="3"/>
  <c r="Q471" i="3"/>
  <c r="X75" i="3"/>
  <c r="P226" i="3"/>
  <c r="AD259" i="3"/>
  <c r="AH467" i="3"/>
  <c r="AC292" i="3"/>
  <c r="H350" i="3"/>
  <c r="T137" i="3"/>
  <c r="H315" i="3"/>
  <c r="N444" i="3"/>
  <c r="G563" i="3"/>
  <c r="U379" i="3"/>
  <c r="O440" i="3"/>
  <c r="K258" i="3"/>
  <c r="AE103" i="3"/>
  <c r="J447" i="3"/>
  <c r="Q477" i="3"/>
  <c r="K106" i="3"/>
  <c r="W254" i="3"/>
  <c r="S440" i="3"/>
  <c r="U350" i="3"/>
  <c r="V261" i="3"/>
  <c r="N405" i="3"/>
  <c r="AF66" i="3"/>
  <c r="S108" i="3"/>
  <c r="G467" i="3"/>
  <c r="V321" i="3"/>
  <c r="AC265" i="3"/>
  <c r="S501" i="3"/>
  <c r="AD134" i="3"/>
  <c r="T528" i="3"/>
  <c r="I18" i="3"/>
  <c r="AC473" i="3"/>
  <c r="G14" i="3"/>
  <c r="AC11" i="3"/>
  <c r="Q385" i="3"/>
  <c r="AG169" i="3"/>
  <c r="AG572" i="3"/>
  <c r="AI13" i="3"/>
  <c r="AC444" i="3"/>
  <c r="AA285" i="3"/>
  <c r="N37" i="3"/>
  <c r="G293" i="3"/>
  <c r="AE477" i="3"/>
  <c r="Q169" i="3"/>
  <c r="R35" i="3"/>
  <c r="L19" i="3"/>
  <c r="J135" i="3"/>
  <c r="AA233" i="3"/>
  <c r="Q443" i="3"/>
  <c r="U258" i="3"/>
  <c r="V472" i="3"/>
  <c r="L288" i="3"/>
  <c r="R131" i="3"/>
  <c r="Z71" i="3"/>
  <c r="AE291" i="3"/>
  <c r="J196" i="3"/>
  <c r="R229" i="3"/>
  <c r="J292" i="3"/>
  <c r="S233" i="3"/>
  <c r="P136" i="3"/>
  <c r="L536" i="3"/>
  <c r="V475" i="3"/>
  <c r="V323" i="3"/>
  <c r="M289" i="3"/>
  <c r="Q323" i="3"/>
  <c r="R68" i="3"/>
  <c r="V409" i="3"/>
  <c r="U135" i="3"/>
  <c r="AE510" i="3"/>
  <c r="AI285" i="3"/>
  <c r="G357" i="3"/>
  <c r="AF441" i="3"/>
  <c r="Y444" i="3"/>
  <c r="J445" i="3"/>
  <c r="U232" i="3"/>
  <c r="AG380" i="3"/>
  <c r="AE104" i="3"/>
  <c r="AH39" i="3"/>
  <c r="T227" i="3"/>
  <c r="AG137" i="3"/>
  <c r="AE476" i="3"/>
  <c r="AA76" i="3"/>
  <c r="I472" i="3"/>
  <c r="V438" i="3"/>
  <c r="Y477" i="3"/>
  <c r="AI478" i="3"/>
  <c r="R318" i="3"/>
  <c r="AB296" i="3"/>
  <c r="Y528" i="3"/>
  <c r="AC259" i="3"/>
  <c r="T7" i="3"/>
  <c r="N411" i="3"/>
  <c r="S415" i="3"/>
  <c r="Q40" i="3"/>
  <c r="H530" i="3"/>
  <c r="AH286" i="3"/>
  <c r="AG286" i="3"/>
  <c r="K108" i="3"/>
  <c r="O73" i="3"/>
  <c r="T322" i="3"/>
  <c r="I382" i="3"/>
  <c r="Z291" i="3"/>
  <c r="G474" i="3"/>
  <c r="AI287" i="3"/>
  <c r="AE13" i="3"/>
  <c r="P500" i="3"/>
  <c r="S345" i="3"/>
  <c r="AC226" i="3"/>
  <c r="I535" i="3"/>
  <c r="I110" i="3"/>
  <c r="AD132" i="3"/>
  <c r="AB321" i="3"/>
  <c r="X377" i="3"/>
  <c r="V316" i="3"/>
  <c r="Q196" i="3"/>
  <c r="S14" i="3"/>
  <c r="M497" i="3"/>
  <c r="X134" i="3"/>
  <c r="R10" i="29" a="1"/>
  <c r="G192" i="3"/>
  <c r="AA501" i="3"/>
  <c r="I289" i="3"/>
  <c r="P142" i="3"/>
  <c r="K327" i="3"/>
  <c r="P529" i="3"/>
  <c r="M290" i="3"/>
  <c r="O46" i="3"/>
  <c r="AH348" i="3"/>
  <c r="X171" i="3"/>
  <c r="Q263" i="3"/>
  <c r="N287" i="3"/>
  <c r="AH477" i="3"/>
  <c r="AH143" i="3"/>
  <c r="H194" i="3"/>
  <c r="AF68" i="3"/>
  <c r="AB254" i="3"/>
  <c r="L323" i="3"/>
  <c r="Z79" i="3"/>
  <c r="AH565" i="3"/>
  <c r="W501" i="3"/>
  <c r="S539" i="3"/>
  <c r="Z447" i="3"/>
  <c r="AD438" i="3"/>
  <c r="R69" i="3"/>
  <c r="M476" i="3"/>
  <c r="X291" i="3"/>
  <c r="U466" i="3"/>
  <c r="J201" i="3"/>
  <c r="N322" i="3"/>
  <c r="Y471" i="3"/>
  <c r="W351" i="3"/>
  <c r="S16" i="29" a="1"/>
  <c r="Z230" i="3"/>
  <c r="L16" i="40" a="1"/>
  <c r="AE16" i="3"/>
  <c r="AF537" i="3"/>
  <c r="G108" i="3"/>
  <c r="P356" i="3"/>
  <c r="I223" i="3"/>
  <c r="G445" i="3"/>
  <c r="R375" i="3"/>
  <c r="I68" i="3"/>
  <c r="AG374" i="3"/>
  <c r="I131" i="3"/>
  <c r="AD504" i="3"/>
  <c r="AG133" i="3"/>
  <c r="AD566" i="3"/>
  <c r="AA379" i="3"/>
  <c r="P137" i="3"/>
  <c r="S349" i="3"/>
  <c r="V8" i="3"/>
  <c r="G375" i="3"/>
  <c r="I506" i="3"/>
  <c r="X170" i="3"/>
  <c r="Z530" i="3"/>
  <c r="S100" i="3"/>
  <c r="O438" i="3"/>
  <c r="W442" i="3"/>
  <c r="V469" i="3"/>
  <c r="AD222" i="3"/>
  <c r="K356" i="3"/>
  <c r="K383" i="3"/>
  <c r="AB314" i="3"/>
  <c r="T203" i="3"/>
  <c r="G98" i="3"/>
  <c r="AG443" i="3"/>
  <c r="I71" i="3"/>
  <c r="Y406" i="3"/>
  <c r="AF351" i="3"/>
  <c r="S503" i="3"/>
  <c r="J415" i="3"/>
  <c r="AF71" i="3"/>
  <c r="H472" i="3"/>
  <c r="X437" i="3"/>
  <c r="O162" i="3"/>
  <c r="AH287" i="3"/>
  <c r="W409" i="3"/>
  <c r="S101" i="3"/>
  <c r="AF285" i="3"/>
  <c r="L264" i="3"/>
  <c r="H72" i="3"/>
  <c r="AH317" i="3"/>
  <c r="N194" i="3"/>
  <c r="R44" i="3"/>
  <c r="I105" i="3"/>
  <c r="AG573" i="3"/>
  <c r="W500" i="3"/>
  <c r="Q13" i="3"/>
  <c r="W140" i="3"/>
  <c r="AF349" i="3"/>
  <c r="M469" i="3"/>
  <c r="AI568" i="3"/>
  <c r="U166" i="3"/>
  <c r="N259" i="3"/>
  <c r="J258" i="3"/>
  <c r="X538" i="3"/>
  <c r="O381" i="3"/>
  <c r="Z326" i="3"/>
  <c r="P259" i="3"/>
  <c r="AC169" i="3"/>
  <c r="H17" i="35"/>
  <c r="AG168" i="3"/>
  <c r="AC500" i="3"/>
  <c r="T506" i="3"/>
  <c r="AB535" i="3"/>
  <c r="R227" i="3"/>
  <c r="K223" i="3"/>
  <c r="AF438" i="3"/>
  <c r="AH38" i="3"/>
  <c r="M437" i="3"/>
  <c r="P133" i="3"/>
  <c r="AD440" i="3"/>
  <c r="M540" i="3"/>
  <c r="V417" i="3"/>
  <c r="J42" i="3"/>
  <c r="AD472" i="3"/>
  <c r="K532" i="3"/>
  <c r="Z100" i="3"/>
  <c r="AC529" i="3"/>
  <c r="R414" i="3"/>
  <c r="W345" i="3"/>
  <c r="H38" i="3"/>
  <c r="W470" i="3"/>
  <c r="M14" i="3"/>
  <c r="L412" i="3"/>
  <c r="AD317" i="3"/>
  <c r="M570" i="3"/>
  <c r="M46" i="3"/>
  <c r="AH406" i="3"/>
  <c r="AF293" i="3"/>
  <c r="BD17" i="35" a="1"/>
  <c r="AI72" i="3"/>
  <c r="AD291" i="3"/>
  <c r="N378" i="3"/>
  <c r="H290" i="3"/>
  <c r="Y348" i="3"/>
  <c r="P386" i="3"/>
  <c r="J107" i="3"/>
  <c r="AF70" i="3"/>
  <c r="Y17" i="35" a="1"/>
  <c r="N355" i="3"/>
  <c r="X292" i="3"/>
  <c r="P539" i="3"/>
  <c r="P134" i="3"/>
  <c r="AG19" i="3"/>
  <c r="R327" i="3"/>
  <c r="AA234" i="3"/>
  <c r="AA570" i="3"/>
  <c r="Z325" i="3"/>
  <c r="AE44" i="3"/>
  <c r="U17" i="35" a="1"/>
  <c r="AA194" i="3"/>
  <c r="P260" i="3"/>
  <c r="X415" i="3"/>
  <c r="R286" i="3"/>
  <c r="J295" i="3"/>
  <c r="O252" i="3"/>
  <c r="AH166" i="3"/>
  <c r="T73" i="3"/>
  <c r="O469" i="3"/>
  <c r="AB9" i="3"/>
  <c r="R102" i="3"/>
  <c r="X290" i="3"/>
  <c r="S320" i="3"/>
  <c r="AA573" i="3"/>
  <c r="W477" i="3"/>
  <c r="S142" i="3"/>
  <c r="G263" i="3"/>
  <c r="AH505" i="3"/>
  <c r="V262" i="3"/>
  <c r="AF384" i="3"/>
  <c r="U344" i="3"/>
  <c r="I192" i="3"/>
  <c r="K449" i="3"/>
  <c r="W69" i="3"/>
  <c r="AG140" i="3"/>
  <c r="M448" i="3"/>
  <c r="I571" i="3"/>
  <c r="I314" i="3"/>
  <c r="W168" i="3"/>
  <c r="AB470" i="3"/>
  <c r="Q107" i="3"/>
  <c r="AD42" i="3"/>
  <c r="O439" i="3"/>
  <c r="AI105" i="3"/>
  <c r="S344" i="3"/>
  <c r="H28" i="40" a="1"/>
  <c r="G224" i="3"/>
  <c r="AC410" i="3"/>
  <c r="L505" i="3"/>
  <c r="Z440" i="3"/>
  <c r="M474" i="3"/>
  <c r="H10" i="40" a="1"/>
  <c r="Z53" i="29" a="1"/>
  <c r="AD448" i="3"/>
  <c r="I572" i="3"/>
  <c r="Z414" i="3"/>
  <c r="AD224" i="3"/>
  <c r="T205" i="3"/>
  <c r="X414" i="3"/>
  <c r="O531" i="3"/>
  <c r="AC506" i="3"/>
  <c r="V13" i="29" a="1"/>
  <c r="I259" i="3"/>
  <c r="P225" i="3"/>
  <c r="AH507" i="3"/>
  <c r="AI354" i="3"/>
  <c r="AG108" i="3"/>
  <c r="AH16" i="3"/>
  <c r="O132" i="3"/>
  <c r="AI468" i="3"/>
  <c r="Y38" i="29" a="1"/>
  <c r="AC12" i="3"/>
  <c r="AF20" i="3"/>
  <c r="U534" i="3"/>
  <c r="AG16" i="3"/>
  <c r="Y40" i="3"/>
  <c r="X19" i="3"/>
  <c r="G327" i="3"/>
  <c r="L22" i="40" a="1"/>
  <c r="V234" i="3"/>
  <c r="G194" i="3"/>
  <c r="AC440" i="3"/>
  <c r="L193" i="3"/>
  <c r="AB167" i="3"/>
  <c r="R15" i="29" a="1"/>
  <c r="AB441" i="3"/>
  <c r="L256" i="3"/>
  <c r="AF255" i="3"/>
  <c r="Q570" i="3"/>
  <c r="N571" i="3"/>
  <c r="J318" i="3"/>
  <c r="AF136" i="3"/>
  <c r="V288" i="3"/>
  <c r="X226" i="3"/>
  <c r="Y316" i="3"/>
  <c r="AA7" i="3"/>
  <c r="I233" i="3"/>
  <c r="M531" i="3"/>
  <c r="H68" i="3"/>
  <c r="Y285" i="3"/>
  <c r="Z20" i="3"/>
  <c r="Q199" i="3"/>
  <c r="W101" i="3"/>
  <c r="I476" i="3"/>
  <c r="AF103" i="3"/>
  <c r="J164" i="3"/>
  <c r="AM17" i="35"/>
  <c r="X288" i="3"/>
  <c r="X68" i="3"/>
  <c r="L103" i="3"/>
  <c r="G497" i="3"/>
  <c r="H137" i="3"/>
  <c r="H405" i="3"/>
  <c r="AG449" i="3"/>
  <c r="O106" i="3"/>
  <c r="AD501" i="3"/>
  <c r="S232" i="3"/>
  <c r="Q135" i="3"/>
  <c r="AC46" i="3"/>
  <c r="G70" i="3"/>
  <c r="Z35" i="3"/>
  <c r="T15" i="3"/>
  <c r="U441" i="3"/>
  <c r="G130" i="3"/>
  <c r="O107" i="3"/>
  <c r="N479" i="3"/>
  <c r="H283" i="3"/>
  <c r="N466" i="3"/>
  <c r="M69" i="3"/>
  <c r="N200" i="3"/>
  <c r="N468" i="3"/>
  <c r="L230" i="3"/>
  <c r="O348" i="3"/>
  <c r="V253" i="3"/>
  <c r="AH196" i="3"/>
  <c r="K265" i="3"/>
  <c r="AA499" i="3"/>
  <c r="AC71" i="3"/>
  <c r="G172" i="3"/>
  <c r="G262" i="3"/>
  <c r="AD572" i="3"/>
  <c r="I261" i="3"/>
  <c r="AH138" i="3"/>
  <c r="O475" i="3"/>
  <c r="G14" i="29" a="1"/>
  <c r="V166" i="3"/>
  <c r="N162" i="3"/>
  <c r="Q102" i="3"/>
  <c r="Z19" i="29" a="1"/>
  <c r="X37" i="3"/>
  <c r="AI46" i="3"/>
  <c r="AB356" i="3"/>
  <c r="AG446" i="3"/>
  <c r="Z505" i="3"/>
  <c r="S164" i="3"/>
  <c r="V46" i="3"/>
  <c r="U23" i="29" a="1"/>
  <c r="N529" i="3"/>
  <c r="AB204" i="3"/>
  <c r="S230" i="3"/>
  <c r="S569" i="3"/>
  <c r="AC354" i="3"/>
  <c r="V471" i="3"/>
  <c r="J197" i="3"/>
  <c r="N11" i="3"/>
  <c r="AE283" i="3"/>
  <c r="AI441" i="3"/>
  <c r="Y68" i="3"/>
  <c r="I167" i="3"/>
  <c r="G105" i="3"/>
  <c r="AF141" i="3"/>
  <c r="I20" i="3"/>
  <c r="AE98" i="3"/>
  <c r="AF446" i="3"/>
  <c r="AF256" i="3"/>
  <c r="U142" i="3"/>
  <c r="AD376" i="3"/>
  <c r="W357" i="3"/>
  <c r="G535" i="3"/>
  <c r="I378" i="3"/>
  <c r="AH570" i="3"/>
  <c r="M375" i="3"/>
  <c r="P383" i="3"/>
  <c r="AA195" i="3"/>
  <c r="AC163" i="3"/>
  <c r="G498" i="3"/>
  <c r="AG161" i="3"/>
  <c r="AG46" i="3"/>
  <c r="AF506" i="3"/>
  <c r="V530" i="3"/>
  <c r="AI131" i="3"/>
  <c r="T448" i="3"/>
  <c r="N534" i="3"/>
  <c r="AD410" i="3"/>
  <c r="H500" i="3"/>
  <c r="AE168" i="3"/>
  <c r="S417" i="3"/>
  <c r="AE316" i="3"/>
  <c r="M413" i="3"/>
  <c r="AE72" i="3"/>
  <c r="V77" i="3"/>
  <c r="AF43" i="3"/>
  <c r="O174" i="3"/>
  <c r="M319" i="3"/>
  <c r="AC415" i="3"/>
  <c r="Z66" i="3"/>
  <c r="H111" i="3"/>
  <c r="AC541" i="3"/>
  <c r="N349" i="3"/>
  <c r="G530" i="3"/>
  <c r="M325" i="3"/>
  <c r="U222" i="3"/>
  <c r="W570" i="3"/>
  <c r="W235" i="3"/>
  <c r="T354" i="3"/>
  <c r="AE436" i="3"/>
  <c r="S262" i="3"/>
  <c r="V258" i="3"/>
  <c r="S11" i="3"/>
  <c r="AE378" i="3"/>
  <c r="AF171" i="3"/>
  <c r="R384" i="3"/>
  <c r="U199" i="3"/>
  <c r="AF253" i="3"/>
  <c r="Y138" i="3"/>
  <c r="J170" i="3"/>
  <c r="Q296" i="3"/>
  <c r="AA77" i="3"/>
  <c r="AC531" i="3"/>
  <c r="P71" i="3"/>
  <c r="AB162" i="3"/>
  <c r="V39" i="3"/>
  <c r="Z468" i="3"/>
  <c r="N12" i="3"/>
  <c r="M408" i="3"/>
  <c r="G169" i="3"/>
  <c r="N254" i="3"/>
  <c r="K261" i="3"/>
  <c r="H528" i="3"/>
  <c r="AB439" i="3"/>
  <c r="AI254" i="3"/>
  <c r="J442" i="3"/>
  <c r="AE195" i="3"/>
  <c r="AC225" i="3"/>
  <c r="Q504" i="3"/>
  <c r="U42" i="3"/>
  <c r="L171" i="3"/>
  <c r="AF168" i="3"/>
  <c r="L378" i="3"/>
  <c r="V415" i="3"/>
  <c r="AH204" i="3"/>
  <c r="K19" i="3"/>
  <c r="AF447" i="3"/>
  <c r="N161" i="3"/>
  <c r="I467" i="3"/>
  <c r="BS17" i="35" a="1"/>
  <c r="V410" i="3"/>
  <c r="H224" i="3"/>
  <c r="AI539" i="3"/>
  <c r="W192" i="3"/>
  <c r="H143" i="3"/>
  <c r="AG172" i="3"/>
  <c r="V139" i="3"/>
  <c r="AC165" i="3"/>
  <c r="G205" i="3"/>
  <c r="T50" i="29" a="1"/>
  <c r="R387" i="3"/>
  <c r="K505" i="3"/>
  <c r="J232" i="3"/>
  <c r="Q265" i="3"/>
  <c r="Q136" i="3"/>
  <c r="J477" i="3"/>
  <c r="Q562" i="3"/>
  <c r="Q566" i="3"/>
  <c r="AG474" i="3"/>
  <c r="W193" i="3"/>
  <c r="AA468" i="3"/>
  <c r="AB103" i="3"/>
  <c r="S35" i="3"/>
  <c r="P198" i="3"/>
  <c r="H571" i="3"/>
  <c r="AC234" i="3"/>
  <c r="AG254" i="3"/>
  <c r="M344" i="3"/>
  <c r="AG528" i="3"/>
  <c r="T290" i="3"/>
  <c r="S379" i="3"/>
  <c r="K98" i="3"/>
  <c r="H17" i="3"/>
  <c r="W565" i="3"/>
  <c r="S131" i="3"/>
  <c r="Q532" i="3"/>
  <c r="S498" i="3"/>
  <c r="AB500" i="3"/>
  <c r="AB44" i="3"/>
  <c r="AF385" i="3"/>
  <c r="R377" i="3"/>
  <c r="X532" i="3"/>
  <c r="K442" i="3"/>
  <c r="AB13" i="3"/>
  <c r="O165" i="3"/>
  <c r="S561" i="3"/>
  <c r="P534" i="3"/>
  <c r="AE445" i="3"/>
  <c r="V565" i="3"/>
  <c r="AD323" i="3"/>
  <c r="U317" i="3"/>
  <c r="AA407" i="3"/>
  <c r="AH255" i="3"/>
  <c r="H540" i="3"/>
  <c r="S475" i="3"/>
  <c r="H78" i="3"/>
  <c r="AH227" i="3"/>
  <c r="Y192" i="3"/>
  <c r="V387" i="3"/>
  <c r="Q99" i="3"/>
  <c r="O26" i="29" a="1"/>
  <c r="AE134" i="3"/>
  <c r="H28" i="29" a="1"/>
  <c r="T446" i="3"/>
  <c r="S532" i="3"/>
  <c r="U563" i="3"/>
  <c r="K69" i="3"/>
  <c r="Q139" i="3"/>
  <c r="X470" i="3"/>
  <c r="AG478" i="3"/>
  <c r="O321" i="3"/>
  <c r="H34" i="40" a="1"/>
  <c r="P293" i="3"/>
  <c r="AC130" i="3"/>
  <c r="AB472" i="3"/>
  <c r="AB319" i="3"/>
  <c r="P107" i="3"/>
  <c r="L169" i="3"/>
  <c r="AA108" i="3"/>
  <c r="P290" i="3"/>
  <c r="AI409" i="3"/>
  <c r="N407" i="3"/>
  <c r="J77" i="3"/>
  <c r="H200" i="3"/>
  <c r="AQ17" i="35"/>
  <c r="J499" i="3"/>
  <c r="AE348" i="3"/>
  <c r="U29" i="29" a="1"/>
  <c r="J225" i="3"/>
  <c r="Q436" i="3"/>
  <c r="N440" i="3"/>
  <c r="M260" i="3"/>
  <c r="AG138" i="3"/>
  <c r="X196" i="3"/>
  <c r="P222" i="3"/>
  <c r="I29" i="29" a="1"/>
  <c r="AA10" i="3"/>
  <c r="M134" i="3"/>
  <c r="Q228" i="3"/>
  <c r="H574" i="3"/>
  <c r="Y499" i="3"/>
  <c r="R346" i="3"/>
  <c r="N326" i="3"/>
  <c r="Y283" i="3"/>
  <c r="K467" i="3"/>
  <c r="V355" i="3"/>
  <c r="AF263" i="3"/>
  <c r="H25" i="40" a="1"/>
  <c r="AC131" i="3"/>
  <c r="H16" i="40" a="1"/>
  <c r="L12" i="40" a="1"/>
  <c r="O66" i="3"/>
  <c r="AB172" i="3"/>
  <c r="AA103" i="3"/>
  <c r="P265" i="3"/>
  <c r="O9" i="3"/>
  <c r="Q572" i="3"/>
  <c r="AD76" i="3"/>
  <c r="J44" i="29" a="1"/>
  <c r="N537" i="3"/>
  <c r="X263" i="3"/>
  <c r="X528" i="3"/>
  <c r="N447" i="3"/>
  <c r="AE227" i="3"/>
  <c r="AI196" i="3"/>
  <c r="J534" i="3"/>
  <c r="W171" i="3"/>
  <c r="Z528" i="3"/>
  <c r="AH18" i="3"/>
  <c r="AA71" i="3"/>
  <c r="AF204" i="3"/>
  <c r="X531" i="3"/>
  <c r="S40" i="3"/>
  <c r="K170" i="3"/>
  <c r="S174" i="3"/>
  <c r="K259" i="3"/>
  <c r="K510" i="3"/>
  <c r="U77" i="3"/>
  <c r="J101" i="3"/>
  <c r="N530" i="3"/>
  <c r="AI202" i="3"/>
  <c r="P39" i="3"/>
  <c r="X256" i="3"/>
  <c r="O259" i="3"/>
  <c r="AD411" i="3"/>
  <c r="AG376" i="3"/>
  <c r="AA534" i="3"/>
  <c r="W226" i="3"/>
  <c r="S7" i="3"/>
  <c r="AI438" i="3"/>
  <c r="AG192" i="3"/>
  <c r="J438" i="3"/>
  <c r="AB7" i="3"/>
  <c r="Y445" i="3"/>
  <c r="L473" i="3"/>
  <c r="AD573" i="3"/>
  <c r="AE447" i="3"/>
  <c r="AC139" i="3"/>
  <c r="W105" i="3"/>
  <c r="X225" i="3"/>
  <c r="H535" i="3"/>
  <c r="Q37" i="3"/>
  <c r="L224" i="3"/>
  <c r="N172" i="3"/>
  <c r="Q287" i="3"/>
  <c r="AD45" i="3"/>
  <c r="AG224" i="3"/>
  <c r="N171" i="3"/>
  <c r="AA466" i="3"/>
  <c r="Q105" i="3"/>
  <c r="AB497" i="3"/>
  <c r="Z10" i="3"/>
  <c r="Y203" i="3"/>
  <c r="K416" i="3"/>
  <c r="V135" i="3"/>
  <c r="Y260" i="3"/>
  <c r="I67" i="3"/>
  <c r="W195" i="3"/>
  <c r="J541" i="3"/>
  <c r="AD322" i="3"/>
  <c r="T383" i="3"/>
  <c r="L510" i="3"/>
  <c r="O284" i="3"/>
  <c r="J473" i="3"/>
  <c r="R289" i="3"/>
  <c r="X354" i="3"/>
  <c r="N20" i="3"/>
  <c r="AB284" i="3"/>
  <c r="K17" i="29" a="1"/>
  <c r="L437" i="3"/>
  <c r="W324" i="3"/>
  <c r="AC40" i="3"/>
  <c r="R135" i="3"/>
  <c r="AC253" i="3"/>
  <c r="V226" i="3"/>
  <c r="R325" i="3"/>
  <c r="K41" i="3"/>
  <c r="AD497" i="3"/>
  <c r="L322" i="3"/>
  <c r="AI406" i="3"/>
  <c r="X45" i="3"/>
  <c r="AA225" i="3"/>
  <c r="AH98" i="3"/>
  <c r="AB231" i="3"/>
  <c r="R99" i="3"/>
  <c r="AG476" i="3"/>
  <c r="AG264" i="3"/>
  <c r="S196" i="3"/>
  <c r="O385" i="3"/>
  <c r="AF165" i="3"/>
  <c r="W229" i="3"/>
  <c r="AI415" i="3"/>
  <c r="N574" i="3"/>
  <c r="AE261" i="3"/>
  <c r="U287" i="3"/>
  <c r="AH229" i="3"/>
  <c r="Q386" i="3"/>
  <c r="L260" i="3"/>
  <c r="AB104" i="3"/>
  <c r="W205" i="3"/>
  <c r="U499" i="3"/>
  <c r="P531" i="3"/>
  <c r="L357" i="3"/>
  <c r="I162" i="3"/>
  <c r="Z348" i="3"/>
  <c r="AC449" i="3"/>
  <c r="K164" i="3"/>
  <c r="S380" i="3"/>
  <c r="J467" i="3"/>
  <c r="I200" i="3"/>
  <c r="Z139" i="3"/>
  <c r="AA110" i="3"/>
  <c r="H109" i="3"/>
  <c r="X327" i="3"/>
  <c r="X352" i="3"/>
  <c r="AF108" i="3"/>
  <c r="Q25" i="29" a="1"/>
  <c r="N408" i="3"/>
  <c r="T8" i="3"/>
  <c r="AB287" i="3"/>
  <c r="T409" i="3"/>
  <c r="U229" i="3"/>
  <c r="Y381" i="3"/>
  <c r="S284" i="3"/>
  <c r="L26" i="40" a="1"/>
  <c r="AD405" i="3"/>
  <c r="AC256" i="3"/>
  <c r="N445" i="3"/>
  <c r="T406" i="3"/>
  <c r="M141" i="3"/>
  <c r="AC374" i="3"/>
  <c r="O260" i="3"/>
  <c r="AI15" i="3"/>
  <c r="AG36" i="3"/>
  <c r="AG66" i="3"/>
  <c r="U43" i="3"/>
  <c r="AG414" i="3"/>
  <c r="Q98" i="3"/>
  <c r="AG418" i="3"/>
  <c r="AI474" i="3"/>
  <c r="S36" i="3"/>
  <c r="N130" i="3"/>
  <c r="V232" i="3"/>
  <c r="AH8" i="3"/>
  <c r="AB325" i="3"/>
  <c r="AE254" i="3"/>
  <c r="AI440" i="3"/>
  <c r="K440" i="3"/>
  <c r="N383" i="3"/>
  <c r="Q18" i="3"/>
  <c r="AE43" i="3"/>
  <c r="AB478" i="3"/>
  <c r="T314" i="3"/>
  <c r="AB228" i="3"/>
  <c r="AI77" i="3"/>
  <c r="Z77" i="3"/>
  <c r="J504" i="3"/>
  <c r="AF290" i="3"/>
  <c r="AE502" i="3"/>
  <c r="Z41" i="3"/>
  <c r="AF10" i="3"/>
  <c r="AF47" i="3"/>
  <c r="AH107" i="3"/>
  <c r="Y447" i="3"/>
  <c r="N136" i="3"/>
  <c r="K12" i="3"/>
  <c r="N376" i="3"/>
  <c r="AI66" i="3"/>
  <c r="L15" i="40" a="1"/>
  <c r="L102" i="3"/>
  <c r="AE346" i="3"/>
  <c r="V37" i="3"/>
  <c r="AI380" i="3"/>
  <c r="Z295" i="3"/>
  <c r="J257" i="3"/>
  <c r="V256" i="3"/>
  <c r="G18" i="29" a="1"/>
  <c r="W103" i="3"/>
  <c r="AF296" i="3"/>
  <c r="AH442" i="3"/>
  <c r="P326" i="3"/>
  <c r="AI531" i="3"/>
  <c r="O283" i="3"/>
  <c r="I102" i="3"/>
  <c r="AA540" i="3"/>
  <c r="N356" i="3"/>
  <c r="W574" i="3"/>
  <c r="G12" i="3"/>
  <c r="L283" i="3"/>
  <c r="S479" i="3"/>
  <c r="T535" i="3"/>
  <c r="Z502" i="3"/>
  <c r="AH200" i="3"/>
  <c r="Q170" i="3"/>
  <c r="AF137" i="3"/>
  <c r="S326" i="3"/>
  <c r="AG412" i="3"/>
  <c r="K561" i="3"/>
  <c r="U574" i="3"/>
  <c r="AE47" i="3"/>
  <c r="Z108" i="3"/>
  <c r="L20" i="40" a="1"/>
  <c r="W347" i="3"/>
  <c r="AC41" i="3"/>
  <c r="Y325" i="3"/>
  <c r="AG510" i="3"/>
  <c r="AD46" i="3"/>
  <c r="AC9" i="3"/>
  <c r="K197" i="3"/>
  <c r="S106" i="3"/>
  <c r="AA418" i="3"/>
  <c r="AC533" i="3"/>
  <c r="Z413" i="3"/>
  <c r="V572" i="3"/>
  <c r="AD205" i="3"/>
  <c r="AE11" i="3"/>
  <c r="AB140" i="3"/>
  <c r="J381" i="3"/>
  <c r="K133" i="3"/>
  <c r="AF469" i="3"/>
  <c r="P18" i="29" a="1"/>
  <c r="L478" i="3"/>
  <c r="AF500" i="3"/>
  <c r="AA563" i="3"/>
  <c r="K471" i="3"/>
  <c r="AI316" i="3"/>
  <c r="V411" i="3"/>
  <c r="O11" i="3"/>
  <c r="R13" i="29" a="1"/>
  <c r="X348" i="3"/>
  <c r="I316" i="3"/>
  <c r="AC77" i="3"/>
  <c r="I263" i="3"/>
  <c r="P162" i="3"/>
  <c r="Z437" i="3"/>
  <c r="V108" i="3"/>
  <c r="U501" i="3"/>
  <c r="AI573" i="3"/>
  <c r="Y344" i="3"/>
  <c r="AC229" i="3"/>
  <c r="AD350" i="3"/>
  <c r="T470" i="3"/>
  <c r="L70" i="3"/>
  <c r="J569" i="3"/>
  <c r="P13" i="3"/>
  <c r="P410" i="3"/>
  <c r="AI286" i="3"/>
  <c r="R103" i="3"/>
  <c r="P446" i="3"/>
  <c r="BI17" i="35" a="1"/>
  <c r="AC66" i="3"/>
  <c r="Y195" i="3"/>
  <c r="Z386" i="3"/>
  <c r="G344" i="3"/>
  <c r="T502" i="3"/>
  <c r="Z410" i="3"/>
  <c r="T378" i="3"/>
  <c r="Y375" i="3"/>
  <c r="AB137" i="3"/>
  <c r="AI355" i="3"/>
  <c r="AB376" i="3"/>
  <c r="AA478" i="3"/>
  <c r="W14" i="3"/>
  <c r="W9" i="26" a="1"/>
  <c r="J479" i="3"/>
  <c r="V162" i="3"/>
  <c r="O326" i="3"/>
  <c r="AD569" i="3"/>
  <c r="Z17" i="35" a="1"/>
  <c r="AA314" i="3"/>
  <c r="V569" i="3"/>
  <c r="AH384" i="3"/>
  <c r="Q406" i="3"/>
  <c r="L10" i="40" a="1"/>
  <c r="Q417" i="3"/>
  <c r="O318" i="3"/>
  <c r="AE203" i="3"/>
  <c r="AI563" i="3"/>
  <c r="L376" i="3"/>
  <c r="N533" i="3"/>
  <c r="AE414" i="3"/>
  <c r="Y408" i="3"/>
  <c r="O565" i="3"/>
  <c r="V12" i="29" a="1"/>
  <c r="O476" i="3"/>
  <c r="U539" i="3"/>
  <c r="R573" i="3"/>
  <c r="AD255" i="3"/>
  <c r="N108" i="3"/>
  <c r="V536" i="3"/>
  <c r="AA386" i="3"/>
  <c r="AE375" i="3"/>
  <c r="Q134" i="3"/>
  <c r="V233" i="3"/>
  <c r="P67" i="3"/>
  <c r="R291" i="3"/>
  <c r="L233" i="3"/>
  <c r="AB410" i="3"/>
  <c r="T374" i="3"/>
  <c r="AD73" i="3"/>
  <c r="AG509" i="3"/>
  <c r="L573" i="3"/>
  <c r="N68" i="3"/>
  <c r="S322" i="3"/>
  <c r="H318" i="3"/>
  <c r="W111" i="3"/>
  <c r="Z164" i="3"/>
  <c r="I199" i="3"/>
  <c r="X478" i="3"/>
  <c r="AB265" i="3"/>
  <c r="AB563" i="3"/>
  <c r="M418" i="3"/>
  <c r="U100" i="3"/>
  <c r="J568" i="3"/>
  <c r="AC135" i="3"/>
  <c r="AE73" i="3"/>
  <c r="W9" i="3"/>
  <c r="AE71" i="3"/>
  <c r="AA135" i="3"/>
  <c r="W16" i="3"/>
  <c r="U174" i="3"/>
  <c r="Z541" i="3"/>
  <c r="M133" i="3"/>
  <c r="P407" i="3"/>
  <c r="U15" i="3"/>
  <c r="AC570" i="3"/>
  <c r="R537" i="3"/>
  <c r="H29" i="40" a="1"/>
  <c r="AB415" i="3"/>
  <c r="AI540" i="3"/>
  <c r="AB142" i="3"/>
  <c r="S471" i="3"/>
  <c r="V43" i="3"/>
  <c r="W36" i="29" a="1"/>
  <c r="W139" i="3"/>
  <c r="L408" i="3"/>
  <c r="P69" i="3"/>
  <c r="L502" i="3"/>
  <c r="AH12" i="3"/>
  <c r="AA318" i="3"/>
  <c r="AF510" i="3"/>
  <c r="AG348" i="3"/>
  <c r="AB98" i="3"/>
  <c r="O110" i="3"/>
  <c r="AD506" i="3"/>
  <c r="AG202" i="3"/>
  <c r="R168" i="3"/>
  <c r="Z415" i="3"/>
  <c r="AA107" i="3"/>
  <c r="AC441" i="3"/>
  <c r="Y440" i="3"/>
  <c r="Q506" i="3"/>
  <c r="AF76" i="3"/>
  <c r="Y72" i="3"/>
  <c r="L315" i="3"/>
  <c r="G198" i="3"/>
  <c r="Z466" i="3"/>
  <c r="H26" i="29" a="1"/>
  <c r="AA378" i="3"/>
  <c r="AH223" i="3"/>
  <c r="AK17" i="35" a="1"/>
  <c r="S437" i="3"/>
  <c r="Z69" i="3"/>
  <c r="U381" i="3"/>
  <c r="P231" i="3"/>
  <c r="J265" i="3"/>
  <c r="AI41" i="3"/>
  <c r="AF325" i="3"/>
  <c r="AI538" i="3"/>
  <c r="R18" i="3"/>
  <c r="AH468" i="3"/>
  <c r="M193" i="3"/>
  <c r="AI469" i="3"/>
  <c r="L411" i="3"/>
  <c r="AB235" i="3"/>
  <c r="S323" i="3"/>
  <c r="X10" i="3"/>
  <c r="AF9" i="3"/>
  <c r="J227" i="3"/>
  <c r="S163" i="3"/>
  <c r="X412" i="3"/>
  <c r="AA162" i="3"/>
  <c r="N502" i="3"/>
  <c r="AE469" i="3"/>
  <c r="I42" i="3"/>
  <c r="AA535" i="3"/>
  <c r="V255" i="3"/>
  <c r="U196" i="3"/>
  <c r="X510" i="3"/>
  <c r="M7" i="3"/>
  <c r="AA222" i="3"/>
  <c r="U469" i="3"/>
  <c r="AB11" i="3"/>
  <c r="AH135" i="3"/>
  <c r="W261" i="3"/>
  <c r="Q10" i="3"/>
  <c r="I296" i="3"/>
  <c r="H259" i="3"/>
  <c r="Z448" i="3"/>
  <c r="Q198" i="3"/>
  <c r="Q262" i="3"/>
  <c r="AI386" i="3"/>
  <c r="Q449" i="3"/>
  <c r="J174" i="3"/>
  <c r="L74" i="3"/>
  <c r="N142" i="3"/>
  <c r="N293" i="3"/>
  <c r="AG257" i="3"/>
  <c r="AF571" i="3"/>
  <c r="L320" i="3"/>
  <c r="W447" i="3"/>
  <c r="AA265" i="3"/>
  <c r="I205" i="3"/>
  <c r="Q382" i="3"/>
  <c r="Q47" i="3"/>
  <c r="I202" i="3"/>
  <c r="AE109" i="3"/>
  <c r="G13" i="3"/>
  <c r="G57" i="29" a="1"/>
  <c r="Y235" i="3"/>
  <c r="AC20" i="3"/>
  <c r="H31" i="40" a="1"/>
  <c r="S140" i="3"/>
  <c r="AC314" i="3"/>
  <c r="R224" i="3"/>
  <c r="AI500" i="3"/>
  <c r="O139" i="3"/>
  <c r="J532" i="3"/>
  <c r="I357" i="3"/>
  <c r="AF174" i="3"/>
  <c r="T133" i="3"/>
  <c r="G255" i="3"/>
  <c r="AH412" i="3"/>
  <c r="AC252" i="3"/>
  <c r="W202" i="3"/>
  <c r="AH375" i="3"/>
  <c r="AB572" i="3"/>
  <c r="AG379" i="3"/>
  <c r="AB412" i="3"/>
  <c r="AE471" i="3"/>
  <c r="Y99" i="3"/>
  <c r="AB196" i="3"/>
  <c r="O167" i="3"/>
  <c r="AC443" i="3"/>
  <c r="S407" i="3"/>
  <c r="S472" i="3"/>
  <c r="G322" i="3"/>
  <c r="AC197" i="3"/>
  <c r="H75" i="3"/>
  <c r="T473" i="3"/>
  <c r="W436" i="3"/>
  <c r="X137" i="3"/>
  <c r="AB260" i="3"/>
  <c r="AD441" i="3"/>
  <c r="AH533" i="3"/>
  <c r="I161" i="3"/>
  <c r="U253" i="3"/>
  <c r="H229" i="3"/>
  <c r="Z102" i="3"/>
  <c r="U79" i="3"/>
  <c r="W283" i="3"/>
  <c r="U357" i="3"/>
  <c r="Q503" i="3"/>
  <c r="P440" i="3"/>
  <c r="O411" i="3"/>
  <c r="L292" i="3"/>
  <c r="G23" i="29" a="1"/>
  <c r="Q109" i="3"/>
  <c r="AF442" i="3"/>
  <c r="AB540" i="3"/>
  <c r="Y201" i="3"/>
  <c r="AA315" i="3"/>
  <c r="W531" i="3"/>
  <c r="AB405" i="3"/>
  <c r="W169" i="3"/>
  <c r="AG503" i="3"/>
  <c r="I570" i="3"/>
  <c r="P135" i="3"/>
  <c r="X436" i="3"/>
  <c r="Y16" i="3"/>
  <c r="AF565" i="3"/>
  <c r="S11" i="29" a="1"/>
  <c r="AC111" i="3"/>
  <c r="AG228" i="3"/>
  <c r="J233" i="3"/>
  <c r="L141" i="3"/>
  <c r="AB173" i="3"/>
  <c r="O538" i="3"/>
  <c r="Y194" i="3"/>
  <c r="J7" i="3"/>
  <c r="AH536" i="3"/>
  <c r="S255" i="3"/>
  <c r="X264" i="3"/>
  <c r="Y436" i="3"/>
  <c r="N10" i="3"/>
  <c r="AF261" i="3"/>
  <c r="X562" i="3"/>
  <c r="L101" i="3"/>
  <c r="V222" i="3"/>
  <c r="AF320" i="3"/>
  <c r="Z535" i="3"/>
  <c r="Q537" i="3"/>
  <c r="AA562" i="3"/>
  <c r="V531" i="3"/>
  <c r="L232" i="3"/>
  <c r="J10" i="3"/>
  <c r="BJ17" i="35" a="1"/>
  <c r="Y469" i="3"/>
  <c r="AD290" i="3"/>
  <c r="X413" i="3"/>
  <c r="Z9" i="3"/>
  <c r="T108" i="3"/>
  <c r="P131" i="3"/>
  <c r="G288" i="3"/>
  <c r="Z8" i="3"/>
  <c r="H295" i="3"/>
  <c r="G143" i="3"/>
  <c r="AB39" i="3"/>
  <c r="J78" i="3"/>
  <c r="Z409" i="3"/>
  <c r="X262" i="3"/>
  <c r="J17" i="35"/>
  <c r="V161" i="3"/>
  <c r="I323" i="3"/>
  <c r="H108" i="3"/>
  <c r="AH409" i="3"/>
  <c r="Z503" i="3"/>
  <c r="K13" i="3"/>
  <c r="Q45" i="3"/>
  <c r="K201" i="3"/>
  <c r="K227" i="3"/>
  <c r="O261" i="3"/>
  <c r="U569" i="3"/>
  <c r="AD227" i="3"/>
  <c r="S283" i="3"/>
  <c r="Z568" i="3"/>
  <c r="G532" i="3"/>
  <c r="I408" i="3"/>
  <c r="T441" i="3"/>
  <c r="Y317" i="3"/>
  <c r="AE406" i="3"/>
  <c r="X375" i="3"/>
  <c r="AI130" i="3"/>
  <c r="R204" i="3"/>
  <c r="G499" i="3"/>
  <c r="H476" i="3"/>
  <c r="AA262" i="3"/>
  <c r="AD385" i="3"/>
  <c r="M379" i="3"/>
  <c r="AA254" i="3"/>
  <c r="AG41" i="3"/>
  <c r="H130" i="3"/>
  <c r="L381" i="3"/>
  <c r="AF528" i="3"/>
  <c r="AA474" i="3"/>
  <c r="H437" i="3"/>
  <c r="M43" i="3"/>
  <c r="X223" i="3"/>
  <c r="S477" i="3"/>
  <c r="X499" i="3"/>
  <c r="AF356" i="3"/>
  <c r="AA529" i="3"/>
  <c r="AA205" i="3"/>
  <c r="R411" i="3"/>
  <c r="Z13" i="3"/>
  <c r="V200" i="3"/>
  <c r="V448" i="3"/>
  <c r="R561" i="3"/>
  <c r="H378" i="3"/>
  <c r="U284" i="3"/>
  <c r="U478" i="3"/>
  <c r="Y439" i="3"/>
  <c r="O449" i="3"/>
  <c r="O138" i="3"/>
  <c r="W18" i="3"/>
  <c r="M321" i="3"/>
  <c r="W109" i="3"/>
  <c r="AF288" i="3"/>
  <c r="AC137" i="3"/>
  <c r="P418" i="3"/>
  <c r="M231" i="3"/>
  <c r="Z131" i="3"/>
  <c r="I320" i="3"/>
  <c r="AI345" i="3"/>
  <c r="Z290" i="3"/>
  <c r="AA293" i="3"/>
  <c r="X385" i="3"/>
  <c r="T78" i="3"/>
  <c r="AI479" i="3"/>
  <c r="L23" i="40" a="1"/>
  <c r="AG385" i="3"/>
  <c r="O19" i="3"/>
  <c r="AH99" i="3"/>
  <c r="Z357" i="3"/>
  <c r="J562" i="3"/>
  <c r="H41" i="3"/>
  <c r="I134" i="3"/>
  <c r="AH44" i="3"/>
  <c r="AG166" i="3"/>
  <c r="AD509" i="3"/>
  <c r="T291" i="3"/>
  <c r="I508" i="3"/>
  <c r="AI10" i="3"/>
  <c r="L222" i="3"/>
  <c r="J535" i="3"/>
  <c r="X39" i="3"/>
  <c r="R533" i="3"/>
  <c r="AD20" i="3"/>
  <c r="AD379" i="3"/>
  <c r="U541" i="3"/>
  <c r="X42" i="3"/>
  <c r="T107" i="3"/>
  <c r="S74" i="3"/>
  <c r="AE503" i="3"/>
  <c r="S573" i="3"/>
  <c r="Y9" i="29" a="1"/>
  <c r="N379" i="3"/>
  <c r="H30" i="40" a="1"/>
  <c r="O195" i="3"/>
  <c r="AA16" i="3"/>
  <c r="P79" i="3"/>
  <c r="Y539" i="3"/>
  <c r="AG258" i="3"/>
  <c r="L353" i="3"/>
  <c r="AE571" i="3"/>
  <c r="Y9" i="3"/>
  <c r="K565" i="3"/>
  <c r="Q478" i="3"/>
  <c r="AA382" i="3"/>
  <c r="AA409" i="3"/>
  <c r="AH294" i="3"/>
  <c r="X529" i="3"/>
  <c r="Z536" i="3"/>
  <c r="P568" i="3"/>
  <c r="Z479" i="3"/>
  <c r="H386" i="3"/>
  <c r="S538" i="3"/>
  <c r="AG135" i="3"/>
  <c r="X229" i="3"/>
  <c r="N387" i="3"/>
  <c r="AE264" i="3"/>
  <c r="V167" i="3"/>
  <c r="H563" i="3"/>
  <c r="Q565" i="3"/>
  <c r="U355" i="3"/>
  <c r="AH131" i="3"/>
  <c r="AC470" i="3"/>
  <c r="G405" i="3"/>
  <c r="AE508" i="3"/>
  <c r="J326" i="3"/>
  <c r="V474" i="3"/>
  <c r="V99" i="3"/>
  <c r="R410" i="3"/>
  <c r="S405" i="3"/>
  <c r="Y198" i="3"/>
  <c r="H570" i="3"/>
  <c r="O346" i="3"/>
  <c r="I321" i="3"/>
  <c r="H197" i="3"/>
  <c r="Z36" i="3"/>
  <c r="AI163" i="3"/>
  <c r="S45" i="29" a="1"/>
  <c r="R197" i="3"/>
  <c r="R37" i="29" a="1"/>
  <c r="AF375" i="3"/>
  <c r="AC232" i="3"/>
  <c r="I292" i="3"/>
  <c r="H538" i="3"/>
  <c r="AH198" i="3"/>
  <c r="O509" i="3"/>
  <c r="U36" i="29" a="1"/>
  <c r="Q411" i="3"/>
  <c r="I265" i="3"/>
  <c r="N143" i="3"/>
  <c r="K194" i="3"/>
  <c r="L43" i="3"/>
  <c r="R18" i="29" a="1"/>
  <c r="AI376" i="3"/>
  <c r="I440" i="3"/>
  <c r="O226" i="3"/>
  <c r="L529" i="3"/>
  <c r="O539" i="3"/>
  <c r="Z253" i="3"/>
  <c r="BP17" i="35" a="1"/>
  <c r="AI352" i="3"/>
  <c r="AI408" i="3"/>
  <c r="G321" i="3"/>
  <c r="R233" i="3"/>
  <c r="N562" i="3"/>
  <c r="U167" i="3"/>
  <c r="U351" i="3"/>
  <c r="V106" i="3"/>
  <c r="AD225" i="3"/>
  <c r="BL17" i="35" a="1"/>
  <c r="Q467" i="3"/>
  <c r="AB357" i="3"/>
  <c r="R285" i="3"/>
  <c r="R295" i="3"/>
  <c r="AH290" i="3"/>
  <c r="I385" i="3"/>
  <c r="AT9" i="26" a="1"/>
  <c r="AO9" i="26" a="1"/>
  <c r="AE142" i="3"/>
  <c r="AA291" i="3"/>
  <c r="Y382" i="3"/>
  <c r="Z228" i="3"/>
  <c r="Y321" i="3"/>
  <c r="P538" i="3"/>
  <c r="L66" i="3"/>
  <c r="P508" i="3"/>
  <c r="Y290" i="3"/>
  <c r="R256" i="3"/>
  <c r="AB293" i="3"/>
  <c r="K74" i="3"/>
  <c r="K7" i="3"/>
  <c r="Y564" i="3"/>
  <c r="AG467" i="3"/>
  <c r="Z261" i="3"/>
  <c r="G141" i="3"/>
  <c r="R509" i="3"/>
  <c r="AE226" i="3"/>
  <c r="O255" i="3"/>
  <c r="X224" i="3"/>
  <c r="K76" i="3"/>
  <c r="S499" i="3"/>
  <c r="Z408" i="3"/>
  <c r="W386" i="3"/>
  <c r="AD538" i="3"/>
  <c r="U443" i="3"/>
  <c r="V224" i="3"/>
  <c r="AG167" i="3"/>
  <c r="AF315" i="3"/>
  <c r="U322" i="3"/>
  <c r="O567" i="3"/>
  <c r="AD68" i="3"/>
  <c r="X374" i="3"/>
  <c r="V133" i="3"/>
  <c r="W223" i="3"/>
  <c r="L202" i="3"/>
  <c r="O443" i="3"/>
  <c r="AD192" i="3"/>
  <c r="H204" i="3"/>
  <c r="X570" i="3"/>
  <c r="AQ9" i="26" a="1"/>
  <c r="K417" i="3"/>
  <c r="H503" i="3"/>
  <c r="AE223" i="3"/>
  <c r="AI108" i="3"/>
  <c r="I229" i="3"/>
  <c r="I46" i="3"/>
  <c r="AE568" i="3"/>
  <c r="AE41" i="3"/>
  <c r="S446" i="3"/>
  <c r="U570" i="3"/>
  <c r="W384" i="3"/>
  <c r="AG378" i="3"/>
  <c r="AG105" i="3"/>
  <c r="N232" i="3"/>
  <c r="X473" i="3"/>
  <c r="S409" i="3"/>
  <c r="AD357" i="3"/>
  <c r="G383" i="3"/>
  <c r="AA469" i="3"/>
  <c r="L351" i="3"/>
  <c r="AA345" i="3"/>
  <c r="G472" i="3"/>
  <c r="G69" i="3"/>
  <c r="M140" i="3"/>
  <c r="AC472" i="3"/>
  <c r="T346" i="3"/>
  <c r="T38" i="3"/>
  <c r="AD103" i="3"/>
  <c r="Z132" i="3"/>
  <c r="Y169" i="3"/>
  <c r="U386" i="3"/>
  <c r="O135" i="3"/>
  <c r="AF139" i="3"/>
  <c r="W532" i="3"/>
  <c r="AB202" i="3"/>
  <c r="K295" i="3"/>
  <c r="V19" i="3"/>
  <c r="Z229" i="3"/>
  <c r="AB9" i="26" a="1"/>
  <c r="P10" i="3"/>
  <c r="T375" i="3"/>
  <c r="AH265" i="3"/>
  <c r="G193" i="3"/>
  <c r="M294" i="3"/>
  <c r="AC68" i="3"/>
  <c r="Q353" i="3"/>
  <c r="AI255" i="3"/>
  <c r="P98" i="3"/>
  <c r="AI562" i="3"/>
  <c r="M507" i="3"/>
  <c r="J345" i="3"/>
  <c r="X15" i="3"/>
  <c r="M472" i="3"/>
  <c r="X474" i="3"/>
  <c r="N535" i="3"/>
  <c r="AB466" i="3"/>
  <c r="N406" i="3"/>
  <c r="AD108" i="3"/>
  <c r="K9" i="3"/>
  <c r="R166" i="3"/>
  <c r="V13" i="3"/>
  <c r="AE140" i="3"/>
  <c r="O76" i="3"/>
  <c r="K136" i="3"/>
  <c r="AI377" i="3"/>
  <c r="I98" i="3"/>
  <c r="H376" i="3"/>
  <c r="V529" i="3"/>
  <c r="N531" i="3"/>
  <c r="AG574" i="3"/>
  <c r="T100" i="3"/>
  <c r="P37" i="3"/>
  <c r="I43" i="29" a="1"/>
  <c r="AB507" i="3"/>
  <c r="G230" i="3"/>
  <c r="M169" i="3"/>
  <c r="Z319" i="3"/>
  <c r="M346" i="3"/>
  <c r="AH350" i="3"/>
  <c r="Z137" i="3"/>
  <c r="AI168" i="3"/>
  <c r="AH201" i="3"/>
  <c r="AI45" i="3"/>
  <c r="N284" i="3"/>
  <c r="AC353" i="3"/>
  <c r="AH41" i="3"/>
  <c r="AF131" i="3"/>
  <c r="L350" i="3"/>
  <c r="G161" i="3"/>
  <c r="U438" i="3"/>
  <c r="S165" i="3"/>
  <c r="R379" i="3"/>
  <c r="S411" i="3"/>
  <c r="N564" i="3"/>
  <c r="R283" i="3"/>
  <c r="X381" i="3"/>
  <c r="AA565" i="3"/>
  <c r="H446" i="3"/>
  <c r="N163" i="3"/>
  <c r="AB529" i="3"/>
  <c r="H257" i="3"/>
  <c r="Y376" i="3"/>
  <c r="T567" i="3"/>
  <c r="T352" i="3"/>
  <c r="R202" i="3"/>
  <c r="AG562" i="3"/>
  <c r="T139" i="3"/>
  <c r="H348" i="3"/>
  <c r="M39" i="3"/>
  <c r="H502" i="3"/>
  <c r="O442" i="3"/>
  <c r="AB102" i="3"/>
  <c r="W504" i="3"/>
  <c r="AI167" i="3"/>
  <c r="X530" i="3"/>
  <c r="M537" i="3"/>
  <c r="R506" i="3"/>
  <c r="AH438" i="3"/>
  <c r="V540" i="3"/>
  <c r="Q70" i="3"/>
  <c r="H10" i="3"/>
  <c r="AB446" i="3"/>
  <c r="E17" i="35"/>
  <c r="N40" i="3"/>
  <c r="M263" i="3"/>
  <c r="AF162" i="3"/>
  <c r="AI264" i="3"/>
  <c r="G354" i="3"/>
  <c r="K355" i="3"/>
  <c r="AC36" i="3"/>
  <c r="Y14" i="29" a="1"/>
  <c r="AA510" i="3"/>
  <c r="G131" i="3"/>
  <c r="L318" i="3"/>
  <c r="R566" i="3"/>
  <c r="R349" i="3"/>
  <c r="AI71" i="3"/>
  <c r="L68" i="3"/>
  <c r="U472" i="3"/>
  <c r="AF530" i="3"/>
  <c r="U294" i="3"/>
  <c r="AI381" i="3"/>
  <c r="U17" i="3"/>
  <c r="AB295" i="3"/>
  <c r="W568" i="3"/>
  <c r="N478" i="3"/>
  <c r="K107" i="3"/>
  <c r="X71" i="3"/>
  <c r="S47" i="3"/>
  <c r="S466" i="3"/>
  <c r="AI293" i="3"/>
  <c r="M173" i="3"/>
  <c r="X195" i="3"/>
  <c r="AA413" i="3"/>
  <c r="Y326" i="3"/>
  <c r="W99" i="3"/>
  <c r="P567" i="3"/>
  <c r="N345" i="3"/>
  <c r="U67" i="3"/>
  <c r="AE258" i="3"/>
  <c r="V476" i="3"/>
  <c r="AI9" i="3"/>
  <c r="J503" i="3"/>
  <c r="J105" i="3"/>
  <c r="G562" i="3"/>
  <c r="J132" i="3"/>
  <c r="AE143" i="3"/>
  <c r="N131" i="3"/>
  <c r="L14" i="3"/>
  <c r="U254" i="3"/>
  <c r="E9" i="26" a="1"/>
  <c r="AD466" i="3"/>
  <c r="T169" i="3"/>
  <c r="Y504" i="3"/>
  <c r="M264" i="3"/>
  <c r="Y540" i="3"/>
  <c r="T315" i="3"/>
  <c r="V535" i="3"/>
  <c r="Z407" i="3"/>
  <c r="J261" i="3"/>
  <c r="AE446" i="3"/>
  <c r="AG532" i="3"/>
  <c r="M500" i="3"/>
  <c r="P347" i="3"/>
  <c r="AF570" i="3"/>
  <c r="I445" i="3"/>
  <c r="U9" i="26" a="1"/>
  <c r="V142" i="3"/>
  <c r="Q344" i="3"/>
  <c r="K316" i="3"/>
  <c r="R477" i="3"/>
  <c r="T529" i="3"/>
  <c r="AG11" i="3"/>
  <c r="Q166" i="3"/>
  <c r="AI501" i="3"/>
  <c r="N76" i="3"/>
  <c r="N174" i="3"/>
  <c r="AE536" i="3"/>
  <c r="Q77" i="3"/>
  <c r="AA223" i="3"/>
  <c r="X40" i="3"/>
  <c r="AH539" i="3"/>
  <c r="X9" i="26" a="1"/>
  <c r="T541" i="3"/>
  <c r="Q324" i="3"/>
  <c r="G44" i="3"/>
  <c r="Y294" i="3"/>
  <c r="M15" i="3"/>
  <c r="AG439" i="3"/>
  <c r="O198" i="3"/>
  <c r="AD316" i="3"/>
  <c r="AD507" i="3"/>
  <c r="I172" i="3"/>
  <c r="J294" i="3"/>
  <c r="AH529" i="3"/>
  <c r="S316" i="3"/>
  <c r="R446" i="3"/>
  <c r="U347" i="3"/>
  <c r="R42" i="3"/>
  <c r="Q536" i="3"/>
  <c r="J325" i="3"/>
  <c r="I381" i="3"/>
  <c r="L349" i="3"/>
  <c r="AE132" i="3"/>
  <c r="AH139" i="3"/>
  <c r="Z318" i="3"/>
  <c r="V346" i="3"/>
  <c r="X322" i="3"/>
  <c r="AG68" i="3"/>
  <c r="R354" i="3"/>
  <c r="J229" i="3"/>
  <c r="L134" i="3"/>
  <c r="Q36" i="3"/>
  <c r="P19" i="3"/>
  <c r="V497" i="3"/>
  <c r="BK17" i="35" a="1"/>
  <c r="AD529" i="3"/>
  <c r="AE416" i="3"/>
  <c r="G538" i="3"/>
  <c r="T75" i="3"/>
  <c r="AC411" i="3"/>
  <c r="AI379" i="3"/>
  <c r="H172" i="3"/>
  <c r="AD321" i="3"/>
  <c r="S77" i="3"/>
  <c r="R194" i="3"/>
  <c r="H541" i="3"/>
  <c r="N133" i="3"/>
  <c r="K35" i="3"/>
  <c r="AP17" i="35"/>
  <c r="Q195" i="3"/>
  <c r="P497" i="3"/>
  <c r="O566" i="3"/>
  <c r="V408" i="3"/>
  <c r="Y171" i="3"/>
  <c r="X200" i="3"/>
  <c r="J20" i="3"/>
  <c r="O408" i="3"/>
  <c r="M197" i="3"/>
  <c r="Y104" i="3"/>
  <c r="Q322" i="3"/>
  <c r="AG386" i="3"/>
  <c r="AF77" i="3"/>
  <c r="G566" i="3"/>
  <c r="AB574" i="3"/>
  <c r="X382" i="3"/>
  <c r="P355" i="3"/>
  <c r="S134" i="3"/>
  <c r="AI535" i="3"/>
  <c r="J36" i="3"/>
  <c r="V23" i="29" a="1"/>
  <c r="V259" i="3"/>
  <c r="Y67" i="3"/>
  <c r="Z258" i="3"/>
  <c r="T143" i="3"/>
  <c r="M136" i="3"/>
  <c r="U437" i="3"/>
  <c r="U507" i="3"/>
  <c r="I380" i="3"/>
  <c r="AG294" i="3"/>
  <c r="W75" i="3"/>
  <c r="K346" i="3"/>
  <c r="AC442" i="3"/>
  <c r="T131" i="3"/>
  <c r="X294" i="3"/>
  <c r="AA252" i="3"/>
  <c r="AH352" i="3"/>
  <c r="H449" i="3"/>
  <c r="AF198" i="3"/>
  <c r="Z508" i="3"/>
  <c r="G386" i="3"/>
  <c r="X13" i="3"/>
  <c r="J12" i="3"/>
  <c r="J137" i="3"/>
  <c r="T566" i="3"/>
  <c r="H47" i="3"/>
  <c r="X43" i="3"/>
  <c r="AH443" i="3"/>
  <c r="O172" i="3"/>
  <c r="AC17" i="35" a="1"/>
  <c r="AA505" i="3"/>
  <c r="AH192" i="3"/>
  <c r="X11" i="3"/>
  <c r="K72" i="3"/>
  <c r="X235" i="3"/>
  <c r="V14" i="3"/>
  <c r="AF539" i="3"/>
  <c r="M539" i="3"/>
  <c r="O472" i="3"/>
  <c r="Q167" i="3"/>
  <c r="AC78" i="3"/>
  <c r="AB47" i="3"/>
  <c r="O223" i="3"/>
  <c r="H76" i="3"/>
  <c r="X564" i="3"/>
  <c r="M354" i="3"/>
  <c r="S72" i="3"/>
  <c r="N449" i="3"/>
  <c r="H325" i="3"/>
  <c r="P200" i="3"/>
  <c r="S98" i="3"/>
  <c r="AF45" i="3"/>
  <c r="K345" i="3"/>
  <c r="N253" i="3"/>
  <c r="W449" i="3"/>
  <c r="AB109" i="3"/>
  <c r="AD17" i="35" a="1"/>
  <c r="U346" i="3"/>
  <c r="T17" i="35" a="1"/>
  <c r="K405" i="3"/>
  <c r="Y172" i="3"/>
  <c r="N222" i="3"/>
  <c r="BF17" i="35" a="1"/>
  <c r="L104" i="3"/>
  <c r="AA106" i="3"/>
  <c r="W262" i="3"/>
  <c r="AC561" i="3"/>
  <c r="H261" i="3"/>
  <c r="X468" i="3"/>
  <c r="AI567" i="3"/>
  <c r="J255" i="3"/>
  <c r="P563" i="3"/>
  <c r="AG442" i="3"/>
  <c r="O447" i="3"/>
  <c r="X233" i="3"/>
  <c r="K353" i="3"/>
  <c r="W529" i="3"/>
  <c r="N235" i="3"/>
  <c r="H131" i="3"/>
  <c r="O14" i="3"/>
  <c r="Q141" i="3"/>
  <c r="AH408" i="3"/>
  <c r="L228" i="3"/>
  <c r="W320" i="3"/>
  <c r="AA532" i="3"/>
  <c r="O415" i="3"/>
  <c r="H44" i="3"/>
  <c r="X315" i="3"/>
  <c r="AD69" i="3"/>
  <c r="AJ9" i="26" a="1"/>
  <c r="AA18" i="29" a="1"/>
  <c r="AE355" i="3"/>
  <c r="AG13" i="3"/>
  <c r="Q224" i="3"/>
  <c r="AC507" i="3"/>
  <c r="AI443" i="3"/>
  <c r="K10" i="3"/>
  <c r="K566" i="3"/>
  <c r="O437" i="3"/>
  <c r="G416" i="3"/>
  <c r="G229" i="3"/>
  <c r="H265" i="3"/>
  <c r="AC255" i="3"/>
  <c r="H288" i="3"/>
  <c r="V169" i="3"/>
  <c r="AB259" i="3"/>
  <c r="R355" i="3"/>
  <c r="AF414" i="3"/>
  <c r="BB17" i="35" a="1"/>
  <c r="L414" i="3"/>
  <c r="L290" i="3"/>
  <c r="AE418" i="3"/>
  <c r="P352" i="3"/>
  <c r="Y345" i="3"/>
  <c r="AI75" i="3"/>
  <c r="K387" i="3"/>
  <c r="Q131" i="3"/>
  <c r="AF354" i="3"/>
  <c r="J19" i="3"/>
  <c r="S447" i="3"/>
  <c r="AH197" i="3"/>
  <c r="Q9" i="3"/>
  <c r="AG39" i="3"/>
  <c r="T103" i="3"/>
  <c r="J387" i="3"/>
  <c r="AF408" i="3"/>
  <c r="I540" i="3"/>
  <c r="AI444" i="3"/>
  <c r="AI505" i="3"/>
  <c r="L563" i="3"/>
  <c r="Y74" i="3"/>
  <c r="I477" i="3"/>
  <c r="O291" i="3"/>
  <c r="AH133" i="3"/>
  <c r="T536" i="3"/>
  <c r="L35" i="3"/>
  <c r="L235" i="3"/>
  <c r="G68" i="3"/>
  <c r="AA73" i="3"/>
  <c r="O296" i="3"/>
  <c r="AF18" i="3"/>
  <c r="O479" i="3"/>
  <c r="P327" i="3"/>
  <c r="N384" i="3"/>
  <c r="O378" i="3"/>
  <c r="AB79" i="3"/>
  <c r="K109" i="3"/>
  <c r="AA141" i="3"/>
  <c r="T351" i="3"/>
  <c r="V254" i="3"/>
  <c r="O16" i="29" a="1"/>
  <c r="U47" i="29" a="1"/>
  <c r="R174" i="3"/>
  <c r="H414" i="3"/>
  <c r="AF411" i="3"/>
  <c r="AE320" i="3"/>
  <c r="AD13" i="3"/>
  <c r="AC231" i="3"/>
  <c r="AA387" i="3"/>
  <c r="Y102" i="3"/>
  <c r="AB510" i="3"/>
  <c r="AB43" i="3"/>
  <c r="W74" i="3"/>
  <c r="Z574" i="3"/>
  <c r="M574" i="3"/>
  <c r="AH414" i="3"/>
  <c r="N439" i="3"/>
  <c r="AH100" i="3"/>
  <c r="X228" i="3"/>
  <c r="AG353" i="3"/>
  <c r="AA255" i="3"/>
  <c r="X285" i="3"/>
  <c r="Y287" i="3"/>
  <c r="S508" i="3"/>
  <c r="AI17" i="3"/>
  <c r="T104" i="3"/>
  <c r="T35" i="3"/>
  <c r="K196" i="3"/>
  <c r="AF11" i="3"/>
  <c r="K254" i="3"/>
  <c r="X70" i="3"/>
  <c r="AC290" i="3"/>
  <c r="Z417" i="3"/>
  <c r="AE354" i="3"/>
  <c r="P569" i="3"/>
  <c r="AI321" i="3"/>
  <c r="Z39" i="3"/>
  <c r="AD286" i="3"/>
  <c r="AG196" i="3"/>
  <c r="Z412" i="3"/>
  <c r="AG136" i="3"/>
  <c r="I254" i="3"/>
  <c r="O374" i="3"/>
  <c r="G10" i="3"/>
  <c r="M569" i="3"/>
  <c r="I165" i="3"/>
  <c r="P17" i="29" a="1"/>
  <c r="Y573" i="3"/>
  <c r="S387" i="3"/>
  <c r="G264" i="3"/>
  <c r="G168" i="3"/>
  <c r="AG350" i="3"/>
  <c r="Y320" i="3"/>
  <c r="I41" i="3"/>
  <c r="AA15" i="3"/>
  <c r="H441" i="3"/>
  <c r="AB17" i="35" a="1"/>
  <c r="I10" i="29" a="1"/>
  <c r="O349" i="3"/>
  <c r="Q500" i="3"/>
  <c r="S346" i="3"/>
  <c r="AF228" i="3"/>
  <c r="M223" i="3"/>
  <c r="K318" i="3"/>
  <c r="AI572" i="3"/>
  <c r="AA502" i="3"/>
  <c r="O574" i="3"/>
  <c r="W505" i="3"/>
  <c r="K205" i="3"/>
  <c r="K105" i="3"/>
  <c r="L105" i="3"/>
  <c r="N264" i="3"/>
  <c r="AG500" i="3"/>
  <c r="AI197" i="3"/>
  <c r="N17" i="35"/>
  <c r="AG102" i="3"/>
  <c r="Y533" i="3"/>
  <c r="W10" i="3"/>
  <c r="N257" i="3"/>
  <c r="O229" i="3"/>
  <c r="AD356" i="3"/>
  <c r="W344" i="3"/>
  <c r="J436" i="3"/>
  <c r="AA193" i="3"/>
  <c r="AF111" i="3"/>
  <c r="G385" i="3"/>
  <c r="AE314" i="3"/>
  <c r="R15" i="3"/>
  <c r="U40" i="3"/>
  <c r="AA227" i="3"/>
  <c r="K528" i="3"/>
  <c r="U194" i="3"/>
  <c r="O414" i="3"/>
  <c r="L441" i="3"/>
  <c r="AH19" i="3"/>
  <c r="AI11" i="3"/>
  <c r="L131" i="3"/>
  <c r="AH165" i="3"/>
  <c r="AI571" i="3"/>
  <c r="AF164" i="3"/>
  <c r="Y319" i="3"/>
  <c r="J104" i="3"/>
  <c r="R356" i="3"/>
  <c r="Q222" i="3"/>
  <c r="R79" i="3"/>
  <c r="T173" i="3"/>
  <c r="AD67" i="3"/>
  <c r="AL9" i="26" a="1"/>
  <c r="Z529" i="3"/>
  <c r="AA12" i="29" a="1"/>
  <c r="S70" i="3"/>
  <c r="K224" i="3"/>
  <c r="P322" i="3"/>
  <c r="AD408" i="3"/>
  <c r="AA567" i="3"/>
  <c r="L32" i="40" a="1"/>
  <c r="Q535" i="3"/>
  <c r="V348" i="3"/>
  <c r="M194" i="3"/>
  <c r="M79" i="3"/>
  <c r="W68" i="3"/>
  <c r="S406" i="3"/>
  <c r="I355" i="3"/>
  <c r="AF534" i="3"/>
  <c r="W73" i="3"/>
  <c r="Y46" i="3"/>
  <c r="AD345" i="3"/>
  <c r="R137" i="3"/>
  <c r="T540" i="3"/>
  <c r="P475" i="3"/>
  <c r="AE321" i="3"/>
  <c r="J45" i="3"/>
  <c r="O100" i="3"/>
  <c r="Y536" i="3"/>
  <c r="O382" i="3"/>
  <c r="H13" i="40" a="1"/>
  <c r="V437" i="3"/>
  <c r="L72" i="3"/>
  <c r="R290" i="3"/>
  <c r="W12" i="29" a="1"/>
  <c r="S73" i="3"/>
  <c r="AA8" i="3"/>
  <c r="K262" i="3"/>
  <c r="AA321" i="3"/>
  <c r="AA536" i="3"/>
  <c r="AD41" i="3"/>
  <c r="L321" i="3"/>
  <c r="X193" i="3"/>
  <c r="O294" i="3"/>
  <c r="AI467" i="3"/>
  <c r="I384" i="3"/>
  <c r="U47" i="3"/>
  <c r="AI416" i="3"/>
  <c r="I528" i="3"/>
  <c r="AH470" i="3"/>
  <c r="T11" i="3"/>
  <c r="N506" i="3"/>
  <c r="M572" i="3"/>
  <c r="AE136" i="3"/>
  <c r="Z254" i="3"/>
  <c r="Y261" i="3"/>
  <c r="AD352" i="3"/>
  <c r="AF533" i="3"/>
  <c r="N289" i="3"/>
  <c r="U108" i="3"/>
  <c r="AI294" i="3"/>
  <c r="AB262" i="3"/>
  <c r="O413" i="3"/>
  <c r="V36" i="3"/>
  <c r="K540" i="3"/>
  <c r="P509" i="3"/>
  <c r="L293" i="3"/>
  <c r="L111" i="3"/>
  <c r="AC260" i="3"/>
  <c r="Y387" i="3"/>
  <c r="Q531" i="3"/>
  <c r="AH501" i="3"/>
  <c r="G508" i="3"/>
  <c r="R504" i="3"/>
  <c r="W471" i="3"/>
  <c r="W78" i="3"/>
  <c r="AG193" i="3"/>
  <c r="X199" i="3"/>
  <c r="AB475" i="3"/>
  <c r="X36" i="3"/>
  <c r="AG381" i="3"/>
  <c r="M502" i="3"/>
  <c r="P284" i="3"/>
  <c r="R320" i="3"/>
  <c r="Q439" i="3"/>
  <c r="AG40" i="3"/>
  <c r="Q446" i="3"/>
  <c r="AD409" i="3"/>
  <c r="Z344" i="3"/>
  <c r="AH40" i="3"/>
  <c r="O409" i="3"/>
  <c r="H562" i="3"/>
  <c r="V532" i="3"/>
  <c r="T350" i="3"/>
  <c r="U71" i="3"/>
  <c r="J355" i="3"/>
  <c r="I234" i="3"/>
  <c r="R161" i="3"/>
  <c r="AD253" i="3"/>
  <c r="AI194" i="3"/>
  <c r="T196" i="3"/>
  <c r="R471" i="3"/>
  <c r="X324" i="3"/>
  <c r="T165" i="3"/>
  <c r="O101" i="3"/>
  <c r="Z349" i="3"/>
  <c r="H105" i="3"/>
  <c r="AC574" i="3"/>
  <c r="V285" i="3"/>
  <c r="N528" i="3"/>
  <c r="AC498" i="3"/>
  <c r="Z284" i="3"/>
  <c r="Q387" i="3"/>
  <c r="Y228" i="3"/>
  <c r="Q20" i="3"/>
  <c r="Z173" i="3"/>
  <c r="AE474" i="3"/>
  <c r="R201" i="3"/>
  <c r="AB15" i="3"/>
  <c r="O406" i="3"/>
  <c r="J66" i="3"/>
  <c r="H260" i="3"/>
  <c r="X567" i="3"/>
  <c r="K101" i="3"/>
  <c r="V202" i="3"/>
  <c r="AF418" i="3"/>
  <c r="G109" i="3"/>
  <c r="AI566" i="3"/>
  <c r="S13" i="3"/>
  <c r="I141" i="3"/>
  <c r="K447" i="3"/>
  <c r="Z500" i="3"/>
  <c r="O534" i="3"/>
  <c r="K439" i="3"/>
  <c r="W563" i="3"/>
  <c r="I168" i="3"/>
  <c r="M530" i="3"/>
  <c r="O444" i="3"/>
  <c r="W45" i="3"/>
  <c r="AG226" i="3"/>
  <c r="G437" i="3"/>
  <c r="S528" i="3"/>
  <c r="P436" i="3"/>
  <c r="AF203" i="3"/>
  <c r="O500" i="3"/>
  <c r="AH573" i="3"/>
  <c r="Q315" i="3"/>
  <c r="M66" i="3"/>
  <c r="V101" i="3"/>
  <c r="V568" i="3"/>
  <c r="H20" i="40" a="1"/>
  <c r="S325" i="3"/>
  <c r="V197" i="3"/>
  <c r="P195" i="3"/>
  <c r="Q44" i="3"/>
  <c r="AB106" i="3"/>
  <c r="N500" i="3"/>
  <c r="AH37" i="3"/>
  <c r="W11" i="3"/>
  <c r="J108" i="3"/>
  <c r="Q227" i="3"/>
  <c r="AE562" i="3"/>
  <c r="K17" i="35"/>
  <c r="T161" i="3"/>
  <c r="L531" i="3"/>
  <c r="AB532" i="3"/>
  <c r="P537" i="3"/>
  <c r="T478" i="3"/>
  <c r="AE231" i="3"/>
  <c r="O43" i="3"/>
  <c r="AG530" i="3"/>
  <c r="H321" i="3"/>
  <c r="AG375" i="3"/>
  <c r="AB291" i="3"/>
  <c r="AB164" i="3"/>
  <c r="R386" i="3"/>
  <c r="T105" i="3"/>
  <c r="X498" i="3"/>
  <c r="U44" i="3"/>
  <c r="AH528" i="3"/>
  <c r="O532" i="3"/>
  <c r="N283" i="3"/>
  <c r="AG499" i="3"/>
  <c r="W100" i="3"/>
  <c r="G228" i="3"/>
  <c r="V223" i="3"/>
  <c r="K438" i="3"/>
  <c r="Z380" i="3"/>
  <c r="AB383" i="3"/>
  <c r="AB72" i="3"/>
  <c r="U162" i="3"/>
  <c r="T289" i="3"/>
  <c r="U502" i="3"/>
  <c r="AC203" i="3"/>
  <c r="K473" i="3"/>
  <c r="T530" i="3"/>
  <c r="R199" i="3"/>
  <c r="V78" i="3"/>
  <c r="AF347" i="3"/>
  <c r="Z104" i="3"/>
  <c r="AE505" i="3"/>
  <c r="U35" i="3"/>
  <c r="AF232" i="3"/>
  <c r="AA98" i="3"/>
  <c r="N164" i="3"/>
  <c r="AI319" i="3"/>
  <c r="X283" i="3"/>
  <c r="K292" i="3"/>
  <c r="N167" i="3"/>
  <c r="AA503" i="3"/>
  <c r="Y168" i="3"/>
  <c r="X325" i="3"/>
  <c r="T202" i="3"/>
  <c r="W352" i="3"/>
  <c r="V10" i="3"/>
  <c r="X231" i="3"/>
  <c r="L347" i="3"/>
  <c r="AD295" i="3"/>
  <c r="J351" i="3"/>
  <c r="AE574" i="3"/>
  <c r="AD283" i="3"/>
  <c r="W291" i="3"/>
  <c r="AE107" i="3"/>
  <c r="T412" i="3"/>
  <c r="AD536" i="3"/>
  <c r="T260" i="3"/>
  <c r="M103" i="3"/>
  <c r="Z288" i="3"/>
  <c r="M67" i="3"/>
  <c r="AC326" i="3"/>
  <c r="K377" i="3"/>
  <c r="Y474" i="3"/>
  <c r="AA17" i="3"/>
  <c r="T257" i="3"/>
  <c r="AI67" i="3"/>
  <c r="J106" i="3"/>
  <c r="Z170" i="3"/>
  <c r="AF72" i="3"/>
  <c r="W38" i="3"/>
  <c r="P99" i="3"/>
  <c r="AB201" i="3"/>
  <c r="K535" i="3"/>
  <c r="O540" i="3"/>
  <c r="AI263" i="3"/>
  <c r="G107" i="3"/>
  <c r="R568" i="3"/>
  <c r="Z17" i="3"/>
  <c r="AB133" i="3"/>
  <c r="K376" i="3"/>
  <c r="R17" i="3"/>
  <c r="N166" i="3"/>
  <c r="AG110" i="3"/>
  <c r="K448" i="3"/>
  <c r="AD387" i="3"/>
  <c r="T10" i="29" a="1"/>
  <c r="AF201" i="3"/>
  <c r="AB233" i="3"/>
  <c r="O498" i="3"/>
  <c r="O497" i="3"/>
  <c r="Q229" i="3"/>
  <c r="AI162" i="3"/>
  <c r="L472" i="3"/>
  <c r="AE289" i="3"/>
  <c r="S381" i="3"/>
  <c r="S259" i="3"/>
  <c r="L471" i="3"/>
  <c r="Z316" i="3"/>
  <c r="U38" i="3"/>
  <c r="AC539" i="3"/>
  <c r="W472" i="3"/>
  <c r="V231" i="3"/>
  <c r="L503" i="3"/>
  <c r="R172" i="3"/>
  <c r="AF405" i="3"/>
  <c r="K320" i="3"/>
  <c r="AD528" i="3"/>
  <c r="Q416" i="3"/>
  <c r="H568" i="3"/>
  <c r="Z75" i="3"/>
  <c r="AI171" i="3"/>
  <c r="AB449" i="3"/>
  <c r="K36" i="3"/>
  <c r="AG473" i="3"/>
  <c r="M503" i="3"/>
  <c r="W528" i="3"/>
  <c r="K70" i="3"/>
  <c r="M257" i="3"/>
  <c r="Y324" i="3"/>
  <c r="AA47" i="3"/>
  <c r="V173" i="3"/>
  <c r="AA530" i="3"/>
  <c r="J321" i="3"/>
  <c r="H262" i="3"/>
  <c r="AC571" i="3"/>
  <c r="X255" i="3"/>
  <c r="AA74" i="3"/>
  <c r="Y101" i="3"/>
  <c r="AF380" i="3"/>
  <c r="Q15" i="3"/>
  <c r="U506" i="3"/>
  <c r="AH314" i="3"/>
  <c r="AE20" i="3"/>
  <c r="AB134" i="3"/>
  <c r="R205" i="3"/>
  <c r="N357" i="3"/>
  <c r="S572" i="3"/>
  <c r="T319" i="3"/>
  <c r="Z507" i="3"/>
  <c r="AA10" i="29" a="1"/>
  <c r="P374" i="3"/>
  <c r="T134" i="3"/>
  <c r="T72" i="3"/>
  <c r="O264" i="3"/>
  <c r="AD380" i="3"/>
  <c r="I230" i="3"/>
  <c r="U505" i="3"/>
  <c r="Z72" i="3"/>
  <c r="W294" i="3"/>
  <c r="R293" i="3"/>
  <c r="G411" i="3"/>
  <c r="W346" i="3"/>
  <c r="J539" i="3"/>
  <c r="T320" i="3"/>
  <c r="AF35" i="3"/>
  <c r="J98" i="3"/>
  <c r="Q161" i="3"/>
  <c r="L67" i="3"/>
  <c r="I531" i="3"/>
  <c r="Y262" i="3"/>
  <c r="L294" i="3"/>
  <c r="H356" i="3"/>
  <c r="P476" i="3"/>
  <c r="L499" i="3"/>
  <c r="AA66" i="3"/>
  <c r="N291" i="3"/>
  <c r="J507" i="3"/>
  <c r="N314" i="3"/>
  <c r="W289" i="3"/>
  <c r="Y380" i="3"/>
  <c r="G7" i="3"/>
  <c r="P232" i="3"/>
  <c r="M165" i="3"/>
  <c r="I19" i="3"/>
  <c r="AC16" i="3"/>
  <c r="Z7" i="3"/>
  <c r="AH142" i="3"/>
  <c r="Z446" i="3"/>
  <c r="I283" i="3"/>
  <c r="V505" i="3"/>
  <c r="AH356" i="3"/>
  <c r="S69" i="3"/>
  <c r="AA528" i="3"/>
  <c r="O407" i="3"/>
  <c r="T538" i="3"/>
  <c r="K66" i="3"/>
  <c r="AI143" i="3"/>
  <c r="I414" i="3"/>
  <c r="AD75" i="3"/>
  <c r="Z537" i="3"/>
  <c r="AE379" i="3"/>
  <c r="Z352" i="3"/>
  <c r="G46" i="3"/>
  <c r="T172" i="3"/>
  <c r="AB292" i="3"/>
  <c r="U103" i="3"/>
  <c r="Q529" i="3"/>
  <c r="K323" i="3"/>
  <c r="AG98" i="3"/>
  <c r="AS9" i="26" a="1"/>
  <c r="K325" i="3"/>
  <c r="AA105" i="3"/>
  <c r="G439" i="3"/>
  <c r="K382" i="3"/>
  <c r="AB440" i="3"/>
  <c r="Z498" i="3"/>
  <c r="S292" i="3"/>
  <c r="AC291" i="3"/>
  <c r="M292" i="3"/>
  <c r="AI7" i="3"/>
  <c r="O203" i="3"/>
  <c r="O202" i="3"/>
  <c r="O199" i="3"/>
  <c r="Y377" i="3"/>
  <c r="V16" i="3"/>
  <c r="J446" i="3"/>
  <c r="L39" i="3"/>
  <c r="AD98" i="3"/>
  <c r="J47" i="3"/>
  <c r="K15" i="29" a="1"/>
  <c r="H327" i="3"/>
  <c r="M38" i="3"/>
  <c r="AC445" i="3"/>
  <c r="AD539" i="3"/>
  <c r="AD325" i="3"/>
  <c r="X387" i="3"/>
  <c r="AC348" i="3"/>
  <c r="J71" i="3"/>
  <c r="I264" i="3"/>
  <c r="AI261" i="3"/>
  <c r="W173" i="3"/>
  <c r="AI256" i="3"/>
  <c r="P20" i="3"/>
  <c r="H534" i="3"/>
  <c r="X407" i="3"/>
  <c r="BU17" i="35" a="1"/>
  <c r="T224" i="3"/>
  <c r="R412" i="3"/>
  <c r="AF192" i="3"/>
  <c r="Z382" i="3"/>
  <c r="AG322" i="3"/>
  <c r="AG408" i="3"/>
  <c r="AF143" i="3"/>
  <c r="V533" i="3"/>
  <c r="Q380" i="3"/>
  <c r="J497" i="3"/>
  <c r="K294" i="3"/>
  <c r="V473" i="3"/>
  <c r="AB534" i="3"/>
  <c r="AH326" i="3"/>
  <c r="AA228" i="3"/>
  <c r="X501" i="3"/>
  <c r="L42" i="3"/>
  <c r="J296" i="3"/>
  <c r="N67" i="3"/>
  <c r="K198" i="3"/>
  <c r="R17" i="35" a="1"/>
  <c r="G165" i="3"/>
  <c r="Z322" i="3"/>
  <c r="P413" i="3"/>
  <c r="H12" i="3"/>
  <c r="R226" i="3"/>
  <c r="U415" i="3"/>
  <c r="AB378" i="3"/>
  <c r="L14" i="40" a="1"/>
  <c r="S42" i="3"/>
  <c r="K541" i="3"/>
  <c r="M566" i="3"/>
  <c r="AA256" i="3"/>
  <c r="W35" i="3"/>
  <c r="P449" i="3"/>
  <c r="M19" i="3"/>
  <c r="S105" i="3"/>
  <c r="M350" i="3"/>
  <c r="K111" i="3"/>
  <c r="W530" i="3"/>
  <c r="AB139" i="3"/>
  <c r="O10" i="3"/>
  <c r="P166" i="3"/>
  <c r="AC562" i="3"/>
  <c r="AC466" i="3"/>
  <c r="AC72" i="3"/>
  <c r="AF473" i="3"/>
  <c r="AD167" i="3"/>
  <c r="V174" i="3"/>
  <c r="N503" i="3"/>
  <c r="M384" i="3"/>
  <c r="I446" i="3"/>
  <c r="H317" i="3"/>
  <c r="R536" i="3"/>
  <c r="H505" i="3"/>
  <c r="AI324" i="3"/>
  <c r="S533" i="3"/>
  <c r="J39" i="3"/>
  <c r="S384" i="3"/>
  <c r="H294" i="3"/>
  <c r="U529" i="3"/>
  <c r="T253" i="3"/>
  <c r="AE233" i="3"/>
  <c r="AF7" i="3"/>
  <c r="H11" i="40" a="1"/>
  <c r="X376" i="3"/>
  <c r="AE166" i="3"/>
  <c r="M222" i="3"/>
  <c r="AE15" i="3"/>
  <c r="Q130" i="3"/>
  <c r="Z405" i="3"/>
  <c r="P414" i="3"/>
  <c r="G466" i="3"/>
  <c r="L168" i="3"/>
  <c r="AG383" i="3"/>
  <c r="T17" i="3"/>
  <c r="BH17" i="35" a="1"/>
  <c r="AI378" i="3"/>
  <c r="AB477" i="3"/>
  <c r="AG171" i="3"/>
  <c r="AE253" i="3"/>
  <c r="U11" i="29" a="1"/>
  <c r="T102" i="3"/>
  <c r="T130" i="3"/>
  <c r="I346" i="3"/>
  <c r="Z225" i="3"/>
  <c r="U571" i="3"/>
  <c r="AF562" i="3"/>
  <c r="AE234" i="3"/>
  <c r="S263" i="3"/>
  <c r="AI225" i="3"/>
  <c r="Y385" i="3"/>
  <c r="AB476" i="3"/>
  <c r="G325" i="3"/>
  <c r="I374" i="3"/>
  <c r="V171" i="3"/>
  <c r="AE45" i="3"/>
  <c r="U141" i="3"/>
  <c r="P104" i="3"/>
  <c r="I415" i="3"/>
  <c r="L449" i="3"/>
  <c r="S8" i="3"/>
  <c r="M374" i="3"/>
  <c r="AW17" i="35" a="1"/>
  <c r="S15" i="29" a="1"/>
  <c r="T9" i="26" a="1"/>
  <c r="K562" i="3"/>
  <c r="W198" i="3"/>
  <c r="K411" i="3"/>
  <c r="AD568" i="3"/>
  <c r="J79" i="3"/>
  <c r="AC167" i="3"/>
  <c r="AP9" i="26" a="1"/>
  <c r="J409" i="3"/>
  <c r="S173" i="3"/>
  <c r="T195" i="3"/>
  <c r="AF37" i="3"/>
  <c r="N386" i="3"/>
  <c r="I70" i="3"/>
  <c r="U566" i="3"/>
  <c r="S102" i="3"/>
  <c r="AE222" i="3"/>
  <c r="AH292" i="3"/>
  <c r="O288" i="3"/>
  <c r="G38" i="3"/>
  <c r="AA174" i="3"/>
  <c r="U224" i="3"/>
  <c r="Q569" i="3"/>
  <c r="R440" i="3"/>
  <c r="H466" i="3"/>
  <c r="AI383" i="3"/>
  <c r="G348" i="3"/>
  <c r="AC99" i="3"/>
  <c r="S535" i="3"/>
  <c r="X13" i="29" a="1"/>
  <c r="O448" i="3"/>
  <c r="Z196" i="3"/>
  <c r="I108" i="3"/>
  <c r="AF417" i="3"/>
  <c r="AA406" i="3"/>
  <c r="V204" i="3"/>
  <c r="AE131" i="3"/>
  <c r="AD106" i="3"/>
  <c r="Y510" i="3"/>
  <c r="M407" i="3"/>
  <c r="S294" i="3"/>
  <c r="AH295" i="3"/>
  <c r="AD285" i="3"/>
  <c r="S201" i="3"/>
  <c r="T443" i="3"/>
  <c r="V164" i="3"/>
  <c r="S9" i="3"/>
  <c r="T68" i="3"/>
  <c r="V172" i="3"/>
  <c r="AI449" i="3"/>
  <c r="R108" i="3"/>
  <c r="AD439" i="3"/>
  <c r="Y174" i="3"/>
  <c r="AE10" i="3"/>
  <c r="AC74" i="3"/>
  <c r="I507" i="3"/>
  <c r="K406" i="3"/>
  <c r="J205" i="3"/>
  <c r="M318" i="3"/>
  <c r="T468" i="3"/>
  <c r="H418" i="3"/>
  <c r="J143" i="3"/>
  <c r="V230" i="3"/>
  <c r="I52" i="29" a="1"/>
  <c r="G171" i="3"/>
  <c r="AB380" i="3"/>
  <c r="O200" i="3"/>
  <c r="AA475" i="3"/>
  <c r="AE235" i="3"/>
  <c r="Z406" i="3"/>
  <c r="T223" i="3"/>
  <c r="G100" i="3"/>
  <c r="N165" i="3"/>
  <c r="S226" i="3"/>
  <c r="X105" i="3"/>
  <c r="AE169" i="3"/>
  <c r="O42" i="3"/>
  <c r="AI509" i="3"/>
  <c r="AG351" i="3"/>
  <c r="J9" i="3"/>
  <c r="S133" i="3"/>
  <c r="X109" i="3"/>
  <c r="M528" i="3"/>
  <c r="Y566" i="3"/>
  <c r="AG197" i="3"/>
  <c r="R193" i="3"/>
  <c r="T77" i="3"/>
  <c r="W19" i="3"/>
  <c r="V293" i="3"/>
  <c r="S470" i="3"/>
  <c r="AA477" i="3"/>
  <c r="AB165" i="3"/>
  <c r="J11" i="29" a="1"/>
  <c r="Z381" i="3"/>
  <c r="M17" i="35"/>
  <c r="W161" i="3"/>
  <c r="AD142" i="3"/>
  <c r="Z510" i="3"/>
  <c r="AE194" i="3"/>
  <c r="W383" i="3"/>
  <c r="AD351" i="3"/>
  <c r="AB174" i="3"/>
  <c r="Q355" i="3"/>
  <c r="AD257" i="3"/>
  <c r="AH502" i="3"/>
  <c r="AI135" i="3"/>
  <c r="J466" i="3"/>
  <c r="T477" i="3"/>
  <c r="O163" i="3"/>
  <c r="V467" i="3"/>
  <c r="AF444" i="3"/>
  <c r="AE528" i="3"/>
  <c r="AA19" i="3"/>
  <c r="U7" i="3"/>
  <c r="M36" i="3"/>
  <c r="X386" i="3"/>
  <c r="U203" i="3"/>
  <c r="R376" i="3"/>
  <c r="S12" i="3"/>
  <c r="Y561" i="3"/>
  <c r="V47" i="3"/>
  <c r="G349" i="3"/>
  <c r="AH194" i="3"/>
  <c r="T539" i="3"/>
  <c r="AI169" i="3"/>
  <c r="J510" i="3"/>
  <c r="AE164" i="3"/>
  <c r="T286" i="3"/>
  <c r="L21" i="40" a="1"/>
  <c r="AE18" i="3"/>
  <c r="H138" i="3"/>
  <c r="AI195" i="3"/>
  <c r="T408" i="3"/>
  <c r="AF258" i="3"/>
  <c r="M75" i="3"/>
  <c r="R406" i="3"/>
  <c r="AA324" i="3"/>
  <c r="W355" i="3"/>
  <c r="X318" i="3"/>
  <c r="Q258" i="3"/>
  <c r="O564" i="3"/>
  <c r="AH79" i="3"/>
  <c r="X161" i="3"/>
  <c r="AG99" i="3"/>
  <c r="N325" i="3"/>
  <c r="S416" i="3"/>
  <c r="V416" i="3"/>
  <c r="H567" i="3"/>
  <c r="AD37" i="3"/>
  <c r="L447" i="3"/>
  <c r="U106" i="3"/>
  <c r="J68" i="3"/>
  <c r="AH320" i="3"/>
  <c r="AC174" i="3"/>
  <c r="I140" i="3"/>
  <c r="P533" i="3"/>
  <c r="X536" i="3"/>
  <c r="AA380" i="3"/>
  <c r="N110" i="3"/>
  <c r="AC283" i="3"/>
  <c r="L254" i="3"/>
  <c r="AI170" i="3"/>
  <c r="U138" i="3"/>
  <c r="M326" i="3"/>
  <c r="I9" i="3"/>
  <c r="AI201" i="3"/>
  <c r="AD135" i="3"/>
  <c r="G319" i="3"/>
  <c r="R259" i="3"/>
  <c r="AC285" i="3"/>
  <c r="AA479" i="3"/>
  <c r="AF75" i="3"/>
  <c r="AC569" i="3"/>
  <c r="P348" i="3"/>
  <c r="X411" i="3"/>
  <c r="P477" i="3"/>
  <c r="AF474" i="3"/>
  <c r="X326" i="3"/>
  <c r="K436" i="3"/>
  <c r="V295" i="3"/>
  <c r="AD349" i="3"/>
  <c r="AF295" i="3"/>
  <c r="J531" i="3"/>
  <c r="Y318" i="3"/>
  <c r="AA263" i="3"/>
  <c r="U259" i="3"/>
  <c r="AA344" i="3"/>
  <c r="M567" i="3"/>
  <c r="N39" i="3"/>
  <c r="AA70" i="3"/>
  <c r="AF387" i="3"/>
  <c r="AI387" i="3"/>
  <c r="G314" i="3"/>
  <c r="AD226" i="3"/>
  <c r="Q447" i="3"/>
  <c r="Z193" i="3"/>
  <c r="AG436" i="3"/>
  <c r="P40" i="3"/>
  <c r="AH36" i="3"/>
  <c r="G101" i="3"/>
  <c r="AE205" i="3"/>
  <c r="U9" i="3"/>
  <c r="T381" i="3"/>
  <c r="AA232" i="3"/>
  <c r="AH508" i="3"/>
  <c r="L18" i="3"/>
  <c r="AG357" i="3"/>
  <c r="AH323" i="3"/>
  <c r="AB448" i="3"/>
  <c r="Q314" i="3"/>
  <c r="I350" i="3"/>
  <c r="R162" i="3"/>
  <c r="AI257" i="3"/>
  <c r="AI9" i="26" a="1"/>
  <c r="AE387" i="3"/>
  <c r="S314" i="3"/>
  <c r="AB203" i="3"/>
  <c r="M227" i="3"/>
  <c r="Y131" i="3"/>
  <c r="AD467" i="3"/>
  <c r="U416" i="3"/>
  <c r="M468" i="3"/>
  <c r="AI252" i="3"/>
  <c r="U382" i="3"/>
  <c r="AD233" i="3"/>
  <c r="S66" i="3"/>
  <c r="Z45" i="3"/>
  <c r="U292" i="3"/>
  <c r="L15" i="3"/>
  <c r="Q14" i="3"/>
  <c r="AD228" i="3"/>
  <c r="P447" i="3"/>
  <c r="L17" i="3"/>
  <c r="Y507" i="3"/>
  <c r="AC73" i="3"/>
  <c r="M224" i="3"/>
  <c r="L197" i="3"/>
  <c r="W443" i="3"/>
  <c r="U99" i="3"/>
  <c r="X355" i="3"/>
  <c r="V12" i="3"/>
  <c r="R415" i="3"/>
  <c r="S9" i="29" a="1"/>
  <c r="AE499" i="3"/>
  <c r="T440" i="3"/>
  <c r="P574" i="3"/>
  <c r="AB502" i="3"/>
  <c r="AC262" i="3"/>
  <c r="AE383" i="3"/>
  <c r="AI233" i="3"/>
  <c r="J327" i="3"/>
  <c r="N295" i="3"/>
  <c r="AG497" i="3"/>
  <c r="U564" i="3"/>
  <c r="P106" i="3"/>
  <c r="T41" i="3"/>
  <c r="AG502" i="3"/>
  <c r="W322" i="3"/>
  <c r="Q327" i="3"/>
  <c r="Y291" i="3"/>
  <c r="AH441" i="3"/>
  <c r="AC381" i="3"/>
  <c r="R100" i="3"/>
  <c r="U406" i="3"/>
  <c r="R143" i="3"/>
  <c r="G537" i="3"/>
  <c r="L442" i="3"/>
  <c r="AD446" i="3"/>
  <c r="AI497" i="3"/>
  <c r="P229" i="3"/>
  <c r="I410" i="3"/>
  <c r="J509" i="3"/>
  <c r="AC224" i="3"/>
  <c r="T43" i="3"/>
  <c r="L28" i="40" a="1"/>
  <c r="G351" i="3"/>
  <c r="AC350" i="3"/>
  <c r="T317" i="3"/>
  <c r="AG14" i="3"/>
  <c r="AH202" i="3"/>
  <c r="U442" i="3"/>
  <c r="AE232" i="3"/>
  <c r="J223" i="3"/>
  <c r="R163" i="3"/>
  <c r="I47" i="3"/>
  <c r="S570" i="3"/>
  <c r="T467" i="3"/>
  <c r="P528" i="3"/>
  <c r="I327" i="3"/>
  <c r="V385" i="3"/>
  <c r="S506" i="3"/>
  <c r="AH446" i="3"/>
  <c r="G443" i="3"/>
  <c r="Z320" i="3"/>
  <c r="N508" i="3"/>
  <c r="AE385" i="3"/>
  <c r="T568" i="3"/>
  <c r="BQ17" i="35" a="1"/>
  <c r="M571" i="3"/>
  <c r="T471" i="3"/>
  <c r="AG292" i="3"/>
  <c r="AI317" i="3"/>
  <c r="U230" i="3"/>
  <c r="AH257" i="3"/>
  <c r="M347" i="3"/>
  <c r="AD78" i="3"/>
  <c r="O344" i="3"/>
  <c r="O71" i="3"/>
  <c r="AD479" i="3"/>
  <c r="AH264" i="3"/>
  <c r="H11" i="3"/>
  <c r="AI230" i="3"/>
  <c r="H201" i="3"/>
  <c r="AH354" i="3"/>
  <c r="U163" i="3"/>
  <c r="J260" i="3"/>
  <c r="K569" i="3"/>
  <c r="X12" i="3"/>
  <c r="Z387" i="3"/>
  <c r="R110" i="3"/>
  <c r="H498" i="3"/>
  <c r="M538" i="3"/>
  <c r="L24" i="40" a="1"/>
  <c r="AA140" i="3"/>
  <c r="AI296" i="3"/>
  <c r="AE384" i="3"/>
  <c r="H225" i="3"/>
  <c r="AV17" i="35" a="1"/>
  <c r="L255" i="3"/>
  <c r="U12" i="3"/>
  <c r="AC504" i="3"/>
  <c r="AI295" i="3"/>
  <c r="AF109" i="3"/>
  <c r="AE36" i="3"/>
  <c r="T318" i="3"/>
  <c r="R38" i="3"/>
  <c r="AB528" i="3"/>
  <c r="M529" i="3"/>
  <c r="H106" i="3"/>
  <c r="AE498" i="3"/>
  <c r="J439" i="3"/>
  <c r="Q192" i="3"/>
  <c r="P264" i="3"/>
  <c r="O478" i="3"/>
  <c r="K568" i="3"/>
  <c r="Z569" i="3"/>
  <c r="H385" i="3"/>
  <c r="K78" i="3"/>
  <c r="H134" i="3"/>
  <c r="AE564" i="3"/>
  <c r="I35" i="3"/>
  <c r="O111" i="3"/>
  <c r="AA467" i="3"/>
  <c r="Z235" i="3"/>
  <c r="W323" i="3"/>
  <c r="J405" i="3"/>
  <c r="K18" i="3"/>
  <c r="W199" i="3"/>
  <c r="AI132" i="3"/>
  <c r="H43" i="3"/>
  <c r="AE70" i="3"/>
  <c r="AF508" i="3"/>
  <c r="G170" i="3"/>
  <c r="AC324" i="3"/>
  <c r="S166" i="3"/>
  <c r="Z43" i="3"/>
  <c r="AI265" i="3"/>
  <c r="R385" i="3"/>
  <c r="L474" i="3"/>
  <c r="AH256" i="3"/>
  <c r="T384" i="3"/>
  <c r="AE111" i="3"/>
  <c r="L325" i="3"/>
  <c r="AC105" i="3"/>
  <c r="AB226" i="3"/>
  <c r="X203" i="3"/>
  <c r="J72" i="3"/>
  <c r="P7" i="3"/>
  <c r="X107" i="3"/>
  <c r="K229" i="3"/>
  <c r="L139" i="3"/>
  <c r="X100" i="3"/>
  <c r="Z351" i="3"/>
  <c r="V9" i="3"/>
  <c r="AI502" i="3"/>
  <c r="J76" i="3"/>
  <c r="I257" i="3"/>
  <c r="K16" i="29" a="1"/>
  <c r="X140" i="3"/>
  <c r="AB374" i="3"/>
  <c r="G261" i="3"/>
  <c r="M200" i="3"/>
  <c r="G225" i="3"/>
  <c r="U561" i="3"/>
  <c r="S20" i="29" a="1"/>
  <c r="S374" i="3"/>
  <c r="Y468" i="3"/>
  <c r="S286" i="3"/>
  <c r="X467" i="3"/>
  <c r="AE472" i="3"/>
  <c r="I290" i="3"/>
  <c r="R14" i="29" a="1"/>
  <c r="Z42" i="3"/>
  <c r="AC168" i="3"/>
  <c r="AG107" i="3"/>
  <c r="C17" i="35" a="1"/>
  <c r="AD203" i="3"/>
  <c r="G199" i="3"/>
  <c r="W222" i="3"/>
  <c r="Q294" i="3"/>
  <c r="AG288" i="3"/>
  <c r="I28" i="29" a="1"/>
  <c r="R104" i="3"/>
  <c r="H501" i="3"/>
  <c r="AD77" i="3"/>
  <c r="W133" i="3"/>
  <c r="N203" i="3"/>
  <c r="AD418" i="3"/>
  <c r="T10" i="3"/>
  <c r="AF412" i="3"/>
  <c r="V263" i="3"/>
  <c r="I9" i="26" a="1"/>
  <c r="W416" i="3"/>
  <c r="Y78" i="3"/>
  <c r="AD406" i="3"/>
  <c r="AG134" i="3"/>
  <c r="AG38" i="3"/>
  <c r="P44" i="3"/>
  <c r="AD99" i="3"/>
  <c r="M138" i="3"/>
  <c r="O99" i="3"/>
  <c r="AD416" i="3"/>
  <c r="AA322" i="3"/>
  <c r="G142" i="3"/>
  <c r="S385" i="3"/>
  <c r="AH315" i="3"/>
  <c r="Q351" i="3"/>
  <c r="AA164" i="3"/>
  <c r="L137" i="3"/>
  <c r="Q46" i="3"/>
  <c r="H222" i="3"/>
  <c r="J163" i="3"/>
  <c r="AD204" i="3"/>
  <c r="AF42" i="3"/>
  <c r="I9" i="29" a="1"/>
  <c r="K314" i="3"/>
  <c r="O37" i="3"/>
  <c r="M265" i="3"/>
  <c r="V344" i="3"/>
  <c r="T111" i="3"/>
  <c r="Q466" i="3"/>
  <c r="J500" i="3"/>
  <c r="AC141" i="3"/>
  <c r="L469" i="3"/>
  <c r="H561" i="3"/>
  <c r="W376" i="3"/>
  <c r="AB352" i="3"/>
  <c r="H531" i="3"/>
  <c r="Z378" i="3"/>
  <c r="AD414" i="3"/>
  <c r="AG321" i="3"/>
  <c r="AG104" i="3"/>
  <c r="Z163" i="3"/>
  <c r="X568" i="3"/>
  <c r="AG195" i="3"/>
  <c r="J37" i="3"/>
  <c r="AB479" i="3"/>
  <c r="G412" i="3"/>
  <c r="AE290" i="3"/>
  <c r="AH134" i="3"/>
  <c r="H161" i="3"/>
  <c r="R10" i="3"/>
  <c r="AF416" i="3"/>
  <c r="M259" i="3"/>
  <c r="M348" i="3"/>
  <c r="AH382" i="3"/>
  <c r="AD436" i="3"/>
  <c r="V374" i="3"/>
  <c r="AB573" i="3"/>
  <c r="H141" i="3"/>
  <c r="J139" i="3"/>
  <c r="N44" i="3"/>
  <c r="N321" i="3"/>
  <c r="AA46" i="3"/>
  <c r="V38" i="3"/>
  <c r="AE37" i="3"/>
  <c r="J344" i="3"/>
  <c r="AD415" i="3"/>
  <c r="J501" i="3"/>
  <c r="AE539" i="3"/>
  <c r="AB505" i="3"/>
  <c r="O168" i="3"/>
  <c r="S378" i="3"/>
  <c r="AC377" i="3"/>
  <c r="Y537" i="3"/>
  <c r="L327" i="3"/>
  <c r="L409" i="3"/>
  <c r="AE262" i="3"/>
  <c r="AF12" i="3"/>
  <c r="Y293" i="3"/>
  <c r="K9" i="26" a="1"/>
  <c r="Y479" i="3"/>
  <c r="O353" i="3"/>
  <c r="M10" i="3"/>
  <c r="W71" i="3"/>
  <c r="AC142" i="3"/>
  <c r="Z473" i="3"/>
  <c r="AE9" i="3"/>
  <c r="N263" i="3"/>
  <c r="M162" i="3"/>
  <c r="AH162" i="3"/>
  <c r="H66" i="3"/>
  <c r="Z376" i="3"/>
  <c r="AE324" i="3"/>
  <c r="J315" i="3"/>
  <c r="AH444" i="3"/>
  <c r="H199" i="3"/>
  <c r="W17" i="3"/>
  <c r="P285" i="3"/>
  <c r="J100" i="3"/>
  <c r="H107" i="3"/>
  <c r="U20" i="3"/>
  <c r="AI102" i="3"/>
  <c r="S43" i="3"/>
  <c r="Y407" i="3"/>
  <c r="AC76" i="3"/>
  <c r="T475" i="3"/>
  <c r="S567" i="3"/>
  <c r="I174" i="3"/>
  <c r="AB323" i="3"/>
  <c r="AF140" i="3"/>
  <c r="AE133" i="3"/>
  <c r="AI410" i="3"/>
  <c r="N98" i="3"/>
  <c r="J166" i="3"/>
  <c r="T405" i="3"/>
  <c r="S199" i="3"/>
  <c r="L170" i="3"/>
  <c r="S351" i="3"/>
  <c r="H139" i="3"/>
  <c r="L31" i="40" a="1"/>
  <c r="AD289" i="3"/>
  <c r="AC503" i="3"/>
  <c r="S194" i="3"/>
  <c r="N318" i="3"/>
  <c r="AH68" i="3"/>
  <c r="I529" i="3"/>
  <c r="U449" i="3"/>
  <c r="V377" i="3"/>
  <c r="W382" i="3"/>
  <c r="J291" i="3"/>
  <c r="X441" i="3"/>
  <c r="V315" i="3"/>
  <c r="AI325" i="3"/>
  <c r="T264" i="3"/>
  <c r="AA202" i="3"/>
  <c r="AH407" i="3"/>
  <c r="W231" i="3"/>
  <c r="R37" i="3"/>
  <c r="AH199" i="3"/>
  <c r="R381" i="3"/>
  <c r="M9" i="26" a="1"/>
  <c r="G132" i="3"/>
  <c r="X166" i="3"/>
  <c r="AG505" i="3"/>
  <c r="AI43" i="3"/>
  <c r="L506" i="3"/>
  <c r="AD47" i="3"/>
  <c r="H374" i="3"/>
  <c r="AH374" i="3"/>
  <c r="P540" i="3"/>
  <c r="H19" i="40" a="1"/>
  <c r="N15" i="3"/>
  <c r="AG320" i="3"/>
  <c r="AE381" i="3"/>
  <c r="Q200" i="3"/>
  <c r="AD104" i="3"/>
  <c r="H232" i="3"/>
  <c r="N499" i="3"/>
  <c r="AH532" i="3"/>
  <c r="AI205" i="3"/>
  <c r="AG316" i="3"/>
  <c r="Y443" i="3"/>
  <c r="AE470" i="3"/>
  <c r="H20" i="3"/>
  <c r="AF377" i="3"/>
  <c r="Q499" i="3"/>
  <c r="U140" i="3"/>
  <c r="X76" i="3"/>
  <c r="Q171" i="3"/>
  <c r="G318" i="3"/>
  <c r="AF468" i="3"/>
  <c r="P197" i="3"/>
  <c r="W350" i="3"/>
  <c r="G102" i="3"/>
  <c r="T564" i="3"/>
  <c r="G9" i="3"/>
  <c r="AC352" i="3"/>
  <c r="U411" i="3"/>
  <c r="H171" i="3"/>
  <c r="V406" i="3"/>
  <c r="N567" i="3"/>
  <c r="M17" i="3"/>
  <c r="P262" i="3"/>
  <c r="AG47" i="3"/>
  <c r="AE163" i="3"/>
  <c r="AH170" i="3"/>
  <c r="Q111" i="3"/>
  <c r="H235" i="3"/>
  <c r="T41" i="29" a="1"/>
  <c r="Z47" i="3"/>
  <c r="I39" i="3"/>
  <c r="J383" i="3"/>
  <c r="Q264" i="3"/>
  <c r="P103" i="3"/>
  <c r="AC205" i="3"/>
  <c r="S231" i="3"/>
  <c r="U409" i="3"/>
  <c r="AA79" i="3"/>
  <c r="Y161" i="3"/>
  <c r="Y356" i="3"/>
  <c r="AF78" i="3"/>
  <c r="AI39" i="3"/>
  <c r="X500" i="3"/>
  <c r="J350" i="3"/>
  <c r="I466" i="3"/>
  <c r="AB10" i="3"/>
  <c r="AA443" i="3"/>
  <c r="AE225" i="3"/>
  <c r="N448" i="3"/>
  <c r="AF499" i="3"/>
  <c r="X17" i="35" a="1"/>
  <c r="X287" i="3"/>
  <c r="X197" i="3"/>
  <c r="O257" i="3"/>
  <c r="J468" i="3"/>
  <c r="AF501" i="3"/>
  <c r="AE165" i="3"/>
  <c r="AC289" i="3"/>
  <c r="X46" i="3"/>
  <c r="L77" i="3"/>
  <c r="Y166" i="3"/>
  <c r="S15" i="3"/>
  <c r="AA294" i="3"/>
  <c r="AH71" i="3"/>
  <c r="S234" i="3"/>
  <c r="X345" i="3"/>
  <c r="AI437" i="3"/>
  <c r="Q260" i="3"/>
  <c r="N43" i="3"/>
  <c r="X477" i="3"/>
  <c r="Q283" i="3"/>
  <c r="X194" i="3"/>
  <c r="AC47" i="3"/>
  <c r="AC38" i="3"/>
  <c r="I479" i="3"/>
  <c r="AC535" i="3"/>
  <c r="AD355" i="3"/>
  <c r="AA204" i="3"/>
  <c r="Q474" i="3"/>
  <c r="K222" i="3"/>
  <c r="AC567" i="3"/>
  <c r="AE46" i="3"/>
  <c r="G287" i="3"/>
  <c r="I12" i="3"/>
  <c r="M252" i="3"/>
  <c r="L9" i="26" a="1"/>
  <c r="AC296" i="3"/>
  <c r="N193" i="3"/>
  <c r="G197" i="3"/>
  <c r="Y349" i="3"/>
  <c r="Z497" i="3"/>
  <c r="I288" i="3"/>
  <c r="G378" i="3"/>
  <c r="J172" i="3"/>
  <c r="Y572" i="3"/>
  <c r="J286" i="3"/>
  <c r="I475" i="3"/>
  <c r="T98" i="3"/>
  <c r="J99" i="3"/>
  <c r="X573" i="3"/>
  <c r="Z28" i="29" a="1"/>
  <c r="H223" i="3"/>
  <c r="W196" i="3"/>
  <c r="I109" i="3"/>
  <c r="V40" i="3"/>
  <c r="R478" i="3"/>
  <c r="N561" i="3"/>
  <c r="P15" i="3"/>
  <c r="AF265" i="3"/>
  <c r="R479" i="3"/>
  <c r="N416" i="3"/>
  <c r="Q110" i="3"/>
  <c r="AH136" i="3"/>
  <c r="K173" i="3"/>
  <c r="Q202" i="3"/>
  <c r="G9" i="26" a="1"/>
  <c r="AI565" i="3"/>
  <c r="AB230" i="3"/>
  <c r="Q291" i="3"/>
  <c r="K290" i="3"/>
  <c r="AI439" i="3"/>
  <c r="P536" i="3"/>
  <c r="Q292" i="3"/>
  <c r="R19" i="3"/>
  <c r="X351" i="3"/>
  <c r="S253" i="3"/>
  <c r="Y69" i="3"/>
  <c r="I474" i="3"/>
  <c r="T46" i="3"/>
  <c r="AA203" i="3"/>
  <c r="Q445" i="3"/>
  <c r="O533" i="3"/>
  <c r="AC414" i="3"/>
  <c r="AC476" i="3"/>
  <c r="AC497" i="3"/>
  <c r="X47" i="3"/>
  <c r="M508" i="3"/>
  <c r="R350" i="3"/>
  <c r="AE263" i="3"/>
  <c r="L231" i="3"/>
  <c r="X261" i="3"/>
  <c r="G441" i="3"/>
  <c r="U46" i="3"/>
  <c r="AC564" i="3"/>
  <c r="AH347" i="3"/>
  <c r="X20" i="3"/>
  <c r="AB78" i="3"/>
  <c r="N294" i="3"/>
  <c r="Y204" i="3"/>
  <c r="Z78" i="3"/>
  <c r="O102" i="3"/>
  <c r="T42" i="3"/>
  <c r="AA78" i="3"/>
  <c r="AH410" i="3"/>
  <c r="V98" i="3"/>
  <c r="U528" i="3"/>
  <c r="O327" i="3"/>
  <c r="W7" i="3"/>
  <c r="AG507" i="3"/>
  <c r="G541" i="3"/>
  <c r="U13" i="3"/>
  <c r="L130" i="3"/>
  <c r="H45" i="3"/>
  <c r="D17" i="35"/>
  <c r="AB418" i="3"/>
  <c r="R501" i="3"/>
  <c r="AD344" i="3"/>
  <c r="O405" i="3"/>
  <c r="AB416" i="3"/>
  <c r="G477" i="3"/>
  <c r="Z287" i="3"/>
  <c r="O143" i="3"/>
  <c r="M70" i="3"/>
  <c r="P100" i="3"/>
  <c r="R570" i="3"/>
  <c r="AH77" i="3"/>
  <c r="AB76" i="3"/>
  <c r="Z356" i="3"/>
  <c r="K536" i="3"/>
  <c r="AB71" i="3"/>
  <c r="X79" i="3"/>
  <c r="V51" i="29" a="1"/>
  <c r="AI106" i="3"/>
  <c r="M202" i="3"/>
  <c r="AI70" i="3"/>
  <c r="AC35" i="3"/>
  <c r="M416" i="3"/>
  <c r="AC318" i="3"/>
  <c r="AG15" i="3"/>
  <c r="I14" i="3"/>
  <c r="H377" i="3"/>
  <c r="AG438" i="3"/>
  <c r="AD164" i="3"/>
  <c r="N36" i="3"/>
  <c r="S319" i="3"/>
  <c r="I143" i="3"/>
  <c r="AA165" i="3"/>
  <c r="AH260" i="3"/>
  <c r="AF318" i="3"/>
  <c r="T232" i="3"/>
  <c r="AH11" i="3"/>
  <c r="Y418" i="3"/>
  <c r="T79" i="3"/>
  <c r="AH9" i="26" a="1"/>
  <c r="AB141" i="3"/>
  <c r="K131" i="3"/>
  <c r="O265" i="3"/>
  <c r="G418" i="3"/>
  <c r="G16" i="3"/>
  <c r="L479" i="3"/>
  <c r="Y9" i="26" a="1"/>
  <c r="W38" i="29" a="1"/>
  <c r="I532" i="3"/>
  <c r="J448" i="3"/>
  <c r="Q505" i="3"/>
  <c r="Z385" i="3"/>
  <c r="AB16" i="3"/>
  <c r="R41" i="3"/>
  <c r="I561" i="3"/>
  <c r="AB569" i="3"/>
  <c r="M9" i="3"/>
  <c r="Y10" i="3"/>
  <c r="W314" i="3"/>
  <c r="AB386" i="3"/>
  <c r="H71" i="3"/>
  <c r="U413" i="3"/>
  <c r="N231" i="3"/>
  <c r="P375" i="3"/>
  <c r="U293" i="3"/>
  <c r="Y135" i="3"/>
  <c r="Q508" i="3"/>
  <c r="W264" i="3"/>
  <c r="AE572" i="3"/>
  <c r="V500" i="3"/>
  <c r="G196" i="3"/>
  <c r="P409" i="3"/>
  <c r="AG501" i="3"/>
  <c r="S288" i="3"/>
  <c r="M283" i="3"/>
  <c r="S377" i="3"/>
  <c r="R510" i="3"/>
  <c r="AF40" i="3"/>
  <c r="Y223" i="3"/>
  <c r="AC293" i="3"/>
  <c r="T288" i="3"/>
  <c r="AB381" i="3"/>
  <c r="AF350" i="3"/>
  <c r="AI140" i="3"/>
  <c r="V72" i="3"/>
  <c r="W108" i="3"/>
  <c r="G323" i="3"/>
  <c r="Q256" i="3"/>
  <c r="AF573" i="3"/>
  <c r="Z355" i="3"/>
  <c r="H322" i="3"/>
  <c r="N224" i="3"/>
  <c r="S205" i="3"/>
  <c r="AI470" i="3"/>
  <c r="Z103" i="3"/>
  <c r="N290" i="3"/>
  <c r="X16" i="3"/>
  <c r="AG200" i="3"/>
  <c r="AG142" i="3"/>
  <c r="X164" i="3"/>
  <c r="J198" i="3"/>
  <c r="X259" i="3"/>
  <c r="Z321" i="3"/>
  <c r="AF107" i="3"/>
  <c r="AA473" i="3"/>
  <c r="M20" i="3"/>
  <c r="K232" i="3"/>
  <c r="P169" i="3"/>
  <c r="N109" i="3"/>
  <c r="M315" i="3"/>
  <c r="I569" i="3"/>
  <c r="L497" i="3"/>
  <c r="J173" i="3"/>
  <c r="AB258" i="3"/>
  <c r="P323" i="3"/>
  <c r="N45" i="3"/>
  <c r="AH327" i="3"/>
  <c r="Q74" i="3"/>
  <c r="W232" i="3"/>
  <c r="AG164" i="3"/>
  <c r="AC102" i="3"/>
  <c r="S44" i="29" a="1"/>
  <c r="V103" i="3"/>
  <c r="T231" i="3"/>
  <c r="V11" i="29" a="1"/>
  <c r="AA38" i="3"/>
  <c r="H196" i="3"/>
  <c r="S321" i="3"/>
  <c r="T200" i="3"/>
  <c r="AA39" i="3"/>
  <c r="U418" i="3"/>
  <c r="AE415" i="3"/>
  <c r="I139" i="3"/>
  <c r="AB536" i="3"/>
  <c r="R571" i="3"/>
  <c r="R78" i="3"/>
  <c r="X449" i="3"/>
  <c r="Q133" i="3"/>
  <c r="M324" i="3"/>
  <c r="AE377" i="3"/>
  <c r="U531" i="3"/>
  <c r="H69" i="3"/>
  <c r="AB136" i="3"/>
  <c r="AE69" i="3"/>
  <c r="J14" i="3"/>
  <c r="U290" i="3"/>
  <c r="R322" i="3"/>
  <c r="O55" i="29" a="1"/>
  <c r="I163" i="3"/>
  <c r="I17" i="35"/>
  <c r="H474" i="3"/>
  <c r="R47" i="3"/>
  <c r="R319" i="3"/>
  <c r="H529" i="3"/>
  <c r="AF475" i="3"/>
  <c r="AI199" i="3"/>
  <c r="N255" i="3"/>
  <c r="P110" i="3"/>
  <c r="AF8" i="3"/>
  <c r="U74" i="3"/>
  <c r="AI8" i="3"/>
  <c r="O42" i="29" a="1"/>
  <c r="R107" i="3"/>
  <c r="I74" i="3"/>
  <c r="AD100" i="3"/>
  <c r="V70" i="3"/>
  <c r="AH234" i="3"/>
  <c r="AF110" i="3"/>
  <c r="L379" i="3"/>
  <c r="G106" i="3"/>
  <c r="Y322" i="3"/>
  <c r="L45" i="3"/>
  <c r="T228" i="3"/>
  <c r="AG230" i="3"/>
  <c r="AA166" i="3"/>
  <c r="Z44" i="3"/>
  <c r="K138" i="3"/>
  <c r="AE76" i="3"/>
  <c r="AB508" i="3"/>
  <c r="AA133" i="3"/>
  <c r="Y449" i="3"/>
  <c r="O441" i="3"/>
  <c r="Q573" i="3"/>
  <c r="Z566" i="3"/>
  <c r="AE257" i="3"/>
  <c r="G317" i="3"/>
  <c r="U18" i="3"/>
  <c r="J38" i="3"/>
  <c r="AE529" i="3"/>
  <c r="AH448" i="3"/>
  <c r="G296" i="3"/>
  <c r="R562" i="3"/>
  <c r="M135" i="3"/>
  <c r="T198" i="3"/>
  <c r="T234" i="3"/>
  <c r="AD165" i="3"/>
  <c r="P541" i="3"/>
  <c r="H132" i="3"/>
  <c r="K412" i="3"/>
  <c r="X173" i="3"/>
  <c r="T414" i="3"/>
  <c r="AD326" i="3"/>
  <c r="I325" i="3"/>
  <c r="M139" i="3"/>
  <c r="V42" i="3"/>
  <c r="R263" i="3"/>
  <c r="Z289" i="3"/>
  <c r="Y106" i="3"/>
  <c r="J161" i="3"/>
  <c r="L13" i="40" a="1"/>
  <c r="AC479" i="3"/>
  <c r="X284" i="3"/>
  <c r="Z203" i="3"/>
  <c r="Y505" i="3"/>
  <c r="R40" i="3"/>
  <c r="W166" i="3"/>
  <c r="H227" i="3"/>
  <c r="I295" i="3"/>
  <c r="H447" i="3"/>
  <c r="N74" i="3"/>
  <c r="AA447" i="3"/>
  <c r="AE567" i="3"/>
  <c r="AA327" i="3"/>
  <c r="AB474" i="3"/>
  <c r="V17" i="29" a="1"/>
  <c r="V291" i="3"/>
  <c r="V110" i="3"/>
  <c r="M166" i="3"/>
  <c r="M199" i="3"/>
  <c r="U257" i="3"/>
  <c r="V447" i="3"/>
  <c r="P503" i="3"/>
  <c r="M475" i="3"/>
  <c r="L195" i="3"/>
  <c r="I503" i="3"/>
  <c r="L566" i="3"/>
  <c r="S476" i="3"/>
  <c r="M104" i="3"/>
  <c r="M100" i="3"/>
  <c r="N228" i="3"/>
  <c r="Y473" i="3"/>
  <c r="V168" i="3"/>
  <c r="Z562" i="3"/>
  <c r="I291" i="3"/>
  <c r="AG43" i="3"/>
  <c r="AC199" i="3"/>
  <c r="Q56" i="29" a="1"/>
  <c r="L406" i="3"/>
  <c r="T252" i="3"/>
  <c r="AH235" i="3"/>
  <c r="AA326" i="3"/>
  <c r="AD531" i="3"/>
  <c r="P378" i="3"/>
  <c r="AD140" i="3"/>
  <c r="J319" i="3"/>
  <c r="AI320" i="3"/>
  <c r="U11" i="3"/>
  <c r="W566" i="3"/>
  <c r="AH503" i="3"/>
  <c r="U412" i="3"/>
  <c r="AE40" i="3"/>
  <c r="J385" i="3"/>
  <c r="I318" i="3"/>
  <c r="L8" i="40" a="1"/>
  <c r="AY17" i="35" a="1"/>
  <c r="J109" i="3"/>
  <c r="O383" i="3"/>
  <c r="AB198" i="3"/>
  <c r="P203" i="3"/>
  <c r="H413" i="3"/>
  <c r="H140" i="3"/>
  <c r="X508" i="3"/>
  <c r="S22" i="29" a="1"/>
  <c r="S135" i="3"/>
  <c r="R532" i="3"/>
  <c r="P167" i="3"/>
  <c r="R441" i="3"/>
  <c r="AH73" i="3"/>
  <c r="U508" i="3"/>
  <c r="AI203" i="3"/>
  <c r="O232" i="3"/>
  <c r="V74" i="3"/>
  <c r="Z106" i="3"/>
  <c r="Q472" i="3"/>
  <c r="R567" i="3"/>
  <c r="AI35" i="3"/>
  <c r="AE530" i="3"/>
  <c r="AA355" i="3"/>
  <c r="AF566" i="3"/>
  <c r="U444" i="3"/>
  <c r="O470" i="3"/>
  <c r="J376" i="3"/>
  <c r="L352" i="3"/>
  <c r="AA16" i="29" a="1"/>
  <c r="Q574" i="3"/>
  <c r="V17" i="35" a="1"/>
  <c r="N467" i="3"/>
  <c r="U326" i="3"/>
  <c r="I197" i="3"/>
  <c r="Y350" i="3"/>
  <c r="Z107" i="3"/>
  <c r="I107" i="3"/>
  <c r="I411" i="3"/>
  <c r="R345" i="3"/>
  <c r="K497" i="3"/>
  <c r="T316" i="3"/>
  <c r="H443" i="3"/>
  <c r="K42" i="3"/>
  <c r="AC100" i="3"/>
  <c r="AC568" i="3"/>
  <c r="I502" i="3"/>
  <c r="AF132" i="3"/>
  <c r="N317" i="3"/>
  <c r="N104" i="3"/>
  <c r="K141" i="3"/>
  <c r="AG416" i="3"/>
  <c r="AB257" i="3"/>
  <c r="O386" i="3"/>
  <c r="S107" i="3"/>
  <c r="H17" i="40" a="1"/>
  <c r="X416" i="3"/>
  <c r="P354" i="3"/>
  <c r="T449" i="3"/>
  <c r="Y263" i="3"/>
  <c r="AE42" i="3"/>
  <c r="T500" i="3"/>
  <c r="X574" i="3"/>
  <c r="AD38" i="3"/>
  <c r="AX17" i="35" a="1"/>
  <c r="J162" i="3"/>
  <c r="J110" i="3"/>
  <c r="T474" i="3"/>
  <c r="N471" i="3"/>
  <c r="G382" i="3"/>
  <c r="X102" i="3"/>
  <c r="V499" i="3"/>
  <c r="Z418" i="3"/>
  <c r="AE442" i="3"/>
  <c r="AC510" i="3"/>
  <c r="G200" i="3"/>
  <c r="AE17" i="35" a="1"/>
  <c r="AG233" i="3"/>
  <c r="Q509" i="3"/>
  <c r="J130" i="3"/>
  <c r="L27" i="40" a="1"/>
  <c r="M285" i="3"/>
  <c r="AA22" i="29" l="1"/>
  <c r="J14" i="29"/>
  <c r="J55" i="29"/>
  <c r="Z14" i="29"/>
  <c r="G40" i="29"/>
  <c r="Q21" i="29"/>
  <c r="H22" i="29"/>
  <c r="Z52" i="29"/>
  <c r="R24" i="29"/>
  <c r="W52" i="29"/>
  <c r="R48" i="29"/>
  <c r="I54" i="29"/>
  <c r="U20" i="29"/>
  <c r="P30" i="29"/>
  <c r="AA53" i="29"/>
  <c r="Y13" i="29"/>
  <c r="S48" i="29"/>
  <c r="O43" i="29"/>
  <c r="W18" i="29"/>
  <c r="W72" i="29" s="1"/>
  <c r="T55" i="29"/>
  <c r="Z47" i="29"/>
  <c r="U43" i="29"/>
  <c r="I39" i="29"/>
  <c r="T23" i="29"/>
  <c r="Q30" i="29"/>
  <c r="O50" i="29"/>
  <c r="I38" i="29"/>
  <c r="V27" i="29"/>
  <c r="S50" i="29"/>
  <c r="J19" i="29"/>
  <c r="Z48" i="29"/>
  <c r="G22" i="29"/>
  <c r="AB12" i="37"/>
  <c r="V29" i="29"/>
  <c r="X23" i="29"/>
  <c r="X56" i="29"/>
  <c r="Y43" i="29"/>
  <c r="G11" i="29"/>
  <c r="J17" i="29"/>
  <c r="X43" i="29"/>
  <c r="I50" i="29"/>
  <c r="K29" i="29"/>
  <c r="W26" i="29"/>
  <c r="V54" i="29"/>
  <c r="T43" i="29"/>
  <c r="R9" i="29"/>
  <c r="R63" i="29" s="1"/>
  <c r="AB26" i="37"/>
  <c r="J53" i="29"/>
  <c r="I37" i="29"/>
  <c r="V48" i="29"/>
  <c r="U50" i="29"/>
  <c r="AA24" i="29"/>
  <c r="I18" i="29"/>
  <c r="Q29" i="29"/>
  <c r="AB22" i="37"/>
  <c r="S56" i="29"/>
  <c r="Y26" i="29"/>
  <c r="P25" i="29"/>
  <c r="H23" i="29"/>
  <c r="Y50" i="29"/>
  <c r="H17" i="29"/>
  <c r="K9" i="29"/>
  <c r="K63" i="29" s="1"/>
  <c r="W22" i="29"/>
  <c r="X10" i="29"/>
  <c r="Q37" i="29"/>
  <c r="I17" i="29"/>
  <c r="I55" i="29"/>
  <c r="O23" i="29"/>
  <c r="P47" i="29"/>
  <c r="H14" i="29"/>
  <c r="W41" i="29"/>
  <c r="I23" i="29"/>
  <c r="V44" i="29"/>
  <c r="AA47" i="29"/>
  <c r="Q50" i="29"/>
  <c r="O38" i="29"/>
  <c r="O18" i="29"/>
  <c r="J36" i="29"/>
  <c r="Q46" i="29"/>
  <c r="T52" i="29"/>
  <c r="Y56" i="29"/>
  <c r="W29" i="29"/>
  <c r="W83" i="29" s="1"/>
  <c r="O9" i="29"/>
  <c r="O63" i="29" s="1"/>
  <c r="W24" i="29"/>
  <c r="X17" i="29"/>
  <c r="K20" i="29"/>
  <c r="AB20" i="37"/>
  <c r="W17" i="29"/>
  <c r="Y37" i="29"/>
  <c r="Y52" i="29"/>
  <c r="X49" i="29"/>
  <c r="P48" i="29"/>
  <c r="Q47" i="29"/>
  <c r="S23" i="29"/>
  <c r="Y24" i="29"/>
  <c r="I56" i="29"/>
  <c r="AA42" i="29"/>
  <c r="S52" i="29"/>
  <c r="Y55" i="29"/>
  <c r="Z22" i="29"/>
  <c r="T40" i="29"/>
  <c r="X27" i="29"/>
  <c r="T26" i="29"/>
  <c r="T80" i="29" s="1"/>
  <c r="P36" i="29"/>
  <c r="O40" i="29"/>
  <c r="I12" i="29"/>
  <c r="I66" i="29" s="1"/>
  <c r="T13" i="29"/>
  <c r="T67" i="29" s="1"/>
  <c r="V45" i="29"/>
  <c r="Q42" i="29"/>
  <c r="S46" i="29"/>
  <c r="Q36" i="29"/>
  <c r="I47" i="29"/>
  <c r="K41" i="29"/>
  <c r="U48" i="29"/>
  <c r="Q45" i="29"/>
  <c r="Q19" i="29"/>
  <c r="U41" i="29"/>
  <c r="G19" i="29"/>
  <c r="Y48" i="29"/>
  <c r="Q55" i="29"/>
  <c r="S29" i="29"/>
  <c r="S83" i="29" s="1"/>
  <c r="O15" i="29"/>
  <c r="J25" i="29"/>
  <c r="R28" i="29"/>
  <c r="O45" i="29"/>
  <c r="J39" i="29"/>
  <c r="H57" i="29"/>
  <c r="H52" i="29"/>
  <c r="I19" i="29"/>
  <c r="W53" i="29"/>
  <c r="W80" i="29" s="1"/>
  <c r="R11" i="29"/>
  <c r="K13" i="29"/>
  <c r="W56" i="29"/>
  <c r="U42" i="29"/>
  <c r="R46" i="29"/>
  <c r="H16" i="29"/>
  <c r="Q53" i="29"/>
  <c r="X30" i="29"/>
  <c r="X84" i="29" s="1"/>
  <c r="P56" i="29"/>
  <c r="U26" i="29"/>
  <c r="V42" i="29"/>
  <c r="X21" i="29"/>
  <c r="P13" i="29"/>
  <c r="R30" i="29"/>
  <c r="T48" i="29"/>
  <c r="W39" i="29"/>
  <c r="X19" i="29"/>
  <c r="Z55" i="29"/>
  <c r="O47" i="29"/>
  <c r="K23" i="29"/>
  <c r="H51" i="29"/>
  <c r="AA29" i="29"/>
  <c r="X45" i="29"/>
  <c r="Y30" i="29"/>
  <c r="Y84" i="29" s="1"/>
  <c r="S12" i="29"/>
  <c r="R12" i="29"/>
  <c r="H19" i="29"/>
  <c r="I57" i="29"/>
  <c r="Q52" i="29"/>
  <c r="J40" i="29"/>
  <c r="R21" i="29"/>
  <c r="Z27" i="29"/>
  <c r="V25" i="29"/>
  <c r="W51" i="29"/>
  <c r="AA23" i="29"/>
  <c r="W47" i="29"/>
  <c r="Q16" i="29"/>
  <c r="Z13" i="29"/>
  <c r="P50" i="29"/>
  <c r="P77" i="29" s="1"/>
  <c r="Y18" i="29"/>
  <c r="Y72" i="29" s="1"/>
  <c r="I15" i="29"/>
  <c r="G49" i="29"/>
  <c r="V47" i="29"/>
  <c r="G21" i="29"/>
  <c r="O51" i="29"/>
  <c r="R49" i="29"/>
  <c r="AB24" i="37"/>
  <c r="J42" i="29"/>
  <c r="X46" i="29"/>
  <c r="X73" i="29" s="1"/>
  <c r="U28" i="29"/>
  <c r="U82" i="29" s="1"/>
  <c r="AA41" i="29"/>
  <c r="J49" i="29"/>
  <c r="X12" i="29"/>
  <c r="G15" i="29"/>
  <c r="O39" i="29"/>
  <c r="O54" i="29"/>
  <c r="J18" i="29"/>
  <c r="AA20" i="29"/>
  <c r="T44" i="29"/>
  <c r="J27" i="29"/>
  <c r="T30" i="29"/>
  <c r="Z17" i="29"/>
  <c r="V26" i="29"/>
  <c r="T37" i="29"/>
  <c r="J37" i="29"/>
  <c r="Y57" i="29"/>
  <c r="R22" i="29"/>
  <c r="Z36" i="29"/>
  <c r="G56" i="29"/>
  <c r="Y51" i="29"/>
  <c r="S26" i="29"/>
  <c r="X28" i="29"/>
  <c r="P42" i="29"/>
  <c r="I48" i="29"/>
  <c r="W15" i="29"/>
  <c r="V57" i="29"/>
  <c r="G39" i="29"/>
  <c r="J21" i="29"/>
  <c r="AA46" i="29"/>
  <c r="W21" i="29"/>
  <c r="U15" i="29"/>
  <c r="U69" i="29" s="1"/>
  <c r="Z38" i="29"/>
  <c r="S49" i="29"/>
  <c r="AA19" i="29"/>
  <c r="AA73" i="29" s="1"/>
  <c r="G13" i="29"/>
  <c r="Y12" i="29"/>
  <c r="V36" i="29"/>
  <c r="Q11" i="29"/>
  <c r="Q65" i="29" s="1"/>
  <c r="I40" i="29"/>
  <c r="I30" i="29"/>
  <c r="AA48" i="29"/>
  <c r="G16" i="29"/>
  <c r="V37" i="29"/>
  <c r="T53" i="29"/>
  <c r="X16" i="29"/>
  <c r="X70" i="29" s="1"/>
  <c r="X54" i="29"/>
  <c r="X81" i="29" s="1"/>
  <c r="Y17" i="29"/>
  <c r="Y71" i="29" s="1"/>
  <c r="AB25" i="37"/>
  <c r="T47" i="29"/>
  <c r="J13" i="29"/>
  <c r="J67" i="29" s="1"/>
  <c r="Z49" i="29"/>
  <c r="U56" i="29"/>
  <c r="AA13" i="29"/>
  <c r="Z44" i="29"/>
  <c r="K22" i="29"/>
  <c r="Y19" i="29"/>
  <c r="Q22" i="29"/>
  <c r="K52" i="29"/>
  <c r="Z57" i="29"/>
  <c r="G54" i="29"/>
  <c r="R41" i="29"/>
  <c r="X25" i="29"/>
  <c r="Q12" i="29"/>
  <c r="J24" i="29"/>
  <c r="J78" i="29" s="1"/>
  <c r="O36" i="29"/>
  <c r="W25" i="29"/>
  <c r="Y25" i="29"/>
  <c r="X57" i="29"/>
  <c r="Z26" i="29"/>
  <c r="W40" i="29"/>
  <c r="Z20" i="29"/>
  <c r="Y44" i="29"/>
  <c r="Y40" i="29"/>
  <c r="Y67" i="29" s="1"/>
  <c r="R55" i="29"/>
  <c r="T57" i="29"/>
  <c r="R47" i="29"/>
  <c r="P44" i="29"/>
  <c r="H44" i="29"/>
  <c r="H71" i="29" s="1"/>
  <c r="T25" i="29"/>
  <c r="T79" i="29" s="1"/>
  <c r="V19" i="29"/>
  <c r="V73" i="29" s="1"/>
  <c r="U24" i="29"/>
  <c r="X53" i="29"/>
  <c r="H9" i="29"/>
  <c r="S10" i="29"/>
  <c r="U14" i="29"/>
  <c r="G26" i="29"/>
  <c r="G80" i="29" s="1"/>
  <c r="W45" i="29"/>
  <c r="AA37" i="29"/>
  <c r="V39" i="29"/>
  <c r="V30" i="29"/>
  <c r="V84" i="29" s="1"/>
  <c r="Q44" i="29"/>
  <c r="J48" i="29"/>
  <c r="G45" i="29"/>
  <c r="Z39" i="29"/>
  <c r="W54" i="29"/>
  <c r="O48" i="29"/>
  <c r="Q54" i="29"/>
  <c r="V15" i="29"/>
  <c r="T28" i="29"/>
  <c r="P27" i="29"/>
  <c r="H53" i="29"/>
  <c r="T56" i="29"/>
  <c r="J30" i="29"/>
  <c r="AA15" i="29"/>
  <c r="X40" i="29"/>
  <c r="X9" i="29"/>
  <c r="W55" i="29"/>
  <c r="Q41" i="29"/>
  <c r="X11" i="29"/>
  <c r="V40" i="29"/>
  <c r="P51" i="29"/>
  <c r="K46" i="29"/>
  <c r="H29" i="29"/>
  <c r="H83" i="29" s="1"/>
  <c r="S40" i="29"/>
  <c r="Z46" i="29"/>
  <c r="P23" i="29"/>
  <c r="G50" i="29"/>
  <c r="U57" i="29"/>
  <c r="W43" i="29"/>
  <c r="O29" i="29"/>
  <c r="H54" i="29"/>
  <c r="O12" i="29"/>
  <c r="AA9" i="29"/>
  <c r="Z43" i="29"/>
  <c r="H30" i="29"/>
  <c r="H84" i="29" s="1"/>
  <c r="S38" i="29"/>
  <c r="W46" i="29"/>
  <c r="X20" i="29"/>
  <c r="X74" i="29" s="1"/>
  <c r="K39" i="29"/>
  <c r="G53" i="29"/>
  <c r="S51" i="29"/>
  <c r="P54" i="29"/>
  <c r="K49" i="29"/>
  <c r="W16" i="29"/>
  <c r="W70" i="29" s="1"/>
  <c r="I42" i="29"/>
  <c r="I69" i="29" s="1"/>
  <c r="Y39" i="29"/>
  <c r="T54" i="29"/>
  <c r="Q18" i="29"/>
  <c r="T9" i="29"/>
  <c r="X47" i="29"/>
  <c r="T49" i="29"/>
  <c r="AA57" i="29"/>
  <c r="AA84" i="29" s="1"/>
  <c r="AA55" i="29"/>
  <c r="V56" i="29"/>
  <c r="I26" i="29"/>
  <c r="AA54" i="29"/>
  <c r="Y49" i="29"/>
  <c r="K42" i="29"/>
  <c r="AB13" i="37"/>
  <c r="T38" i="29"/>
  <c r="J54" i="29"/>
  <c r="J81" i="29" s="1"/>
  <c r="K53" i="29"/>
  <c r="Q40" i="29"/>
  <c r="J28" i="29"/>
  <c r="H21" i="29"/>
  <c r="S27" i="29"/>
  <c r="O30" i="29"/>
  <c r="V49" i="29"/>
  <c r="AA17" i="29"/>
  <c r="R53" i="29"/>
  <c r="O10" i="29"/>
  <c r="K44" i="29"/>
  <c r="AA38" i="29"/>
  <c r="J23" i="29"/>
  <c r="Y42" i="29"/>
  <c r="S25" i="29"/>
  <c r="S79" i="29" s="1"/>
  <c r="Y23" i="29"/>
  <c r="Y77" i="29" s="1"/>
  <c r="O25" i="29"/>
  <c r="S42" i="29"/>
  <c r="AA26" i="29"/>
  <c r="AA80" i="29" s="1"/>
  <c r="I41" i="29"/>
  <c r="Y11" i="29"/>
  <c r="AA39" i="29"/>
  <c r="Z54" i="29"/>
  <c r="Z81" i="29" s="1"/>
  <c r="K27" i="29"/>
  <c r="Y20" i="29"/>
  <c r="K30" i="29"/>
  <c r="P20" i="29"/>
  <c r="P74" i="29" s="1"/>
  <c r="U54" i="29"/>
  <c r="P57" i="29"/>
  <c r="U37" i="29"/>
  <c r="G28" i="29"/>
  <c r="R52" i="29"/>
  <c r="O57" i="29"/>
  <c r="Z40" i="29"/>
  <c r="Q17" i="29"/>
  <c r="AA30" i="29"/>
  <c r="G9" i="29"/>
  <c r="H39" i="29"/>
  <c r="I24" i="29"/>
  <c r="I78" i="29" s="1"/>
  <c r="P14" i="29"/>
  <c r="G25" i="29"/>
  <c r="J22" i="29"/>
  <c r="J76" i="29" s="1"/>
  <c r="V52" i="29"/>
  <c r="Q38" i="29"/>
  <c r="J56" i="29"/>
  <c r="K54" i="29"/>
  <c r="P55" i="29"/>
  <c r="P82" i="29" s="1"/>
  <c r="X41" i="29"/>
  <c r="I36" i="29"/>
  <c r="O41" i="29"/>
  <c r="J38" i="29"/>
  <c r="W23" i="29"/>
  <c r="H41" i="29"/>
  <c r="Q49" i="29"/>
  <c r="Q76" i="29" s="1"/>
  <c r="Z56" i="29"/>
  <c r="J52" i="29"/>
  <c r="Q48" i="29"/>
  <c r="R16" i="29"/>
  <c r="P37" i="29"/>
  <c r="Y53" i="29"/>
  <c r="H40" i="29"/>
  <c r="AA52" i="29"/>
  <c r="G29" i="29"/>
  <c r="G83" i="29" s="1"/>
  <c r="X55" i="29"/>
  <c r="K11" i="29"/>
  <c r="T42" i="29"/>
  <c r="P38" i="29"/>
  <c r="K36" i="29"/>
  <c r="W11" i="29"/>
  <c r="Y47" i="29"/>
  <c r="U19" i="29"/>
  <c r="U73" i="29" s="1"/>
  <c r="Z16" i="29"/>
  <c r="Z70" i="29" s="1"/>
  <c r="Q43" i="29"/>
  <c r="J46" i="29"/>
  <c r="J73" i="29" s="1"/>
  <c r="U13" i="29"/>
  <c r="G47" i="29"/>
  <c r="AA51" i="29"/>
  <c r="U22" i="29"/>
  <c r="AA56" i="29"/>
  <c r="AA83" i="29" s="1"/>
  <c r="K40" i="29"/>
  <c r="K67" i="29" s="1"/>
  <c r="Z37" i="29"/>
  <c r="W50" i="29"/>
  <c r="R27" i="29"/>
  <c r="T11" i="29"/>
  <c r="G48" i="29"/>
  <c r="I16" i="29"/>
  <c r="J51" i="29"/>
  <c r="Y22" i="29"/>
  <c r="Y76" i="29" s="1"/>
  <c r="T51" i="29"/>
  <c r="AA45" i="29"/>
  <c r="S21" i="29"/>
  <c r="R57" i="29"/>
  <c r="Z51" i="29"/>
  <c r="S37" i="29"/>
  <c r="K38" i="29"/>
  <c r="K65" i="29" s="1"/>
  <c r="U51" i="29"/>
  <c r="G38" i="29"/>
  <c r="K47" i="29"/>
  <c r="K74" i="29" s="1"/>
  <c r="W27" i="29"/>
  <c r="S13" i="29"/>
  <c r="O14" i="29"/>
  <c r="Z24" i="29"/>
  <c r="T21" i="29"/>
  <c r="T75" i="29" s="1"/>
  <c r="Y27" i="29"/>
  <c r="Y81" i="29" s="1"/>
  <c r="K45" i="29"/>
  <c r="Y46" i="29"/>
  <c r="G37" i="29"/>
  <c r="Q39" i="29"/>
  <c r="S57" i="29"/>
  <c r="P10" i="29"/>
  <c r="U52" i="29"/>
  <c r="U79" i="29" s="1"/>
  <c r="Q51" i="29"/>
  <c r="V22" i="29"/>
  <c r="AA14" i="29"/>
  <c r="W42" i="29"/>
  <c r="W69" i="29" s="1"/>
  <c r="H46" i="29"/>
  <c r="V46" i="29"/>
  <c r="S41" i="29"/>
  <c r="T46" i="29"/>
  <c r="Z50" i="29"/>
  <c r="J57" i="29"/>
  <c r="G52" i="29"/>
  <c r="K50" i="29"/>
  <c r="K77" i="29" s="1"/>
  <c r="J41" i="29"/>
  <c r="K37" i="29"/>
  <c r="G43" i="29"/>
  <c r="X50" i="29"/>
  <c r="X77" i="29" s="1"/>
  <c r="AA28" i="29"/>
  <c r="AA82" i="29" s="1"/>
  <c r="P26" i="29"/>
  <c r="Q28" i="29"/>
  <c r="Q82" i="29" s="1"/>
  <c r="S54" i="29"/>
  <c r="S81" i="29" s="1"/>
  <c r="H43" i="29"/>
  <c r="S24" i="29"/>
  <c r="T45" i="29"/>
  <c r="W30" i="29"/>
  <c r="W84" i="29" s="1"/>
  <c r="Q10" i="29"/>
  <c r="Q64" i="29" s="1"/>
  <c r="K43" i="29"/>
  <c r="S19" i="29"/>
  <c r="Y28" i="29"/>
  <c r="P9" i="29"/>
  <c r="P63" i="29" s="1"/>
  <c r="R20" i="29"/>
  <c r="R74" i="29" s="1"/>
  <c r="J29" i="29"/>
  <c r="J83" i="29" s="1"/>
  <c r="Q24" i="29"/>
  <c r="T12" i="29"/>
  <c r="Y15" i="29"/>
  <c r="U18" i="29"/>
  <c r="P24" i="29"/>
  <c r="K26" i="29"/>
  <c r="O27" i="29"/>
  <c r="W19" i="29"/>
  <c r="U21" i="29"/>
  <c r="U75" i="29" s="1"/>
  <c r="Z12" i="29"/>
  <c r="S30" i="29"/>
  <c r="S84" i="29" s="1"/>
  <c r="H37" i="29"/>
  <c r="X26" i="29"/>
  <c r="X80" i="29" s="1"/>
  <c r="I46" i="29"/>
  <c r="H56" i="29"/>
  <c r="R50" i="29"/>
  <c r="J26" i="29"/>
  <c r="J80" i="29" s="1"/>
  <c r="R26" i="29"/>
  <c r="R80" i="29" s="1"/>
  <c r="Q27" i="29"/>
  <c r="K56" i="29"/>
  <c r="W57" i="29"/>
  <c r="U38" i="29"/>
  <c r="R54" i="29"/>
  <c r="I51" i="29"/>
  <c r="V16" i="29"/>
  <c r="V70" i="29" s="1"/>
  <c r="I21" i="29"/>
  <c r="I49" i="29"/>
  <c r="Y41" i="29"/>
  <c r="V43" i="29"/>
  <c r="K51" i="29"/>
  <c r="V55" i="29"/>
  <c r="U45" i="29"/>
  <c r="X42" i="29"/>
  <c r="J12" i="29"/>
  <c r="J66" i="29" s="1"/>
  <c r="AA21" i="29"/>
  <c r="U27" i="29"/>
  <c r="S36" i="29"/>
  <c r="P19" i="29"/>
  <c r="O56" i="29"/>
  <c r="T27" i="29"/>
  <c r="P41" i="29"/>
  <c r="P53" i="29"/>
  <c r="P80" i="29" s="1"/>
  <c r="I44" i="29"/>
  <c r="G41" i="29"/>
  <c r="V9" i="29"/>
  <c r="T19" i="29"/>
  <c r="P40" i="29"/>
  <c r="O28" i="29"/>
  <c r="Q15" i="29"/>
  <c r="Q69" i="29" s="1"/>
  <c r="Z23" i="29"/>
  <c r="Z77" i="29" s="1"/>
  <c r="H50" i="29"/>
  <c r="U39" i="29"/>
  <c r="U66" i="29" s="1"/>
  <c r="G42" i="29"/>
  <c r="AA51" i="37"/>
  <c r="K48" i="29"/>
  <c r="V50" i="29"/>
  <c r="G30" i="29"/>
  <c r="I22" i="29"/>
  <c r="I76" i="29" s="1"/>
  <c r="G36" i="29"/>
  <c r="G63" i="29" s="1"/>
  <c r="W37" i="29"/>
  <c r="W64" i="29" s="1"/>
  <c r="T14" i="29"/>
  <c r="V18" i="29"/>
  <c r="V38" i="29"/>
  <c r="P16" i="29"/>
  <c r="X44" i="29"/>
  <c r="R51" i="29"/>
  <c r="AB11" i="37"/>
  <c r="Q20" i="29"/>
  <c r="Q74" i="29" s="1"/>
  <c r="G24" i="29"/>
  <c r="X14" i="29"/>
  <c r="P21" i="29"/>
  <c r="S39" i="29"/>
  <c r="V28" i="29"/>
  <c r="V82" i="29" s="1"/>
  <c r="O44" i="29"/>
  <c r="I25" i="29"/>
  <c r="R45" i="29"/>
  <c r="H12" i="29"/>
  <c r="R36" i="29"/>
  <c r="G55" i="29"/>
  <c r="Y45" i="29"/>
  <c r="H25" i="29"/>
  <c r="H79" i="29" s="1"/>
  <c r="AA40" i="29"/>
  <c r="AA67" i="29" s="1"/>
  <c r="G27" i="29"/>
  <c r="U55" i="29"/>
  <c r="G51" i="29"/>
  <c r="H42" i="29"/>
  <c r="W10" i="29"/>
  <c r="V53" i="29"/>
  <c r="P52" i="29"/>
  <c r="P79" i="29" s="1"/>
  <c r="H55" i="29"/>
  <c r="Z41" i="29"/>
  <c r="Q26" i="29"/>
  <c r="Q80" i="29" s="1"/>
  <c r="H38" i="29"/>
  <c r="S55" i="29"/>
  <c r="Q14" i="29"/>
  <c r="U10" i="29"/>
  <c r="U64" i="29" s="1"/>
  <c r="O52" i="29"/>
  <c r="O79" i="29" s="1"/>
  <c r="P39" i="29"/>
  <c r="V10" i="29"/>
  <c r="Y54" i="29"/>
  <c r="H45" i="29"/>
  <c r="G10" i="29"/>
  <c r="H48" i="29"/>
  <c r="R44" i="29"/>
  <c r="U9" i="29"/>
  <c r="Y29" i="29"/>
  <c r="P49" i="29"/>
  <c r="W49" i="29"/>
  <c r="W76" i="29" s="1"/>
  <c r="W44" i="29"/>
  <c r="W71" i="29" s="1"/>
  <c r="J43" i="29"/>
  <c r="H49" i="29"/>
  <c r="U25" i="29"/>
  <c r="AB23" i="37"/>
  <c r="I13" i="29"/>
  <c r="I67" i="29" s="1"/>
  <c r="H10" i="29"/>
  <c r="H64" i="29" s="1"/>
  <c r="X22" i="29"/>
  <c r="X76" i="29" s="1"/>
  <c r="K28" i="29"/>
  <c r="R42" i="29"/>
  <c r="AA43" i="29"/>
  <c r="Q23" i="29"/>
  <c r="T36" i="29"/>
  <c r="T63" i="29" s="1"/>
  <c r="U49" i="29"/>
  <c r="U76" i="29" s="1"/>
  <c r="H47" i="29"/>
  <c r="O21" i="29"/>
  <c r="O75" i="29" s="1"/>
  <c r="K57" i="29"/>
  <c r="K84" i="29" s="1"/>
  <c r="P28" i="29"/>
  <c r="T20" i="29"/>
  <c r="R56" i="29"/>
  <c r="H36" i="29"/>
  <c r="H63" i="29" s="1"/>
  <c r="J16" i="29"/>
  <c r="J70" i="29" s="1"/>
  <c r="T24" i="29"/>
  <c r="U46" i="29"/>
  <c r="J45" i="29"/>
  <c r="O49" i="29"/>
  <c r="X36" i="29"/>
  <c r="K19" i="29"/>
  <c r="K73" i="29" s="1"/>
  <c r="S28" i="29"/>
  <c r="S82" i="29" s="1"/>
  <c r="G44" i="29"/>
  <c r="X38" i="29"/>
  <c r="J50" i="29"/>
  <c r="J77" i="29" s="1"/>
  <c r="V14" i="29"/>
  <c r="K24" i="29"/>
  <c r="K78" i="29" s="1"/>
  <c r="H11" i="29"/>
  <c r="G46" i="29"/>
  <c r="G73" i="29" s="1"/>
  <c r="T18" i="29"/>
  <c r="T72" i="29" s="1"/>
  <c r="T29" i="29"/>
  <c r="T83" i="29" s="1"/>
  <c r="K18" i="29"/>
  <c r="K72" i="29" s="1"/>
  <c r="T22" i="29"/>
  <c r="Q57" i="29"/>
  <c r="Q84" i="29" s="1"/>
  <c r="I53" i="29"/>
  <c r="T16" i="29"/>
  <c r="Y10" i="29"/>
  <c r="K14" i="29"/>
  <c r="K68" i="29" s="1"/>
  <c r="AB10" i="37"/>
  <c r="R29" i="29"/>
  <c r="U44" i="29"/>
  <c r="W48" i="29"/>
  <c r="S17" i="29"/>
  <c r="Y36" i="29"/>
  <c r="O37" i="29"/>
  <c r="V20" i="29"/>
  <c r="V74" i="29" s="1"/>
  <c r="X52" i="29"/>
  <c r="X29" i="29"/>
  <c r="AA44" i="29"/>
  <c r="I11" i="29"/>
  <c r="I65" i="29" s="1"/>
  <c r="P15" i="29"/>
  <c r="U12" i="29"/>
  <c r="AA27" i="29"/>
  <c r="AA81" i="29" s="1"/>
  <c r="J20" i="29"/>
  <c r="Z45" i="29"/>
  <c r="R17" i="29"/>
  <c r="R40" i="29"/>
  <c r="AA50" i="29"/>
  <c r="V24" i="29"/>
  <c r="Z42" i="29"/>
  <c r="U53" i="29"/>
  <c r="U80" i="29" s="1"/>
  <c r="P29" i="29"/>
  <c r="P83" i="29" s="1"/>
  <c r="G20" i="29"/>
  <c r="G74" i="29" s="1"/>
  <c r="U17" i="29"/>
  <c r="P43" i="29"/>
  <c r="O19" i="29"/>
  <c r="O20" i="29"/>
  <c r="O74" i="29" s="1"/>
  <c r="P45" i="29"/>
  <c r="W28" i="29"/>
  <c r="W82" i="29" s="1"/>
  <c r="AA25" i="29"/>
  <c r="AA79" i="29" s="1"/>
  <c r="X51" i="29"/>
  <c r="P22" i="29"/>
  <c r="P76" i="29" s="1"/>
  <c r="P11" i="29"/>
  <c r="P65" i="29" s="1"/>
  <c r="W77" i="29"/>
  <c r="T84" i="29"/>
  <c r="G81" i="29"/>
  <c r="Q77" i="29"/>
  <c r="O83" i="29"/>
  <c r="P75" i="29"/>
  <c r="X63" i="29"/>
  <c r="G69" i="29"/>
  <c r="Z74" i="29"/>
  <c r="O72" i="29"/>
  <c r="S77" i="29"/>
  <c r="J68" i="29"/>
  <c r="Y64" i="29"/>
  <c r="G70" i="29"/>
  <c r="V83" i="29"/>
  <c r="Y69" i="29"/>
  <c r="T81" i="29"/>
  <c r="R84" i="29"/>
  <c r="V81" i="29"/>
  <c r="H76" i="29"/>
  <c r="R76" i="29"/>
  <c r="Q66" i="29"/>
  <c r="H75" i="29"/>
  <c r="AA68" i="29"/>
  <c r="T74" i="29"/>
  <c r="Q68" i="29"/>
  <c r="U78" i="29"/>
  <c r="X83" i="29"/>
  <c r="S66" i="29"/>
  <c r="T76" i="29"/>
  <c r="U81" i="29"/>
  <c r="V63" i="29"/>
  <c r="P78" i="29"/>
  <c r="AA69" i="29"/>
  <c r="V69" i="29"/>
  <c r="S75" i="29"/>
  <c r="Q72" i="29"/>
  <c r="P69" i="29"/>
  <c r="S73" i="29"/>
  <c r="P68" i="29"/>
  <c r="Z68" i="29"/>
  <c r="AA77" i="29"/>
  <c r="V79" i="29"/>
  <c r="H13" i="40"/>
  <c r="AB94" i="10"/>
  <c r="V17" i="35"/>
  <c r="H74" i="10"/>
  <c r="AH9" i="26"/>
  <c r="AI34" i="10"/>
  <c r="J9" i="10"/>
  <c r="U23" i="29"/>
  <c r="L13" i="40"/>
  <c r="BG17" i="35"/>
  <c r="T9" i="26"/>
  <c r="N9" i="10"/>
  <c r="I39" i="10"/>
  <c r="AI29" i="10"/>
  <c r="Y9" i="26"/>
  <c r="AB17" i="35"/>
  <c r="AJ49" i="10"/>
  <c r="H21" i="40"/>
  <c r="M19" i="10"/>
  <c r="AJ17" i="35"/>
  <c r="BL17" i="35"/>
  <c r="AI64" i="10"/>
  <c r="AF17" i="35"/>
  <c r="I14" i="10"/>
  <c r="AD17" i="35"/>
  <c r="AP9" i="26"/>
  <c r="AI49" i="10"/>
  <c r="U29" i="10"/>
  <c r="H32" i="40"/>
  <c r="AJ69" i="10"/>
  <c r="BJ17" i="35"/>
  <c r="AX17" i="35"/>
  <c r="AA17" i="35"/>
  <c r="X29" i="10"/>
  <c r="AJ14" i="10"/>
  <c r="AG14" i="10"/>
  <c r="AK17" i="35"/>
  <c r="M79" i="10"/>
  <c r="AA39" i="10"/>
  <c r="AA19" i="10"/>
  <c r="AF19" i="10"/>
  <c r="L24" i="40"/>
  <c r="N74" i="10"/>
  <c r="AD34" i="10"/>
  <c r="W94" i="10"/>
  <c r="X49" i="10"/>
  <c r="I29" i="10"/>
  <c r="T24" i="10"/>
  <c r="P59" i="10"/>
  <c r="AJ54" i="10"/>
  <c r="AI17" i="35"/>
  <c r="H15" i="40"/>
  <c r="AO9" i="26"/>
  <c r="I89" i="10"/>
  <c r="L28" i="40"/>
  <c r="AI9" i="10"/>
  <c r="I24" i="10"/>
  <c r="I74" i="10"/>
  <c r="V9" i="26"/>
  <c r="U17" i="35"/>
  <c r="AJ39" i="10"/>
  <c r="Z17" i="35"/>
  <c r="X24" i="10"/>
  <c r="S79" i="10"/>
  <c r="W9" i="10"/>
  <c r="AC17" i="35"/>
  <c r="BP17" i="35"/>
  <c r="N19" i="10"/>
  <c r="W44" i="10"/>
  <c r="L22" i="40"/>
  <c r="K34" i="10"/>
  <c r="Z28" i="29"/>
  <c r="Z82" i="29" s="1"/>
  <c r="J94" i="10"/>
  <c r="H89" i="10"/>
  <c r="I19" i="10"/>
  <c r="Z59" i="10"/>
  <c r="AW17" i="35"/>
  <c r="X18" i="29"/>
  <c r="X72" i="29" s="1"/>
  <c r="AL9" i="26"/>
  <c r="J14" i="10"/>
  <c r="AA36" i="29"/>
  <c r="AA63" i="29" s="1"/>
  <c r="L9" i="26"/>
  <c r="R17" i="35"/>
  <c r="U84" i="10"/>
  <c r="H54" i="10"/>
  <c r="S34" i="10"/>
  <c r="AG34" i="10"/>
  <c r="T69" i="10"/>
  <c r="Q9" i="29"/>
  <c r="Q63" i="29" s="1"/>
  <c r="AG94" i="10"/>
  <c r="AI9" i="26"/>
  <c r="V74" i="10"/>
  <c r="L33" i="40"/>
  <c r="L14" i="40"/>
  <c r="I10" i="29"/>
  <c r="I64" i="29" s="1"/>
  <c r="AC79" i="10"/>
  <c r="T84" i="10"/>
  <c r="V94" i="10"/>
  <c r="AF84" i="10"/>
  <c r="Y9" i="10"/>
  <c r="W64" i="10"/>
  <c r="R54" i="10"/>
  <c r="C17" i="35"/>
  <c r="X15" i="29"/>
  <c r="X69" i="29" s="1"/>
  <c r="H16" i="40"/>
  <c r="AG69" i="10"/>
  <c r="BS17" i="35"/>
  <c r="AC9" i="10"/>
  <c r="AY17" i="35"/>
  <c r="Z54" i="10"/>
  <c r="H44" i="10"/>
  <c r="O39" i="10"/>
  <c r="BU17" i="35"/>
  <c r="H26" i="40"/>
  <c r="L12" i="40"/>
  <c r="AI69" i="10"/>
  <c r="AT9" i="26"/>
  <c r="M34" i="10"/>
  <c r="K89" i="10"/>
  <c r="R49" i="10"/>
  <c r="AG89" i="10"/>
  <c r="L29" i="40"/>
  <c r="Y99" i="10"/>
  <c r="V11" i="29"/>
  <c r="V65" i="29" s="1"/>
  <c r="Q74" i="10"/>
  <c r="R9" i="26"/>
  <c r="AG59" i="10"/>
  <c r="T44" i="10"/>
  <c r="I64" i="10"/>
  <c r="AH94" i="10"/>
  <c r="Q54" i="10"/>
  <c r="Q9" i="10"/>
  <c r="AD24" i="10"/>
  <c r="Q69" i="10"/>
  <c r="S49" i="10"/>
  <c r="T34" i="10"/>
  <c r="H24" i="40"/>
  <c r="P24" i="40" s="1"/>
  <c r="BF17" i="35"/>
  <c r="AB9" i="10"/>
  <c r="U79" i="10"/>
  <c r="AN9" i="26"/>
  <c r="W17" i="35"/>
  <c r="BC17" i="35"/>
  <c r="AB59" i="10"/>
  <c r="S47" i="29"/>
  <c r="BR17" i="35"/>
  <c r="J29" i="10"/>
  <c r="AD44" i="10"/>
  <c r="AM9" i="26"/>
  <c r="H29" i="10"/>
  <c r="H17" i="40"/>
  <c r="AB89" i="10"/>
  <c r="AH64" i="10"/>
  <c r="Y34" i="10"/>
  <c r="X48" i="29"/>
  <c r="X75" i="29" s="1"/>
  <c r="J49" i="10"/>
  <c r="AR9" i="26"/>
  <c r="H20" i="40"/>
  <c r="Y24" i="10"/>
  <c r="Q39" i="10"/>
  <c r="AI39" i="10"/>
  <c r="BH17" i="35"/>
  <c r="V44" i="10"/>
  <c r="H23" i="40"/>
  <c r="AD84" i="10"/>
  <c r="AZ17" i="35"/>
  <c r="T19" i="10"/>
  <c r="BB17" i="35"/>
  <c r="AH19" i="10"/>
  <c r="P17" i="35"/>
  <c r="AJ89" i="10"/>
  <c r="BI17" i="35"/>
  <c r="T29" i="10"/>
  <c r="S39" i="10"/>
  <c r="AE17" i="35"/>
  <c r="AD29" i="10"/>
  <c r="H10" i="40"/>
  <c r="AE14" i="10"/>
  <c r="Y17" i="35"/>
  <c r="BD17" i="35"/>
  <c r="O9" i="26"/>
  <c r="H15" i="29"/>
  <c r="H69" i="29" s="1"/>
  <c r="T99" i="10"/>
  <c r="BT17" i="35"/>
  <c r="K9" i="10"/>
  <c r="BN17" i="35"/>
  <c r="BM17" i="35"/>
  <c r="H11" i="40"/>
  <c r="X9" i="10"/>
  <c r="J69" i="10"/>
  <c r="T74" i="10"/>
  <c r="R14" i="29"/>
  <c r="R68" i="29" s="1"/>
  <c r="S17" i="35"/>
  <c r="AG17" i="35"/>
  <c r="S99" i="10"/>
  <c r="O54" i="10"/>
  <c r="AB54" i="10"/>
  <c r="AH17" i="35"/>
  <c r="AI59" i="10"/>
  <c r="K99" i="10"/>
  <c r="W29" i="10"/>
  <c r="BK17" i="35"/>
  <c r="H14" i="40"/>
  <c r="P14" i="40" s="1"/>
  <c r="L27" i="40"/>
  <c r="U9" i="10"/>
  <c r="BO17" i="35"/>
  <c r="BA17" i="35"/>
  <c r="AG9" i="10"/>
  <c r="X39" i="10"/>
  <c r="BE17" i="35"/>
  <c r="X34" i="10"/>
  <c r="AJ9" i="26"/>
  <c r="R29" i="10"/>
  <c r="AD9" i="26"/>
  <c r="U9" i="26"/>
  <c r="H22" i="40"/>
  <c r="P22" i="40" s="1"/>
  <c r="AE44" i="10"/>
  <c r="AJ9" i="10"/>
  <c r="AC29" i="10"/>
  <c r="I84" i="10"/>
  <c r="L18" i="40"/>
  <c r="H69" i="10"/>
  <c r="AH49" i="10"/>
  <c r="L24" i="10"/>
  <c r="J11" i="29"/>
  <c r="J65" i="29" s="1"/>
  <c r="V51" i="29"/>
  <c r="V78" i="29" s="1"/>
  <c r="AA24" i="10"/>
  <c r="AC69" i="10"/>
  <c r="M9" i="26"/>
  <c r="Z21" i="29"/>
  <c r="Z75" i="29" s="1"/>
  <c r="AA69" i="10"/>
  <c r="AG49" i="10"/>
  <c r="AD64" i="10"/>
  <c r="AG79" i="10"/>
  <c r="Z84" i="10"/>
  <c r="X9" i="26"/>
  <c r="AH59" i="10"/>
  <c r="M14" i="10"/>
  <c r="AH84" i="10"/>
  <c r="L23" i="40"/>
  <c r="Z9" i="26"/>
  <c r="AV17" i="35"/>
  <c r="G17" i="29"/>
  <c r="G71" i="29" s="1"/>
  <c r="AF34" i="10"/>
  <c r="R19" i="10"/>
  <c r="N64" i="10"/>
  <c r="L26" i="40"/>
  <c r="M29" i="10"/>
  <c r="Z44" i="10"/>
  <c r="W79" i="10"/>
  <c r="Y14" i="29"/>
  <c r="Y68" i="29" s="1"/>
  <c r="AJ84" i="10"/>
  <c r="Y14" i="10"/>
  <c r="K17" i="29"/>
  <c r="K71" i="29" s="1"/>
  <c r="AB49" i="10"/>
  <c r="Z29" i="10"/>
  <c r="J64" i="10"/>
  <c r="H33" i="40"/>
  <c r="P33" i="40" s="1"/>
  <c r="K12" i="29"/>
  <c r="K66" i="29" s="1"/>
  <c r="AG19" i="10"/>
  <c r="J54" i="10"/>
  <c r="G57" i="29"/>
  <c r="G84" i="29" s="1"/>
  <c r="Y64" i="10"/>
  <c r="AJ19" i="10"/>
  <c r="AJ74" i="10"/>
  <c r="P84" i="10"/>
  <c r="AH14" i="10"/>
  <c r="S84" i="10"/>
  <c r="AA74" i="10"/>
  <c r="AB14" i="10"/>
  <c r="AC19" i="10"/>
  <c r="X44" i="10"/>
  <c r="AA79" i="10"/>
  <c r="V39" i="10"/>
  <c r="AA44" i="10"/>
  <c r="AG29" i="10"/>
  <c r="L10" i="40"/>
  <c r="K19" i="10"/>
  <c r="Y54" i="10"/>
  <c r="S22" i="29"/>
  <c r="S76" i="29" s="1"/>
  <c r="K39" i="10"/>
  <c r="P34" i="10"/>
  <c r="AC89" i="10"/>
  <c r="S94" i="10"/>
  <c r="J89" i="10"/>
  <c r="P49" i="10"/>
  <c r="S54" i="10"/>
  <c r="AI44" i="10"/>
  <c r="R64" i="10"/>
  <c r="O44" i="10"/>
  <c r="Q13" i="29"/>
  <c r="Q67" i="29" s="1"/>
  <c r="K64" i="10"/>
  <c r="T39" i="10"/>
  <c r="U36" i="29"/>
  <c r="U63" i="29" s="1"/>
  <c r="AD69" i="10"/>
  <c r="J39" i="10"/>
  <c r="S14" i="10"/>
  <c r="L59" i="10"/>
  <c r="U69" i="10"/>
  <c r="K79" i="10"/>
  <c r="O9" i="10"/>
  <c r="L29" i="10"/>
  <c r="X74" i="10"/>
  <c r="O34" i="10"/>
  <c r="U34" i="10"/>
  <c r="P89" i="10"/>
  <c r="K15" i="29"/>
  <c r="K69" i="29" s="1"/>
  <c r="AB69" i="10"/>
  <c r="AE9" i="26"/>
  <c r="P64" i="10"/>
  <c r="AE9" i="10"/>
  <c r="Q29" i="10"/>
  <c r="S15" i="29"/>
  <c r="S69" i="29" s="1"/>
  <c r="R13" i="29"/>
  <c r="R67" i="29" s="1"/>
  <c r="W54" i="10"/>
  <c r="U54" i="10"/>
  <c r="R99" i="10"/>
  <c r="K49" i="10"/>
  <c r="N54" i="10"/>
  <c r="O16" i="29"/>
  <c r="O70" i="29" s="1"/>
  <c r="N24" i="10"/>
  <c r="V49" i="10"/>
  <c r="V13" i="29"/>
  <c r="V67" i="29" s="1"/>
  <c r="N49" i="10"/>
  <c r="L9" i="40"/>
  <c r="AI89" i="10"/>
  <c r="AS9" i="26"/>
  <c r="L30" i="40"/>
  <c r="G14" i="29"/>
  <c r="G68" i="29" s="1"/>
  <c r="M69" i="10"/>
  <c r="T17" i="35"/>
  <c r="AH54" i="10"/>
  <c r="AU17" i="35"/>
  <c r="L20" i="40"/>
  <c r="U14" i="10"/>
  <c r="AB9" i="26"/>
  <c r="K54" i="10"/>
  <c r="R19" i="29"/>
  <c r="R73" i="29" s="1"/>
  <c r="K69" i="10"/>
  <c r="T54" i="10"/>
  <c r="Z79" i="10"/>
  <c r="Y59" i="10"/>
  <c r="AE29" i="10"/>
  <c r="L8" i="40"/>
  <c r="P8" i="40" s="1"/>
  <c r="AC94" i="10"/>
  <c r="R18" i="29"/>
  <c r="R72" i="29" s="1"/>
  <c r="G18" i="29"/>
  <c r="G72" i="29" s="1"/>
  <c r="H24" i="10"/>
  <c r="W20" i="29"/>
  <c r="W74" i="29" s="1"/>
  <c r="AG84" i="10"/>
  <c r="L79" i="10"/>
  <c r="U64" i="10"/>
  <c r="AB19" i="10"/>
  <c r="I49" i="10"/>
  <c r="AC44" i="10"/>
  <c r="AB29" i="10"/>
  <c r="Q89" i="10"/>
  <c r="BQ17" i="35"/>
  <c r="H18" i="40"/>
  <c r="P18" i="40" s="1"/>
  <c r="Q59" i="10"/>
  <c r="I94" i="10"/>
  <c r="V34" i="10"/>
  <c r="AI54" i="10"/>
  <c r="V9" i="10"/>
  <c r="Z15" i="29"/>
  <c r="Z69" i="29" s="1"/>
  <c r="R9" i="10"/>
  <c r="Q49" i="10"/>
  <c r="X19" i="10"/>
  <c r="W14" i="29"/>
  <c r="W68" i="29" s="1"/>
  <c r="AH89" i="10"/>
  <c r="AG39" i="10"/>
  <c r="P9" i="10"/>
  <c r="L74" i="10"/>
  <c r="V59" i="10"/>
  <c r="U99" i="10"/>
  <c r="Q24" i="10"/>
  <c r="H64" i="10"/>
  <c r="AE74" i="10"/>
  <c r="Z99" i="10"/>
  <c r="AH24" i="10"/>
  <c r="J99" i="10"/>
  <c r="X14" i="10"/>
  <c r="R44" i="10"/>
  <c r="X99" i="10"/>
  <c r="AE59" i="10"/>
  <c r="AU9" i="26"/>
  <c r="H30" i="40"/>
  <c r="O24" i="10"/>
  <c r="K16" i="29"/>
  <c r="K70" i="29" s="1"/>
  <c r="AG64" i="10"/>
  <c r="W74" i="10"/>
  <c r="AD99" i="10"/>
  <c r="I27" i="29"/>
  <c r="I81" i="29" s="1"/>
  <c r="Y49" i="10"/>
  <c r="V23" i="29"/>
  <c r="V77" i="29" s="1"/>
  <c r="O64" i="10"/>
  <c r="AJ44" i="10"/>
  <c r="K55" i="29"/>
  <c r="K82" i="29" s="1"/>
  <c r="E9" i="26"/>
  <c r="O94" i="10"/>
  <c r="W9" i="26"/>
  <c r="H19" i="40"/>
  <c r="Z34" i="10"/>
  <c r="AA84" i="10"/>
  <c r="H14" i="10"/>
  <c r="W49" i="10"/>
  <c r="X69" i="10"/>
  <c r="T39" i="29"/>
  <c r="T66" i="29" s="1"/>
  <c r="AQ9" i="26"/>
  <c r="AH69" i="10"/>
  <c r="K74" i="10"/>
  <c r="H9" i="40"/>
  <c r="P9" i="40" s="1"/>
  <c r="AB34" i="10"/>
  <c r="AJ24" i="10"/>
  <c r="Z9" i="10"/>
  <c r="AI84" i="10"/>
  <c r="AA49" i="29"/>
  <c r="AA76" i="29" s="1"/>
  <c r="I9" i="10"/>
  <c r="L89" i="10"/>
  <c r="AK9" i="26"/>
  <c r="AA16" i="29"/>
  <c r="AA70" i="29" s="1"/>
  <c r="P44" i="10"/>
  <c r="AC99" i="10"/>
  <c r="AB64" i="10"/>
  <c r="AF24" i="10"/>
  <c r="K21" i="29"/>
  <c r="K75" i="29" s="1"/>
  <c r="P54" i="10"/>
  <c r="S11" i="29"/>
  <c r="S65" i="29" s="1"/>
  <c r="K59" i="10"/>
  <c r="P79" i="10"/>
  <c r="N59" i="10"/>
  <c r="S19" i="10"/>
  <c r="AD94" i="10"/>
  <c r="L14" i="10"/>
  <c r="AC49" i="10"/>
  <c r="Z11" i="29"/>
  <c r="Z65" i="29" s="1"/>
  <c r="AB74" i="10"/>
  <c r="L16" i="40"/>
  <c r="P16" i="40" s="1"/>
  <c r="AC59" i="10"/>
  <c r="Z74" i="10"/>
  <c r="AD19" i="10"/>
  <c r="W38" i="29"/>
  <c r="W65" i="29" s="1"/>
  <c r="T10" i="29"/>
  <c r="T64" i="29" s="1"/>
  <c r="H79" i="10"/>
  <c r="AA12" i="29"/>
  <c r="AA66" i="29" s="1"/>
  <c r="AB39" i="10"/>
  <c r="Q99" i="10"/>
  <c r="H49" i="10"/>
  <c r="K14" i="10"/>
  <c r="J15" i="29"/>
  <c r="J69" i="29" s="1"/>
  <c r="P24" i="10"/>
  <c r="N99" i="10"/>
  <c r="R79" i="10"/>
  <c r="U94" i="10"/>
  <c r="M54" i="10"/>
  <c r="AG74" i="10"/>
  <c r="Q56" i="29"/>
  <c r="Q83" i="29" s="1"/>
  <c r="AI14" i="10"/>
  <c r="G9" i="26"/>
  <c r="L9" i="10"/>
  <c r="I9" i="26"/>
  <c r="N9" i="26"/>
  <c r="X13" i="29"/>
  <c r="X67" i="29" s="1"/>
  <c r="AC9" i="26"/>
  <c r="AA54" i="10"/>
  <c r="M64" i="10"/>
  <c r="AC34" i="10"/>
  <c r="AF69" i="10"/>
  <c r="T15" i="29"/>
  <c r="T69" i="29" s="1"/>
  <c r="J44" i="10"/>
  <c r="J34" i="10"/>
  <c r="AH39" i="10"/>
  <c r="M89" i="10"/>
  <c r="R39" i="10"/>
  <c r="W69" i="10"/>
  <c r="T89" i="10"/>
  <c r="U11" i="29"/>
  <c r="U65" i="29" s="1"/>
  <c r="I29" i="29"/>
  <c r="I83" i="29" s="1"/>
  <c r="I9" i="29"/>
  <c r="I63" i="29" s="1"/>
  <c r="Z19" i="10"/>
  <c r="AF44" i="10"/>
  <c r="X89" i="10"/>
  <c r="I99" i="10"/>
  <c r="Z9" i="29"/>
  <c r="Z63" i="29" s="1"/>
  <c r="T64" i="10"/>
  <c r="L17" i="40"/>
  <c r="AG99" i="10"/>
  <c r="AE34" i="10"/>
  <c r="P19" i="10"/>
  <c r="AI79" i="10"/>
  <c r="X17" i="35"/>
  <c r="Z69" i="10"/>
  <c r="O29" i="10"/>
  <c r="AB44" i="10"/>
  <c r="T94" i="10"/>
  <c r="W89" i="10"/>
  <c r="P29" i="10"/>
  <c r="R34" i="10"/>
  <c r="U44" i="10"/>
  <c r="V29" i="10"/>
  <c r="AF99" i="10"/>
  <c r="AC39" i="10"/>
  <c r="Y38" i="29"/>
  <c r="Y65" i="29" s="1"/>
  <c r="L32" i="40"/>
  <c r="Y9" i="29"/>
  <c r="Y63" i="29" s="1"/>
  <c r="AI19" i="10"/>
  <c r="AH99" i="10"/>
  <c r="AA59" i="10"/>
  <c r="AB99" i="10"/>
  <c r="U19" i="10"/>
  <c r="M39" i="10"/>
  <c r="M44" i="10"/>
  <c r="S44" i="29"/>
  <c r="S71" i="29" s="1"/>
  <c r="AE84" i="10"/>
  <c r="R24" i="10"/>
  <c r="H28" i="40"/>
  <c r="P28" i="40" s="1"/>
  <c r="O19" i="10"/>
  <c r="AE19" i="10"/>
  <c r="AE49" i="10"/>
  <c r="L94" i="10"/>
  <c r="L44" i="10"/>
  <c r="X59" i="10"/>
  <c r="AE24" i="10"/>
  <c r="J47" i="29"/>
  <c r="J74" i="29" s="1"/>
  <c r="AE69" i="10"/>
  <c r="V79" i="10"/>
  <c r="P69" i="10"/>
  <c r="T9" i="10"/>
  <c r="M74" i="10"/>
  <c r="U16" i="29"/>
  <c r="U70" i="29" s="1"/>
  <c r="J84" i="10"/>
  <c r="AA49" i="10"/>
  <c r="H27" i="29"/>
  <c r="H81" i="29" s="1"/>
  <c r="AD89" i="10"/>
  <c r="S9" i="10"/>
  <c r="AH44" i="10"/>
  <c r="AC14" i="10"/>
  <c r="V21" i="29"/>
  <c r="V75" i="29" s="1"/>
  <c r="Q44" i="10"/>
  <c r="AG24" i="10"/>
  <c r="W34" i="10"/>
  <c r="L31" i="40"/>
  <c r="Y29" i="10"/>
  <c r="Z24" i="10"/>
  <c r="O42" i="29"/>
  <c r="O69" i="29" s="1"/>
  <c r="J44" i="29"/>
  <c r="J71" i="29" s="1"/>
  <c r="AE64" i="10"/>
  <c r="Q9" i="26"/>
  <c r="N94" i="10"/>
  <c r="AD49" i="10"/>
  <c r="AD9" i="10"/>
  <c r="W84" i="10"/>
  <c r="N14" i="10"/>
  <c r="AA89" i="10"/>
  <c r="AA10" i="29"/>
  <c r="AA64" i="29" s="1"/>
  <c r="I54" i="10"/>
  <c r="H9" i="10"/>
  <c r="H19" i="10"/>
  <c r="J74" i="10"/>
  <c r="H59" i="10"/>
  <c r="Z39" i="10"/>
  <c r="T49" i="10"/>
  <c r="AF49" i="10"/>
  <c r="AA94" i="10"/>
  <c r="AA29" i="10"/>
  <c r="K94" i="10"/>
  <c r="Z49" i="10"/>
  <c r="AF39" i="10"/>
  <c r="AI99" i="10"/>
  <c r="AJ99" i="10"/>
  <c r="N39" i="10"/>
  <c r="O49" i="10"/>
  <c r="P74" i="10"/>
  <c r="J79" i="10"/>
  <c r="AB84" i="10"/>
  <c r="Y89" i="10"/>
  <c r="R43" i="29"/>
  <c r="R70" i="29" s="1"/>
  <c r="I43" i="29"/>
  <c r="I70" i="29" s="1"/>
  <c r="M59" i="10"/>
  <c r="J10" i="29"/>
  <c r="J64" i="29" s="1"/>
  <c r="I34" i="10"/>
  <c r="O17" i="29"/>
  <c r="O71" i="29" s="1"/>
  <c r="W39" i="10"/>
  <c r="R94" i="10"/>
  <c r="S53" i="29"/>
  <c r="S80" i="29" s="1"/>
  <c r="I28" i="29"/>
  <c r="I82" i="29" s="1"/>
  <c r="Z14" i="10"/>
  <c r="Y39" i="10"/>
  <c r="H26" i="29"/>
  <c r="H80" i="29" s="1"/>
  <c r="AJ34" i="10"/>
  <c r="X37" i="29"/>
  <c r="X64" i="29" s="1"/>
  <c r="K9" i="26"/>
  <c r="AF9" i="26"/>
  <c r="S89" i="10"/>
  <c r="L19" i="10"/>
  <c r="U24" i="10"/>
  <c r="AC24" i="10"/>
  <c r="U59" i="10"/>
  <c r="L49" i="10"/>
  <c r="AH29" i="10"/>
  <c r="H28" i="29"/>
  <c r="H82" i="29" s="1"/>
  <c r="AF9" i="10"/>
  <c r="L99" i="10"/>
  <c r="S24" i="10"/>
  <c r="P94" i="10"/>
  <c r="Z89" i="10"/>
  <c r="P46" i="29"/>
  <c r="P73" i="29" s="1"/>
  <c r="V89" i="10"/>
  <c r="H27" i="40"/>
  <c r="P27" i="40" s="1"/>
  <c r="L64" i="10"/>
  <c r="R10" i="29"/>
  <c r="AF59" i="10"/>
  <c r="H34" i="10"/>
  <c r="X84" i="10"/>
  <c r="AV9" i="26"/>
  <c r="U74" i="10"/>
  <c r="AD74" i="10"/>
  <c r="L25" i="40"/>
  <c r="I45" i="29"/>
  <c r="I72" i="29" s="1"/>
  <c r="X24" i="29"/>
  <c r="X78" i="29" s="1"/>
  <c r="H39" i="10"/>
  <c r="K44" i="10"/>
  <c r="L54" i="10"/>
  <c r="J19" i="10"/>
  <c r="Q64" i="10"/>
  <c r="Y21" i="29"/>
  <c r="Y75" i="29" s="1"/>
  <c r="L34" i="10"/>
  <c r="X54" i="10"/>
  <c r="K84" i="10"/>
  <c r="V17" i="29"/>
  <c r="V71" i="29" s="1"/>
  <c r="S9" i="29"/>
  <c r="S63" i="29" s="1"/>
  <c r="O55" i="29"/>
  <c r="O82" i="29" s="1"/>
  <c r="O53" i="29"/>
  <c r="AF14" i="10"/>
  <c r="M49" i="10"/>
  <c r="H13" i="29"/>
  <c r="H67" i="29" s="1"/>
  <c r="S74" i="10"/>
  <c r="AH9" i="10"/>
  <c r="R23" i="29"/>
  <c r="R77" i="29" s="1"/>
  <c r="AA34" i="10"/>
  <c r="O84" i="10"/>
  <c r="O46" i="29"/>
  <c r="O73" i="29" s="1"/>
  <c r="AF29" i="10"/>
  <c r="Q34" i="10"/>
  <c r="U47" i="29"/>
  <c r="U74" i="29" s="1"/>
  <c r="L84" i="10"/>
  <c r="S20" i="29"/>
  <c r="S74" i="29" s="1"/>
  <c r="V69" i="10"/>
  <c r="O89" i="10"/>
  <c r="T79" i="10"/>
  <c r="W59" i="10"/>
  <c r="AD39" i="10"/>
  <c r="M84" i="10"/>
  <c r="Y79" i="10"/>
  <c r="W99" i="10"/>
  <c r="W9" i="29"/>
  <c r="O74" i="10"/>
  <c r="V19" i="10"/>
  <c r="X94" i="10"/>
  <c r="Z94" i="10"/>
  <c r="J24" i="10"/>
  <c r="O22" i="29"/>
  <c r="O76" i="29" s="1"/>
  <c r="Z18" i="29"/>
  <c r="Z72" i="29" s="1"/>
  <c r="Z64" i="10"/>
  <c r="AF54" i="10"/>
  <c r="AD59" i="10"/>
  <c r="AB24" i="10"/>
  <c r="AF79" i="10"/>
  <c r="AC54" i="10"/>
  <c r="I44" i="10"/>
  <c r="AE94" i="10"/>
  <c r="W13" i="29"/>
  <c r="W67" i="29" s="1"/>
  <c r="AG9" i="26"/>
  <c r="H29" i="40"/>
  <c r="P29" i="40" s="1"/>
  <c r="R14" i="10"/>
  <c r="H18" i="29"/>
  <c r="H72" i="29" s="1"/>
  <c r="V54" i="10"/>
  <c r="N79" i="10"/>
  <c r="AI94" i="10"/>
  <c r="S69" i="10"/>
  <c r="AI74" i="10"/>
  <c r="I79" i="10"/>
  <c r="T14" i="10"/>
  <c r="U30" i="29"/>
  <c r="U84" i="29" s="1"/>
  <c r="R37" i="29"/>
  <c r="AC64" i="10"/>
  <c r="M94" i="10"/>
  <c r="Z10" i="29"/>
  <c r="Z64" i="29" s="1"/>
  <c r="H31" i="40"/>
  <c r="P31" i="40" s="1"/>
  <c r="Y44" i="10"/>
  <c r="AI24" i="10"/>
  <c r="I14" i="29"/>
  <c r="I68" i="29" s="1"/>
  <c r="O24" i="29"/>
  <c r="O78" i="29" s="1"/>
  <c r="S64" i="10"/>
  <c r="R38" i="29"/>
  <c r="R65" i="29" s="1"/>
  <c r="V12" i="29"/>
  <c r="V66" i="29" s="1"/>
  <c r="M99" i="10"/>
  <c r="T50" i="29"/>
  <c r="T77" i="29" s="1"/>
  <c r="O26" i="29"/>
  <c r="O80" i="29" s="1"/>
  <c r="U29" i="29"/>
  <c r="U83" i="29" s="1"/>
  <c r="S43" i="29"/>
  <c r="O11" i="29"/>
  <c r="O65" i="29" s="1"/>
  <c r="N34" i="10"/>
  <c r="R25" i="29"/>
  <c r="R79" i="29" s="1"/>
  <c r="AD79" i="10"/>
  <c r="L69" i="10"/>
  <c r="H99" i="10"/>
  <c r="AD14" i="10"/>
  <c r="AA99" i="10"/>
  <c r="X64" i="10"/>
  <c r="AE99" i="10"/>
  <c r="W19" i="10"/>
  <c r="R84" i="10"/>
  <c r="J9" i="29"/>
  <c r="J63" i="29" s="1"/>
  <c r="S29" i="10"/>
  <c r="AB79" i="10"/>
  <c r="AG54" i="10"/>
  <c r="P14" i="10"/>
  <c r="AE89" i="10"/>
  <c r="AH79" i="10"/>
  <c r="S16" i="29"/>
  <c r="AC74" i="10"/>
  <c r="Y94" i="10"/>
  <c r="I52" i="29"/>
  <c r="I79" i="29" s="1"/>
  <c r="V14" i="10"/>
  <c r="AD54" i="10"/>
  <c r="AJ59" i="10"/>
  <c r="V24" i="10"/>
  <c r="H25" i="40"/>
  <c r="P25" i="40" s="1"/>
  <c r="M24" i="10"/>
  <c r="L19" i="40"/>
  <c r="P12" i="29"/>
  <c r="P66" i="29" s="1"/>
  <c r="Y69" i="10"/>
  <c r="Q17" i="35"/>
  <c r="R59" i="10"/>
  <c r="I69" i="10"/>
  <c r="L39" i="10"/>
  <c r="L11" i="40"/>
  <c r="K24" i="10"/>
  <c r="O79" i="10"/>
  <c r="V99" i="10"/>
  <c r="AF74" i="10"/>
  <c r="Q25" i="29"/>
  <c r="Q79" i="29" s="1"/>
  <c r="R15" i="29"/>
  <c r="R69" i="29" s="1"/>
  <c r="J59" i="10"/>
  <c r="P99" i="10"/>
  <c r="AA11" i="29"/>
  <c r="AA65" i="29" s="1"/>
  <c r="AE54" i="10"/>
  <c r="W24" i="10"/>
  <c r="P18" i="29"/>
  <c r="P72" i="29" s="1"/>
  <c r="V41" i="29"/>
  <c r="V68" i="29" s="1"/>
  <c r="Q94" i="10"/>
  <c r="AF64" i="10"/>
  <c r="L34" i="40"/>
  <c r="H34" i="40"/>
  <c r="P34" i="40" s="1"/>
  <c r="Z29" i="29"/>
  <c r="Z83" i="29" s="1"/>
  <c r="O99" i="10"/>
  <c r="Z19" i="29"/>
  <c r="Z73" i="29" s="1"/>
  <c r="Y19" i="10"/>
  <c r="P17" i="29"/>
  <c r="P71" i="29" s="1"/>
  <c r="Q19" i="10"/>
  <c r="T41" i="29"/>
  <c r="T68" i="29" s="1"/>
  <c r="Q79" i="10"/>
  <c r="O13" i="29"/>
  <c r="O67" i="29" s="1"/>
  <c r="V84" i="10"/>
  <c r="N89" i="10"/>
  <c r="AF94" i="10"/>
  <c r="S59" i="10"/>
  <c r="AJ64" i="10"/>
  <c r="X79" i="10"/>
  <c r="AE79" i="10"/>
  <c r="O59" i="10"/>
  <c r="AJ94" i="10"/>
  <c r="P39" i="10"/>
  <c r="AG44" i="10"/>
  <c r="L15" i="40"/>
  <c r="P15" i="40" s="1"/>
  <c r="W36" i="29"/>
  <c r="H84" i="10"/>
  <c r="N44" i="10"/>
  <c r="S9" i="26"/>
  <c r="AJ79" i="10"/>
  <c r="AA9" i="10"/>
  <c r="O14" i="10"/>
  <c r="H12" i="40"/>
  <c r="P12" i="40" s="1"/>
  <c r="I20" i="29"/>
  <c r="I74" i="29" s="1"/>
  <c r="AH34" i="10"/>
  <c r="R74" i="10"/>
  <c r="AF89" i="10"/>
  <c r="Q84" i="10"/>
  <c r="O69" i="10"/>
  <c r="Y74" i="10"/>
  <c r="K29" i="10"/>
  <c r="N29" i="10"/>
  <c r="T59" i="10"/>
  <c r="Z25" i="29"/>
  <c r="Z79" i="29" s="1"/>
  <c r="S45" i="29"/>
  <c r="W12" i="29"/>
  <c r="W66" i="29" s="1"/>
  <c r="T17" i="29"/>
  <c r="T71" i="29" s="1"/>
  <c r="AE39" i="10"/>
  <c r="R39" i="29"/>
  <c r="R66" i="29" s="1"/>
  <c r="M9" i="10"/>
  <c r="H94" i="10"/>
  <c r="R89" i="10"/>
  <c r="G12" i="29"/>
  <c r="G66" i="29" s="1"/>
  <c r="L21" i="40"/>
  <c r="S18" i="29"/>
  <c r="G23" i="29"/>
  <c r="G77" i="29" s="1"/>
  <c r="AA14" i="10"/>
  <c r="AJ29" i="10"/>
  <c r="Y16" i="29"/>
  <c r="Y70" i="29" s="1"/>
  <c r="K25" i="29"/>
  <c r="K79" i="29" s="1"/>
  <c r="H20" i="29"/>
  <c r="H74" i="29" s="1"/>
  <c r="Z30" i="29"/>
  <c r="Z84" i="29" s="1"/>
  <c r="X39" i="29"/>
  <c r="X66" i="29" s="1"/>
  <c r="AA18" i="29"/>
  <c r="AA72" i="29" s="1"/>
  <c r="U39" i="10"/>
  <c r="U40" i="29"/>
  <c r="U67" i="29" s="1"/>
  <c r="U49" i="10"/>
  <c r="H24" i="29"/>
  <c r="H78" i="29" s="1"/>
  <c r="R69" i="10"/>
  <c r="Z53" i="29"/>
  <c r="Z80" i="29" s="1"/>
  <c r="S14" i="29"/>
  <c r="S68" i="29" s="1"/>
  <c r="V64" i="10"/>
  <c r="I59" i="10"/>
  <c r="U89" i="10"/>
  <c r="S44" i="10"/>
  <c r="N69" i="10"/>
  <c r="W14" i="10"/>
  <c r="AC84" i="10"/>
  <c r="AH74" i="10"/>
  <c r="Q14" i="10"/>
  <c r="K10" i="29"/>
  <c r="K64" i="29" s="1"/>
  <c r="Y84" i="10"/>
  <c r="AA64" i="10"/>
  <c r="N84" i="10"/>
  <c r="Q122" i="29"/>
  <c r="W119" i="29"/>
  <c r="W14" i="41"/>
  <c r="AA121" i="29"/>
  <c r="W96" i="29"/>
  <c r="Z133" i="29"/>
  <c r="Q96" i="29"/>
  <c r="W126" i="29"/>
  <c r="Z125" i="29"/>
  <c r="P127" i="29"/>
  <c r="L100" i="29"/>
  <c r="N129" i="29"/>
  <c r="S130" i="29"/>
  <c r="H96" i="29"/>
  <c r="G39" i="37"/>
  <c r="I43" i="37"/>
  <c r="Y44" i="37"/>
  <c r="P105" i="29"/>
  <c r="K129" i="29"/>
  <c r="M124" i="29"/>
  <c r="J37" i="37"/>
  <c r="S31" i="37"/>
  <c r="M99" i="29"/>
  <c r="I118" i="29"/>
  <c r="P97" i="29"/>
  <c r="U129" i="29"/>
  <c r="K104" i="29"/>
  <c r="O129" i="29"/>
  <c r="M102" i="29"/>
  <c r="Z116" i="29"/>
  <c r="AA131" i="29"/>
  <c r="I37" i="37"/>
  <c r="V106" i="29"/>
  <c r="T42" i="37"/>
  <c r="L116" i="29"/>
  <c r="AA128" i="29"/>
  <c r="I39" i="37"/>
  <c r="U40" i="37"/>
  <c r="S41" i="37"/>
  <c r="H100" i="29"/>
  <c r="X119" i="29"/>
  <c r="P122" i="29"/>
  <c r="K121" i="29"/>
  <c r="T10" i="40"/>
  <c r="J14" i="41"/>
  <c r="AA115" i="29"/>
  <c r="Y125" i="29"/>
  <c r="W44" i="37"/>
  <c r="W124" i="29"/>
  <c r="X42" i="37"/>
  <c r="Q99" i="29"/>
  <c r="O44" i="37"/>
  <c r="Q125" i="29"/>
  <c r="W14" i="37"/>
  <c r="R134" i="29"/>
  <c r="Z102" i="29"/>
  <c r="G96" i="29"/>
  <c r="V98" i="29"/>
  <c r="O101" i="29"/>
  <c r="W125" i="29"/>
  <c r="R105" i="29"/>
  <c r="Y41" i="37"/>
  <c r="N102" i="29"/>
  <c r="S128" i="29"/>
  <c r="V117" i="29"/>
  <c r="V99" i="29"/>
  <c r="Q121" i="29"/>
  <c r="AA9" i="26" a="1"/>
  <c r="H118" i="29"/>
  <c r="Y117" i="29"/>
  <c r="W103" i="29"/>
  <c r="H31" i="37"/>
  <c r="Q106" i="29"/>
  <c r="V39" i="37"/>
  <c r="H43" i="37"/>
  <c r="P40" i="37"/>
  <c r="Z42" i="37"/>
  <c r="O132" i="29"/>
  <c r="W127" i="29"/>
  <c r="Q31" i="37"/>
  <c r="T113" i="29"/>
  <c r="J14" i="37"/>
  <c r="V102" i="29"/>
  <c r="S118" i="29"/>
  <c r="U31" i="41"/>
  <c r="X123" i="29"/>
  <c r="N116" i="29"/>
  <c r="Z118" i="29"/>
  <c r="T31" i="40"/>
  <c r="Y103" i="29"/>
  <c r="T29" i="40"/>
  <c r="AA119" i="29"/>
  <c r="Y120" i="29"/>
  <c r="I133" i="29"/>
  <c r="L42" i="37"/>
  <c r="K43" i="37"/>
  <c r="W100" i="29"/>
  <c r="T115" i="29"/>
  <c r="L37" i="37"/>
  <c r="T32" i="40"/>
  <c r="K44" i="37"/>
  <c r="Y113" i="29"/>
  <c r="T41" i="37"/>
  <c r="Q14" i="37"/>
  <c r="Q119" i="29"/>
  <c r="K103" i="29"/>
  <c r="V101" i="29"/>
  <c r="Q42" i="37"/>
  <c r="S37" i="37"/>
  <c r="Z39" i="37"/>
  <c r="N31" i="37"/>
  <c r="P42" i="37"/>
  <c r="H133" i="29"/>
  <c r="AA120" i="29"/>
  <c r="U113" i="29"/>
  <c r="N44" i="41"/>
  <c r="R119" i="29"/>
  <c r="T131" i="29"/>
  <c r="O38" i="37"/>
  <c r="R130" i="29"/>
  <c r="T95" i="29"/>
  <c r="X41" i="37"/>
  <c r="H42" i="37"/>
  <c r="W121" i="29"/>
  <c r="P95" i="29"/>
  <c r="Q31" i="41"/>
  <c r="S115" i="29"/>
  <c r="Z131" i="29"/>
  <c r="J123" i="29"/>
  <c r="R41" i="37"/>
  <c r="V41" i="37"/>
  <c r="Y97" i="29"/>
  <c r="T100" i="29"/>
  <c r="G115" i="29"/>
  <c r="O97" i="29"/>
  <c r="K122" i="29"/>
  <c r="G132" i="29"/>
  <c r="P98" i="29"/>
  <c r="T126" i="29"/>
  <c r="N39" i="37"/>
  <c r="I126" i="29"/>
  <c r="R97" i="29"/>
  <c r="AA125" i="29"/>
  <c r="N31" i="41"/>
  <c r="T34" i="40"/>
  <c r="J128" i="29"/>
  <c r="I128" i="29"/>
  <c r="P133" i="29"/>
  <c r="V40" i="37"/>
  <c r="G120" i="29"/>
  <c r="W105" i="29"/>
  <c r="T43" i="37"/>
  <c r="S44" i="37"/>
  <c r="M106" i="29"/>
  <c r="Y127" i="29"/>
  <c r="H131" i="29"/>
  <c r="T118" i="29"/>
  <c r="K14" i="41"/>
  <c r="X118" i="29"/>
  <c r="T121" i="29"/>
  <c r="P38" i="37"/>
  <c r="AA116" i="29"/>
  <c r="U122" i="29"/>
  <c r="M105" i="29"/>
  <c r="M39" i="37"/>
  <c r="V126" i="29"/>
  <c r="V115" i="29"/>
  <c r="P126" i="29"/>
  <c r="M44" i="41"/>
  <c r="U42" i="37"/>
  <c r="S103" i="29"/>
  <c r="G37" i="37"/>
  <c r="R129" i="29"/>
  <c r="K98" i="29"/>
  <c r="J9" i="26" a="1"/>
  <c r="Q38" i="37"/>
  <c r="Q40" i="37"/>
  <c r="T38" i="37"/>
  <c r="G129" i="29"/>
  <c r="I115" i="29"/>
  <c r="I104" i="29"/>
  <c r="H99" i="29"/>
  <c r="N100" i="29"/>
  <c r="R131" i="29"/>
  <c r="G117" i="29"/>
  <c r="Q98" i="29"/>
  <c r="O124" i="29"/>
  <c r="Y100" i="29"/>
  <c r="Q131" i="29"/>
  <c r="Q114" i="29"/>
  <c r="H44" i="37"/>
  <c r="R38" i="37"/>
  <c r="K105" i="29"/>
  <c r="M120" i="29"/>
  <c r="Y42" i="37"/>
  <c r="D9" i="26" a="1"/>
  <c r="S123" i="29"/>
  <c r="K14" i="37"/>
  <c r="AA126" i="29"/>
  <c r="X114" i="29"/>
  <c r="U96" i="29"/>
  <c r="H119" i="29"/>
  <c r="X113" i="29"/>
  <c r="I127" i="29"/>
  <c r="I98" i="29"/>
  <c r="I41" i="37"/>
  <c r="V31" i="37"/>
  <c r="H129" i="29"/>
  <c r="J38" i="37"/>
  <c r="J97" i="29"/>
  <c r="Y118" i="29"/>
  <c r="Q37" i="37"/>
  <c r="G100" i="29"/>
  <c r="G133" i="29"/>
  <c r="G126" i="29"/>
  <c r="V133" i="29"/>
  <c r="T103" i="29"/>
  <c r="M117" i="29"/>
  <c r="L133" i="29"/>
  <c r="I131" i="29"/>
  <c r="H106" i="29"/>
  <c r="O44" i="41"/>
  <c r="Y126" i="29"/>
  <c r="S119" i="29"/>
  <c r="K126" i="29"/>
  <c r="G114" i="29"/>
  <c r="N119" i="29"/>
  <c r="J44" i="41"/>
  <c r="Z97" i="29"/>
  <c r="H130" i="29"/>
  <c r="Y106" i="29"/>
  <c r="K95" i="29"/>
  <c r="P101" i="29"/>
  <c r="O131" i="29"/>
  <c r="U103" i="29"/>
  <c r="I44" i="37"/>
  <c r="Y31" i="37"/>
  <c r="R115" i="29"/>
  <c r="T37" i="37"/>
  <c r="AA37" i="37"/>
  <c r="I125" i="29"/>
  <c r="X14" i="41"/>
  <c r="I116" i="29"/>
  <c r="K133" i="29"/>
  <c r="R127" i="29"/>
  <c r="X103" i="29"/>
  <c r="J104" i="29"/>
  <c r="T25" i="40"/>
  <c r="V113" i="29"/>
  <c r="O105" i="29"/>
  <c r="H40" i="37"/>
  <c r="S124" i="29"/>
  <c r="S14" i="41"/>
  <c r="J102" i="29"/>
  <c r="Q117" i="29"/>
  <c r="I130" i="29"/>
  <c r="N14" i="37"/>
  <c r="T22" i="40"/>
  <c r="O41" i="37"/>
  <c r="Z99" i="29"/>
  <c r="Z41" i="37"/>
  <c r="K127" i="29"/>
  <c r="T105" i="29"/>
  <c r="X102" i="29"/>
  <c r="X122" i="29"/>
  <c r="Y114" i="29"/>
  <c r="G99" i="29"/>
  <c r="Q120" i="29"/>
  <c r="W101" i="29"/>
  <c r="R122" i="29"/>
  <c r="U39" i="37"/>
  <c r="L120" i="29"/>
  <c r="T125" i="29"/>
  <c r="N97" i="29"/>
  <c r="V122" i="29"/>
  <c r="G41" i="37"/>
  <c r="S127" i="29"/>
  <c r="J39" i="37"/>
  <c r="Q115" i="29"/>
  <c r="V44" i="37"/>
  <c r="L97" i="29"/>
  <c r="U123" i="29"/>
  <c r="L127" i="29"/>
  <c r="G122" i="29"/>
  <c r="Y43" i="37"/>
  <c r="I31" i="41"/>
  <c r="R100" i="29"/>
  <c r="AA117" i="29"/>
  <c r="M121" i="29"/>
  <c r="T13" i="40"/>
  <c r="S129" i="29"/>
  <c r="G44" i="37"/>
  <c r="J96" i="29"/>
  <c r="T23" i="40"/>
  <c r="K31" i="37"/>
  <c r="Z37" i="37"/>
  <c r="U14" i="37"/>
  <c r="Z129" i="29"/>
  <c r="V37" i="37"/>
  <c r="S97" i="29"/>
  <c r="K132" i="29"/>
  <c r="H37" i="37"/>
  <c r="M96" i="29"/>
  <c r="S39" i="37"/>
  <c r="Y129" i="29"/>
  <c r="W40" i="37"/>
  <c r="T28" i="40"/>
  <c r="Q41" i="37"/>
  <c r="I122" i="29"/>
  <c r="H115" i="29"/>
  <c r="S100" i="29"/>
  <c r="K99" i="29"/>
  <c r="M116" i="29"/>
  <c r="J41" i="37"/>
  <c r="S132" i="29"/>
  <c r="Y122" i="29"/>
  <c r="Y38" i="37"/>
  <c r="M103" i="29"/>
  <c r="T40" i="37"/>
  <c r="R117" i="29"/>
  <c r="T14" i="37"/>
  <c r="S121" i="29"/>
  <c r="O31" i="41"/>
  <c r="V121" i="29"/>
  <c r="Y130" i="29"/>
  <c r="P41" i="37"/>
  <c r="G104" i="29"/>
  <c r="M40" i="37"/>
  <c r="U125" i="29"/>
  <c r="R101" i="29"/>
  <c r="N40" i="37"/>
  <c r="O14" i="37"/>
  <c r="X44" i="37"/>
  <c r="K128" i="29"/>
  <c r="T39" i="37"/>
  <c r="P128" i="29"/>
  <c r="X128" i="29"/>
  <c r="R44" i="37"/>
  <c r="G116" i="29"/>
  <c r="L113" i="29"/>
  <c r="K40" i="37"/>
  <c r="Z123" i="29"/>
  <c r="T18" i="40"/>
  <c r="G125" i="29"/>
  <c r="Z127" i="29"/>
  <c r="X31" i="41"/>
  <c r="Q116" i="29"/>
  <c r="V124" i="29"/>
  <c r="W99" i="29"/>
  <c r="S113" i="29"/>
  <c r="U120" i="29"/>
  <c r="S31" i="41"/>
  <c r="T130" i="29"/>
  <c r="M38" i="37"/>
  <c r="Z14" i="37"/>
  <c r="G14" i="37"/>
  <c r="Q44" i="41"/>
  <c r="S106" i="29"/>
  <c r="X99" i="29"/>
  <c r="O134" i="29"/>
  <c r="L31" i="41"/>
  <c r="V125" i="29"/>
  <c r="J100" i="29"/>
  <c r="K39" i="37"/>
  <c r="J31" i="37"/>
  <c r="K31" i="41"/>
  <c r="K115" i="29"/>
  <c r="J43" i="37"/>
  <c r="O40" i="37"/>
  <c r="N122" i="29"/>
  <c r="X132" i="29"/>
  <c r="S43" i="37"/>
  <c r="T96" i="29"/>
  <c r="O31" i="37"/>
  <c r="X100" i="29"/>
  <c r="P44" i="41"/>
  <c r="T120" i="29"/>
  <c r="R31" i="41"/>
  <c r="I31" i="37"/>
  <c r="K100" i="29"/>
  <c r="O127" i="29"/>
  <c r="Y121" i="29"/>
  <c r="W118" i="29"/>
  <c r="I132" i="29"/>
  <c r="Q130" i="29"/>
  <c r="W104" i="29"/>
  <c r="J132" i="29"/>
  <c r="O14" i="41"/>
  <c r="P31" i="41"/>
  <c r="N99" i="29"/>
  <c r="Z38" i="37"/>
  <c r="O37" i="37"/>
  <c r="U106" i="29"/>
  <c r="Z132" i="29"/>
  <c r="S99" i="29"/>
  <c r="M122" i="29"/>
  <c r="T15" i="40"/>
  <c r="W38" i="37"/>
  <c r="T31" i="37"/>
  <c r="X38" i="37"/>
  <c r="O39" i="37"/>
  <c r="H116" i="29"/>
  <c r="O122" i="29"/>
  <c r="T19" i="40"/>
  <c r="L103" i="29"/>
  <c r="G43" i="37"/>
  <c r="AA133" i="29"/>
  <c r="L131" i="29"/>
  <c r="Q127" i="29"/>
  <c r="J134" i="29"/>
  <c r="W130" i="29"/>
  <c r="W98" i="29"/>
  <c r="R114" i="29"/>
  <c r="K102" i="29"/>
  <c r="O113" i="29"/>
  <c r="O117" i="29"/>
  <c r="Z40" i="37"/>
  <c r="Q14" i="41"/>
  <c r="L101" i="29"/>
  <c r="L31" i="37"/>
  <c r="O121" i="29"/>
  <c r="Q101" i="29"/>
  <c r="T133" i="29"/>
  <c r="H104" i="29"/>
  <c r="N126" i="29"/>
  <c r="J99" i="29"/>
  <c r="V44" i="41"/>
  <c r="J31" i="41"/>
  <c r="O118" i="29"/>
  <c r="Y119" i="29"/>
  <c r="I113" i="29"/>
  <c r="P118" i="29"/>
  <c r="S38" i="37"/>
  <c r="K120" i="29"/>
  <c r="V127" i="29"/>
  <c r="Y128" i="29"/>
  <c r="W106" i="29"/>
  <c r="I99" i="29"/>
  <c r="P96" i="29"/>
  <c r="T26" i="40"/>
  <c r="J105" i="29"/>
  <c r="U115" i="29"/>
  <c r="T134" i="29"/>
  <c r="Y133" i="29"/>
  <c r="L114" i="29"/>
  <c r="N104" i="29"/>
  <c r="H95" i="29"/>
  <c r="X115" i="29"/>
  <c r="T97" i="29"/>
  <c r="M101" i="29"/>
  <c r="M131" i="29"/>
  <c r="I38" i="37"/>
  <c r="V131" i="29"/>
  <c r="K101" i="29"/>
  <c r="R42" i="37"/>
  <c r="U43" i="37"/>
  <c r="Y134" i="29"/>
  <c r="I44" i="41"/>
  <c r="M14" i="41"/>
  <c r="T11" i="40"/>
  <c r="M100" i="29"/>
  <c r="X37" i="37"/>
  <c r="V104" i="29"/>
  <c r="R120" i="29"/>
  <c r="O43" i="37"/>
  <c r="M97" i="29"/>
  <c r="T21" i="40"/>
  <c r="P104" i="29"/>
  <c r="O119" i="29"/>
  <c r="T24" i="40"/>
  <c r="P102" i="29"/>
  <c r="X40" i="37"/>
  <c r="T14" i="41"/>
  <c r="L119" i="29"/>
  <c r="Y40" i="37"/>
  <c r="I101" i="29"/>
  <c r="X105" i="29"/>
  <c r="T129" i="29"/>
  <c r="W31" i="41"/>
  <c r="L122" i="29"/>
  <c r="V123" i="29"/>
  <c r="R99" i="29"/>
  <c r="G98" i="29"/>
  <c r="AA105" i="29"/>
  <c r="G123" i="29"/>
  <c r="R37" i="37"/>
  <c r="K113" i="29"/>
  <c r="P14" i="37"/>
  <c r="V116" i="29"/>
  <c r="M123" i="29"/>
  <c r="U118" i="29"/>
  <c r="O95" i="29"/>
  <c r="I117" i="29"/>
  <c r="N106" i="29"/>
  <c r="H126" i="29"/>
  <c r="H123" i="29"/>
  <c r="Y115" i="29"/>
  <c r="Z124" i="29"/>
  <c r="P9" i="26" a="1"/>
  <c r="V42" i="37"/>
  <c r="W120" i="29"/>
  <c r="U132" i="29"/>
  <c r="AA98" i="29"/>
  <c r="H127" i="29"/>
  <c r="N123" i="29"/>
  <c r="N14" i="41"/>
  <c r="O103" i="29"/>
  <c r="R124" i="29"/>
  <c r="V31" i="41"/>
  <c r="I95" i="29"/>
  <c r="U37" i="37"/>
  <c r="T124" i="29"/>
  <c r="O106" i="29"/>
  <c r="R126" i="29"/>
  <c r="N105" i="29"/>
  <c r="V100" i="29"/>
  <c r="Y101" i="29"/>
  <c r="N114" i="29"/>
  <c r="Z128" i="29"/>
  <c r="J117" i="29"/>
  <c r="J115" i="29"/>
  <c r="M129" i="29"/>
  <c r="R128" i="29"/>
  <c r="V129" i="29"/>
  <c r="H98" i="29"/>
  <c r="L126" i="29"/>
  <c r="H39" i="37"/>
  <c r="Z43" i="37"/>
  <c r="AA100" i="29"/>
  <c r="R116" i="29"/>
  <c r="X95" i="29"/>
  <c r="P44" i="37"/>
  <c r="Z130" i="29"/>
  <c r="T128" i="29"/>
  <c r="L39" i="37"/>
  <c r="AA104" i="29"/>
  <c r="AA130" i="29"/>
  <c r="R95" i="29"/>
  <c r="S104" i="29"/>
  <c r="U101" i="29"/>
  <c r="G113" i="29"/>
  <c r="M133" i="29"/>
  <c r="G97" i="29"/>
  <c r="O102" i="29"/>
  <c r="Q44" i="37"/>
  <c r="Z114" i="29"/>
  <c r="T101" i="29"/>
  <c r="N120" i="29"/>
  <c r="U100" i="29"/>
  <c r="L38" i="37"/>
  <c r="I97" i="29"/>
  <c r="W97" i="29"/>
  <c r="X125" i="29"/>
  <c r="K116" i="29"/>
  <c r="N101" i="29"/>
  <c r="AA101" i="29"/>
  <c r="Z104" i="29"/>
  <c r="J118" i="29"/>
  <c r="N38" i="37"/>
  <c r="X43" i="37"/>
  <c r="L95" i="29"/>
  <c r="N128" i="29"/>
  <c r="R121" i="29"/>
  <c r="I105" i="29"/>
  <c r="G119" i="29"/>
  <c r="S131" i="29"/>
  <c r="I123" i="29"/>
  <c r="AA122" i="29"/>
  <c r="G134" i="29"/>
  <c r="L43" i="37"/>
  <c r="M128" i="29"/>
  <c r="H38" i="37"/>
  <c r="X126" i="29"/>
  <c r="N117" i="29"/>
  <c r="P100" i="29"/>
  <c r="G124" i="29"/>
  <c r="P113" i="29"/>
  <c r="P120" i="29"/>
  <c r="K37" i="37"/>
  <c r="G95" i="29"/>
  <c r="U116" i="29"/>
  <c r="J133" i="29"/>
  <c r="Z105" i="29"/>
  <c r="G101" i="29"/>
  <c r="H103" i="29"/>
  <c r="U41" i="37"/>
  <c r="R123" i="29"/>
  <c r="M118" i="29"/>
  <c r="J103" i="29"/>
  <c r="M115" i="29"/>
  <c r="N96" i="29"/>
  <c r="O125" i="29"/>
  <c r="O96" i="29"/>
  <c r="T102" i="29"/>
  <c r="J124" i="29"/>
  <c r="X101" i="29"/>
  <c r="V130" i="29"/>
  <c r="W129" i="29"/>
  <c r="P37" i="37"/>
  <c r="X39" i="37"/>
  <c r="U124" i="29"/>
  <c r="J129" i="29"/>
  <c r="X104" i="29"/>
  <c r="T123" i="29"/>
  <c r="T116" i="29"/>
  <c r="Z44" i="37"/>
  <c r="T127" i="29"/>
  <c r="W95" i="29"/>
  <c r="K134" i="29"/>
  <c r="F9" i="26" a="1"/>
  <c r="K42" i="37"/>
  <c r="T16" i="40"/>
  <c r="M42" i="37"/>
  <c r="Y39" i="37"/>
  <c r="AA39" i="37"/>
  <c r="G130" i="29"/>
  <c r="S116" i="29"/>
  <c r="AA114" i="29"/>
  <c r="L14" i="41"/>
  <c r="T12" i="40"/>
  <c r="L124" i="29"/>
  <c r="U31" i="37"/>
  <c r="Q118" i="29"/>
  <c r="W122" i="29"/>
  <c r="X117" i="29"/>
  <c r="J127" i="29"/>
  <c r="S95" i="29"/>
  <c r="Z103" i="29"/>
  <c r="S117" i="29"/>
  <c r="G103" i="29"/>
  <c r="L123" i="29"/>
  <c r="Y124" i="29"/>
  <c r="J121" i="29"/>
  <c r="W128" i="29"/>
  <c r="L129" i="29"/>
  <c r="R103" i="29"/>
  <c r="M127" i="29"/>
  <c r="T8" i="40"/>
  <c r="V114" i="29"/>
  <c r="I134" i="29"/>
  <c r="M98" i="29"/>
  <c r="AA127" i="29"/>
  <c r="U126" i="29"/>
  <c r="J131" i="29"/>
  <c r="T9" i="40"/>
  <c r="P130" i="29"/>
  <c r="U130" i="29"/>
  <c r="X14" i="37"/>
  <c r="Q113" i="29"/>
  <c r="Q132" i="29"/>
  <c r="J125" i="29"/>
  <c r="AA41" i="37"/>
  <c r="M126" i="29"/>
  <c r="Y99" i="29"/>
  <c r="U102" i="29"/>
  <c r="H125" i="29"/>
  <c r="X106" i="29"/>
  <c r="J101" i="29"/>
  <c r="S134" i="29"/>
  <c r="U98" i="29"/>
  <c r="Z115" i="29"/>
  <c r="W114" i="29"/>
  <c r="M104" i="29"/>
  <c r="O99" i="29"/>
  <c r="Q95" i="29"/>
  <c r="K130" i="29"/>
  <c r="U127" i="29"/>
  <c r="K123" i="29"/>
  <c r="T106" i="29"/>
  <c r="T98" i="29"/>
  <c r="V128" i="29"/>
  <c r="L105" i="29"/>
  <c r="AA38" i="37"/>
  <c r="AA96" i="29"/>
  <c r="N43" i="37"/>
  <c r="I121" i="29"/>
  <c r="Q39" i="37"/>
  <c r="W39" i="37"/>
  <c r="AA44" i="37"/>
  <c r="L102" i="29"/>
  <c r="U38" i="37"/>
  <c r="N42" i="37"/>
  <c r="T122" i="29"/>
  <c r="W31" i="37"/>
  <c r="P106" i="29"/>
  <c r="S42" i="37"/>
  <c r="Y96" i="29"/>
  <c r="M119" i="29"/>
  <c r="S114" i="29"/>
  <c r="Y116" i="29"/>
  <c r="K38" i="37"/>
  <c r="J106" i="29"/>
  <c r="X124" i="29"/>
  <c r="Q134" i="29"/>
  <c r="J114" i="29"/>
  <c r="J40" i="37"/>
  <c r="Y132" i="29"/>
  <c r="L117" i="29"/>
  <c r="M134" i="29"/>
  <c r="Z121" i="29"/>
  <c r="R133" i="29"/>
  <c r="I120" i="29"/>
  <c r="R98" i="29"/>
  <c r="J122" i="29"/>
  <c r="U128" i="29"/>
  <c r="W37" i="37"/>
  <c r="O115" i="29"/>
  <c r="L14" i="37"/>
  <c r="I42" i="37"/>
  <c r="G31" i="37"/>
  <c r="AA31" i="37"/>
  <c r="Q97" i="29"/>
  <c r="AA40" i="37"/>
  <c r="P14" i="41"/>
  <c r="H124" i="29"/>
  <c r="U104" i="29"/>
  <c r="L104" i="29"/>
  <c r="X127" i="29"/>
  <c r="U134" i="29"/>
  <c r="T104" i="29"/>
  <c r="J116" i="29"/>
  <c r="I14" i="37"/>
  <c r="J44" i="37"/>
  <c r="Q128" i="29"/>
  <c r="U105" i="29"/>
  <c r="K106" i="29"/>
  <c r="J98" i="29"/>
  <c r="L115" i="29"/>
  <c r="H134" i="29"/>
  <c r="R44" i="41"/>
  <c r="O120" i="29"/>
  <c r="L128" i="29"/>
  <c r="T114" i="29"/>
  <c r="R96" i="29"/>
  <c r="N95" i="29"/>
  <c r="R106" i="29"/>
  <c r="G105" i="29"/>
  <c r="Z119" i="29"/>
  <c r="L121" i="29"/>
  <c r="S44" i="41"/>
  <c r="AA43" i="37"/>
  <c r="L118" i="29"/>
  <c r="U114" i="29"/>
  <c r="P121" i="29"/>
  <c r="W102" i="29"/>
  <c r="G106" i="29"/>
  <c r="P123" i="29"/>
  <c r="Z100" i="29"/>
  <c r="Q103" i="29"/>
  <c r="J119" i="29"/>
  <c r="N44" i="37"/>
  <c r="K97" i="29"/>
  <c r="O133" i="29"/>
  <c r="L98" i="29"/>
  <c r="S122" i="29"/>
  <c r="N134" i="29"/>
  <c r="Y95" i="29"/>
  <c r="G121" i="29"/>
  <c r="M125" i="29"/>
  <c r="P39" i="37"/>
  <c r="O98" i="29"/>
  <c r="V103" i="29"/>
  <c r="Z117" i="29"/>
  <c r="AA124" i="29"/>
  <c r="H102" i="29"/>
  <c r="Z101" i="29"/>
  <c r="Z113" i="29"/>
  <c r="M43" i="37"/>
  <c r="H117" i="29"/>
  <c r="M114" i="29"/>
  <c r="H120" i="29"/>
  <c r="Y104" i="29"/>
  <c r="N103" i="29"/>
  <c r="P116" i="29"/>
  <c r="K118" i="29"/>
  <c r="P131" i="29"/>
  <c r="R43" i="37"/>
  <c r="N98" i="29"/>
  <c r="L134" i="29"/>
  <c r="T132" i="29"/>
  <c r="V43" i="37"/>
  <c r="I14" i="41"/>
  <c r="Z98" i="29"/>
  <c r="X130" i="29"/>
  <c r="I103" i="29"/>
  <c r="L99" i="29"/>
  <c r="T44" i="41"/>
  <c r="Z120" i="29"/>
  <c r="H14" i="37"/>
  <c r="O128" i="29"/>
  <c r="O126" i="29"/>
  <c r="W43" i="37"/>
  <c r="Y131" i="29"/>
  <c r="AA134" i="29"/>
  <c r="S133" i="29"/>
  <c r="Z106" i="29"/>
  <c r="AA14" i="37"/>
  <c r="X31" i="37"/>
  <c r="W116" i="29"/>
  <c r="N121" i="29"/>
  <c r="T30" i="40"/>
  <c r="Q123" i="29"/>
  <c r="P134" i="29"/>
  <c r="H128" i="29"/>
  <c r="T99" i="29"/>
  <c r="V119" i="29"/>
  <c r="V105" i="29"/>
  <c r="Y123" i="29"/>
  <c r="X96" i="29"/>
  <c r="Y102" i="29"/>
  <c r="H132" i="29"/>
  <c r="H105" i="29"/>
  <c r="K125" i="29"/>
  <c r="V14" i="37"/>
  <c r="Z96" i="29"/>
  <c r="V95" i="29"/>
  <c r="Q43" i="37"/>
  <c r="S14" i="37"/>
  <c r="R113" i="29"/>
  <c r="Q102" i="29"/>
  <c r="T44" i="37"/>
  <c r="I106" i="29"/>
  <c r="AA106" i="29"/>
  <c r="K119" i="29"/>
  <c r="V120" i="29"/>
  <c r="AA129" i="29"/>
  <c r="M41" i="37"/>
  <c r="G127" i="29"/>
  <c r="P114" i="29"/>
  <c r="Q104" i="29"/>
  <c r="W134" i="29"/>
  <c r="Q124" i="29"/>
  <c r="P125" i="29"/>
  <c r="N125" i="29"/>
  <c r="I40" i="37"/>
  <c r="Z31" i="37"/>
  <c r="G38" i="37"/>
  <c r="U119" i="29"/>
  <c r="P31" i="37"/>
  <c r="Y37" i="37"/>
  <c r="N132" i="29"/>
  <c r="X97" i="29"/>
  <c r="T14" i="40"/>
  <c r="V38" i="37"/>
  <c r="G131" i="29"/>
  <c r="U133" i="29"/>
  <c r="J113" i="29"/>
  <c r="P117" i="29"/>
  <c r="P103" i="29"/>
  <c r="X116" i="29"/>
  <c r="R104" i="29"/>
  <c r="S126" i="29"/>
  <c r="M113" i="29"/>
  <c r="W44" i="41"/>
  <c r="P124" i="29"/>
  <c r="N133" i="29"/>
  <c r="K96" i="29"/>
  <c r="X134" i="29"/>
  <c r="T33" i="40"/>
  <c r="U14" i="41"/>
  <c r="R40" i="37"/>
  <c r="P119" i="29"/>
  <c r="Q129" i="29"/>
  <c r="K117" i="29"/>
  <c r="Q126" i="29"/>
  <c r="G40" i="37"/>
  <c r="X121" i="29"/>
  <c r="L44" i="41"/>
  <c r="T119" i="29"/>
  <c r="X98" i="29"/>
  <c r="O114" i="29"/>
  <c r="R132" i="29"/>
  <c r="V96" i="29"/>
  <c r="K41" i="37"/>
  <c r="K124" i="29"/>
  <c r="H122" i="29"/>
  <c r="AA118" i="29"/>
  <c r="Y105" i="29"/>
  <c r="R125" i="29"/>
  <c r="N118" i="29"/>
  <c r="U44" i="41"/>
  <c r="N131" i="29"/>
  <c r="T31" i="41"/>
  <c r="W131" i="29"/>
  <c r="I100" i="29"/>
  <c r="O123" i="29"/>
  <c r="Y14" i="37"/>
  <c r="R31" i="37"/>
  <c r="K114" i="29"/>
  <c r="AA95" i="29"/>
  <c r="N124" i="29"/>
  <c r="L130" i="29"/>
  <c r="L96" i="29"/>
  <c r="I96" i="29"/>
  <c r="L106" i="29"/>
  <c r="V97" i="29"/>
  <c r="R118" i="29"/>
  <c r="R14" i="41"/>
  <c r="N127" i="29"/>
  <c r="L132" i="29"/>
  <c r="N115" i="29"/>
  <c r="I124" i="29"/>
  <c r="AA132" i="29"/>
  <c r="S105" i="29"/>
  <c r="U97" i="29"/>
  <c r="V132" i="29"/>
  <c r="I114" i="29"/>
  <c r="N41" i="37"/>
  <c r="H97" i="29"/>
  <c r="AA97" i="29"/>
  <c r="G42" i="37"/>
  <c r="N130" i="29"/>
  <c r="Z95" i="29"/>
  <c r="U121" i="29"/>
  <c r="U95" i="29"/>
  <c r="S102" i="29"/>
  <c r="Q100" i="29"/>
  <c r="Y98" i="29"/>
  <c r="Q105" i="29"/>
  <c r="S120" i="29"/>
  <c r="U131" i="29"/>
  <c r="V14" i="41"/>
  <c r="S98" i="29"/>
  <c r="N37" i="37"/>
  <c r="H121" i="29"/>
  <c r="M31" i="37"/>
  <c r="G118" i="29"/>
  <c r="S40" i="37"/>
  <c r="R102" i="29"/>
  <c r="O116" i="29"/>
  <c r="AA123" i="29"/>
  <c r="AA99" i="29"/>
  <c r="W41" i="37"/>
  <c r="V118" i="29"/>
  <c r="Q133" i="29"/>
  <c r="M95" i="29"/>
  <c r="I129" i="29"/>
  <c r="P129" i="29"/>
  <c r="P115" i="29"/>
  <c r="X133" i="29"/>
  <c r="S125" i="29"/>
  <c r="O100" i="29"/>
  <c r="O104" i="29"/>
  <c r="J126" i="29"/>
  <c r="X120" i="29"/>
  <c r="G128" i="29"/>
  <c r="H114" i="29"/>
  <c r="K131" i="29"/>
  <c r="J130" i="29"/>
  <c r="W113" i="29"/>
  <c r="J95" i="29"/>
  <c r="Z126" i="29"/>
  <c r="N113" i="29"/>
  <c r="AA42" i="37"/>
  <c r="Z122" i="29"/>
  <c r="L125" i="29"/>
  <c r="T27" i="40"/>
  <c r="W133" i="29"/>
  <c r="W42" i="37"/>
  <c r="H101" i="29"/>
  <c r="I102" i="29"/>
  <c r="T20" i="40"/>
  <c r="M132" i="29"/>
  <c r="O42" i="37"/>
  <c r="R14" i="37"/>
  <c r="S101" i="29"/>
  <c r="Z134" i="29"/>
  <c r="M44" i="37"/>
  <c r="W132" i="29"/>
  <c r="R39" i="37"/>
  <c r="M37" i="37"/>
  <c r="P132" i="29"/>
  <c r="W123" i="29"/>
  <c r="P99" i="29"/>
  <c r="T117" i="29"/>
  <c r="U117" i="29"/>
  <c r="H113" i="29"/>
  <c r="X129" i="29"/>
  <c r="J120" i="29"/>
  <c r="M31" i="41"/>
  <c r="X131" i="29"/>
  <c r="W117" i="29"/>
  <c r="W115" i="29"/>
  <c r="AA103" i="29"/>
  <c r="M130" i="29"/>
  <c r="J42" i="37"/>
  <c r="V134" i="29"/>
  <c r="T17" i="40"/>
  <c r="H41" i="37"/>
  <c r="I119" i="29"/>
  <c r="K44" i="41"/>
  <c r="U44" i="37"/>
  <c r="L41" i="37"/>
  <c r="U99" i="29"/>
  <c r="G102" i="29"/>
  <c r="P43" i="37"/>
  <c r="O130" i="29"/>
  <c r="L44" i="37"/>
  <c r="X44" i="41"/>
  <c r="H9" i="26" a="1"/>
  <c r="AA102" i="29"/>
  <c r="S96" i="29"/>
  <c r="M14" i="37"/>
  <c r="L40" i="37"/>
  <c r="AA113" i="29"/>
  <c r="V72" i="29" l="1"/>
  <c r="S67" i="29"/>
  <c r="Y78" i="29"/>
  <c r="X71" i="29"/>
  <c r="W75" i="29"/>
  <c r="P64" i="29"/>
  <c r="O84" i="29"/>
  <c r="R75" i="29"/>
  <c r="U77" i="29"/>
  <c r="O66" i="29"/>
  <c r="R71" i="29"/>
  <c r="R83" i="29"/>
  <c r="X65" i="29"/>
  <c r="V64" i="29"/>
  <c r="H77" i="29"/>
  <c r="I71" i="29"/>
  <c r="AA75" i="29"/>
  <c r="Q81" i="29"/>
  <c r="G65" i="29"/>
  <c r="Q70" i="29"/>
  <c r="Q75" i="29"/>
  <c r="K80" i="29"/>
  <c r="Y73" i="29"/>
  <c r="I84" i="29"/>
  <c r="R82" i="29"/>
  <c r="Z66" i="29"/>
  <c r="X68" i="29"/>
  <c r="AA71" i="29"/>
  <c r="K76" i="29"/>
  <c r="T70" i="29"/>
  <c r="R81" i="29"/>
  <c r="S78" i="29"/>
  <c r="AA78" i="29"/>
  <c r="H68" i="29"/>
  <c r="I73" i="29"/>
  <c r="Y80" i="29"/>
  <c r="T82" i="29"/>
  <c r="G67" i="29"/>
  <c r="Q73" i="29"/>
  <c r="Q78" i="29"/>
  <c r="X82" i="29"/>
  <c r="O77" i="29"/>
  <c r="G82" i="29"/>
  <c r="O81" i="29"/>
  <c r="O68" i="29"/>
  <c r="Z78" i="29"/>
  <c r="P81" i="29"/>
  <c r="S64" i="29"/>
  <c r="Y66" i="29"/>
  <c r="J75" i="29"/>
  <c r="Z71" i="29"/>
  <c r="Z67" i="29"/>
  <c r="H70" i="29"/>
  <c r="I77" i="29"/>
  <c r="G76" i="29"/>
  <c r="T73" i="29"/>
  <c r="T65" i="29"/>
  <c r="Y79" i="29"/>
  <c r="P67" i="29"/>
  <c r="J72" i="29"/>
  <c r="H65" i="29"/>
  <c r="H66" i="29"/>
  <c r="G78" i="29"/>
  <c r="Y82" i="29"/>
  <c r="G64" i="29"/>
  <c r="W81" i="29"/>
  <c r="Q71" i="29"/>
  <c r="Q86" i="29" s="1"/>
  <c r="J82" i="29"/>
  <c r="W79" i="29"/>
  <c r="G75" i="29"/>
  <c r="P84" i="29"/>
  <c r="U72" i="29"/>
  <c r="O64" i="29"/>
  <c r="O85" i="29" s="1"/>
  <c r="J57" i="41" s="1"/>
  <c r="I80" i="29"/>
  <c r="H73" i="29"/>
  <c r="U68" i="29"/>
  <c r="U86" i="29" s="1"/>
  <c r="U58" i="41" s="1"/>
  <c r="U71" i="29"/>
  <c r="J84" i="29"/>
  <c r="V76" i="29"/>
  <c r="T78" i="29"/>
  <c r="G79" i="29"/>
  <c r="Y74" i="29"/>
  <c r="I75" i="29"/>
  <c r="I86" i="29" s="1"/>
  <c r="I58" i="41" s="1"/>
  <c r="AA74" i="29"/>
  <c r="Z76" i="29"/>
  <c r="W78" i="29"/>
  <c r="J79" i="29"/>
  <c r="X79" i="29"/>
  <c r="K83" i="29"/>
  <c r="P70" i="29"/>
  <c r="W73" i="29"/>
  <c r="K81" i="29"/>
  <c r="K85" i="29" s="1"/>
  <c r="T57" i="41" s="1"/>
  <c r="V80" i="29"/>
  <c r="Y83" i="29"/>
  <c r="R78" i="29"/>
  <c r="S72" i="29"/>
  <c r="S70" i="29"/>
  <c r="F9" i="26"/>
  <c r="D9" i="26"/>
  <c r="P9" i="26"/>
  <c r="AB38" i="37"/>
  <c r="AB95" i="29"/>
  <c r="AB103" i="29"/>
  <c r="AB100" i="29"/>
  <c r="AB39" i="37"/>
  <c r="AB102" i="29"/>
  <c r="AB40" i="37"/>
  <c r="AB101" i="29"/>
  <c r="AB99" i="29"/>
  <c r="AB96" i="29"/>
  <c r="AB98" i="29"/>
  <c r="AB42" i="37"/>
  <c r="AB97" i="29"/>
  <c r="AB41" i="37"/>
  <c r="AB43" i="37"/>
  <c r="J9" i="26"/>
  <c r="H9" i="26"/>
  <c r="AA9" i="26"/>
  <c r="Y85" i="29"/>
  <c r="R57" i="41" s="1"/>
  <c r="AH11" i="26" a="1"/>
  <c r="AH11" i="26" s="1"/>
  <c r="AH10" i="26" a="1"/>
  <c r="AH10" i="26" s="1"/>
  <c r="G86" i="29"/>
  <c r="L58" i="41" s="1"/>
  <c r="G85" i="29"/>
  <c r="L57" i="41" s="1"/>
  <c r="J85" i="29"/>
  <c r="K57" i="41" s="1"/>
  <c r="Z86" i="29"/>
  <c r="S58" i="41" s="1"/>
  <c r="I85" i="29"/>
  <c r="I57" i="41" s="1"/>
  <c r="AC10" i="26" a="1"/>
  <c r="AC10" i="26" s="1"/>
  <c r="AC11" i="26" a="1"/>
  <c r="AC11" i="26" s="1"/>
  <c r="AC12" i="26" s="1"/>
  <c r="AQ10" i="26" a="1"/>
  <c r="AQ10" i="26" s="1"/>
  <c r="AQ11" i="26" a="1"/>
  <c r="AQ11" i="26" s="1"/>
  <c r="AE10" i="26" a="1"/>
  <c r="AE10" i="26" s="1"/>
  <c r="AE11" i="26" a="1"/>
  <c r="AE11" i="26" s="1"/>
  <c r="U85" i="29"/>
  <c r="U57" i="41" s="1"/>
  <c r="M11" i="26" a="1"/>
  <c r="M11" i="26" s="1"/>
  <c r="M10" i="26" a="1"/>
  <c r="M10" i="26" s="1"/>
  <c r="P23" i="40"/>
  <c r="V86" i="29"/>
  <c r="W58" i="41" s="1"/>
  <c r="P26" i="40"/>
  <c r="Q85" i="29"/>
  <c r="AL10" i="26" a="1"/>
  <c r="AL10" i="26" s="1"/>
  <c r="AL11" i="26" a="1"/>
  <c r="AL11" i="26" s="1"/>
  <c r="P32" i="40"/>
  <c r="AG11" i="26" a="1"/>
  <c r="AG11" i="26" s="1"/>
  <c r="AG10" i="26" a="1"/>
  <c r="AG10" i="26" s="1"/>
  <c r="Q10" i="26" a="1"/>
  <c r="Q10" i="26" s="1"/>
  <c r="Q11" i="26" a="1"/>
  <c r="Q11" i="26" s="1"/>
  <c r="T85" i="29"/>
  <c r="Q57" i="41" s="1"/>
  <c r="T86" i="29"/>
  <c r="Q58" i="41" s="1"/>
  <c r="P30" i="40"/>
  <c r="P11" i="40"/>
  <c r="P20" i="40"/>
  <c r="P21" i="40"/>
  <c r="K86" i="29"/>
  <c r="T58" i="41" s="1"/>
  <c r="P85" i="29"/>
  <c r="M57" i="41" s="1"/>
  <c r="P86" i="29"/>
  <c r="M58" i="41" s="1"/>
  <c r="O86" i="29"/>
  <c r="J58" i="41" s="1"/>
  <c r="P19" i="40"/>
  <c r="AJ11" i="26" a="1"/>
  <c r="AJ11" i="26" s="1"/>
  <c r="AJ10" i="26" a="1"/>
  <c r="AJ10" i="26" s="1"/>
  <c r="P10" i="40"/>
  <c r="AR10" i="26" a="1"/>
  <c r="AR10" i="26" s="1"/>
  <c r="AR11" i="26" a="1"/>
  <c r="AR11" i="26" s="1"/>
  <c r="L11" i="26" a="1"/>
  <c r="L11" i="26" s="1"/>
  <c r="L10" i="26" a="1"/>
  <c r="L10" i="26" s="1"/>
  <c r="W63" i="29"/>
  <c r="H86" i="29"/>
  <c r="X58" i="41" s="1"/>
  <c r="H85" i="29"/>
  <c r="X57" i="41" s="1"/>
  <c r="S86" i="29"/>
  <c r="P58" i="41" s="1"/>
  <c r="S85" i="29"/>
  <c r="P57" i="41" s="1"/>
  <c r="R64" i="29"/>
  <c r="X86" i="29"/>
  <c r="O58" i="41" s="1"/>
  <c r="X85" i="29"/>
  <c r="O57" i="41" s="1"/>
  <c r="Z10" i="26" a="1"/>
  <c r="Z10" i="26" s="1"/>
  <c r="Z11" i="26" a="1"/>
  <c r="Z11" i="26" s="1"/>
  <c r="O11" i="26" a="1"/>
  <c r="O11" i="26" s="1"/>
  <c r="O10" i="26" a="1"/>
  <c r="O10" i="26" s="1"/>
  <c r="P17" i="40"/>
  <c r="AN10" i="26" a="1"/>
  <c r="AN10" i="26" s="1"/>
  <c r="AN11" i="26" a="1"/>
  <c r="AN11" i="26" s="1"/>
  <c r="R10" i="26" a="1"/>
  <c r="R10" i="26" s="1"/>
  <c r="R11" i="26" a="1"/>
  <c r="R11" i="26" s="1"/>
  <c r="AI11" i="26" a="1"/>
  <c r="AI11" i="26" s="1"/>
  <c r="AI10" i="26" a="1"/>
  <c r="AI10" i="26" s="1"/>
  <c r="AA85" i="29"/>
  <c r="AA86" i="29"/>
  <c r="T10" i="26" a="1"/>
  <c r="T10" i="26" s="1"/>
  <c r="T11" i="26" a="1"/>
  <c r="T11" i="26" s="1"/>
  <c r="P13" i="40"/>
  <c r="J39" i="41"/>
  <c r="V39" i="41"/>
  <c r="I38" i="41"/>
  <c r="AD11" i="26" a="1"/>
  <c r="U10" i="26" a="1"/>
  <c r="P38" i="41"/>
  <c r="AS10" i="26" a="1"/>
  <c r="G11" i="26" a="1"/>
  <c r="O37" i="41"/>
  <c r="Q39" i="41"/>
  <c r="I42" i="41"/>
  <c r="W11" i="26" a="1"/>
  <c r="Q43" i="41"/>
  <c r="AU11" i="26" a="1"/>
  <c r="I39" i="41"/>
  <c r="S10" i="26" a="1"/>
  <c r="I40" i="41"/>
  <c r="Q37" i="41"/>
  <c r="S11" i="26" a="1"/>
  <c r="V38" i="41"/>
  <c r="W40" i="41"/>
  <c r="T40" i="41"/>
  <c r="N42" i="41"/>
  <c r="T41" i="41"/>
  <c r="S39" i="41"/>
  <c r="AP10" i="26" a="1"/>
  <c r="AB11" i="26" a="1"/>
  <c r="O39" i="41"/>
  <c r="S43" i="41"/>
  <c r="U39" i="41"/>
  <c r="I41" i="41"/>
  <c r="N11" i="26" a="1"/>
  <c r="AO11" i="26" a="1"/>
  <c r="R41" i="41"/>
  <c r="V40" i="41"/>
  <c r="O41" i="41"/>
  <c r="U37" i="41"/>
  <c r="Q40" i="41"/>
  <c r="K10" i="26" a="1"/>
  <c r="W43" i="41"/>
  <c r="AS11" i="26" a="1"/>
  <c r="V11" i="26" a="1"/>
  <c r="W39" i="41"/>
  <c r="S41" i="41"/>
  <c r="K41" i="41"/>
  <c r="X10" i="26" a="1"/>
  <c r="K43" i="41"/>
  <c r="U43" i="41"/>
  <c r="V37" i="41"/>
  <c r="AO10" i="26" a="1"/>
  <c r="P40" i="41"/>
  <c r="L38" i="41"/>
  <c r="K38" i="41"/>
  <c r="T43" i="41"/>
  <c r="X11" i="26" a="1"/>
  <c r="AK11" i="26" a="1"/>
  <c r="R43" i="41"/>
  <c r="K40" i="41"/>
  <c r="N41" i="41"/>
  <c r="L42" i="41"/>
  <c r="N38" i="41"/>
  <c r="M42" i="41"/>
  <c r="T39" i="41"/>
  <c r="U40" i="41"/>
  <c r="K42" i="41"/>
  <c r="T37" i="41"/>
  <c r="T38" i="41"/>
  <c r="X39" i="41"/>
  <c r="W42" i="41"/>
  <c r="J38" i="41"/>
  <c r="AB10" i="26" a="1"/>
  <c r="N10" i="26" a="1"/>
  <c r="L41" i="41"/>
  <c r="X40" i="41"/>
  <c r="AV10" i="26" a="1"/>
  <c r="I43" i="41"/>
  <c r="O38" i="41"/>
  <c r="P43" i="41"/>
  <c r="M39" i="41"/>
  <c r="P41" i="41"/>
  <c r="R42" i="41"/>
  <c r="R39" i="41"/>
  <c r="AK10" i="26" a="1"/>
  <c r="S42" i="41"/>
  <c r="J40" i="41"/>
  <c r="L37" i="41"/>
  <c r="AT11" i="26" a="1"/>
  <c r="E11" i="26" a="1"/>
  <c r="U11" i="26" a="1"/>
  <c r="M40" i="41"/>
  <c r="U38" i="41"/>
  <c r="V43" i="41"/>
  <c r="W10" i="26" a="1"/>
  <c r="V10" i="26" a="1"/>
  <c r="R38" i="41"/>
  <c r="P37" i="41"/>
  <c r="AP11" i="26" a="1"/>
  <c r="W41" i="41"/>
  <c r="M38" i="41"/>
  <c r="N43" i="41"/>
  <c r="S40" i="41"/>
  <c r="X41" i="41"/>
  <c r="N37" i="41"/>
  <c r="J37" i="41"/>
  <c r="K11" i="26" a="1"/>
  <c r="V41" i="41"/>
  <c r="M43" i="41"/>
  <c r="I10" i="26" a="1"/>
  <c r="X43" i="41"/>
  <c r="R40" i="41"/>
  <c r="W38" i="41"/>
  <c r="AV11" i="26" a="1"/>
  <c r="V42" i="41"/>
  <c r="M37" i="41"/>
  <c r="M41" i="41"/>
  <c r="Q41" i="41"/>
  <c r="AU10" i="26" a="1"/>
  <c r="I11" i="26" a="1"/>
  <c r="S38" i="41"/>
  <c r="X37" i="41"/>
  <c r="O43" i="41"/>
  <c r="Q42" i="41"/>
  <c r="L43" i="41"/>
  <c r="AF11" i="26" a="1"/>
  <c r="P42" i="41"/>
  <c r="P39" i="41"/>
  <c r="X38" i="41"/>
  <c r="AM10" i="26" a="1"/>
  <c r="O42" i="41"/>
  <c r="O40" i="41"/>
  <c r="G10" i="26" a="1"/>
  <c r="AD10" i="26" a="1"/>
  <c r="N39" i="41"/>
  <c r="L39" i="41"/>
  <c r="N40" i="41"/>
  <c r="K37" i="41"/>
  <c r="X42" i="41"/>
  <c r="Y11" i="26" a="1"/>
  <c r="E10" i="26" a="1"/>
  <c r="W37" i="41"/>
  <c r="R37" i="41"/>
  <c r="L40" i="41"/>
  <c r="J41" i="41"/>
  <c r="AM11" i="26" a="1"/>
  <c r="AF10" i="26" a="1"/>
  <c r="T42" i="41"/>
  <c r="K39" i="41"/>
  <c r="U41" i="41"/>
  <c r="S37" i="41"/>
  <c r="J43" i="41"/>
  <c r="Y10" i="26" a="1"/>
  <c r="J42" i="41"/>
  <c r="AT10" i="26" a="1"/>
  <c r="Q38" i="41"/>
  <c r="I37" i="41"/>
  <c r="U42" i="41"/>
  <c r="Z12" i="26" l="1"/>
  <c r="J86" i="29"/>
  <c r="K58" i="41" s="1"/>
  <c r="Z85" i="29"/>
  <c r="S57" i="41" s="1"/>
  <c r="V85" i="29"/>
  <c r="W57" i="41" s="1"/>
  <c r="Y86" i="29"/>
  <c r="R58" i="41" s="1"/>
  <c r="AL12" i="26"/>
  <c r="AI12" i="26"/>
  <c r="R12" i="26"/>
  <c r="T12" i="26"/>
  <c r="AN12" i="26"/>
  <c r="AH12" i="26"/>
  <c r="AT11" i="26"/>
  <c r="N11" i="26"/>
  <c r="X10" i="26"/>
  <c r="AB10" i="26"/>
  <c r="I11" i="26"/>
  <c r="AS11" i="26"/>
  <c r="K10" i="26"/>
  <c r="AM10" i="26"/>
  <c r="G10" i="26"/>
  <c r="Y11" i="26"/>
  <c r="AK11" i="26"/>
  <c r="S10" i="26"/>
  <c r="S55" i="41" a="1"/>
  <c r="S55" i="41" s="1"/>
  <c r="S51" i="41" a="1"/>
  <c r="S51" i="41" s="1"/>
  <c r="X52" i="41" a="1"/>
  <c r="X52" i="41" s="1"/>
  <c r="J54" i="41" a="1"/>
  <c r="J54" i="41" s="1"/>
  <c r="J53" i="41" a="1"/>
  <c r="J53" i="41" s="1"/>
  <c r="R50" i="41" a="1"/>
  <c r="R50" i="41" s="1"/>
  <c r="L54" i="41" a="1"/>
  <c r="L54" i="41" s="1"/>
  <c r="L50" i="41" a="1"/>
  <c r="L50" i="41" s="1"/>
  <c r="T55" i="41" a="1"/>
  <c r="T55" i="41" s="1"/>
  <c r="W50" i="41" a="1"/>
  <c r="W50" i="41" s="1"/>
  <c r="W55" i="41" a="1"/>
  <c r="W55" i="41" s="1"/>
  <c r="Q56" i="41" a="1"/>
  <c r="Q56" i="41" s="1"/>
  <c r="P54" i="41" a="1"/>
  <c r="P54" i="41" s="1"/>
  <c r="P52" i="41" a="1"/>
  <c r="P52" i="41" s="1"/>
  <c r="I56" i="41" a="1"/>
  <c r="I56" i="41" s="1"/>
  <c r="N51" i="41" a="1"/>
  <c r="N51" i="41" s="1"/>
  <c r="O53" i="41" a="1"/>
  <c r="O53" i="41" s="1"/>
  <c r="O55" i="41" a="1"/>
  <c r="O55" i="41" s="1"/>
  <c r="U54" i="41" a="1"/>
  <c r="U54" i="41" s="1"/>
  <c r="V51" i="41" a="1"/>
  <c r="V51" i="41" s="1"/>
  <c r="V52" i="41" a="1"/>
  <c r="V52" i="41" s="1"/>
  <c r="K52" i="41" a="1"/>
  <c r="K52" i="41" s="1"/>
  <c r="M55" i="41" a="1"/>
  <c r="M55" i="41" s="1"/>
  <c r="M52" i="41" a="1"/>
  <c r="M52" i="41" s="1"/>
  <c r="AU11" i="26"/>
  <c r="X11" i="26"/>
  <c r="AU10" i="26"/>
  <c r="I10" i="26"/>
  <c r="AF11" i="26"/>
  <c r="V10" i="26"/>
  <c r="AM11" i="26"/>
  <c r="E10" i="26"/>
  <c r="G11" i="26"/>
  <c r="Y10" i="26"/>
  <c r="S11" i="26"/>
  <c r="S54" i="41" a="1"/>
  <c r="S54" i="41" s="1"/>
  <c r="S56" i="41" a="1"/>
  <c r="S56" i="41" s="1"/>
  <c r="X50" i="41" a="1"/>
  <c r="X50" i="41" s="1"/>
  <c r="J51" i="41" a="1"/>
  <c r="J51" i="41" s="1"/>
  <c r="J50" i="41" a="1"/>
  <c r="J50" i="41" s="1"/>
  <c r="R56" i="41" a="1"/>
  <c r="R56" i="41" s="1"/>
  <c r="L51" i="41" a="1"/>
  <c r="L51" i="41" s="1"/>
  <c r="T56" i="41" a="1"/>
  <c r="T56" i="41" s="1"/>
  <c r="T53" i="41" a="1"/>
  <c r="T53" i="41" s="1"/>
  <c r="W52" i="41" a="1"/>
  <c r="W52" i="41" s="1"/>
  <c r="Q50" i="41" a="1"/>
  <c r="Q50" i="41" s="1"/>
  <c r="P55" i="41" a="1"/>
  <c r="P55" i="41" s="1"/>
  <c r="P51" i="41" a="1"/>
  <c r="P51" i="41" s="1"/>
  <c r="I53" i="41" a="1"/>
  <c r="I53" i="41" s="1"/>
  <c r="N56" i="41" a="1"/>
  <c r="N56" i="41" s="1"/>
  <c r="O56" i="41" a="1"/>
  <c r="O56" i="41" s="1"/>
  <c r="U52" i="41" a="1"/>
  <c r="U52" i="41" s="1"/>
  <c r="V50" i="41" a="1"/>
  <c r="V50" i="41" s="1"/>
  <c r="K51" i="41" a="1"/>
  <c r="K51" i="41" s="1"/>
  <c r="M51" i="41" a="1"/>
  <c r="M51" i="41" s="1"/>
  <c r="M50" i="41" a="1"/>
  <c r="M50" i="41" s="1"/>
  <c r="AO11" i="26"/>
  <c r="AF10" i="26"/>
  <c r="V11" i="26"/>
  <c r="E11" i="26"/>
  <c r="U10" i="26"/>
  <c r="S50" i="41" a="1"/>
  <c r="S50" i="41" s="1"/>
  <c r="X56" i="41" a="1"/>
  <c r="X56" i="41" s="1"/>
  <c r="X51" i="41" a="1"/>
  <c r="X51" i="41" s="1"/>
  <c r="J55" i="41" a="1"/>
  <c r="J55" i="41" s="1"/>
  <c r="R55" i="41" a="1"/>
  <c r="R55" i="41" s="1"/>
  <c r="R52" i="41" a="1"/>
  <c r="R52" i="41" s="1"/>
  <c r="L53" i="41" a="1"/>
  <c r="L53" i="41" s="1"/>
  <c r="T52" i="41" a="1"/>
  <c r="T52" i="41" s="1"/>
  <c r="T54" i="41" a="1"/>
  <c r="T54" i="41" s="1"/>
  <c r="W53" i="41" a="1"/>
  <c r="W53" i="41" s="1"/>
  <c r="Q53" i="41" a="1"/>
  <c r="Q53" i="41" s="1"/>
  <c r="Q55" i="41" a="1"/>
  <c r="Q55" i="41" s="1"/>
  <c r="P50" i="41" a="1"/>
  <c r="P50" i="41" s="1"/>
  <c r="I55" i="41" a="1"/>
  <c r="I55" i="41" s="1"/>
  <c r="I52" i="41" a="1"/>
  <c r="I52" i="41" s="1"/>
  <c r="N54" i="41" a="1"/>
  <c r="N54" i="41" s="1"/>
  <c r="N55" i="41" a="1"/>
  <c r="N55" i="41" s="1"/>
  <c r="O54" i="41" a="1"/>
  <c r="O54" i="41" s="1"/>
  <c r="U50" i="41" a="1"/>
  <c r="U50" i="41" s="1"/>
  <c r="U53" i="41" a="1"/>
  <c r="U53" i="41" s="1"/>
  <c r="V54" i="41" a="1"/>
  <c r="V54" i="41" s="1"/>
  <c r="K54" i="41" a="1"/>
  <c r="K54" i="41" s="1"/>
  <c r="K56" i="41" a="1"/>
  <c r="K56" i="41" s="1"/>
  <c r="M56" i="41" a="1"/>
  <c r="M56" i="41" s="1"/>
  <c r="AP11" i="26"/>
  <c r="W11" i="26"/>
  <c r="AO10" i="26"/>
  <c r="AD11" i="26"/>
  <c r="U11" i="26"/>
  <c r="AV10" i="26"/>
  <c r="S53" i="41" a="1"/>
  <c r="S53" i="41" s="1"/>
  <c r="X55" i="41" a="1"/>
  <c r="X55" i="41" s="1"/>
  <c r="X53" i="41" a="1"/>
  <c r="X53" i="41" s="1"/>
  <c r="J52" i="41" a="1"/>
  <c r="J52" i="41" s="1"/>
  <c r="R51" i="41" a="1"/>
  <c r="R51" i="41" s="1"/>
  <c r="R54" i="41" a="1"/>
  <c r="R54" i="41" s="1"/>
  <c r="L52" i="41" a="1"/>
  <c r="L52" i="41" s="1"/>
  <c r="T50" i="41" a="1"/>
  <c r="T50" i="41" s="1"/>
  <c r="W54" i="41" a="1"/>
  <c r="W54" i="41" s="1"/>
  <c r="Q54" i="41" a="1"/>
  <c r="Q54" i="41" s="1"/>
  <c r="Q52" i="41" a="1"/>
  <c r="Q52" i="41" s="1"/>
  <c r="P56" i="41" a="1"/>
  <c r="P56" i="41" s="1"/>
  <c r="I51" i="41" a="1"/>
  <c r="I51" i="41" s="1"/>
  <c r="I54" i="41" a="1"/>
  <c r="I54" i="41" s="1"/>
  <c r="N53" i="41" a="1"/>
  <c r="N53" i="41" s="1"/>
  <c r="N50" i="41" a="1"/>
  <c r="N50" i="41" s="1"/>
  <c r="O52" i="41" a="1"/>
  <c r="O52" i="41" s="1"/>
  <c r="U51" i="41" a="1"/>
  <c r="U51" i="41" s="1"/>
  <c r="U55" i="41" a="1"/>
  <c r="U55" i="41" s="1"/>
  <c r="V56" i="41" a="1"/>
  <c r="V56" i="41" s="1"/>
  <c r="K53" i="41" a="1"/>
  <c r="K53" i="41" s="1"/>
  <c r="K50" i="41" a="1"/>
  <c r="K50" i="41" s="1"/>
  <c r="M53" i="41" a="1"/>
  <c r="M53" i="41" s="1"/>
  <c r="AP10" i="26"/>
  <c r="AT10" i="26"/>
  <c r="N10" i="26"/>
  <c r="AB11" i="26"/>
  <c r="W10" i="26"/>
  <c r="AS10" i="26"/>
  <c r="K11" i="26"/>
  <c r="AD10" i="26"/>
  <c r="AK10" i="26"/>
  <c r="AV11" i="26"/>
  <c r="S52" i="41" a="1"/>
  <c r="S52" i="41" s="1"/>
  <c r="X54" i="41" a="1"/>
  <c r="X54" i="41" s="1"/>
  <c r="J56" i="41" a="1"/>
  <c r="J56" i="41" s="1"/>
  <c r="R53" i="41" a="1"/>
  <c r="R53" i="41" s="1"/>
  <c r="L56" i="41" a="1"/>
  <c r="L56" i="41" s="1"/>
  <c r="L55" i="41" a="1"/>
  <c r="L55" i="41" s="1"/>
  <c r="T51" i="41" a="1"/>
  <c r="T51" i="41" s="1"/>
  <c r="W51" i="41" a="1"/>
  <c r="W51" i="41" s="1"/>
  <c r="W56" i="41" a="1"/>
  <c r="W56" i="41" s="1"/>
  <c r="Q51" i="41" a="1"/>
  <c r="Q51" i="41" s="1"/>
  <c r="P53" i="41" a="1"/>
  <c r="P53" i="41" s="1"/>
  <c r="I50" i="41" a="1"/>
  <c r="I50" i="41" s="1"/>
  <c r="N52" i="41" a="1"/>
  <c r="N52" i="41" s="1"/>
  <c r="O51" i="41" a="1"/>
  <c r="O51" i="41" s="1"/>
  <c r="O50" i="41" a="1"/>
  <c r="O50" i="41" s="1"/>
  <c r="U56" i="41" a="1"/>
  <c r="U56" i="41" s="1"/>
  <c r="V53" i="41" a="1"/>
  <c r="V53" i="41" s="1"/>
  <c r="V55" i="41" a="1"/>
  <c r="V55" i="41" s="1"/>
  <c r="K55" i="41" a="1"/>
  <c r="K55" i="41" s="1"/>
  <c r="M54" i="41" a="1"/>
  <c r="M54" i="41" s="1"/>
  <c r="L12" i="26"/>
  <c r="M12" i="26"/>
  <c r="P11" i="26" a="1"/>
  <c r="P11" i="26" s="1"/>
  <c r="P10" i="26" a="1"/>
  <c r="P10" i="26" s="1"/>
  <c r="AQ12" i="26"/>
  <c r="AJ12" i="26"/>
  <c r="O12" i="26"/>
  <c r="R85" i="29"/>
  <c r="N57" i="41" s="1"/>
  <c r="R86" i="29"/>
  <c r="N58" i="41" s="1"/>
  <c r="W86" i="29"/>
  <c r="V58" i="41" s="1"/>
  <c r="W85" i="29"/>
  <c r="V57" i="41" s="1"/>
  <c r="AR12" i="26"/>
  <c r="Q12" i="26"/>
  <c r="AG12" i="26"/>
  <c r="AE12" i="26"/>
  <c r="J10" i="26" a="1"/>
  <c r="AA11" i="26" a="1"/>
  <c r="AA10" i="26" a="1"/>
  <c r="H10" i="26" a="1"/>
  <c r="J11" i="26" a="1"/>
  <c r="H11" i="26" a="1"/>
  <c r="D10" i="26" a="1"/>
  <c r="F10" i="26" a="1"/>
  <c r="D11" i="26" a="1"/>
  <c r="F11" i="26" a="1"/>
  <c r="K12" i="26" l="1"/>
  <c r="G12" i="26"/>
  <c r="U12" i="26"/>
  <c r="AM12" i="26"/>
  <c r="V12" i="26"/>
  <c r="S12" i="26"/>
  <c r="AB12" i="26"/>
  <c r="AV12" i="26"/>
  <c r="E12" i="26"/>
  <c r="X12" i="26"/>
  <c r="AP12" i="26"/>
  <c r="P12" i="26"/>
  <c r="F10" i="26"/>
  <c r="J10" i="26"/>
  <c r="J11" i="26"/>
  <c r="H10" i="26"/>
  <c r="AA11" i="26"/>
  <c r="D10" i="26"/>
  <c r="H11" i="26"/>
  <c r="D11" i="26"/>
  <c r="AA10" i="26"/>
  <c r="F11" i="26"/>
  <c r="AS12" i="26"/>
  <c r="AD12" i="26"/>
  <c r="AF12" i="26"/>
  <c r="AK12" i="26"/>
  <c r="I12" i="26"/>
  <c r="Y12" i="26"/>
  <c r="W12" i="26"/>
  <c r="AO12" i="26"/>
  <c r="N12" i="26"/>
  <c r="AU12" i="26"/>
  <c r="AT12" i="26"/>
  <c r="AA12" i="26" l="1"/>
  <c r="F12" i="26"/>
  <c r="J12" i="26"/>
  <c r="D12" i="26"/>
  <c r="H1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tc={516445F7-25BD-45FF-8612-40104621388B}</author>
  </authors>
  <commentList>
    <comment ref="G6" authorId="0" shapeId="0" xr:uid="{516445F7-25BD-45FF-8612-401046213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Préciser (en jours)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<sst xmlns="http://schemas.openxmlformats.org/spreadsheetml/2006/main" count="47392" uniqueCount="3707">
  <si>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</si>
  <si>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</si>
  <si>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</si>
  <si>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</si>
  <si>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</si>
  <si>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</si>
  <si>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</si>
  <si>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</si>
  <si>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</si>
  <si>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</si>
  <si>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</si>
  <si>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</si>
  <si>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</si>
  <si>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</si>
  <si>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</si>
  <si>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</si>
  <si>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</si>
  <si>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</si>
  <si>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</si>
  <si>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</si>
  <si>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</si>
  <si>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</si>
  <si>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</si>
  <si>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</si>
  <si>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</si>
  <si>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</si>
  <si>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</si>
  <si>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</si>
  <si>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</si>
  <si>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</si>
  <si>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</si>
  <si>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</si>
  <si>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</si>
  <si>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MC</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</si>
  <si>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</si>
  <si>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</si>
  <si>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</si>
  <si>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</si>
  <si>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</si>
  <si>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</si>
  <si>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</si>
  <si>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</si>
  <si>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</si>
  <si>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</si>
  <si>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</si>
  <si>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</si>
  <si>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</si>
  <si>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</si>
  <si>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</si>
  <si>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</si>
  <si>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</si>
  <si>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</si>
  <si>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</si>
  <si>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</si>
  <si>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</si>
  <si>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</si>
  <si>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</si>
  <si>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</si>
  <si>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</si>
  <si>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</si>
  <si>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</si>
  <si>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</si>
  <si>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</si>
  <si>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</si>
  <si>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</si>
  <si>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</si>
  <si>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</si>
  <si>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</si>
  <si>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</si>
  <si>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</si>
  <si>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</si>
  <si>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</si>
  <si>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</si>
  <si>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</si>
  <si>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</si>
  <si>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</si>
  <si>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</si>
  <si>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</si>
  <si>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</si>
  <si>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</si>
  <si>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</si>
  <si>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</si>
  <si>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</si>
  <si>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</si>
  <si>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</si>
  <si>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</si>
  <si>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</si>
  <si>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</si>
  <si>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</si>
  <si>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</si>
  <si>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</si>
  <si>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</si>
  <si>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</si>
  <si>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</si>
  <si>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</si>
  <si>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</si>
  <si>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</si>
  <si>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</si>
  <si>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</si>
  <si>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</si>
  <si>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</si>
  <si>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</si>
  <si>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</si>
  <si>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</si>
  <si>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</si>
  <si>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</si>
  <si>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</si>
  <si>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</si>
  <si>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</si>
  <si>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</si>
  <si>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</si>
  <si>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</si>
  <si>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</si>
  <si>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</si>
  <si>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</si>
  <si>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</si>
  <si>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</si>
  <si>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</si>
  <si>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</si>
  <si>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</si>
  <si>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</si>
  <si>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</si>
  <si>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</si>
  <si>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</si>
  <si>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</si>
  <si>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</si>
  <si>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</si>
  <si>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</si>
  <si>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</si>
  <si>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</si>
  <si>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</si>
  <si>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</si>
  <si>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</si>
  <si>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</si>
  <si>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</si>
  <si>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</si>
  <si>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</si>
  <si>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</si>
  <si>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</si>
  <si>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</si>
  <si>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</si>
  <si>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</si>
  <si>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</si>
  <si>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</si>
  <si>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</si>
  <si>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</si>
  <si>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</si>
  <si>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</si>
  <si>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</si>
  <si>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</si>
  <si>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</si>
  <si>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</si>
  <si>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</si>
  <si>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</si>
  <si>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</si>
  <si>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</si>
  <si>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</si>
  <si>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</si>
  <si>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</si>
  <si>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</si>
  <si>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</si>
  <si>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</si>
  <si>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</si>
  <si>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</si>
  <si>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</si>
  <si>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</si>
  <si>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</si>
  <si>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</si>
  <si>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</si>
  <si>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</si>
  <si>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</si>
  <si>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</si>
  <si>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</si>
  <si>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</si>
  <si>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</si>
  <si>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</si>
  <si>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</si>
  <si>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</si>
  <si>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</si>
  <si>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</si>
  <si>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</si>
  <si>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</si>
  <si>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</si>
  <si>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</si>
  <si>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</si>
  <si>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</si>
  <si>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</si>
  <si>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</si>
  <si>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</si>
  <si>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</si>
  <si>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</si>
  <si>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</si>
  <si>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</si>
  <si>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</si>
  <si>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</si>
  <si>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</si>
  <si>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</si>
  <si>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</si>
  <si>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</si>
  <si>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</si>
  <si>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</si>
  <si>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</si>
  <si>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</si>
  <si>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</si>
  <si>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</si>
  <si>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</si>
  <si>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</si>
  <si>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</si>
  <si>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</si>
  <si>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</si>
  <si>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</si>
  <si>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</si>
  <si>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</si>
  <si>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</si>
  <si>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</si>
  <si>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</si>
  <si>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</si>
  <si>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</si>
  <si>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</si>
  <si>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</si>
  <si>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</si>
  <si>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</si>
  <si>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</si>
  <si>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</si>
  <si>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</si>
  <si>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</si>
  <si>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</si>
  <si>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</si>
  <si>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</si>
  <si>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</si>
  <si>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</si>
  <si>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</si>
  <si>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</si>
  <si>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</si>
  <si>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</si>
  <si>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</si>
  <si>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</si>
  <si>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</si>
  <si>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</si>
  <si>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</si>
  <si>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</si>
  <si>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</si>
  <si>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</si>
  <si>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</si>
  <si>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</si>
  <si>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</si>
  <si>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</si>
  <si>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</si>
  <si>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</si>
  <si>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</si>
  <si>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</si>
  <si>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</si>
  <si>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</si>
  <si>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</si>
  <si>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</si>
  <si>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</si>
  <si>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</si>
  <si>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</si>
  <si>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</si>
  <si>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</si>
  <si>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</si>
  <si>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</si>
  <si>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</si>
  <si>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</si>
  <si>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</si>
  <si>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</si>
  <si>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</si>
  <si>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</si>
  <si>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</si>
  <si>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</si>
  <si>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</si>
  <si>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</si>
  <si>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</si>
  <si>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</si>
  <si>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</si>
  <si>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</si>
  <si>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</si>
  <si>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</si>
  <si>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</si>
  <si>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</si>
  <si>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</si>
  <si>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</si>
  <si>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</si>
  <si>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</si>
  <si>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</si>
  <si>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</si>
  <si>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</si>
  <si>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</si>
  <si>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</si>
  <si>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</si>
  <si>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</si>
  <si>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</si>
  <si>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</si>
  <si>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</si>
  <si>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</si>
  <si>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</si>
  <si>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</si>
  <si>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</si>
  <si>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</si>
  <si>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</si>
  <si>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</si>
  <si>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</si>
  <si>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</si>
  <si>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</si>
  <si>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</si>
  <si>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</si>
  <si>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</si>
  <si>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</si>
  <si>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</si>
  <si>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</si>
  <si>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</si>
  <si>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</si>
  <si>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</si>
  <si>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</si>
  <si>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</si>
  <si>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</si>
  <si>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</si>
  <si>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</si>
  <si>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</si>
  <si>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</si>
  <si>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</si>
  <si>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</si>
  <si>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</si>
  <si>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</si>
  <si>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</si>
  <si>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</si>
  <si>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</si>
  <si>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</si>
  <si>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</si>
  <si>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</si>
  <si>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</si>
  <si>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</si>
  <si>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</si>
  <si>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</si>
  <si>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</si>
  <si>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</si>
  <si>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</si>
  <si>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</si>
  <si>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</si>
  <si>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</si>
  <si>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</si>
  <si>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</si>
  <si>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</si>
  <si>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</si>
  <si>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</si>
  <si>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</si>
  <si>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</si>
  <si>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</si>
  <si>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</si>
  <si>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</si>
  <si>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</si>
  <si>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</si>
  <si>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</si>
  <si>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</si>
  <si>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</si>
  <si>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</si>
  <si>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</si>
  <si>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</si>
  <si>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</si>
  <si>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</si>
  <si>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</si>
  <si>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</si>
  <si>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</si>
  <si>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</si>
  <si>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</si>
  <si>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</si>
  <si>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</si>
  <si>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</si>
  <si>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</si>
  <si>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</si>
  <si>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</si>
  <si>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</si>
  <si>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</si>
  <si>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</si>
  <si>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</si>
  <si>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</si>
  <si>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</si>
  <si>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</si>
  <si>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</si>
  <si>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</si>
  <si>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</si>
  <si>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</si>
  <si>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</si>
  <si>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</si>
  <si>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</si>
  <si>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</si>
  <si>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</si>
  <si>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</si>
  <si>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</si>
  <si>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</si>
  <si>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</si>
  <si>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</si>
  <si>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</si>
  <si>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</si>
  <si>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</si>
  <si>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</si>
  <si>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</si>
  <si>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</si>
  <si>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</si>
  <si>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</si>
  <si>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</si>
  <si>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</si>
  <si>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</si>
  <si>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</si>
  <si>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</si>
  <si>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</si>
  <si>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</si>
  <si>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</si>
  <si>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</si>
  <si>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</si>
  <si>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</si>
  <si>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</si>
  <si>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</si>
  <si>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</si>
  <si>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</si>
  <si>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</si>
  <si>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</si>
  <si>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</si>
  <si>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</si>
  <si>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</si>
  <si>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</si>
  <si>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</si>
  <si>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</si>
  <si>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</si>
  <si>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</si>
  <si>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</si>
  <si>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</si>
  <si>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</si>
  <si>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</si>
  <si>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</si>
  <si>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</si>
  <si>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</si>
  <si>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</si>
  <si>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</si>
  <si>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</si>
  <si>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</si>
  <si>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</si>
  <si>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</si>
  <si>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</si>
  <si>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</si>
  <si>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</si>
  <si>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</si>
  <si>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</si>
  <si>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</si>
  <si>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</si>
  <si>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</si>
  <si>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</si>
  <si>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</si>
  <si>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</si>
  <si>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</si>
  <si>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</si>
  <si>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</si>
  <si>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</si>
  <si>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</si>
  <si>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</si>
  <si>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</si>
  <si>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</si>
  <si>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</si>
  <si>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</si>
  <si>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</si>
  <si>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</si>
  <si>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</si>
  <si>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</si>
  <si>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</si>
  <si>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</si>
  <si>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</si>
  <si>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</si>
  <si>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</si>
  <si>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</si>
  <si>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</si>
  <si>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</si>
  <si>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</si>
  <si>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</si>
  <si>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</si>
  <si>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</si>
  <si>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</si>
  <si>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</si>
  <si>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</si>
  <si>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</si>
  <si>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</si>
  <si>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</si>
  <si>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</si>
  <si>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</si>
  <si>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</si>
  <si>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</si>
  <si>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</si>
  <si>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</si>
  <si>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</si>
  <si>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</si>
  <si>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</si>
  <si>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</si>
  <si>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</si>
  <si>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</si>
  <si>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</si>
  <si>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</si>
  <si>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</si>
  <si>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</si>
  <si>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</si>
  <si>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</si>
  <si>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</si>
  <si>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</si>
  <si>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</si>
  <si>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</si>
  <si>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</si>
  <si>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</si>
  <si>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</si>
  <si>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</si>
  <si>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</si>
  <si>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</si>
  <si>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</si>
  <si>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</si>
  <si>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</si>
  <si>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</si>
  <si>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</si>
  <si>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</si>
  <si>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</si>
  <si>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</si>
  <si>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</si>
  <si>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</si>
  <si>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</si>
  <si>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</si>
  <si>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</si>
  <si>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</si>
  <si>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</si>
  <si>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</si>
  <si>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</si>
  <si>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</si>
  <si>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</si>
  <si>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</si>
  <si>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</si>
  <si>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</si>
  <si>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</si>
  <si>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</si>
  <si>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</si>
  <si>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</si>
  <si>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</si>
  <si>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</si>
  <si>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</si>
  <si>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</si>
  <si>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</si>
  <si>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</si>
  <si>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</si>
  <si>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</si>
  <si>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</si>
  <si>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</si>
  <si>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</si>
  <si>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</si>
  <si>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</si>
  <si>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</si>
  <si>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</si>
  <si>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</si>
  <si>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</si>
  <si>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</si>
  <si>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</si>
  <si>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</si>
  <si>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</si>
  <si>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</si>
  <si>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</si>
  <si>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</si>
  <si>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</si>
  <si>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</si>
  <si>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</si>
  <si>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</si>
  <si>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</si>
  <si>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</si>
  <si>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</si>
  <si>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</si>
  <si>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</si>
  <si>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</si>
  <si>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</si>
  <si>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</si>
  <si>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</si>
  <si>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</si>
  <si>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</si>
  <si>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</si>
  <si>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</si>
  <si>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</si>
  <si>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</si>
  <si>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</si>
  <si>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</si>
  <si>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</si>
  <si>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</si>
  <si>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</si>
  <si>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</si>
  <si>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</si>
  <si>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</si>
  <si>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</si>
  <si>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</si>
  <si>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</si>
  <si>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</si>
  <si>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</si>
  <si>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</si>
  <si>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</si>
  <si>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</si>
  <si>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</si>
  <si>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</si>
  <si>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</si>
  <si>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</si>
  <si>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</si>
  <si>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</si>
  <si>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</si>
  <si>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</si>
  <si>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</si>
  <si>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</si>
  <si>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</si>
  <si>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</si>
  <si>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</si>
  <si>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</si>
  <si>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</si>
  <si>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</si>
  <si>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</si>
  <si>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</si>
  <si>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</si>
  <si>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</si>
  <si>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</si>
  <si>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</si>
  <si>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</si>
  <si>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</si>
  <si>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</si>
  <si>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</si>
  <si>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</si>
  <si>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</si>
  <si>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</si>
  <si>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</si>
  <si>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</si>
  <si>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</si>
  <si>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</si>
  <si>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</si>
  <si>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</si>
  <si>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</si>
  <si>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</si>
  <si>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</si>
  <si>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</si>
  <si>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</si>
  <si>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</si>
  <si>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</si>
  <si>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</si>
  <si>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</si>
  <si>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</si>
  <si>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</si>
  <si>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</si>
  <si>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</si>
  <si>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</si>
  <si>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</si>
  <si>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</si>
  <si>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</si>
  <si>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</si>
  <si>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</si>
  <si>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</si>
  <si>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</si>
  <si>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</si>
  <si>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</si>
  <si>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</si>
  <si>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</si>
  <si>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</si>
  <si>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</si>
  <si>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</si>
  <si>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</si>
  <si>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</si>
  <si>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</si>
  <si>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</si>
  <si>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</si>
  <si>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</si>
  <si>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</si>
  <si>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</si>
  <si>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</si>
  <si>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</si>
  <si>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</si>
  <si>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</si>
  <si>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</si>
  <si>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</si>
  <si>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</si>
  <si>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</si>
  <si>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</si>
  <si>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</si>
  <si>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</si>
  <si>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</si>
  <si>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</si>
  <si>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</si>
  <si>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</si>
  <si>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</si>
  <si>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</si>
  <si>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</si>
  <si>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</si>
  <si>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</si>
  <si>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</si>
  <si>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</si>
  <si>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</si>
  <si>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</si>
  <si>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</si>
  <si>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</si>
  <si>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</si>
  <si>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</si>
  <si>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</si>
  <si>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</si>
  <si>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</si>
  <si>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</si>
  <si>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</si>
  <si>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</si>
  <si>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</si>
  <si>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</si>
  <si>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</si>
  <si>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</si>
  <si>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</si>
  <si>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</si>
  <si>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</si>
  <si>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</si>
  <si>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</si>
  <si>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</si>
  <si>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</si>
  <si>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</si>
  <si>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</si>
  <si>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</si>
  <si>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</si>
  <si>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</si>
  <si>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</si>
  <si>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</si>
  <si>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</si>
  <si>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</si>
  <si>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</si>
  <si>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</si>
  <si>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</si>
  <si>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</si>
  <si>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</si>
  <si>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</si>
  <si>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</si>
  <si>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</si>
  <si>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</si>
  <si>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</si>
  <si>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</si>
  <si>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</si>
  <si>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</si>
  <si>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</si>
  <si>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</si>
  <si>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</si>
  <si>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</si>
  <si>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</si>
  <si>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</si>
  <si>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</si>
  <si>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</si>
  <si>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</si>
  <si>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</si>
  <si>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</si>
  <si>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</si>
  <si>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</si>
  <si>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</si>
  <si>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</si>
  <si>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</si>
  <si>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</si>
  <si>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</si>
  <si>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</si>
  <si>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</si>
  <si>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</si>
  <si>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</si>
  <si>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</si>
  <si>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</si>
  <si>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</si>
  <si>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</si>
  <si>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</si>
  <si>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</si>
  <si>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</si>
  <si>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</si>
  <si>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</si>
  <si>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</si>
  <si>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</si>
  <si>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</si>
  <si>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</si>
  <si>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</si>
  <si>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</si>
  <si>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</si>
  <si>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</si>
  <si>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</si>
  <si>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</si>
  <si>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</si>
  <si>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</si>
  <si>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</si>
  <si>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</si>
  <si>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</si>
  <si>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</si>
  <si>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</si>
  <si>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</si>
  <si>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</si>
  <si>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</si>
  <si>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</si>
  <si>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</si>
  <si>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</si>
  <si>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</si>
  <si>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</si>
  <si>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</si>
  <si>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</si>
  <si>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</si>
  <si>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</si>
  <si>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</si>
  <si>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</si>
  <si>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</si>
  <si>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</si>
  <si>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</si>
  <si>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</si>
  <si>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</si>
  <si>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</si>
  <si>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</si>
  <si>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</si>
  <si>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</si>
  <si>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</si>
  <si>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</si>
  <si>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</si>
  <si>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</si>
  <si>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</si>
  <si>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</si>
  <si>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</si>
  <si>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</si>
  <si>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</si>
  <si>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</si>
  <si>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</si>
  <si>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</si>
  <si>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</si>
  <si>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</si>
  <si>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</si>
  <si>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</si>
  <si>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</si>
  <si>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</si>
  <si>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</si>
  <si>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</si>
  <si>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</si>
  <si>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</si>
  <si>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</si>
  <si>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</si>
  <si>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</si>
  <si>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</si>
  <si>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</si>
  <si>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</si>
  <si>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</si>
  <si>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</si>
  <si>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</si>
  <si>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</si>
  <si>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</si>
  <si>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</si>
  <si>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</si>
  <si>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</si>
  <si>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</si>
  <si>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</si>
  <si>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</si>
  <si>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</si>
  <si>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</si>
  <si>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</si>
  <si>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</si>
  <si>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</si>
  <si>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</si>
  <si>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</si>
  <si>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</si>
  <si>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</si>
  <si>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</si>
  <si>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</si>
  <si>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</si>
  <si>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</si>
  <si>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</si>
  <si>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</si>
  <si>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</si>
  <si>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</si>
  <si>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</si>
  <si>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</si>
  <si>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</si>
  <si>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</si>
  <si>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</si>
  <si>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</si>
  <si>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</si>
  <si>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</si>
  <si>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</si>
  <si>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</si>
  <si>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</si>
  <si>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</si>
  <si>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</si>
  <si>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</si>
  <si>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</si>
  <si>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</si>
  <si>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</si>
  <si>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</si>
  <si>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</si>
  <si>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</si>
  <si>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</si>
  <si>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</si>
  <si>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</si>
  <si>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</si>
  <si>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</si>
  <si>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</si>
  <si>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</si>
  <si>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</si>
  <si>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</si>
  <si>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</si>
  <si>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</si>
  <si>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</si>
  <si>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</si>
  <si>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</si>
  <si>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</si>
  <si>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</si>
  <si>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</si>
  <si>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</si>
  <si>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</si>
  <si>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</si>
  <si>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</si>
  <si>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</si>
  <si>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</si>
  <si>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</si>
  <si>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</si>
  <si>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</si>
  <si>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</si>
  <si>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</si>
  <si>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</si>
  <si>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</si>
  <si>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</si>
  <si>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</si>
  <si>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</si>
  <si>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</si>
  <si>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</si>
  <si>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</si>
  <si>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</si>
  <si>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</si>
  <si>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</si>
  <si>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</si>
  <si>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</si>
  <si>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</si>
  <si>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</si>
  <si>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</si>
  <si>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</si>
  <si>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</si>
  <si>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</si>
  <si>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</si>
  <si>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</si>
  <si>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</si>
  <si>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</si>
  <si>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</si>
  <si>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</si>
  <si>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</si>
  <si>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</si>
  <si>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</si>
  <si>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</si>
  <si>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</si>
  <si>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</si>
  <si>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</si>
  <si>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</si>
  <si>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</si>
  <si>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</si>
  <si>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</si>
  <si>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</si>
  <si>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</si>
  <si>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</si>
  <si>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</si>
  <si>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</si>
  <si>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</si>
  <si>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</si>
  <si>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</si>
  <si>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</si>
  <si>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</si>
  <si>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</si>
  <si>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</si>
  <si>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</si>
  <si>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</si>
  <si>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</si>
  <si>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</si>
  <si>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</si>
  <si>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</si>
  <si>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</si>
  <si>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</si>
  <si>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</si>
  <si>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</si>
  <si>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</si>
  <si>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</si>
  <si>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</si>
  <si>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</si>
  <si>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</si>
  <si>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</si>
  <si>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</si>
  <si>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</si>
  <si>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</si>
  <si>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</si>
  <si>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</si>
  <si>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</si>
  <si>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</si>
  <si>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</si>
  <si>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</si>
  <si>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</si>
  <si>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</si>
  <si>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</si>
  <si>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</si>
  <si>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</si>
  <si>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</si>
  <si>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</si>
  <si>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</si>
  <si>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</si>
  <si>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</si>
  <si>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</si>
  <si>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</si>
  <si>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</si>
  <si>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</si>
  <si>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</si>
  <si>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</si>
  <si>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</si>
  <si>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</si>
  <si>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</si>
  <si>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</si>
  <si>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</si>
  <si>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</si>
  <si>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</si>
  <si>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</si>
  <si>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</si>
  <si>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</si>
  <si>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</si>
  <si>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</si>
  <si>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</si>
  <si>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</si>
  <si>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</si>
  <si>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</si>
  <si>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</si>
  <si>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</si>
  <si>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</si>
  <si>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</si>
  <si>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</si>
  <si>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</si>
  <si>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</si>
  <si>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</si>
  <si>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</si>
  <si>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</si>
  <si>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</si>
  <si>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</si>
  <si>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</si>
  <si>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</si>
  <si>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</si>
  <si>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</si>
  <si>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</si>
  <si>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</si>
  <si>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</si>
  <si>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</si>
  <si>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</si>
  <si>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</si>
  <si>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</si>
  <si>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</si>
  <si>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</si>
  <si>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</si>
  <si>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</si>
  <si>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</si>
  <si>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</si>
  <si>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</si>
  <si>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</si>
  <si>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</si>
  <si>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</si>
  <si>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</si>
  <si>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</si>
  <si>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</si>
  <si>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</si>
  <si>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</si>
  <si>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</si>
  <si>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</si>
  <si>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</si>
  <si>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</si>
  <si>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</si>
  <si>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</si>
  <si>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</si>
  <si>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</si>
  <si>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</si>
  <si>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</si>
  <si>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</si>
  <si>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</si>
  <si>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</si>
  <si>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</si>
  <si>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</si>
  <si>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</si>
  <si>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</si>
  <si>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</si>
  <si>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</si>
  <si>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</si>
  <si>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</si>
  <si>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</si>
  <si>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</si>
  <si>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</si>
  <si>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</si>
  <si>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</si>
  <si>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</si>
  <si>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</si>
  <si>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</si>
  <si>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</si>
  <si>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</si>
  <si>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</si>
  <si>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</si>
  <si>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</si>
  <si>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</si>
  <si>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</si>
  <si>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</si>
  <si>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</si>
  <si>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</si>
  <si>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</si>
  <si>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</si>
  <si>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</si>
  <si>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</si>
  <si>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</si>
  <si>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</si>
  <si>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</si>
  <si>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</si>
  <si>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</si>
  <si>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</si>
  <si>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</si>
  <si>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</si>
  <si>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</si>
  <si>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</si>
  <si>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</si>
  <si>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</si>
  <si>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</si>
  <si>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</si>
  <si>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</si>
  <si>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</si>
  <si>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</si>
  <si>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</si>
  <si>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</si>
  <si>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</si>
  <si>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</si>
  <si>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</si>
  <si>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</si>
  <si>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</si>
  <si>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</si>
  <si>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</si>
  <si>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</si>
  <si>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</si>
  <si>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</si>
  <si>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</si>
  <si>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</si>
  <si>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</si>
  <si>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</si>
  <si>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</si>
  <si>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</si>
  <si>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</si>
  <si>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</si>
  <si>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</si>
  <si>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</si>
  <si>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</si>
  <si>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</si>
  <si>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</si>
  <si>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</si>
  <si>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</si>
  <si>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</si>
  <si>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</si>
  <si>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</si>
  <si>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</si>
  <si>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</si>
  <si>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</si>
  <si>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</si>
  <si>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</si>
  <si>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</si>
  <si>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</si>
  <si>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</si>
  <si>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</si>
  <si>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</si>
  <si>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</si>
  <si>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</si>
  <si>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</si>
  <si>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</si>
  <si>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</si>
  <si>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</si>
  <si>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</si>
  <si>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</si>
  <si>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</si>
  <si>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</si>
  <si>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</si>
  <si>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</si>
  <si>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</si>
  <si>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</si>
  <si>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</si>
  <si>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</si>
  <si>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</si>
  <si>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</si>
  <si>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</si>
  <si>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</si>
  <si>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</si>
  <si>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</si>
  <si>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</si>
  <si>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</si>
  <si>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</si>
  <si>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</si>
  <si>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</si>
  <si>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</si>
  <si>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</si>
  <si>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</si>
  <si>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</si>
  <si>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</si>
  <si>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</si>
  <si>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</si>
  <si>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</si>
  <si>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</si>
  <si>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</si>
  <si>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</si>
  <si>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</si>
  <si>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</si>
  <si>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</si>
  <si>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</si>
  <si>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</si>
  <si>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</si>
  <si>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</si>
  <si>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</si>
  <si>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</si>
  <si>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</si>
  <si>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</si>
  <si>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</si>
  <si>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</si>
  <si>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</si>
  <si>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</si>
  <si>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</si>
  <si>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</si>
  <si>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</si>
  <si>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</si>
  <si>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</si>
  <si>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</si>
  <si>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</si>
  <si>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</si>
  <si>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</si>
  <si>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</si>
  <si>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</si>
  <si>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</si>
  <si>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</si>
  <si>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</si>
  <si>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</si>
  <si>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</si>
  <si>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</si>
  <si>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</si>
  <si>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</si>
  <si>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</si>
  <si>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</si>
  <si>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</si>
  <si>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</si>
  <si>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</si>
  <si>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</si>
  <si>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</si>
  <si>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</si>
  <si>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</si>
  <si>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</si>
  <si>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</si>
  <si>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</si>
  <si>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</si>
  <si>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</si>
  <si>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</si>
  <si>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</si>
  <si>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</si>
  <si>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</si>
  <si>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</si>
  <si>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</si>
  <si>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</si>
  <si>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</si>
  <si>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</si>
  <si>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</si>
  <si>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</si>
  <si>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</si>
  <si>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</si>
  <si>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</si>
  <si>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</si>
  <si>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</si>
  <si>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</si>
  <si>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</si>
  <si>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</si>
  <si>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</si>
  <si>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</si>
  <si>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</si>
  <si>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</si>
  <si>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</si>
  <si>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</si>
  <si>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</si>
  <si>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</si>
  <si>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</si>
  <si>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</si>
  <si>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</si>
  <si>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</si>
  <si>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</si>
  <si>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</si>
  <si>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</si>
  <si>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</si>
  <si>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</si>
  <si>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</si>
  <si>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</si>
  <si>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</si>
  <si>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</si>
  <si>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</si>
  <si>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</si>
  <si>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</si>
  <si>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</si>
  <si>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</si>
  <si>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</si>
  <si>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</si>
  <si>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</si>
  <si>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</si>
  <si>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</si>
  <si>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</si>
  <si>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</si>
  <si>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</si>
  <si>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</si>
  <si>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</si>
  <si>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</si>
  <si>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</si>
  <si>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</si>
  <si>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</si>
  <si>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</si>
  <si>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</si>
  <si>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</si>
  <si>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</si>
  <si>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</si>
  <si>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</si>
  <si>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</si>
  <si>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</si>
  <si>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</si>
  <si>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</si>
  <si>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</si>
  <si>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</si>
  <si>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</si>
  <si>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</si>
  <si>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</si>
  <si>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</si>
  <si>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</si>
  <si>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</si>
  <si>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</si>
  <si>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</si>
  <si>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</si>
  <si>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</si>
  <si>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</si>
  <si>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</si>
  <si>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</si>
  <si>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</si>
  <si>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</si>
  <si>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</si>
  <si>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</si>
  <si>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</si>
  <si>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</si>
  <si>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</si>
  <si>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</si>
  <si>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</si>
  <si>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</si>
  <si>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</si>
  <si>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</si>
  <si>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</si>
  <si>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</si>
  <si>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</si>
  <si>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</si>
  <si>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</si>
  <si>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</si>
  <si>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</si>
  <si>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</si>
  <si>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</si>
  <si>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</si>
  <si>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</si>
  <si>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</si>
  <si>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</si>
  <si>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</si>
  <si>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</si>
  <si>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</si>
  <si>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</si>
  <si>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</si>
  <si>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</si>
  <si>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</si>
  <si>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</si>
  <si>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</si>
  <si>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</si>
  <si>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</si>
  <si>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</si>
  <si>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</si>
  <si>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</si>
  <si>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</si>
  <si>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</si>
  <si>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</si>
  <si>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</si>
  <si>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</si>
  <si>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</si>
  <si>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</si>
  <si>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</si>
  <si>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</si>
  <si>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</si>
  <si>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</si>
  <si>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</si>
  <si>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</si>
  <si>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</si>
  <si>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</si>
  <si>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</si>
  <si>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</si>
  <si>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</si>
  <si>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</si>
  <si>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</si>
  <si>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</si>
  <si>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</si>
  <si>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</si>
  <si>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</si>
  <si>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</si>
  <si>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</si>
  <si>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</si>
  <si>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</si>
  <si>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</si>
  <si>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</si>
  <si>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</si>
  <si>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</si>
  <si>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</si>
  <si>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</si>
  <si>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</si>
  <si>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</si>
  <si>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</si>
  <si>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</si>
  <si>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</si>
  <si>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</si>
  <si>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</si>
  <si>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</si>
  <si>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</si>
  <si>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</si>
  <si>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</si>
  <si>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</si>
  <si>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</si>
  <si>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</si>
  <si>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</si>
  <si>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</si>
  <si>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</si>
  <si>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</si>
  <si>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</si>
  <si>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</si>
  <si>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</si>
  <si>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</si>
  <si>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</si>
  <si>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</si>
  <si>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</si>
  <si>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</si>
  <si>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</si>
  <si>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</si>
  <si>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</si>
  <si>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</si>
  <si>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</si>
  <si>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</si>
  <si>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</si>
  <si>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</si>
  <si>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</si>
  <si>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</si>
  <si>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</si>
  <si>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</si>
  <si>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</si>
  <si>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</si>
  <si>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</si>
  <si>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</si>
  <si>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</si>
  <si>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</si>
  <si>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</si>
  <si>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</si>
  <si>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</si>
  <si>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</si>
  <si>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</si>
  <si>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</si>
  <si>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</si>
  <si>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</si>
  <si>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</si>
  <si>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</si>
  <si>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</si>
  <si>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</si>
  <si>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</si>
  <si>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</si>
  <si>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</si>
  <si>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</si>
  <si>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</si>
  <si>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</si>
  <si>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</si>
  <si>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</si>
  <si>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</si>
  <si>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</si>
  <si>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</si>
  <si>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</si>
  <si>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</si>
  <si>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</si>
  <si>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</si>
  <si>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</si>
  <si>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</si>
  <si>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</si>
  <si>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</si>
  <si>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</si>
  <si>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</si>
  <si>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</si>
  <si>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</si>
  <si>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</si>
  <si>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</si>
  <si>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</si>
  <si>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</si>
  <si>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</si>
  <si>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</si>
  <si>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</si>
  <si>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</si>
  <si>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</si>
  <si>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</si>
  <si>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</si>
  <si>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</si>
  <si>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</si>
  <si>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</si>
  <si>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</si>
  <si>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</si>
  <si>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</si>
  <si>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</si>
  <si>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</si>
  <si>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</si>
  <si>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</si>
  <si>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</si>
  <si>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</si>
  <si>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</si>
  <si>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</si>
  <si>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</si>
  <si>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</si>
  <si>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</si>
  <si>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</si>
  <si>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</si>
  <si>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</si>
  <si>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</si>
  <si>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</si>
  <si>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</si>
  <si>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</si>
  <si>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</si>
  <si>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</si>
  <si>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</si>
  <si>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</si>
  <si>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</si>
  <si>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</si>
  <si>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</si>
  <si>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</si>
  <si>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</si>
  <si>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</si>
  <si>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</si>
  <si>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</si>
  <si>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</si>
  <si>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</si>
  <si>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</si>
  <si>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</si>
  <si>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</si>
  <si>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</si>
  <si>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</si>
  <si>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</si>
  <si>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</si>
  <si>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</si>
  <si>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</si>
  <si>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</si>
  <si>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</si>
  <si>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</si>
  <si>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</si>
  <si>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</si>
  <si>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</si>
  <si>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</si>
  <si>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</si>
  <si>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</si>
  <si>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</si>
  <si>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</si>
  <si>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</si>
  <si>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</si>
  <si>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</si>
  <si>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</si>
  <si>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</si>
  <si>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</si>
  <si>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</si>
  <si>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</si>
  <si>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</si>
  <si>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</si>
  <si>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</si>
  <si>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</si>
  <si>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</si>
  <si>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</si>
  <si>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</si>
  <si>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</si>
  <si>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</si>
  <si>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</si>
  <si>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</si>
  <si>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</si>
  <si>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</si>
  <si>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</si>
  <si>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</si>
  <si>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</si>
  <si>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</si>
  <si>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</si>
  <si>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</si>
  <si>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</si>
  <si>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</si>
  <si>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</si>
  <si>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</si>
  <si>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</si>
  <si>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</si>
  <si>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</si>
  <si>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</si>
  <si>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</si>
  <si>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</si>
  <si>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</si>
  <si>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</si>
  <si>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</si>
  <si>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</si>
  <si>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</si>
  <si>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</si>
  <si>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</si>
  <si>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</si>
  <si>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</si>
  <si>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</si>
  <si>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</si>
  <si>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</si>
  <si>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</si>
  <si>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</si>
  <si>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</si>
  <si>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</si>
  <si>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</si>
  <si>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</si>
  <si>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</si>
  <si>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</si>
  <si>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</si>
  <si>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</si>
  <si>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</si>
  <si>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</si>
  <si>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</si>
  <si>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</si>
  <si>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</si>
  <si>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</si>
  <si>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</si>
  <si>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</si>
  <si>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</si>
  <si>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</si>
  <si>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</si>
  <si>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</si>
  <si>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</si>
  <si>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</si>
  <si>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</si>
  <si>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</si>
  <si>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</si>
  <si>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</si>
  <si>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</si>
  <si>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</si>
  <si>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</si>
  <si>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</si>
  <si>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</si>
  <si>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</si>
  <si>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</si>
  <si>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</si>
  <si>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</si>
  <si>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</si>
  <si>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</si>
  <si>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</si>
  <si>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</si>
  <si>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</si>
  <si>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</si>
  <si>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</si>
  <si>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</si>
  <si>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</si>
  <si>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</si>
  <si>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</si>
  <si>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</si>
  <si>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</si>
  <si>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</si>
  <si>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</si>
  <si>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</si>
  <si>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</si>
  <si>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</si>
  <si>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</si>
  <si>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</si>
  <si>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</si>
  <si>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</si>
  <si>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</si>
  <si>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</si>
  <si>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</si>
  <si>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</si>
  <si>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</si>
  <si>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</si>
  <si>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</si>
  <si>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</si>
  <si>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</si>
  <si>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</si>
  <si>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</si>
  <si>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</si>
  <si>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</si>
  <si>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</si>
  <si>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</si>
  <si>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</si>
  <si>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</si>
  <si>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</si>
  <si>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</si>
  <si>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</si>
  <si>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</si>
  <si>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</si>
  <si>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</si>
  <si>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</si>
  <si>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</si>
  <si>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</si>
  <si>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</si>
  <si>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</si>
  <si>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</si>
  <si>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</si>
  <si>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</si>
  <si>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</si>
  <si>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</si>
  <si>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</si>
  <si>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</si>
  <si>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</si>
  <si>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</si>
  <si>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</si>
  <si>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</si>
  <si>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</si>
  <si>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</si>
  <si>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</si>
  <si>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</si>
  <si>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</si>
  <si>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</si>
  <si>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</si>
  <si>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</si>
  <si>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</si>
  <si>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</si>
  <si>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</si>
  <si>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</si>
  <si>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</si>
  <si>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</si>
  <si>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</si>
  <si>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</si>
  <si>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</si>
  <si>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</si>
  <si>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</si>
  <si>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</si>
  <si>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</si>
  <si>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</si>
  <si>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</si>
  <si>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</si>
  <si>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</si>
  <si>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</si>
  <si>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</si>
  <si>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</si>
  <si>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</si>
  <si>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</si>
  <si>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</si>
  <si>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</si>
  <si>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</si>
  <si>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</si>
  <si>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</si>
  <si>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</si>
  <si>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</si>
  <si>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</si>
  <si>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</si>
  <si>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</si>
  <si>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</si>
  <si>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</si>
  <si>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</si>
  <si>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</si>
  <si>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</si>
  <si>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</si>
  <si>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</si>
  <si>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</si>
  <si>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</si>
  <si>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</si>
  <si>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</si>
  <si>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</si>
  <si>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</si>
  <si>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</si>
  <si>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</si>
  <si>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</si>
  <si>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</si>
  <si>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</si>
  <si>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</si>
  <si>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</si>
  <si>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</si>
  <si>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</si>
  <si>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</si>
  <si>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</si>
  <si>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</si>
  <si>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</si>
  <si>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</si>
  <si>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</si>
  <si>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</si>
  <si>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</si>
  <si>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</si>
  <si>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</si>
  <si>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</si>
  <si>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</si>
  <si>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</si>
  <si>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</si>
  <si>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</si>
  <si>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</si>
  <si>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</si>
  <si>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</si>
  <si>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</si>
  <si>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</si>
  <si>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</si>
  <si>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</si>
  <si>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</si>
  <si>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</si>
  <si>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</si>
  <si>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</si>
  <si>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</si>
  <si>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</si>
  <si>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</si>
  <si>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</si>
  <si>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</si>
  <si>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</si>
  <si>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</si>
  <si>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</si>
  <si>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</si>
  <si>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</si>
  <si>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</si>
  <si>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</si>
  <si>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</si>
  <si>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</si>
  <si>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</si>
  <si>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</si>
  <si>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</si>
  <si>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</si>
  <si>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</si>
  <si>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</si>
  <si>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</si>
  <si>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</si>
  <si>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</si>
  <si>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</si>
  <si>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</si>
  <si>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</si>
  <si>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</si>
  <si>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</si>
  <si>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</si>
  <si>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</si>
  <si>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</si>
  <si>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</si>
  <si>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</si>
  <si>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</si>
  <si>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</si>
  <si>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</si>
  <si>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</si>
  <si>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</si>
  <si>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</si>
  <si>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</si>
  <si>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</si>
  <si>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</si>
  <si>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</si>
  <si>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</si>
  <si>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</si>
  <si>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</si>
  <si>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</si>
  <si>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</si>
  <si>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</si>
  <si>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</si>
  <si>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</si>
  <si>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</si>
  <si>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</si>
  <si>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</si>
  <si>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</si>
  <si>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</si>
  <si>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</si>
  <si>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</si>
  <si>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</si>
  <si>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</si>
  <si>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</si>
  <si>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</si>
  <si>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</si>
  <si>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</si>
  <si>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</si>
  <si>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</si>
  <si>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</si>
  <si>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</si>
  <si>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</si>
  <si>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</si>
  <si>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</si>
  <si>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</si>
  <si>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</si>
  <si>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</si>
  <si>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</si>
  <si>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</si>
  <si>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</si>
  <si>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</si>
  <si>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</si>
  <si>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</si>
  <si>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</si>
  <si>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</si>
  <si>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</si>
  <si>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</si>
  <si>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</si>
  <si>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</si>
  <si>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</si>
  <si>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</si>
  <si>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</si>
  <si>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</si>
  <si>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</si>
  <si>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</si>
  <si>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</si>
  <si>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</si>
  <si>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</si>
  <si>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</si>
  <si>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</si>
  <si>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</si>
  <si>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</si>
  <si>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</si>
  <si>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</si>
  <si>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</si>
  <si>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</si>
  <si>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</si>
  <si>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</si>
  <si>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</si>
  <si>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</si>
  <si>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</si>
  <si>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</si>
  <si>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</si>
  <si>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</si>
  <si>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</si>
  <si>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</si>
  <si>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</si>
  <si>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</si>
  <si>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</si>
  <si>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</si>
  <si>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</si>
  <si>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</si>
  <si>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</si>
  <si>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</si>
  <si>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</si>
  <si>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</si>
  <si>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</si>
  <si>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</si>
  <si>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</si>
  <si>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</si>
  <si>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</si>
  <si>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</si>
  <si>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</si>
  <si>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</si>
  <si>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</si>
  <si>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</si>
  <si>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</si>
  <si>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</si>
  <si>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</si>
  <si>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</si>
  <si>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</si>
  <si>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</si>
  <si>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</si>
  <si>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</si>
  <si>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</si>
  <si>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</si>
  <si>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</si>
  <si>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</si>
  <si>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</si>
  <si>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</si>
  <si>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</si>
  <si>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</si>
  <si>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</si>
  <si>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</si>
  <si>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</si>
  <si>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</si>
  <si>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</si>
  <si>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</si>
  <si>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</si>
  <si>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</si>
  <si>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</si>
  <si>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</si>
  <si>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</si>
  <si>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</si>
  <si>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</si>
  <si>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</si>
  <si>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</si>
  <si>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</si>
  <si>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</si>
  <si>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</si>
  <si>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</si>
  <si>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</si>
  <si>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</si>
  <si>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</si>
  <si>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</si>
  <si>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</si>
  <si>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</si>
  <si>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</si>
  <si>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</si>
  <si>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</si>
  <si>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</si>
  <si>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</si>
  <si>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</si>
  <si>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</si>
  <si>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</si>
  <si>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</si>
  <si>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</si>
  <si>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</si>
  <si>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</si>
  <si>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</si>
  <si>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</si>
  <si>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</si>
  <si>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</si>
  <si>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</si>
  <si>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</si>
  <si>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</si>
  <si>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</si>
  <si>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</si>
  <si>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</si>
  <si>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</si>
  <si>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</si>
  <si>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</si>
  <si>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</si>
  <si>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</si>
  <si>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</si>
  <si>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</si>
  <si>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</si>
  <si>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</si>
  <si>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</si>
  <si>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</si>
  <si>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</si>
  <si>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</si>
  <si>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</si>
  <si>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</si>
  <si>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</si>
  <si>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</si>
  <si>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</si>
  <si>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</si>
  <si>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</si>
  <si>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</si>
  <si>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</si>
  <si>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</si>
  <si>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</si>
  <si>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</si>
  <si>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</si>
  <si>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</si>
  <si>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</si>
  <si>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</si>
  <si>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</si>
  <si>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</si>
  <si>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</si>
  <si>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</si>
  <si>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</si>
  <si>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</si>
  <si>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</si>
  <si>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</si>
  <si>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</si>
  <si>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</si>
  <si>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</si>
  <si>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</si>
  <si>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</si>
  <si>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</si>
  <si>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</si>
  <si>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</si>
  <si>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</si>
  <si>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</si>
  <si>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</si>
  <si>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</si>
  <si>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</si>
  <si>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</si>
  <si>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</si>
  <si>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</si>
  <si>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</si>
  <si>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</si>
  <si>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</si>
  <si>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</si>
  <si>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</si>
  <si>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</si>
  <si>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</si>
  <si>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</si>
  <si>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</si>
  <si>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</si>
  <si>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</si>
  <si>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</si>
  <si>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</si>
  <si>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</si>
  <si>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</si>
  <si>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</si>
  <si>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</si>
  <si>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</si>
  <si>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</si>
  <si>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</si>
  <si>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</si>
  <si>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</si>
  <si>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</si>
  <si>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</si>
  <si>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</si>
  <si>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</si>
  <si>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</si>
  <si>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</si>
  <si>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</si>
  <si>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</si>
  <si>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</si>
  <si>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</si>
  <si>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</si>
  <si>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</si>
  <si>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</si>
  <si>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</si>
  <si>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</si>
  <si>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</si>
  <si>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</si>
  <si>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</si>
  <si>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</si>
  <si>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</si>
  <si>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</si>
  <si>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</si>
  <si>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</si>
  <si>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</si>
  <si>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</si>
  <si>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</si>
  <si>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</si>
  <si>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</si>
  <si>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</si>
  <si>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</si>
  <si>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</si>
  <si>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</si>
  <si>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</si>
  <si>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</si>
  <si>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</si>
  <si>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</si>
  <si>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</si>
  <si>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</si>
  <si>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</si>
  <si>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</si>
  <si>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</si>
  <si>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</si>
  <si>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</si>
  <si>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</si>
  <si>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</si>
  <si>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</si>
  <si>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</si>
  <si>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</si>
  <si>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</si>
  <si>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</si>
  <si>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</si>
  <si>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</si>
  <si>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</si>
  <si>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</si>
  <si>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</si>
  <si>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</si>
  <si>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</si>
  <si>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</si>
  <si>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</si>
  <si>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</si>
  <si>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</si>
  <si>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</si>
  <si>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</si>
  <si>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</si>
  <si>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</si>
  <si>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</si>
  <si>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</si>
  <si>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</si>
  <si>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</si>
  <si>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</si>
  <si>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</si>
  <si>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</si>
  <si>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</si>
  <si>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</si>
  <si>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</si>
  <si>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</si>
  <si>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</si>
  <si>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</si>
  <si>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</si>
  <si>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</si>
  <si>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</si>
  <si>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</si>
  <si>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</si>
  <si>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</si>
  <si>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</si>
  <si>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</si>
  <si>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</si>
  <si>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</si>
  <si>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</si>
  <si>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</si>
  <si>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</si>
  <si>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</si>
  <si>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</si>
  <si>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</si>
  <si>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</si>
  <si>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</si>
  <si>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</si>
  <si>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</si>
  <si>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</si>
  <si>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</si>
  <si>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</si>
  <si>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</si>
  <si>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</si>
  <si>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</si>
  <si>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</si>
  <si>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</si>
  <si>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</si>
  <si>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</si>
  <si>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</si>
  <si>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</si>
  <si>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</si>
  <si>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</si>
  <si>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</si>
  <si>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</si>
  <si>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</si>
  <si>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</si>
  <si>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</si>
  <si>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</si>
  <si>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</si>
  <si>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</si>
  <si>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</si>
  <si>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</si>
  <si>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</si>
  <si>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</si>
  <si>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</si>
  <si>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</si>
  <si>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</si>
  <si>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</si>
  <si>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</si>
  <si>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</si>
  <si>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</si>
  <si>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</si>
  <si>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</si>
  <si>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</si>
  <si>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</si>
  <si>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</si>
  <si>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</si>
  <si>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</si>
  <si>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</si>
  <si>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BNA_aout23!</t>
  </si>
  <si>
    <t>BNA_sept23!</t>
  </si>
  <si>
    <t>Diapaga</t>
  </si>
  <si>
    <t>marche_diapaga</t>
  </si>
  <si>
    <t>AI1:AI500</t>
  </si>
  <si>
    <t>AW1:AW500</t>
  </si>
  <si>
    <t>AX1:AX500</t>
  </si>
  <si>
    <t>BL1:BL500</t>
  </si>
  <si>
    <t>BM1:BM500</t>
  </si>
  <si>
    <t>ET1:ET500</t>
  </si>
  <si>
    <t>FE1:FE500</t>
  </si>
  <si>
    <t>FP1:FP500</t>
  </si>
  <si>
    <t>GA1:GA500</t>
  </si>
  <si>
    <t>KK1:KK500</t>
  </si>
  <si>
    <t>KL1:KL500</t>
  </si>
  <si>
    <t>LA1:LA500</t>
  </si>
  <si>
    <t>LB1:LB500</t>
  </si>
  <si>
    <t>LC1:LC500</t>
  </si>
  <si>
    <t>LN1:LN500</t>
  </si>
  <si>
    <t>LY1:LY500</t>
  </si>
  <si>
    <t>MJ1:MJ500</t>
  </si>
  <si>
    <t>MU1:MU500</t>
  </si>
  <si>
    <t>NJ1:NJ500</t>
  </si>
  <si>
    <t>NK1:NK500</t>
  </si>
  <si>
    <t>NL1:NL500</t>
  </si>
  <si>
    <t>NW1:NW500</t>
  </si>
  <si>
    <t>OH1:OH500</t>
  </si>
  <si>
    <t>OS1:OS500</t>
  </si>
  <si>
    <t>PD1:PD500</t>
  </si>
  <si>
    <t>PO1:PO500</t>
  </si>
  <si>
    <t>QA1:QA500</t>
  </si>
  <si>
    <t>QN1:QN500</t>
  </si>
  <si>
    <t>JW1:JW500</t>
  </si>
  <si>
    <t>BNA_oct23!</t>
  </si>
  <si>
    <t>BNA_nov23!</t>
  </si>
  <si>
    <t>BNA_déc23!</t>
  </si>
  <si>
    <t>BNA_janv24!</t>
  </si>
  <si>
    <t>BNA_févr24!</t>
  </si>
  <si>
    <t>infrastructure_marche</t>
  </si>
  <si>
    <t>accessibility_marche_difficultes_batiments_dangereux</t>
  </si>
  <si>
    <t>501ba5fb-370b-493b-b397-08d0506d96f4</t>
  </si>
  <si>
    <t>tougan</t>
  </si>
  <si>
    <t>crs_1</t>
  </si>
  <si>
    <t>audit.csv</t>
  </si>
  <si>
    <t>crs</t>
  </si>
  <si>
    <t>boucle_mouhoun</t>
  </si>
  <si>
    <t>sourou</t>
  </si>
  <si>
    <t>central</t>
  </si>
  <si>
    <t>Catholic Relief Services Burkina Faso (CRS)</t>
  </si>
  <si>
    <t>Marché de Tougan</t>
  </si>
  <si>
    <t>oui</t>
  </si>
  <si>
    <t>30a100</t>
  </si>
  <si>
    <t>seau bidon savon400gr</t>
  </si>
  <si>
    <t>peudisponible</t>
  </si>
  <si>
    <t>meme_pays</t>
  </si>
  <si>
    <t>20l 25l</t>
  </si>
  <si>
    <t>disponible</t>
  </si>
  <si>
    <t>boule250g boule400g</t>
  </si>
  <si>
    <t>non</t>
  </si>
  <si>
    <t>prix_constants</t>
  </si>
  <si>
    <t>bache corde tenaille pelle</t>
  </si>
  <si>
    <t>sac_boro pagne lampe moustiquaire couverture natte bassine gobelet_acier gobelet_plastique assiette marmite5 marmite7 combustible_gaz combustible_charbon combustible_bois</t>
  </si>
  <si>
    <t>meme_commune</t>
  </si>
  <si>
    <t>sachet sac</t>
  </si>
  <si>
    <t>6kg 12kg</t>
  </si>
  <si>
    <t>nondisponible</t>
  </si>
  <si>
    <t>0_5l 1l</t>
  </si>
  <si>
    <t>moustiquaire marmite5 combustible_bois combustible_charbon combustible_gaz marmite7 couverture natte bassine gobelet_acier gobelet_plastique assiette sac_boro pagne lampe</t>
  </si>
  <si>
    <t>tracasseries cout_transport rarete_transport prix_fournisseurs degradation_perte vols securite</t>
  </si>
  <si>
    <t>achat_prix transports achat_liquidites recrutement ganes_bandits aide_humanitaire</t>
  </si>
  <si>
    <t>argent_mobile transfert</t>
  </si>
  <si>
    <t>boutique</t>
  </si>
  <si>
    <t>oui_point_de_vente</t>
  </si>
  <si>
    <t>oui_plusieurs</t>
  </si>
  <si>
    <t>pas_de_reponse</t>
  </si>
  <si>
    <t>racket agression_commercant vol_cambriolage vol_etalage</t>
  </si>
  <si>
    <t>L'insécurité a fait que tout est difficile</t>
  </si>
  <si>
    <t>marchandises aggression enlevement assassinat</t>
  </si>
  <si>
    <t>meme</t>
  </si>
  <si>
    <t>submitted_via_web</t>
  </si>
  <si>
    <t>bkf_icsm</t>
  </si>
  <si>
    <t>vJa6F8qfanwstR3EdkoT74</t>
  </si>
  <si>
    <t>232cfcfe-d9ab-4785-80a9-a7de5aa9d398</t>
  </si>
  <si>
    <t>sac sachet</t>
  </si>
  <si>
    <t>pagne moustiquaire assiette marmite7 combustible_bois combustible_charbon combustible_gaz sac_boro lampe couverture natte bassine gobelet_acier gobelet_plastique</t>
  </si>
  <si>
    <t>vols degradation_perte prix_fournisseurs rarete_transport cout_transport taxes</t>
  </si>
  <si>
    <t>bons transfert argent_mobile</t>
  </si>
  <si>
    <t>oui_personnel</t>
  </si>
  <si>
    <t>restrictions_mouvements horaires_restreints personnes_insecurite lieux_insecurite batiments_dangereux</t>
  </si>
  <si>
    <t>vol_etalage vol_cambriolage agression_commercant</t>
  </si>
  <si>
    <t>marchandises argent assassinat enlevement</t>
  </si>
  <si>
    <t>989b19b2-4b0c-4b52-878c-398062dbec44</t>
  </si>
  <si>
    <t>plus100</t>
  </si>
  <si>
    <t>20l</t>
  </si>
  <si>
    <t>savon400gr bidon</t>
  </si>
  <si>
    <t>tracasseries taxes cout_transport prix_fournisseurs</t>
  </si>
  <si>
    <t>bache corde pelle tenaille</t>
  </si>
  <si>
    <t>12kg 6kg</t>
  </si>
  <si>
    <t>tracasseries taxes cout_transport rarete_transport prix_fournisseurs degradation_perte vols</t>
  </si>
  <si>
    <t>achat_prix transports achat_liquidites recrutement ganes_bandits</t>
  </si>
  <si>
    <t>credit_informel argent_mobile transfert bons</t>
  </si>
  <si>
    <t>non_pas_dernierement</t>
  </si>
  <si>
    <t>batiments_dangereux lieux_insecurite personnes_insecurite horaires_restreints restrictions_mouvements</t>
  </si>
  <si>
    <t>agression_commercant vol_cambriolage racket vol_etalage</t>
  </si>
  <si>
    <t>aucun</t>
  </si>
  <si>
    <t>enlevement aggression vehicules assassinat</t>
  </si>
  <si>
    <t>f44fb9a8-c7bc-4458-b8cc-da3915ee503a</t>
  </si>
  <si>
    <t>fada_n_gourma</t>
  </si>
  <si>
    <t>acted_3</t>
  </si>
  <si>
    <t>acted</t>
  </si>
  <si>
    <t>gourma</t>
  </si>
  <si>
    <t>ACTED Burkina Faso</t>
  </si>
  <si>
    <t>Marché de Fada N'Gourma</t>
  </si>
  <si>
    <t>moins30</t>
  </si>
  <si>
    <t>savon400gr</t>
  </si>
  <si>
    <t>boule400g boule250g</t>
  </si>
  <si>
    <t>combustible_gaz natte couverture moustiquaire lampe sac_boro</t>
  </si>
  <si>
    <t>credit_informel</t>
  </si>
  <si>
    <t>ambulant_sol_sans_toit</t>
  </si>
  <si>
    <t>non_chez_soi</t>
  </si>
  <si>
    <t>non_pas_de_credit</t>
  </si>
  <si>
    <t>augmente_beaucoup</t>
  </si>
  <si>
    <t>RAS</t>
  </si>
  <si>
    <t>43fe2d41-d3c4-4c63-be20-edf73486c57e</t>
  </si>
  <si>
    <t>non_collectif</t>
  </si>
  <si>
    <t>78cbbbd5-ec47-4f8c-bb87-5307b1837a6c</t>
  </si>
  <si>
    <t>combustible_gaz natte moustiquaire lampe sac_boro</t>
  </si>
  <si>
    <t>0bbceb71-a879-4a58-9319-dd3423fdc473</t>
  </si>
  <si>
    <t>ca0e4867-ed8d-455c-967e-b1137b5cf94b</t>
  </si>
  <si>
    <t>seau bidon</t>
  </si>
  <si>
    <t>marmite7 marmite5 assiette gobelet_plastique gobelet_acier bassine pagne</t>
  </si>
  <si>
    <t>0_5l</t>
  </si>
  <si>
    <t>Le commerçant se plein passe a chaque fois ont le demander à la fin et gagnez des retours</t>
  </si>
  <si>
    <t>cfd8920d-9f3b-491c-8e4d-34a396a7740d</t>
  </si>
  <si>
    <t>bidon seau</t>
  </si>
  <si>
    <t>94dfea52-7bd2-407f-91d2-22214f577c5b</t>
  </si>
  <si>
    <t>acted_2</t>
  </si>
  <si>
    <t>marmite7 marmite5 gobelet_plastique gobelet_acier bassine natte couverture moustiquaire lampe pagne sac_boro</t>
  </si>
  <si>
    <t>transfert</t>
  </si>
  <si>
    <t>oui_produits</t>
  </si>
  <si>
    <t>71ee65db-baae-4915-a993-aefa96d337bd</t>
  </si>
  <si>
    <t>combustible_gaz</t>
  </si>
  <si>
    <t>prix_hausse</t>
  </si>
  <si>
    <t>Hausse_prix_fournisseurs</t>
  </si>
  <si>
    <t>etal_sans_toit</t>
  </si>
  <si>
    <t>non_personnel</t>
  </si>
  <si>
    <t>oui_produits oui_transports oui_carburant</t>
  </si>
  <si>
    <t>07b4a493-e0f7-466b-b40b-2a9ba5892863</t>
  </si>
  <si>
    <t>24019e10-643c-4bec-b43d-69ad247c1f1f</t>
  </si>
  <si>
    <t>combustible_bois combustible_charbon</t>
  </si>
  <si>
    <t>meme_region</t>
  </si>
  <si>
    <t>L'INSÉCURITÉ FAIT QU'IN PEUT PLUS AVOIR DU BOIS</t>
  </si>
  <si>
    <t>d7d768be-499e-468b-b48a-89e1a8c4ea20</t>
  </si>
  <si>
    <t>seau</t>
  </si>
  <si>
    <t>marmite7 marmite5 assiette gobelet_plastique gobelet_acier bassine</t>
  </si>
  <si>
    <t>La commerçante était occupé par les clients  a cause de ça j'ai été longue</t>
  </si>
  <si>
    <t>54d951f5-a55a-4979-906d-9bf7082118c7</t>
  </si>
  <si>
    <t>combustible_charbon combustible_bois</t>
  </si>
  <si>
    <t>hausse_couts</t>
  </si>
  <si>
    <t>L' insécurité</t>
  </si>
  <si>
    <t>a06ebf0b-9a74-4ba8-b9b9-1370e33b556f</t>
  </si>
  <si>
    <t>bidon</t>
  </si>
  <si>
    <t>2c43d7a9-f071-4de7-930b-f0671550154e</t>
  </si>
  <si>
    <t>bidon savon400gr</t>
  </si>
  <si>
    <t>bache</t>
  </si>
  <si>
    <t>natte couverture moustiquaire lampe pagne sac_boro</t>
  </si>
  <si>
    <t>etal_avec_tente</t>
  </si>
  <si>
    <t>4b3c8a59-397d-46f0-ae37-b19ed91a0fe4</t>
  </si>
  <si>
    <t>cout_transport prix_fournisseurs</t>
  </si>
  <si>
    <t>argent_mobile</t>
  </si>
  <si>
    <t>c81cb293-f4ee-4eb0-97e9-9cca92b56dbf</t>
  </si>
  <si>
    <t>a10fdff9-f53d-4a08-adc2-b228dc68ff3b</t>
  </si>
  <si>
    <t>combustible_charbon</t>
  </si>
  <si>
    <t>meme_province</t>
  </si>
  <si>
    <t>515df8c1-78f0-4bd0-908d-d72408a2f2c8</t>
  </si>
  <si>
    <t>prix_baisse</t>
  </si>
  <si>
    <t>baisse_prix_fournisseurs</t>
  </si>
  <si>
    <t>Ras</t>
  </si>
  <si>
    <t>028a66b2-e16d-48ea-b799-78f41c31256a</t>
  </si>
  <si>
    <t>combustible_bois</t>
  </si>
  <si>
    <t>a4d19847-90d0-4dfd-90ed-7ecb36f022cb</t>
  </si>
  <si>
    <t>c0bc0aca-6ca0-4a01-ab5a-6246c76e3612</t>
  </si>
  <si>
    <t>koupela</t>
  </si>
  <si>
    <t>concern_1</t>
  </si>
  <si>
    <t>concern_worldwide</t>
  </si>
  <si>
    <t>centre_est</t>
  </si>
  <si>
    <t>kouritenga</t>
  </si>
  <si>
    <t>marche_koupela</t>
  </si>
  <si>
    <t>secondaire</t>
  </si>
  <si>
    <t>Concern WorldWide</t>
  </si>
  <si>
    <t>Marché de Koupela</t>
  </si>
  <si>
    <t>baisse_demande_autoproduction baisse_demande_distribution</t>
  </si>
  <si>
    <t>lampe combustible_charbon</t>
  </si>
  <si>
    <t>meme_localite</t>
  </si>
  <si>
    <t>credit_informel argent_mobile</t>
  </si>
  <si>
    <t>ambulant_sol_avec_toit</t>
  </si>
  <si>
    <t>baisse_un_peu</t>
  </si>
  <si>
    <t>Les clients  n’ont plus assez D’argent</t>
  </si>
  <si>
    <t>Lancé la commande avant pour qu’on puisse bien commander les marchandises</t>
  </si>
  <si>
    <t>9906b71d-1ff0-4e0e-bb81-51fd65c72095</t>
  </si>
  <si>
    <t>cheque argent_mobile</t>
  </si>
  <si>
    <t>Manque de ressources  Financières</t>
  </si>
  <si>
    <t>Non</t>
  </si>
  <si>
    <t>30957bc1-86ca-467d-95e0-e21623dfb859</t>
  </si>
  <si>
    <t>seau savon400gr</t>
  </si>
  <si>
    <t>moustiquaire lampe</t>
  </si>
  <si>
    <t>cheque bons</t>
  </si>
  <si>
    <t>L’augmentation  du prix du sucre et le riz</t>
  </si>
  <si>
    <t>951f950b-f187-45ed-85f1-cc60eed45cf7</t>
  </si>
  <si>
    <t>etranger</t>
  </si>
  <si>
    <t>rci</t>
  </si>
  <si>
    <t>gobelet_plastique gobelet_acier bassine natte couverture pagne moustiquaire</t>
  </si>
  <si>
    <t>0_25l 0_5l 1l</t>
  </si>
  <si>
    <t>Y’a pas assez de clients</t>
  </si>
  <si>
    <t>Manque de ressources  financières</t>
  </si>
  <si>
    <t>767fd6e3-f439-4f34-b91a-77b86aec859d</t>
  </si>
  <si>
    <t>pagne sac_boro gobelet_plastique marmite7 marmite5 assiette gobelet_acier bassine</t>
  </si>
  <si>
    <t>marmite7 marmite5</t>
  </si>
  <si>
    <t>d46f2abe-05a5-4f42-8606-6df2dc878edd</t>
  </si>
  <si>
    <t>combustible_charbon marmite7 marmite5 assiette bassine natte couverture moustiquaire lampe sac_boro</t>
  </si>
  <si>
    <t>c5b133e4-d9a0-433f-9dc7-78b10c993ff3</t>
  </si>
  <si>
    <t>sac_boro marmite5 marmite7</t>
  </si>
  <si>
    <t>ambulant_sol_avec_toile</t>
  </si>
  <si>
    <t>36cef279-5cb1-4e76-b785-d6aedfbdc795</t>
  </si>
  <si>
    <t>pouytenga</t>
  </si>
  <si>
    <t>concern_3</t>
  </si>
  <si>
    <t>marche_pouytenga</t>
  </si>
  <si>
    <t>Marché de Pouytenga</t>
  </si>
  <si>
    <t>hausse_couts Hausse_prix_fournisseurs</t>
  </si>
  <si>
    <t>achat_liquidites</t>
  </si>
  <si>
    <t>argent_mobile cheque carte_credit</t>
  </si>
  <si>
    <t>oui_produits oui_carburant</t>
  </si>
  <si>
    <t>agression_commercant</t>
  </si>
  <si>
    <t>LE MARCHÉ EST DEVENU TRÈS LENTE</t>
  </si>
  <si>
    <t>6f4a7a1d-7549-4196-898f-8e8595249021</t>
  </si>
  <si>
    <t>seau savon400gr bidon</t>
  </si>
  <si>
    <t>transfert argent_mobile cheque</t>
  </si>
  <si>
    <t>PAS DE COMMENTAIRE</t>
  </si>
  <si>
    <t>dc2b9221-ff0f-41db-ac90-8049c77dbc31</t>
  </si>
  <si>
    <t>gounghin</t>
  </si>
  <si>
    <t>marche_gounghin</t>
  </si>
  <si>
    <t>Marché de Gounghin</t>
  </si>
  <si>
    <t>Le taux élevé de la population a cause des déplacé interne</t>
  </si>
  <si>
    <t>Les déplacés ont envahi la ville</t>
  </si>
  <si>
    <t>Le non respect des payement des taxes par le commerçant qui tue peu à peu les commerçant</t>
  </si>
  <si>
    <t>5a5f34d0-a112-4d9e-8d46-e926afb41ec4</t>
  </si>
  <si>
    <t>f4204aaa-75ae-4a1f-bad2-e97cc0f0b1a3</t>
  </si>
  <si>
    <t>bache tenaille corde</t>
  </si>
  <si>
    <t>bons transfert</t>
  </si>
  <si>
    <t>oui_collectif</t>
  </si>
  <si>
    <t>augmente_moyen</t>
  </si>
  <si>
    <t>augmente_un_peu</t>
  </si>
  <si>
    <t>dd69f38c-d6dd-490b-b0f0-81ec4d18a3ae</t>
  </si>
  <si>
    <t>En cas de Pénurie</t>
  </si>
  <si>
    <t>combustible_gaz gobelet_plastique bassine natte couverture moustiquaire lampe pagne sac_boro</t>
  </si>
  <si>
    <t>En cas de rupture</t>
  </si>
  <si>
    <t>0ec61b3b-a5c8-4c98-a0e6-f65c5c47dbdf</t>
  </si>
  <si>
    <t>lampe</t>
  </si>
  <si>
    <t>02d039c9-7668-457e-833a-da00a1aa2f1e</t>
  </si>
  <si>
    <t>boussouma</t>
  </si>
  <si>
    <t>acted_1</t>
  </si>
  <si>
    <t>sanmatenga</t>
  </si>
  <si>
    <t>Marché de Boussouma</t>
  </si>
  <si>
    <t>oignon tomate beurre sel feuille pomme_de_terre</t>
  </si>
  <si>
    <t>tas</t>
  </si>
  <si>
    <t>boule</t>
  </si>
  <si>
    <t>etal_avec_toit</t>
  </si>
  <si>
    <t>Nn</t>
  </si>
  <si>
    <t>aaf299ec-b057-49be-adbe-5e4e5e1500e3</t>
  </si>
  <si>
    <t>sac_boro</t>
  </si>
  <si>
    <t>sorgho_rouge sorgho_blanc mais mil arachide_graine arachide_coque</t>
  </si>
  <si>
    <t>yorouba</t>
  </si>
  <si>
    <t>Aucun</t>
  </si>
  <si>
    <t>Le marché est lent</t>
  </si>
  <si>
    <t>ae7bb93e-aa79-4327-95b1-ebe0928825b6</t>
  </si>
  <si>
    <t>mais sorgho_rouge sorgho_blanc mil arachide_graine arachide_coque niebe</t>
  </si>
  <si>
    <t>mil arachide_coque arachide_graine niebe</t>
  </si>
  <si>
    <t>251e694a-cb4f-4757-8bdf-56db5204055d</t>
  </si>
  <si>
    <t>poisson</t>
  </si>
  <si>
    <t>9b0b3999-784e-4e4b-9d6c-844c4c4fa919</t>
  </si>
  <si>
    <t>savon400gr bidon seau</t>
  </si>
  <si>
    <t>lampe pagne</t>
  </si>
  <si>
    <t>riz_importe lait_en_poudre sucre sel huile</t>
  </si>
  <si>
    <t>kg</t>
  </si>
  <si>
    <t>poudre morceaux</t>
  </si>
  <si>
    <t>sucre huile</t>
  </si>
  <si>
    <t>9a754500-aa06-41ab-bb26-511b74702383</t>
  </si>
  <si>
    <t>bidon seau savon400gr</t>
  </si>
  <si>
    <t>pagne lampe bassine combustible_gaz natte</t>
  </si>
  <si>
    <t>huile lait_en_poudre sucre sel</t>
  </si>
  <si>
    <t>sucre</t>
  </si>
  <si>
    <t>81d69444-ba7e-4f0f-8d7d-b5c75dfc2d61</t>
  </si>
  <si>
    <t>combustible_gaz natte pagne lampe</t>
  </si>
  <si>
    <t>On veut de l'argent pour travailler</t>
  </si>
  <si>
    <t>7526c783-0252-4692-a9a3-bc8d94c8fd50</t>
  </si>
  <si>
    <t>mais sorgho_rouge sorgho_blanc mil arachide_coque arachide_graine</t>
  </si>
  <si>
    <t>arachide_graine arachide_coque mil sorgho_blanc sorgho_rouge mais</t>
  </si>
  <si>
    <t>Le coût de véhicules de location est élevé</t>
  </si>
  <si>
    <t>arachide_graine mil</t>
  </si>
  <si>
    <t>A cause du carême</t>
  </si>
  <si>
    <t>,nn</t>
  </si>
  <si>
    <t>063ac6bc-5419-474f-9ae6-b552aada75e4</t>
  </si>
  <si>
    <t>mais sorgho_rouge sorgho_blanc mil niebe arachide_graine arachide_coque</t>
  </si>
  <si>
    <t>mais sorgho_rouge sorgho_blanc mil niebe arachide_coque arachide_graine</t>
  </si>
  <si>
    <t>prix_fournisseurs cout_transport</t>
  </si>
  <si>
    <t>arachide_graine arachide_coque mil niebe</t>
  </si>
  <si>
    <t>c6868ec0-8664-4f52-8dcb-0528e7bf61de</t>
  </si>
  <si>
    <t>sac_boro natte couverture pagne</t>
  </si>
  <si>
    <t>92c06559-f66c-4ca0-9043-bca42136e1c6</t>
  </si>
  <si>
    <t>viande_beuf viande_mouton</t>
  </si>
  <si>
    <t>viande_mouton viande_beuf</t>
  </si>
  <si>
    <t>Y a plus les animaux comme avant</t>
  </si>
  <si>
    <t>85eec7fa-8985-484b-9f75-86211cdd7d53</t>
  </si>
  <si>
    <t>achat_prix</t>
  </si>
  <si>
    <t>Aucun .</t>
  </si>
  <si>
    <t>e3aeed7e-eb67-4064-9f14-78270bf11580</t>
  </si>
  <si>
    <t>cd15a93c-a395-43dc-b1d3-1b734b2e1610</t>
  </si>
  <si>
    <t>tomate oignon pomme_de_terre igname feuille beurre</t>
  </si>
  <si>
    <t>prix_hausse prix_baisse</t>
  </si>
  <si>
    <t>pomme_de_terre oignon</t>
  </si>
  <si>
    <t>C'est plus la période</t>
  </si>
  <si>
    <t>tomate</t>
  </si>
  <si>
    <t>910509e4-3cdd-4b87-a561-98aec1a3ee1a</t>
  </si>
  <si>
    <t>cheque transfert argent_mobile</t>
  </si>
  <si>
    <t>1243a1bf-9e8f-4123-b328-17ba586bee03</t>
  </si>
  <si>
    <t>marmite7 marmite5 assiette gobelet_plastique gobelet_acier bassine natte couverture moustiquaire lampe pagne sac_boro combustible_gaz</t>
  </si>
  <si>
    <t>ghana</t>
  </si>
  <si>
    <t>cheque argent_mobile transfert bons</t>
  </si>
  <si>
    <t>5e319854-60b1-4c98-a335-5b23c6ed4258</t>
  </si>
  <si>
    <t>boule400g</t>
  </si>
  <si>
    <t>combustible_gaz marmite7 marmite5 assiette gobelet_plastique bassine natte couverture moustiquaire</t>
  </si>
  <si>
    <t>569349ad-f595-47bb-846c-ec6d0483c761</t>
  </si>
  <si>
    <t>pagne sac_boro lampe moustiquaire couverture natte gobelet_acier gobelet_plastique bassine assiette marmite5 marmite7 combustible_gaz</t>
  </si>
  <si>
    <t>cheque transfert carte_credit</t>
  </si>
  <si>
    <t>626f1f2c-d54b-473e-ae93-8b265243a9a7</t>
  </si>
  <si>
    <t>hausse_couts baisse_offre_securite</t>
  </si>
  <si>
    <t>bons cheque transfert</t>
  </si>
  <si>
    <t>DISTANCE ET ACCESSIBILITÉ DIFFICILES</t>
  </si>
  <si>
    <t>fd62687c-59f3-48d5-a760-90175ffc70d2</t>
  </si>
  <si>
    <t>concern_2</t>
  </si>
  <si>
    <t>a300b666-d3aa-4c7f-aadb-86b1da948696</t>
  </si>
  <si>
    <t>f948b637-8d13-4190-b22c-d17ce1dc607e</t>
  </si>
  <si>
    <t>baisse_offre_rupturestocks</t>
  </si>
  <si>
    <t>gobelet_plastique gobelet_acier assiette pagne natte couverture</t>
  </si>
  <si>
    <t>credit_informel transfert</t>
  </si>
  <si>
    <t>390667e0-93ad-49ed-b36b-6636ff0f04de</t>
  </si>
  <si>
    <t>combustible_gaz pagne gobelet_plastique bassine</t>
  </si>
  <si>
    <t>pagne</t>
  </si>
  <si>
    <t xml:space="preserve">Y’à pas assez de marché
</t>
  </si>
  <si>
    <t>d46b9a83-a5b8-48c5-9d11-16249a04c2b9</t>
  </si>
  <si>
    <t>cheque transfert</t>
  </si>
  <si>
    <t>89892118-2e2c-4061-a28f-e6a4a7587c57</t>
  </si>
  <si>
    <t>combustible_gaz gobelet_plastique marmite5 assiette bassine gobelet_acier</t>
  </si>
  <si>
    <t>bassine</t>
  </si>
  <si>
    <t>hausse_demande_distribution</t>
  </si>
  <si>
    <t>8ccafb15-9fbf-43b9-81a0-0cbd51586a41</t>
  </si>
  <si>
    <t>transfert bons cheque</t>
  </si>
  <si>
    <t>e3767bd9-b301-4352-956e-42396e8c36d7</t>
  </si>
  <si>
    <t>marmite7 marmite5 assiette</t>
  </si>
  <si>
    <t>L’installation des PDI dans la commune</t>
  </si>
  <si>
    <t>L’augmentation de la population par les PDI</t>
  </si>
  <si>
    <t>c606b798-caf3-4308-94d1-e464e397e353</t>
  </si>
  <si>
    <t>bassine gobelet_plastique</t>
  </si>
  <si>
    <t>argent_mobile cheque</t>
  </si>
  <si>
    <t>b947320e-d186-40d7-a4ce-618cafce0060</t>
  </si>
  <si>
    <t>gobelet_plastique marmite5 marmite7 bassine gobelet_acier</t>
  </si>
  <si>
    <t>Les PDI sont les causes</t>
  </si>
  <si>
    <t>fc2ae6f6-afd1-45b9-804c-b1ddd26774b2</t>
  </si>
  <si>
    <t>6e6725ad-87b9-42c2-87fb-d9fc11549450</t>
  </si>
  <si>
    <t>4c23dcdd-4428-4a2f-be3e-87548685c608</t>
  </si>
  <si>
    <t>2b256bdf-a2d8-481a-8210-a9458bebd618</t>
  </si>
  <si>
    <t>174f7769-ea2e-4008-a753-d850f4fb2ede</t>
  </si>
  <si>
    <t>tenaille pelle corde</t>
  </si>
  <si>
    <t>9ebb2bce-51c7-4c7a-8572-c5271931fd14</t>
  </si>
  <si>
    <t>natte</t>
  </si>
  <si>
    <t>d73fcb17-6683-41ee-b6b4-e096e89ab11f</t>
  </si>
  <si>
    <t>assiette</t>
  </si>
  <si>
    <t>4c304e2c-ec89-4f2d-a7b8-6665ae4560f8</t>
  </si>
  <si>
    <t>marmite5 marmite7</t>
  </si>
  <si>
    <t>1c318663-c813-429f-a29a-13d1e7e6207d</t>
  </si>
  <si>
    <t>5f6fff0c-e911-4d58-becd-99c37dc76e80</t>
  </si>
  <si>
    <t>couverture</t>
  </si>
  <si>
    <t>3e7a2d71-3bed-41c0-b522-de0f57b2e30b</t>
  </si>
  <si>
    <t>9c4bb15d-ff98-45a1-8fdd-4ce414d58fd0</t>
  </si>
  <si>
    <t>corde</t>
  </si>
  <si>
    <t>44f9ff56-84ce-46c7-8957-877f73b9c65f</t>
  </si>
  <si>
    <t>Le marché est bien accessible et tous se passe bien</t>
  </si>
  <si>
    <t>e5a676df-74c0-4a73-a366-dc682a175218</t>
  </si>
  <si>
    <t>pelle tenaille</t>
  </si>
  <si>
    <t>83039c4c-9f60-4c13-9d69-4470cdaab540</t>
  </si>
  <si>
    <t>pelle</t>
  </si>
  <si>
    <t>sachet</t>
  </si>
  <si>
    <t>9761b217-3872-4043-9fda-845bdcbbaef8</t>
  </si>
  <si>
    <t>sac</t>
  </si>
  <si>
    <t>d40ecd4e-10c5-4913-b40f-ca6836a76f46</t>
  </si>
  <si>
    <t>99ba7f50-c66b-4fa4-956b-27ca8b35a8d6</t>
  </si>
  <si>
    <t>acb44412-4fa0-4863-ab78-a86919ad24b3</t>
  </si>
  <si>
    <t>combustible_bois combustible_gaz</t>
  </si>
  <si>
    <t>6kg</t>
  </si>
  <si>
    <t>34ae0a85-418c-4f9b-be5e-3f1a1354cf95</t>
  </si>
  <si>
    <t>transports</t>
  </si>
  <si>
    <t>9662dede-ada6-432a-b0db-c095a2bcc331</t>
  </si>
  <si>
    <t>kongoussi</t>
  </si>
  <si>
    <t>si_3</t>
  </si>
  <si>
    <t>si</t>
  </si>
  <si>
    <t>bam</t>
  </si>
  <si>
    <t>Solidarité Internationale Burkina Faso (SI)</t>
  </si>
  <si>
    <t>Marché de Kongoussi</t>
  </si>
  <si>
    <t>Les bidons sont souvent en rupture chez les fournisseurs.</t>
  </si>
  <si>
    <t>corde bache tenaille pelle</t>
  </si>
  <si>
    <t>combustible_charbon combustible_gaz marmite7 marmite5 assiette gobelet_plastique gobelet_acier bassine natte couverture moustiquaire lampe pagne sac_boro</t>
  </si>
  <si>
    <t>1l</t>
  </si>
  <si>
    <t>transports achat_liquidites ganes_bandits</t>
  </si>
  <si>
    <t>credit_informel argent_mobile transfert carte_credit cheque bons</t>
  </si>
  <si>
    <t>routes_ganes</t>
  </si>
  <si>
    <t>aggression assassinat</t>
  </si>
  <si>
    <t>33dbfa3e-d2dc-4ce1-a78a-fba84247f394</t>
  </si>
  <si>
    <t>Les bidons sont souvent en rupture chez les fournisseurs</t>
  </si>
  <si>
    <t>combustible_charbon combustible_gaz marmite7 marmite5 assiette gobelet_plastique gobelet_acier bassine sac_boro pagne lampe moustiquaire couverture natte</t>
  </si>
  <si>
    <t>1l 0_5l</t>
  </si>
  <si>
    <t>ganes_bandits</t>
  </si>
  <si>
    <t>0010e228-412b-4b16-b102-51e5fbf5836a</t>
  </si>
  <si>
    <t>marmite7 marmite5 assiette gobelet_plastique gobelet_acier bassine natte couverture moustiquaire pagne lampe sac_boro combustible_charbon combustible_gaz</t>
  </si>
  <si>
    <t>credit_informel argent_mobile transfert carte_credit cheque troc</t>
  </si>
  <si>
    <t>assassinat</t>
  </si>
  <si>
    <t>8e054a7b-1a57-4715-8722-3f0f8d552bae</t>
  </si>
  <si>
    <t>combustible_charbon combustible_gaz marmite7 marmite5 assiette gobelet_plastique gobelet_acier bassine natte couverture sac_boro pagne lampe moustiquaire</t>
  </si>
  <si>
    <t>aggression</t>
  </si>
  <si>
    <t>a73441a8-d4f4-4570-b89a-299623599ce9</t>
  </si>
  <si>
    <t>beurre sel tomate oignon pomme_de_terre igname feuille poisson</t>
  </si>
  <si>
    <t>74205b85-cf9d-49ad-a18e-23ec986f404f</t>
  </si>
  <si>
    <t>Autre</t>
  </si>
  <si>
    <t>Rad</t>
  </si>
  <si>
    <t>00a3dd0a-c9f6-4b1e-ac46-4f7a0b74842e</t>
  </si>
  <si>
    <t>combustible_gaz natte bassine gobelet_plastique</t>
  </si>
  <si>
    <t>lait_en_poudre riz_importe sucre huile</t>
  </si>
  <si>
    <t>c75fb6aa-5248-470c-9ede-90eb4d721ff8</t>
  </si>
  <si>
    <t>feuille tomate oignon poisson beurre huile</t>
  </si>
  <si>
    <t>oignon feuille</t>
  </si>
  <si>
    <t>Y a pas l'eau</t>
  </si>
  <si>
    <t>5949438c-29fa-42e2-8122-b9919130834a</t>
  </si>
  <si>
    <t>Careme</t>
  </si>
  <si>
    <t>e8e5fba6-f08a-4ad7-8225-ac6773ac4f11</t>
  </si>
  <si>
    <t>b64760c5-36e3-48ab-9a07-bb20227c8479</t>
  </si>
  <si>
    <t>pelle tenaille corde bache</t>
  </si>
  <si>
    <t>4a78972a-8586-4139-b2d9-ab013004f47a</t>
  </si>
  <si>
    <t>djibo</t>
  </si>
  <si>
    <t>si_2</t>
  </si>
  <si>
    <t>soum</t>
  </si>
  <si>
    <t>Marché de Djibo</t>
  </si>
  <si>
    <t>marmite7 marmite5 gobelet_plastique natte pagne</t>
  </si>
  <si>
    <t>natte gobelet_plastique marmite5 marmite7 pagne</t>
  </si>
  <si>
    <t>securite route_etat rarete_transport cout_transport</t>
  </si>
  <si>
    <t>achat_prix transports</t>
  </si>
  <si>
    <t>non_jamais</t>
  </si>
  <si>
    <t>Indisponibilité de produits sur le marché presque tous les magasins sont fermés</t>
  </si>
  <si>
    <t>baisse_beaucoup</t>
  </si>
  <si>
    <t>Les clients ne disposent pas de ressources nécessaires pour s,approvisioner</t>
  </si>
  <si>
    <t>Manque clients de produits, beaucoup de crédit non remboursé le marché est faible voire inexistant depuis un mois</t>
  </si>
  <si>
    <t>Remerciements</t>
  </si>
  <si>
    <t>8ef5a890-963f-4400-b7c5-63b0ad773813</t>
  </si>
  <si>
    <t>securite route_etat prix_fournisseurs rarete_transport cout_transport</t>
  </si>
  <si>
    <t>transports ganes_bandits</t>
  </si>
  <si>
    <t>argent_mobile transfert troc</t>
  </si>
  <si>
    <t>Le problème d'approvisionnement,l'insécurité dans la ville,le blocus terrestre</t>
  </si>
  <si>
    <t>Le manque d'argent,la chereté de certaines marchandises</t>
  </si>
  <si>
    <t>Le marché est morose,une importante baisse de la vente des produits</t>
  </si>
  <si>
    <t>Remerciements!!!</t>
  </si>
  <si>
    <t>0576ed51-dca6-4239-9e1c-8cbbe88b0a1f</t>
  </si>
  <si>
    <t>marmite7 marmite5 gobelet_plastique natte</t>
  </si>
  <si>
    <t>route_etat prix_fournisseurs rarete_transport cout_transport</t>
  </si>
  <si>
    <t>ganes_bandits achat_liquidites</t>
  </si>
  <si>
    <t>Argent en espèces</t>
  </si>
  <si>
    <t>routes_banditisme</t>
  </si>
  <si>
    <t>Les difficultés liées à l'approvisionnement,le blocus terrestre</t>
  </si>
  <si>
    <t>baisse_moyen</t>
  </si>
  <si>
    <t>Le problème lié au manque d'argent,la cherté de certains articles sur le marché</t>
  </si>
  <si>
    <t>Il y'a mevente des produits sur le marché</t>
  </si>
  <si>
    <t>85114810-2125-4b85-9a7b-286f900bb114</t>
  </si>
  <si>
    <t>Hausse_prix_fournisseurs baisse_offre_securite</t>
  </si>
  <si>
    <t>Perte de marchandises, l'insécurité à fait que certains ont quitté le marché et même la ville</t>
  </si>
  <si>
    <t>Le manque de ressources pour s'en procurer les produits que nous vendont8</t>
  </si>
  <si>
    <t>c446934b-37f7-49eb-83e6-970b368bac04</t>
  </si>
  <si>
    <t>gayeri</t>
  </si>
  <si>
    <t>pui_5</t>
  </si>
  <si>
    <t>pui</t>
  </si>
  <si>
    <t>komondjari</t>
  </si>
  <si>
    <t>Première Urgence Internationnale Burkina Faso (PUI)</t>
  </si>
  <si>
    <t>Marché de Gayeri</t>
  </si>
  <si>
    <t>securite rarete_transport</t>
  </si>
  <si>
    <t>hausse_couts Hausse_prix_fournisseurs baisse_offre_securite</t>
  </si>
  <si>
    <t>gobelet_plastique bassine</t>
  </si>
  <si>
    <t>hausse_demande_arrivees Hausse_prix_fournisseurs baisse_offre_securite</t>
  </si>
  <si>
    <t>oui_transports oui_produits</t>
  </si>
  <si>
    <t>restrictions_mouvements manque_transports</t>
  </si>
  <si>
    <t>vol_cambriolage</t>
  </si>
  <si>
    <t>aggression enlevement assassinat</t>
  </si>
  <si>
    <t>Plusieurs commerçants ont quitté la ville à cause du blocus.</t>
  </si>
  <si>
    <t>Tous les villages environnants</t>
  </si>
  <si>
    <t>740ab85d-8377-4983-a644-685161c8a489</t>
  </si>
  <si>
    <t>gobelet_plastique</t>
  </si>
  <si>
    <t>manque_transports</t>
  </si>
  <si>
    <t>vol_cambriolage vol_etalage</t>
  </si>
  <si>
    <t>Plusieurs commerçants ont quitté la ville à cause du blocus</t>
  </si>
  <si>
    <t>Tous les villages environnants sont sous blocus</t>
  </si>
  <si>
    <t>f35602d2-0c04-4314-9363-9637aa113309</t>
  </si>
  <si>
    <t>baisse_offre_securite</t>
  </si>
  <si>
    <t>oui_produits oui_transports</t>
  </si>
  <si>
    <t>b5289b63-2671-4c91-829f-127b154d41cc</t>
  </si>
  <si>
    <t>sebba</t>
  </si>
  <si>
    <t>si_1</t>
  </si>
  <si>
    <t>yagha</t>
  </si>
  <si>
    <t>Marché de Sebba</t>
  </si>
  <si>
    <t>combustible_bois combustible_charbon lampe sac_boro</t>
  </si>
  <si>
    <t>pas_envie_repondre</t>
  </si>
  <si>
    <t>oui_un_seul</t>
  </si>
  <si>
    <t>Zone sous blocus près de deux ans</t>
  </si>
  <si>
    <t>Zone à haut risque</t>
  </si>
  <si>
    <t>16ceac7a-cfc6-4050-a7b4-c264409bfaa1</t>
  </si>
  <si>
    <t>combustible_bois combustible_charbon sac_boro lampe</t>
  </si>
  <si>
    <t>Zone sous blocus près deux ans</t>
  </si>
  <si>
    <t>1f6fcd50-8e8d-4beb-a4eb-e5e0ae2f14c2</t>
  </si>
  <si>
    <t>d43eeaba-1892-474a-8917-0ae1b4ec3e9e</t>
  </si>
  <si>
    <t>baisse_offre_securite hausse_couts</t>
  </si>
  <si>
    <t>J’accepte l’argent liquide seulement</t>
  </si>
  <si>
    <t>2e0d61d3-7bbd-4a32-9a7a-528c0d25ffee</t>
  </si>
  <si>
    <t>J’accepte  l’argent  liquide seulement</t>
  </si>
  <si>
    <t>024dd7b6-571b-4fe0-bc99-be8254076ff1</t>
  </si>
  <si>
    <t>572bdfb2-0a75-43c5-9902-9dc9a12e547e</t>
  </si>
  <si>
    <t>combustible_charbon lampe natte</t>
  </si>
  <si>
    <t>81a218fb-f02e-442c-909d-30a16a3a5652</t>
  </si>
  <si>
    <t>combustible_charbon lampe</t>
  </si>
  <si>
    <t>Le marché se fait à merveille</t>
  </si>
  <si>
    <t>26422921-710e-4721-8e0f-72d5508bf42b</t>
  </si>
  <si>
    <t>6e090374-37d1-4fa1-a6df-ea57d6ae62d4</t>
  </si>
  <si>
    <t>c467f409-defc-486f-97ac-f8be1e68bfb0</t>
  </si>
  <si>
    <t>baisse_offre_securite Hausse_prix_fournisseurs</t>
  </si>
  <si>
    <t>1ccef358-cf60-46c1-9d33-ff4e6632e35f</t>
  </si>
  <si>
    <t>lampe sac_boro</t>
  </si>
  <si>
    <t>manque_transports restrictions_mouvements</t>
  </si>
  <si>
    <t>2efaa6ed-9e91-44d1-8658-c7151f3b8271</t>
  </si>
  <si>
    <t>securite prix_fournisseurs rarete_transport</t>
  </si>
  <si>
    <t>5f474535-16be-4c66-9642-5044f5160014</t>
  </si>
  <si>
    <t>hausse_couts baisse_offre_securite Hausse_prix_fournisseurs</t>
  </si>
  <si>
    <t>sac_boro lampe</t>
  </si>
  <si>
    <t>75cea3b5-d161-4ba0-bfa8-8e17cdf2a327</t>
  </si>
  <si>
    <t>29290011-f901-425c-a01f-7e0c285b2057</t>
  </si>
  <si>
    <t>0f63019c-f273-41f3-9de3-24902e6b23da</t>
  </si>
  <si>
    <t>d4ac310a-fc0b-41cf-8451-d304ce92a6b3</t>
  </si>
  <si>
    <t>marmite7 marmite5 assiette gobelet_acier gobelet_plastique bassine natte couverture moustiquaire lampe pagne sac_boro</t>
  </si>
  <si>
    <t>liquide_devise_etrangere transfert cheque</t>
  </si>
  <si>
    <t>614c4721-df0d-4548-a1b1-08618d27a8c2</t>
  </si>
  <si>
    <t>assiette gobelet_plastique gobelet_acier bassine natte couverture moustiquaire lampe pagne sac_boro</t>
  </si>
  <si>
    <t>transfert cheque argent_mobile</t>
  </si>
  <si>
    <t>f33ca88d-7efd-40b3-819d-5d94641ba2bf</t>
  </si>
  <si>
    <t>bache corde pelle</t>
  </si>
  <si>
    <t>bache corde</t>
  </si>
  <si>
    <t>79f7fee3-be10-4f85-9d4a-4b21ece502f6</t>
  </si>
  <si>
    <t>b5d3d5f1-d778-4865-b7b6-ccc1304b9142</t>
  </si>
  <si>
    <t>ganes_bandits transports</t>
  </si>
  <si>
    <t>3a2286d4-570e-422c-a137-f96959b9b359</t>
  </si>
  <si>
    <t>securite rarete_transport prix_fournisseurs</t>
  </si>
  <si>
    <t>7e48a0cd-5d03-441f-b015-c50a8af6b4e0</t>
  </si>
  <si>
    <t>restrictions_mouvements</t>
  </si>
  <si>
    <t>40301091-0092-4c59-9c57-464902ac5c14</t>
  </si>
  <si>
    <t>1c05f457-b492-42e5-b4ac-a14e9f6cebdd</t>
  </si>
  <si>
    <t>tibga</t>
  </si>
  <si>
    <t>pui_2</t>
  </si>
  <si>
    <t>Marché de Tibga</t>
  </si>
  <si>
    <t>tenaille</t>
  </si>
  <si>
    <t>L'attaque de quelques villages par des terroristes</t>
  </si>
  <si>
    <t>La présence des PDI dûe aux terrorisme</t>
  </si>
  <si>
    <t>Le marché fonctionne normalement</t>
  </si>
  <si>
    <t>8d94cbb2-e16f-45a2-b62c-faa9ad9bc6cc</t>
  </si>
  <si>
    <t>tenaille pelle</t>
  </si>
  <si>
    <t>gobelet_acier bassine natte couverture lampe sac_boro gobelet_plastique</t>
  </si>
  <si>
    <t>prix_baisse prix_hausse</t>
  </si>
  <si>
    <t>L'attaque des quelques villages de la commune de Tibga</t>
  </si>
  <si>
    <t>La présence massive des PDI</t>
  </si>
  <si>
    <t>351c7797-bf4a-452c-8511-ffef85ef57e8</t>
  </si>
  <si>
    <t>boule250g</t>
  </si>
  <si>
    <t>marmite7 marmite5 assiette gobelet_plastique gobelet_acier bassine natte couverture pagne sac_boro</t>
  </si>
  <si>
    <t>0_5l 0_25l 1l</t>
  </si>
  <si>
    <t>L'attaque à main armée dans quelques villages de la commune</t>
  </si>
  <si>
    <t>La présence des PDI dûe aux attaques récurrentes</t>
  </si>
  <si>
    <t>c499abc1-e66a-4dd6-ad31-0fff4feee6e9</t>
  </si>
  <si>
    <t>marmite7 marmite5 assiette gobelet_plastique gobelet_acier bassine natte couverture</t>
  </si>
  <si>
    <t>f23eca5d-60c1-48c7-8ba9-310318cf9be1</t>
  </si>
  <si>
    <t>marmite7 marmite5 assiette gobelet_plastique gobelet_acier bassine natte couverture pagne</t>
  </si>
  <si>
    <t>9deb71ff-b19a-4252-9b16-d67469c29556</t>
  </si>
  <si>
    <t>marmite7 marmite5 lampe pagne</t>
  </si>
  <si>
    <t>23f5f798-31d6-4bbe-a2a6-9804072e23e0</t>
  </si>
  <si>
    <t>L'arrivée massive des PDI</t>
  </si>
  <si>
    <t>Le marché fonctionne très bien actuellement</t>
  </si>
  <si>
    <t>e080b640-129f-4106-a261-93679038d287</t>
  </si>
  <si>
    <t>combustible_charbon combustible_gaz pagne</t>
  </si>
  <si>
    <t>Présence massive de personnes qui ont fuit leur village attaqué par les hommes armés</t>
  </si>
  <si>
    <t>1b15dd7c-06ce-4a54-9609-51fa131675ea</t>
  </si>
  <si>
    <t>prix_fournisseurs autre</t>
  </si>
  <si>
    <t>Les zones de production sont difficilement accessibles à cause des groupes armés</t>
  </si>
  <si>
    <t>La presse massive des PDI</t>
  </si>
  <si>
    <t>40228f58-1ab0-4341-b0d5-5d4573d1f572</t>
  </si>
  <si>
    <t>0e579473-dd81-4caf-b482-895ffcf25d4d</t>
  </si>
  <si>
    <t>matiacoali</t>
  </si>
  <si>
    <t>pui_3</t>
  </si>
  <si>
    <t>Marché de Matiacoali</t>
  </si>
  <si>
    <t>securite rarete_transport cout_transport</t>
  </si>
  <si>
    <t>combustible_charbon combustible_gaz marmite7 marmite5 assiette gobelet_plastique bassine natte couverture lampe pagne sac_boro</t>
  </si>
  <si>
    <t>combustible_charbon combustible_gaz marmite7 marmite5 assiette gobelet_plastique bassine natte couverture pagne lampe sac_boro</t>
  </si>
  <si>
    <t>securite route_etat cout_transport rarete_transport</t>
  </si>
  <si>
    <t>oui_carburant oui_produits oui_transports</t>
  </si>
  <si>
    <t>personnes_insecurite</t>
  </si>
  <si>
    <t>L'insécurité</t>
  </si>
  <si>
    <t>Manque d'argent</t>
  </si>
  <si>
    <t>bc0e3a29-931e-4846-8b00-5f7bd4b606f5</t>
  </si>
  <si>
    <t>securite rarete_transport cout_transport route_etat</t>
  </si>
  <si>
    <t>sac_boro pagne lampe couverture natte bassine gobelet_plastique assiette marmite5 marmite7 combustible_gaz combustible_charbon</t>
  </si>
  <si>
    <t>combustible_charbon marmite7 marmite5 assiette gobelet_plastique bassine natte couverture lampe pagne sac_boro combustible_gaz</t>
  </si>
  <si>
    <t>Je veux la paix au faso</t>
  </si>
  <si>
    <t>0066f9cd-ae84-400f-921f-aea26431f43f</t>
  </si>
  <si>
    <t>combustible_charbon marmite7 marmite5 assiette gobelet_plastique bassine natte lampe pagne couverture sac_boro</t>
  </si>
  <si>
    <t>combustible_charbon marmite7 marmite5 assiette gobelet_plastique bassine natte couverture lampe pagne sac_boro</t>
  </si>
  <si>
    <t>Je veux que la paix revienne au faso</t>
  </si>
  <si>
    <t>579686bf-0042-4c5d-ab7f-d1acb24d631b</t>
  </si>
  <si>
    <t>savon400gr seau</t>
  </si>
  <si>
    <t>route_etat rarete_transport cout_transport</t>
  </si>
  <si>
    <t>route_etat cout_transport rarete_transport</t>
  </si>
  <si>
    <t>Insécurité</t>
  </si>
  <si>
    <t>208df97f-b0ab-4857-a5c9-7b492f6d6987</t>
  </si>
  <si>
    <t>natte couverture moustiquaire pagne</t>
  </si>
  <si>
    <t>b64b6abd-7f62-46bd-b921-1098cc99b2d5</t>
  </si>
  <si>
    <t>moustiquaire pagne natte couverture</t>
  </si>
  <si>
    <t>securite prix_fournisseurs</t>
  </si>
  <si>
    <t>2dae99a3-937d-4e10-b768-0ecb963151be</t>
  </si>
  <si>
    <t>moustiquaire couverture natte pagne</t>
  </si>
  <si>
    <t>oui_transports</t>
  </si>
  <si>
    <t>d5856871-3b5b-44b5-a380-38e7e095d088</t>
  </si>
  <si>
    <t>diapangou</t>
  </si>
  <si>
    <t>pui_6</t>
  </si>
  <si>
    <t>Marché de Diapangou</t>
  </si>
  <si>
    <t>cout_transport taxes</t>
  </si>
  <si>
    <t>cheque</t>
  </si>
  <si>
    <t>On demande a l'état d'aide les commerçants et les accompagner dans leur domaine</t>
  </si>
  <si>
    <t>e3af6a4c-aae6-486a-8bc3-00f88ce890ff</t>
  </si>
  <si>
    <t>c8200df9-6fab-4ac7-a5dc-9caf63a17d0a</t>
  </si>
  <si>
    <t>8fee524e-fcf5-411d-b6d4-ac41ca08b158</t>
  </si>
  <si>
    <t>Un homme qui a frappé sa femme avec une hache sur sa tête gravement touché actuellement hospitalisée dans le grand CHR de fada</t>
  </si>
  <si>
    <t>c69f127b-0b71-4ae4-8606-8685618766d6</t>
  </si>
  <si>
    <t>60223adb-1b38-42b9-9d0d-bcf30d40b597</t>
  </si>
  <si>
    <t>marmite7 marmite5 gobelet_plastique gobelet_acier bassine natte assiette</t>
  </si>
  <si>
    <t>fb463343-0e5a-430f-ba30-e8fc56d981af</t>
  </si>
  <si>
    <t>ab969196-31d9-4940-bf2c-94518ce4c802</t>
  </si>
  <si>
    <t>pagne couverture natte</t>
  </si>
  <si>
    <t>9cc7d280-66ea-4661-a472-051e4ba47a39</t>
  </si>
  <si>
    <t>assiette gobelet_plastique gobelet_acier bassine natte</t>
  </si>
  <si>
    <t>2f3739e6-58be-4729-bc22-ac0663c4a33b</t>
  </si>
  <si>
    <t>45d4ddf3-2b19-4177-bb52-c01ac36b8723</t>
  </si>
  <si>
    <t>combustible_charbon combustible_gaz lampe</t>
  </si>
  <si>
    <t>9dd4271c-35c1-4eb2-b35d-3bb2f41ad2a1</t>
  </si>
  <si>
    <t>a41350a6-653f-4b31-92c6-89af9fb44e8e</t>
  </si>
  <si>
    <t>marmite7 marmite5 combustible_charbon lampe sac_boro</t>
  </si>
  <si>
    <t>0a89955f-99d1-48e2-88d4-235bb28a6ec6</t>
  </si>
  <si>
    <t>assiette gobelet_plastique gobelet_acier bassine</t>
  </si>
  <si>
    <t>b1ce7f3d-7d10-4bf6-99d0-e7328d1a3f94</t>
  </si>
  <si>
    <t>fbe748c6-8016-48f1-845d-3a69c23f02a5</t>
  </si>
  <si>
    <t>pagne couverture</t>
  </si>
  <si>
    <t>859413de-39d3-4fef-97b9-b12d79c64d38</t>
  </si>
  <si>
    <t>2b3ba0a0-6fab-4720-b380-3fd26d72f0db</t>
  </si>
  <si>
    <t>4d85c250-d5db-4ccf-ba86-823d84de7fa4</t>
  </si>
  <si>
    <t>diabo</t>
  </si>
  <si>
    <t>pui_4</t>
  </si>
  <si>
    <t>Marché de Diabo</t>
  </si>
  <si>
    <t>bache corde tenaille</t>
  </si>
  <si>
    <t>natte lampe sac_boro</t>
  </si>
  <si>
    <t>fd2fe0fa-f538-4746-b514-349f7666206d</t>
  </si>
  <si>
    <t>5a1f533d-af12-41f5-aa89-0eac37a291cf</t>
  </si>
  <si>
    <t>corde tenaille bache</t>
  </si>
  <si>
    <t>sac_boro lampe combustible_charbon</t>
  </si>
  <si>
    <t>Le produit se fait rare</t>
  </si>
  <si>
    <t>Hausse_prix_fournisseurs baisse_offre_rupturestocks baisse_offre_securite</t>
  </si>
  <si>
    <t>achat_prix autre</t>
  </si>
  <si>
    <t>Raréfaction du produit</t>
  </si>
  <si>
    <t>61c73df8-fbbc-4fbf-a990-b34aaa371189</t>
  </si>
  <si>
    <t>assiette gobelet_plastique gobelet_acier bassine couverture pagne</t>
  </si>
  <si>
    <t>d17cedb8-3ec0-4119-b77c-6689cf46bdc5</t>
  </si>
  <si>
    <t>transfert argent_mobile</t>
  </si>
  <si>
    <t>e065b02f-323f-495f-9d63-ce35ff9415fa</t>
  </si>
  <si>
    <t>Les ruptures</t>
  </si>
  <si>
    <t>c6af16cc-d384-4f1b-b5f4-a9145f5f7d94</t>
  </si>
  <si>
    <t>dedougou</t>
  </si>
  <si>
    <t>crs_2</t>
  </si>
  <si>
    <t>mouhoun</t>
  </si>
  <si>
    <t>Marché de Dedougou</t>
  </si>
  <si>
    <t>marmite7 marmite5 assiette gobelet_plastique gobelet_acier bassine natte pagne</t>
  </si>
  <si>
    <t>22fa033b-05d7-4957-9621-8ff6c804c506</t>
  </si>
  <si>
    <t>709dc771-cf7a-4a5f-8c83-b65e501b958b</t>
  </si>
  <si>
    <t>bache tenaille pelle</t>
  </si>
  <si>
    <t>1aa7b08a-7a45-4d61-bc4a-473635dc8c46</t>
  </si>
  <si>
    <t>5e153610-6281-411b-9b9d-46a196f3ac70</t>
  </si>
  <si>
    <t>securite taxes</t>
  </si>
  <si>
    <t>587b4c82-86d0-463f-9fe3-1c2dc2211a5a</t>
  </si>
  <si>
    <t>combustible_gaz lampe sac_boro</t>
  </si>
  <si>
    <t>6kg 12kg 3kg</t>
  </si>
  <si>
    <t>dc17ce4f-7963-4f50-be34-ef97bd16d024</t>
  </si>
  <si>
    <t>3ef0e373-dda8-43bd-9fc2-deecd5d5333a</t>
  </si>
  <si>
    <t>couverture moustiquaire pagne</t>
  </si>
  <si>
    <t>0c479693-a024-4014-83e2-68732949a2c9</t>
  </si>
  <si>
    <t>marmite7 marmite5 assiette gobelet_plastique gobelet_acier bassine natte</t>
  </si>
  <si>
    <t>675b08b3-a156-4583-8adf-1f64d1b5293c</t>
  </si>
  <si>
    <t>9921bb70-2ec1-4d39-a678-b60afc56cc58</t>
  </si>
  <si>
    <t>pagne moustiquaire couverture</t>
  </si>
  <si>
    <t>A cause de la pâque et du ramadan</t>
  </si>
  <si>
    <t>25c5b6b3-2432-4930-b6dc-a15ed52fd7e1</t>
  </si>
  <si>
    <t>marmite7 marmite5 assiette gobelet_plastique gobelet_acier bassine natte couverture moustiquaire pagne sac_boro</t>
  </si>
  <si>
    <t>A cause ke l'approche des fêtes</t>
  </si>
  <si>
    <t>3256e148-b7e7-42f4-b240-09d8913e658f</t>
  </si>
  <si>
    <t>169326a7-c913-4ed1-b90a-73a15b7eb7ef</t>
  </si>
  <si>
    <t>979c3e69-0636-46a4-9c13-6dc8d6d86b40</t>
  </si>
  <si>
    <t>d47274aa-89c5-4bf3-a79c-6c9fb5bcd8da</t>
  </si>
  <si>
    <t>9b36964d-f315-4410-887c-5ff9b6fbe98f</t>
  </si>
  <si>
    <t>d96d057a-537e-4024-ab8b-c868c2a0bc0e</t>
  </si>
  <si>
    <t>bogande</t>
  </si>
  <si>
    <t>pui_1</t>
  </si>
  <si>
    <t>gnagna</t>
  </si>
  <si>
    <t>Marché de Bogande</t>
  </si>
  <si>
    <t>Manque de produits</t>
  </si>
  <si>
    <t>hausse_couts hausse_demande_clients Hausse_prix_fournisseurs baisse_offre_securite</t>
  </si>
  <si>
    <t>prix_fournisseurs cout_transport taxes</t>
  </si>
  <si>
    <t>hausse_couts hausse_change hausse_demande_clients Hausse_prix_fournisseurs baisse_offre_rupturestocks baisse_offre_securite</t>
  </si>
  <si>
    <t>combustible_bois combustible_charbon combustible_gaz marmite7 marmite5 assiette gobelet_plastique gobelet_acier bassine natte couverture moustiquaire lampe pagne sac_boro</t>
  </si>
  <si>
    <t>combustible_charbon combustible_bois marmite7 marmite5 assiette gobelet_acier bassine moustiquaire lampe pagne sac_boro</t>
  </si>
  <si>
    <t>hausse_change hausse_couts hausse_demande_clients Hausse_prix_fournisseurs baisse_offre_rupturestocks baisse_offre_securite</t>
  </si>
  <si>
    <t>10fd4d9d-34e5-4704-a9e5-3b3b4d6f5cdf</t>
  </si>
  <si>
    <t>prix_fournisseurs rarete_transport cout_transport taxes</t>
  </si>
  <si>
    <t>sac_boro moustiquaire couverture natte bassine gobelet_acier gobelet_plastique assiette marmite5 marmite7 combustible_charbon</t>
  </si>
  <si>
    <t>combustible_charbon assiette gobelet_acier bassine moustiquaire</t>
  </si>
  <si>
    <t>taxes prix_fournisseurs securite</t>
  </si>
  <si>
    <t>credit_informel argent_mobile transfert</t>
  </si>
  <si>
    <t>6e6d8221-16da-4c4c-9f10-72787730d9ac</t>
  </si>
  <si>
    <t>hausse_couts hausse_change hausse_demande_clients Hausse_prix_fournisseurs baisse_offre_securite</t>
  </si>
  <si>
    <t>taxes cout_transport rarete_transport prix_fournisseurs</t>
  </si>
  <si>
    <t>hausse_couts hausse_change hausse_demande_clients Hausse_prix_fournisseurs baisse_offre_rupturestocks</t>
  </si>
  <si>
    <t>sac_boro lampe pagne natte couverture</t>
  </si>
  <si>
    <t>natte couverture lampe pagne sac_boro</t>
  </si>
  <si>
    <t>hausse_couts hausse_change hausse_demande_clients baisse_offre_rupturestocks</t>
  </si>
  <si>
    <t>C'est dû au déplacement de la population</t>
  </si>
  <si>
    <t>La ville est remplie de personnes déplacées.</t>
  </si>
  <si>
    <t>ae02547f-5ac4-46c3-a056-230ba69c764c</t>
  </si>
  <si>
    <t>taxes cout_transport prix_fournisseurs</t>
  </si>
  <si>
    <t>tenaille pelle corde bache</t>
  </si>
  <si>
    <t>moustiquaire couverture natte lampe</t>
  </si>
  <si>
    <t>ganes_bandits recrutement achat_liquidites transports achat_prix</t>
  </si>
  <si>
    <t>credit_informel argent_mobile transfert cheque bons carte_credit troc</t>
  </si>
  <si>
    <t>L'évolution du nombre de commerçants est dû au déplacement massive de la population.</t>
  </si>
  <si>
    <t>Il y a hausse du nombre de clients car les gens se sont déplacés vers ici.</t>
  </si>
  <si>
    <t>Je demande la réduction du prix du carburant.</t>
  </si>
  <si>
    <t>34b44c9c-10e8-4406-9999-4fea2faeb114</t>
  </si>
  <si>
    <t>hausse_couts autre</t>
  </si>
  <si>
    <t>Manque de produits également</t>
  </si>
  <si>
    <t>moustiquaire couverture natte bassine</t>
  </si>
  <si>
    <t>bassine natte couverture moustiquaire</t>
  </si>
  <si>
    <t>Il n'y a pas assez de produits aussi.</t>
  </si>
  <si>
    <t>credit_informel argent_mobile transfert cheque bons troc</t>
  </si>
  <si>
    <t>oui_carburant</t>
  </si>
  <si>
    <t>Je souhaite que la revienne au pays à fin nous reprenions bien notre commerce.</t>
  </si>
  <si>
    <t>aa6eddd7-495f-4be9-8087-be5c11391a84</t>
  </si>
  <si>
    <t>combustible_charbon combustible_gaz sac_boro</t>
  </si>
  <si>
    <t>Le nombre de commerçants est augmenté grâce au déplacement de personnes.</t>
  </si>
  <si>
    <t>C'est parce que beaucoup se sont venus installer en ville ici.</t>
  </si>
  <si>
    <t>Je demande une entente entre commerçants.</t>
  </si>
  <si>
    <t>3c994786-5eb5-415c-be30-062ced45b27b</t>
  </si>
  <si>
    <t>bache pelle tenaille</t>
  </si>
  <si>
    <t>combustible_charbon combustible_gaz bassine</t>
  </si>
  <si>
    <t>transports achat_liquidites recrutement achat_prix</t>
  </si>
  <si>
    <t>credit_informel argent_mobile carte_credit transfert cheque bons troc</t>
  </si>
  <si>
    <t>2347a6ae-9892-49ae-9d48-cd1c41ddd21a</t>
  </si>
  <si>
    <t>e2d941d8-4e01-4e82-a9b0-1b5602933df0</t>
  </si>
  <si>
    <t>marmite7 marmite5 natte couverture lampe pagne sac_boro</t>
  </si>
  <si>
    <t>f770158d-5abf-4094-9159-c772db2de187</t>
  </si>
  <si>
    <t>marmite7 marmite5 assiette gobelet_plastique gobelet_acier bassine couverture pagne</t>
  </si>
  <si>
    <t>7989454a-3e71-40bc-a245-1937939e039f</t>
  </si>
  <si>
    <t>riz_importe lait_en_poudre huile sucre sel</t>
  </si>
  <si>
    <t>No'</t>
  </si>
  <si>
    <t>828a2562-1385-4f42-9e72-6d146a8d5dfb</t>
  </si>
  <si>
    <t>riz_importe sel sucre huile lait_en_poudre</t>
  </si>
  <si>
    <t>aba4722d-23d9-4603-a2d0-f74a5c95aa3e</t>
  </si>
  <si>
    <t>riz_importe lait_en_poudre</t>
  </si>
  <si>
    <t>2c88c38a-b8db-4bf0-829f-b2d7cd01084d</t>
  </si>
  <si>
    <t>igname pomme_de_terre oignon tomate feuille beurre</t>
  </si>
  <si>
    <t>2dba6d71-83bd-4439-8d58-4be2cb052b08</t>
  </si>
  <si>
    <t>igname viande_beuf pomme_de_terre viande_mouton poisson feuille beurre tomate oignon niebe</t>
  </si>
  <si>
    <t>pomme_de_terre oignon niebe</t>
  </si>
  <si>
    <t>69ec2b20-e561-4b24-8b4d-62a05f29a9fc</t>
  </si>
  <si>
    <t>viande_beuf viande_mouton pomme_de_terre poisson niebe feuille tomate oignon beurre igname</t>
  </si>
  <si>
    <t>pomme_de_terre niebe oignon viande_mouton viande_beuf</t>
  </si>
  <si>
    <t>ad8b4b13-eba4-4f0d-8191-a9cf773f6a26</t>
  </si>
  <si>
    <t>poisson viande_beuf viande_mouton pomme_de_terre igname oignon tomate feuille beurre</t>
  </si>
  <si>
    <t>35cff5f6-e46d-4d66-aafe-8f3def78e13c</t>
  </si>
  <si>
    <t>igname pomme_de_terre viande_beuf viande_mouton oignon tomate feuille</t>
  </si>
  <si>
    <t>83c082dd-fdcf-4880-9d9e-8d3c9d698f82</t>
  </si>
  <si>
    <t>ba014d9b-ca40-4c9c-ba0e-11e1fa0f5e62</t>
  </si>
  <si>
    <t>c9eeaf59-de95-4dae-a91b-90c89bfd5476</t>
  </si>
  <si>
    <t>81933de8-135e-4c40-bdb7-49e1a12a4e1b</t>
  </si>
  <si>
    <t>diapaga</t>
  </si>
  <si>
    <t>crbf_2</t>
  </si>
  <si>
    <t>crbf</t>
  </si>
  <si>
    <t>tapoa</t>
  </si>
  <si>
    <t>Croix Rouge Burkinabè (CRBF)</t>
  </si>
  <si>
    <t>Marché de Diapaga</t>
  </si>
  <si>
    <t>securite rarete_transport cout_transport route_etat vols</t>
  </si>
  <si>
    <t>hausse_couts baisse_offre_securite baisse_offre_production_saison</t>
  </si>
  <si>
    <t>aide_humanitaire recrutement achat_prix</t>
  </si>
  <si>
    <t>assassinat enlevement aggression marchandises</t>
  </si>
  <si>
    <t>L'insécurité a rendu les voies impraticable</t>
  </si>
  <si>
    <t>La vulnérabilité des familles est grandissante</t>
  </si>
  <si>
    <t>Vu la vulnérabilité qui sévit dans la localité , nous demandons aux personnes de bonne volonté de nous aider a écoulé nos articles.</t>
  </si>
  <si>
    <t>2bdbecc4-0ba3-49c7-87fc-9c98049da525</t>
  </si>
  <si>
    <t>securite route_etat cout_transport</t>
  </si>
  <si>
    <t>assassinat enlevement aggression</t>
  </si>
  <si>
    <t>L'insécurité est grandissante dans la localité l'</t>
  </si>
  <si>
    <t>Les gens n'ont pas les moyens</t>
  </si>
  <si>
    <t>207da5cc-eef8-4b9f-9452-1f9f84fd85e6</t>
  </si>
  <si>
    <t>securite rarete_transport vols cout_transport</t>
  </si>
  <si>
    <t>routes_banditisme routes_inondees</t>
  </si>
  <si>
    <t>Les commerçants sont tombés en faillite</t>
  </si>
  <si>
    <t>Les voies ne sont plus praticables pour les clients qui sont éloignés, d'autre part ils n'ont pas les moyens</t>
  </si>
  <si>
    <t>Nous demandons de l'aide(soutien financier) auprès de votre structure</t>
  </si>
  <si>
    <t>e2638d7d-cdc8-4e41-a5a9-5cec9a094524</t>
  </si>
  <si>
    <t>securite route_etat cout_transport vols rarete_transport</t>
  </si>
  <si>
    <t>hausse_demande_arrivees hausse_couts baisse_offre_securite</t>
  </si>
  <si>
    <t>aide_humanitaire transports ganes_bandits</t>
  </si>
  <si>
    <t>vol_tire</t>
  </si>
  <si>
    <t>L'insecurite a rendu la mevente des articles</t>
  </si>
  <si>
    <t>Les ménages sont pauvres</t>
  </si>
  <si>
    <t>Nous demandons la paix dans la Tapoa. Ensuite nous demandons un appuie pour l'ouverture des voies (voies praticables) pour rendre facilement l'approvisionnement de nos articles .</t>
  </si>
  <si>
    <t>c210e9a8-4fe3-4bde-a0d2-5cee96c7a9a8</t>
  </si>
  <si>
    <t>marmite7</t>
  </si>
  <si>
    <t>transports aide_humanitaire</t>
  </si>
  <si>
    <t>vol_etalage</t>
  </si>
  <si>
    <t>Les difficultés liées au réapprovisionnement des articles</t>
  </si>
  <si>
    <t>La vulnérabilité des ménages augmente de plus en plus</t>
  </si>
  <si>
    <t>0772a056-18c5-401b-afdf-8aa608e64750</t>
  </si>
  <si>
    <t>securite vols rarete_transport cout_transport</t>
  </si>
  <si>
    <t>baisse_offre_securite hausse_change hausse_couts</t>
  </si>
  <si>
    <t>baisse_offre_securite hausse_change hausse_demande_distribution hausse_couts</t>
  </si>
  <si>
    <t>transports recrutement</t>
  </si>
  <si>
    <t>routes_banditisme routes_ganes routes_inondees</t>
  </si>
  <si>
    <t>enlevement aggression assassinat</t>
  </si>
  <si>
    <t>Le non reapprovisionnement des articles</t>
  </si>
  <si>
    <t>La pauvreté des familles</t>
  </si>
  <si>
    <t>29cfabee-862f-4043-9bb6-3511e208f92b</t>
  </si>
  <si>
    <t>crbf_1</t>
  </si>
  <si>
    <t>Les prix des articles ont augmenté  et   manque des articles</t>
  </si>
  <si>
    <t>Les clients n'ont pas de l'argent pour payer leur besoin dans marché</t>
  </si>
  <si>
    <t>Nous les commerçants on demande la paix dans la Tapoa</t>
  </si>
  <si>
    <t>f46cfa9c-c082-41e4-b0ab-f13e60629f1c</t>
  </si>
  <si>
    <t>route_etat cout_transport</t>
  </si>
  <si>
    <t>Commerçants n'ont pas articles en vente</t>
  </si>
  <si>
    <t>Les clients n'ont pas l'argent pour rendre dans marché</t>
  </si>
  <si>
    <t>Nous en tant commerçants ont demandé l'ouverture de route</t>
  </si>
  <si>
    <t>76245fb7-9746-44c3-a8a3-d180fead8ee5</t>
  </si>
  <si>
    <t>enlevement assassinat aggression</t>
  </si>
  <si>
    <t>Les boutiques n'ont pas articles en vente</t>
  </si>
  <si>
    <t>La paix qu'on demande à diapaga</t>
  </si>
  <si>
    <t>1d083706-01d1-4574-a964-819447bb3373</t>
  </si>
  <si>
    <t>Il y'a mangue des articles en vente dans les boutiques</t>
  </si>
  <si>
    <t>Ils n'ont pas des moyens pour payer les articles qu'ils ont besoin</t>
  </si>
  <si>
    <t>La paix qu'on demande</t>
  </si>
  <si>
    <t>7a879775-2440-4c6a-9e84-738d5886a8af</t>
  </si>
  <si>
    <t>Les commerçants  n'ont pas pu payer les articles pour vente</t>
  </si>
  <si>
    <t>Les clients n'ont pas des moyens pour venir au marché</t>
  </si>
  <si>
    <t>En tant nous les commerçants on l'ouverture des voies</t>
  </si>
  <si>
    <t>fd1abda4-68dd-4375-a180-d10cc3a92bd1</t>
  </si>
  <si>
    <t>Les commerçants viennent rarement parce qu'ils n'ont les marçandisse</t>
  </si>
  <si>
    <t>Les clients n'ont de moyens</t>
  </si>
  <si>
    <t>Nous demandons une aide</t>
  </si>
  <si>
    <t>e6681602-b5f6-4c89-84bf-3a3595c40f52</t>
  </si>
  <si>
    <t>Souvannt  les  commerçants  viennent les villages voisins mais ils ne viennent pas</t>
  </si>
  <si>
    <t>La povreté qui ne le permet devenir au marché</t>
  </si>
  <si>
    <t>63bd464d-0394-48b6-a815-b17564403cfe</t>
  </si>
  <si>
    <t>Les commerçants ont à l'attente de covoi</t>
  </si>
  <si>
    <t>Nous demandons une aide aux états</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</si>
  <si>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</si>
  <si>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</si>
  <si>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</si>
  <si>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</si>
  <si>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</si>
  <si>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</si>
  <si>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</si>
  <si>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</si>
  <si>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</si>
  <si>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</si>
  <si>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</si>
  <si>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</si>
  <si>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</si>
  <si>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</si>
  <si>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</si>
  <si>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</si>
  <si>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</si>
  <si>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</si>
  <si>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</si>
  <si>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</si>
  <si>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</si>
  <si>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</si>
  <si>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</si>
  <si>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</si>
  <si>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</si>
  <si>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</si>
  <si>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</si>
  <si>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</si>
  <si>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</si>
  <si>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</si>
  <si>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</si>
  <si>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</si>
  <si>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</si>
  <si>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</si>
  <si>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</si>
  <si>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ARR</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</si>
  <si>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</si>
  <si>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</si>
  <si>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</si>
  <si>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</si>
  <si>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</si>
  <si>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</si>
  <si>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</si>
  <si>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</si>
  <si>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</si>
  <si>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</si>
  <si>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</si>
  <si>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</si>
  <si>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</si>
  <si>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</si>
  <si>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</si>
  <si>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</si>
  <si>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</si>
  <si>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</si>
  <si>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</si>
  <si>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</si>
  <si>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</si>
  <si>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</si>
  <si>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</si>
  <si>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</si>
  <si>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</si>
  <si>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</si>
  <si>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</si>
  <si>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</si>
  <si>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</si>
  <si>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</si>
  <si>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</si>
  <si>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</si>
  <si>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</si>
  <si>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</si>
  <si>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</si>
  <si>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</si>
  <si>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</si>
  <si>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</si>
  <si>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</si>
  <si>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</si>
  <si>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</si>
  <si>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</si>
  <si>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</si>
  <si>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</si>
  <si>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</si>
  <si>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ARS</t>
  </si>
  <si>
    <t>ASQ</t>
  </si>
  <si>
    <t>ASU</t>
  </si>
  <si>
    <t>ATN</t>
  </si>
  <si>
    <t>ATQ</t>
  </si>
  <si>
    <t>ATF</t>
  </si>
  <si>
    <t>ATC</t>
  </si>
  <si>
    <t>div</t>
  </si>
  <si>
    <t>RS</t>
  </si>
  <si>
    <t>RT</t>
  </si>
  <si>
    <t>RU</t>
  </si>
  <si>
    <t>RV</t>
  </si>
  <si>
    <t>RW</t>
  </si>
  <si>
    <t>RX</t>
  </si>
  <si>
    <t>RY</t>
  </si>
  <si>
    <t>RZ</t>
  </si>
  <si>
    <t>SA</t>
  </si>
  <si>
    <t>SB</t>
  </si>
  <si>
    <t>SC</t>
  </si>
  <si>
    <t>ART</t>
  </si>
  <si>
    <t>ASR</t>
  </si>
  <si>
    <t>AVC</t>
  </si>
  <si>
    <t>ATO</t>
  </si>
  <si>
    <t>ATR</t>
  </si>
  <si>
    <t>ATD</t>
  </si>
  <si>
    <t>ARU</t>
  </si>
  <si>
    <t>ASS</t>
  </si>
  <si>
    <t>ARV</t>
  </si>
  <si>
    <t>ARW</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</si>
  <si>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</si>
  <si>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</si>
  <si>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</si>
  <si>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</si>
  <si>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</si>
  <si>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</si>
  <si>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</si>
  <si>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</si>
  <si>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</si>
  <si>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</si>
  <si>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</si>
  <si>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</si>
  <si>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</si>
  <si>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</si>
  <si>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</si>
  <si>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</si>
  <si>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</si>
  <si>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</si>
  <si>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</si>
  <si>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</si>
  <si>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</si>
  <si>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</si>
  <si>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</si>
  <si>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</si>
  <si>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</si>
  <si>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</si>
  <si>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</si>
  <si>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</si>
  <si>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</si>
  <si>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</si>
  <si>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</si>
  <si>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</si>
  <si>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</si>
  <si>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</si>
  <si>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</si>
  <si>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</si>
  <si>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</si>
  <si>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</si>
  <si>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</si>
  <si>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</si>
  <si>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</si>
  <si>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</si>
  <si>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</si>
  <si>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</si>
  <si>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</si>
  <si>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</si>
  <si>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</si>
  <si>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</si>
  <si>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</si>
  <si>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</si>
  <si>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</si>
  <si>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</si>
  <si>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</si>
  <si>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</si>
  <si>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</si>
  <si>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</si>
  <si>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</si>
  <si>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</si>
  <si>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</si>
  <si>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</si>
  <si>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</si>
  <si>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</si>
  <si>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</si>
  <si>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</si>
  <si>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</si>
  <si>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</si>
  <si>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</si>
  <si>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</si>
  <si>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</si>
  <si>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</si>
  <si>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</si>
  <si>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</si>
  <si>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</si>
  <si>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</si>
  <si>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</si>
  <si>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</si>
  <si>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</si>
  <si>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</si>
  <si>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</si>
  <si>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</si>
  <si>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</si>
  <si>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</si>
  <si>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</si>
  <si>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</si>
  <si>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</si>
  <si>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</si>
  <si>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</si>
  <si>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</si>
  <si>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</si>
  <si>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</si>
  <si>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</si>
  <si>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</si>
  <si>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</si>
  <si>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</si>
  <si>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</si>
  <si>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Marché</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</si>
  <si>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</si>
  <si>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</si>
  <si>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</si>
  <si>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</si>
  <si>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</si>
  <si>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</si>
  <si>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</si>
  <si>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</si>
  <si>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</si>
  <si>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</si>
  <si>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</si>
  <si>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</si>
  <si>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</si>
  <si>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</si>
  <si>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</si>
  <si>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</si>
  <si>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</si>
  <si>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</si>
  <si>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</si>
  <si>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</si>
  <si>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</si>
  <si>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</si>
  <si>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</si>
  <si>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</si>
  <si>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</si>
  <si>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</si>
  <si>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</si>
  <si>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</si>
  <si>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</si>
  <si>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</si>
  <si>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</si>
  <si>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</si>
  <si>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</si>
  <si>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</si>
  <si>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</si>
  <si>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</si>
  <si>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</si>
  <si>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</si>
  <si>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</si>
  <si>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</si>
  <si>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</si>
  <si>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</si>
  <si>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</si>
  <si>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</si>
  <si>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</si>
  <si>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</si>
  <si>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</si>
  <si>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</si>
  <si>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</si>
  <si>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</si>
  <si>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</si>
  <si>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</si>
  <si>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</si>
  <si>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</si>
  <si>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</si>
  <si>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</si>
  <si>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</si>
  <si>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</si>
  <si>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</si>
  <si>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</si>
  <si>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</si>
  <si>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</si>
  <si>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</si>
  <si>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</si>
  <si>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</si>
  <si>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</si>
  <si>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</si>
  <si>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</si>
  <si>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</si>
  <si>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</si>
  <si>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</si>
  <si>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</si>
  <si>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</si>
  <si>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</si>
  <si>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</si>
  <si>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</si>
  <si>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</si>
  <si>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</si>
  <si>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</si>
  <si>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</si>
  <si>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</si>
  <si>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</si>
  <si>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</si>
  <si>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</si>
  <si>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</si>
  <si>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</si>
  <si>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</si>
  <si>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</si>
  <si>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</si>
  <si>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</si>
  <si>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</si>
  <si>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</si>
  <si>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</si>
  <si>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</si>
  <si>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</si>
  <si>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</si>
  <si>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</si>
  <si>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</si>
  <si>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</si>
  <si>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</si>
  <si>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</si>
  <si>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</si>
  <si>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</si>
  <si>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</si>
  <si>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</si>
  <si>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</si>
  <si>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</si>
  <si>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</si>
  <si>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</si>
  <si>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</si>
  <si>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</si>
  <si>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</si>
  <si>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</si>
  <si>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</si>
  <si>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</si>
  <si>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</si>
  <si>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</si>
  <si>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</si>
  <si>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</si>
  <si>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</si>
  <si>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</si>
  <si>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</si>
  <si>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</si>
  <si>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</si>
  <si>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</si>
  <si>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</si>
  <si>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</si>
  <si>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</si>
  <si>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</si>
  <si>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</si>
  <si>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</si>
  <si>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</si>
  <si>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</si>
  <si>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</si>
  <si>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</si>
  <si>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</si>
  <si>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</si>
  <si>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</si>
  <si>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</si>
  <si>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</si>
  <si>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</si>
  <si>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</si>
  <si>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</si>
  <si>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</si>
  <si>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</si>
  <si>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</si>
  <si>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</si>
  <si>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</si>
  <si>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</si>
  <si>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</si>
  <si>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</si>
  <si>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</si>
  <si>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</si>
  <si>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</si>
  <si>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</si>
  <si>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</si>
  <si>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</si>
  <si>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BNA_mars24!</t>
  </si>
  <si>
    <t>Pouytenga</t>
  </si>
  <si>
    <t>Koupela</t>
  </si>
  <si>
    <t>Gounghin</t>
  </si>
  <si>
    <t>B1:BZ500</t>
  </si>
  <si>
    <t>BNA_nov22!</t>
  </si>
  <si>
    <t>BNA_dec22!</t>
  </si>
  <si>
    <t>BNA_jan23!</t>
  </si>
  <si>
    <t>BNA_fev23!</t>
  </si>
  <si>
    <t>BNA_mar23!</t>
  </si>
  <si>
    <t>BNA_avr23!</t>
  </si>
  <si>
    <t>BNA_mai23!</t>
  </si>
  <si>
    <t>BNA_juin23!</t>
  </si>
  <si>
    <t>BNA_avr24!</t>
  </si>
  <si>
    <t>BNA_mai24!</t>
  </si>
  <si>
    <t>BNA_juin24!</t>
  </si>
  <si>
    <t>BNA_juil24!</t>
  </si>
  <si>
    <t>BNA_aout24!</t>
  </si>
  <si>
    <t>BNA_sept24!</t>
  </si>
  <si>
    <t>BNA_oct24!</t>
  </si>
  <si>
    <t>BNA_nov24!</t>
  </si>
  <si>
    <t>BNA_déc24!</t>
  </si>
  <si>
    <t>&amp;</t>
  </si>
  <si>
    <t>% var mensuelle</t>
  </si>
  <si>
    <t>% var trimestrielle</t>
  </si>
  <si>
    <t>% var annuelle</t>
  </si>
  <si>
    <t>PRODUITS EHA</t>
  </si>
  <si>
    <t>PRODUITS ABRIS</t>
  </si>
  <si>
    <t>COMBUSTIBLES</t>
  </si>
  <si>
    <t>PRODUITS AME - DIVERS</t>
  </si>
  <si>
    <t>TOTAL (XOF)</t>
  </si>
  <si>
    <t>Centre-Est</t>
  </si>
  <si>
    <t>Sud-Ouest</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</si>
  <si>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</si>
  <si>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</si>
  <si>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</si>
  <si>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</si>
  <si>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</si>
  <si>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</si>
  <si>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</si>
  <si>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</si>
  <si>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</si>
  <si>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</si>
  <si>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</si>
  <si>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</si>
  <si>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</si>
  <si>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</si>
  <si>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</si>
  <si>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</si>
  <si>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</si>
  <si>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</si>
  <si>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</si>
  <si>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</si>
  <si>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</si>
  <si>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</si>
  <si>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</si>
  <si>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</si>
  <si>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</si>
  <si>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</si>
  <si>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</si>
  <si>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gobelet_acier</t>
  </si>
  <si>
    <t>NP1:NP300</t>
  </si>
  <si>
    <t>Gobelet acier</t>
  </si>
  <si>
    <t>OA1:OA300</t>
  </si>
  <si>
    <t>OL1:OL300</t>
  </si>
  <si>
    <t>OW1:OW300</t>
  </si>
  <si>
    <t>moustiquaire</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</si>
  <si>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</si>
  <si>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</si>
  <si>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</si>
  <si>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</si>
  <si>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</si>
  <si>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</si>
  <si>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</si>
  <si>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</si>
  <si>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</si>
  <si>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</si>
  <si>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</si>
  <si>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</si>
  <si>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</si>
  <si>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</si>
  <si>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</si>
  <si>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</si>
  <si>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</si>
  <si>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</si>
  <si>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</si>
  <si>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</si>
  <si>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</si>
  <si>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</si>
  <si>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</si>
  <si>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</si>
  <si>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</si>
  <si>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</si>
  <si>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</si>
  <si>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</si>
  <si>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</si>
  <si>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</si>
  <si>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</si>
  <si>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</si>
  <si>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</si>
  <si>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</si>
  <si>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</si>
  <si>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</si>
  <si>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</si>
  <si>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</si>
  <si>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</si>
  <si>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</si>
  <si>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</si>
  <si>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</si>
  <si>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</si>
  <si>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</si>
  <si>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</si>
  <si>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</si>
  <si>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</si>
  <si>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</si>
  <si>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</si>
  <si>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</si>
  <si>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</si>
  <si>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</si>
  <si>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</si>
  <si>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</si>
  <si>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</si>
  <si>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</si>
  <si>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</si>
  <si>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</si>
  <si>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</si>
  <si>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</si>
  <si>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</si>
  <si>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</si>
  <si>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</si>
  <si>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</si>
  <si>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</si>
  <si>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</si>
  <si>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</si>
  <si>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</si>
  <si>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</si>
  <si>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</si>
  <si>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</si>
  <si>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</si>
  <si>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</si>
  <si>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</si>
  <si>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</si>
  <si>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</si>
  <si>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</si>
  <si>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</si>
  <si>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</si>
  <si>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</si>
  <si>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</si>
  <si>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</si>
  <si>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</si>
  <si>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</si>
  <si>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</si>
  <si>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</si>
  <si>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</si>
  <si>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</si>
  <si>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</si>
  <si>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</si>
  <si>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</si>
  <si>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</si>
  <si>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</si>
  <si>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</si>
  <si>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</si>
  <si>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</si>
  <si>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</si>
  <si>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</si>
  <si>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</si>
  <si>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ARC1:ARC300</t>
  </si>
  <si>
    <t>ARD1:ARD300</t>
  </si>
  <si>
    <t>Préfère ne pas répondre</t>
  </si>
  <si>
    <t>INCIDENTS RAPPORTES SUR LES MARCHES (NOMBRE D'IC)</t>
  </si>
  <si>
    <t>Discrimination de groupe de population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</si>
  <si>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</si>
  <si>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</si>
  <si>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</si>
  <si>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</si>
  <si>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</si>
  <si>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</si>
  <si>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</si>
  <si>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</si>
  <si>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</si>
  <si>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</si>
  <si>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</si>
  <si>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</si>
  <si>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Discrimination de groupe de poulation</t>
  </si>
  <si>
    <t>INDICATEUR SFM</t>
  </si>
  <si>
    <t>Accessibilité au sein des marchés</t>
  </si>
  <si>
    <t>Accessibilité jusqu'aux marchés</t>
  </si>
  <si>
    <t>Résilience</t>
  </si>
  <si>
    <t>Diff stock négative</t>
  </si>
  <si>
    <t>Diff stock &lt;=7 jours</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</si>
  <si>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</si>
  <si>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</si>
  <si>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</si>
  <si>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Poids des dimensions</t>
  </si>
  <si>
    <t>Dimensions 
du SFM</t>
  </si>
  <si>
    <t>Poids des indictateurs</t>
  </si>
  <si>
    <t>Mode de calcul des niveaux des indicateurs du SFM</t>
  </si>
  <si>
    <t>Liste des indicateurs du SFM</t>
  </si>
  <si>
    <t>Availabilité 
(Disponibilité des produits)</t>
  </si>
  <si>
    <t>x = 1 - 1/22*(nombre de produits)</t>
  </si>
  <si>
    <t>Nombre de produits considérés comme "totalement indisponibles" sur le marché</t>
  </si>
  <si>
    <t>x = 1 - 0.5/22*(nombre de produits)</t>
  </si>
  <si>
    <t>Nombre de produits considérés comme "disponibles en quantités limitées" sur le marché</t>
  </si>
  <si>
    <t>Affordability 
(Accessibilité vis-à-vis des prix produits)</t>
  </si>
  <si>
    <t>x = 1 - 0.25/22*(nombre de produits)</t>
  </si>
  <si>
    <t>Nombre de produits dont le prix médian sur le marché est supérieur au prix médian national de plus de 10%</t>
  </si>
  <si>
    <t>Nombre de produits dont le prix médian sur le marché est supérieur au prix médian national de plus de 25%</t>
  </si>
  <si>
    <t>x = 1 - 0.75/22*(nombre de produits)</t>
  </si>
  <si>
    <t>Nombre de produits dont le prix médian sur le marché est supérieur au prix médian national de plus de 50%</t>
  </si>
  <si>
    <t>Nombre de produits dont le prix médian sur le marché est supérieur au prix médian national de plus de 75%</t>
  </si>
  <si>
    <t>1 si &lt; 10% ; 2/3 si 10-25% ; 1/3 si 25-50% ; 0 si &gt; 50%</t>
  </si>
  <si>
    <t>% de commerçants rapportant que leurs clients rencontrent des difficultés financières pour se rendre sur le marché ou pour payer les produits dont ils ont besoin</t>
  </si>
  <si>
    <t>% de commercants rapportant que parmi leurs clients ayant acheté des biens à crédit, certains d'entre eux ont-ils été incapables de vous rembourser leurs dettes comme prévu ces 2 derniers mois</t>
  </si>
  <si>
    <t>Accessibility 1
(accessibilité au sein des marchés)</t>
  </si>
  <si>
    <t>1 si =0 ; 0.85 si &lt;5% ; 0.7 si &lt;10% ; 0.5 si &lt;20 ; 0.25 si &lt;50% sinon 0</t>
  </si>
  <si>
    <t>% de commerçants relevant que certains groupes de population ont des difficultés pour accéder au marché ou évitent le marché</t>
  </si>
  <si>
    <t>1 si =0 ; 0.75 si &lt;5% ; 0.5 si&lt;10% ; 0.25 si &lt;20 sinon 0</t>
  </si>
  <si>
    <t>% de commerçants ayant observé ou entendu parler d'incidents de protection sur le marché (sur les personnes)</t>
  </si>
  <si>
    <t>% de commerçants ayant observé des incidents de protection sur le marché (sur les biens)</t>
  </si>
  <si>
    <t>Accessibility 2
(accessibilité jusqu'aux marchés)</t>
  </si>
  <si>
    <t>% de commerçants ayant observé des incidents de protection sur les routes désservant le marché (sur les personnes)</t>
  </si>
  <si>
    <t>% de commerçants ayant observé des incidents de protection sur les routes désservant le marché (sur les biens)</t>
  </si>
  <si>
    <t>% de commerçants qui considèrent les routes désservant le marché comme dangereuses</t>
  </si>
  <si>
    <t>% de commerçants qui considèrent les routes désservant le marché comme difficilement praticables</t>
  </si>
  <si>
    <t>Resilience</t>
  </si>
  <si>
    <t>Nombre de produits dont la différence entre la durée des stocks médiane sur le marché et le temps de renouvellement médian des stocks est négative</t>
  </si>
  <si>
    <t>Nombre de produits dont la différence entre la durée des stocks médiane sur le marché et le temps de renouvellement médian des stocks est égale ou inférieure à 7 jours</t>
  </si>
  <si>
    <t>% de commerçants déclarant rencontrer des difficultés pour maintenir leur commerce ouvert et suffisament stocké</t>
  </si>
  <si>
    <t>Niveau des infrastructures du marché</t>
  </si>
  <si>
    <t>1 si &gt;75% 0.75 si &gt;50% 0.5 si &gt;25% 0.25 si &gt;10% sinon 0</t>
  </si>
  <si>
    <t>% de commerçants accepant d'autres modalités de paiement que l'argent liquide, le crédit informel ou le troc</t>
  </si>
  <si>
    <t xml:space="preserve">% de commerçants disposant d'une installation de stockage vérrouillée au niveau du marché </t>
  </si>
  <si>
    <t>% de commerçants dont le commerce dispose d'un toit</t>
  </si>
  <si>
    <r>
      <t xml:space="preserve">Etape 1
</t>
    </r>
    <r>
      <rPr>
        <i/>
        <sz val="11"/>
        <color rgb="FF000000"/>
        <rFont val="Segoe UI"/>
        <family val="2"/>
      </rPr>
      <t>Appliquer les résultats de la collecte aux indicateurs définis</t>
    </r>
  </si>
  <si>
    <r>
      <t xml:space="preserve">Etape 4
</t>
    </r>
    <r>
      <rPr>
        <i/>
        <sz val="12"/>
        <color theme="1"/>
        <rFont val="Segoe UI"/>
        <family val="2"/>
      </rPr>
      <t>Calcul du niveau de fonctionnalité des marchés</t>
    </r>
    <r>
      <rPr>
        <b/>
        <sz val="14"/>
        <color theme="1"/>
        <rFont val="Segoe UI"/>
        <family val="2"/>
      </rPr>
      <t xml:space="preserve"> </t>
    </r>
  </si>
  <si>
    <t>Dimensions 
du MFS</t>
  </si>
  <si>
    <t>Liste des indicateurs du MFS</t>
  </si>
  <si>
    <t>Mode de calcul des niveaux des indicateurs du MFS</t>
  </si>
  <si>
    <t>Codes</t>
  </si>
  <si>
    <t>Nombre de produit disponible dans chaque marché</t>
  </si>
  <si>
    <t>Nombre de produits considérés comme "totalement indisponibles" sur le marché*</t>
  </si>
  <si>
    <t>AV1</t>
  </si>
  <si>
    <t>Nombre de produits considérés comme "disponibles en quantités limitées" sur le marché**</t>
  </si>
  <si>
    <t>AV2</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</si>
  <si>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</si>
  <si>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</si>
  <si>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AF2</t>
  </si>
  <si>
    <t>AF3</t>
  </si>
  <si>
    <t>AF4</t>
  </si>
  <si>
    <t>1 si &lt; 10% ; 2/3 si 10-25% ; 1/3 si 25-50% ; 0 si &gt;= 50%</t>
  </si>
  <si>
    <t>AF5</t>
  </si>
  <si>
    <t>1 si &lt;10% ; 2/3 si 10-25% ; 1/3 si 25-50% ; 0 si &gt;= 50%</t>
  </si>
  <si>
    <t>AF6</t>
  </si>
  <si>
    <t>AC1.1</t>
  </si>
  <si>
    <t>AC2.1</t>
  </si>
  <si>
    <t>AC2.2</t>
  </si>
  <si>
    <t>AC2.3</t>
  </si>
  <si>
    <t>AC2.4</t>
  </si>
  <si>
    <t>x = 1 - 1/(Nombre de produit disponible dans chaque marché)*(nombre de produits)</t>
  </si>
  <si>
    <t>RE1</t>
  </si>
  <si>
    <t>x = 1 - 0.5/(Nombre de produit disponible dans chaque marché)*(nombre de produits)</t>
  </si>
  <si>
    <t>RE2</t>
  </si>
  <si>
    <t>RE3</t>
  </si>
  <si>
    <t>IN1</t>
  </si>
  <si>
    <t>IN2</t>
  </si>
  <si>
    <t>IN3</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</si>
  <si>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</si>
  <si>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</si>
  <si>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</si>
  <si>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</si>
  <si>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</si>
  <si>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</si>
  <si>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</si>
  <si>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</si>
  <si>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marché_diapaga</t>
  </si>
  <si>
    <t>marché_matiacoali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</si>
</sst>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_-;\-* #,##0_-;_-* &quot;-&quot;??_-;_-@_-"/>
    <numFmt numFmtId="165" formatCode="_(* #,##0.00_);_(* \(#,##0.00\);_(* &quot;-&quot;??_);_(@_)"/>
    <numFmt numFmtId="166" formatCode="0;;\-"/>
    <numFmt numFmtId="167" formatCode="yyyy\-mm\-dd\ hh:mm:ss\ \U\T\C"/>
    <numFmt numFmtId="168" formatCode="_-* #,##0.00\ _€_-;\-* #,##0.00\ _€_-;_-* &quot;-&quot;??\ _€_-;_-@_-"/>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b/>
      <sz val="14"/>
      <color rgb="FF000000"/>
      <name val="Segoe UI"/>
      <family val="2"/>
    </font>
    <font>
      <i/>
      <sz val="11"/>
      <color rgb="FF000000"/>
      <name val="Segoe UI"/>
      <family val="2"/>
    </font>
    <font>
      <b/>
      <sz val="14"/>
      <color theme="1"/>
      <name val="Segoe UI"/>
      <family val="2"/>
    </font>
    <font>
      <i/>
      <sz val="12"/>
      <color theme="1"/>
      <name val="Segoe UI"/>
      <family val="2"/>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
      <b/>
      <sz val="11"/>
      <color theme="4"/>
      <name val="Calibri"/>
      <family val="2"/>
      <scheme val="minor"/>
    </font>
  </fonts>
  <fills count="21">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
      <patternFill patternType="solid">
        <fgColor rgb="FF92D05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229">
    <xf numFmtId="0" fontId="0" fillId="0" borderId="0" xfId="0"/>
    <xf numFmtId="0" fontId="3" fillId="0" borderId="0" xfId="0" applyFont="1" applyAlignment="1">
      <alignment horizontal="center"/>
    </xf>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4" fontId="0" fillId="0" borderId="0" xfId="2" applyNumberFormat="1" applyFont="1"/>
    <xf numFmtId="164" fontId="2" fillId="5" borderId="0" xfId="2" applyNumberFormat="1" applyFont="1" applyFill="1" applyAlignment="1">
      <alignment horizontal="center" vertical="center" wrapText="1"/>
    </xf>
    <xf numFmtId="164" fontId="2" fillId="6" borderId="0" xfId="2" applyNumberFormat="1" applyFont="1" applyFill="1" applyAlignment="1">
      <alignment horizontal="center" vertical="center" wrapText="1"/>
    </xf>
    <xf numFmtId="164" fontId="2" fillId="7" borderId="0" xfId="2" applyNumberFormat="1" applyFont="1" applyFill="1" applyAlignment="1">
      <alignment horizontal="center" vertical="center" wrapText="1"/>
    </xf>
    <xf numFmtId="164"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4"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10" fillId="0" borderId="0" xfId="0" applyFont="1" applyAlignment="1">
      <alignment vertical="top" wrapText="1"/>
    </xf>
    <xf numFmtId="0" fontId="10" fillId="0" borderId="0" xfId="0" applyFont="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4"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12" borderId="0" xfId="0" applyFill="1"/>
    <xf numFmtId="0" fontId="5" fillId="0" borderId="0" xfId="0" applyFont="1"/>
    <xf numFmtId="166" fontId="0" fillId="0" borderId="1" xfId="2" applyNumberFormat="1" applyFont="1" applyBorder="1" applyAlignment="1">
      <alignment horizontal="center" vertical="center"/>
    </xf>
    <xf numFmtId="166" fontId="5" fillId="0" borderId="1" xfId="2" applyNumberFormat="1" applyFont="1" applyBorder="1" applyAlignment="1">
      <alignment horizontal="center" vertical="center"/>
    </xf>
    <xf numFmtId="166" fontId="0" fillId="0" borderId="1" xfId="0" applyNumberFormat="1" applyBorder="1" applyAlignment="1">
      <alignment horizontal="center" vertical="center"/>
    </xf>
    <xf numFmtId="166" fontId="12"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12"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12"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6" fontId="0" fillId="0" borderId="0" xfId="0" applyNumberFormat="1" applyAlignment="1">
      <alignment vertical="center"/>
    </xf>
    <xf numFmtId="0" fontId="13" fillId="16" borderId="0" xfId="0" applyFont="1" applyFill="1"/>
    <xf numFmtId="0" fontId="11"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5" fontId="3" fillId="11" borderId="1" xfId="3" applyFont="1" applyFill="1" applyBorder="1" applyAlignment="1">
      <alignment horizontal="center" vertical="center" wrapText="1"/>
    </xf>
    <xf numFmtId="12" fontId="11" fillId="11" borderId="1" xfId="0" applyNumberFormat="1" applyFont="1" applyFill="1" applyBorder="1" applyAlignment="1">
      <alignment vertical="center" wrapText="1"/>
    </xf>
    <xf numFmtId="9" fontId="16" fillId="0" borderId="1" xfId="0" applyNumberFormat="1" applyFont="1" applyBorder="1" applyAlignment="1">
      <alignment horizontal="left" vertical="center" wrapText="1"/>
    </xf>
    <xf numFmtId="12" fontId="16" fillId="0" borderId="1" xfId="0" applyNumberFormat="1" applyFont="1" applyBorder="1" applyAlignment="1">
      <alignment vertical="center" wrapText="1"/>
    </xf>
    <xf numFmtId="0" fontId="2" fillId="15" borderId="0" xfId="0" applyFont="1" applyFill="1" applyAlignment="1">
      <alignment horizontal="center"/>
    </xf>
    <xf numFmtId="0" fontId="6" fillId="10" borderId="0" xfId="0" applyFont="1" applyFill="1" applyAlignment="1">
      <alignment horizontal="center" vertical="top" wrapText="1"/>
    </xf>
    <xf numFmtId="0" fontId="19" fillId="0" borderId="0" xfId="0" applyFont="1" applyAlignment="1">
      <alignment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1" fillId="0" borderId="1" xfId="0" applyFont="1" applyBorder="1" applyAlignment="1">
      <alignment horizontal="center" vertical="center" textRotation="90" wrapText="1"/>
    </xf>
    <xf numFmtId="0" fontId="22" fillId="0" borderId="1" xfId="0" applyFont="1" applyBorder="1" applyAlignment="1">
      <alignment horizontal="center" vertical="center" wrapText="1"/>
    </xf>
    <xf numFmtId="165" fontId="23" fillId="0" borderId="1" xfId="3" applyFont="1" applyFill="1" applyBorder="1" applyAlignment="1">
      <alignment horizontal="left" vertical="center" wrapText="1"/>
    </xf>
    <xf numFmtId="0" fontId="19" fillId="0" borderId="1" xfId="0" applyFont="1" applyBorder="1"/>
    <xf numFmtId="0" fontId="24" fillId="0" borderId="1" xfId="0" applyFont="1" applyBorder="1" applyAlignment="1">
      <alignment wrapText="1"/>
    </xf>
    <xf numFmtId="0" fontId="24" fillId="0" borderId="0" xfId="0" applyFont="1" applyAlignment="1">
      <alignment wrapText="1"/>
    </xf>
    <xf numFmtId="0" fontId="24" fillId="0" borderId="1"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2" fillId="0" borderId="1"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9" fontId="21" fillId="0" borderId="1" xfId="0" applyNumberFormat="1" applyFont="1" applyBorder="1" applyAlignment="1">
      <alignment horizontal="left" vertical="center" wrapText="1"/>
    </xf>
    <xf numFmtId="0" fontId="19" fillId="0" borderId="1" xfId="0" applyFont="1" applyBorder="1" applyAlignment="1">
      <alignment wrapText="1"/>
    </xf>
    <xf numFmtId="2" fontId="21"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2" fontId="19" fillId="0" borderId="1" xfId="1" applyNumberFormat="1" applyFont="1" applyFill="1" applyBorder="1"/>
    <xf numFmtId="2" fontId="19" fillId="0" borderId="1" xfId="1" applyNumberFormat="1" applyFont="1" applyFill="1" applyBorder="1" applyAlignment="1">
      <alignment wrapText="1"/>
    </xf>
    <xf numFmtId="0" fontId="19" fillId="0" borderId="5" xfId="0" applyFont="1" applyBorder="1" applyAlignment="1">
      <alignment horizontal="center" vertical="center" wrapText="1"/>
    </xf>
    <xf numFmtId="9" fontId="19" fillId="0" borderId="5"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0" fontId="14" fillId="0" borderId="1" xfId="0" applyFont="1" applyBorder="1" applyAlignment="1">
      <alignment vertical="center" wrapText="1"/>
    </xf>
    <xf numFmtId="9" fontId="19" fillId="0" borderId="0" xfId="0" applyNumberFormat="1" applyFont="1" applyAlignment="1">
      <alignment horizontal="left" vertical="top" wrapText="1"/>
    </xf>
    <xf numFmtId="0" fontId="19" fillId="0" borderId="0" xfId="0" applyFont="1" applyAlignment="1">
      <alignment textRotation="90" wrapText="1"/>
    </xf>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2" fontId="12" fillId="5" borderId="9" xfId="0" applyNumberFormat="1" applyFont="1" applyFill="1" applyBorder="1" applyAlignment="1">
      <alignment horizontal="center" vertical="center" wrapText="1"/>
    </xf>
    <xf numFmtId="2" fontId="5" fillId="5" borderId="13"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5" fillId="5" borderId="9" xfId="0" applyNumberFormat="1" applyFont="1" applyFill="1" applyBorder="1" applyAlignment="1">
      <alignment horizontal="center" vertical="center" wrapText="1"/>
    </xf>
    <xf numFmtId="2" fontId="2" fillId="3" borderId="9" xfId="0" applyNumberFormat="1" applyFont="1" applyFill="1" applyBorder="1"/>
    <xf numFmtId="2" fontId="0" fillId="3" borderId="13" xfId="0" applyNumberFormat="1" applyFill="1" applyBorder="1"/>
    <xf numFmtId="2" fontId="0" fillId="3" borderId="1" xfId="0" applyNumberFormat="1" applyFill="1" applyBorder="1"/>
    <xf numFmtId="2" fontId="0" fillId="3" borderId="9" xfId="0" applyNumberFormat="1" applyFill="1" applyBorder="1"/>
    <xf numFmtId="2" fontId="2" fillId="0" borderId="9"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 xfId="1" applyNumberFormat="1" applyFont="1" applyBorder="1" applyAlignment="1">
      <alignment horizontal="center" vertical="center"/>
    </xf>
    <xf numFmtId="2" fontId="0"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2" fontId="0" fillId="3" borderId="13" xfId="1" applyNumberFormat="1" applyFont="1" applyFill="1" applyBorder="1" applyAlignment="1">
      <alignment horizontal="center" vertical="center"/>
    </xf>
    <xf numFmtId="2" fontId="0" fillId="3" borderId="1" xfId="1" applyNumberFormat="1" applyFont="1" applyFill="1" applyBorder="1" applyAlignment="1">
      <alignment horizontal="center" vertical="center"/>
    </xf>
    <xf numFmtId="2" fontId="0" fillId="3" borderId="9" xfId="1" applyNumberFormat="1" applyFont="1" applyFill="1" applyBorder="1" applyAlignment="1">
      <alignment horizontal="center" vertical="center"/>
    </xf>
    <xf numFmtId="14" fontId="2" fillId="0" borderId="0" xfId="0" applyNumberFormat="1" applyFont="1" applyAlignment="1">
      <alignment horizontal="center"/>
    </xf>
    <xf numFmtId="14" fontId="0" fillId="0" borderId="0" xfId="0" applyNumberFormat="1"/>
    <xf numFmtId="3" fontId="2" fillId="0" borderId="0" xfId="0" applyNumberFormat="1" applyFont="1" applyAlignment="1">
      <alignment horizontal="center"/>
    </xf>
    <xf numFmtId="9" fontId="11" fillId="11" borderId="1" xfId="4" applyFont="1" applyFill="1" applyBorder="1" applyAlignment="1">
      <alignment horizontal="center" vertical="center" wrapText="1"/>
    </xf>
    <xf numFmtId="9" fontId="11" fillId="11" borderId="1" xfId="0" applyNumberFormat="1" applyFont="1" applyFill="1" applyBorder="1" applyAlignment="1">
      <alignment horizontal="left" vertical="center" wrapText="1"/>
    </xf>
    <xf numFmtId="9" fontId="11" fillId="18" borderId="1" xfId="0" applyNumberFormat="1" applyFont="1" applyFill="1" applyBorder="1" applyAlignment="1">
      <alignment horizontal="left" vertical="center" wrapText="1"/>
    </xf>
    <xf numFmtId="0" fontId="11" fillId="18" borderId="1" xfId="0" applyFont="1" applyFill="1" applyBorder="1"/>
    <xf numFmtId="9" fontId="11" fillId="19" borderId="1" xfId="4" applyFont="1" applyFill="1" applyBorder="1" applyAlignment="1">
      <alignment horizontal="center" vertical="center" wrapText="1"/>
    </xf>
    <xf numFmtId="9" fontId="11" fillId="19" borderId="1" xfId="0" applyNumberFormat="1" applyFont="1" applyFill="1" applyBorder="1" applyAlignment="1">
      <alignment horizontal="center" vertical="center" wrapText="1"/>
    </xf>
    <xf numFmtId="12" fontId="11" fillId="19" borderId="1" xfId="0" applyNumberFormat="1" applyFont="1" applyFill="1" applyBorder="1" applyAlignment="1">
      <alignment vertical="center" wrapText="1"/>
    </xf>
    <xf numFmtId="9" fontId="11" fillId="19" borderId="1" xfId="0" applyNumberFormat="1" applyFont="1" applyFill="1" applyBorder="1" applyAlignment="1">
      <alignment horizontal="left" vertical="center" wrapText="1"/>
    </xf>
    <xf numFmtId="167" fontId="0" fillId="0" borderId="0" xfId="0" applyNumberFormat="1"/>
    <xf numFmtId="9" fontId="0" fillId="0" borderId="0" xfId="1" applyFont="1" applyAlignment="1">
      <alignment vertical="center"/>
    </xf>
    <xf numFmtId="9" fontId="0" fillId="15" borderId="0" xfId="1" applyFont="1" applyFill="1" applyAlignment="1">
      <alignment vertical="center"/>
    </xf>
    <xf numFmtId="164" fontId="25" fillId="0" borderId="0" xfId="0" applyNumberFormat="1" applyFont="1"/>
    <xf numFmtId="9" fontId="0" fillId="20" borderId="0" xfId="1" applyFont="1" applyFill="1" applyAlignment="1">
      <alignment vertical="center"/>
    </xf>
    <xf numFmtId="2" fontId="2" fillId="0" borderId="20" xfId="1" applyNumberFormat="1" applyFont="1" applyBorder="1" applyAlignment="1">
      <alignment horizontal="center" vertical="center"/>
    </xf>
    <xf numFmtId="0" fontId="2" fillId="3" borderId="21" xfId="0" applyFont="1" applyFill="1" applyBorder="1"/>
    <xf numFmtId="0" fontId="2" fillId="3" borderId="22" xfId="0" applyFont="1" applyFill="1" applyBorder="1"/>
    <xf numFmtId="0" fontId="0" fillId="0" borderId="6" xfId="0" applyBorder="1"/>
    <xf numFmtId="0" fontId="0" fillId="0" borderId="23" xfId="0" applyBorder="1"/>
    <xf numFmtId="0" fontId="0" fillId="0" borderId="24" xfId="0" applyBorder="1"/>
    <xf numFmtId="4" fontId="0" fillId="0" borderId="0" xfId="0" applyNumberFormat="1"/>
    <xf numFmtId="168" fontId="0" fillId="0" borderId="0" xfId="0" applyNumberFormat="1"/>
    <xf numFmtId="9" fontId="11" fillId="11" borderId="5" xfId="0" applyNumberFormat="1" applyFont="1" applyFill="1" applyBorder="1" applyAlignment="1">
      <alignment horizontal="center" vertical="center" wrapText="1"/>
    </xf>
    <xf numFmtId="9" fontId="11" fillId="11" borderId="4" xfId="0" applyNumberFormat="1" applyFont="1" applyFill="1" applyBorder="1" applyAlignment="1">
      <alignment horizontal="center" vertical="center" wrapText="1"/>
    </xf>
    <xf numFmtId="9" fontId="11" fillId="11" borderId="2" xfId="0" applyNumberFormat="1" applyFont="1" applyFill="1" applyBorder="1" applyAlignment="1">
      <alignment horizontal="center" vertical="center" wrapText="1"/>
    </xf>
    <xf numFmtId="0" fontId="11" fillId="11" borderId="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4" fillId="17" borderId="0" xfId="0" applyFont="1" applyFill="1" applyAlignment="1">
      <alignment horizontal="left" wrapText="1"/>
    </xf>
    <xf numFmtId="0" fontId="11" fillId="17" borderId="0" xfId="0" applyFont="1" applyFill="1" applyAlignment="1">
      <alignment horizontal="left" wrapText="1"/>
    </xf>
    <xf numFmtId="9"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9" fontId="11" fillId="11" borderId="1" xfId="4" applyFont="1" applyFill="1" applyBorder="1" applyAlignment="1">
      <alignment horizontal="center" vertical="center" wrapText="1"/>
    </xf>
    <xf numFmtId="9" fontId="11" fillId="11" borderId="5" xfId="4" applyFont="1" applyFill="1" applyBorder="1" applyAlignment="1">
      <alignment horizontal="center" vertical="center" wrapText="1"/>
    </xf>
    <xf numFmtId="9" fontId="11" fillId="11" borderId="4" xfId="4" applyFont="1" applyFill="1" applyBorder="1" applyAlignment="1">
      <alignment horizontal="center" vertical="center" wrapText="1"/>
    </xf>
    <xf numFmtId="9" fontId="11" fillId="11" borderId="2" xfId="4" applyFont="1" applyFill="1" applyBorder="1" applyAlignment="1">
      <alignment horizontal="center" vertical="center" wrapText="1"/>
    </xf>
    <xf numFmtId="0" fontId="6" fillId="10" borderId="1" xfId="0" applyFont="1" applyFill="1" applyBorder="1" applyAlignment="1">
      <alignment horizontal="center" vertical="top" wrapText="1"/>
    </xf>
    <xf numFmtId="0" fontId="6" fillId="10" borderId="16" xfId="0" applyFont="1" applyFill="1" applyBorder="1" applyAlignment="1">
      <alignment horizontal="center" vertical="top" wrapText="1"/>
    </xf>
    <xf numFmtId="0" fontId="6" fillId="10" borderId="17" xfId="0" applyFont="1" applyFill="1" applyBorder="1" applyAlignment="1">
      <alignment horizontal="center" vertical="top"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165" fontId="17" fillId="0" borderId="4" xfId="3" applyFont="1" applyFill="1" applyBorder="1" applyAlignment="1">
      <alignment horizontal="center" vertical="center" wrapText="1"/>
    </xf>
    <xf numFmtId="165" fontId="17" fillId="0" borderId="2" xfId="3" applyFont="1" applyFill="1" applyBorder="1" applyAlignment="1">
      <alignment horizontal="center" vertical="center" wrapText="1"/>
    </xf>
    <xf numFmtId="0" fontId="20" fillId="0" borderId="15" xfId="0" applyFont="1" applyBorder="1" applyAlignment="1">
      <alignment horizontal="center" vertical="center" wrapText="1"/>
    </xf>
    <xf numFmtId="0" fontId="17" fillId="0" borderId="1" xfId="0" applyFont="1" applyBorder="1" applyAlignment="1">
      <alignment horizontal="center" vertical="center" textRotation="90" wrapText="1"/>
    </xf>
    <xf numFmtId="0" fontId="17" fillId="0" borderId="5"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0" fontId="19" fillId="0" borderId="1" xfId="0" applyFont="1" applyBorder="1" applyAlignment="1">
      <alignment horizontal="center" vertical="center" wrapText="1"/>
    </xf>
    <xf numFmtId="2" fontId="21" fillId="0" borderId="1" xfId="0" applyNumberFormat="1" applyFont="1" applyBorder="1" applyAlignment="1">
      <alignment horizontal="center" vertical="center" wrapText="1"/>
    </xf>
    <xf numFmtId="2" fontId="21" fillId="0" borderId="5" xfId="0" applyNumberFormat="1" applyFont="1" applyBorder="1" applyAlignment="1">
      <alignment horizontal="center" vertical="center" wrapText="1"/>
    </xf>
    <xf numFmtId="2" fontId="21" fillId="0" borderId="2" xfId="0" applyNumberFormat="1" applyFont="1" applyBorder="1" applyAlignment="1">
      <alignment horizontal="center" vertical="center" wrapText="1"/>
    </xf>
    <xf numFmtId="165" fontId="21" fillId="0" borderId="1" xfId="3" applyFont="1" applyFill="1" applyBorder="1" applyAlignment="1">
      <alignment horizontal="center" vertical="center" wrapText="1"/>
    </xf>
    <xf numFmtId="9" fontId="19" fillId="0" borderId="1"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165" fontId="21" fillId="0" borderId="2" xfId="3" applyFont="1" applyFill="1" applyBorder="1" applyAlignment="1">
      <alignment horizontal="center" vertical="center" wrapText="1"/>
    </xf>
    <xf numFmtId="165" fontId="19" fillId="0" borderId="18" xfId="3" applyFont="1" applyBorder="1" applyAlignment="1">
      <alignment horizontal="center" vertical="center" wrapText="1"/>
    </xf>
    <xf numFmtId="165" fontId="19" fillId="0" borderId="19" xfId="3" applyFont="1" applyBorder="1" applyAlignment="1">
      <alignment horizontal="center" vertical="center" wrapText="1"/>
    </xf>
    <xf numFmtId="12" fontId="21" fillId="0" borderId="1" xfId="0" applyNumberFormat="1" applyFont="1" applyBorder="1" applyAlignment="1">
      <alignment horizontal="center" vertical="center" wrapText="1"/>
    </xf>
    <xf numFmtId="165" fontId="19" fillId="0" borderId="5" xfId="3" applyFont="1" applyBorder="1" applyAlignment="1">
      <alignment horizontal="center" vertical="center" wrapText="1"/>
    </xf>
    <xf numFmtId="165" fontId="19" fillId="0" borderId="4" xfId="3" applyFont="1" applyBorder="1" applyAlignment="1">
      <alignment horizontal="center" vertical="center" wrapText="1"/>
    </xf>
    <xf numFmtId="9" fontId="21" fillId="0" borderId="1" xfId="0" applyNumberFormat="1" applyFont="1" applyBorder="1" applyAlignment="1">
      <alignment horizontal="center" vertical="center" wrapText="1"/>
    </xf>
    <xf numFmtId="165" fontId="21" fillId="0" borderId="4" xfId="3" applyFont="1" applyFill="1" applyBorder="1" applyAlignment="1">
      <alignment horizontal="center" vertical="center" wrapText="1"/>
    </xf>
    <xf numFmtId="9" fontId="16" fillId="0" borderId="5"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2" fontId="21" fillId="0" borderId="4" xfId="0" applyNumberFormat="1" applyFont="1" applyBorder="1" applyAlignment="1">
      <alignment horizontal="center" vertical="center" wrapText="1"/>
    </xf>
    <xf numFmtId="2" fontId="19" fillId="0" borderId="18" xfId="3" applyNumberFormat="1" applyFont="1" applyBorder="1" applyAlignment="1">
      <alignment horizontal="center" vertical="center" wrapText="1"/>
    </xf>
    <xf numFmtId="2" fontId="19" fillId="0" borderId="19" xfId="3" applyNumberFormat="1" applyFont="1" applyBorder="1" applyAlignment="1">
      <alignment horizontal="center" vertical="center" wrapText="1"/>
    </xf>
    <xf numFmtId="0" fontId="21" fillId="0" borderId="5" xfId="0" applyFont="1" applyBorder="1" applyAlignment="1">
      <alignment horizontal="center" vertical="center" wrapText="1"/>
    </xf>
    <xf numFmtId="2" fontId="21" fillId="0" borderId="1" xfId="3" applyNumberFormat="1" applyFont="1" applyFill="1" applyBorder="1" applyAlignment="1">
      <alignment horizontal="center" vertical="center" wrapText="1"/>
    </xf>
    <xf numFmtId="0" fontId="21" fillId="0" borderId="2" xfId="0" applyFont="1" applyBorder="1" applyAlignment="1">
      <alignment horizontal="center" vertical="center" wrapText="1"/>
    </xf>
  </cellXfs>
  <cellStyles count="5">
    <cellStyle name="Milliers" xfId="2" builtinId="3"/>
    <cellStyle name="Milliers 2" xfId="3" xr:uid="{40F2D8F2-33D6-4B1D-AB98-FF9F49AC2799}"/>
    <cellStyle name="Normal" xfId="0" builtinId="0"/>
    <cellStyle name="Pourcentage" xfId="1" builtinId="5"/>
    <cellStyle name="Pourcentage 2" xfId="4" xr:uid="{34FCF0B3-250B-441E-BCD5-9B9B0336325E}"/>
  </cellStyles>
  <dxfs count="51">
    <dxf>
      <fill>
        <patternFill>
          <bgColor theme="9"/>
        </patternFill>
      </fill>
    </dxf>
    <dxf>
      <fill>
        <patternFill>
          <bgColor theme="4"/>
        </patternFill>
      </fill>
    </dxf>
    <dxf>
      <fill>
        <patternFill>
          <bgColor theme="4" tint="0.79998168889431442"/>
        </patternFill>
      </fill>
    </dxf>
    <dxf>
      <fill>
        <patternFill>
          <bgColor theme="6"/>
        </patternFill>
      </fill>
    </dxf>
    <dxf>
      <fill>
        <patternFill>
          <bgColor theme="4"/>
        </patternFill>
      </fill>
    </dxf>
    <dxf>
      <fill>
        <patternFill>
          <bgColor theme="4" tint="0.59996337778862885"/>
        </patternFill>
      </fill>
    </dxf>
    <dxf>
      <fill>
        <patternFill>
          <bgColor theme="4" tint="0.59996337778862885"/>
        </patternFill>
      </fill>
    </dxf>
    <dxf>
      <fill>
        <patternFill>
          <bgColor theme="4"/>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9-04T08:36:41.68" personId="{AD6E5CBF-48AD-495E-A467-399C510AC6BB}" id="{516445F7-25BD-45FF-8612-40104621388B}">
    <text>Préciser (en jours)</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I45" sqref="I45"/>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30</v>
      </c>
    </row>
    <row r="3" spans="1:40" x14ac:dyDescent="0.35">
      <c r="A3" s="8"/>
    </row>
    <row r="4" spans="1:40" x14ac:dyDescent="0.35">
      <c r="D4" s="9"/>
    </row>
    <row r="5" spans="1:40" x14ac:dyDescent="0.35">
      <c r="A5" s="4" t="s">
        <v>31</v>
      </c>
      <c r="C5" s="4" t="s">
        <v>32</v>
      </c>
      <c r="D5" s="9"/>
      <c r="E5" s="7">
        <v>1000</v>
      </c>
      <c r="F5" s="7">
        <v>1375</v>
      </c>
      <c r="G5" s="7">
        <v>1437.5</v>
      </c>
      <c r="H5" s="7">
        <v>400</v>
      </c>
      <c r="I5" s="7">
        <v>250</v>
      </c>
      <c r="J5" s="7">
        <v>5000</v>
      </c>
      <c r="K5" s="7">
        <v>6750</v>
      </c>
      <c r="L5" s="7">
        <v>1125</v>
      </c>
      <c r="M5" s="7">
        <v>1750</v>
      </c>
      <c r="N5" s="7">
        <v>6000</v>
      </c>
      <c r="O5" s="7">
        <v>100</v>
      </c>
      <c r="P5" s="7">
        <v>15000</v>
      </c>
      <c r="Q5" s="7">
        <v>26000</v>
      </c>
      <c r="R5" s="7">
        <v>27500</v>
      </c>
      <c r="S5" s="7">
        <v>6000</v>
      </c>
      <c r="T5" s="7">
        <v>4750</v>
      </c>
      <c r="U5" s="7">
        <v>1500</v>
      </c>
      <c r="V5" s="7">
        <v>175</v>
      </c>
      <c r="W5" s="7">
        <v>500</v>
      </c>
      <c r="X5" s="7">
        <v>750</v>
      </c>
      <c r="Y5" s="7">
        <v>1250</v>
      </c>
      <c r="Z5" s="7">
        <v>1500</v>
      </c>
      <c r="AA5" s="7">
        <v>3000</v>
      </c>
      <c r="AB5" s="7">
        <v>2125</v>
      </c>
      <c r="AC5" s="7">
        <v>2000</v>
      </c>
      <c r="AD5" s="7">
        <v>1500</v>
      </c>
      <c r="AE5" s="7">
        <v>3000</v>
      </c>
      <c r="AF5" s="7">
        <v>237.5</v>
      </c>
      <c r="AG5" s="7" t="s">
        <v>33</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1875</v>
      </c>
      <c r="H9" s="7">
        <v>450</v>
      </c>
      <c r="I9" s="7">
        <v>250</v>
      </c>
      <c r="J9" s="7">
        <v>5000</v>
      </c>
      <c r="K9" s="7">
        <v>6750</v>
      </c>
      <c r="L9" s="7">
        <v>1000</v>
      </c>
      <c r="M9" s="7">
        <v>500</v>
      </c>
      <c r="N9" s="7">
        <v>4000</v>
      </c>
      <c r="O9" s="7">
        <v>100</v>
      </c>
      <c r="P9" s="7" t="s">
        <v>33</v>
      </c>
      <c r="Q9" s="7">
        <v>26000</v>
      </c>
      <c r="R9" s="7">
        <v>27500</v>
      </c>
      <c r="S9" s="7">
        <v>5000</v>
      </c>
      <c r="T9" s="7">
        <v>3500</v>
      </c>
      <c r="U9" s="7">
        <v>1500</v>
      </c>
      <c r="V9" s="7">
        <v>100</v>
      </c>
      <c r="W9" s="7">
        <v>500</v>
      </c>
      <c r="X9" s="7">
        <v>750</v>
      </c>
      <c r="Y9" s="7">
        <v>1000</v>
      </c>
      <c r="Z9" s="7">
        <v>1500</v>
      </c>
      <c r="AA9" s="7">
        <v>3000</v>
      </c>
      <c r="AB9" s="7">
        <v>3000</v>
      </c>
      <c r="AC9" s="7">
        <v>3000</v>
      </c>
      <c r="AD9" s="7">
        <v>1500</v>
      </c>
      <c r="AE9" s="7">
        <v>2250</v>
      </c>
      <c r="AF9" s="7">
        <v>250</v>
      </c>
      <c r="AG9" s="7" t="s">
        <v>33</v>
      </c>
      <c r="AJ9" s="5"/>
      <c r="AK9" s="5"/>
      <c r="AL9" s="5"/>
      <c r="AM9" s="5"/>
      <c r="AN9" s="5"/>
    </row>
    <row r="10" spans="1:40" x14ac:dyDescent="0.35">
      <c r="A10" s="4" t="s">
        <v>64</v>
      </c>
      <c r="B10" s="4" t="s">
        <v>65</v>
      </c>
      <c r="C10" s="4" t="s">
        <v>66</v>
      </c>
      <c r="E10" s="7">
        <v>750</v>
      </c>
      <c r="F10" s="7">
        <v>600</v>
      </c>
      <c r="G10" s="7">
        <v>1750</v>
      </c>
      <c r="H10" s="7">
        <v>400</v>
      </c>
      <c r="I10" s="7">
        <v>250</v>
      </c>
      <c r="J10" s="7">
        <v>5000</v>
      </c>
      <c r="K10" s="7">
        <v>4500</v>
      </c>
      <c r="L10" s="7">
        <v>800</v>
      </c>
      <c r="M10" s="7">
        <v>500</v>
      </c>
      <c r="N10" s="7">
        <v>4000</v>
      </c>
      <c r="O10" s="7">
        <v>100</v>
      </c>
      <c r="P10" s="7" t="s">
        <v>67</v>
      </c>
      <c r="Q10" s="7">
        <v>26000</v>
      </c>
      <c r="R10" s="7">
        <v>27500</v>
      </c>
      <c r="S10" s="7">
        <v>5000</v>
      </c>
      <c r="T10" s="7">
        <v>3500</v>
      </c>
      <c r="U10" s="7">
        <v>800</v>
      </c>
      <c r="V10" s="7">
        <v>100</v>
      </c>
      <c r="W10" s="7">
        <v>500</v>
      </c>
      <c r="X10" s="7">
        <v>700</v>
      </c>
      <c r="Y10" s="7">
        <v>1000</v>
      </c>
      <c r="Z10" s="7">
        <v>1500</v>
      </c>
      <c r="AA10" s="7">
        <v>3000</v>
      </c>
      <c r="AB10" s="7">
        <v>2000</v>
      </c>
      <c r="AC10" s="7">
        <v>2000</v>
      </c>
      <c r="AD10" s="7">
        <v>1400</v>
      </c>
      <c r="AE10" s="7">
        <v>2250</v>
      </c>
      <c r="AF10" s="7">
        <v>225</v>
      </c>
      <c r="AG10" s="7" t="s">
        <v>67</v>
      </c>
    </row>
    <row r="11" spans="1:40" x14ac:dyDescent="0.35">
      <c r="A11" s="4" t="s">
        <v>64</v>
      </c>
      <c r="B11" s="4" t="s">
        <v>65</v>
      </c>
      <c r="C11" s="4" t="s">
        <v>68</v>
      </c>
      <c r="E11" s="7">
        <v>1500</v>
      </c>
      <c r="F11" s="7">
        <v>1000</v>
      </c>
      <c r="G11" s="7">
        <v>2000</v>
      </c>
      <c r="H11" s="7">
        <v>450</v>
      </c>
      <c r="I11" s="7">
        <v>300</v>
      </c>
      <c r="J11" s="7">
        <v>5500</v>
      </c>
      <c r="K11" s="7">
        <v>12000</v>
      </c>
      <c r="L11" s="7">
        <v>1500</v>
      </c>
      <c r="M11" s="7">
        <v>1750</v>
      </c>
      <c r="N11" s="7">
        <v>5000</v>
      </c>
      <c r="O11" s="7">
        <v>100</v>
      </c>
      <c r="P11" s="7" t="s">
        <v>67</v>
      </c>
      <c r="Q11" s="7">
        <v>27500</v>
      </c>
      <c r="R11" s="7">
        <v>27500</v>
      </c>
      <c r="S11" s="7">
        <v>6000</v>
      </c>
      <c r="T11" s="7">
        <v>5000</v>
      </c>
      <c r="U11" s="7">
        <v>1500</v>
      </c>
      <c r="V11" s="7">
        <v>100</v>
      </c>
      <c r="W11" s="7">
        <v>600</v>
      </c>
      <c r="X11" s="7">
        <v>800</v>
      </c>
      <c r="Y11" s="7">
        <v>1500</v>
      </c>
      <c r="Z11" s="7">
        <v>2000</v>
      </c>
      <c r="AA11" s="7">
        <v>3500</v>
      </c>
      <c r="AB11" s="7">
        <v>5000</v>
      </c>
      <c r="AC11" s="7">
        <v>3000</v>
      </c>
      <c r="AD11" s="7">
        <v>1500</v>
      </c>
      <c r="AE11" s="7">
        <v>2500</v>
      </c>
      <c r="AF11" s="7">
        <v>250</v>
      </c>
      <c r="AG11" s="7" t="s">
        <v>67</v>
      </c>
    </row>
    <row r="12" spans="1:40" x14ac:dyDescent="0.35">
      <c r="E12" s="7" t="s">
        <v>69</v>
      </c>
      <c r="F12" s="7" t="s">
        <v>69</v>
      </c>
      <c r="G12" s="7" t="s">
        <v>67</v>
      </c>
      <c r="H12" s="7" t="s">
        <v>67</v>
      </c>
      <c r="I12" s="7" t="s">
        <v>67</v>
      </c>
      <c r="J12" s="7" t="s">
        <v>67</v>
      </c>
      <c r="K12" s="7" t="s">
        <v>69</v>
      </c>
      <c r="L12" s="7" t="s">
        <v>69</v>
      </c>
      <c r="M12" s="7" t="s">
        <v>69</v>
      </c>
      <c r="N12" s="7" t="s">
        <v>69</v>
      </c>
      <c r="O12" s="7" t="s">
        <v>67</v>
      </c>
      <c r="P12" s="7" t="s">
        <v>67</v>
      </c>
      <c r="Q12" s="7" t="s">
        <v>67</v>
      </c>
      <c r="R12" s="7" t="s">
        <v>67</v>
      </c>
      <c r="S12" s="7" t="s">
        <v>67</v>
      </c>
      <c r="T12" s="7" t="s">
        <v>69</v>
      </c>
      <c r="U12" s="7" t="s">
        <v>69</v>
      </c>
      <c r="V12" s="7" t="s">
        <v>67</v>
      </c>
      <c r="W12" s="7" t="s">
        <v>67</v>
      </c>
      <c r="X12" s="7" t="s">
        <v>67</v>
      </c>
      <c r="Y12" s="7" t="s">
        <v>69</v>
      </c>
      <c r="Z12" s="7" t="s">
        <v>69</v>
      </c>
      <c r="AA12" s="7" t="s">
        <v>67</v>
      </c>
      <c r="AB12" s="7" t="s">
        <v>69</v>
      </c>
      <c r="AC12" s="7" t="s">
        <v>69</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v>2000</v>
      </c>
      <c r="G15" s="7" t="s">
        <v>33</v>
      </c>
      <c r="H15" s="7">
        <v>500</v>
      </c>
      <c r="I15" s="7">
        <v>275</v>
      </c>
      <c r="J15" s="7">
        <v>5000</v>
      </c>
      <c r="K15" s="7">
        <v>4500</v>
      </c>
      <c r="L15" s="7">
        <v>1000</v>
      </c>
      <c r="M15" s="7">
        <v>1750</v>
      </c>
      <c r="N15" s="7">
        <v>3625</v>
      </c>
      <c r="O15" s="7">
        <v>100</v>
      </c>
      <c r="P15" s="7" t="s">
        <v>33</v>
      </c>
      <c r="Q15" s="7">
        <v>27500</v>
      </c>
      <c r="R15" s="7">
        <v>27500</v>
      </c>
      <c r="S15" s="7">
        <v>7500</v>
      </c>
      <c r="T15" s="7">
        <v>6000</v>
      </c>
      <c r="U15" s="7">
        <v>2750</v>
      </c>
      <c r="V15" s="7">
        <v>200</v>
      </c>
      <c r="W15" s="7">
        <v>500</v>
      </c>
      <c r="X15" s="7">
        <v>750</v>
      </c>
      <c r="Y15" s="7">
        <v>1250</v>
      </c>
      <c r="Z15" s="7">
        <v>1250</v>
      </c>
      <c r="AA15" s="7">
        <v>3000</v>
      </c>
      <c r="AB15" s="7">
        <v>2500</v>
      </c>
      <c r="AC15" s="7">
        <v>2500</v>
      </c>
      <c r="AD15" s="7">
        <v>1500</v>
      </c>
      <c r="AE15" s="7">
        <v>2000</v>
      </c>
      <c r="AF15" s="7">
        <v>200</v>
      </c>
      <c r="AG15" s="7" t="s">
        <v>33</v>
      </c>
    </row>
    <row r="16" spans="1:40" x14ac:dyDescent="0.35">
      <c r="A16" s="4" t="s">
        <v>64</v>
      </c>
      <c r="B16" s="4" t="s">
        <v>71</v>
      </c>
      <c r="C16" s="4" t="s">
        <v>66</v>
      </c>
      <c r="E16" s="7">
        <v>500</v>
      </c>
      <c r="F16" s="7">
        <v>2000</v>
      </c>
      <c r="G16" s="7" t="s">
        <v>67</v>
      </c>
      <c r="H16" s="7">
        <v>300</v>
      </c>
      <c r="I16" s="7">
        <v>250</v>
      </c>
      <c r="J16" s="7">
        <v>5000</v>
      </c>
      <c r="K16" s="7">
        <v>3750</v>
      </c>
      <c r="L16" s="7">
        <v>1000</v>
      </c>
      <c r="M16" s="7">
        <v>1750</v>
      </c>
      <c r="N16" s="7">
        <v>3500</v>
      </c>
      <c r="O16" s="7">
        <v>100</v>
      </c>
      <c r="P16" s="7" t="s">
        <v>67</v>
      </c>
      <c r="Q16" s="7">
        <v>27500</v>
      </c>
      <c r="R16" s="7">
        <v>27500</v>
      </c>
      <c r="S16" s="7">
        <v>6750</v>
      </c>
      <c r="T16" s="7">
        <v>5500</v>
      </c>
      <c r="U16" s="7">
        <v>2500</v>
      </c>
      <c r="V16" s="7">
        <v>125</v>
      </c>
      <c r="W16" s="7">
        <v>500</v>
      </c>
      <c r="X16" s="7">
        <v>750</v>
      </c>
      <c r="Y16" s="7">
        <v>1000</v>
      </c>
      <c r="Z16" s="7">
        <v>1250</v>
      </c>
      <c r="AA16" s="7">
        <v>2000</v>
      </c>
      <c r="AB16" s="7">
        <v>2000</v>
      </c>
      <c r="AC16" s="7">
        <v>1500</v>
      </c>
      <c r="AD16" s="7">
        <v>1500</v>
      </c>
      <c r="AE16" s="7">
        <v>2000</v>
      </c>
      <c r="AF16" s="7">
        <v>200</v>
      </c>
      <c r="AG16" s="7" t="s">
        <v>67</v>
      </c>
    </row>
    <row r="17" spans="1:33" x14ac:dyDescent="0.35">
      <c r="A17" s="4" t="s">
        <v>64</v>
      </c>
      <c r="B17" s="4" t="s">
        <v>71</v>
      </c>
      <c r="C17" s="4" t="s">
        <v>68</v>
      </c>
      <c r="E17" s="7">
        <v>1000</v>
      </c>
      <c r="F17" s="7">
        <v>2000</v>
      </c>
      <c r="G17" s="7" t="s">
        <v>67</v>
      </c>
      <c r="H17" s="7">
        <v>500</v>
      </c>
      <c r="I17" s="7">
        <v>275</v>
      </c>
      <c r="J17" s="7">
        <v>7000</v>
      </c>
      <c r="K17" s="7">
        <v>6000</v>
      </c>
      <c r="L17" s="7">
        <v>1250</v>
      </c>
      <c r="M17" s="7">
        <v>1750</v>
      </c>
      <c r="N17" s="7">
        <v>3750</v>
      </c>
      <c r="O17" s="7">
        <v>100</v>
      </c>
      <c r="P17" s="7" t="s">
        <v>67</v>
      </c>
      <c r="Q17" s="7">
        <v>27500</v>
      </c>
      <c r="R17" s="7">
        <v>27500</v>
      </c>
      <c r="S17" s="7">
        <v>8000</v>
      </c>
      <c r="T17" s="7">
        <v>6500</v>
      </c>
      <c r="U17" s="7">
        <v>3000</v>
      </c>
      <c r="V17" s="7">
        <v>450</v>
      </c>
      <c r="W17" s="7">
        <v>550</v>
      </c>
      <c r="X17" s="7">
        <v>750</v>
      </c>
      <c r="Y17" s="7">
        <v>1250</v>
      </c>
      <c r="Z17" s="7">
        <v>1500</v>
      </c>
      <c r="AA17" s="7">
        <v>3000</v>
      </c>
      <c r="AB17" s="7">
        <v>2500</v>
      </c>
      <c r="AC17" s="7">
        <v>2500</v>
      </c>
      <c r="AD17" s="7">
        <v>1500</v>
      </c>
      <c r="AE17" s="7">
        <v>2000</v>
      </c>
      <c r="AF17" s="7">
        <v>200</v>
      </c>
      <c r="AG17" s="7" t="s">
        <v>67</v>
      </c>
    </row>
    <row r="18" spans="1:33" x14ac:dyDescent="0.35">
      <c r="E18" s="7" t="s">
        <v>69</v>
      </c>
      <c r="F18" s="7" t="s">
        <v>67</v>
      </c>
      <c r="G18" s="7" t="s">
        <v>67</v>
      </c>
      <c r="H18" s="7" t="s">
        <v>67</v>
      </c>
      <c r="I18" s="7" t="s">
        <v>67</v>
      </c>
      <c r="J18" s="7" t="s">
        <v>69</v>
      </c>
      <c r="K18" s="7" t="s">
        <v>69</v>
      </c>
      <c r="L18" s="7" t="s">
        <v>69</v>
      </c>
      <c r="M18" s="7" t="s">
        <v>67</v>
      </c>
      <c r="N18" s="7" t="s">
        <v>67</v>
      </c>
      <c r="O18" s="7" t="s">
        <v>67</v>
      </c>
      <c r="P18" s="7" t="s">
        <v>67</v>
      </c>
      <c r="Q18" s="7" t="s">
        <v>67</v>
      </c>
      <c r="R18" s="7" t="s">
        <v>67</v>
      </c>
      <c r="S18" s="7" t="s">
        <v>67</v>
      </c>
      <c r="T18" s="7" t="s">
        <v>67</v>
      </c>
      <c r="U18" s="7" t="s">
        <v>67</v>
      </c>
      <c r="V18" s="7" t="s">
        <v>69</v>
      </c>
      <c r="W18" s="7" t="s">
        <v>67</v>
      </c>
      <c r="X18" s="7" t="s">
        <v>67</v>
      </c>
      <c r="Y18" s="7" t="s">
        <v>69</v>
      </c>
      <c r="Z18" s="7" t="s">
        <v>67</v>
      </c>
      <c r="AA18" s="7" t="s">
        <v>69</v>
      </c>
      <c r="AB18" s="7" t="s">
        <v>69</v>
      </c>
      <c r="AC18" s="7" t="s">
        <v>69</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1050</v>
      </c>
      <c r="F27" s="7">
        <v>750</v>
      </c>
      <c r="G27" s="7">
        <v>1000</v>
      </c>
      <c r="H27" s="7">
        <v>400</v>
      </c>
      <c r="I27" s="7">
        <v>250</v>
      </c>
      <c r="J27" s="7">
        <v>6000</v>
      </c>
      <c r="K27" s="7">
        <v>6000</v>
      </c>
      <c r="L27" s="7">
        <v>1500</v>
      </c>
      <c r="M27" s="7">
        <v>1500</v>
      </c>
      <c r="N27" s="7">
        <v>8000</v>
      </c>
      <c r="O27" s="7">
        <v>100</v>
      </c>
      <c r="P27" s="7" t="s">
        <v>33</v>
      </c>
      <c r="Q27" s="7">
        <v>27500</v>
      </c>
      <c r="R27" s="7">
        <v>35000</v>
      </c>
      <c r="S27" s="7">
        <v>6000</v>
      </c>
      <c r="T27" s="7">
        <v>5000</v>
      </c>
      <c r="U27" s="7">
        <v>300</v>
      </c>
      <c r="V27" s="7">
        <v>125</v>
      </c>
      <c r="W27" s="7">
        <v>400</v>
      </c>
      <c r="X27" s="7">
        <v>500</v>
      </c>
      <c r="Y27" s="7">
        <v>1025</v>
      </c>
      <c r="Z27" s="7">
        <v>1500</v>
      </c>
      <c r="AA27" s="7">
        <v>3500</v>
      </c>
      <c r="AB27" s="7">
        <v>2000</v>
      </c>
      <c r="AC27" s="7">
        <v>2000</v>
      </c>
      <c r="AD27" s="7">
        <v>700</v>
      </c>
      <c r="AE27" s="7">
        <v>4000</v>
      </c>
      <c r="AF27" s="7">
        <v>500</v>
      </c>
      <c r="AG27" s="7" t="s">
        <v>33</v>
      </c>
    </row>
    <row r="28" spans="1:33" x14ac:dyDescent="0.35">
      <c r="A28" s="4" t="s">
        <v>73</v>
      </c>
      <c r="B28" s="4" t="s">
        <v>77</v>
      </c>
      <c r="C28" s="4" t="s">
        <v>66</v>
      </c>
      <c r="E28" s="7">
        <v>1000</v>
      </c>
      <c r="F28" s="7">
        <v>750</v>
      </c>
      <c r="G28" s="7">
        <v>1000</v>
      </c>
      <c r="H28" s="7">
        <v>300</v>
      </c>
      <c r="I28" s="7">
        <v>250</v>
      </c>
      <c r="J28" s="7">
        <v>4500</v>
      </c>
      <c r="K28" s="7">
        <v>2000</v>
      </c>
      <c r="L28" s="7">
        <v>750</v>
      </c>
      <c r="M28" s="7">
        <v>1250</v>
      </c>
      <c r="N28" s="7">
        <v>7750</v>
      </c>
      <c r="O28" s="7">
        <v>100</v>
      </c>
      <c r="P28" s="7" t="s">
        <v>67</v>
      </c>
      <c r="Q28" s="7">
        <v>27500</v>
      </c>
      <c r="R28" s="7">
        <v>35000</v>
      </c>
      <c r="S28" s="7">
        <v>6000</v>
      </c>
      <c r="T28" s="7">
        <v>5000</v>
      </c>
      <c r="U28" s="7">
        <v>300</v>
      </c>
      <c r="V28" s="7">
        <v>125</v>
      </c>
      <c r="W28" s="7">
        <v>400</v>
      </c>
      <c r="X28" s="7">
        <v>500</v>
      </c>
      <c r="Y28" s="7">
        <v>1000</v>
      </c>
      <c r="Z28" s="7">
        <v>1500</v>
      </c>
      <c r="AA28" s="7">
        <v>3000</v>
      </c>
      <c r="AB28" s="7">
        <v>2000</v>
      </c>
      <c r="AC28" s="7">
        <v>2000</v>
      </c>
      <c r="AD28" s="7">
        <v>400</v>
      </c>
      <c r="AE28" s="7">
        <v>2000</v>
      </c>
      <c r="AF28" s="7">
        <v>300</v>
      </c>
      <c r="AG28" s="7" t="s">
        <v>67</v>
      </c>
    </row>
    <row r="29" spans="1:33" x14ac:dyDescent="0.35">
      <c r="A29" s="4" t="s">
        <v>73</v>
      </c>
      <c r="B29" s="4" t="s">
        <v>77</v>
      </c>
      <c r="C29" s="4" t="s">
        <v>68</v>
      </c>
      <c r="E29" s="7">
        <v>1100</v>
      </c>
      <c r="F29" s="7">
        <v>1000</v>
      </c>
      <c r="G29" s="7">
        <v>1000</v>
      </c>
      <c r="H29" s="7">
        <v>450</v>
      </c>
      <c r="I29" s="7">
        <v>425</v>
      </c>
      <c r="J29" s="7">
        <v>8000</v>
      </c>
      <c r="K29" s="7">
        <v>20000</v>
      </c>
      <c r="L29" s="7">
        <v>2000</v>
      </c>
      <c r="M29" s="7">
        <v>1500</v>
      </c>
      <c r="N29" s="7">
        <v>8000</v>
      </c>
      <c r="O29" s="7">
        <v>200</v>
      </c>
      <c r="P29" s="7" t="s">
        <v>67</v>
      </c>
      <c r="Q29" s="7">
        <v>27500</v>
      </c>
      <c r="R29" s="7">
        <v>40000</v>
      </c>
      <c r="S29" s="7">
        <v>12500</v>
      </c>
      <c r="T29" s="7">
        <v>7500</v>
      </c>
      <c r="U29" s="7">
        <v>300</v>
      </c>
      <c r="V29" s="7">
        <v>125</v>
      </c>
      <c r="W29" s="7">
        <v>500</v>
      </c>
      <c r="X29" s="7">
        <v>1000</v>
      </c>
      <c r="Y29" s="7">
        <v>1500</v>
      </c>
      <c r="Z29" s="7">
        <v>3500</v>
      </c>
      <c r="AA29" s="7">
        <v>3750</v>
      </c>
      <c r="AB29" s="7">
        <v>2500</v>
      </c>
      <c r="AC29" s="7">
        <v>2000</v>
      </c>
      <c r="AD29" s="7">
        <v>2000</v>
      </c>
      <c r="AE29" s="7">
        <v>6000</v>
      </c>
      <c r="AF29" s="7">
        <v>500</v>
      </c>
      <c r="AG29" s="7" t="s">
        <v>67</v>
      </c>
    </row>
    <row r="30" spans="1:33" x14ac:dyDescent="0.35">
      <c r="E30" s="7" t="s">
        <v>67</v>
      </c>
      <c r="F30" s="7" t="s">
        <v>69</v>
      </c>
      <c r="G30" s="7" t="s">
        <v>67</v>
      </c>
      <c r="H30" s="7" t="s">
        <v>67</v>
      </c>
      <c r="I30" s="7" t="s">
        <v>67</v>
      </c>
      <c r="J30" s="7" t="s">
        <v>69</v>
      </c>
      <c r="K30" s="7" t="s">
        <v>69</v>
      </c>
      <c r="L30" s="7" t="s">
        <v>69</v>
      </c>
      <c r="M30" s="7" t="s">
        <v>67</v>
      </c>
      <c r="N30" s="7" t="s">
        <v>67</v>
      </c>
      <c r="O30" s="7" t="s">
        <v>67</v>
      </c>
      <c r="P30" s="7" t="s">
        <v>67</v>
      </c>
      <c r="Q30" s="7" t="s">
        <v>67</v>
      </c>
      <c r="R30" s="7" t="s">
        <v>67</v>
      </c>
      <c r="S30" s="7" t="s">
        <v>69</v>
      </c>
      <c r="T30" s="7" t="s">
        <v>69</v>
      </c>
      <c r="U30" s="7" t="s">
        <v>67</v>
      </c>
      <c r="V30" s="7" t="s">
        <v>67</v>
      </c>
      <c r="W30" s="7" t="s">
        <v>67</v>
      </c>
      <c r="X30" s="7" t="s">
        <v>69</v>
      </c>
      <c r="Y30" s="7" t="s">
        <v>69</v>
      </c>
      <c r="Z30" s="7" t="s">
        <v>69</v>
      </c>
      <c r="AA30" s="7" t="s">
        <v>69</v>
      </c>
      <c r="AB30" s="7" t="s">
        <v>69</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t="s">
        <v>33</v>
      </c>
      <c r="H57" s="7">
        <v>300</v>
      </c>
      <c r="I57" s="7">
        <v>250</v>
      </c>
      <c r="J57" s="7">
        <v>5000</v>
      </c>
      <c r="K57" s="7">
        <v>7000</v>
      </c>
      <c r="L57" s="7">
        <v>1625</v>
      </c>
      <c r="M57" s="7">
        <v>2000</v>
      </c>
      <c r="N57" s="7">
        <v>6000</v>
      </c>
      <c r="O57" s="7">
        <v>100</v>
      </c>
      <c r="P57" s="7" t="s">
        <v>33</v>
      </c>
      <c r="Q57" s="7">
        <v>24500</v>
      </c>
      <c r="R57" s="7">
        <v>27500</v>
      </c>
      <c r="S57" s="7">
        <v>6000</v>
      </c>
      <c r="T57" s="7">
        <v>4750</v>
      </c>
      <c r="U57" s="7">
        <v>1625</v>
      </c>
      <c r="V57" s="7">
        <v>175</v>
      </c>
      <c r="W57" s="7">
        <v>1000</v>
      </c>
      <c r="X57" s="7">
        <v>1125</v>
      </c>
      <c r="Y57" s="7">
        <v>1625</v>
      </c>
      <c r="Z57" s="7">
        <v>2000</v>
      </c>
      <c r="AA57" s="7">
        <v>3000</v>
      </c>
      <c r="AB57" s="7">
        <v>2125</v>
      </c>
      <c r="AC57" s="7">
        <v>2000</v>
      </c>
      <c r="AD57" s="7">
        <v>2000</v>
      </c>
      <c r="AE57" s="7">
        <v>5000</v>
      </c>
      <c r="AF57" s="7" t="s">
        <v>33</v>
      </c>
      <c r="AG57" s="7" t="s">
        <v>33</v>
      </c>
    </row>
    <row r="58" spans="1:33" x14ac:dyDescent="0.35">
      <c r="A58" s="4" t="s">
        <v>81</v>
      </c>
      <c r="B58" s="4" t="s">
        <v>88</v>
      </c>
      <c r="C58" s="4" t="s">
        <v>66</v>
      </c>
      <c r="E58" s="7">
        <v>750</v>
      </c>
      <c r="F58" s="7">
        <v>2750</v>
      </c>
      <c r="G58" s="7" t="s">
        <v>67</v>
      </c>
      <c r="H58" s="7">
        <v>300</v>
      </c>
      <c r="I58" s="7">
        <v>250</v>
      </c>
      <c r="J58" s="7">
        <v>5000</v>
      </c>
      <c r="K58" s="7">
        <v>4500</v>
      </c>
      <c r="L58" s="7">
        <v>1000</v>
      </c>
      <c r="M58" s="7">
        <v>2000</v>
      </c>
      <c r="N58" s="7">
        <v>5500</v>
      </c>
      <c r="O58" s="7">
        <v>100</v>
      </c>
      <c r="P58" s="7" t="s">
        <v>67</v>
      </c>
      <c r="Q58" s="7">
        <v>21500</v>
      </c>
      <c r="R58" s="7">
        <v>27000</v>
      </c>
      <c r="S58" s="7">
        <v>6000</v>
      </c>
      <c r="T58" s="7">
        <v>4500</v>
      </c>
      <c r="U58" s="7">
        <v>1500</v>
      </c>
      <c r="V58" s="7">
        <v>125</v>
      </c>
      <c r="W58" s="7">
        <v>700</v>
      </c>
      <c r="X58" s="7">
        <v>1000</v>
      </c>
      <c r="Y58" s="7">
        <v>1500</v>
      </c>
      <c r="Z58" s="7">
        <v>1500</v>
      </c>
      <c r="AA58" s="7">
        <v>3000</v>
      </c>
      <c r="AB58" s="7">
        <v>2000</v>
      </c>
      <c r="AC58" s="7">
        <v>1750</v>
      </c>
      <c r="AD58" s="7">
        <v>1750</v>
      </c>
      <c r="AE58" s="7">
        <v>3000</v>
      </c>
      <c r="AF58" s="7" t="s">
        <v>67</v>
      </c>
      <c r="AG58" s="7" t="s">
        <v>67</v>
      </c>
    </row>
    <row r="59" spans="1:33" x14ac:dyDescent="0.35">
      <c r="A59" s="4" t="s">
        <v>81</v>
      </c>
      <c r="B59" s="4" t="s">
        <v>88</v>
      </c>
      <c r="C59" s="4" t="s">
        <v>68</v>
      </c>
      <c r="E59" s="7">
        <v>1000</v>
      </c>
      <c r="F59" s="7">
        <v>5000</v>
      </c>
      <c r="G59" s="7" t="s">
        <v>67</v>
      </c>
      <c r="H59" s="7">
        <v>350</v>
      </c>
      <c r="I59" s="7">
        <v>300</v>
      </c>
      <c r="J59" s="7">
        <v>6000</v>
      </c>
      <c r="K59" s="7">
        <v>15000</v>
      </c>
      <c r="L59" s="7">
        <v>1750</v>
      </c>
      <c r="M59" s="7">
        <v>3500</v>
      </c>
      <c r="N59" s="7">
        <v>6000</v>
      </c>
      <c r="O59" s="7">
        <v>100</v>
      </c>
      <c r="P59" s="7" t="s">
        <v>67</v>
      </c>
      <c r="Q59" s="7">
        <v>24500</v>
      </c>
      <c r="R59" s="7">
        <v>27500</v>
      </c>
      <c r="S59" s="7">
        <v>6000</v>
      </c>
      <c r="T59" s="7">
        <v>5000</v>
      </c>
      <c r="U59" s="7">
        <v>2000</v>
      </c>
      <c r="V59" s="7">
        <v>200</v>
      </c>
      <c r="W59" s="7">
        <v>1000</v>
      </c>
      <c r="X59" s="7">
        <v>1250</v>
      </c>
      <c r="Y59" s="7">
        <v>2500</v>
      </c>
      <c r="Z59" s="7">
        <v>2500</v>
      </c>
      <c r="AA59" s="7">
        <v>3000</v>
      </c>
      <c r="AB59" s="7">
        <v>6000</v>
      </c>
      <c r="AC59" s="7">
        <v>2000</v>
      </c>
      <c r="AD59" s="7">
        <v>2500</v>
      </c>
      <c r="AE59" s="7">
        <v>7000</v>
      </c>
      <c r="AF59" s="7" t="s">
        <v>67</v>
      </c>
      <c r="AG59" s="7" t="s">
        <v>67</v>
      </c>
    </row>
    <row r="60" spans="1:33" x14ac:dyDescent="0.35">
      <c r="E60" s="7" t="s">
        <v>69</v>
      </c>
      <c r="F60" s="7" t="s">
        <v>69</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67</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1125</v>
      </c>
      <c r="F81" s="7" t="s">
        <v>33</v>
      </c>
      <c r="G81" s="7" t="s">
        <v>33</v>
      </c>
      <c r="H81" s="7">
        <v>400</v>
      </c>
      <c r="I81" s="7">
        <v>250</v>
      </c>
      <c r="J81" s="7">
        <v>6000</v>
      </c>
      <c r="K81" s="7">
        <v>14375</v>
      </c>
      <c r="L81" s="7">
        <v>1125</v>
      </c>
      <c r="M81" s="7">
        <v>4000</v>
      </c>
      <c r="N81" s="7">
        <v>7000</v>
      </c>
      <c r="O81" s="7">
        <v>100</v>
      </c>
      <c r="P81" s="7">
        <v>15000</v>
      </c>
      <c r="Q81" s="7">
        <v>25000</v>
      </c>
      <c r="R81" s="7">
        <v>30000</v>
      </c>
      <c r="S81" s="7">
        <v>5750</v>
      </c>
      <c r="T81" s="7">
        <v>4500</v>
      </c>
      <c r="U81" s="7">
        <v>1125</v>
      </c>
      <c r="V81" s="7">
        <v>200</v>
      </c>
      <c r="W81" s="7">
        <v>750</v>
      </c>
      <c r="X81" s="7">
        <v>1025</v>
      </c>
      <c r="Y81" s="7">
        <v>1500</v>
      </c>
      <c r="Z81" s="7">
        <v>2000</v>
      </c>
      <c r="AA81" s="7">
        <v>3250</v>
      </c>
      <c r="AB81" s="7">
        <v>2000</v>
      </c>
      <c r="AC81" s="7">
        <v>2000</v>
      </c>
      <c r="AD81" s="7">
        <v>1250</v>
      </c>
      <c r="AE81" s="7">
        <v>3000</v>
      </c>
      <c r="AF81" s="7">
        <v>225</v>
      </c>
      <c r="AG81" s="7" t="s">
        <v>33</v>
      </c>
    </row>
    <row r="82" spans="1:33" x14ac:dyDescent="0.35">
      <c r="A82" s="4" t="s">
        <v>96</v>
      </c>
      <c r="B82" s="4" t="s">
        <v>97</v>
      </c>
      <c r="C82" s="4" t="s">
        <v>66</v>
      </c>
      <c r="E82" s="7">
        <v>1000</v>
      </c>
      <c r="F82" s="7" t="s">
        <v>67</v>
      </c>
      <c r="G82" s="7" t="s">
        <v>67</v>
      </c>
      <c r="H82" s="7">
        <v>350</v>
      </c>
      <c r="I82" s="7">
        <v>200</v>
      </c>
      <c r="J82" s="7">
        <v>4000</v>
      </c>
      <c r="K82" s="7">
        <v>13750</v>
      </c>
      <c r="L82" s="7">
        <v>1000</v>
      </c>
      <c r="M82" s="7">
        <v>3500</v>
      </c>
      <c r="N82" s="7">
        <v>6500</v>
      </c>
      <c r="O82" s="7">
        <v>100</v>
      </c>
      <c r="P82" s="7">
        <v>15000</v>
      </c>
      <c r="Q82" s="7">
        <v>23500</v>
      </c>
      <c r="R82" s="7">
        <v>29000</v>
      </c>
      <c r="S82" s="7">
        <v>5000</v>
      </c>
      <c r="T82" s="7">
        <v>4000</v>
      </c>
      <c r="U82" s="7">
        <v>500</v>
      </c>
      <c r="V82" s="7">
        <v>125</v>
      </c>
      <c r="W82" s="7">
        <v>500</v>
      </c>
      <c r="X82" s="7">
        <v>750</v>
      </c>
      <c r="Y82" s="7">
        <v>1000</v>
      </c>
      <c r="Z82" s="7">
        <v>800</v>
      </c>
      <c r="AA82" s="7">
        <v>3000</v>
      </c>
      <c r="AB82" s="7">
        <v>1750</v>
      </c>
      <c r="AC82" s="7">
        <v>1750</v>
      </c>
      <c r="AD82" s="7">
        <v>750</v>
      </c>
      <c r="AE82" s="7">
        <v>2250</v>
      </c>
      <c r="AF82" s="7">
        <v>200</v>
      </c>
      <c r="AG82" s="7" t="s">
        <v>67</v>
      </c>
    </row>
    <row r="83" spans="1:33" x14ac:dyDescent="0.35">
      <c r="A83" s="4" t="s">
        <v>96</v>
      </c>
      <c r="B83" s="4" t="s">
        <v>97</v>
      </c>
      <c r="C83" s="4" t="s">
        <v>68</v>
      </c>
      <c r="E83" s="7">
        <v>2000</v>
      </c>
      <c r="F83" s="7" t="s">
        <v>67</v>
      </c>
      <c r="G83" s="7" t="s">
        <v>67</v>
      </c>
      <c r="H83" s="7">
        <v>450</v>
      </c>
      <c r="I83" s="7">
        <v>275</v>
      </c>
      <c r="J83" s="7">
        <v>12500</v>
      </c>
      <c r="K83" s="7">
        <v>15000</v>
      </c>
      <c r="L83" s="7">
        <v>1750</v>
      </c>
      <c r="M83" s="7">
        <v>6000</v>
      </c>
      <c r="N83" s="7">
        <v>7000</v>
      </c>
      <c r="O83" s="7">
        <v>100</v>
      </c>
      <c r="P83" s="7">
        <v>17500</v>
      </c>
      <c r="Q83" s="7">
        <v>25000</v>
      </c>
      <c r="R83" s="7">
        <v>30000</v>
      </c>
      <c r="S83" s="7">
        <v>6000</v>
      </c>
      <c r="T83" s="7">
        <v>5000</v>
      </c>
      <c r="U83" s="7">
        <v>1250</v>
      </c>
      <c r="V83" s="7">
        <v>350</v>
      </c>
      <c r="W83" s="7">
        <v>1000</v>
      </c>
      <c r="X83" s="7">
        <v>1250</v>
      </c>
      <c r="Y83" s="7">
        <v>1500</v>
      </c>
      <c r="Z83" s="7">
        <v>3000</v>
      </c>
      <c r="AA83" s="7">
        <v>3750</v>
      </c>
      <c r="AB83" s="7">
        <v>3500</v>
      </c>
      <c r="AC83" s="7">
        <v>2000</v>
      </c>
      <c r="AD83" s="7">
        <v>2000</v>
      </c>
      <c r="AE83" s="7">
        <v>3000</v>
      </c>
      <c r="AF83" s="7">
        <v>700</v>
      </c>
      <c r="AG83" s="7" t="s">
        <v>67</v>
      </c>
    </row>
    <row r="84" spans="1:33" x14ac:dyDescent="0.35">
      <c r="E84" s="7" t="s">
        <v>69</v>
      </c>
      <c r="F84" s="7" t="s">
        <v>67</v>
      </c>
      <c r="G84" s="7" t="s">
        <v>67</v>
      </c>
      <c r="H84" s="7" t="s">
        <v>67</v>
      </c>
      <c r="I84" s="7" t="s">
        <v>67</v>
      </c>
      <c r="J84" s="7" t="s">
        <v>69</v>
      </c>
      <c r="K84" s="7" t="s">
        <v>67</v>
      </c>
      <c r="L84" s="7" t="s">
        <v>69</v>
      </c>
      <c r="M84" s="7" t="s">
        <v>69</v>
      </c>
      <c r="N84" s="7" t="s">
        <v>67</v>
      </c>
      <c r="O84" s="7" t="s">
        <v>67</v>
      </c>
      <c r="P84" s="7" t="s">
        <v>67</v>
      </c>
      <c r="Q84" s="7" t="s">
        <v>67</v>
      </c>
      <c r="R84" s="7" t="s">
        <v>67</v>
      </c>
      <c r="S84" s="7" t="s">
        <v>67</v>
      </c>
      <c r="T84" s="7" t="s">
        <v>69</v>
      </c>
      <c r="U84" s="7" t="s">
        <v>69</v>
      </c>
      <c r="V84" s="7" t="s">
        <v>69</v>
      </c>
      <c r="W84" s="7" t="s">
        <v>69</v>
      </c>
      <c r="X84" s="7" t="s">
        <v>69</v>
      </c>
      <c r="Y84" s="7" t="s">
        <v>69</v>
      </c>
      <c r="Z84" s="7" t="s">
        <v>69</v>
      </c>
      <c r="AA84" s="7" t="s">
        <v>69</v>
      </c>
      <c r="AB84" s="7" t="s">
        <v>69</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2183</v>
      </c>
    </row>
    <row r="3" spans="1:40" x14ac:dyDescent="0.35">
      <c r="A3" s="10" t="s">
        <v>2184</v>
      </c>
    </row>
    <row r="4" spans="1:40" x14ac:dyDescent="0.35">
      <c r="D4" s="55"/>
    </row>
    <row r="5" spans="1:40" x14ac:dyDescent="0.35">
      <c r="A5" s="4" t="s">
        <v>31</v>
      </c>
      <c r="B5" s="4" t="s">
        <v>141</v>
      </c>
      <c r="C5" s="4" t="s">
        <v>32</v>
      </c>
      <c r="D5" s="55"/>
      <c r="E5" s="7">
        <v>1000</v>
      </c>
      <c r="F5" s="7">
        <v>3500</v>
      </c>
      <c r="G5" s="7">
        <v>3700</v>
      </c>
      <c r="H5" s="7">
        <v>500</v>
      </c>
      <c r="I5" s="7">
        <v>312.5</v>
      </c>
      <c r="J5" s="7">
        <v>6000</v>
      </c>
      <c r="K5" s="7">
        <v>9250</v>
      </c>
      <c r="L5" s="7">
        <v>1500</v>
      </c>
      <c r="M5" s="7">
        <v>2100</v>
      </c>
      <c r="N5" s="7">
        <v>6000</v>
      </c>
      <c r="O5" s="7">
        <v>100</v>
      </c>
      <c r="P5" s="7">
        <v>8875</v>
      </c>
      <c r="Q5" s="7">
        <v>27500</v>
      </c>
      <c r="R5" s="7">
        <v>38250</v>
      </c>
      <c r="S5" s="7">
        <v>7375</v>
      </c>
      <c r="T5" s="7">
        <v>6000</v>
      </c>
      <c r="U5" s="7">
        <v>625</v>
      </c>
      <c r="V5" s="7">
        <v>225</v>
      </c>
      <c r="W5" s="7">
        <v>650</v>
      </c>
      <c r="X5" s="7">
        <v>1050</v>
      </c>
      <c r="Y5" s="7">
        <v>1437.5</v>
      </c>
      <c r="Z5" s="7">
        <v>2500</v>
      </c>
      <c r="AA5" s="7">
        <v>3000</v>
      </c>
      <c r="AB5" s="7">
        <v>2500</v>
      </c>
      <c r="AC5" s="7">
        <v>2500</v>
      </c>
      <c r="AD5" s="7">
        <v>1750</v>
      </c>
      <c r="AE5" s="7">
        <v>3250</v>
      </c>
      <c r="AF5" s="7">
        <v>300</v>
      </c>
      <c r="AG5" s="7">
        <v>425</v>
      </c>
    </row>
    <row r="6" spans="1:40" x14ac:dyDescent="0.35">
      <c r="C6" s="92">
        <v>45108</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1100</v>
      </c>
      <c r="F9" s="7" t="s">
        <v>33</v>
      </c>
      <c r="G9" s="7" t="s">
        <v>33</v>
      </c>
      <c r="H9" s="7" t="s">
        <v>33</v>
      </c>
      <c r="I9" s="7" t="s">
        <v>33</v>
      </c>
      <c r="J9" s="7">
        <v>5000</v>
      </c>
      <c r="K9" s="7" t="s">
        <v>33</v>
      </c>
      <c r="L9" s="7">
        <v>1000</v>
      </c>
      <c r="M9" s="7">
        <v>2000</v>
      </c>
      <c r="N9" s="7">
        <v>6000</v>
      </c>
      <c r="O9" s="7">
        <v>100</v>
      </c>
      <c r="P9" s="7" t="s">
        <v>33</v>
      </c>
      <c r="Q9" s="7">
        <v>32500</v>
      </c>
      <c r="R9" s="7">
        <v>37500</v>
      </c>
      <c r="S9" s="7">
        <v>7500</v>
      </c>
      <c r="T9" s="7">
        <v>6000</v>
      </c>
      <c r="U9" s="7">
        <v>400</v>
      </c>
      <c r="V9" s="7">
        <v>100</v>
      </c>
      <c r="W9" s="7">
        <v>650</v>
      </c>
      <c r="X9" s="7">
        <v>850</v>
      </c>
      <c r="Y9" s="7">
        <v>1200</v>
      </c>
      <c r="Z9" s="7">
        <v>2000</v>
      </c>
      <c r="AA9" s="7">
        <v>3000</v>
      </c>
      <c r="AB9" s="7">
        <v>3500</v>
      </c>
      <c r="AC9" s="7">
        <v>2500</v>
      </c>
      <c r="AD9" s="7">
        <v>1250</v>
      </c>
      <c r="AE9" s="7">
        <v>3000</v>
      </c>
      <c r="AF9" s="7">
        <v>250</v>
      </c>
      <c r="AG9" s="7">
        <v>350</v>
      </c>
      <c r="AI9" s="5">
        <v>6</v>
      </c>
      <c r="AJ9" s="5"/>
      <c r="AK9" s="5"/>
      <c r="AL9" s="5"/>
      <c r="AM9" s="5"/>
      <c r="AN9" s="5"/>
    </row>
    <row r="10" spans="1:40" x14ac:dyDescent="0.35">
      <c r="A10" s="4" t="s">
        <v>64</v>
      </c>
      <c r="B10" s="4" t="s">
        <v>65</v>
      </c>
      <c r="C10" s="4" t="s">
        <v>66</v>
      </c>
      <c r="E10" s="7">
        <v>1000</v>
      </c>
      <c r="F10" s="7" t="s">
        <v>67</v>
      </c>
      <c r="G10" s="7" t="s">
        <v>67</v>
      </c>
      <c r="H10" s="7" t="s">
        <v>67</v>
      </c>
      <c r="I10" s="7" t="s">
        <v>67</v>
      </c>
      <c r="J10" s="7">
        <v>5000</v>
      </c>
      <c r="K10" s="7" t="s">
        <v>67</v>
      </c>
      <c r="L10" s="7">
        <v>1000</v>
      </c>
      <c r="M10" s="7">
        <v>2000</v>
      </c>
      <c r="N10" s="7">
        <v>6000</v>
      </c>
      <c r="O10" s="7">
        <v>100</v>
      </c>
      <c r="P10" s="7" t="s">
        <v>67</v>
      </c>
      <c r="Q10" s="7">
        <v>30000</v>
      </c>
      <c r="R10" s="7">
        <v>35000</v>
      </c>
      <c r="S10" s="7">
        <v>7000</v>
      </c>
      <c r="T10" s="7">
        <v>5500</v>
      </c>
      <c r="U10" s="7">
        <v>400</v>
      </c>
      <c r="V10" s="7">
        <v>100</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t="s">
        <v>67</v>
      </c>
      <c r="I11" s="7" t="s">
        <v>67</v>
      </c>
      <c r="J11" s="7">
        <v>5500</v>
      </c>
      <c r="K11" s="7" t="s">
        <v>67</v>
      </c>
      <c r="L11" s="7">
        <v>1250</v>
      </c>
      <c r="M11" s="7">
        <v>2250</v>
      </c>
      <c r="N11" s="7">
        <v>6500</v>
      </c>
      <c r="O11" s="7">
        <v>200</v>
      </c>
      <c r="P11" s="7" t="s">
        <v>67</v>
      </c>
      <c r="Q11" s="7">
        <v>35000</v>
      </c>
      <c r="R11" s="7">
        <v>37500</v>
      </c>
      <c r="S11" s="7">
        <v>7500</v>
      </c>
      <c r="T11" s="7">
        <v>6000</v>
      </c>
      <c r="U11" s="7">
        <v>500</v>
      </c>
      <c r="V11" s="7">
        <v>125</v>
      </c>
      <c r="W11" s="7">
        <v>750</v>
      </c>
      <c r="X11" s="7">
        <v>1200</v>
      </c>
      <c r="Y11" s="7">
        <v>1500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69</v>
      </c>
      <c r="P12" s="7" t="s">
        <v>67</v>
      </c>
      <c r="Q12" s="7" t="s">
        <v>67</v>
      </c>
      <c r="R12" s="7" t="s">
        <v>67</v>
      </c>
      <c r="S12" s="7" t="s">
        <v>67</v>
      </c>
      <c r="T12" s="7" t="s">
        <v>67</v>
      </c>
      <c r="U12" s="7" t="s">
        <v>67</v>
      </c>
      <c r="V12" s="7" t="s">
        <v>67</v>
      </c>
      <c r="W12" s="7" t="s">
        <v>67</v>
      </c>
      <c r="X12" s="7" t="s">
        <v>69</v>
      </c>
      <c r="Y12" s="7" t="s">
        <v>69</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3000</v>
      </c>
      <c r="G15" s="7">
        <v>3700</v>
      </c>
      <c r="H15" s="7">
        <v>500</v>
      </c>
      <c r="I15" s="7">
        <v>350</v>
      </c>
      <c r="J15" s="7">
        <v>6000</v>
      </c>
      <c r="K15" s="7">
        <v>12500</v>
      </c>
      <c r="L15" s="7">
        <v>1000</v>
      </c>
      <c r="M15" s="7">
        <v>3950</v>
      </c>
      <c r="N15" s="7">
        <v>8000</v>
      </c>
      <c r="O15" s="7">
        <v>200</v>
      </c>
      <c r="P15" s="7" t="s">
        <v>33</v>
      </c>
      <c r="Q15" s="7">
        <v>15000</v>
      </c>
      <c r="R15" s="7" t="s">
        <v>33</v>
      </c>
      <c r="S15" s="7">
        <v>8000</v>
      </c>
      <c r="T15" s="7" t="s">
        <v>33</v>
      </c>
      <c r="U15" s="7">
        <v>1000</v>
      </c>
      <c r="V15" s="7">
        <v>800</v>
      </c>
      <c r="W15" s="7" t="s">
        <v>33</v>
      </c>
      <c r="X15" s="7">
        <v>1800</v>
      </c>
      <c r="Y15" s="7">
        <v>2100</v>
      </c>
      <c r="Z15" s="7">
        <v>3800</v>
      </c>
      <c r="AA15" s="7">
        <v>3500</v>
      </c>
      <c r="AB15" s="7">
        <v>700</v>
      </c>
      <c r="AC15" s="7" t="s">
        <v>33</v>
      </c>
      <c r="AD15" s="7">
        <v>1350</v>
      </c>
      <c r="AE15" s="7">
        <v>3000</v>
      </c>
      <c r="AF15" s="7">
        <v>300</v>
      </c>
      <c r="AG15" s="7">
        <v>500</v>
      </c>
      <c r="AI15" s="5">
        <v>5</v>
      </c>
    </row>
    <row r="16" spans="1:40" x14ac:dyDescent="0.35">
      <c r="A16" s="4" t="s">
        <v>64</v>
      </c>
      <c r="B16" s="4" t="s">
        <v>71</v>
      </c>
      <c r="C16" s="4" t="s">
        <v>66</v>
      </c>
      <c r="E16" s="7">
        <v>1000</v>
      </c>
      <c r="F16" s="7">
        <v>2950</v>
      </c>
      <c r="G16" s="7">
        <v>3250</v>
      </c>
      <c r="H16" s="7">
        <v>500</v>
      </c>
      <c r="I16" s="7">
        <v>350</v>
      </c>
      <c r="J16" s="7">
        <v>5500</v>
      </c>
      <c r="K16" s="7">
        <v>9000</v>
      </c>
      <c r="L16" s="7">
        <v>600</v>
      </c>
      <c r="M16" s="7">
        <v>3000</v>
      </c>
      <c r="N16" s="7">
        <v>7500</v>
      </c>
      <c r="O16" s="7">
        <v>100</v>
      </c>
      <c r="P16" s="7" t="s">
        <v>67</v>
      </c>
      <c r="Q16" s="7">
        <v>11000</v>
      </c>
      <c r="R16" s="7" t="s">
        <v>67</v>
      </c>
      <c r="S16" s="7">
        <v>8000</v>
      </c>
      <c r="T16" s="7" t="s">
        <v>67</v>
      </c>
      <c r="U16" s="7">
        <v>750</v>
      </c>
      <c r="V16" s="7">
        <v>750</v>
      </c>
      <c r="W16" s="7" t="s">
        <v>67</v>
      </c>
      <c r="X16" s="7">
        <v>1000</v>
      </c>
      <c r="Y16" s="7">
        <v>1350</v>
      </c>
      <c r="Z16" s="7">
        <v>2500</v>
      </c>
      <c r="AA16" s="7">
        <v>3200</v>
      </c>
      <c r="AB16" s="7">
        <v>650</v>
      </c>
      <c r="AC16" s="7" t="s">
        <v>67</v>
      </c>
      <c r="AD16" s="7">
        <v>850</v>
      </c>
      <c r="AE16" s="7">
        <v>2500</v>
      </c>
      <c r="AF16" s="7">
        <v>275</v>
      </c>
      <c r="AG16" s="7">
        <v>350</v>
      </c>
    </row>
    <row r="17" spans="1:35" x14ac:dyDescent="0.35">
      <c r="A17" s="4" t="s">
        <v>64</v>
      </c>
      <c r="B17" s="4" t="s">
        <v>71</v>
      </c>
      <c r="C17" s="4" t="s">
        <v>68</v>
      </c>
      <c r="E17" s="7">
        <v>1200</v>
      </c>
      <c r="F17" s="7">
        <v>3100</v>
      </c>
      <c r="G17" s="7">
        <v>4000</v>
      </c>
      <c r="H17" s="7">
        <v>500</v>
      </c>
      <c r="I17" s="7">
        <v>375</v>
      </c>
      <c r="J17" s="7">
        <v>6000</v>
      </c>
      <c r="K17" s="7">
        <v>17500</v>
      </c>
      <c r="L17" s="7">
        <v>1100</v>
      </c>
      <c r="M17" s="7">
        <v>4000</v>
      </c>
      <c r="N17" s="7">
        <v>8500</v>
      </c>
      <c r="O17" s="7">
        <v>200</v>
      </c>
      <c r="P17" s="7" t="s">
        <v>67</v>
      </c>
      <c r="Q17" s="7">
        <v>19500</v>
      </c>
      <c r="R17" s="7" t="s">
        <v>67</v>
      </c>
      <c r="S17" s="7">
        <v>8000</v>
      </c>
      <c r="T17" s="7" t="s">
        <v>67</v>
      </c>
      <c r="U17" s="7">
        <v>1300</v>
      </c>
      <c r="V17" s="7">
        <v>850</v>
      </c>
      <c r="W17" s="7" t="s">
        <v>67</v>
      </c>
      <c r="X17" s="7">
        <v>1900</v>
      </c>
      <c r="Y17" s="7">
        <v>2100</v>
      </c>
      <c r="Z17" s="7">
        <v>4500</v>
      </c>
      <c r="AA17" s="7">
        <v>3800</v>
      </c>
      <c r="AB17" s="7">
        <v>750</v>
      </c>
      <c r="AC17" s="7" t="s">
        <v>67</v>
      </c>
      <c r="AD17" s="7">
        <v>1500</v>
      </c>
      <c r="AE17" s="7">
        <v>3200</v>
      </c>
      <c r="AF17" s="7">
        <v>300</v>
      </c>
      <c r="AG17" s="7">
        <v>500</v>
      </c>
    </row>
    <row r="18" spans="1:35" x14ac:dyDescent="0.35">
      <c r="C18" s="38" t="s">
        <v>145</v>
      </c>
      <c r="E18" s="7" t="s">
        <v>67</v>
      </c>
      <c r="F18" s="7" t="s">
        <v>67</v>
      </c>
      <c r="G18" s="7" t="s">
        <v>67</v>
      </c>
      <c r="H18" s="7" t="s">
        <v>67</v>
      </c>
      <c r="I18" s="7" t="s">
        <v>67</v>
      </c>
      <c r="J18" s="7" t="s">
        <v>67</v>
      </c>
      <c r="K18" s="7" t="s">
        <v>69</v>
      </c>
      <c r="L18" s="7" t="s">
        <v>69</v>
      </c>
      <c r="M18" s="7" t="s">
        <v>67</v>
      </c>
      <c r="N18" s="7" t="s">
        <v>67</v>
      </c>
      <c r="O18" s="7" t="s">
        <v>69</v>
      </c>
      <c r="P18" s="7" t="s">
        <v>67</v>
      </c>
      <c r="Q18" s="7" t="s">
        <v>69</v>
      </c>
      <c r="R18" s="7" t="s">
        <v>67</v>
      </c>
      <c r="S18" s="7" t="s">
        <v>67</v>
      </c>
      <c r="T18" s="7" t="s">
        <v>67</v>
      </c>
      <c r="U18" s="7" t="s">
        <v>69</v>
      </c>
      <c r="V18" s="7" t="s">
        <v>67</v>
      </c>
      <c r="W18" s="7" t="s">
        <v>67</v>
      </c>
      <c r="X18" s="7" t="s">
        <v>69</v>
      </c>
      <c r="Y18" s="7" t="s">
        <v>69</v>
      </c>
      <c r="Z18" s="7" t="s">
        <v>69</v>
      </c>
      <c r="AA18" s="7" t="s">
        <v>67</v>
      </c>
      <c r="AB18" s="7" t="s">
        <v>67</v>
      </c>
      <c r="AC18" s="7" t="s">
        <v>67</v>
      </c>
      <c r="AD18" s="7" t="s">
        <v>69</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525</v>
      </c>
      <c r="J21" s="7">
        <v>6750</v>
      </c>
      <c r="K21" s="7">
        <v>9500</v>
      </c>
      <c r="L21" s="7">
        <v>1500</v>
      </c>
      <c r="M21" s="7">
        <v>3000</v>
      </c>
      <c r="N21" s="7" t="s">
        <v>33</v>
      </c>
      <c r="O21" s="7" t="s">
        <v>33</v>
      </c>
      <c r="P21" s="7" t="s">
        <v>33</v>
      </c>
      <c r="Q21" s="7" t="s">
        <v>33</v>
      </c>
      <c r="R21" s="7" t="s">
        <v>33</v>
      </c>
      <c r="S21" s="7" t="s">
        <v>33</v>
      </c>
      <c r="T21" s="7" t="s">
        <v>33</v>
      </c>
      <c r="U21" s="7" t="s">
        <v>33</v>
      </c>
      <c r="V21" s="7" t="s">
        <v>33</v>
      </c>
      <c r="W21" s="7" t="s">
        <v>33</v>
      </c>
      <c r="X21" s="7">
        <v>350</v>
      </c>
      <c r="Y21" s="7" t="s">
        <v>33</v>
      </c>
      <c r="Z21" s="7" t="s">
        <v>33</v>
      </c>
      <c r="AA21" s="7" t="s">
        <v>33</v>
      </c>
      <c r="AB21" s="7" t="s">
        <v>33</v>
      </c>
      <c r="AC21" s="7" t="s">
        <v>33</v>
      </c>
      <c r="AD21" s="7">
        <v>1750</v>
      </c>
      <c r="AE21" s="7">
        <v>7500</v>
      </c>
      <c r="AF21" s="7" t="s">
        <v>33</v>
      </c>
      <c r="AG21" s="7" t="s">
        <v>33</v>
      </c>
      <c r="AI21" s="5">
        <v>20</v>
      </c>
    </row>
    <row r="22" spans="1:35" x14ac:dyDescent="0.35">
      <c r="A22" s="4" t="s">
        <v>73</v>
      </c>
      <c r="B22" s="4" t="s">
        <v>74</v>
      </c>
      <c r="C22" s="4" t="s">
        <v>66</v>
      </c>
      <c r="E22" s="7">
        <v>950</v>
      </c>
      <c r="F22" s="7" t="s">
        <v>67</v>
      </c>
      <c r="G22" s="7" t="s">
        <v>67</v>
      </c>
      <c r="H22" s="7" t="s">
        <v>67</v>
      </c>
      <c r="I22" s="7">
        <v>500</v>
      </c>
      <c r="J22" s="7">
        <v>6000</v>
      </c>
      <c r="K22" s="7">
        <v>6000</v>
      </c>
      <c r="L22" s="7">
        <v>1500</v>
      </c>
      <c r="M22" s="7">
        <v>3000</v>
      </c>
      <c r="N22" s="7" t="s">
        <v>67</v>
      </c>
      <c r="O22" s="7" t="s">
        <v>67</v>
      </c>
      <c r="P22" s="7" t="s">
        <v>67</v>
      </c>
      <c r="Q22" s="7" t="s">
        <v>67</v>
      </c>
      <c r="R22" s="7" t="s">
        <v>67</v>
      </c>
      <c r="S22" s="7" t="s">
        <v>67</v>
      </c>
      <c r="T22" s="7" t="s">
        <v>67</v>
      </c>
      <c r="U22" s="7" t="s">
        <v>67</v>
      </c>
      <c r="V22" s="7" t="s">
        <v>67</v>
      </c>
      <c r="W22" s="7" t="s">
        <v>67</v>
      </c>
      <c r="X22" s="7">
        <v>350</v>
      </c>
      <c r="Y22" s="7" t="s">
        <v>67</v>
      </c>
      <c r="Z22" s="7" t="s">
        <v>67</v>
      </c>
      <c r="AA22" s="7" t="s">
        <v>67</v>
      </c>
      <c r="AB22" s="7" t="s">
        <v>67</v>
      </c>
      <c r="AC22" s="7" t="s">
        <v>67</v>
      </c>
      <c r="AD22" s="7">
        <v>1700</v>
      </c>
      <c r="AE22" s="7">
        <v>7500</v>
      </c>
      <c r="AF22" s="7" t="s">
        <v>67</v>
      </c>
      <c r="AG22" s="7" t="s">
        <v>67</v>
      </c>
    </row>
    <row r="23" spans="1:35" x14ac:dyDescent="0.35">
      <c r="A23" s="4" t="s">
        <v>73</v>
      </c>
      <c r="B23" s="4" t="s">
        <v>74</v>
      </c>
      <c r="C23" s="4" t="s">
        <v>68</v>
      </c>
      <c r="E23" s="7">
        <v>1100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t="s">
        <v>67</v>
      </c>
      <c r="V23" s="7" t="s">
        <v>67</v>
      </c>
      <c r="W23" s="7" t="s">
        <v>67</v>
      </c>
      <c r="X23" s="7">
        <v>400</v>
      </c>
      <c r="Y23" s="7" t="s">
        <v>67</v>
      </c>
      <c r="Z23" s="7" t="s">
        <v>67</v>
      </c>
      <c r="AA23" s="7" t="s">
        <v>67</v>
      </c>
      <c r="AB23" s="7" t="s">
        <v>67</v>
      </c>
      <c r="AC23" s="7" t="s">
        <v>67</v>
      </c>
      <c r="AD23" s="7">
        <v>2000</v>
      </c>
      <c r="AE23" s="7">
        <v>8000</v>
      </c>
      <c r="AF23" s="7" t="s">
        <v>67</v>
      </c>
      <c r="AG23" s="7" t="s">
        <v>67</v>
      </c>
    </row>
    <row r="24" spans="1:35" x14ac:dyDescent="0.35">
      <c r="C24" s="38" t="s">
        <v>145</v>
      </c>
      <c r="E24" s="7" t="s">
        <v>67</v>
      </c>
      <c r="F24" s="7" t="s">
        <v>67</v>
      </c>
      <c r="G24" s="7" t="s">
        <v>67</v>
      </c>
      <c r="H24" s="7" t="s">
        <v>67</v>
      </c>
      <c r="I24" s="7" t="s">
        <v>67</v>
      </c>
      <c r="J24" s="7" t="s">
        <v>67</v>
      </c>
      <c r="K24" s="7" t="s">
        <v>69</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500</v>
      </c>
      <c r="I27" s="7">
        <v>300</v>
      </c>
      <c r="J27" s="7">
        <v>5000</v>
      </c>
      <c r="K27" s="7">
        <v>15000</v>
      </c>
      <c r="L27" s="7">
        <v>2000</v>
      </c>
      <c r="M27" s="7">
        <v>1700</v>
      </c>
      <c r="N27" s="7">
        <v>8000</v>
      </c>
      <c r="O27" s="7">
        <v>100</v>
      </c>
      <c r="P27" s="7" t="s">
        <v>33</v>
      </c>
      <c r="Q27" s="7">
        <v>27500</v>
      </c>
      <c r="R27" s="7">
        <v>48500</v>
      </c>
      <c r="S27" s="7">
        <v>4500</v>
      </c>
      <c r="T27" s="7">
        <v>3500</v>
      </c>
      <c r="U27" s="7">
        <v>300</v>
      </c>
      <c r="V27" s="7">
        <v>150</v>
      </c>
      <c r="W27" s="7">
        <v>300</v>
      </c>
      <c r="X27" s="7">
        <v>600</v>
      </c>
      <c r="Y27" s="7">
        <v>1000</v>
      </c>
      <c r="Z27" s="7">
        <v>2500</v>
      </c>
      <c r="AA27" s="7">
        <v>4000</v>
      </c>
      <c r="AB27" s="7">
        <v>2250</v>
      </c>
      <c r="AC27" s="7">
        <v>2000</v>
      </c>
      <c r="AD27" s="7">
        <v>1000</v>
      </c>
      <c r="AE27" s="7">
        <v>3250</v>
      </c>
      <c r="AF27" s="7">
        <v>325</v>
      </c>
      <c r="AG27" s="7">
        <v>500</v>
      </c>
      <c r="AI27" s="5">
        <v>1</v>
      </c>
    </row>
    <row r="28" spans="1:35" x14ac:dyDescent="0.35">
      <c r="A28" s="4" t="s">
        <v>73</v>
      </c>
      <c r="B28" s="4" t="s">
        <v>77</v>
      </c>
      <c r="C28" s="4" t="s">
        <v>66</v>
      </c>
      <c r="E28" s="7">
        <v>900</v>
      </c>
      <c r="F28" s="7">
        <v>750</v>
      </c>
      <c r="G28" s="7">
        <v>1200</v>
      </c>
      <c r="H28" s="7">
        <v>500</v>
      </c>
      <c r="I28" s="7">
        <v>250</v>
      </c>
      <c r="J28" s="7">
        <v>5000</v>
      </c>
      <c r="K28" s="7">
        <v>15000</v>
      </c>
      <c r="L28" s="7">
        <v>2000</v>
      </c>
      <c r="M28" s="7">
        <v>1700</v>
      </c>
      <c r="N28" s="7">
        <v>8000</v>
      </c>
      <c r="O28" s="7">
        <v>100</v>
      </c>
      <c r="P28" s="7" t="s">
        <v>67</v>
      </c>
      <c r="Q28" s="7">
        <v>27500</v>
      </c>
      <c r="R28" s="7">
        <v>48500</v>
      </c>
      <c r="S28" s="7">
        <v>4500</v>
      </c>
      <c r="T28" s="7">
        <v>3500</v>
      </c>
      <c r="U28" s="7">
        <v>300</v>
      </c>
      <c r="V28" s="7">
        <v>150</v>
      </c>
      <c r="W28" s="7">
        <v>300</v>
      </c>
      <c r="X28" s="7">
        <v>600</v>
      </c>
      <c r="Y28" s="7">
        <v>1000</v>
      </c>
      <c r="Z28" s="7">
        <v>2500</v>
      </c>
      <c r="AA28" s="7">
        <v>4000</v>
      </c>
      <c r="AB28" s="7">
        <v>2000</v>
      </c>
      <c r="AC28" s="7">
        <v>2000</v>
      </c>
      <c r="AD28" s="7">
        <v>750</v>
      </c>
      <c r="AE28" s="7">
        <v>3000</v>
      </c>
      <c r="AF28" s="7">
        <v>300</v>
      </c>
      <c r="AG28" s="7">
        <v>500</v>
      </c>
    </row>
    <row r="29" spans="1:35" x14ac:dyDescent="0.35">
      <c r="A29" s="4" t="s">
        <v>73</v>
      </c>
      <c r="B29" s="4" t="s">
        <v>77</v>
      </c>
      <c r="C29" s="4" t="s">
        <v>68</v>
      </c>
      <c r="E29" s="7">
        <v>1000</v>
      </c>
      <c r="F29" s="7">
        <v>1000</v>
      </c>
      <c r="G29" s="7">
        <v>1250</v>
      </c>
      <c r="H29" s="7">
        <v>500</v>
      </c>
      <c r="I29" s="7">
        <v>300</v>
      </c>
      <c r="J29" s="7">
        <v>5000</v>
      </c>
      <c r="K29" s="7">
        <v>16000</v>
      </c>
      <c r="L29" s="7">
        <v>2000</v>
      </c>
      <c r="M29" s="7">
        <v>2000</v>
      </c>
      <c r="N29" s="7">
        <v>8500</v>
      </c>
      <c r="O29" s="7">
        <v>100</v>
      </c>
      <c r="P29" s="7" t="s">
        <v>67</v>
      </c>
      <c r="Q29" s="7">
        <v>27500</v>
      </c>
      <c r="R29" s="7">
        <v>50000</v>
      </c>
      <c r="S29" s="7">
        <v>4500</v>
      </c>
      <c r="T29" s="7">
        <v>4500</v>
      </c>
      <c r="U29" s="7">
        <v>300</v>
      </c>
      <c r="V29" s="7">
        <v>150</v>
      </c>
      <c r="W29" s="7">
        <v>300</v>
      </c>
      <c r="X29" s="7">
        <v>600</v>
      </c>
      <c r="Y29" s="7">
        <v>1100</v>
      </c>
      <c r="Z29" s="7">
        <v>2500</v>
      </c>
      <c r="AA29" s="7">
        <v>4500</v>
      </c>
      <c r="AB29" s="7">
        <v>4000</v>
      </c>
      <c r="AC29" s="7">
        <v>2250</v>
      </c>
      <c r="AD29" s="7">
        <v>1000</v>
      </c>
      <c r="AE29" s="7">
        <v>3500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69</v>
      </c>
      <c r="AC30" s="7" t="s">
        <v>67</v>
      </c>
      <c r="AD30" s="7" t="s">
        <v>67</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525</v>
      </c>
      <c r="I33" s="7">
        <v>300</v>
      </c>
      <c r="J33" s="7">
        <v>6500</v>
      </c>
      <c r="K33" s="7">
        <v>8000</v>
      </c>
      <c r="L33" s="7">
        <v>2000</v>
      </c>
      <c r="M33" s="7">
        <v>2000</v>
      </c>
      <c r="N33" s="7">
        <v>8250</v>
      </c>
      <c r="O33" s="7">
        <v>100</v>
      </c>
      <c r="P33" s="7" t="s">
        <v>33</v>
      </c>
      <c r="Q33" s="7">
        <v>27500</v>
      </c>
      <c r="R33" s="7">
        <v>40000</v>
      </c>
      <c r="S33" s="7">
        <v>7250</v>
      </c>
      <c r="T33" s="7">
        <v>6000</v>
      </c>
      <c r="U33" s="7">
        <v>1500</v>
      </c>
      <c r="V33" s="7">
        <v>200</v>
      </c>
      <c r="W33" s="7" t="s">
        <v>33</v>
      </c>
      <c r="X33" s="7">
        <v>2500</v>
      </c>
      <c r="Y33" s="7" t="s">
        <v>33</v>
      </c>
      <c r="Z33" s="7">
        <v>2000</v>
      </c>
      <c r="AA33" s="7">
        <v>3500</v>
      </c>
      <c r="AB33" s="7">
        <v>2500</v>
      </c>
      <c r="AC33" s="7">
        <v>3250</v>
      </c>
      <c r="AD33" s="7">
        <v>2125</v>
      </c>
      <c r="AE33" s="7">
        <v>5750</v>
      </c>
      <c r="AF33" s="7">
        <v>300</v>
      </c>
      <c r="AG33" s="7" t="s">
        <v>33</v>
      </c>
      <c r="AI33" s="5">
        <v>5</v>
      </c>
    </row>
    <row r="34" spans="1:35" x14ac:dyDescent="0.35">
      <c r="A34" s="4" t="s">
        <v>73</v>
      </c>
      <c r="B34" s="4" t="s">
        <v>79</v>
      </c>
      <c r="C34" s="4" t="s">
        <v>66</v>
      </c>
      <c r="E34" s="7">
        <v>1000</v>
      </c>
      <c r="F34" s="7">
        <v>3500</v>
      </c>
      <c r="G34" s="7" t="s">
        <v>67</v>
      </c>
      <c r="H34" s="7">
        <v>500</v>
      </c>
      <c r="I34" s="7">
        <v>300</v>
      </c>
      <c r="J34" s="7">
        <v>6000</v>
      </c>
      <c r="K34" s="7">
        <v>7500</v>
      </c>
      <c r="L34" s="7">
        <v>1500</v>
      </c>
      <c r="M34" s="7">
        <v>2000</v>
      </c>
      <c r="N34" s="7">
        <v>8000</v>
      </c>
      <c r="O34" s="7">
        <v>100</v>
      </c>
      <c r="P34" s="7" t="s">
        <v>67</v>
      </c>
      <c r="Q34" s="7">
        <v>27500</v>
      </c>
      <c r="R34" s="7">
        <v>40000</v>
      </c>
      <c r="S34" s="7">
        <v>6500</v>
      </c>
      <c r="T34" s="7">
        <v>5500</v>
      </c>
      <c r="U34" s="7">
        <v>1500</v>
      </c>
      <c r="V34" s="7">
        <v>200</v>
      </c>
      <c r="W34" s="7" t="s">
        <v>67</v>
      </c>
      <c r="X34" s="7">
        <v>2250</v>
      </c>
      <c r="Y34" s="7" t="s">
        <v>67</v>
      </c>
      <c r="Z34" s="7">
        <v>2000</v>
      </c>
      <c r="AA34" s="7">
        <v>3000</v>
      </c>
      <c r="AB34" s="7">
        <v>2250</v>
      </c>
      <c r="AC34" s="7">
        <v>3000</v>
      </c>
      <c r="AD34" s="7">
        <v>2000</v>
      </c>
      <c r="AE34" s="7">
        <v>4500</v>
      </c>
      <c r="AF34" s="7">
        <v>250</v>
      </c>
      <c r="AG34" s="7" t="s">
        <v>67</v>
      </c>
    </row>
    <row r="35" spans="1:35" x14ac:dyDescent="0.35">
      <c r="A35" s="4" t="s">
        <v>73</v>
      </c>
      <c r="B35" s="4" t="s">
        <v>79</v>
      </c>
      <c r="C35" s="4" t="s">
        <v>68</v>
      </c>
      <c r="E35" s="7">
        <v>1250</v>
      </c>
      <c r="F35" s="7">
        <v>3500</v>
      </c>
      <c r="G35" s="7" t="s">
        <v>67</v>
      </c>
      <c r="H35" s="7">
        <v>550</v>
      </c>
      <c r="I35" s="7">
        <v>350</v>
      </c>
      <c r="J35" s="7">
        <v>7000</v>
      </c>
      <c r="K35" s="7">
        <v>8000</v>
      </c>
      <c r="L35" s="7">
        <v>2000</v>
      </c>
      <c r="M35" s="7">
        <v>2000</v>
      </c>
      <c r="N35" s="7">
        <v>8500</v>
      </c>
      <c r="O35" s="7">
        <v>100</v>
      </c>
      <c r="P35" s="7" t="s">
        <v>67</v>
      </c>
      <c r="Q35" s="7">
        <v>30000</v>
      </c>
      <c r="R35" s="7">
        <v>40000</v>
      </c>
      <c r="S35" s="7">
        <v>7500</v>
      </c>
      <c r="T35" s="7">
        <v>6000</v>
      </c>
      <c r="U35" s="7">
        <v>1750</v>
      </c>
      <c r="V35" s="7">
        <v>200</v>
      </c>
      <c r="W35" s="7" t="s">
        <v>67</v>
      </c>
      <c r="X35" s="7">
        <v>2500</v>
      </c>
      <c r="Y35" s="7" t="s">
        <v>67</v>
      </c>
      <c r="Z35" s="7">
        <v>2250</v>
      </c>
      <c r="AA35" s="7">
        <v>3500</v>
      </c>
      <c r="AB35" s="7">
        <v>2500</v>
      </c>
      <c r="AC35" s="7">
        <v>3500</v>
      </c>
      <c r="AD35" s="7">
        <v>2250</v>
      </c>
      <c r="AE35" s="7">
        <v>6000</v>
      </c>
      <c r="AF35" s="7">
        <v>300</v>
      </c>
      <c r="AG35" s="7" t="s">
        <v>67</v>
      </c>
    </row>
    <row r="36" spans="1:35" x14ac:dyDescent="0.35">
      <c r="C36" s="38" t="s">
        <v>145</v>
      </c>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1275</v>
      </c>
      <c r="H39" s="7">
        <v>400</v>
      </c>
      <c r="I39" s="7">
        <v>300</v>
      </c>
      <c r="J39" s="7">
        <v>6000</v>
      </c>
      <c r="K39" s="7">
        <v>9500</v>
      </c>
      <c r="L39" s="7">
        <v>2000</v>
      </c>
      <c r="M39" s="7">
        <v>3000</v>
      </c>
      <c r="N39" s="7">
        <v>6000</v>
      </c>
      <c r="O39" s="7">
        <v>100</v>
      </c>
      <c r="P39" s="7">
        <v>2750</v>
      </c>
      <c r="Q39" s="7">
        <v>30000</v>
      </c>
      <c r="R39" s="7">
        <v>38000</v>
      </c>
      <c r="S39" s="7">
        <v>8250</v>
      </c>
      <c r="T39" s="7">
        <v>5500</v>
      </c>
      <c r="U39" s="7" t="s">
        <v>33</v>
      </c>
      <c r="V39" s="7" t="s">
        <v>33</v>
      </c>
      <c r="W39" s="7" t="s">
        <v>33</v>
      </c>
      <c r="X39" s="7" t="s">
        <v>33</v>
      </c>
      <c r="Y39" s="7" t="s">
        <v>33</v>
      </c>
      <c r="Z39" s="7">
        <v>4500</v>
      </c>
      <c r="AA39" s="7">
        <v>2500</v>
      </c>
      <c r="AB39" s="7" t="s">
        <v>33</v>
      </c>
      <c r="AC39" s="7">
        <v>2125</v>
      </c>
      <c r="AD39" s="7">
        <v>1750</v>
      </c>
      <c r="AE39" s="7" t="s">
        <v>33</v>
      </c>
      <c r="AF39" s="7">
        <v>300</v>
      </c>
      <c r="AG39" s="7" t="s">
        <v>33</v>
      </c>
      <c r="AI39" s="5">
        <v>8</v>
      </c>
    </row>
    <row r="40" spans="1:35" x14ac:dyDescent="0.35">
      <c r="A40" s="4" t="s">
        <v>81</v>
      </c>
      <c r="B40" s="4" t="s">
        <v>82</v>
      </c>
      <c r="C40" s="4" t="s">
        <v>66</v>
      </c>
      <c r="E40" s="7">
        <v>1200</v>
      </c>
      <c r="F40" s="7">
        <v>1000</v>
      </c>
      <c r="G40" s="7">
        <v>1200</v>
      </c>
      <c r="H40" s="7">
        <v>400</v>
      </c>
      <c r="I40" s="7">
        <v>300</v>
      </c>
      <c r="J40" s="7">
        <v>5000</v>
      </c>
      <c r="K40" s="7">
        <v>4000</v>
      </c>
      <c r="L40" s="7">
        <v>1250</v>
      </c>
      <c r="M40" s="7">
        <v>1500</v>
      </c>
      <c r="N40" s="7">
        <v>5500</v>
      </c>
      <c r="O40" s="7">
        <v>100</v>
      </c>
      <c r="P40" s="7">
        <v>2500</v>
      </c>
      <c r="Q40" s="7">
        <v>29000</v>
      </c>
      <c r="R40" s="7">
        <v>37500</v>
      </c>
      <c r="S40" s="7">
        <v>7000</v>
      </c>
      <c r="T40" s="7">
        <v>5000</v>
      </c>
      <c r="U40" s="7" t="s">
        <v>67</v>
      </c>
      <c r="V40" s="7" t="s">
        <v>67</v>
      </c>
      <c r="W40" s="7" t="s">
        <v>67</v>
      </c>
      <c r="X40" s="7" t="s">
        <v>67</v>
      </c>
      <c r="Y40" s="7" t="s">
        <v>67</v>
      </c>
      <c r="Z40" s="7">
        <v>1200</v>
      </c>
      <c r="AA40" s="7">
        <v>2000</v>
      </c>
      <c r="AB40" s="7" t="s">
        <v>67</v>
      </c>
      <c r="AC40" s="7">
        <v>2000</v>
      </c>
      <c r="AD40" s="7">
        <v>1500</v>
      </c>
      <c r="AE40" s="7" t="s">
        <v>67</v>
      </c>
      <c r="AF40" s="7">
        <v>250</v>
      </c>
      <c r="AG40" s="7" t="s">
        <v>67</v>
      </c>
    </row>
    <row r="41" spans="1:35" x14ac:dyDescent="0.35">
      <c r="A41" s="4" t="s">
        <v>81</v>
      </c>
      <c r="B41" s="4" t="s">
        <v>82</v>
      </c>
      <c r="C41" s="4" t="s">
        <v>68</v>
      </c>
      <c r="E41" s="7">
        <v>1500</v>
      </c>
      <c r="F41" s="7">
        <v>1250</v>
      </c>
      <c r="G41" s="7">
        <v>1500</v>
      </c>
      <c r="H41" s="7">
        <v>500</v>
      </c>
      <c r="I41" s="7">
        <v>350</v>
      </c>
      <c r="J41" s="7">
        <v>6500</v>
      </c>
      <c r="K41" s="7">
        <v>12000</v>
      </c>
      <c r="L41" s="7">
        <v>2000</v>
      </c>
      <c r="M41" s="7">
        <v>4000</v>
      </c>
      <c r="N41" s="7">
        <v>6000</v>
      </c>
      <c r="O41" s="7">
        <v>250</v>
      </c>
      <c r="P41" s="7">
        <v>10000</v>
      </c>
      <c r="Q41" s="7">
        <v>35000</v>
      </c>
      <c r="R41" s="7">
        <v>45000</v>
      </c>
      <c r="S41" s="7">
        <v>8500</v>
      </c>
      <c r="T41" s="7">
        <v>7000</v>
      </c>
      <c r="U41" s="7" t="s">
        <v>67</v>
      </c>
      <c r="V41" s="7" t="s">
        <v>67</v>
      </c>
      <c r="W41" s="7" t="s">
        <v>67</v>
      </c>
      <c r="X41" s="7" t="s">
        <v>67</v>
      </c>
      <c r="Y41" s="7" t="s">
        <v>67</v>
      </c>
      <c r="Z41" s="7">
        <v>6500</v>
      </c>
      <c r="AA41" s="7">
        <v>5000</v>
      </c>
      <c r="AB41" s="7" t="s">
        <v>67</v>
      </c>
      <c r="AC41" s="7">
        <v>2250</v>
      </c>
      <c r="AD41" s="7">
        <v>2000</v>
      </c>
      <c r="AE41" s="7" t="s">
        <v>67</v>
      </c>
      <c r="AF41" s="7">
        <v>500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69</v>
      </c>
      <c r="Q42" s="7" t="s">
        <v>67</v>
      </c>
      <c r="R42" s="7" t="s">
        <v>67</v>
      </c>
      <c r="S42" s="7" t="s">
        <v>67</v>
      </c>
      <c r="T42" s="7" t="s">
        <v>69</v>
      </c>
      <c r="U42" s="7" t="s">
        <v>67</v>
      </c>
      <c r="V42" s="7" t="s">
        <v>67</v>
      </c>
      <c r="W42" s="7" t="s">
        <v>67</v>
      </c>
      <c r="X42" s="7" t="s">
        <v>67</v>
      </c>
      <c r="Y42" s="7" t="s">
        <v>67</v>
      </c>
      <c r="Z42" s="7" t="s">
        <v>69</v>
      </c>
      <c r="AA42" s="7" t="s">
        <v>69</v>
      </c>
      <c r="AB42" s="7" t="s">
        <v>67</v>
      </c>
      <c r="AC42" s="7" t="s">
        <v>67</v>
      </c>
      <c r="AD42" s="7" t="s">
        <v>67</v>
      </c>
      <c r="AE42" s="7" t="s">
        <v>67</v>
      </c>
      <c r="AF42" s="7" t="s">
        <v>69</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1000</v>
      </c>
      <c r="F45" s="7" t="s">
        <v>33</v>
      </c>
      <c r="G45" s="7" t="s">
        <v>33</v>
      </c>
      <c r="H45" s="7">
        <v>500</v>
      </c>
      <c r="I45" s="7">
        <v>300</v>
      </c>
      <c r="J45" s="7">
        <v>3750</v>
      </c>
      <c r="K45" s="7" t="s">
        <v>33</v>
      </c>
      <c r="L45" s="7">
        <v>1000</v>
      </c>
      <c r="M45" s="7" t="s">
        <v>33</v>
      </c>
      <c r="N45" s="7">
        <v>6000</v>
      </c>
      <c r="O45" s="7" t="s">
        <v>33</v>
      </c>
      <c r="P45" s="7" t="s">
        <v>33</v>
      </c>
      <c r="Q45" s="7" t="s">
        <v>33</v>
      </c>
      <c r="R45" s="7" t="s">
        <v>33</v>
      </c>
      <c r="S45" s="7" t="s">
        <v>33</v>
      </c>
      <c r="T45" s="7" t="s">
        <v>33</v>
      </c>
      <c r="U45" s="7">
        <v>300</v>
      </c>
      <c r="V45" s="7">
        <v>175</v>
      </c>
      <c r="W45" s="7" t="s">
        <v>33</v>
      </c>
      <c r="X45" s="7">
        <v>1250</v>
      </c>
      <c r="Y45" s="7" t="s">
        <v>33</v>
      </c>
      <c r="Z45" s="7">
        <v>3500</v>
      </c>
      <c r="AA45" s="7">
        <v>2750</v>
      </c>
      <c r="AB45" s="7" t="s">
        <v>33</v>
      </c>
      <c r="AC45" s="7" t="s">
        <v>33</v>
      </c>
      <c r="AD45" s="7">
        <v>1500</v>
      </c>
      <c r="AE45" s="7">
        <v>4500</v>
      </c>
      <c r="AF45" s="7">
        <v>200</v>
      </c>
      <c r="AG45" s="7" t="s">
        <v>33</v>
      </c>
      <c r="AI45" s="5">
        <v>15</v>
      </c>
    </row>
    <row r="46" spans="1:35" x14ac:dyDescent="0.35">
      <c r="A46" s="4" t="s">
        <v>81</v>
      </c>
      <c r="B46" s="4" t="s">
        <v>84</v>
      </c>
      <c r="C46" s="4" t="s">
        <v>66</v>
      </c>
      <c r="E46" s="7">
        <v>900</v>
      </c>
      <c r="F46" s="7" t="s">
        <v>67</v>
      </c>
      <c r="G46" s="7" t="s">
        <v>67</v>
      </c>
      <c r="H46" s="7">
        <v>500</v>
      </c>
      <c r="I46" s="7">
        <v>300</v>
      </c>
      <c r="J46" s="7">
        <v>3500</v>
      </c>
      <c r="K46" s="7" t="s">
        <v>67</v>
      </c>
      <c r="L46" s="7">
        <v>1000</v>
      </c>
      <c r="M46" s="7" t="s">
        <v>67</v>
      </c>
      <c r="N46" s="7">
        <v>6000</v>
      </c>
      <c r="O46" s="7" t="s">
        <v>67</v>
      </c>
      <c r="P46" s="7" t="s">
        <v>67</v>
      </c>
      <c r="Q46" s="7" t="s">
        <v>67</v>
      </c>
      <c r="R46" s="7" t="s">
        <v>67</v>
      </c>
      <c r="S46" s="7" t="s">
        <v>67</v>
      </c>
      <c r="T46" s="7" t="s">
        <v>67</v>
      </c>
      <c r="U46" s="7">
        <v>300</v>
      </c>
      <c r="V46" s="7">
        <v>150</v>
      </c>
      <c r="W46" s="7" t="s">
        <v>67</v>
      </c>
      <c r="X46" s="7">
        <v>1000</v>
      </c>
      <c r="Y46" s="7" t="s">
        <v>67</v>
      </c>
      <c r="Z46" s="7">
        <v>3000</v>
      </c>
      <c r="AA46" s="7">
        <v>2250</v>
      </c>
      <c r="AB46" s="7" t="s">
        <v>67</v>
      </c>
      <c r="AC46" s="7" t="s">
        <v>67</v>
      </c>
      <c r="AD46" s="7">
        <v>1250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t="s">
        <v>67</v>
      </c>
      <c r="L47" s="7">
        <v>1000</v>
      </c>
      <c r="M47" s="7" t="s">
        <v>67</v>
      </c>
      <c r="N47" s="7">
        <v>6000</v>
      </c>
      <c r="O47" s="7" t="s">
        <v>67</v>
      </c>
      <c r="P47" s="7" t="s">
        <v>67</v>
      </c>
      <c r="Q47" s="7" t="s">
        <v>67</v>
      </c>
      <c r="R47" s="7" t="s">
        <v>67</v>
      </c>
      <c r="S47" s="7" t="s">
        <v>67</v>
      </c>
      <c r="T47" s="7" t="s">
        <v>67</v>
      </c>
      <c r="U47" s="7">
        <v>350</v>
      </c>
      <c r="V47" s="7">
        <v>200</v>
      </c>
      <c r="W47" s="7" t="s">
        <v>67</v>
      </c>
      <c r="X47" s="7">
        <v>1500</v>
      </c>
      <c r="Y47" s="7" t="s">
        <v>67</v>
      </c>
      <c r="Z47" s="7">
        <v>4500</v>
      </c>
      <c r="AA47" s="7">
        <v>3000</v>
      </c>
      <c r="AB47" s="7" t="s">
        <v>67</v>
      </c>
      <c r="AC47" s="7" t="s">
        <v>67</v>
      </c>
      <c r="AD47" s="7">
        <v>1750</v>
      </c>
      <c r="AE47" s="7">
        <v>5000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69</v>
      </c>
      <c r="Y48" s="7" t="s">
        <v>67</v>
      </c>
      <c r="Z48" s="7" t="s">
        <v>69</v>
      </c>
      <c r="AA48" s="7" t="s">
        <v>67</v>
      </c>
      <c r="AB48" s="7" t="s">
        <v>67</v>
      </c>
      <c r="AC48" s="7" t="s">
        <v>67</v>
      </c>
      <c r="AD48" s="7" t="s">
        <v>69</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v>2000</v>
      </c>
      <c r="AE51" s="7" t="s">
        <v>33</v>
      </c>
      <c r="AF51" s="7">
        <v>300</v>
      </c>
      <c r="AG51" s="7" t="s">
        <v>33</v>
      </c>
      <c r="AI51" s="5">
        <v>24</v>
      </c>
    </row>
    <row r="52" spans="1:35" x14ac:dyDescent="0.35">
      <c r="A52" s="4" t="s">
        <v>81</v>
      </c>
      <c r="B52" s="4" t="s">
        <v>86</v>
      </c>
      <c r="C52" s="4" t="s">
        <v>66</v>
      </c>
      <c r="E52" s="7" t="s">
        <v>67</v>
      </c>
      <c r="F52" s="7" t="s">
        <v>67</v>
      </c>
      <c r="G52" s="7" t="s">
        <v>67</v>
      </c>
      <c r="H52" s="7">
        <v>300</v>
      </c>
      <c r="I52" s="7">
        <v>250</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3500</v>
      </c>
      <c r="G57" s="7">
        <v>4500</v>
      </c>
      <c r="H57" s="7">
        <v>500</v>
      </c>
      <c r="I57" s="7">
        <v>400</v>
      </c>
      <c r="J57" s="7">
        <v>5000</v>
      </c>
      <c r="K57" s="7">
        <v>7500</v>
      </c>
      <c r="L57" s="7">
        <v>2000</v>
      </c>
      <c r="M57" s="7">
        <v>2000</v>
      </c>
      <c r="N57" s="7">
        <v>6000</v>
      </c>
      <c r="O57" s="7">
        <v>100</v>
      </c>
      <c r="P57" s="7" t="s">
        <v>33</v>
      </c>
      <c r="Q57" s="7">
        <v>25750</v>
      </c>
      <c r="R57" s="7">
        <v>32000</v>
      </c>
      <c r="S57" s="7">
        <v>6875</v>
      </c>
      <c r="T57" s="7">
        <v>5375</v>
      </c>
      <c r="U57" s="7">
        <v>1125</v>
      </c>
      <c r="V57" s="7">
        <v>125</v>
      </c>
      <c r="W57" s="7">
        <v>500</v>
      </c>
      <c r="X57" s="7">
        <v>725</v>
      </c>
      <c r="Y57" s="7">
        <v>1500</v>
      </c>
      <c r="Z57" s="7">
        <v>1625</v>
      </c>
      <c r="AA57" s="7">
        <v>2800</v>
      </c>
      <c r="AB57" s="7">
        <v>2500</v>
      </c>
      <c r="AC57" s="7">
        <v>2400</v>
      </c>
      <c r="AD57" s="7">
        <v>1000</v>
      </c>
      <c r="AE57" s="7">
        <v>3000</v>
      </c>
      <c r="AF57" s="7">
        <v>400</v>
      </c>
      <c r="AG57" s="7">
        <v>7500</v>
      </c>
      <c r="AI57" s="5">
        <v>1</v>
      </c>
    </row>
    <row r="58" spans="1:35" x14ac:dyDescent="0.35">
      <c r="A58" s="4" t="s">
        <v>81</v>
      </c>
      <c r="B58" s="4" t="s">
        <v>88</v>
      </c>
      <c r="C58" s="4" t="s">
        <v>66</v>
      </c>
      <c r="E58" s="7">
        <v>1000</v>
      </c>
      <c r="F58" s="7">
        <v>3500</v>
      </c>
      <c r="G58" s="7">
        <v>4500</v>
      </c>
      <c r="H58" s="7">
        <v>500</v>
      </c>
      <c r="I58" s="7">
        <v>350</v>
      </c>
      <c r="J58" s="7">
        <v>5000</v>
      </c>
      <c r="K58" s="7">
        <v>7500</v>
      </c>
      <c r="L58" s="7">
        <v>1500</v>
      </c>
      <c r="M58" s="7">
        <v>2000</v>
      </c>
      <c r="N58" s="7">
        <v>6000</v>
      </c>
      <c r="O58" s="7">
        <v>100</v>
      </c>
      <c r="P58" s="7" t="s">
        <v>67</v>
      </c>
      <c r="Q58" s="7">
        <v>23500</v>
      </c>
      <c r="R58" s="7">
        <v>30000</v>
      </c>
      <c r="S58" s="7">
        <v>6000</v>
      </c>
      <c r="T58" s="7">
        <v>4750</v>
      </c>
      <c r="U58" s="7">
        <v>500</v>
      </c>
      <c r="V58" s="7">
        <v>100</v>
      </c>
      <c r="W58" s="7">
        <v>250</v>
      </c>
      <c r="X58" s="7">
        <v>500</v>
      </c>
      <c r="Y58" s="7">
        <v>750</v>
      </c>
      <c r="Z58" s="7">
        <v>1500</v>
      </c>
      <c r="AA58" s="7">
        <v>2600</v>
      </c>
      <c r="AB58" s="7">
        <v>2000</v>
      </c>
      <c r="AC58" s="7">
        <v>2250</v>
      </c>
      <c r="AD58" s="7">
        <v>1000</v>
      </c>
      <c r="AE58" s="7">
        <v>3000</v>
      </c>
      <c r="AF58" s="7">
        <v>250</v>
      </c>
      <c r="AG58" s="7">
        <v>5000</v>
      </c>
    </row>
    <row r="59" spans="1:35" x14ac:dyDescent="0.35">
      <c r="A59" s="4" t="s">
        <v>81</v>
      </c>
      <c r="B59" s="4" t="s">
        <v>88</v>
      </c>
      <c r="C59" s="4" t="s">
        <v>68</v>
      </c>
      <c r="E59" s="7">
        <v>1100</v>
      </c>
      <c r="F59" s="7">
        <v>3500</v>
      </c>
      <c r="G59" s="7">
        <v>4500</v>
      </c>
      <c r="H59" s="7">
        <v>750</v>
      </c>
      <c r="I59" s="7">
        <v>500</v>
      </c>
      <c r="J59" s="7">
        <v>5000</v>
      </c>
      <c r="K59" s="7">
        <v>10000</v>
      </c>
      <c r="L59" s="7">
        <v>3000</v>
      </c>
      <c r="M59" s="7">
        <v>2000</v>
      </c>
      <c r="N59" s="7">
        <v>6500</v>
      </c>
      <c r="O59" s="7">
        <v>100</v>
      </c>
      <c r="P59" s="7" t="s">
        <v>67</v>
      </c>
      <c r="Q59" s="7">
        <v>27500</v>
      </c>
      <c r="R59" s="7">
        <v>35000</v>
      </c>
      <c r="S59" s="7">
        <v>7000</v>
      </c>
      <c r="T59" s="7">
        <v>6000</v>
      </c>
      <c r="U59" s="7">
        <v>1500</v>
      </c>
      <c r="V59" s="7">
        <v>150</v>
      </c>
      <c r="W59" s="7">
        <v>500</v>
      </c>
      <c r="X59" s="7">
        <v>750</v>
      </c>
      <c r="Y59" s="7">
        <v>1500</v>
      </c>
      <c r="Z59" s="7">
        <v>1750</v>
      </c>
      <c r="AA59" s="7">
        <v>3000</v>
      </c>
      <c r="AB59" s="7">
        <v>2500</v>
      </c>
      <c r="AC59" s="7">
        <v>3000</v>
      </c>
      <c r="AD59" s="7">
        <v>1500</v>
      </c>
      <c r="AE59" s="7">
        <v>3000</v>
      </c>
      <c r="AF59" s="7">
        <v>500</v>
      </c>
      <c r="AG59" s="7">
        <v>8000</v>
      </c>
    </row>
    <row r="60" spans="1:35" x14ac:dyDescent="0.35">
      <c r="C60" s="38" t="s">
        <v>145</v>
      </c>
      <c r="E60" s="7" t="s">
        <v>67</v>
      </c>
      <c r="F60" s="7" t="s">
        <v>67</v>
      </c>
      <c r="G60" s="7" t="s">
        <v>67</v>
      </c>
      <c r="H60" s="7" t="s">
        <v>69</v>
      </c>
      <c r="I60" s="7" t="s">
        <v>69</v>
      </c>
      <c r="J60" s="7" t="s">
        <v>67</v>
      </c>
      <c r="K60" s="7" t="s">
        <v>67</v>
      </c>
      <c r="L60" s="7" t="s">
        <v>69</v>
      </c>
      <c r="M60" s="7" t="s">
        <v>67</v>
      </c>
      <c r="N60" s="7" t="s">
        <v>67</v>
      </c>
      <c r="O60" s="7" t="s">
        <v>67</v>
      </c>
      <c r="P60" s="7" t="s">
        <v>67</v>
      </c>
      <c r="Q60" s="7" t="s">
        <v>67</v>
      </c>
      <c r="R60" s="7" t="s">
        <v>67</v>
      </c>
      <c r="S60" s="7" t="s">
        <v>67</v>
      </c>
      <c r="T60" s="7" t="s">
        <v>67</v>
      </c>
      <c r="U60" s="7" t="s">
        <v>69</v>
      </c>
      <c r="V60" s="7" t="s">
        <v>69</v>
      </c>
      <c r="W60" s="7" t="s">
        <v>69</v>
      </c>
      <c r="X60" s="7" t="s">
        <v>69</v>
      </c>
      <c r="Y60" s="7" t="s">
        <v>69</v>
      </c>
      <c r="Z60" s="7" t="s">
        <v>67</v>
      </c>
      <c r="AA60" s="7" t="s">
        <v>67</v>
      </c>
      <c r="AB60" s="7" t="s">
        <v>67</v>
      </c>
      <c r="AC60" s="7" t="s">
        <v>67</v>
      </c>
      <c r="AD60" s="7" t="s">
        <v>69</v>
      </c>
      <c r="AE60" s="7" t="s">
        <v>67</v>
      </c>
      <c r="AF60" s="7" t="s">
        <v>69</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1000</v>
      </c>
      <c r="F63" s="7" t="s">
        <v>33</v>
      </c>
      <c r="G63" s="7" t="s">
        <v>33</v>
      </c>
      <c r="H63" s="7" t="s">
        <v>33</v>
      </c>
      <c r="I63" s="7">
        <v>500</v>
      </c>
      <c r="J63" s="7">
        <v>5000</v>
      </c>
      <c r="K63" s="7">
        <v>6000</v>
      </c>
      <c r="L63" s="7">
        <v>5000</v>
      </c>
      <c r="M63" s="7">
        <v>5000</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2000</v>
      </c>
      <c r="AE63" s="7" t="s">
        <v>33</v>
      </c>
      <c r="AF63" s="7">
        <v>300</v>
      </c>
      <c r="AG63" s="7" t="s">
        <v>33</v>
      </c>
      <c r="AI63" s="5">
        <v>16</v>
      </c>
    </row>
    <row r="64" spans="1:35" x14ac:dyDescent="0.35">
      <c r="A64" s="4" t="s">
        <v>81</v>
      </c>
      <c r="B64" s="4" t="s">
        <v>90</v>
      </c>
      <c r="C64" s="4" t="s">
        <v>66</v>
      </c>
      <c r="E64" s="7">
        <v>1000</v>
      </c>
      <c r="F64" s="7" t="s">
        <v>67</v>
      </c>
      <c r="G64" s="7" t="s">
        <v>67</v>
      </c>
      <c r="H64" s="7" t="s">
        <v>67</v>
      </c>
      <c r="I64" s="7">
        <v>500</v>
      </c>
      <c r="J64" s="7">
        <v>5000</v>
      </c>
      <c r="K64" s="7">
        <v>5000</v>
      </c>
      <c r="L64" s="7">
        <v>5000</v>
      </c>
      <c r="M64" s="7">
        <v>5000</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2000</v>
      </c>
      <c r="AE64" s="7" t="s">
        <v>67</v>
      </c>
      <c r="AF64" s="7">
        <v>300</v>
      </c>
      <c r="AG64" s="7" t="s">
        <v>67</v>
      </c>
    </row>
    <row r="65" spans="1:35" x14ac:dyDescent="0.35">
      <c r="A65" s="4" t="s">
        <v>81</v>
      </c>
      <c r="B65" s="4" t="s">
        <v>90</v>
      </c>
      <c r="C65" s="4" t="s">
        <v>68</v>
      </c>
      <c r="E65" s="7">
        <v>1000</v>
      </c>
      <c r="F65" s="7" t="s">
        <v>67</v>
      </c>
      <c r="G65" s="7" t="s">
        <v>67</v>
      </c>
      <c r="H65" s="7" t="s">
        <v>67</v>
      </c>
      <c r="I65" s="7">
        <v>500</v>
      </c>
      <c r="J65" s="7">
        <v>5000</v>
      </c>
      <c r="K65" s="7">
        <v>12000</v>
      </c>
      <c r="L65" s="7">
        <v>5000</v>
      </c>
      <c r="M65" s="7">
        <v>5000</v>
      </c>
      <c r="N65" s="7" t="s">
        <v>67</v>
      </c>
      <c r="O65" s="7" t="s">
        <v>67</v>
      </c>
      <c r="P65" s="7" t="s">
        <v>67</v>
      </c>
      <c r="Q65" s="7" t="s">
        <v>67</v>
      </c>
      <c r="R65" s="7" t="s">
        <v>67</v>
      </c>
      <c r="S65" s="7" t="s">
        <v>67</v>
      </c>
      <c r="T65" s="7" t="s">
        <v>67</v>
      </c>
      <c r="U65" s="7" t="s">
        <v>67</v>
      </c>
      <c r="V65" s="7">
        <v>150</v>
      </c>
      <c r="W65" s="7" t="s">
        <v>67</v>
      </c>
      <c r="X65" s="7" t="s">
        <v>67</v>
      </c>
      <c r="Y65" s="7" t="s">
        <v>67</v>
      </c>
      <c r="Z65" s="7">
        <v>2000</v>
      </c>
      <c r="AA65" s="7">
        <v>3250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1450</v>
      </c>
      <c r="F69" s="7" t="s">
        <v>33</v>
      </c>
      <c r="G69" s="7" t="s">
        <v>33</v>
      </c>
      <c r="H69" s="7">
        <v>775</v>
      </c>
      <c r="I69" s="7">
        <v>475</v>
      </c>
      <c r="J69" s="7">
        <v>7000</v>
      </c>
      <c r="K69" s="7" t="s">
        <v>33</v>
      </c>
      <c r="L69" s="7">
        <v>1500</v>
      </c>
      <c r="M69" s="7">
        <v>3000</v>
      </c>
      <c r="N69" s="7" t="s">
        <v>33</v>
      </c>
      <c r="O69" s="7" t="s">
        <v>33</v>
      </c>
      <c r="P69" s="7" t="s">
        <v>33</v>
      </c>
      <c r="Q69" s="7" t="s">
        <v>33</v>
      </c>
      <c r="R69" s="7" t="s">
        <v>33</v>
      </c>
      <c r="S69" s="7" t="s">
        <v>33</v>
      </c>
      <c r="T69" s="7" t="s">
        <v>33</v>
      </c>
      <c r="U69" s="7" t="s">
        <v>33</v>
      </c>
      <c r="V69" s="7">
        <v>300</v>
      </c>
      <c r="W69" s="7" t="s">
        <v>33</v>
      </c>
      <c r="X69" s="7" t="s">
        <v>33</v>
      </c>
      <c r="Y69" s="7" t="s">
        <v>33</v>
      </c>
      <c r="Z69" s="7">
        <v>3750</v>
      </c>
      <c r="AA69" s="7">
        <v>5000</v>
      </c>
      <c r="AB69" s="7">
        <v>3250</v>
      </c>
      <c r="AC69" s="7" t="s">
        <v>33</v>
      </c>
      <c r="AD69" s="7">
        <v>4000</v>
      </c>
      <c r="AE69" s="7">
        <v>16500</v>
      </c>
      <c r="AF69" s="7" t="s">
        <v>33</v>
      </c>
      <c r="AG69" s="7" t="s">
        <v>33</v>
      </c>
      <c r="AI69" s="5">
        <v>17</v>
      </c>
    </row>
    <row r="70" spans="1:35" x14ac:dyDescent="0.35">
      <c r="A70" s="4" t="s">
        <v>81</v>
      </c>
      <c r="B70" s="4" t="s">
        <v>92</v>
      </c>
      <c r="C70" s="4" t="s">
        <v>66</v>
      </c>
      <c r="E70" s="7">
        <v>1400</v>
      </c>
      <c r="F70" s="7" t="s">
        <v>67</v>
      </c>
      <c r="G70" s="7" t="s">
        <v>67</v>
      </c>
      <c r="H70" s="7">
        <v>700</v>
      </c>
      <c r="I70" s="7">
        <v>400</v>
      </c>
      <c r="J70" s="7">
        <v>6500</v>
      </c>
      <c r="K70" s="7" t="s">
        <v>67</v>
      </c>
      <c r="L70" s="7">
        <v>1500</v>
      </c>
      <c r="M70" s="7">
        <v>2750</v>
      </c>
      <c r="N70" s="7" t="s">
        <v>67</v>
      </c>
      <c r="O70" s="7" t="s">
        <v>67</v>
      </c>
      <c r="P70" s="7" t="s">
        <v>67</v>
      </c>
      <c r="Q70" s="7" t="s">
        <v>67</v>
      </c>
      <c r="R70" s="7" t="s">
        <v>67</v>
      </c>
      <c r="S70" s="7" t="s">
        <v>67</v>
      </c>
      <c r="T70" s="7" t="s">
        <v>67</v>
      </c>
      <c r="U70" s="7" t="s">
        <v>67</v>
      </c>
      <c r="V70" s="7">
        <v>250</v>
      </c>
      <c r="W70" s="7" t="s">
        <v>67</v>
      </c>
      <c r="X70" s="7" t="s">
        <v>67</v>
      </c>
      <c r="Y70" s="7" t="s">
        <v>67</v>
      </c>
      <c r="Z70" s="7">
        <v>3250</v>
      </c>
      <c r="AA70" s="7">
        <v>4500</v>
      </c>
      <c r="AB70" s="7">
        <v>3000</v>
      </c>
      <c r="AC70" s="7" t="s">
        <v>67</v>
      </c>
      <c r="AD70" s="7">
        <v>3000</v>
      </c>
      <c r="AE70" s="7">
        <v>15000</v>
      </c>
      <c r="AF70" s="7" t="s">
        <v>67</v>
      </c>
      <c r="AG70" s="7" t="s">
        <v>67</v>
      </c>
    </row>
    <row r="71" spans="1:35" x14ac:dyDescent="0.35">
      <c r="A71" s="4" t="s">
        <v>81</v>
      </c>
      <c r="B71" s="4" t="s">
        <v>92</v>
      </c>
      <c r="C71" s="4" t="s">
        <v>68</v>
      </c>
      <c r="E71" s="7">
        <v>1600</v>
      </c>
      <c r="F71" s="7" t="s">
        <v>67</v>
      </c>
      <c r="G71" s="7" t="s">
        <v>67</v>
      </c>
      <c r="H71" s="7">
        <v>850</v>
      </c>
      <c r="I71" s="7">
        <v>700</v>
      </c>
      <c r="J71" s="7">
        <v>7500</v>
      </c>
      <c r="K71" s="7" t="s">
        <v>67</v>
      </c>
      <c r="L71" s="7">
        <v>1700</v>
      </c>
      <c r="M71" s="7">
        <v>3000</v>
      </c>
      <c r="N71" s="7" t="s">
        <v>67</v>
      </c>
      <c r="O71" s="7" t="s">
        <v>67</v>
      </c>
      <c r="P71" s="7" t="s">
        <v>67</v>
      </c>
      <c r="Q71" s="7" t="s">
        <v>67</v>
      </c>
      <c r="R71" s="7" t="s">
        <v>67</v>
      </c>
      <c r="S71" s="7" t="s">
        <v>67</v>
      </c>
      <c r="T71" s="7" t="s">
        <v>67</v>
      </c>
      <c r="U71" s="7" t="s">
        <v>67</v>
      </c>
      <c r="V71" s="7">
        <v>400</v>
      </c>
      <c r="W71" s="7" t="s">
        <v>67</v>
      </c>
      <c r="X71" s="7" t="s">
        <v>67</v>
      </c>
      <c r="Y71" s="7" t="s">
        <v>67</v>
      </c>
      <c r="Z71" s="7">
        <v>4000</v>
      </c>
      <c r="AA71" s="7">
        <v>5000</v>
      </c>
      <c r="AB71" s="7">
        <v>6000</v>
      </c>
      <c r="AC71" s="7" t="s">
        <v>67</v>
      </c>
      <c r="AD71" s="7">
        <v>4000</v>
      </c>
      <c r="AE71" s="7">
        <v>18000</v>
      </c>
      <c r="AF71" s="7" t="s">
        <v>67</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69</v>
      </c>
      <c r="W72" s="7" t="s">
        <v>67</v>
      </c>
      <c r="X72" s="7" t="s">
        <v>67</v>
      </c>
      <c r="Y72" s="7" t="s">
        <v>67</v>
      </c>
      <c r="Z72" s="7" t="s">
        <v>67</v>
      </c>
      <c r="AA72" s="7" t="s">
        <v>67</v>
      </c>
      <c r="AB72" s="7" t="s">
        <v>69</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1125</v>
      </c>
      <c r="F75" s="7" t="s">
        <v>33</v>
      </c>
      <c r="G75" s="7" t="s">
        <v>33</v>
      </c>
      <c r="H75" s="7" t="s">
        <v>33</v>
      </c>
      <c r="I75" s="7">
        <v>300</v>
      </c>
      <c r="J75" s="7">
        <v>4000</v>
      </c>
      <c r="K75" s="7">
        <v>5000</v>
      </c>
      <c r="L75" s="7">
        <v>1625</v>
      </c>
      <c r="M75" s="7">
        <v>2000</v>
      </c>
      <c r="N75" s="7" t="s">
        <v>33</v>
      </c>
      <c r="O75" s="7" t="s">
        <v>33</v>
      </c>
      <c r="P75" s="7" t="s">
        <v>33</v>
      </c>
      <c r="Q75" s="7" t="s">
        <v>33</v>
      </c>
      <c r="R75" s="7" t="s">
        <v>33</v>
      </c>
      <c r="S75" s="7">
        <v>7500</v>
      </c>
      <c r="T75" s="7">
        <v>6000</v>
      </c>
      <c r="U75" s="7">
        <v>500</v>
      </c>
      <c r="V75" s="7">
        <v>250</v>
      </c>
      <c r="W75" s="7" t="s">
        <v>33</v>
      </c>
      <c r="X75" s="7">
        <v>1000</v>
      </c>
      <c r="Y75" s="7" t="s">
        <v>33</v>
      </c>
      <c r="Z75" s="7">
        <v>2500</v>
      </c>
      <c r="AA75" s="7">
        <v>3000</v>
      </c>
      <c r="AB75" s="7">
        <v>2500</v>
      </c>
      <c r="AC75" s="7" t="s">
        <v>33</v>
      </c>
      <c r="AD75" s="7">
        <v>1625</v>
      </c>
      <c r="AE75" s="7">
        <v>3000</v>
      </c>
      <c r="AF75" s="7">
        <v>250</v>
      </c>
      <c r="AG75" s="7" t="s">
        <v>33</v>
      </c>
      <c r="AI75" s="5">
        <v>12</v>
      </c>
    </row>
    <row r="76" spans="1:35" x14ac:dyDescent="0.35">
      <c r="A76" s="4" t="s">
        <v>81</v>
      </c>
      <c r="B76" s="4" t="s">
        <v>94</v>
      </c>
      <c r="C76" s="4" t="s">
        <v>66</v>
      </c>
      <c r="E76" s="7">
        <v>1100</v>
      </c>
      <c r="F76" s="7" t="s">
        <v>67</v>
      </c>
      <c r="G76" s="7" t="s">
        <v>67</v>
      </c>
      <c r="H76" s="7" t="s">
        <v>67</v>
      </c>
      <c r="I76" s="7">
        <v>300</v>
      </c>
      <c r="J76" s="7">
        <v>3500</v>
      </c>
      <c r="K76" s="7">
        <v>5000</v>
      </c>
      <c r="L76" s="7">
        <v>1500</v>
      </c>
      <c r="M76" s="7">
        <v>2000</v>
      </c>
      <c r="N76" s="7" t="s">
        <v>67</v>
      </c>
      <c r="O76" s="7" t="s">
        <v>67</v>
      </c>
      <c r="P76" s="7" t="s">
        <v>67</v>
      </c>
      <c r="Q76" s="7" t="s">
        <v>67</v>
      </c>
      <c r="R76" s="7" t="s">
        <v>67</v>
      </c>
      <c r="S76" s="7">
        <v>7500</v>
      </c>
      <c r="T76" s="7">
        <v>6000</v>
      </c>
      <c r="U76" s="7">
        <v>500</v>
      </c>
      <c r="V76" s="7">
        <v>250</v>
      </c>
      <c r="W76" s="7" t="s">
        <v>67</v>
      </c>
      <c r="X76" s="7">
        <v>1000</v>
      </c>
      <c r="Y76" s="7" t="s">
        <v>67</v>
      </c>
      <c r="Z76" s="7">
        <v>2500</v>
      </c>
      <c r="AA76" s="7">
        <v>3000</v>
      </c>
      <c r="AB76" s="7">
        <v>2500</v>
      </c>
      <c r="AC76" s="7" t="s">
        <v>67</v>
      </c>
      <c r="AD76" s="7">
        <v>1400</v>
      </c>
      <c r="AE76" s="7">
        <v>3000</v>
      </c>
      <c r="AF76" s="7">
        <v>250</v>
      </c>
      <c r="AG76" s="7" t="s">
        <v>67</v>
      </c>
    </row>
    <row r="77" spans="1:35" x14ac:dyDescent="0.35">
      <c r="A77" s="4" t="s">
        <v>81</v>
      </c>
      <c r="B77" s="4" t="s">
        <v>94</v>
      </c>
      <c r="C77" s="4" t="s">
        <v>68</v>
      </c>
      <c r="E77" s="7">
        <v>1150</v>
      </c>
      <c r="F77" s="7" t="s">
        <v>67</v>
      </c>
      <c r="G77" s="7" t="s">
        <v>67</v>
      </c>
      <c r="H77" s="7" t="s">
        <v>67</v>
      </c>
      <c r="I77" s="7">
        <v>300</v>
      </c>
      <c r="J77" s="7">
        <v>4000</v>
      </c>
      <c r="K77" s="7">
        <v>5000</v>
      </c>
      <c r="L77" s="7">
        <v>2000</v>
      </c>
      <c r="M77" s="7">
        <v>2000</v>
      </c>
      <c r="N77" s="7" t="s">
        <v>67</v>
      </c>
      <c r="O77" s="7" t="s">
        <v>67</v>
      </c>
      <c r="P77" s="7" t="s">
        <v>67</v>
      </c>
      <c r="Q77" s="7" t="s">
        <v>67</v>
      </c>
      <c r="R77" s="7" t="s">
        <v>67</v>
      </c>
      <c r="S77" s="7">
        <v>7500</v>
      </c>
      <c r="T77" s="7">
        <v>6000</v>
      </c>
      <c r="U77" s="7">
        <v>500</v>
      </c>
      <c r="V77" s="7">
        <v>250</v>
      </c>
      <c r="W77" s="7" t="s">
        <v>67</v>
      </c>
      <c r="X77" s="7">
        <v>1000</v>
      </c>
      <c r="Y77" s="7" t="s">
        <v>67</v>
      </c>
      <c r="Z77" s="7">
        <v>2500</v>
      </c>
      <c r="AA77" s="7">
        <v>3000</v>
      </c>
      <c r="AB77" s="7">
        <v>2500</v>
      </c>
      <c r="AC77" s="7" t="s">
        <v>67</v>
      </c>
      <c r="AD77" s="7">
        <v>1750</v>
      </c>
      <c r="AE77" s="7">
        <v>3250</v>
      </c>
      <c r="AF77" s="7">
        <v>250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v>6000</v>
      </c>
      <c r="H81" s="7">
        <v>500</v>
      </c>
      <c r="I81" s="7">
        <v>300</v>
      </c>
      <c r="J81" s="7">
        <v>5000</v>
      </c>
      <c r="K81" s="7">
        <v>3000</v>
      </c>
      <c r="L81" s="7">
        <v>1500</v>
      </c>
      <c r="M81" s="7">
        <v>2100</v>
      </c>
      <c r="N81" s="7">
        <v>8000</v>
      </c>
      <c r="O81" s="7">
        <v>100</v>
      </c>
      <c r="P81" s="7">
        <v>15000</v>
      </c>
      <c r="Q81" s="7">
        <v>30000</v>
      </c>
      <c r="R81" s="7">
        <v>38500</v>
      </c>
      <c r="S81" s="7">
        <v>6000</v>
      </c>
      <c r="T81" s="7">
        <v>4375</v>
      </c>
      <c r="U81" s="7">
        <v>625</v>
      </c>
      <c r="V81" s="7">
        <v>1250</v>
      </c>
      <c r="W81" s="7">
        <v>775</v>
      </c>
      <c r="X81" s="7">
        <v>1100</v>
      </c>
      <c r="Y81" s="7">
        <v>1375</v>
      </c>
      <c r="Z81" s="7">
        <v>3050</v>
      </c>
      <c r="AA81" s="7">
        <v>2750</v>
      </c>
      <c r="AB81" s="7">
        <v>2000</v>
      </c>
      <c r="AC81" s="7">
        <v>2500</v>
      </c>
      <c r="AD81" s="7">
        <v>1000</v>
      </c>
      <c r="AE81" s="7">
        <v>3000</v>
      </c>
      <c r="AF81" s="7">
        <v>200</v>
      </c>
      <c r="AG81" s="7">
        <v>275</v>
      </c>
      <c r="AI81" s="5">
        <v>0</v>
      </c>
    </row>
    <row r="82" spans="1:35" x14ac:dyDescent="0.35">
      <c r="A82" s="4" t="s">
        <v>96</v>
      </c>
      <c r="B82" s="4" t="s">
        <v>97</v>
      </c>
      <c r="C82" s="4" t="s">
        <v>66</v>
      </c>
      <c r="E82" s="7">
        <v>1000</v>
      </c>
      <c r="F82" s="7">
        <v>5000</v>
      </c>
      <c r="G82" s="7">
        <v>6000</v>
      </c>
      <c r="H82" s="7">
        <v>500</v>
      </c>
      <c r="I82" s="7">
        <v>300</v>
      </c>
      <c r="J82" s="7">
        <v>5000</v>
      </c>
      <c r="K82" s="7">
        <v>3000</v>
      </c>
      <c r="L82" s="7">
        <v>1500</v>
      </c>
      <c r="M82" s="7">
        <v>2000</v>
      </c>
      <c r="N82" s="7">
        <v>7500</v>
      </c>
      <c r="O82" s="7">
        <v>100</v>
      </c>
      <c r="P82" s="7">
        <v>15000</v>
      </c>
      <c r="Q82" s="7">
        <v>29500</v>
      </c>
      <c r="R82" s="7">
        <v>38500</v>
      </c>
      <c r="S82" s="7">
        <v>5750</v>
      </c>
      <c r="T82" s="7">
        <v>4250</v>
      </c>
      <c r="U82" s="7">
        <v>500</v>
      </c>
      <c r="V82" s="7">
        <v>1250</v>
      </c>
      <c r="W82" s="7">
        <v>500</v>
      </c>
      <c r="X82" s="7">
        <v>1000</v>
      </c>
      <c r="Y82" s="7">
        <v>1250</v>
      </c>
      <c r="Z82" s="7">
        <v>2750</v>
      </c>
      <c r="AA82" s="7">
        <v>2500</v>
      </c>
      <c r="AB82" s="7">
        <v>2000</v>
      </c>
      <c r="AC82" s="7">
        <v>2250</v>
      </c>
      <c r="AD82" s="7">
        <v>1000</v>
      </c>
      <c r="AE82" s="7">
        <v>3000</v>
      </c>
      <c r="AF82" s="7">
        <v>200</v>
      </c>
      <c r="AG82" s="7">
        <v>250</v>
      </c>
    </row>
    <row r="83" spans="1:35" x14ac:dyDescent="0.35">
      <c r="A83" s="4" t="s">
        <v>96</v>
      </c>
      <c r="B83" s="4" t="s">
        <v>97</v>
      </c>
      <c r="C83" s="4" t="s">
        <v>68</v>
      </c>
      <c r="E83" s="7">
        <v>1250</v>
      </c>
      <c r="F83" s="7">
        <v>5000</v>
      </c>
      <c r="G83" s="7">
        <v>6000</v>
      </c>
      <c r="H83" s="7">
        <v>500</v>
      </c>
      <c r="I83" s="7">
        <v>350</v>
      </c>
      <c r="J83" s="7">
        <v>6000</v>
      </c>
      <c r="K83" s="7">
        <v>3000</v>
      </c>
      <c r="L83" s="7">
        <v>1600</v>
      </c>
      <c r="M83" s="7">
        <v>2250</v>
      </c>
      <c r="N83" s="7">
        <v>8000</v>
      </c>
      <c r="O83" s="7">
        <v>100</v>
      </c>
      <c r="P83" s="7">
        <v>15500</v>
      </c>
      <c r="Q83" s="7">
        <v>30000</v>
      </c>
      <c r="R83" s="7">
        <v>38500</v>
      </c>
      <c r="S83" s="7">
        <v>6000</v>
      </c>
      <c r="T83" s="7">
        <v>4500</v>
      </c>
      <c r="U83" s="7">
        <v>1500</v>
      </c>
      <c r="V83" s="7">
        <v>1750</v>
      </c>
      <c r="W83" s="7">
        <v>1000</v>
      </c>
      <c r="X83" s="7">
        <v>1750</v>
      </c>
      <c r="Y83" s="7">
        <v>2000</v>
      </c>
      <c r="Z83" s="7">
        <v>3200</v>
      </c>
      <c r="AA83" s="7">
        <v>3000</v>
      </c>
      <c r="AB83" s="7">
        <v>2000</v>
      </c>
      <c r="AC83" s="7">
        <v>3000</v>
      </c>
      <c r="AD83" s="7">
        <v>1200</v>
      </c>
      <c r="AE83" s="7">
        <v>3000</v>
      </c>
      <c r="AF83" s="7">
        <v>250</v>
      </c>
      <c r="AG83" s="7">
        <v>500</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69</v>
      </c>
      <c r="V84" s="7" t="s">
        <v>69</v>
      </c>
      <c r="W84" s="7" t="s">
        <v>69</v>
      </c>
      <c r="X84" s="7" t="s">
        <v>69</v>
      </c>
      <c r="Y84" s="7" t="s">
        <v>69</v>
      </c>
      <c r="Z84" s="7" t="s">
        <v>67</v>
      </c>
      <c r="AA84" s="7" t="s">
        <v>67</v>
      </c>
      <c r="AB84" s="7" t="s">
        <v>67</v>
      </c>
      <c r="AC84" s="7" t="s">
        <v>67</v>
      </c>
      <c r="AD84" s="7" t="s">
        <v>67</v>
      </c>
      <c r="AE84" s="7" t="s">
        <v>67</v>
      </c>
      <c r="AF84" s="7" t="s">
        <v>67</v>
      </c>
      <c r="AG84" s="7" t="s">
        <v>69</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2000</v>
      </c>
      <c r="F87" s="7">
        <v>6000</v>
      </c>
      <c r="G87" s="7" t="s">
        <v>33</v>
      </c>
      <c r="H87" s="7" t="s">
        <v>33</v>
      </c>
      <c r="I87" s="7">
        <v>450</v>
      </c>
      <c r="J87" s="7">
        <v>11000</v>
      </c>
      <c r="K87" s="7">
        <v>9000</v>
      </c>
      <c r="L87" s="7" t="s">
        <v>33</v>
      </c>
      <c r="M87" s="7" t="s">
        <v>33</v>
      </c>
      <c r="N87" s="7" t="s">
        <v>33</v>
      </c>
      <c r="O87" s="7" t="s">
        <v>33</v>
      </c>
      <c r="P87" s="7" t="s">
        <v>33</v>
      </c>
      <c r="Q87" s="7" t="s">
        <v>33</v>
      </c>
      <c r="R87" s="7" t="s">
        <v>33</v>
      </c>
      <c r="S87" s="7">
        <v>7000</v>
      </c>
      <c r="T87" s="7">
        <v>6500</v>
      </c>
      <c r="U87" s="7" t="s">
        <v>33</v>
      </c>
      <c r="V87" s="7">
        <v>400</v>
      </c>
      <c r="W87" s="7" t="s">
        <v>33</v>
      </c>
      <c r="X87" s="7" t="s">
        <v>33</v>
      </c>
      <c r="Y87" s="7" t="s">
        <v>33</v>
      </c>
      <c r="Z87" s="7">
        <v>6000</v>
      </c>
      <c r="AA87" s="7">
        <v>3500</v>
      </c>
      <c r="AB87" s="7">
        <v>2750</v>
      </c>
      <c r="AC87" s="7">
        <v>2750</v>
      </c>
      <c r="AD87" s="7">
        <v>2000</v>
      </c>
      <c r="AE87" s="7" t="s">
        <v>33</v>
      </c>
      <c r="AF87" s="7" t="s">
        <v>33</v>
      </c>
      <c r="AG87" s="7" t="s">
        <v>33</v>
      </c>
      <c r="AI87" s="5">
        <v>16</v>
      </c>
    </row>
    <row r="88" spans="1:35" x14ac:dyDescent="0.35">
      <c r="A88" s="4" t="s">
        <v>99</v>
      </c>
      <c r="B88" s="4" t="s">
        <v>100</v>
      </c>
      <c r="C88" s="4" t="s">
        <v>66</v>
      </c>
      <c r="E88" s="7">
        <v>1500</v>
      </c>
      <c r="F88" s="7">
        <v>5500</v>
      </c>
      <c r="G88" s="7" t="s">
        <v>67</v>
      </c>
      <c r="H88" s="7" t="s">
        <v>67</v>
      </c>
      <c r="I88" s="7">
        <v>400</v>
      </c>
      <c r="J88" s="7">
        <v>8000</v>
      </c>
      <c r="K88" s="7">
        <v>8000</v>
      </c>
      <c r="L88" s="7" t="s">
        <v>67</v>
      </c>
      <c r="M88" s="7" t="s">
        <v>67</v>
      </c>
      <c r="N88" s="7" t="s">
        <v>67</v>
      </c>
      <c r="O88" s="7" t="s">
        <v>67</v>
      </c>
      <c r="P88" s="7" t="s">
        <v>67</v>
      </c>
      <c r="Q88" s="7" t="s">
        <v>67</v>
      </c>
      <c r="R88" s="7" t="s">
        <v>67</v>
      </c>
      <c r="S88" s="7">
        <v>5500</v>
      </c>
      <c r="T88" s="7">
        <v>4500</v>
      </c>
      <c r="U88" s="7" t="s">
        <v>67</v>
      </c>
      <c r="V88" s="7">
        <v>300</v>
      </c>
      <c r="W88" s="7" t="s">
        <v>67</v>
      </c>
      <c r="X88" s="7" t="s">
        <v>67</v>
      </c>
      <c r="Y88" s="7" t="s">
        <v>67</v>
      </c>
      <c r="Z88" s="7">
        <v>5000</v>
      </c>
      <c r="AA88" s="7">
        <v>3500</v>
      </c>
      <c r="AB88" s="7">
        <v>2500</v>
      </c>
      <c r="AC88" s="7">
        <v>2500</v>
      </c>
      <c r="AD88" s="7">
        <v>1750</v>
      </c>
      <c r="AE88" s="7" t="s">
        <v>67</v>
      </c>
      <c r="AF88" s="7" t="s">
        <v>67</v>
      </c>
      <c r="AG88" s="7" t="s">
        <v>67</v>
      </c>
    </row>
    <row r="89" spans="1:35" x14ac:dyDescent="0.35">
      <c r="A89" s="4" t="s">
        <v>99</v>
      </c>
      <c r="B89" s="4" t="s">
        <v>100</v>
      </c>
      <c r="C89" s="4" t="s">
        <v>68</v>
      </c>
      <c r="E89" s="7">
        <v>2250</v>
      </c>
      <c r="F89" s="7">
        <v>6500</v>
      </c>
      <c r="G89" s="7" t="s">
        <v>67</v>
      </c>
      <c r="H89" s="7" t="s">
        <v>67</v>
      </c>
      <c r="I89" s="7">
        <v>500</v>
      </c>
      <c r="J89" s="7">
        <v>15000</v>
      </c>
      <c r="K89" s="7">
        <v>10000</v>
      </c>
      <c r="L89" s="7" t="s">
        <v>67</v>
      </c>
      <c r="M89" s="7" t="s">
        <v>67</v>
      </c>
      <c r="N89" s="7" t="s">
        <v>67</v>
      </c>
      <c r="O89" s="7" t="s">
        <v>67</v>
      </c>
      <c r="P89" s="7" t="s">
        <v>67</v>
      </c>
      <c r="Q89" s="7" t="s">
        <v>67</v>
      </c>
      <c r="R89" s="7" t="s">
        <v>67</v>
      </c>
      <c r="S89" s="7">
        <v>9000</v>
      </c>
      <c r="T89" s="7">
        <v>7500</v>
      </c>
      <c r="U89" s="7" t="s">
        <v>67</v>
      </c>
      <c r="V89" s="7">
        <v>500</v>
      </c>
      <c r="W89" s="7" t="s">
        <v>67</v>
      </c>
      <c r="X89" s="7" t="s">
        <v>67</v>
      </c>
      <c r="Y89" s="7" t="s">
        <v>67</v>
      </c>
      <c r="Z89" s="7">
        <v>6000</v>
      </c>
      <c r="AA89" s="7">
        <v>4500</v>
      </c>
      <c r="AB89" s="7">
        <v>3000</v>
      </c>
      <c r="AC89" s="7">
        <v>2750</v>
      </c>
      <c r="AD89" s="7">
        <v>3000</v>
      </c>
      <c r="AE89" s="7" t="s">
        <v>67</v>
      </c>
      <c r="AF89" s="7" t="s">
        <v>67</v>
      </c>
      <c r="AG89" s="7" t="s">
        <v>67</v>
      </c>
    </row>
    <row r="90" spans="1:35" x14ac:dyDescent="0.35">
      <c r="C90" s="38" t="s">
        <v>145</v>
      </c>
      <c r="E90" s="7" t="s">
        <v>69</v>
      </c>
      <c r="F90" s="7" t="s">
        <v>67</v>
      </c>
      <c r="G90" s="7" t="s">
        <v>67</v>
      </c>
      <c r="H90" s="7" t="s">
        <v>67</v>
      </c>
      <c r="I90" s="7" t="s">
        <v>67</v>
      </c>
      <c r="J90" s="7" t="s">
        <v>69</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67</v>
      </c>
      <c r="AA90" s="7" t="s">
        <v>67</v>
      </c>
      <c r="AB90" s="7" t="s">
        <v>67</v>
      </c>
      <c r="AC90" s="7" t="s">
        <v>67</v>
      </c>
      <c r="AD90" s="7" t="s">
        <v>69</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2125</v>
      </c>
      <c r="F93" s="7">
        <v>4250</v>
      </c>
      <c r="G93" s="7" t="s">
        <v>33</v>
      </c>
      <c r="H93" s="7">
        <v>550</v>
      </c>
      <c r="I93" s="7" t="s">
        <v>33</v>
      </c>
      <c r="J93" s="7">
        <v>6250</v>
      </c>
      <c r="K93" s="7">
        <v>12875</v>
      </c>
      <c r="L93" s="7">
        <v>1000</v>
      </c>
      <c r="M93" s="7">
        <v>1500</v>
      </c>
      <c r="N93" s="7" t="s">
        <v>33</v>
      </c>
      <c r="O93" s="7" t="s">
        <v>33</v>
      </c>
      <c r="P93" s="7" t="s">
        <v>33</v>
      </c>
      <c r="Q93" s="7" t="s">
        <v>33</v>
      </c>
      <c r="R93" s="7" t="s">
        <v>33</v>
      </c>
      <c r="S93" s="7" t="s">
        <v>33</v>
      </c>
      <c r="T93" s="7" t="s">
        <v>33</v>
      </c>
      <c r="U93" s="7" t="s">
        <v>33</v>
      </c>
      <c r="V93" s="7" t="s">
        <v>33</v>
      </c>
      <c r="W93" s="7" t="s">
        <v>33</v>
      </c>
      <c r="X93" s="7" t="s">
        <v>33</v>
      </c>
      <c r="Y93" s="7" t="s">
        <v>33</v>
      </c>
      <c r="Z93" s="7" t="s">
        <v>33</v>
      </c>
      <c r="AA93" s="7">
        <v>2700</v>
      </c>
      <c r="AB93" s="7">
        <v>2600</v>
      </c>
      <c r="AC93" s="7" t="s">
        <v>33</v>
      </c>
      <c r="AD93" s="7" t="s">
        <v>33</v>
      </c>
      <c r="AE93" s="7" t="s">
        <v>33</v>
      </c>
      <c r="AF93" s="7" t="s">
        <v>33</v>
      </c>
      <c r="AG93" s="7" t="s">
        <v>33</v>
      </c>
      <c r="AI93" s="5">
        <v>20</v>
      </c>
    </row>
    <row r="94" spans="1:35" x14ac:dyDescent="0.35">
      <c r="A94" s="4" t="s">
        <v>99</v>
      </c>
      <c r="B94" s="4" t="s">
        <v>102</v>
      </c>
      <c r="C94" s="4" t="s">
        <v>66</v>
      </c>
      <c r="E94" s="7">
        <v>1250</v>
      </c>
      <c r="F94" s="7">
        <v>3000</v>
      </c>
      <c r="G94" s="7" t="s">
        <v>67</v>
      </c>
      <c r="H94" s="7">
        <v>500</v>
      </c>
      <c r="I94" s="7" t="s">
        <v>67</v>
      </c>
      <c r="J94" s="7">
        <v>6000</v>
      </c>
      <c r="K94" s="7">
        <v>12500</v>
      </c>
      <c r="L94" s="7">
        <v>750</v>
      </c>
      <c r="M94" s="7">
        <v>1250</v>
      </c>
      <c r="N94" s="7" t="s">
        <v>67</v>
      </c>
      <c r="O94" s="7" t="s">
        <v>67</v>
      </c>
      <c r="P94" s="7" t="s">
        <v>67</v>
      </c>
      <c r="Q94" s="7" t="s">
        <v>67</v>
      </c>
      <c r="R94" s="7" t="s">
        <v>67</v>
      </c>
      <c r="S94" s="7" t="s">
        <v>67</v>
      </c>
      <c r="T94" s="7" t="s">
        <v>67</v>
      </c>
      <c r="U94" s="7" t="s">
        <v>67</v>
      </c>
      <c r="V94" s="7" t="s">
        <v>67</v>
      </c>
      <c r="W94" s="7" t="s">
        <v>67</v>
      </c>
      <c r="X94" s="7" t="s">
        <v>67</v>
      </c>
      <c r="Y94" s="7" t="s">
        <v>67</v>
      </c>
      <c r="Z94" s="7" t="s">
        <v>67</v>
      </c>
      <c r="AA94" s="7">
        <v>2500</v>
      </c>
      <c r="AB94" s="7">
        <v>2500</v>
      </c>
      <c r="AC94" s="7" t="s">
        <v>67</v>
      </c>
      <c r="AD94" s="7" t="s">
        <v>67</v>
      </c>
      <c r="AE94" s="7" t="s">
        <v>67</v>
      </c>
      <c r="AF94" s="7" t="s">
        <v>67</v>
      </c>
      <c r="AG94" s="7" t="s">
        <v>67</v>
      </c>
    </row>
    <row r="95" spans="1:35" x14ac:dyDescent="0.35">
      <c r="A95" s="4" t="s">
        <v>99</v>
      </c>
      <c r="B95" s="4" t="s">
        <v>102</v>
      </c>
      <c r="C95" s="4" t="s">
        <v>68</v>
      </c>
      <c r="E95" s="7">
        <v>3500</v>
      </c>
      <c r="F95" s="7">
        <v>5000</v>
      </c>
      <c r="G95" s="7" t="s">
        <v>67</v>
      </c>
      <c r="H95" s="7">
        <v>600</v>
      </c>
      <c r="I95" s="7" t="s">
        <v>67</v>
      </c>
      <c r="J95" s="7">
        <v>7000</v>
      </c>
      <c r="K95" s="7">
        <v>14000</v>
      </c>
      <c r="L95" s="7">
        <v>1100</v>
      </c>
      <c r="M95" s="7">
        <v>2000</v>
      </c>
      <c r="N95" s="7" t="s">
        <v>67</v>
      </c>
      <c r="O95" s="7" t="s">
        <v>67</v>
      </c>
      <c r="P95" s="7" t="s">
        <v>67</v>
      </c>
      <c r="Q95" s="7" t="s">
        <v>67</v>
      </c>
      <c r="R95" s="7" t="s">
        <v>67</v>
      </c>
      <c r="S95" s="7" t="s">
        <v>67</v>
      </c>
      <c r="T95" s="7" t="s">
        <v>67</v>
      </c>
      <c r="U95" s="7" t="s">
        <v>67</v>
      </c>
      <c r="V95" s="7" t="s">
        <v>67</v>
      </c>
      <c r="W95" s="7" t="s">
        <v>67</v>
      </c>
      <c r="X95" s="7" t="s">
        <v>67</v>
      </c>
      <c r="Y95" s="7" t="s">
        <v>67</v>
      </c>
      <c r="Z95" s="7" t="s">
        <v>67</v>
      </c>
      <c r="AA95" s="7">
        <v>3000</v>
      </c>
      <c r="AB95" s="7">
        <v>2600</v>
      </c>
      <c r="AC95" s="7" t="s">
        <v>67</v>
      </c>
      <c r="AD95" s="7" t="s">
        <v>67</v>
      </c>
      <c r="AE95" s="7" t="s">
        <v>67</v>
      </c>
      <c r="AF95" s="7" t="s">
        <v>67</v>
      </c>
      <c r="AG95" s="7" t="s">
        <v>67</v>
      </c>
    </row>
    <row r="96" spans="1:35" x14ac:dyDescent="0.35">
      <c r="C96" s="38" t="s">
        <v>145</v>
      </c>
      <c r="E96" s="7" t="s">
        <v>69</v>
      </c>
      <c r="F96" s="7" t="s">
        <v>69</v>
      </c>
      <c r="G96" s="7" t="s">
        <v>67</v>
      </c>
      <c r="H96" s="7" t="s">
        <v>67</v>
      </c>
      <c r="I96" s="7" t="s">
        <v>67</v>
      </c>
      <c r="J96" s="7" t="s">
        <v>67</v>
      </c>
      <c r="K96" s="7" t="s">
        <v>67</v>
      </c>
      <c r="L96" s="7" t="s">
        <v>69</v>
      </c>
      <c r="M96" s="7" t="s">
        <v>69</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1675</v>
      </c>
      <c r="F99" s="7">
        <v>5000</v>
      </c>
      <c r="G99" s="7" t="s">
        <v>33</v>
      </c>
      <c r="H99" s="7">
        <v>500</v>
      </c>
      <c r="I99" s="7">
        <v>325</v>
      </c>
      <c r="J99" s="7">
        <v>7250</v>
      </c>
      <c r="K99" s="7">
        <v>18750</v>
      </c>
      <c r="L99" s="7">
        <v>1500</v>
      </c>
      <c r="M99" s="7">
        <v>3000</v>
      </c>
      <c r="N99" s="7">
        <v>5000</v>
      </c>
      <c r="O99" s="7">
        <v>100</v>
      </c>
      <c r="P99" s="7" t="s">
        <v>33</v>
      </c>
      <c r="Q99" s="7" t="s">
        <v>33</v>
      </c>
      <c r="R99" s="7" t="s">
        <v>33</v>
      </c>
      <c r="S99" s="7">
        <v>9500</v>
      </c>
      <c r="T99" s="7">
        <v>8000</v>
      </c>
      <c r="U99" s="7">
        <v>2250</v>
      </c>
      <c r="V99" s="7">
        <v>250</v>
      </c>
      <c r="W99" s="7">
        <v>750</v>
      </c>
      <c r="X99" s="7">
        <v>1500</v>
      </c>
      <c r="Y99" s="7">
        <v>2250</v>
      </c>
      <c r="Z99" s="7">
        <v>1500</v>
      </c>
      <c r="AA99" s="7">
        <v>3500</v>
      </c>
      <c r="AB99" s="7">
        <v>3000</v>
      </c>
      <c r="AC99" s="7">
        <v>3000</v>
      </c>
      <c r="AD99" s="7">
        <v>6000</v>
      </c>
      <c r="AE99" s="7">
        <v>7000</v>
      </c>
      <c r="AF99" s="7">
        <v>700</v>
      </c>
      <c r="AG99" s="7">
        <v>200</v>
      </c>
      <c r="AI99" s="5">
        <v>4</v>
      </c>
    </row>
    <row r="100" spans="1:35" x14ac:dyDescent="0.35">
      <c r="A100" s="4" t="s">
        <v>99</v>
      </c>
      <c r="B100" s="4" t="s">
        <v>104</v>
      </c>
      <c r="C100" s="4" t="s">
        <v>66</v>
      </c>
      <c r="E100" s="7">
        <v>1000</v>
      </c>
      <c r="F100" s="7">
        <v>5000</v>
      </c>
      <c r="G100" s="7" t="s">
        <v>67</v>
      </c>
      <c r="H100" s="7">
        <v>400</v>
      </c>
      <c r="I100" s="7">
        <v>250</v>
      </c>
      <c r="J100" s="7">
        <v>7000</v>
      </c>
      <c r="K100" s="7">
        <v>15000</v>
      </c>
      <c r="L100" s="7">
        <v>1500</v>
      </c>
      <c r="M100" s="7">
        <v>1500</v>
      </c>
      <c r="N100" s="7">
        <v>4500</v>
      </c>
      <c r="O100" s="7">
        <v>100</v>
      </c>
      <c r="P100" s="7" t="s">
        <v>67</v>
      </c>
      <c r="Q100" s="7" t="s">
        <v>67</v>
      </c>
      <c r="R100" s="7" t="s">
        <v>67</v>
      </c>
      <c r="S100" s="7">
        <v>8500</v>
      </c>
      <c r="T100" s="7">
        <v>7000</v>
      </c>
      <c r="U100" s="7">
        <v>2000</v>
      </c>
      <c r="V100" s="7">
        <v>250</v>
      </c>
      <c r="W100" s="7">
        <v>750</v>
      </c>
      <c r="X100" s="7">
        <v>1250</v>
      </c>
      <c r="Y100" s="7">
        <v>2000</v>
      </c>
      <c r="Z100" s="7">
        <v>1000</v>
      </c>
      <c r="AA100" s="7">
        <v>3500</v>
      </c>
      <c r="AB100" s="7">
        <v>3000</v>
      </c>
      <c r="AC100" s="7">
        <v>3000</v>
      </c>
      <c r="AD100" s="7">
        <v>1500</v>
      </c>
      <c r="AE100" s="7">
        <v>7000</v>
      </c>
      <c r="AF100" s="7">
        <v>650</v>
      </c>
      <c r="AG100" s="7">
        <v>200</v>
      </c>
    </row>
    <row r="101" spans="1:35" x14ac:dyDescent="0.35">
      <c r="A101" s="4" t="s">
        <v>99</v>
      </c>
      <c r="B101" s="4" t="s">
        <v>104</v>
      </c>
      <c r="C101" s="4" t="s">
        <v>68</v>
      </c>
      <c r="E101" s="7">
        <v>2000</v>
      </c>
      <c r="F101" s="7">
        <v>5000</v>
      </c>
      <c r="G101" s="7" t="s">
        <v>67</v>
      </c>
      <c r="H101" s="7">
        <v>600</v>
      </c>
      <c r="I101" s="7">
        <v>400</v>
      </c>
      <c r="J101" s="7">
        <v>15000</v>
      </c>
      <c r="K101" s="7">
        <v>30000</v>
      </c>
      <c r="L101" s="7">
        <v>2000</v>
      </c>
      <c r="M101" s="7">
        <v>3500</v>
      </c>
      <c r="N101" s="7">
        <v>6000</v>
      </c>
      <c r="O101" s="7">
        <v>100</v>
      </c>
      <c r="P101" s="7" t="s">
        <v>67</v>
      </c>
      <c r="Q101" s="7" t="s">
        <v>67</v>
      </c>
      <c r="R101" s="7" t="s">
        <v>67</v>
      </c>
      <c r="S101" s="7">
        <v>10000</v>
      </c>
      <c r="T101" s="7">
        <v>8500</v>
      </c>
      <c r="U101" s="7">
        <v>2500</v>
      </c>
      <c r="V101" s="7">
        <v>300</v>
      </c>
      <c r="W101" s="7">
        <v>750</v>
      </c>
      <c r="X101" s="7">
        <v>1500</v>
      </c>
      <c r="Y101" s="7">
        <v>2250</v>
      </c>
      <c r="Z101" s="7">
        <v>2000</v>
      </c>
      <c r="AA101" s="7">
        <v>4000</v>
      </c>
      <c r="AB101" s="7">
        <v>3000</v>
      </c>
      <c r="AC101" s="7">
        <v>3500</v>
      </c>
      <c r="AD101" s="7">
        <v>6000</v>
      </c>
      <c r="AE101" s="7">
        <v>7000</v>
      </c>
      <c r="AF101" s="7">
        <v>750</v>
      </c>
      <c r="AG101" s="7">
        <v>500</v>
      </c>
    </row>
    <row r="102" spans="1:35" x14ac:dyDescent="0.35">
      <c r="C102" s="38" t="s">
        <v>145</v>
      </c>
      <c r="E102" s="7" t="s">
        <v>69</v>
      </c>
      <c r="F102" s="7" t="s">
        <v>67</v>
      </c>
      <c r="G102" s="7" t="s">
        <v>67</v>
      </c>
      <c r="H102" s="7" t="s">
        <v>69</v>
      </c>
      <c r="I102" s="7" t="s">
        <v>69</v>
      </c>
      <c r="J102" s="7" t="s">
        <v>69</v>
      </c>
      <c r="K102" s="7" t="s">
        <v>69</v>
      </c>
      <c r="L102" s="7" t="s">
        <v>67</v>
      </c>
      <c r="M102" s="7" t="s">
        <v>69</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69</v>
      </c>
      <c r="AE102" s="7" t="s">
        <v>67</v>
      </c>
      <c r="AF102" s="7" t="s">
        <v>67</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49" priority="1" operator="containsText" text="!!">
      <formula>NOT(ISERROR(SEARCH("!!",A1)))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043F-DC71-4265-AE96-5726D18B1E23}">
  <sheetPr>
    <tabColor theme="2"/>
  </sheetPr>
  <dimension ref="A1:AN114"/>
  <sheetViews>
    <sheetView zoomScale="70" zoomScaleNormal="70" workbookViewId="0">
      <selection activeCell="G28" sqref="G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2186</v>
      </c>
    </row>
    <row r="3" spans="1:40" x14ac:dyDescent="0.35">
      <c r="A3" s="10" t="s">
        <v>2184</v>
      </c>
    </row>
    <row r="4" spans="1:40" x14ac:dyDescent="0.35">
      <c r="D4" s="55"/>
    </row>
    <row r="5" spans="1:40" x14ac:dyDescent="0.35">
      <c r="A5" s="4" t="s">
        <v>31</v>
      </c>
      <c r="B5" s="4" t="s">
        <v>141</v>
      </c>
      <c r="C5" s="4" t="s">
        <v>32</v>
      </c>
      <c r="D5" s="55"/>
      <c r="E5" s="7">
        <v>1200</v>
      </c>
      <c r="F5" s="7">
        <v>2250</v>
      </c>
      <c r="G5" s="7">
        <v>2125</v>
      </c>
      <c r="H5" s="7">
        <v>500</v>
      </c>
      <c r="I5" s="7">
        <v>325</v>
      </c>
      <c r="J5" s="7">
        <v>5000</v>
      </c>
      <c r="K5" s="7">
        <v>6250</v>
      </c>
      <c r="L5" s="7">
        <v>1387.5</v>
      </c>
      <c r="M5" s="7">
        <v>2000</v>
      </c>
      <c r="N5" s="7">
        <v>6000</v>
      </c>
      <c r="O5" s="7">
        <v>100</v>
      </c>
      <c r="P5" s="7">
        <v>15000</v>
      </c>
      <c r="Q5" s="7">
        <v>27500</v>
      </c>
      <c r="R5" s="7">
        <v>36750</v>
      </c>
      <c r="S5" s="7">
        <v>6687.5</v>
      </c>
      <c r="T5" s="7">
        <v>5500</v>
      </c>
      <c r="U5" s="7">
        <v>437.5</v>
      </c>
      <c r="V5" s="7">
        <v>168.75</v>
      </c>
      <c r="W5" s="7">
        <v>600</v>
      </c>
      <c r="X5" s="7">
        <v>875</v>
      </c>
      <c r="Y5" s="7">
        <v>1225</v>
      </c>
      <c r="Z5" s="7">
        <v>2250</v>
      </c>
      <c r="AA5" s="7">
        <v>3000</v>
      </c>
      <c r="AB5" s="7">
        <v>2562.5</v>
      </c>
      <c r="AC5" s="7">
        <v>2500</v>
      </c>
      <c r="AD5" s="7">
        <v>1625</v>
      </c>
      <c r="AE5" s="7">
        <v>4500</v>
      </c>
      <c r="AF5" s="7">
        <v>300</v>
      </c>
      <c r="AG5" s="7">
        <v>275</v>
      </c>
    </row>
    <row r="6" spans="1:40" x14ac:dyDescent="0.35">
      <c r="C6" s="92">
        <v>45139</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31250</v>
      </c>
      <c r="R9" s="7">
        <v>35000</v>
      </c>
      <c r="S9" s="7">
        <v>7500</v>
      </c>
      <c r="T9" s="7">
        <v>5500</v>
      </c>
      <c r="U9" s="7">
        <v>450</v>
      </c>
      <c r="V9" s="7">
        <v>100</v>
      </c>
      <c r="W9" s="7">
        <v>600</v>
      </c>
      <c r="X9" s="7">
        <v>750</v>
      </c>
      <c r="Y9" s="7">
        <v>1100</v>
      </c>
      <c r="Z9" s="7">
        <v>2000</v>
      </c>
      <c r="AA9" s="7">
        <v>3000</v>
      </c>
      <c r="AB9" s="7">
        <v>3000</v>
      </c>
      <c r="AC9" s="7">
        <v>2500</v>
      </c>
      <c r="AD9" s="7">
        <v>1375</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30000</v>
      </c>
      <c r="R10" s="7">
        <v>35000</v>
      </c>
      <c r="S10" s="7">
        <v>7500</v>
      </c>
      <c r="T10" s="7">
        <v>5500</v>
      </c>
      <c r="U10" s="7">
        <v>400</v>
      </c>
      <c r="V10" s="7">
        <v>100</v>
      </c>
      <c r="W10" s="7">
        <v>600</v>
      </c>
      <c r="X10" s="7">
        <v>750</v>
      </c>
      <c r="Y10" s="7">
        <v>1000</v>
      </c>
      <c r="Z10" s="7">
        <v>2000</v>
      </c>
      <c r="AA10" s="7">
        <v>3000</v>
      </c>
      <c r="AB10" s="7">
        <v>3000</v>
      </c>
      <c r="AC10" s="7">
        <v>2500</v>
      </c>
      <c r="AD10" s="7">
        <v>1250</v>
      </c>
      <c r="AE10" s="7">
        <v>2250</v>
      </c>
      <c r="AF10" s="7">
        <v>250</v>
      </c>
      <c r="AG10" s="7">
        <v>200</v>
      </c>
    </row>
    <row r="11" spans="1:40" x14ac:dyDescent="0.35">
      <c r="A11" s="4" t="s">
        <v>64</v>
      </c>
      <c r="B11" s="4" t="s">
        <v>65</v>
      </c>
      <c r="C11" s="4" t="s">
        <v>68</v>
      </c>
      <c r="E11" s="7">
        <v>1100</v>
      </c>
      <c r="F11" s="7" t="s">
        <v>67</v>
      </c>
      <c r="G11" s="7" t="s">
        <v>67</v>
      </c>
      <c r="H11" s="7">
        <v>500</v>
      </c>
      <c r="I11" s="7">
        <v>300</v>
      </c>
      <c r="J11" s="7">
        <v>5000</v>
      </c>
      <c r="K11" s="7" t="s">
        <v>67</v>
      </c>
      <c r="L11" s="7">
        <v>1500</v>
      </c>
      <c r="M11" s="7">
        <v>2250</v>
      </c>
      <c r="N11" s="7">
        <v>6500</v>
      </c>
      <c r="O11" s="7">
        <v>100</v>
      </c>
      <c r="P11" s="7" t="s">
        <v>67</v>
      </c>
      <c r="Q11" s="7">
        <v>35000</v>
      </c>
      <c r="R11" s="7">
        <v>37500</v>
      </c>
      <c r="S11" s="7">
        <v>7500</v>
      </c>
      <c r="T11" s="7">
        <v>5500</v>
      </c>
      <c r="U11" s="7">
        <v>500</v>
      </c>
      <c r="V11" s="7">
        <v>100</v>
      </c>
      <c r="W11" s="7">
        <v>650</v>
      </c>
      <c r="X11" s="7">
        <v>750</v>
      </c>
      <c r="Y11" s="7">
        <v>1200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t="s">
        <v>33</v>
      </c>
      <c r="I15" s="7" t="s">
        <v>33</v>
      </c>
      <c r="J15" s="7" t="s">
        <v>33</v>
      </c>
      <c r="K15" s="7" t="s">
        <v>33</v>
      </c>
      <c r="L15" s="7" t="s">
        <v>33</v>
      </c>
      <c r="M15" s="7" t="s">
        <v>33</v>
      </c>
      <c r="N15" s="7" t="s">
        <v>33</v>
      </c>
      <c r="O15" s="7" t="s">
        <v>33</v>
      </c>
      <c r="P15" s="7" t="s">
        <v>33</v>
      </c>
      <c r="Q15" s="7" t="s">
        <v>33</v>
      </c>
      <c r="R15" s="7" t="s">
        <v>33</v>
      </c>
      <c r="S15" s="7" t="s">
        <v>33</v>
      </c>
      <c r="T15" s="7" t="s">
        <v>33</v>
      </c>
      <c r="U15" s="7" t="s">
        <v>33</v>
      </c>
      <c r="V15" s="7" t="s">
        <v>33</v>
      </c>
      <c r="W15" s="7" t="s">
        <v>33</v>
      </c>
      <c r="X15" s="7" t="s">
        <v>33</v>
      </c>
      <c r="Y15" s="7" t="s">
        <v>33</v>
      </c>
      <c r="Z15" s="7" t="s">
        <v>33</v>
      </c>
      <c r="AA15" s="7" t="s">
        <v>33</v>
      </c>
      <c r="AB15" s="7" t="s">
        <v>33</v>
      </c>
      <c r="AC15" s="7" t="s">
        <v>33</v>
      </c>
      <c r="AD15" s="7" t="s">
        <v>33</v>
      </c>
      <c r="AE15" s="7" t="s">
        <v>33</v>
      </c>
      <c r="AF15" s="7" t="s">
        <v>33</v>
      </c>
      <c r="AG15" s="7" t="s">
        <v>33</v>
      </c>
      <c r="AI15" s="5">
        <v>29</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5" x14ac:dyDescent="0.35">
      <c r="C18" s="38" t="s">
        <v>145</v>
      </c>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1350</v>
      </c>
      <c r="F21" s="7" t="s">
        <v>33</v>
      </c>
      <c r="G21" s="7" t="s">
        <v>33</v>
      </c>
      <c r="H21" s="7" t="s">
        <v>33</v>
      </c>
      <c r="I21" s="7">
        <v>387.5</v>
      </c>
      <c r="J21" s="7">
        <v>6750</v>
      </c>
      <c r="K21" s="7" t="s">
        <v>33</v>
      </c>
      <c r="L21" s="7" t="s">
        <v>33</v>
      </c>
      <c r="M21" s="7">
        <v>2500</v>
      </c>
      <c r="N21" s="7" t="s">
        <v>33</v>
      </c>
      <c r="O21" s="7" t="s">
        <v>33</v>
      </c>
      <c r="P21" s="7" t="s">
        <v>33</v>
      </c>
      <c r="Q21" s="7" t="s">
        <v>33</v>
      </c>
      <c r="R21" s="7" t="s">
        <v>33</v>
      </c>
      <c r="S21" s="7" t="s">
        <v>33</v>
      </c>
      <c r="T21" s="7" t="s">
        <v>33</v>
      </c>
      <c r="U21" s="7" t="s">
        <v>33</v>
      </c>
      <c r="V21" s="7">
        <v>375</v>
      </c>
      <c r="W21" s="7" t="s">
        <v>33</v>
      </c>
      <c r="X21" s="7" t="s">
        <v>33</v>
      </c>
      <c r="Y21" s="7" t="s">
        <v>33</v>
      </c>
      <c r="Z21" s="7" t="s">
        <v>33</v>
      </c>
      <c r="AA21" s="7" t="s">
        <v>33</v>
      </c>
      <c r="AB21" s="7" t="s">
        <v>33</v>
      </c>
      <c r="AC21" s="7" t="s">
        <v>33</v>
      </c>
      <c r="AD21" s="7">
        <v>2000</v>
      </c>
      <c r="AE21" s="7">
        <v>7875</v>
      </c>
      <c r="AF21" s="7" t="s">
        <v>33</v>
      </c>
      <c r="AG21" s="7" t="s">
        <v>33</v>
      </c>
      <c r="AI21" s="5">
        <v>22</v>
      </c>
    </row>
    <row r="22" spans="1:35" x14ac:dyDescent="0.35">
      <c r="A22" s="4" t="s">
        <v>73</v>
      </c>
      <c r="B22" s="4" t="s">
        <v>74</v>
      </c>
      <c r="C22" s="4" t="s">
        <v>66</v>
      </c>
      <c r="E22" s="7">
        <v>1000</v>
      </c>
      <c r="F22" s="7" t="s">
        <v>67</v>
      </c>
      <c r="G22" s="7" t="s">
        <v>67</v>
      </c>
      <c r="H22" s="7" t="s">
        <v>67</v>
      </c>
      <c r="I22" s="7">
        <v>300</v>
      </c>
      <c r="J22" s="7">
        <v>6500</v>
      </c>
      <c r="K22" s="7" t="s">
        <v>67</v>
      </c>
      <c r="L22" s="7" t="s">
        <v>67</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t="s">
        <v>67</v>
      </c>
      <c r="AB22" s="7" t="s">
        <v>67</v>
      </c>
      <c r="AC22" s="7" t="s">
        <v>67</v>
      </c>
      <c r="AD22" s="7">
        <v>1750</v>
      </c>
      <c r="AE22" s="7">
        <v>7500</v>
      </c>
      <c r="AF22" s="7" t="s">
        <v>67</v>
      </c>
      <c r="AG22" s="7" t="s">
        <v>67</v>
      </c>
    </row>
    <row r="23" spans="1:35" x14ac:dyDescent="0.35">
      <c r="A23" s="4" t="s">
        <v>73</v>
      </c>
      <c r="B23" s="4" t="s">
        <v>74</v>
      </c>
      <c r="C23" s="4" t="s">
        <v>68</v>
      </c>
      <c r="E23" s="7">
        <v>1600</v>
      </c>
      <c r="F23" s="7" t="s">
        <v>67</v>
      </c>
      <c r="G23" s="7" t="s">
        <v>67</v>
      </c>
      <c r="H23" s="7" t="s">
        <v>67</v>
      </c>
      <c r="I23" s="7">
        <v>550</v>
      </c>
      <c r="J23" s="7">
        <v>7000</v>
      </c>
      <c r="K23" s="7" t="s">
        <v>67</v>
      </c>
      <c r="L23" s="7" t="s">
        <v>67</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t="s">
        <v>67</v>
      </c>
      <c r="AB23" s="7" t="s">
        <v>67</v>
      </c>
      <c r="AC23" s="7" t="s">
        <v>67</v>
      </c>
      <c r="AD23" s="7">
        <v>3500</v>
      </c>
      <c r="AE23" s="7">
        <v>8000</v>
      </c>
      <c r="AF23" s="7" t="s">
        <v>67</v>
      </c>
      <c r="AG23" s="7" t="s">
        <v>67</v>
      </c>
    </row>
    <row r="24" spans="1:35" x14ac:dyDescent="0.35">
      <c r="C24" s="38" t="s">
        <v>145</v>
      </c>
      <c r="E24" s="7" t="s">
        <v>69</v>
      </c>
      <c r="F24" s="7" t="s">
        <v>67</v>
      </c>
      <c r="G24" s="7" t="s">
        <v>67</v>
      </c>
      <c r="H24" s="7" t="s">
        <v>67</v>
      </c>
      <c r="I24" s="7" t="s">
        <v>69</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5000</v>
      </c>
      <c r="K27" s="7">
        <v>3000</v>
      </c>
      <c r="L27" s="7">
        <v>1500</v>
      </c>
      <c r="M27" s="7">
        <v>1800</v>
      </c>
      <c r="N27" s="7">
        <v>6000</v>
      </c>
      <c r="O27" s="7">
        <v>100</v>
      </c>
      <c r="P27" s="7" t="s">
        <v>33</v>
      </c>
      <c r="Q27" s="7">
        <v>25000</v>
      </c>
      <c r="R27" s="7">
        <v>60000</v>
      </c>
      <c r="S27" s="7">
        <v>3500</v>
      </c>
      <c r="T27" s="7">
        <v>2500</v>
      </c>
      <c r="U27" s="7">
        <v>400</v>
      </c>
      <c r="V27" s="7">
        <v>150</v>
      </c>
      <c r="W27" s="7">
        <v>300</v>
      </c>
      <c r="X27" s="7">
        <v>750</v>
      </c>
      <c r="Y27" s="7">
        <v>1000</v>
      </c>
      <c r="Z27" s="7">
        <v>2500</v>
      </c>
      <c r="AA27" s="7">
        <v>2500</v>
      </c>
      <c r="AB27" s="7">
        <v>2500</v>
      </c>
      <c r="AC27" s="7">
        <v>2000</v>
      </c>
      <c r="AD27" s="7">
        <v>1000</v>
      </c>
      <c r="AE27" s="7">
        <v>3000</v>
      </c>
      <c r="AF27" s="7">
        <v>300</v>
      </c>
      <c r="AG27" s="7">
        <v>500</v>
      </c>
      <c r="AI27" s="5">
        <v>1</v>
      </c>
    </row>
    <row r="28" spans="1:35" x14ac:dyDescent="0.35">
      <c r="A28" s="4" t="s">
        <v>73</v>
      </c>
      <c r="B28" s="4" t="s">
        <v>77</v>
      </c>
      <c r="C28" s="4" t="s">
        <v>66</v>
      </c>
      <c r="E28" s="7">
        <v>750</v>
      </c>
      <c r="F28" s="7">
        <v>900</v>
      </c>
      <c r="G28" s="7">
        <v>1250</v>
      </c>
      <c r="H28" s="7">
        <v>450</v>
      </c>
      <c r="I28" s="7">
        <v>250</v>
      </c>
      <c r="J28" s="7">
        <v>5000</v>
      </c>
      <c r="K28" s="7">
        <v>3000</v>
      </c>
      <c r="L28" s="7">
        <v>1500</v>
      </c>
      <c r="M28" s="7">
        <v>1800</v>
      </c>
      <c r="N28" s="7">
        <v>6000</v>
      </c>
      <c r="O28" s="7">
        <v>100</v>
      </c>
      <c r="P28" s="7" t="s">
        <v>67</v>
      </c>
      <c r="Q28" s="7">
        <v>25000</v>
      </c>
      <c r="R28" s="7">
        <v>48500</v>
      </c>
      <c r="S28" s="7">
        <v>3500</v>
      </c>
      <c r="T28" s="7">
        <v>2250</v>
      </c>
      <c r="U28" s="7">
        <v>300</v>
      </c>
      <c r="V28" s="7">
        <v>150</v>
      </c>
      <c r="W28" s="7">
        <v>300</v>
      </c>
      <c r="X28" s="7">
        <v>650</v>
      </c>
      <c r="Y28" s="7">
        <v>1000</v>
      </c>
      <c r="Z28" s="7">
        <v>2000</v>
      </c>
      <c r="AA28" s="7">
        <v>2500</v>
      </c>
      <c r="AB28" s="7">
        <v>2000</v>
      </c>
      <c r="AC28" s="7">
        <v>2000</v>
      </c>
      <c r="AD28" s="7">
        <v>1000</v>
      </c>
      <c r="AE28" s="7">
        <v>3000</v>
      </c>
      <c r="AF28" s="7">
        <v>300</v>
      </c>
      <c r="AG28" s="7">
        <v>500</v>
      </c>
    </row>
    <row r="29" spans="1:35" x14ac:dyDescent="0.35">
      <c r="A29" s="4" t="s">
        <v>73</v>
      </c>
      <c r="B29" s="4" t="s">
        <v>77</v>
      </c>
      <c r="C29" s="4" t="s">
        <v>68</v>
      </c>
      <c r="E29" s="7">
        <v>1000</v>
      </c>
      <c r="F29" s="7">
        <v>1000</v>
      </c>
      <c r="G29" s="7">
        <v>1250</v>
      </c>
      <c r="H29" s="7">
        <v>500</v>
      </c>
      <c r="I29" s="7">
        <v>300</v>
      </c>
      <c r="J29" s="7">
        <v>8000</v>
      </c>
      <c r="K29" s="7">
        <v>16000</v>
      </c>
      <c r="L29" s="7">
        <v>2000</v>
      </c>
      <c r="M29" s="7">
        <v>2000</v>
      </c>
      <c r="N29" s="7">
        <v>8500</v>
      </c>
      <c r="O29" s="7">
        <v>100</v>
      </c>
      <c r="P29" s="7" t="s">
        <v>67</v>
      </c>
      <c r="Q29" s="7">
        <v>27500</v>
      </c>
      <c r="R29" s="7">
        <v>60000</v>
      </c>
      <c r="S29" s="7">
        <v>5000</v>
      </c>
      <c r="T29" s="7">
        <v>3000</v>
      </c>
      <c r="U29" s="7">
        <v>400</v>
      </c>
      <c r="V29" s="7">
        <v>150</v>
      </c>
      <c r="W29" s="7">
        <v>300</v>
      </c>
      <c r="X29" s="7">
        <v>750</v>
      </c>
      <c r="Y29" s="7">
        <v>1100</v>
      </c>
      <c r="Z29" s="7">
        <v>2500</v>
      </c>
      <c r="AA29" s="7">
        <v>4000</v>
      </c>
      <c r="AB29" s="7">
        <v>2500</v>
      </c>
      <c r="AC29" s="7">
        <v>2500</v>
      </c>
      <c r="AD29" s="7">
        <v>1100</v>
      </c>
      <c r="AE29" s="7">
        <v>3000</v>
      </c>
      <c r="AF29" s="7">
        <v>400</v>
      </c>
      <c r="AG29" s="7">
        <v>500</v>
      </c>
    </row>
    <row r="30" spans="1:35" x14ac:dyDescent="0.35">
      <c r="C30" s="38" t="s">
        <v>145</v>
      </c>
      <c r="E30" s="7" t="s">
        <v>67</v>
      </c>
      <c r="F30" s="7" t="s">
        <v>67</v>
      </c>
      <c r="G30" s="7" t="s">
        <v>67</v>
      </c>
      <c r="H30" s="7" t="s">
        <v>67</v>
      </c>
      <c r="I30" s="7" t="s">
        <v>67</v>
      </c>
      <c r="J30" s="7" t="s">
        <v>69</v>
      </c>
      <c r="K30" s="7" t="s">
        <v>69</v>
      </c>
      <c r="L30" s="7" t="s">
        <v>67</v>
      </c>
      <c r="M30" s="7" t="s">
        <v>67</v>
      </c>
      <c r="N30" s="7" t="s">
        <v>69</v>
      </c>
      <c r="O30" s="7" t="s">
        <v>67</v>
      </c>
      <c r="P30" s="7" t="s">
        <v>67</v>
      </c>
      <c r="Q30" s="7" t="s">
        <v>67</v>
      </c>
      <c r="R30" s="7" t="s">
        <v>67</v>
      </c>
      <c r="S30" s="7" t="s">
        <v>69</v>
      </c>
      <c r="T30" s="7" t="s">
        <v>67</v>
      </c>
      <c r="U30" s="7" t="s">
        <v>67</v>
      </c>
      <c r="V30" s="7" t="s">
        <v>67</v>
      </c>
      <c r="W30" s="7" t="s">
        <v>67</v>
      </c>
      <c r="X30" s="7" t="s">
        <v>67</v>
      </c>
      <c r="Y30" s="7" t="s">
        <v>67</v>
      </c>
      <c r="Z30" s="7" t="s">
        <v>67</v>
      </c>
      <c r="AA30" s="7" t="s">
        <v>69</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3625</v>
      </c>
      <c r="G33" s="7" t="s">
        <v>33</v>
      </c>
      <c r="H33" s="7">
        <v>500</v>
      </c>
      <c r="I33" s="7">
        <v>300</v>
      </c>
      <c r="J33" s="7">
        <v>5000</v>
      </c>
      <c r="K33" s="7" t="s">
        <v>33</v>
      </c>
      <c r="L33" s="7" t="s">
        <v>33</v>
      </c>
      <c r="M33" s="7">
        <v>2500</v>
      </c>
      <c r="N33" s="7" t="s">
        <v>33</v>
      </c>
      <c r="O33" s="7" t="s">
        <v>33</v>
      </c>
      <c r="P33" s="7" t="s">
        <v>33</v>
      </c>
      <c r="Q33" s="7" t="s">
        <v>33</v>
      </c>
      <c r="R33" s="7" t="s">
        <v>33</v>
      </c>
      <c r="S33" s="7">
        <v>7000</v>
      </c>
      <c r="T33" s="7">
        <v>6500</v>
      </c>
      <c r="U33" s="7" t="s">
        <v>33</v>
      </c>
      <c r="V33" s="7">
        <v>150</v>
      </c>
      <c r="W33" s="7" t="s">
        <v>33</v>
      </c>
      <c r="X33" s="7" t="s">
        <v>33</v>
      </c>
      <c r="Y33" s="7" t="s">
        <v>33</v>
      </c>
      <c r="Z33" s="7">
        <v>1750</v>
      </c>
      <c r="AA33" s="7">
        <v>3000</v>
      </c>
      <c r="AB33" s="7">
        <v>3250</v>
      </c>
      <c r="AC33" s="7">
        <v>3500</v>
      </c>
      <c r="AD33" s="7">
        <v>1750</v>
      </c>
      <c r="AE33" s="7">
        <v>6000</v>
      </c>
      <c r="AF33" s="7">
        <v>250</v>
      </c>
      <c r="AG33" s="7" t="s">
        <v>33</v>
      </c>
      <c r="AI33" s="5">
        <v>13</v>
      </c>
    </row>
    <row r="34" spans="1:35" x14ac:dyDescent="0.35">
      <c r="A34" s="4" t="s">
        <v>73</v>
      </c>
      <c r="B34" s="4" t="s">
        <v>79</v>
      </c>
      <c r="C34" s="4" t="s">
        <v>66</v>
      </c>
      <c r="E34" s="7">
        <v>1000</v>
      </c>
      <c r="F34" s="7">
        <v>3250</v>
      </c>
      <c r="G34" s="7" t="s">
        <v>67</v>
      </c>
      <c r="H34" s="7">
        <v>500</v>
      </c>
      <c r="I34" s="7">
        <v>300</v>
      </c>
      <c r="J34" s="7">
        <v>5000</v>
      </c>
      <c r="K34" s="7" t="s">
        <v>67</v>
      </c>
      <c r="L34" s="7" t="s">
        <v>67</v>
      </c>
      <c r="M34" s="7">
        <v>2000</v>
      </c>
      <c r="N34" s="7" t="s">
        <v>67</v>
      </c>
      <c r="O34" s="7" t="s">
        <v>67</v>
      </c>
      <c r="P34" s="7" t="s">
        <v>67</v>
      </c>
      <c r="Q34" s="7" t="s">
        <v>67</v>
      </c>
      <c r="R34" s="7" t="s">
        <v>67</v>
      </c>
      <c r="S34" s="7">
        <v>6000</v>
      </c>
      <c r="T34" s="7">
        <v>5000</v>
      </c>
      <c r="U34" s="7" t="s">
        <v>67</v>
      </c>
      <c r="V34" s="7">
        <v>125</v>
      </c>
      <c r="W34" s="7" t="s">
        <v>67</v>
      </c>
      <c r="X34" s="7" t="s">
        <v>67</v>
      </c>
      <c r="Y34" s="7" t="s">
        <v>67</v>
      </c>
      <c r="Z34" s="7">
        <v>1750</v>
      </c>
      <c r="AA34" s="7">
        <v>2500</v>
      </c>
      <c r="AB34" s="7">
        <v>2000</v>
      </c>
      <c r="AC34" s="7">
        <v>3000</v>
      </c>
      <c r="AD34" s="7">
        <v>1000</v>
      </c>
      <c r="AE34" s="7">
        <v>6000</v>
      </c>
      <c r="AF34" s="7">
        <v>250</v>
      </c>
      <c r="AG34" s="7" t="s">
        <v>67</v>
      </c>
    </row>
    <row r="35" spans="1:35" x14ac:dyDescent="0.35">
      <c r="A35" s="4" t="s">
        <v>73</v>
      </c>
      <c r="B35" s="4" t="s">
        <v>79</v>
      </c>
      <c r="C35" s="4" t="s">
        <v>68</v>
      </c>
      <c r="E35" s="7">
        <v>1750</v>
      </c>
      <c r="F35" s="7">
        <v>4000</v>
      </c>
      <c r="G35" s="7" t="s">
        <v>67</v>
      </c>
      <c r="H35" s="7">
        <v>600</v>
      </c>
      <c r="I35" s="7">
        <v>300</v>
      </c>
      <c r="J35" s="7">
        <v>5500</v>
      </c>
      <c r="K35" s="7" t="s">
        <v>67</v>
      </c>
      <c r="L35" s="7" t="s">
        <v>67</v>
      </c>
      <c r="M35" s="7">
        <v>5000</v>
      </c>
      <c r="N35" s="7" t="s">
        <v>67</v>
      </c>
      <c r="O35" s="7" t="s">
        <v>67</v>
      </c>
      <c r="P35" s="7" t="s">
        <v>67</v>
      </c>
      <c r="Q35" s="7" t="s">
        <v>67</v>
      </c>
      <c r="R35" s="7" t="s">
        <v>67</v>
      </c>
      <c r="S35" s="7">
        <v>7500</v>
      </c>
      <c r="T35" s="7">
        <v>6500</v>
      </c>
      <c r="U35" s="7" t="s">
        <v>67</v>
      </c>
      <c r="V35" s="7">
        <v>200</v>
      </c>
      <c r="W35" s="7" t="s">
        <v>67</v>
      </c>
      <c r="X35" s="7" t="s">
        <v>67</v>
      </c>
      <c r="Y35" s="7" t="s">
        <v>67</v>
      </c>
      <c r="Z35" s="7">
        <v>2250</v>
      </c>
      <c r="AA35" s="7">
        <v>3500</v>
      </c>
      <c r="AB35" s="7">
        <v>4000</v>
      </c>
      <c r="AC35" s="7">
        <v>4000</v>
      </c>
      <c r="AD35" s="7">
        <v>3000</v>
      </c>
      <c r="AE35" s="7">
        <v>7000</v>
      </c>
      <c r="AF35" s="7">
        <v>300</v>
      </c>
      <c r="AG35" s="7" t="s">
        <v>67</v>
      </c>
    </row>
    <row r="36" spans="1:35" x14ac:dyDescent="0.35">
      <c r="C36" s="38" t="s">
        <v>145</v>
      </c>
      <c r="E36" s="7" t="s">
        <v>69</v>
      </c>
      <c r="F36" s="7" t="s">
        <v>67</v>
      </c>
      <c r="G36" s="7" t="s">
        <v>67</v>
      </c>
      <c r="H36" s="7" t="s">
        <v>67</v>
      </c>
      <c r="I36" s="7" t="s">
        <v>67</v>
      </c>
      <c r="J36" s="7" t="s">
        <v>67</v>
      </c>
      <c r="K36" s="7" t="s">
        <v>67</v>
      </c>
      <c r="L36" s="7" t="s">
        <v>67</v>
      </c>
      <c r="M36" s="7" t="s">
        <v>69</v>
      </c>
      <c r="N36" s="7" t="s">
        <v>67</v>
      </c>
      <c r="O36" s="7" t="s">
        <v>67</v>
      </c>
      <c r="P36" s="7" t="s">
        <v>67</v>
      </c>
      <c r="Q36" s="7" t="s">
        <v>67</v>
      </c>
      <c r="R36" s="7" t="s">
        <v>67</v>
      </c>
      <c r="S36" s="7" t="s">
        <v>67</v>
      </c>
      <c r="T36" s="7" t="s">
        <v>67</v>
      </c>
      <c r="U36" s="7" t="s">
        <v>67</v>
      </c>
      <c r="V36" s="7" t="s">
        <v>69</v>
      </c>
      <c r="W36" s="7" t="s">
        <v>67</v>
      </c>
      <c r="X36" s="7" t="s">
        <v>67</v>
      </c>
      <c r="Y36" s="7" t="s">
        <v>67</v>
      </c>
      <c r="Z36" s="7" t="s">
        <v>67</v>
      </c>
      <c r="AA36" s="7" t="s">
        <v>69</v>
      </c>
      <c r="AB36" s="7" t="s">
        <v>69</v>
      </c>
      <c r="AC36" s="7" t="s">
        <v>67</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1500</v>
      </c>
      <c r="H39" s="7">
        <v>500</v>
      </c>
      <c r="I39" s="7">
        <v>350</v>
      </c>
      <c r="J39" s="7">
        <v>5000</v>
      </c>
      <c r="K39" s="7">
        <v>5000</v>
      </c>
      <c r="L39" s="7" t="s">
        <v>33</v>
      </c>
      <c r="M39" s="7">
        <v>2250</v>
      </c>
      <c r="N39" s="7" t="s">
        <v>33</v>
      </c>
      <c r="O39" s="7" t="s">
        <v>33</v>
      </c>
      <c r="P39" s="7" t="s">
        <v>33</v>
      </c>
      <c r="Q39" s="7" t="s">
        <v>33</v>
      </c>
      <c r="R39" s="7" t="s">
        <v>33</v>
      </c>
      <c r="S39" s="7" t="s">
        <v>33</v>
      </c>
      <c r="T39" s="7" t="s">
        <v>33</v>
      </c>
      <c r="U39" s="7" t="s">
        <v>33</v>
      </c>
      <c r="V39" s="7">
        <v>200</v>
      </c>
      <c r="W39" s="7" t="s">
        <v>33</v>
      </c>
      <c r="X39" s="7" t="s">
        <v>33</v>
      </c>
      <c r="Y39" s="7" t="s">
        <v>33</v>
      </c>
      <c r="Z39" s="7">
        <v>6000</v>
      </c>
      <c r="AA39" s="7" t="s">
        <v>33</v>
      </c>
      <c r="AB39" s="7" t="s">
        <v>33</v>
      </c>
      <c r="AC39" s="7" t="s">
        <v>33</v>
      </c>
      <c r="AD39" s="7" t="s">
        <v>33</v>
      </c>
      <c r="AE39" s="7" t="s">
        <v>33</v>
      </c>
      <c r="AF39" s="7">
        <v>300</v>
      </c>
      <c r="AG39" s="7" t="s">
        <v>33</v>
      </c>
      <c r="AI39" s="5">
        <v>18</v>
      </c>
    </row>
    <row r="40" spans="1:35" x14ac:dyDescent="0.35">
      <c r="A40" s="4" t="s">
        <v>81</v>
      </c>
      <c r="B40" s="4" t="s">
        <v>82</v>
      </c>
      <c r="C40" s="4" t="s">
        <v>66</v>
      </c>
      <c r="E40" s="7">
        <v>750</v>
      </c>
      <c r="F40" s="7">
        <v>1000</v>
      </c>
      <c r="G40" s="7">
        <v>1500</v>
      </c>
      <c r="H40" s="7">
        <v>400</v>
      </c>
      <c r="I40" s="7">
        <v>300</v>
      </c>
      <c r="J40" s="7">
        <v>5000</v>
      </c>
      <c r="K40" s="7">
        <v>3750</v>
      </c>
      <c r="L40" s="7" t="s">
        <v>67</v>
      </c>
      <c r="M40" s="7">
        <v>2000</v>
      </c>
      <c r="N40" s="7" t="s">
        <v>67</v>
      </c>
      <c r="O40" s="7" t="s">
        <v>67</v>
      </c>
      <c r="P40" s="7" t="s">
        <v>67</v>
      </c>
      <c r="Q40" s="7" t="s">
        <v>67</v>
      </c>
      <c r="R40" s="7" t="s">
        <v>67</v>
      </c>
      <c r="S40" s="7" t="s">
        <v>67</v>
      </c>
      <c r="T40" s="7" t="s">
        <v>67</v>
      </c>
      <c r="U40" s="7" t="s">
        <v>67</v>
      </c>
      <c r="V40" s="7">
        <v>150</v>
      </c>
      <c r="W40" s="7" t="s">
        <v>67</v>
      </c>
      <c r="X40" s="7" t="s">
        <v>67</v>
      </c>
      <c r="Y40" s="7" t="s">
        <v>67</v>
      </c>
      <c r="Z40" s="7">
        <v>3500</v>
      </c>
      <c r="AA40" s="7" t="s">
        <v>67</v>
      </c>
      <c r="AB40" s="7" t="s">
        <v>67</v>
      </c>
      <c r="AC40" s="7" t="s">
        <v>67</v>
      </c>
      <c r="AD40" s="7" t="s">
        <v>67</v>
      </c>
      <c r="AE40" s="7" t="s">
        <v>67</v>
      </c>
      <c r="AF40" s="7">
        <v>300</v>
      </c>
      <c r="AG40" s="7" t="s">
        <v>67</v>
      </c>
    </row>
    <row r="41" spans="1:35" x14ac:dyDescent="0.35">
      <c r="A41" s="4" t="s">
        <v>81</v>
      </c>
      <c r="B41" s="4" t="s">
        <v>82</v>
      </c>
      <c r="C41" s="4" t="s">
        <v>68</v>
      </c>
      <c r="E41" s="7">
        <v>1350</v>
      </c>
      <c r="F41" s="7">
        <v>1300</v>
      </c>
      <c r="G41" s="7">
        <v>1500</v>
      </c>
      <c r="H41" s="7">
        <v>500</v>
      </c>
      <c r="I41" s="7">
        <v>400</v>
      </c>
      <c r="J41" s="7">
        <v>6000</v>
      </c>
      <c r="K41" s="7">
        <v>8000</v>
      </c>
      <c r="L41" s="7" t="s">
        <v>67</v>
      </c>
      <c r="M41" s="7">
        <v>3000</v>
      </c>
      <c r="N41" s="7" t="s">
        <v>67</v>
      </c>
      <c r="O41" s="7" t="s">
        <v>67</v>
      </c>
      <c r="P41" s="7" t="s">
        <v>67</v>
      </c>
      <c r="Q41" s="7" t="s">
        <v>67</v>
      </c>
      <c r="R41" s="7" t="s">
        <v>67</v>
      </c>
      <c r="S41" s="7" t="s">
        <v>67</v>
      </c>
      <c r="T41" s="7" t="s">
        <v>67</v>
      </c>
      <c r="U41" s="7" t="s">
        <v>67</v>
      </c>
      <c r="V41" s="7">
        <v>800</v>
      </c>
      <c r="W41" s="7" t="s">
        <v>67</v>
      </c>
      <c r="X41" s="7" t="s">
        <v>67</v>
      </c>
      <c r="Y41" s="7" t="s">
        <v>67</v>
      </c>
      <c r="Z41" s="7">
        <v>7500</v>
      </c>
      <c r="AA41" s="7" t="s">
        <v>67</v>
      </c>
      <c r="AB41" s="7" t="s">
        <v>67</v>
      </c>
      <c r="AC41" s="7" t="s">
        <v>67</v>
      </c>
      <c r="AD41" s="7" t="s">
        <v>67</v>
      </c>
      <c r="AE41" s="7" t="s">
        <v>67</v>
      </c>
      <c r="AF41" s="7">
        <v>350</v>
      </c>
      <c r="AG41" s="7" t="s">
        <v>67</v>
      </c>
    </row>
    <row r="42" spans="1:35" x14ac:dyDescent="0.35">
      <c r="C42" s="38" t="s">
        <v>145</v>
      </c>
      <c r="E42" s="7" t="s">
        <v>69</v>
      </c>
      <c r="F42" s="7" t="s">
        <v>67</v>
      </c>
      <c r="G42" s="7" t="s">
        <v>67</v>
      </c>
      <c r="H42" s="7" t="s">
        <v>67</v>
      </c>
      <c r="I42" s="7" t="s">
        <v>67</v>
      </c>
      <c r="J42" s="7" t="s">
        <v>67</v>
      </c>
      <c r="K42" s="7" t="s">
        <v>69</v>
      </c>
      <c r="L42" s="7" t="s">
        <v>67</v>
      </c>
      <c r="M42" s="7" t="s">
        <v>69</v>
      </c>
      <c r="N42" s="7" t="s">
        <v>67</v>
      </c>
      <c r="O42" s="7" t="s">
        <v>67</v>
      </c>
      <c r="P42" s="7" t="s">
        <v>67</v>
      </c>
      <c r="Q42" s="7" t="s">
        <v>67</v>
      </c>
      <c r="R42" s="7" t="s">
        <v>67</v>
      </c>
      <c r="S42" s="7" t="s">
        <v>67</v>
      </c>
      <c r="T42" s="7" t="s">
        <v>67</v>
      </c>
      <c r="U42" s="7" t="s">
        <v>67</v>
      </c>
      <c r="V42" s="7" t="s">
        <v>69</v>
      </c>
      <c r="W42" s="7" t="s">
        <v>67</v>
      </c>
      <c r="X42" s="7" t="s">
        <v>67</v>
      </c>
      <c r="Y42" s="7" t="s">
        <v>67</v>
      </c>
      <c r="Z42" s="7" t="s">
        <v>69</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t="s">
        <v>33</v>
      </c>
      <c r="I45" s="7">
        <v>300</v>
      </c>
      <c r="J45" s="7">
        <v>3750</v>
      </c>
      <c r="K45" s="7" t="s">
        <v>33</v>
      </c>
      <c r="L45" s="7">
        <v>1000</v>
      </c>
      <c r="M45" s="7" t="s">
        <v>33</v>
      </c>
      <c r="N45" s="7">
        <v>6000</v>
      </c>
      <c r="O45" s="7" t="s">
        <v>33</v>
      </c>
      <c r="P45" s="7" t="s">
        <v>33</v>
      </c>
      <c r="Q45" s="7" t="s">
        <v>33</v>
      </c>
      <c r="R45" s="7" t="s">
        <v>33</v>
      </c>
      <c r="S45" s="7" t="s">
        <v>33</v>
      </c>
      <c r="T45" s="7" t="s">
        <v>33</v>
      </c>
      <c r="U45" s="7">
        <v>300</v>
      </c>
      <c r="V45" s="7">
        <v>150</v>
      </c>
      <c r="W45" s="7" t="s">
        <v>33</v>
      </c>
      <c r="X45" s="7">
        <v>1500</v>
      </c>
      <c r="Y45" s="7" t="s">
        <v>33</v>
      </c>
      <c r="Z45" s="7">
        <v>4000</v>
      </c>
      <c r="AA45" s="7">
        <v>2750</v>
      </c>
      <c r="AB45" s="7" t="s">
        <v>33</v>
      </c>
      <c r="AC45" s="7" t="s">
        <v>33</v>
      </c>
      <c r="AD45" s="7">
        <v>1500</v>
      </c>
      <c r="AE45" s="7">
        <v>4500</v>
      </c>
      <c r="AF45" s="7">
        <v>200</v>
      </c>
      <c r="AG45" s="7" t="s">
        <v>33</v>
      </c>
      <c r="AI45" s="5">
        <v>16</v>
      </c>
    </row>
    <row r="46" spans="1:35" x14ac:dyDescent="0.35">
      <c r="A46" s="4" t="s">
        <v>81</v>
      </c>
      <c r="B46" s="4" t="s">
        <v>84</v>
      </c>
      <c r="C46" s="4" t="s">
        <v>66</v>
      </c>
      <c r="E46" s="7">
        <v>900</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125</v>
      </c>
      <c r="W46" s="7" t="s">
        <v>67</v>
      </c>
      <c r="X46" s="7">
        <v>1000</v>
      </c>
      <c r="Y46" s="7" t="s">
        <v>67</v>
      </c>
      <c r="Z46" s="7">
        <v>3000</v>
      </c>
      <c r="AA46" s="7">
        <v>2250</v>
      </c>
      <c r="AB46" s="7" t="s">
        <v>67</v>
      </c>
      <c r="AC46" s="7" t="s">
        <v>67</v>
      </c>
      <c r="AD46" s="7">
        <v>1500</v>
      </c>
      <c r="AE46" s="7">
        <v>4500</v>
      </c>
      <c r="AF46" s="7">
        <v>200</v>
      </c>
      <c r="AG46" s="7" t="s">
        <v>67</v>
      </c>
    </row>
    <row r="47" spans="1:35" x14ac:dyDescent="0.35">
      <c r="A47" s="4" t="s">
        <v>81</v>
      </c>
      <c r="B47" s="4" t="s">
        <v>84</v>
      </c>
      <c r="C47" s="4" t="s">
        <v>68</v>
      </c>
      <c r="E47" s="7">
        <v>1000</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1500</v>
      </c>
      <c r="Y47" s="7" t="s">
        <v>67</v>
      </c>
      <c r="Z47" s="7">
        <v>4500</v>
      </c>
      <c r="AA47" s="7">
        <v>3000</v>
      </c>
      <c r="AB47" s="7" t="s">
        <v>67</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v>7500</v>
      </c>
      <c r="L51" s="7" t="s">
        <v>33</v>
      </c>
      <c r="M51" s="7" t="s">
        <v>33</v>
      </c>
      <c r="N51" s="7" t="s">
        <v>33</v>
      </c>
      <c r="O51" s="7">
        <v>100</v>
      </c>
      <c r="P51" s="7" t="s">
        <v>33</v>
      </c>
      <c r="Q51" s="7" t="s">
        <v>33</v>
      </c>
      <c r="R51" s="7" t="s">
        <v>33</v>
      </c>
      <c r="S51" s="7">
        <v>1200</v>
      </c>
      <c r="T51" s="7">
        <v>600</v>
      </c>
      <c r="U51" s="7" t="s">
        <v>33</v>
      </c>
      <c r="V51" s="7" t="s">
        <v>33</v>
      </c>
      <c r="W51" s="7" t="s">
        <v>33</v>
      </c>
      <c r="X51" s="7" t="s">
        <v>33</v>
      </c>
      <c r="Y51" s="7" t="s">
        <v>33</v>
      </c>
      <c r="Z51" s="7">
        <v>2000</v>
      </c>
      <c r="AA51" s="7" t="s">
        <v>33</v>
      </c>
      <c r="AB51" s="7" t="s">
        <v>33</v>
      </c>
      <c r="AC51" s="7" t="s">
        <v>33</v>
      </c>
      <c r="AD51" s="7">
        <v>2000</v>
      </c>
      <c r="AE51" s="7" t="s">
        <v>33</v>
      </c>
      <c r="AF51" s="7">
        <v>300</v>
      </c>
      <c r="AG51" s="7" t="s">
        <v>33</v>
      </c>
      <c r="AI51" s="5">
        <v>19</v>
      </c>
    </row>
    <row r="52" spans="1:35" x14ac:dyDescent="0.35">
      <c r="A52" s="4" t="s">
        <v>81</v>
      </c>
      <c r="B52" s="4" t="s">
        <v>86</v>
      </c>
      <c r="C52" s="4" t="s">
        <v>66</v>
      </c>
      <c r="E52" s="7" t="s">
        <v>67</v>
      </c>
      <c r="F52" s="7" t="s">
        <v>67</v>
      </c>
      <c r="G52" s="7" t="s">
        <v>67</v>
      </c>
      <c r="H52" s="7">
        <v>300</v>
      </c>
      <c r="I52" s="7">
        <v>250</v>
      </c>
      <c r="J52" s="7">
        <v>6000</v>
      </c>
      <c r="K52" s="7">
        <v>6000</v>
      </c>
      <c r="L52" s="7" t="s">
        <v>67</v>
      </c>
      <c r="M52" s="7" t="s">
        <v>67</v>
      </c>
      <c r="N52" s="7" t="s">
        <v>67</v>
      </c>
      <c r="O52" s="7">
        <v>100</v>
      </c>
      <c r="P52" s="7" t="s">
        <v>67</v>
      </c>
      <c r="Q52" s="7" t="s">
        <v>67</v>
      </c>
      <c r="R52" s="7" t="s">
        <v>67</v>
      </c>
      <c r="S52" s="7">
        <v>1200</v>
      </c>
      <c r="T52" s="7">
        <v>600</v>
      </c>
      <c r="U52" s="7" t="s">
        <v>67</v>
      </c>
      <c r="V52" s="7" t="s">
        <v>67</v>
      </c>
      <c r="W52" s="7" t="s">
        <v>67</v>
      </c>
      <c r="X52" s="7" t="s">
        <v>67</v>
      </c>
      <c r="Y52" s="7" t="s">
        <v>67</v>
      </c>
      <c r="Z52" s="7">
        <v>2000</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v>8000</v>
      </c>
      <c r="L53" s="7" t="s">
        <v>67</v>
      </c>
      <c r="M53" s="7" t="s">
        <v>67</v>
      </c>
      <c r="N53" s="7" t="s">
        <v>67</v>
      </c>
      <c r="O53" s="7">
        <v>100</v>
      </c>
      <c r="P53" s="7" t="s">
        <v>67</v>
      </c>
      <c r="Q53" s="7" t="s">
        <v>67</v>
      </c>
      <c r="R53" s="7" t="s">
        <v>67</v>
      </c>
      <c r="S53" s="7">
        <v>1250</v>
      </c>
      <c r="T53" s="7">
        <v>700</v>
      </c>
      <c r="U53" s="7" t="s">
        <v>67</v>
      </c>
      <c r="V53" s="7" t="s">
        <v>67</v>
      </c>
      <c r="W53" s="7" t="s">
        <v>67</v>
      </c>
      <c r="X53" s="7" t="s">
        <v>67</v>
      </c>
      <c r="Y53" s="7" t="s">
        <v>67</v>
      </c>
      <c r="Z53" s="7">
        <v>2000</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1100</v>
      </c>
      <c r="F57" s="7">
        <v>2250</v>
      </c>
      <c r="G57" s="7">
        <v>3000</v>
      </c>
      <c r="H57" s="7">
        <v>500</v>
      </c>
      <c r="I57" s="7">
        <v>350</v>
      </c>
      <c r="J57" s="7">
        <v>5000</v>
      </c>
      <c r="K57" s="7">
        <v>27500</v>
      </c>
      <c r="L57" s="7">
        <v>1275</v>
      </c>
      <c r="M57" s="7">
        <v>2000</v>
      </c>
      <c r="N57" s="7">
        <v>6000</v>
      </c>
      <c r="O57" s="7">
        <v>100</v>
      </c>
      <c r="P57" s="7" t="s">
        <v>33</v>
      </c>
      <c r="Q57" s="7">
        <v>23500</v>
      </c>
      <c r="R57" s="7">
        <v>30000</v>
      </c>
      <c r="S57" s="7">
        <v>6500</v>
      </c>
      <c r="T57" s="7">
        <v>4500</v>
      </c>
      <c r="U57" s="7">
        <v>775</v>
      </c>
      <c r="V57" s="7">
        <v>175</v>
      </c>
      <c r="W57" s="7">
        <v>500</v>
      </c>
      <c r="X57" s="7">
        <v>750</v>
      </c>
      <c r="Y57" s="7">
        <v>1300</v>
      </c>
      <c r="Z57" s="7">
        <v>1750</v>
      </c>
      <c r="AA57" s="7">
        <v>3000</v>
      </c>
      <c r="AB57" s="7">
        <v>2000</v>
      </c>
      <c r="AC57" s="7">
        <v>2500</v>
      </c>
      <c r="AD57" s="7">
        <v>1200</v>
      </c>
      <c r="AE57" s="7">
        <v>3000</v>
      </c>
      <c r="AF57" s="7">
        <v>300</v>
      </c>
      <c r="AG57" s="7">
        <v>500</v>
      </c>
      <c r="AI57" s="5">
        <v>1</v>
      </c>
    </row>
    <row r="58" spans="1:35" x14ac:dyDescent="0.35">
      <c r="A58" s="4" t="s">
        <v>81</v>
      </c>
      <c r="B58" s="4" t="s">
        <v>88</v>
      </c>
      <c r="C58" s="4" t="s">
        <v>66</v>
      </c>
      <c r="E58" s="7">
        <v>800</v>
      </c>
      <c r="F58" s="7">
        <v>2000</v>
      </c>
      <c r="G58" s="7">
        <v>2500</v>
      </c>
      <c r="H58" s="7">
        <v>450</v>
      </c>
      <c r="I58" s="7">
        <v>225</v>
      </c>
      <c r="J58" s="7">
        <v>5000</v>
      </c>
      <c r="K58" s="7">
        <v>22000</v>
      </c>
      <c r="L58" s="7">
        <v>1250</v>
      </c>
      <c r="M58" s="7">
        <v>1800</v>
      </c>
      <c r="N58" s="7">
        <v>6000</v>
      </c>
      <c r="O58" s="7">
        <v>100</v>
      </c>
      <c r="P58" s="7" t="s">
        <v>67</v>
      </c>
      <c r="Q58" s="7">
        <v>22500</v>
      </c>
      <c r="R58" s="7">
        <v>30000</v>
      </c>
      <c r="S58" s="7">
        <v>6000</v>
      </c>
      <c r="T58" s="7">
        <v>4250</v>
      </c>
      <c r="U58" s="7">
        <v>500</v>
      </c>
      <c r="V58" s="7">
        <v>150</v>
      </c>
      <c r="W58" s="7">
        <v>400</v>
      </c>
      <c r="X58" s="7">
        <v>750</v>
      </c>
      <c r="Y58" s="7">
        <v>1250</v>
      </c>
      <c r="Z58" s="7">
        <v>1250</v>
      </c>
      <c r="AA58" s="7">
        <v>2750</v>
      </c>
      <c r="AB58" s="7">
        <v>2000</v>
      </c>
      <c r="AC58" s="7">
        <v>2500</v>
      </c>
      <c r="AD58" s="7">
        <v>750</v>
      </c>
      <c r="AE58" s="7">
        <v>3000</v>
      </c>
      <c r="AF58" s="7">
        <v>300</v>
      </c>
      <c r="AG58" s="7">
        <v>500</v>
      </c>
    </row>
    <row r="59" spans="1:35" x14ac:dyDescent="0.35">
      <c r="A59" s="4" t="s">
        <v>81</v>
      </c>
      <c r="B59" s="4" t="s">
        <v>88</v>
      </c>
      <c r="C59" s="4" t="s">
        <v>68</v>
      </c>
      <c r="E59" s="7">
        <v>1250</v>
      </c>
      <c r="F59" s="7">
        <v>3000</v>
      </c>
      <c r="G59" s="7">
        <v>3500</v>
      </c>
      <c r="H59" s="7">
        <v>500</v>
      </c>
      <c r="I59" s="7">
        <v>350</v>
      </c>
      <c r="J59" s="7">
        <v>5000</v>
      </c>
      <c r="K59" s="7">
        <v>30000</v>
      </c>
      <c r="L59" s="7">
        <v>1500</v>
      </c>
      <c r="M59" s="7">
        <v>2500</v>
      </c>
      <c r="N59" s="7">
        <v>6000</v>
      </c>
      <c r="O59" s="7">
        <v>100</v>
      </c>
      <c r="P59" s="7" t="s">
        <v>67</v>
      </c>
      <c r="Q59" s="7">
        <v>25000</v>
      </c>
      <c r="R59" s="7">
        <v>32500</v>
      </c>
      <c r="S59" s="7">
        <v>7000</v>
      </c>
      <c r="T59" s="7">
        <v>4500</v>
      </c>
      <c r="U59" s="7">
        <v>850</v>
      </c>
      <c r="V59" s="7">
        <v>200</v>
      </c>
      <c r="W59" s="7">
        <v>500</v>
      </c>
      <c r="X59" s="7">
        <v>800</v>
      </c>
      <c r="Y59" s="7">
        <v>1750</v>
      </c>
      <c r="Z59" s="7">
        <v>2250</v>
      </c>
      <c r="AA59" s="7">
        <v>3250</v>
      </c>
      <c r="AB59" s="7">
        <v>2750</v>
      </c>
      <c r="AC59" s="7">
        <v>2750</v>
      </c>
      <c r="AD59" s="7">
        <v>1250</v>
      </c>
      <c r="AE59" s="7">
        <v>3000</v>
      </c>
      <c r="AF59" s="7">
        <v>400</v>
      </c>
      <c r="AG59" s="7">
        <v>800</v>
      </c>
    </row>
    <row r="60" spans="1:35" x14ac:dyDescent="0.35">
      <c r="C60" s="38" t="s">
        <v>145</v>
      </c>
      <c r="E60" s="7" t="s">
        <v>69</v>
      </c>
      <c r="F60" s="7" t="s">
        <v>69</v>
      </c>
      <c r="G60" s="7" t="s">
        <v>69</v>
      </c>
      <c r="H60" s="7" t="s">
        <v>67</v>
      </c>
      <c r="I60" s="7" t="s">
        <v>69</v>
      </c>
      <c r="J60" s="7" t="s">
        <v>67</v>
      </c>
      <c r="K60" s="7" t="s">
        <v>67</v>
      </c>
      <c r="L60" s="7" t="s">
        <v>67</v>
      </c>
      <c r="M60" s="7" t="s">
        <v>67</v>
      </c>
      <c r="N60" s="7" t="s">
        <v>67</v>
      </c>
      <c r="O60" s="7" t="s">
        <v>67</v>
      </c>
      <c r="P60" s="7" t="s">
        <v>67</v>
      </c>
      <c r="Q60" s="7" t="s">
        <v>67</v>
      </c>
      <c r="R60" s="7" t="s">
        <v>67</v>
      </c>
      <c r="S60" s="7" t="s">
        <v>67</v>
      </c>
      <c r="T60" s="7" t="s">
        <v>67</v>
      </c>
      <c r="U60" s="7" t="s">
        <v>69</v>
      </c>
      <c r="V60" s="7" t="s">
        <v>67</v>
      </c>
      <c r="W60" s="7" t="s">
        <v>67</v>
      </c>
      <c r="X60" s="7" t="s">
        <v>67</v>
      </c>
      <c r="Y60" s="7" t="s">
        <v>69</v>
      </c>
      <c r="Z60" s="7" t="s">
        <v>69</v>
      </c>
      <c r="AA60" s="7" t="s">
        <v>67</v>
      </c>
      <c r="AB60" s="7" t="s">
        <v>67</v>
      </c>
      <c r="AC60" s="7" t="s">
        <v>67</v>
      </c>
      <c r="AD60" s="7" t="s">
        <v>69</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t="s">
        <v>33</v>
      </c>
      <c r="K63" s="7" t="s">
        <v>33</v>
      </c>
      <c r="L63" s="7" t="s">
        <v>33</v>
      </c>
      <c r="M63" s="7" t="s">
        <v>33</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1875</v>
      </c>
      <c r="AE63" s="7" t="s">
        <v>33</v>
      </c>
      <c r="AF63" s="7">
        <v>300</v>
      </c>
      <c r="AG63" s="7" t="s">
        <v>33</v>
      </c>
      <c r="AI63" s="5">
        <v>20</v>
      </c>
    </row>
    <row r="64" spans="1:35" x14ac:dyDescent="0.35">
      <c r="A64" s="4" t="s">
        <v>81</v>
      </c>
      <c r="B64" s="4" t="s">
        <v>90</v>
      </c>
      <c r="C64" s="4" t="s">
        <v>66</v>
      </c>
      <c r="E64" s="7">
        <v>1250</v>
      </c>
      <c r="F64" s="7" t="s">
        <v>67</v>
      </c>
      <c r="G64" s="7" t="s">
        <v>67</v>
      </c>
      <c r="H64" s="7" t="s">
        <v>67</v>
      </c>
      <c r="I64" s="7">
        <v>500</v>
      </c>
      <c r="J64" s="7" t="s">
        <v>67</v>
      </c>
      <c r="K64" s="7" t="s">
        <v>67</v>
      </c>
      <c r="L64" s="7" t="s">
        <v>67</v>
      </c>
      <c r="M64" s="7" t="s">
        <v>67</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1250</v>
      </c>
      <c r="F65" s="7" t="s">
        <v>67</v>
      </c>
      <c r="G65" s="7" t="s">
        <v>67</v>
      </c>
      <c r="H65" s="7" t="s">
        <v>67</v>
      </c>
      <c r="I65" s="7">
        <v>500</v>
      </c>
      <c r="J65" s="7" t="s">
        <v>67</v>
      </c>
      <c r="K65" s="7" t="s">
        <v>67</v>
      </c>
      <c r="L65" s="7" t="s">
        <v>67</v>
      </c>
      <c r="M65" s="7" t="s">
        <v>67</v>
      </c>
      <c r="N65" s="7" t="s">
        <v>67</v>
      </c>
      <c r="O65" s="7" t="s">
        <v>67</v>
      </c>
      <c r="P65" s="7" t="s">
        <v>67</v>
      </c>
      <c r="Q65" s="7" t="s">
        <v>67</v>
      </c>
      <c r="R65" s="7" t="s">
        <v>67</v>
      </c>
      <c r="S65" s="7" t="s">
        <v>67</v>
      </c>
      <c r="T65" s="7" t="s">
        <v>67</v>
      </c>
      <c r="U65" s="7" t="s">
        <v>67</v>
      </c>
      <c r="V65" s="7">
        <v>150</v>
      </c>
      <c r="W65" s="7" t="s">
        <v>67</v>
      </c>
      <c r="X65" s="7" t="s">
        <v>67</v>
      </c>
      <c r="Y65" s="7" t="s">
        <v>67</v>
      </c>
      <c r="Z65" s="7">
        <v>2250</v>
      </c>
      <c r="AA65" s="7">
        <v>3000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146</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c r="AI69" s="5">
        <v>29</v>
      </c>
    </row>
    <row r="70" spans="1:35"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t="s">
        <v>33</v>
      </c>
      <c r="F75" s="7" t="s">
        <v>33</v>
      </c>
      <c r="G75" s="7" t="s">
        <v>33</v>
      </c>
      <c r="H75" s="7" t="s">
        <v>33</v>
      </c>
      <c r="I75" s="7" t="s">
        <v>33</v>
      </c>
      <c r="J75" s="7" t="s">
        <v>33</v>
      </c>
      <c r="K75" s="7" t="s">
        <v>33</v>
      </c>
      <c r="L75" s="7" t="s">
        <v>33</v>
      </c>
      <c r="M75" s="7" t="s">
        <v>33</v>
      </c>
      <c r="N75" s="7" t="s">
        <v>33</v>
      </c>
      <c r="O75" s="7" t="s">
        <v>33</v>
      </c>
      <c r="P75" s="7" t="s">
        <v>33</v>
      </c>
      <c r="Q75" s="7" t="s">
        <v>33</v>
      </c>
      <c r="R75" s="7" t="s">
        <v>33</v>
      </c>
      <c r="S75" s="7" t="s">
        <v>33</v>
      </c>
      <c r="T75" s="7" t="s">
        <v>33</v>
      </c>
      <c r="U75" s="7" t="s">
        <v>33</v>
      </c>
      <c r="V75" s="7" t="s">
        <v>33</v>
      </c>
      <c r="W75" s="7" t="s">
        <v>33</v>
      </c>
      <c r="X75" s="7" t="s">
        <v>33</v>
      </c>
      <c r="Y75" s="7" t="s">
        <v>33</v>
      </c>
      <c r="Z75" s="7" t="s">
        <v>33</v>
      </c>
      <c r="AA75" s="7" t="s">
        <v>33</v>
      </c>
      <c r="AB75" s="7" t="s">
        <v>33</v>
      </c>
      <c r="AC75" s="7" t="s">
        <v>33</v>
      </c>
      <c r="AD75" s="7" t="s">
        <v>33</v>
      </c>
      <c r="AE75" s="7" t="s">
        <v>33</v>
      </c>
      <c r="AF75" s="7" t="s">
        <v>33</v>
      </c>
      <c r="AG75" s="7" t="s">
        <v>33</v>
      </c>
      <c r="AI75" s="5">
        <v>29</v>
      </c>
    </row>
    <row r="76" spans="1:35"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5"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t="s">
        <v>33</v>
      </c>
      <c r="H81" s="7">
        <v>500</v>
      </c>
      <c r="I81" s="7">
        <v>300</v>
      </c>
      <c r="J81" s="7">
        <v>4900</v>
      </c>
      <c r="K81" s="7">
        <v>3000</v>
      </c>
      <c r="L81" s="7">
        <v>1550</v>
      </c>
      <c r="M81" s="7">
        <v>2000</v>
      </c>
      <c r="N81" s="7">
        <v>8250</v>
      </c>
      <c r="O81" s="7">
        <v>100</v>
      </c>
      <c r="P81" s="7">
        <v>15000</v>
      </c>
      <c r="Q81" s="7">
        <v>30000</v>
      </c>
      <c r="R81" s="7">
        <v>38500</v>
      </c>
      <c r="S81" s="7">
        <v>6000</v>
      </c>
      <c r="T81" s="7">
        <v>4250</v>
      </c>
      <c r="U81" s="7">
        <v>425</v>
      </c>
      <c r="V81" s="7">
        <v>200</v>
      </c>
      <c r="W81" s="7">
        <v>800</v>
      </c>
      <c r="X81" s="7">
        <v>1000</v>
      </c>
      <c r="Y81" s="7">
        <v>1225</v>
      </c>
      <c r="Z81" s="7">
        <v>3000</v>
      </c>
      <c r="AA81" s="7">
        <v>2725</v>
      </c>
      <c r="AB81" s="7">
        <v>2000</v>
      </c>
      <c r="AC81" s="7">
        <v>2500</v>
      </c>
      <c r="AD81" s="7">
        <v>1150</v>
      </c>
      <c r="AE81" s="7">
        <v>3000</v>
      </c>
      <c r="AF81" s="7">
        <v>225</v>
      </c>
      <c r="AG81" s="7">
        <v>275</v>
      </c>
      <c r="AI81" s="5">
        <v>1</v>
      </c>
    </row>
    <row r="82" spans="1:35" x14ac:dyDescent="0.35">
      <c r="A82" s="4" t="s">
        <v>96</v>
      </c>
      <c r="B82" s="4" t="s">
        <v>97</v>
      </c>
      <c r="C82" s="4" t="s">
        <v>66</v>
      </c>
      <c r="E82" s="7">
        <v>800</v>
      </c>
      <c r="F82" s="7">
        <v>4500</v>
      </c>
      <c r="G82" s="7" t="s">
        <v>67</v>
      </c>
      <c r="H82" s="7">
        <v>450</v>
      </c>
      <c r="I82" s="7">
        <v>250</v>
      </c>
      <c r="J82" s="7">
        <v>4500</v>
      </c>
      <c r="K82" s="7">
        <v>3000</v>
      </c>
      <c r="L82" s="7">
        <v>1500</v>
      </c>
      <c r="M82" s="7">
        <v>2000</v>
      </c>
      <c r="N82" s="7">
        <v>8000</v>
      </c>
      <c r="O82" s="7">
        <v>100</v>
      </c>
      <c r="P82" s="7">
        <v>15000</v>
      </c>
      <c r="Q82" s="7">
        <v>30000</v>
      </c>
      <c r="R82" s="7">
        <v>38500</v>
      </c>
      <c r="S82" s="7">
        <v>5500</v>
      </c>
      <c r="T82" s="7">
        <v>4000</v>
      </c>
      <c r="U82" s="7">
        <v>400</v>
      </c>
      <c r="V82" s="7">
        <v>150</v>
      </c>
      <c r="W82" s="7">
        <v>750</v>
      </c>
      <c r="X82" s="7">
        <v>1000</v>
      </c>
      <c r="Y82" s="7">
        <v>1200</v>
      </c>
      <c r="Z82" s="7">
        <v>3000</v>
      </c>
      <c r="AA82" s="7">
        <v>2700</v>
      </c>
      <c r="AB82" s="7">
        <v>2000</v>
      </c>
      <c r="AC82" s="7">
        <v>2000</v>
      </c>
      <c r="AD82" s="7">
        <v>1000</v>
      </c>
      <c r="AE82" s="7">
        <v>3000</v>
      </c>
      <c r="AF82" s="7">
        <v>200</v>
      </c>
      <c r="AG82" s="7">
        <v>250</v>
      </c>
    </row>
    <row r="83" spans="1:35" x14ac:dyDescent="0.35">
      <c r="A83" s="4" t="s">
        <v>96</v>
      </c>
      <c r="B83" s="4" t="s">
        <v>97</v>
      </c>
      <c r="C83" s="4" t="s">
        <v>68</v>
      </c>
      <c r="E83" s="7">
        <v>1200</v>
      </c>
      <c r="F83" s="7">
        <v>5000</v>
      </c>
      <c r="G83" s="7" t="s">
        <v>67</v>
      </c>
      <c r="H83" s="7">
        <v>500</v>
      </c>
      <c r="I83" s="7">
        <v>300</v>
      </c>
      <c r="J83" s="7">
        <v>5000</v>
      </c>
      <c r="K83" s="7">
        <v>3000</v>
      </c>
      <c r="L83" s="7">
        <v>1600</v>
      </c>
      <c r="M83" s="7">
        <v>2000</v>
      </c>
      <c r="N83" s="7">
        <v>8500</v>
      </c>
      <c r="O83" s="7">
        <v>100</v>
      </c>
      <c r="P83" s="7">
        <v>15000</v>
      </c>
      <c r="Q83" s="7">
        <v>30000</v>
      </c>
      <c r="R83" s="7">
        <v>38500</v>
      </c>
      <c r="S83" s="7">
        <v>6000</v>
      </c>
      <c r="T83" s="7">
        <v>4500</v>
      </c>
      <c r="U83" s="7">
        <v>500</v>
      </c>
      <c r="V83" s="7">
        <v>200</v>
      </c>
      <c r="W83" s="7">
        <v>850</v>
      </c>
      <c r="X83" s="7">
        <v>1050</v>
      </c>
      <c r="Y83" s="7">
        <v>1300</v>
      </c>
      <c r="Z83" s="7">
        <v>3250</v>
      </c>
      <c r="AA83" s="7">
        <v>2750</v>
      </c>
      <c r="AB83" s="7">
        <v>2000</v>
      </c>
      <c r="AC83" s="7">
        <v>3000</v>
      </c>
      <c r="AD83" s="7">
        <v>1200</v>
      </c>
      <c r="AE83" s="7">
        <v>3250</v>
      </c>
      <c r="AF83" s="7">
        <v>300</v>
      </c>
      <c r="AG83" s="7">
        <v>300</v>
      </c>
    </row>
    <row r="84" spans="1:35" x14ac:dyDescent="0.35">
      <c r="C84" s="38" t="s">
        <v>145</v>
      </c>
      <c r="E84" s="7" t="s">
        <v>69</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69</v>
      </c>
      <c r="AD84" s="7" t="s">
        <v>67</v>
      </c>
      <c r="AE84" s="7" t="s">
        <v>67</v>
      </c>
      <c r="AF84" s="7" t="s">
        <v>69</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1750</v>
      </c>
      <c r="F87" s="7" t="s">
        <v>33</v>
      </c>
      <c r="G87" s="7" t="s">
        <v>33</v>
      </c>
      <c r="H87" s="7" t="s">
        <v>33</v>
      </c>
      <c r="I87" s="7">
        <v>500</v>
      </c>
      <c r="J87" s="7">
        <v>8500</v>
      </c>
      <c r="K87" s="7" t="s">
        <v>33</v>
      </c>
      <c r="L87" s="7">
        <v>2000</v>
      </c>
      <c r="M87" s="7" t="s">
        <v>33</v>
      </c>
      <c r="N87" s="7" t="s">
        <v>33</v>
      </c>
      <c r="O87" s="7" t="s">
        <v>33</v>
      </c>
      <c r="P87" s="7" t="s">
        <v>33</v>
      </c>
      <c r="Q87" s="7" t="s">
        <v>33</v>
      </c>
      <c r="R87" s="7" t="s">
        <v>33</v>
      </c>
      <c r="S87" s="7">
        <v>6875</v>
      </c>
      <c r="T87" s="7">
        <v>5500</v>
      </c>
      <c r="U87" s="7" t="s">
        <v>33</v>
      </c>
      <c r="V87" s="7">
        <v>350</v>
      </c>
      <c r="W87" s="7" t="s">
        <v>33</v>
      </c>
      <c r="X87" s="7" t="s">
        <v>33</v>
      </c>
      <c r="Y87" s="7" t="s">
        <v>33</v>
      </c>
      <c r="Z87" s="7">
        <v>3000</v>
      </c>
      <c r="AA87" s="7">
        <v>4000</v>
      </c>
      <c r="AB87" s="7" t="s">
        <v>33</v>
      </c>
      <c r="AC87" s="7" t="s">
        <v>33</v>
      </c>
      <c r="AD87" s="7" t="s">
        <v>33</v>
      </c>
      <c r="AE87" s="7" t="s">
        <v>33</v>
      </c>
      <c r="AF87" s="7" t="s">
        <v>33</v>
      </c>
      <c r="AG87" s="7" t="s">
        <v>33</v>
      </c>
      <c r="AI87" s="5">
        <v>20</v>
      </c>
    </row>
    <row r="88" spans="1:35" x14ac:dyDescent="0.35">
      <c r="A88" s="4" t="s">
        <v>99</v>
      </c>
      <c r="B88" s="4" t="s">
        <v>100</v>
      </c>
      <c r="C88" s="4" t="s">
        <v>66</v>
      </c>
      <c r="E88" s="7">
        <v>1400</v>
      </c>
      <c r="F88" s="7" t="s">
        <v>67</v>
      </c>
      <c r="G88" s="7" t="s">
        <v>67</v>
      </c>
      <c r="H88" s="7" t="s">
        <v>67</v>
      </c>
      <c r="I88" s="7">
        <v>400</v>
      </c>
      <c r="J88" s="7">
        <v>8000</v>
      </c>
      <c r="K88" s="7" t="s">
        <v>67</v>
      </c>
      <c r="L88" s="7">
        <v>1500</v>
      </c>
      <c r="M88" s="7" t="s">
        <v>67</v>
      </c>
      <c r="N88" s="7" t="s">
        <v>67</v>
      </c>
      <c r="O88" s="7" t="s">
        <v>67</v>
      </c>
      <c r="P88" s="7" t="s">
        <v>67</v>
      </c>
      <c r="Q88" s="7" t="s">
        <v>67</v>
      </c>
      <c r="R88" s="7" t="s">
        <v>67</v>
      </c>
      <c r="S88" s="7">
        <v>5500</v>
      </c>
      <c r="T88" s="7">
        <v>4000</v>
      </c>
      <c r="U88" s="7" t="s">
        <v>67</v>
      </c>
      <c r="V88" s="7">
        <v>200</v>
      </c>
      <c r="W88" s="7" t="s">
        <v>67</v>
      </c>
      <c r="X88" s="7" t="s">
        <v>67</v>
      </c>
      <c r="Y88" s="7" t="s">
        <v>67</v>
      </c>
      <c r="Z88" s="7">
        <v>2500</v>
      </c>
      <c r="AA88" s="7">
        <v>3500</v>
      </c>
      <c r="AB88" s="7" t="s">
        <v>67</v>
      </c>
      <c r="AC88" s="7" t="s">
        <v>67</v>
      </c>
      <c r="AD88" s="7" t="s">
        <v>67</v>
      </c>
      <c r="AE88" s="7" t="s">
        <v>67</v>
      </c>
      <c r="AF88" s="7" t="s">
        <v>67</v>
      </c>
      <c r="AG88" s="7" t="s">
        <v>67</v>
      </c>
    </row>
    <row r="89" spans="1:35" x14ac:dyDescent="0.35">
      <c r="A89" s="4" t="s">
        <v>99</v>
      </c>
      <c r="B89" s="4" t="s">
        <v>100</v>
      </c>
      <c r="C89" s="4" t="s">
        <v>68</v>
      </c>
      <c r="E89" s="7">
        <v>2250</v>
      </c>
      <c r="F89" s="7" t="s">
        <v>67</v>
      </c>
      <c r="G89" s="7" t="s">
        <v>67</v>
      </c>
      <c r="H89" s="7" t="s">
        <v>67</v>
      </c>
      <c r="I89" s="7">
        <v>500</v>
      </c>
      <c r="J89" s="7">
        <v>9000</v>
      </c>
      <c r="K89" s="7" t="s">
        <v>67</v>
      </c>
      <c r="L89" s="7">
        <v>2000</v>
      </c>
      <c r="M89" s="7" t="s">
        <v>67</v>
      </c>
      <c r="N89" s="7" t="s">
        <v>67</v>
      </c>
      <c r="O89" s="7" t="s">
        <v>67</v>
      </c>
      <c r="P89" s="7" t="s">
        <v>67</v>
      </c>
      <c r="Q89" s="7" t="s">
        <v>67</v>
      </c>
      <c r="R89" s="7" t="s">
        <v>67</v>
      </c>
      <c r="S89" s="7">
        <v>8000</v>
      </c>
      <c r="T89" s="7">
        <v>6000</v>
      </c>
      <c r="U89" s="7" t="s">
        <v>67</v>
      </c>
      <c r="V89" s="7">
        <v>400</v>
      </c>
      <c r="W89" s="7" t="s">
        <v>67</v>
      </c>
      <c r="X89" s="7" t="s">
        <v>67</v>
      </c>
      <c r="Y89" s="7" t="s">
        <v>67</v>
      </c>
      <c r="Z89" s="7">
        <v>6750</v>
      </c>
      <c r="AA89" s="7">
        <v>4500</v>
      </c>
      <c r="AB89" s="7" t="s">
        <v>67</v>
      </c>
      <c r="AC89" s="7" t="s">
        <v>67</v>
      </c>
      <c r="AD89" s="7" t="s">
        <v>67</v>
      </c>
      <c r="AE89" s="7" t="s">
        <v>67</v>
      </c>
      <c r="AF89" s="7" t="s">
        <v>67</v>
      </c>
      <c r="AG89" s="7" t="s">
        <v>67</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69</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1000</v>
      </c>
      <c r="F93" s="7" t="s">
        <v>33</v>
      </c>
      <c r="G93" s="7" t="s">
        <v>33</v>
      </c>
      <c r="H93" s="7">
        <v>575</v>
      </c>
      <c r="I93" s="7" t="s">
        <v>33</v>
      </c>
      <c r="J93" s="7">
        <v>6000</v>
      </c>
      <c r="K93" s="7" t="s">
        <v>33</v>
      </c>
      <c r="L93" s="7">
        <v>650</v>
      </c>
      <c r="M93" s="7">
        <v>1500</v>
      </c>
      <c r="N93" s="7" t="s">
        <v>33</v>
      </c>
      <c r="O93" s="7" t="s">
        <v>33</v>
      </c>
      <c r="P93" s="7" t="s">
        <v>33</v>
      </c>
      <c r="Q93" s="7" t="s">
        <v>33</v>
      </c>
      <c r="R93" s="7" t="s">
        <v>33</v>
      </c>
      <c r="S93" s="7" t="s">
        <v>33</v>
      </c>
      <c r="T93" s="7">
        <v>5500</v>
      </c>
      <c r="U93" s="7" t="s">
        <v>33</v>
      </c>
      <c r="V93" s="7">
        <v>162.5</v>
      </c>
      <c r="W93" s="7" t="s">
        <v>33</v>
      </c>
      <c r="X93" s="7" t="s">
        <v>33</v>
      </c>
      <c r="Y93" s="7" t="s">
        <v>33</v>
      </c>
      <c r="Z93" s="7">
        <v>2000</v>
      </c>
      <c r="AA93" s="7">
        <v>2875</v>
      </c>
      <c r="AB93" s="7">
        <v>2625</v>
      </c>
      <c r="AC93" s="7" t="s">
        <v>33</v>
      </c>
      <c r="AD93" s="7">
        <v>5000</v>
      </c>
      <c r="AE93" s="7">
        <v>6875</v>
      </c>
      <c r="AF93" s="7" t="s">
        <v>33</v>
      </c>
      <c r="AG93" s="7" t="s">
        <v>33</v>
      </c>
      <c r="AI93" s="5">
        <v>17</v>
      </c>
    </row>
    <row r="94" spans="1:35" x14ac:dyDescent="0.35">
      <c r="A94" s="4" t="s">
        <v>99</v>
      </c>
      <c r="B94" s="4" t="s">
        <v>102</v>
      </c>
      <c r="C94" s="4" t="s">
        <v>66</v>
      </c>
      <c r="E94" s="7">
        <v>900</v>
      </c>
      <c r="F94" s="7" t="s">
        <v>67</v>
      </c>
      <c r="G94" s="7" t="s">
        <v>67</v>
      </c>
      <c r="H94" s="7">
        <v>500</v>
      </c>
      <c r="I94" s="7" t="s">
        <v>67</v>
      </c>
      <c r="J94" s="7">
        <v>6000</v>
      </c>
      <c r="K94" s="7" t="s">
        <v>67</v>
      </c>
      <c r="L94" s="7">
        <v>600</v>
      </c>
      <c r="M94" s="7">
        <v>1250</v>
      </c>
      <c r="N94" s="7" t="s">
        <v>67</v>
      </c>
      <c r="O94" s="7" t="s">
        <v>67</v>
      </c>
      <c r="P94" s="7" t="s">
        <v>67</v>
      </c>
      <c r="Q94" s="7" t="s">
        <v>67</v>
      </c>
      <c r="R94" s="7" t="s">
        <v>67</v>
      </c>
      <c r="S94" s="7" t="s">
        <v>67</v>
      </c>
      <c r="T94" s="7">
        <v>5000</v>
      </c>
      <c r="U94" s="7" t="s">
        <v>67</v>
      </c>
      <c r="V94" s="7">
        <v>150</v>
      </c>
      <c r="W94" s="7" t="s">
        <v>67</v>
      </c>
      <c r="X94" s="7" t="s">
        <v>67</v>
      </c>
      <c r="Y94" s="7" t="s">
        <v>67</v>
      </c>
      <c r="Z94" s="7">
        <v>1500</v>
      </c>
      <c r="AA94" s="7">
        <v>2500</v>
      </c>
      <c r="AB94" s="7">
        <v>2500</v>
      </c>
      <c r="AC94" s="7" t="s">
        <v>67</v>
      </c>
      <c r="AD94" s="7">
        <v>4500</v>
      </c>
      <c r="AE94" s="7">
        <v>6000</v>
      </c>
      <c r="AF94" s="7" t="s">
        <v>67</v>
      </c>
      <c r="AG94" s="7" t="s">
        <v>67</v>
      </c>
    </row>
    <row r="95" spans="1:35" x14ac:dyDescent="0.35">
      <c r="A95" s="4" t="s">
        <v>99</v>
      </c>
      <c r="B95" s="4" t="s">
        <v>102</v>
      </c>
      <c r="C95" s="4" t="s">
        <v>68</v>
      </c>
      <c r="E95" s="7">
        <v>1100</v>
      </c>
      <c r="F95" s="7" t="s">
        <v>67</v>
      </c>
      <c r="G95" s="7" t="s">
        <v>67</v>
      </c>
      <c r="H95" s="7">
        <v>600</v>
      </c>
      <c r="I95" s="7" t="s">
        <v>67</v>
      </c>
      <c r="J95" s="7">
        <v>6500</v>
      </c>
      <c r="K95" s="7" t="s">
        <v>67</v>
      </c>
      <c r="L95" s="7">
        <v>700</v>
      </c>
      <c r="M95" s="7">
        <v>1500</v>
      </c>
      <c r="N95" s="7" t="s">
        <v>67</v>
      </c>
      <c r="O95" s="7" t="s">
        <v>67</v>
      </c>
      <c r="P95" s="7" t="s">
        <v>67</v>
      </c>
      <c r="Q95" s="7" t="s">
        <v>67</v>
      </c>
      <c r="R95" s="7" t="s">
        <v>67</v>
      </c>
      <c r="S95" s="7" t="s">
        <v>67</v>
      </c>
      <c r="T95" s="7">
        <v>6000</v>
      </c>
      <c r="U95" s="7" t="s">
        <v>67</v>
      </c>
      <c r="V95" s="7">
        <v>200</v>
      </c>
      <c r="W95" s="7" t="s">
        <v>67</v>
      </c>
      <c r="X95" s="7" t="s">
        <v>67</v>
      </c>
      <c r="Y95" s="7" t="s">
        <v>67</v>
      </c>
      <c r="Z95" s="7">
        <v>2100</v>
      </c>
      <c r="AA95" s="7">
        <v>3000</v>
      </c>
      <c r="AB95" s="7">
        <v>3000</v>
      </c>
      <c r="AC95" s="7" t="s">
        <v>67</v>
      </c>
      <c r="AD95" s="7">
        <v>6000</v>
      </c>
      <c r="AE95" s="7">
        <v>7500</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69</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2000</v>
      </c>
      <c r="F99" s="7">
        <v>5000</v>
      </c>
      <c r="G99" s="7">
        <v>6000</v>
      </c>
      <c r="H99" s="7">
        <v>500</v>
      </c>
      <c r="I99" s="7">
        <v>350</v>
      </c>
      <c r="J99" s="7">
        <v>7500</v>
      </c>
      <c r="K99" s="7">
        <v>21000</v>
      </c>
      <c r="L99" s="7">
        <v>1500</v>
      </c>
      <c r="M99" s="7">
        <v>2500</v>
      </c>
      <c r="N99" s="7">
        <v>5000</v>
      </c>
      <c r="O99" s="7">
        <v>100</v>
      </c>
      <c r="P99" s="7" t="s">
        <v>33</v>
      </c>
      <c r="Q99" s="7" t="s">
        <v>33</v>
      </c>
      <c r="R99" s="7" t="s">
        <v>33</v>
      </c>
      <c r="S99" s="7">
        <v>8500</v>
      </c>
      <c r="T99" s="7">
        <v>7500</v>
      </c>
      <c r="U99" s="7">
        <v>2000</v>
      </c>
      <c r="V99" s="7">
        <v>250</v>
      </c>
      <c r="W99" s="7">
        <v>750</v>
      </c>
      <c r="X99" s="7">
        <v>1250</v>
      </c>
      <c r="Y99" s="7">
        <v>2000</v>
      </c>
      <c r="Z99" s="7">
        <v>2500</v>
      </c>
      <c r="AA99" s="7">
        <v>4500</v>
      </c>
      <c r="AB99" s="7">
        <v>3000</v>
      </c>
      <c r="AC99" s="7">
        <v>3000</v>
      </c>
      <c r="AD99" s="7">
        <v>5000</v>
      </c>
      <c r="AE99" s="7">
        <v>7500</v>
      </c>
      <c r="AF99" s="7">
        <v>600</v>
      </c>
      <c r="AG99" s="7">
        <v>200</v>
      </c>
      <c r="AI99" s="5">
        <v>3</v>
      </c>
    </row>
    <row r="100" spans="1:35" x14ac:dyDescent="0.35">
      <c r="A100" s="4" t="s">
        <v>99</v>
      </c>
      <c r="B100" s="4" t="s">
        <v>104</v>
      </c>
      <c r="C100" s="4" t="s">
        <v>66</v>
      </c>
      <c r="E100" s="7">
        <v>1500</v>
      </c>
      <c r="F100" s="7">
        <v>5000</v>
      </c>
      <c r="G100" s="7">
        <v>6000</v>
      </c>
      <c r="H100" s="7">
        <v>500</v>
      </c>
      <c r="I100" s="7">
        <v>350</v>
      </c>
      <c r="J100" s="7">
        <v>7000</v>
      </c>
      <c r="K100" s="7">
        <v>15000</v>
      </c>
      <c r="L100" s="7">
        <v>1500</v>
      </c>
      <c r="M100" s="7">
        <v>1500</v>
      </c>
      <c r="N100" s="7">
        <v>5000</v>
      </c>
      <c r="O100" s="7">
        <v>100</v>
      </c>
      <c r="P100" s="7" t="s">
        <v>67</v>
      </c>
      <c r="Q100" s="7" t="s">
        <v>67</v>
      </c>
      <c r="R100" s="7" t="s">
        <v>67</v>
      </c>
      <c r="S100" s="7">
        <v>8500</v>
      </c>
      <c r="T100" s="7">
        <v>7500</v>
      </c>
      <c r="U100" s="7">
        <v>2000</v>
      </c>
      <c r="V100" s="7">
        <v>200</v>
      </c>
      <c r="W100" s="7">
        <v>750</v>
      </c>
      <c r="X100" s="7">
        <v>1250</v>
      </c>
      <c r="Y100" s="7">
        <v>2000</v>
      </c>
      <c r="Z100" s="7">
        <v>2250</v>
      </c>
      <c r="AA100" s="7">
        <v>4000</v>
      </c>
      <c r="AB100" s="7">
        <v>3000</v>
      </c>
      <c r="AC100" s="7">
        <v>3000</v>
      </c>
      <c r="AD100" s="7">
        <v>2000</v>
      </c>
      <c r="AE100" s="7">
        <v>7500</v>
      </c>
      <c r="AF100" s="7">
        <v>600</v>
      </c>
      <c r="AG100" s="7">
        <v>200</v>
      </c>
    </row>
    <row r="101" spans="1:35" x14ac:dyDescent="0.35">
      <c r="A101" s="4" t="s">
        <v>99</v>
      </c>
      <c r="B101" s="4" t="s">
        <v>104</v>
      </c>
      <c r="C101" s="4" t="s">
        <v>68</v>
      </c>
      <c r="E101" s="7">
        <v>2000</v>
      </c>
      <c r="F101" s="7">
        <v>6000</v>
      </c>
      <c r="G101" s="7">
        <v>6500</v>
      </c>
      <c r="H101" s="7">
        <v>600</v>
      </c>
      <c r="I101" s="7">
        <v>400</v>
      </c>
      <c r="J101" s="7">
        <v>8000</v>
      </c>
      <c r="K101" s="7">
        <v>22500</v>
      </c>
      <c r="L101" s="7">
        <v>2000</v>
      </c>
      <c r="M101" s="7">
        <v>3000</v>
      </c>
      <c r="N101" s="7">
        <v>6000</v>
      </c>
      <c r="O101" s="7">
        <v>100</v>
      </c>
      <c r="P101" s="7" t="s">
        <v>67</v>
      </c>
      <c r="Q101" s="7" t="s">
        <v>67</v>
      </c>
      <c r="R101" s="7" t="s">
        <v>67</v>
      </c>
      <c r="S101" s="7">
        <v>11000</v>
      </c>
      <c r="T101" s="7">
        <v>7500</v>
      </c>
      <c r="U101" s="7">
        <v>4000</v>
      </c>
      <c r="V101" s="7">
        <v>250</v>
      </c>
      <c r="W101" s="7">
        <v>750</v>
      </c>
      <c r="X101" s="7">
        <v>1500</v>
      </c>
      <c r="Y101" s="7">
        <v>2500</v>
      </c>
      <c r="Z101" s="7">
        <v>2500</v>
      </c>
      <c r="AA101" s="7">
        <v>5000</v>
      </c>
      <c r="AB101" s="7">
        <v>4500</v>
      </c>
      <c r="AC101" s="7">
        <v>4500</v>
      </c>
      <c r="AD101" s="7">
        <v>6000</v>
      </c>
      <c r="AE101" s="7">
        <v>8000</v>
      </c>
      <c r="AF101" s="7">
        <v>600</v>
      </c>
      <c r="AG101" s="7">
        <v>200</v>
      </c>
    </row>
    <row r="102" spans="1:35" x14ac:dyDescent="0.35">
      <c r="C102" s="38" t="s">
        <v>145</v>
      </c>
      <c r="E102" s="7" t="s">
        <v>67</v>
      </c>
      <c r="F102" s="7" t="s">
        <v>67</v>
      </c>
      <c r="G102" s="7" t="s">
        <v>67</v>
      </c>
      <c r="H102" s="7" t="s">
        <v>67</v>
      </c>
      <c r="I102" s="7" t="s">
        <v>67</v>
      </c>
      <c r="J102" s="7" t="s">
        <v>67</v>
      </c>
      <c r="K102" s="7" t="s">
        <v>69</v>
      </c>
      <c r="L102" s="7" t="s">
        <v>67</v>
      </c>
      <c r="M102" s="7" t="s">
        <v>69</v>
      </c>
      <c r="N102" s="7" t="s">
        <v>67</v>
      </c>
      <c r="O102" s="7" t="s">
        <v>67</v>
      </c>
      <c r="P102" s="7" t="s">
        <v>67</v>
      </c>
      <c r="Q102" s="7" t="s">
        <v>67</v>
      </c>
      <c r="R102" s="7" t="s">
        <v>67</v>
      </c>
      <c r="S102" s="7" t="s">
        <v>67</v>
      </c>
      <c r="T102" s="7" t="s">
        <v>67</v>
      </c>
      <c r="U102" s="7" t="s">
        <v>69</v>
      </c>
      <c r="V102" s="7" t="s">
        <v>67</v>
      </c>
      <c r="W102" s="7" t="s">
        <v>67</v>
      </c>
      <c r="X102" s="7" t="s">
        <v>67</v>
      </c>
      <c r="Y102" s="7" t="s">
        <v>67</v>
      </c>
      <c r="Z102" s="7" t="s">
        <v>67</v>
      </c>
      <c r="AA102" s="7" t="s">
        <v>67</v>
      </c>
      <c r="AB102" s="7" t="s">
        <v>69</v>
      </c>
      <c r="AC102" s="7" t="s">
        <v>69</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3250</v>
      </c>
      <c r="F105" s="7">
        <v>1875</v>
      </c>
      <c r="G105" s="7">
        <v>2125</v>
      </c>
      <c r="H105" s="7" t="s">
        <v>33</v>
      </c>
      <c r="I105" s="7" t="s">
        <v>33</v>
      </c>
      <c r="J105" s="7" t="s">
        <v>33</v>
      </c>
      <c r="K105" s="7" t="s">
        <v>33</v>
      </c>
      <c r="L105" s="7" t="s">
        <v>33</v>
      </c>
      <c r="M105" s="7" t="s">
        <v>33</v>
      </c>
      <c r="N105" s="7">
        <v>8250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t="s">
        <v>33</v>
      </c>
      <c r="AG105" s="7" t="s">
        <v>33</v>
      </c>
      <c r="AI105" s="5">
        <v>24</v>
      </c>
    </row>
    <row r="106" spans="1:35" x14ac:dyDescent="0.35">
      <c r="A106" s="4" t="s">
        <v>99</v>
      </c>
      <c r="B106" s="4" t="s">
        <v>106</v>
      </c>
      <c r="C106" s="4" t="s">
        <v>66</v>
      </c>
      <c r="E106" s="7">
        <v>2500</v>
      </c>
      <c r="F106" s="7">
        <v>1500</v>
      </c>
      <c r="G106" s="7">
        <v>1750</v>
      </c>
      <c r="H106" s="7" t="s">
        <v>67</v>
      </c>
      <c r="I106" s="7" t="s">
        <v>67</v>
      </c>
      <c r="J106" s="7" t="s">
        <v>67</v>
      </c>
      <c r="K106" s="7" t="s">
        <v>67</v>
      </c>
      <c r="L106" s="7" t="s">
        <v>67</v>
      </c>
      <c r="M106" s="7" t="s">
        <v>67</v>
      </c>
      <c r="N106" s="7">
        <v>7500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t="s">
        <v>67</v>
      </c>
      <c r="AG106" s="7" t="s">
        <v>67</v>
      </c>
    </row>
    <row r="107" spans="1:35" x14ac:dyDescent="0.35">
      <c r="A107" s="4" t="s">
        <v>99</v>
      </c>
      <c r="B107" s="4" t="s">
        <v>106</v>
      </c>
      <c r="C107" s="4" t="s">
        <v>68</v>
      </c>
      <c r="E107" s="7">
        <v>3750</v>
      </c>
      <c r="F107" s="7">
        <v>2000</v>
      </c>
      <c r="G107" s="7">
        <v>2500</v>
      </c>
      <c r="H107" s="7" t="s">
        <v>67</v>
      </c>
      <c r="I107" s="7" t="s">
        <v>67</v>
      </c>
      <c r="J107" s="7" t="s">
        <v>67</v>
      </c>
      <c r="K107" s="7" t="s">
        <v>67</v>
      </c>
      <c r="L107" s="7" t="s">
        <v>67</v>
      </c>
      <c r="M107" s="7" t="s">
        <v>67</v>
      </c>
      <c r="N107" s="7">
        <v>8750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2000</v>
      </c>
      <c r="AE107" s="7" t="s">
        <v>67</v>
      </c>
      <c r="AF107" s="7" t="s">
        <v>67</v>
      </c>
      <c r="AG107" s="7" t="s">
        <v>67</v>
      </c>
    </row>
    <row r="108" spans="1:35" x14ac:dyDescent="0.35">
      <c r="C108" s="38" t="s">
        <v>145</v>
      </c>
      <c r="E108" s="7" t="s">
        <v>69</v>
      </c>
      <c r="F108" s="7" t="s">
        <v>67</v>
      </c>
      <c r="G108" s="7" t="s">
        <v>69</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48" priority="1" operator="containsText" text="!!">
      <formula>NOT(ISERROR(SEARCH("!!",A1)))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C653-ABA7-4C4A-A100-B08F0B56D228}">
  <sheetPr>
    <tabColor theme="2"/>
  </sheetPr>
  <dimension ref="A1:AN120"/>
  <sheetViews>
    <sheetView topLeftCell="A7" workbookViewId="0">
      <selection activeCell="H28" sqref="H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2187</v>
      </c>
    </row>
    <row r="3" spans="1:40" x14ac:dyDescent="0.35">
      <c r="A3" s="10" t="s">
        <v>2184</v>
      </c>
    </row>
    <row r="4" spans="1:40" x14ac:dyDescent="0.35">
      <c r="D4" s="55"/>
    </row>
    <row r="5" spans="1:40" x14ac:dyDescent="0.35">
      <c r="A5" s="4" t="s">
        <v>31</v>
      </c>
      <c r="B5" s="4" t="s">
        <v>141</v>
      </c>
      <c r="C5" s="4" t="s">
        <v>32</v>
      </c>
      <c r="D5" s="55"/>
      <c r="E5" s="7">
        <v>1225</v>
      </c>
      <c r="F5" s="7">
        <v>3500</v>
      </c>
      <c r="G5" s="7">
        <v>3375</v>
      </c>
      <c r="H5" s="7">
        <v>500</v>
      </c>
      <c r="I5" s="7">
        <v>350</v>
      </c>
      <c r="J5" s="7">
        <v>5125</v>
      </c>
      <c r="K5" s="7">
        <v>9000</v>
      </c>
      <c r="L5" s="7">
        <v>1400</v>
      </c>
      <c r="M5" s="7">
        <v>2125</v>
      </c>
      <c r="N5" s="7">
        <v>6750</v>
      </c>
      <c r="O5" s="7">
        <v>100</v>
      </c>
      <c r="P5" s="7">
        <v>15000</v>
      </c>
      <c r="Q5" s="7">
        <v>28250</v>
      </c>
      <c r="R5" s="7">
        <v>38750</v>
      </c>
      <c r="S5" s="7">
        <v>7250</v>
      </c>
      <c r="T5" s="7">
        <v>5375</v>
      </c>
      <c r="U5" s="7">
        <v>500</v>
      </c>
      <c r="V5" s="7">
        <v>250</v>
      </c>
      <c r="W5" s="7">
        <v>575</v>
      </c>
      <c r="X5" s="7">
        <v>1050</v>
      </c>
      <c r="Y5" s="7">
        <v>1375</v>
      </c>
      <c r="Z5" s="7">
        <v>2500</v>
      </c>
      <c r="AA5" s="7">
        <v>3500</v>
      </c>
      <c r="AB5" s="7">
        <v>2500</v>
      </c>
      <c r="AC5" s="7">
        <v>2500</v>
      </c>
      <c r="AD5" s="7">
        <v>1500</v>
      </c>
      <c r="AE5" s="7">
        <v>4750</v>
      </c>
      <c r="AF5" s="7">
        <v>300</v>
      </c>
      <c r="AG5" s="7">
        <v>500</v>
      </c>
    </row>
    <row r="6" spans="1:40" x14ac:dyDescent="0.35">
      <c r="C6" s="92">
        <v>45170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30000</v>
      </c>
      <c r="R9" s="7">
        <v>35000</v>
      </c>
      <c r="S9" s="7">
        <v>7250</v>
      </c>
      <c r="T9" s="7">
        <v>5500</v>
      </c>
      <c r="U9" s="7">
        <v>400</v>
      </c>
      <c r="V9" s="7">
        <v>125</v>
      </c>
      <c r="W9" s="7">
        <v>650</v>
      </c>
      <c r="X9" s="7">
        <v>850</v>
      </c>
      <c r="Y9" s="7">
        <v>1100</v>
      </c>
      <c r="Z9" s="7">
        <v>2000</v>
      </c>
      <c r="AA9" s="7">
        <v>3000</v>
      </c>
      <c r="AB9" s="7">
        <v>3000</v>
      </c>
      <c r="AC9" s="7">
        <v>2500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29000</v>
      </c>
      <c r="R10" s="7">
        <v>35000</v>
      </c>
      <c r="S10" s="7">
        <v>7000</v>
      </c>
      <c r="T10" s="7">
        <v>5000</v>
      </c>
      <c r="U10" s="7">
        <v>400</v>
      </c>
      <c r="V10" s="7">
        <v>100</v>
      </c>
      <c r="W10" s="7">
        <v>600</v>
      </c>
      <c r="X10" s="7">
        <v>750</v>
      </c>
      <c r="Y10" s="7">
        <v>1000</v>
      </c>
      <c r="Z10" s="7">
        <v>2000</v>
      </c>
      <c r="AA10" s="7">
        <v>3000</v>
      </c>
      <c r="AB10" s="7">
        <v>2500</v>
      </c>
      <c r="AC10" s="7">
        <v>2000</v>
      </c>
      <c r="AD10" s="7">
        <v>1250</v>
      </c>
      <c r="AE10" s="7">
        <v>3000</v>
      </c>
      <c r="AF10" s="7">
        <v>250</v>
      </c>
      <c r="AG10" s="7">
        <v>200</v>
      </c>
    </row>
    <row r="11" spans="1:40" x14ac:dyDescent="0.35">
      <c r="A11" s="4" t="s">
        <v>64</v>
      </c>
      <c r="B11" s="4" t="s">
        <v>65</v>
      </c>
      <c r="C11" s="4" t="s">
        <v>68</v>
      </c>
      <c r="E11" s="7">
        <v>1100</v>
      </c>
      <c r="F11" s="7" t="s">
        <v>67</v>
      </c>
      <c r="G11" s="7" t="s">
        <v>67</v>
      </c>
      <c r="H11" s="7">
        <v>500</v>
      </c>
      <c r="I11" s="7">
        <v>300</v>
      </c>
      <c r="J11" s="7">
        <v>6000</v>
      </c>
      <c r="K11" s="7" t="s">
        <v>67</v>
      </c>
      <c r="L11" s="7">
        <v>1250</v>
      </c>
      <c r="M11" s="7">
        <v>2250</v>
      </c>
      <c r="N11" s="7">
        <v>6500</v>
      </c>
      <c r="O11" s="7">
        <v>100</v>
      </c>
      <c r="P11" s="7" t="s">
        <v>67</v>
      </c>
      <c r="Q11" s="7">
        <v>32500</v>
      </c>
      <c r="R11" s="7">
        <v>37500</v>
      </c>
      <c r="S11" s="7">
        <v>7500</v>
      </c>
      <c r="T11" s="7">
        <v>5500</v>
      </c>
      <c r="U11" s="7">
        <v>500</v>
      </c>
      <c r="V11" s="7">
        <v>125</v>
      </c>
      <c r="W11" s="7">
        <v>750</v>
      </c>
      <c r="X11" s="7">
        <v>1000</v>
      </c>
      <c r="Y11" s="7">
        <v>1200</v>
      </c>
      <c r="Z11" s="7">
        <v>2000</v>
      </c>
      <c r="AA11" s="7">
        <v>3250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69</v>
      </c>
      <c r="AC12" s="7" t="s">
        <v>69</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1500</v>
      </c>
      <c r="F15" s="7">
        <v>2875</v>
      </c>
      <c r="G15" s="7">
        <v>3250</v>
      </c>
      <c r="H15" s="7">
        <v>550</v>
      </c>
      <c r="I15" s="7">
        <v>362.5</v>
      </c>
      <c r="J15" s="7">
        <v>6000</v>
      </c>
      <c r="K15" s="7">
        <v>21000</v>
      </c>
      <c r="L15" s="7">
        <v>800</v>
      </c>
      <c r="M15" s="7">
        <v>4500</v>
      </c>
      <c r="N15" s="7">
        <v>9750</v>
      </c>
      <c r="O15" s="7">
        <v>200</v>
      </c>
      <c r="P15" s="7" t="s">
        <v>33</v>
      </c>
      <c r="Q15" s="7">
        <v>24000</v>
      </c>
      <c r="R15" s="7">
        <v>37250</v>
      </c>
      <c r="S15" s="7">
        <v>5750</v>
      </c>
      <c r="T15" s="7">
        <v>4000</v>
      </c>
      <c r="U15" s="7">
        <v>1000</v>
      </c>
      <c r="V15" s="7">
        <v>625</v>
      </c>
      <c r="W15" s="7" t="s">
        <v>33</v>
      </c>
      <c r="X15" s="7">
        <v>1100</v>
      </c>
      <c r="Y15" s="7">
        <v>1500</v>
      </c>
      <c r="Z15" s="7">
        <v>3600</v>
      </c>
      <c r="AA15" s="7">
        <v>3500</v>
      </c>
      <c r="AB15" s="7">
        <v>700</v>
      </c>
      <c r="AC15" s="7" t="s">
        <v>33</v>
      </c>
      <c r="AD15" s="7">
        <v>1000</v>
      </c>
      <c r="AE15" s="7">
        <v>2500</v>
      </c>
      <c r="AF15" s="7">
        <v>325</v>
      </c>
      <c r="AG15" s="7">
        <v>750</v>
      </c>
      <c r="AI15" s="5">
        <v>3</v>
      </c>
    </row>
    <row r="16" spans="1:40" x14ac:dyDescent="0.35">
      <c r="A16" s="4" t="s">
        <v>64</v>
      </c>
      <c r="B16" s="4" t="s">
        <v>71</v>
      </c>
      <c r="C16" s="4" t="s">
        <v>66</v>
      </c>
      <c r="E16" s="7">
        <v>1100</v>
      </c>
      <c r="F16" s="7">
        <v>2500</v>
      </c>
      <c r="G16" s="7">
        <v>3000</v>
      </c>
      <c r="H16" s="7">
        <v>500</v>
      </c>
      <c r="I16" s="7">
        <v>350</v>
      </c>
      <c r="J16" s="7">
        <v>5500</v>
      </c>
      <c r="K16" s="7">
        <v>20000</v>
      </c>
      <c r="L16" s="7">
        <v>700</v>
      </c>
      <c r="M16" s="7">
        <v>4500</v>
      </c>
      <c r="N16" s="7">
        <v>8500</v>
      </c>
      <c r="O16" s="7">
        <v>200</v>
      </c>
      <c r="P16" s="7" t="s">
        <v>67</v>
      </c>
      <c r="Q16" s="7">
        <v>22000</v>
      </c>
      <c r="R16" s="7">
        <v>36000</v>
      </c>
      <c r="S16" s="7">
        <v>2500</v>
      </c>
      <c r="T16" s="7">
        <v>1850</v>
      </c>
      <c r="U16" s="7">
        <v>800</v>
      </c>
      <c r="V16" s="7">
        <v>400</v>
      </c>
      <c r="W16" s="7" t="s">
        <v>67</v>
      </c>
      <c r="X16" s="7">
        <v>650</v>
      </c>
      <c r="Y16" s="7">
        <v>1100</v>
      </c>
      <c r="Z16" s="7">
        <v>2850</v>
      </c>
      <c r="AA16" s="7">
        <v>3000</v>
      </c>
      <c r="AB16" s="7">
        <v>600</v>
      </c>
      <c r="AC16" s="7" t="s">
        <v>67</v>
      </c>
      <c r="AD16" s="7">
        <v>800</v>
      </c>
      <c r="AE16" s="7">
        <v>2500</v>
      </c>
      <c r="AF16" s="7">
        <v>200</v>
      </c>
      <c r="AG16" s="7">
        <v>500</v>
      </c>
    </row>
    <row r="17" spans="1:35" x14ac:dyDescent="0.35">
      <c r="A17" s="4" t="s">
        <v>64</v>
      </c>
      <c r="B17" s="4" t="s">
        <v>71</v>
      </c>
      <c r="C17" s="4" t="s">
        <v>68</v>
      </c>
      <c r="E17" s="7">
        <v>1500</v>
      </c>
      <c r="F17" s="7">
        <v>3700</v>
      </c>
      <c r="G17" s="7">
        <v>4000</v>
      </c>
      <c r="H17" s="7">
        <v>650</v>
      </c>
      <c r="I17" s="7">
        <v>450</v>
      </c>
      <c r="J17" s="7">
        <v>6500</v>
      </c>
      <c r="K17" s="7">
        <v>22500</v>
      </c>
      <c r="L17" s="7">
        <v>1000</v>
      </c>
      <c r="M17" s="7">
        <v>5000</v>
      </c>
      <c r="N17" s="7">
        <v>10000</v>
      </c>
      <c r="O17" s="7">
        <v>200</v>
      </c>
      <c r="P17" s="7" t="s">
        <v>67</v>
      </c>
      <c r="Q17" s="7">
        <v>25000</v>
      </c>
      <c r="R17" s="7">
        <v>37500</v>
      </c>
      <c r="S17" s="7">
        <v>7500</v>
      </c>
      <c r="T17" s="7">
        <v>4800</v>
      </c>
      <c r="U17" s="7">
        <v>1200</v>
      </c>
      <c r="V17" s="7">
        <v>800</v>
      </c>
      <c r="W17" s="7" t="s">
        <v>67</v>
      </c>
      <c r="X17" s="7">
        <v>1250</v>
      </c>
      <c r="Y17" s="7">
        <v>2700</v>
      </c>
      <c r="Z17" s="7">
        <v>3850</v>
      </c>
      <c r="AA17" s="7">
        <v>3700</v>
      </c>
      <c r="AB17" s="7">
        <v>750</v>
      </c>
      <c r="AC17" s="7" t="s">
        <v>67</v>
      </c>
      <c r="AD17" s="7">
        <v>1200</v>
      </c>
      <c r="AE17" s="7">
        <v>2800</v>
      </c>
      <c r="AF17" s="7">
        <v>500</v>
      </c>
      <c r="AG17" s="7">
        <v>1000</v>
      </c>
    </row>
    <row r="18" spans="1:35" x14ac:dyDescent="0.35">
      <c r="C18" s="38" t="s">
        <v>145</v>
      </c>
      <c r="E18" s="7" t="s">
        <v>67</v>
      </c>
      <c r="F18" s="7" t="s">
        <v>69</v>
      </c>
      <c r="G18" s="7" t="s">
        <v>67</v>
      </c>
      <c r="H18" s="7" t="s">
        <v>67</v>
      </c>
      <c r="I18" s="7" t="s">
        <v>67</v>
      </c>
      <c r="J18" s="7" t="s">
        <v>67</v>
      </c>
      <c r="K18" s="7" t="s">
        <v>67</v>
      </c>
      <c r="L18" s="7" t="s">
        <v>69</v>
      </c>
      <c r="M18" s="7" t="s">
        <v>67</v>
      </c>
      <c r="N18" s="7" t="s">
        <v>67</v>
      </c>
      <c r="O18" s="7" t="s">
        <v>67</v>
      </c>
      <c r="P18" s="7" t="s">
        <v>67</v>
      </c>
      <c r="Q18" s="7" t="s">
        <v>67</v>
      </c>
      <c r="R18" s="7" t="s">
        <v>67</v>
      </c>
      <c r="S18" s="7" t="s">
        <v>69</v>
      </c>
      <c r="T18" s="7" t="s">
        <v>69</v>
      </c>
      <c r="U18" s="7" t="s">
        <v>69</v>
      </c>
      <c r="V18" s="7" t="s">
        <v>69</v>
      </c>
      <c r="W18" s="7" t="s">
        <v>67</v>
      </c>
      <c r="X18" s="7" t="s">
        <v>69</v>
      </c>
      <c r="Y18" s="7" t="s">
        <v>69</v>
      </c>
      <c r="Z18" s="7" t="s">
        <v>67</v>
      </c>
      <c r="AA18" s="7" t="s">
        <v>67</v>
      </c>
      <c r="AB18" s="7" t="s">
        <v>67</v>
      </c>
      <c r="AC18" s="7" t="s">
        <v>67</v>
      </c>
      <c r="AD18" s="7" t="s">
        <v>69</v>
      </c>
      <c r="AE18" s="7" t="s">
        <v>67</v>
      </c>
      <c r="AF18" s="7" t="s">
        <v>69</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425</v>
      </c>
      <c r="V21" s="7">
        <v>400</v>
      </c>
      <c r="W21" s="7" t="s">
        <v>33</v>
      </c>
      <c r="X21" s="7" t="s">
        <v>33</v>
      </c>
      <c r="Y21" s="7" t="s">
        <v>33</v>
      </c>
      <c r="Z21" s="7">
        <v>2500</v>
      </c>
      <c r="AA21" s="7">
        <v>4750</v>
      </c>
      <c r="AB21" s="7">
        <v>2000</v>
      </c>
      <c r="AC21" s="7" t="s">
        <v>33</v>
      </c>
      <c r="AD21" s="7">
        <v>2500</v>
      </c>
      <c r="AE21" s="7">
        <v>7500</v>
      </c>
      <c r="AF21" s="7">
        <v>300</v>
      </c>
      <c r="AG21" s="7" t="s">
        <v>33</v>
      </c>
      <c r="AI21" s="5">
        <v>19</v>
      </c>
    </row>
    <row r="22" spans="1:35" x14ac:dyDescent="0.35">
      <c r="A22" s="4" t="s">
        <v>73</v>
      </c>
      <c r="B22" s="4" t="s">
        <v>74</v>
      </c>
      <c r="C22" s="4" t="s">
        <v>66</v>
      </c>
      <c r="E22" s="7">
        <v>900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400</v>
      </c>
      <c r="V22" s="7">
        <v>300</v>
      </c>
      <c r="W22" s="7" t="s">
        <v>67</v>
      </c>
      <c r="X22" s="7" t="s">
        <v>67</v>
      </c>
      <c r="Y22" s="7" t="s">
        <v>67</v>
      </c>
      <c r="Z22" s="7">
        <v>2250</v>
      </c>
      <c r="AA22" s="7">
        <v>4000</v>
      </c>
      <c r="AB22" s="7">
        <v>2000</v>
      </c>
      <c r="AC22" s="7" t="s">
        <v>67</v>
      </c>
      <c r="AD22" s="7">
        <v>2000</v>
      </c>
      <c r="AE22" s="7">
        <v>5500</v>
      </c>
      <c r="AF22" s="7">
        <v>250</v>
      </c>
      <c r="AG22" s="7" t="s">
        <v>67</v>
      </c>
    </row>
    <row r="23" spans="1:35" x14ac:dyDescent="0.35">
      <c r="A23" s="4" t="s">
        <v>73</v>
      </c>
      <c r="B23" s="4" t="s">
        <v>74</v>
      </c>
      <c r="C23" s="4" t="s">
        <v>68</v>
      </c>
      <c r="E23" s="7">
        <v>1100</v>
      </c>
      <c r="F23" s="7" t="s">
        <v>67</v>
      </c>
      <c r="G23" s="7"/>
      <c r="H23" s="7" t="s">
        <v>67</v>
      </c>
      <c r="I23" s="7">
        <v>550</v>
      </c>
      <c r="J23" s="7" t="s">
        <v>67</v>
      </c>
      <c r="K23" s="7" t="s">
        <v>67</v>
      </c>
      <c r="L23" s="7" t="s">
        <v>67</v>
      </c>
      <c r="M23" s="7" t="s">
        <v>67</v>
      </c>
      <c r="N23" s="7" t="s">
        <v>67</v>
      </c>
      <c r="O23" s="7" t="s">
        <v>67</v>
      </c>
      <c r="P23" s="7" t="s">
        <v>67</v>
      </c>
      <c r="Q23" s="7" t="s">
        <v>67</v>
      </c>
      <c r="R23" s="7" t="s">
        <v>67</v>
      </c>
      <c r="S23" s="7" t="s">
        <v>67</v>
      </c>
      <c r="T23" s="7" t="s">
        <v>67</v>
      </c>
      <c r="U23" s="7">
        <v>700</v>
      </c>
      <c r="V23" s="7">
        <v>450</v>
      </c>
      <c r="W23" s="7" t="s">
        <v>67</v>
      </c>
      <c r="X23" s="7" t="s">
        <v>67</v>
      </c>
      <c r="Y23" s="7" t="s">
        <v>67</v>
      </c>
      <c r="Z23" s="7">
        <v>2500</v>
      </c>
      <c r="AA23" s="7">
        <v>5250</v>
      </c>
      <c r="AB23" s="7">
        <v>2250</v>
      </c>
      <c r="AC23" s="7" t="s">
        <v>67</v>
      </c>
      <c r="AD23" s="7">
        <v>2700</v>
      </c>
      <c r="AE23" s="7">
        <v>8000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69</v>
      </c>
      <c r="V24" s="7" t="s">
        <v>69</v>
      </c>
      <c r="W24" s="7" t="s">
        <v>67</v>
      </c>
      <c r="X24" s="7" t="s">
        <v>67</v>
      </c>
      <c r="Y24" s="7" t="s">
        <v>67</v>
      </c>
      <c r="Z24" s="7" t="s">
        <v>67</v>
      </c>
      <c r="AA24" s="7" t="s">
        <v>67</v>
      </c>
      <c r="AB24" s="7" t="s">
        <v>67</v>
      </c>
      <c r="AC24" s="7" t="s">
        <v>67</v>
      </c>
      <c r="AD24" s="7" t="s">
        <v>67</v>
      </c>
      <c r="AE24" s="7" t="s">
        <v>69</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4000</v>
      </c>
      <c r="K27" s="7">
        <v>3000</v>
      </c>
      <c r="L27" s="7">
        <v>1500</v>
      </c>
      <c r="M27" s="7">
        <v>1800</v>
      </c>
      <c r="N27" s="7">
        <v>7500</v>
      </c>
      <c r="O27" s="7">
        <v>100</v>
      </c>
      <c r="P27" s="7" t="s">
        <v>33</v>
      </c>
      <c r="Q27" s="7">
        <v>26000</v>
      </c>
      <c r="R27" s="7">
        <v>60000</v>
      </c>
      <c r="S27" s="7">
        <v>3525</v>
      </c>
      <c r="T27" s="7">
        <v>2500</v>
      </c>
      <c r="U27" s="7">
        <v>400</v>
      </c>
      <c r="V27" s="7">
        <v>175</v>
      </c>
      <c r="W27" s="7">
        <v>250</v>
      </c>
      <c r="X27" s="7">
        <v>500</v>
      </c>
      <c r="Y27" s="7">
        <v>1000</v>
      </c>
      <c r="Z27" s="7">
        <v>2500</v>
      </c>
      <c r="AA27" s="7">
        <v>3000</v>
      </c>
      <c r="AB27" s="7">
        <v>2500</v>
      </c>
      <c r="AC27" s="7">
        <v>2000</v>
      </c>
      <c r="AD27" s="7">
        <v>1000</v>
      </c>
      <c r="AE27" s="7" t="s">
        <v>33</v>
      </c>
      <c r="AF27" s="7">
        <v>300</v>
      </c>
      <c r="AG27" s="7">
        <v>500</v>
      </c>
      <c r="AI27" s="5">
        <v>2</v>
      </c>
    </row>
    <row r="28" spans="1:35" x14ac:dyDescent="0.35">
      <c r="A28" s="4" t="s">
        <v>73</v>
      </c>
      <c r="B28" s="4" t="s">
        <v>77</v>
      </c>
      <c r="C28" s="4" t="s">
        <v>66</v>
      </c>
      <c r="E28" s="7">
        <v>1000</v>
      </c>
      <c r="F28" s="7">
        <v>1000</v>
      </c>
      <c r="G28" s="7">
        <v>1000</v>
      </c>
      <c r="H28" s="7">
        <v>450</v>
      </c>
      <c r="I28" s="7">
        <v>14</v>
      </c>
      <c r="J28" s="7">
        <v>4000</v>
      </c>
      <c r="K28" s="7">
        <v>3000</v>
      </c>
      <c r="L28" s="7">
        <v>1500</v>
      </c>
      <c r="M28" s="7">
        <v>1800</v>
      </c>
      <c r="N28" s="7">
        <v>7500</v>
      </c>
      <c r="O28" s="7">
        <v>100</v>
      </c>
      <c r="P28" s="7" t="s">
        <v>67</v>
      </c>
      <c r="Q28" s="7">
        <v>26000</v>
      </c>
      <c r="R28" s="7">
        <v>60000</v>
      </c>
      <c r="S28" s="7">
        <v>3500</v>
      </c>
      <c r="T28" s="7">
        <v>2500</v>
      </c>
      <c r="U28" s="7">
        <v>400</v>
      </c>
      <c r="V28" s="7">
        <v>100</v>
      </c>
      <c r="W28" s="7">
        <v>250</v>
      </c>
      <c r="X28" s="7">
        <v>250</v>
      </c>
      <c r="Y28" s="7">
        <v>1000</v>
      </c>
      <c r="Z28" s="7">
        <v>2500</v>
      </c>
      <c r="AA28" s="7">
        <v>3000</v>
      </c>
      <c r="AB28" s="7">
        <v>2500</v>
      </c>
      <c r="AC28" s="7">
        <v>2000</v>
      </c>
      <c r="AD28" s="7">
        <v>1000</v>
      </c>
      <c r="AE28" s="7" t="s">
        <v>67</v>
      </c>
      <c r="AF28" s="7">
        <v>300</v>
      </c>
      <c r="AG28" s="7">
        <v>500</v>
      </c>
    </row>
    <row r="29" spans="1:35" x14ac:dyDescent="0.35">
      <c r="A29" s="4" t="s">
        <v>73</v>
      </c>
      <c r="B29" s="4" t="s">
        <v>77</v>
      </c>
      <c r="C29" s="4" t="s">
        <v>68</v>
      </c>
      <c r="E29" s="7">
        <v>1000</v>
      </c>
      <c r="F29" s="7">
        <v>1000</v>
      </c>
      <c r="G29" s="7">
        <v>1250</v>
      </c>
      <c r="H29" s="7">
        <v>450</v>
      </c>
      <c r="I29" s="7">
        <v>300</v>
      </c>
      <c r="J29" s="7">
        <v>4000</v>
      </c>
      <c r="K29" s="7">
        <v>3000</v>
      </c>
      <c r="L29" s="7">
        <v>1500</v>
      </c>
      <c r="M29" s="7">
        <v>1800</v>
      </c>
      <c r="N29" s="7">
        <v>7500</v>
      </c>
      <c r="O29" s="7">
        <v>100</v>
      </c>
      <c r="P29" s="7" t="s">
        <v>67</v>
      </c>
      <c r="Q29" s="7">
        <v>26000</v>
      </c>
      <c r="R29" s="7">
        <v>60000</v>
      </c>
      <c r="S29" s="7">
        <v>3600</v>
      </c>
      <c r="T29" s="7">
        <v>2550</v>
      </c>
      <c r="U29" s="7">
        <v>450</v>
      </c>
      <c r="V29" s="7">
        <v>250</v>
      </c>
      <c r="W29" s="7">
        <v>300</v>
      </c>
      <c r="X29" s="7">
        <v>600</v>
      </c>
      <c r="Y29" s="7">
        <v>1150</v>
      </c>
      <c r="Z29" s="7">
        <v>2500</v>
      </c>
      <c r="AA29" s="7">
        <v>3000</v>
      </c>
      <c r="AB29" s="7">
        <v>2500</v>
      </c>
      <c r="AC29" s="7">
        <v>2000</v>
      </c>
      <c r="AD29" s="7">
        <v>1000</v>
      </c>
      <c r="AE29" s="7" t="s">
        <v>67</v>
      </c>
      <c r="AF29" s="7">
        <v>300</v>
      </c>
      <c r="AG29" s="7">
        <v>500</v>
      </c>
    </row>
    <row r="30" spans="1:35" x14ac:dyDescent="0.35">
      <c r="C30" s="38" t="s">
        <v>145</v>
      </c>
      <c r="E30" s="7" t="s">
        <v>67</v>
      </c>
      <c r="F30" s="7" t="s">
        <v>67</v>
      </c>
      <c r="G30" s="7" t="s">
        <v>67</v>
      </c>
      <c r="H30" s="7" t="s">
        <v>67</v>
      </c>
      <c r="I30" s="7" t="s">
        <v>69</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4000</v>
      </c>
      <c r="G33" s="7" t="s">
        <v>33</v>
      </c>
      <c r="H33" s="7">
        <v>500</v>
      </c>
      <c r="I33" s="7">
        <v>350</v>
      </c>
      <c r="J33" s="7">
        <v>6000</v>
      </c>
      <c r="K33" s="7">
        <v>4000</v>
      </c>
      <c r="L33" s="7">
        <v>1500</v>
      </c>
      <c r="M33" s="7">
        <v>2250</v>
      </c>
      <c r="N33" s="7">
        <v>8000</v>
      </c>
      <c r="O33" s="7">
        <v>100</v>
      </c>
      <c r="P33" s="7" t="s">
        <v>33</v>
      </c>
      <c r="Q33" s="7">
        <v>28000</v>
      </c>
      <c r="R33" s="7">
        <v>40000</v>
      </c>
      <c r="S33" s="7">
        <v>7000</v>
      </c>
      <c r="T33" s="7">
        <v>5500</v>
      </c>
      <c r="U33" s="7">
        <v>1500</v>
      </c>
      <c r="V33" s="7">
        <v>175</v>
      </c>
      <c r="W33" s="7" t="s">
        <v>33</v>
      </c>
      <c r="X33" s="7">
        <v>1750</v>
      </c>
      <c r="Y33" s="7">
        <v>2500</v>
      </c>
      <c r="Z33" s="7">
        <v>2000</v>
      </c>
      <c r="AA33" s="7">
        <v>3500</v>
      </c>
      <c r="AB33" s="7">
        <v>2500</v>
      </c>
      <c r="AC33" s="7">
        <v>3500</v>
      </c>
      <c r="AD33" s="7">
        <v>2500</v>
      </c>
      <c r="AE33" s="7">
        <v>6000</v>
      </c>
      <c r="AF33" s="7">
        <v>250</v>
      </c>
      <c r="AG33" s="7" t="s">
        <v>33</v>
      </c>
      <c r="AI33" s="5">
        <v>4</v>
      </c>
    </row>
    <row r="34" spans="1:35" x14ac:dyDescent="0.35">
      <c r="A34" s="4" t="s">
        <v>73</v>
      </c>
      <c r="B34" s="4" t="s">
        <v>79</v>
      </c>
      <c r="C34" s="4" t="s">
        <v>66</v>
      </c>
      <c r="E34" s="7">
        <v>1000</v>
      </c>
      <c r="F34" s="7">
        <v>3250</v>
      </c>
      <c r="G34" s="7" t="s">
        <v>67</v>
      </c>
      <c r="H34" s="7">
        <v>500</v>
      </c>
      <c r="I34" s="7">
        <v>300</v>
      </c>
      <c r="J34" s="7">
        <v>5000</v>
      </c>
      <c r="K34" s="7">
        <v>3500</v>
      </c>
      <c r="L34" s="7">
        <v>1250</v>
      </c>
      <c r="M34" s="7">
        <v>1750</v>
      </c>
      <c r="N34" s="7">
        <v>8000</v>
      </c>
      <c r="O34" s="7">
        <v>100</v>
      </c>
      <c r="P34" s="7" t="s">
        <v>67</v>
      </c>
      <c r="Q34" s="7">
        <v>26000</v>
      </c>
      <c r="R34" s="7">
        <v>38000</v>
      </c>
      <c r="S34" s="7">
        <v>6000</v>
      </c>
      <c r="T34" s="7">
        <v>5000</v>
      </c>
      <c r="U34" s="7">
        <v>1250</v>
      </c>
      <c r="V34" s="7">
        <v>100</v>
      </c>
      <c r="W34" s="7" t="s">
        <v>67</v>
      </c>
      <c r="X34" s="7">
        <v>1500</v>
      </c>
      <c r="Y34" s="7">
        <v>1500</v>
      </c>
      <c r="Z34" s="7">
        <v>1500</v>
      </c>
      <c r="AA34" s="7">
        <v>3000</v>
      </c>
      <c r="AB34" s="7">
        <v>2000</v>
      </c>
      <c r="AC34" s="7">
        <v>2500</v>
      </c>
      <c r="AD34" s="7">
        <v>1500</v>
      </c>
      <c r="AE34" s="7">
        <v>5000</v>
      </c>
      <c r="AF34" s="7">
        <v>200</v>
      </c>
      <c r="AG34" s="7" t="s">
        <v>67</v>
      </c>
    </row>
    <row r="35" spans="1:35" x14ac:dyDescent="0.35">
      <c r="A35" s="4" t="s">
        <v>73</v>
      </c>
      <c r="B35" s="4" t="s">
        <v>79</v>
      </c>
      <c r="C35" s="4" t="s">
        <v>68</v>
      </c>
      <c r="E35" s="7">
        <v>1750</v>
      </c>
      <c r="F35" s="7">
        <v>5000</v>
      </c>
      <c r="G35" s="7" t="s">
        <v>67</v>
      </c>
      <c r="H35" s="7">
        <v>700</v>
      </c>
      <c r="I35" s="7">
        <v>350</v>
      </c>
      <c r="J35" s="7">
        <v>6000</v>
      </c>
      <c r="K35" s="7">
        <v>13500</v>
      </c>
      <c r="L35" s="7">
        <v>2000</v>
      </c>
      <c r="M35" s="7">
        <v>3500</v>
      </c>
      <c r="N35" s="7">
        <v>8500</v>
      </c>
      <c r="O35" s="7">
        <v>100</v>
      </c>
      <c r="P35" s="7" t="s">
        <v>67</v>
      </c>
      <c r="Q35" s="7">
        <v>32000</v>
      </c>
      <c r="R35" s="7">
        <v>60000</v>
      </c>
      <c r="S35" s="7">
        <v>7500</v>
      </c>
      <c r="T35" s="7">
        <v>6500</v>
      </c>
      <c r="U35" s="7">
        <v>1750</v>
      </c>
      <c r="V35" s="7">
        <v>250</v>
      </c>
      <c r="W35" s="7" t="s">
        <v>67</v>
      </c>
      <c r="X35" s="7">
        <v>1750</v>
      </c>
      <c r="Y35" s="7">
        <v>2500</v>
      </c>
      <c r="Z35" s="7">
        <v>2500</v>
      </c>
      <c r="AA35" s="7">
        <v>4000</v>
      </c>
      <c r="AB35" s="7">
        <v>4250</v>
      </c>
      <c r="AC35" s="7">
        <v>5000</v>
      </c>
      <c r="AD35" s="7">
        <v>3000</v>
      </c>
      <c r="AE35" s="7">
        <v>6500</v>
      </c>
      <c r="AF35" s="7">
        <v>500</v>
      </c>
      <c r="AG35" s="7" t="s">
        <v>67</v>
      </c>
    </row>
    <row r="36" spans="1:35" x14ac:dyDescent="0.35">
      <c r="C36" s="38" t="s">
        <v>145</v>
      </c>
      <c r="E36" s="7" t="s">
        <v>69</v>
      </c>
      <c r="F36" s="7" t="s">
        <v>69</v>
      </c>
      <c r="G36" s="7" t="s">
        <v>67</v>
      </c>
      <c r="H36" s="7" t="s">
        <v>69</v>
      </c>
      <c r="I36" s="7" t="s">
        <v>67</v>
      </c>
      <c r="J36" s="7" t="s">
        <v>67</v>
      </c>
      <c r="K36" s="7" t="s">
        <v>69</v>
      </c>
      <c r="L36" s="7" t="s">
        <v>69</v>
      </c>
      <c r="M36" s="7" t="s">
        <v>69</v>
      </c>
      <c r="N36" s="7" t="s">
        <v>67</v>
      </c>
      <c r="O36" s="7" t="s">
        <v>67</v>
      </c>
      <c r="P36" s="7" t="s">
        <v>67</v>
      </c>
      <c r="Q36" s="7" t="s">
        <v>67</v>
      </c>
      <c r="R36" s="7" t="s">
        <v>69</v>
      </c>
      <c r="S36" s="7" t="s">
        <v>67</v>
      </c>
      <c r="T36" s="7" t="s">
        <v>67</v>
      </c>
      <c r="U36" s="7" t="s">
        <v>69</v>
      </c>
      <c r="V36" s="7" t="s">
        <v>69</v>
      </c>
      <c r="W36" s="7" t="s">
        <v>67</v>
      </c>
      <c r="X36" s="7" t="s">
        <v>67</v>
      </c>
      <c r="Y36" s="7" t="s">
        <v>69</v>
      </c>
      <c r="Z36" s="7" t="s">
        <v>69</v>
      </c>
      <c r="AA36" s="7" t="s">
        <v>67</v>
      </c>
      <c r="AB36" s="7" t="s">
        <v>69</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1250</v>
      </c>
      <c r="G39" s="7">
        <v>1500</v>
      </c>
      <c r="H39" s="7">
        <v>500</v>
      </c>
      <c r="I39" s="7">
        <v>350</v>
      </c>
      <c r="J39" s="7">
        <v>6000</v>
      </c>
      <c r="K39" s="7">
        <v>6000</v>
      </c>
      <c r="L39" s="7">
        <v>1300</v>
      </c>
      <c r="M39" s="7">
        <v>2500</v>
      </c>
      <c r="N39" s="7" t="s">
        <v>33</v>
      </c>
      <c r="O39" s="7" t="s">
        <v>33</v>
      </c>
      <c r="P39" s="7" t="s">
        <v>33</v>
      </c>
      <c r="Q39" s="7">
        <v>30000</v>
      </c>
      <c r="R39" s="7">
        <v>45000</v>
      </c>
      <c r="S39" s="7">
        <v>4250</v>
      </c>
      <c r="T39" s="7">
        <v>3625</v>
      </c>
      <c r="U39" s="7">
        <v>800</v>
      </c>
      <c r="V39" s="7">
        <v>500</v>
      </c>
      <c r="W39" s="7">
        <v>700</v>
      </c>
      <c r="X39" s="7">
        <v>800</v>
      </c>
      <c r="Y39" s="7">
        <v>1000</v>
      </c>
      <c r="Z39" s="7">
        <v>6000</v>
      </c>
      <c r="AA39" s="7">
        <v>3750</v>
      </c>
      <c r="AB39" s="7">
        <v>5000</v>
      </c>
      <c r="AC39" s="7">
        <v>2500</v>
      </c>
      <c r="AD39" s="7">
        <v>2000</v>
      </c>
      <c r="AE39" s="7">
        <v>6000</v>
      </c>
      <c r="AF39" s="7">
        <v>300</v>
      </c>
      <c r="AG39" s="7" t="s">
        <v>33</v>
      </c>
      <c r="AI39" s="5">
        <v>4</v>
      </c>
    </row>
    <row r="40" spans="1:35" x14ac:dyDescent="0.35">
      <c r="A40" s="4" t="s">
        <v>81</v>
      </c>
      <c r="B40" s="4" t="s">
        <v>82</v>
      </c>
      <c r="C40" s="4" t="s">
        <v>66</v>
      </c>
      <c r="E40" s="7">
        <v>1200</v>
      </c>
      <c r="F40" s="7">
        <v>750</v>
      </c>
      <c r="G40" s="7">
        <v>1000</v>
      </c>
      <c r="H40" s="7">
        <v>300</v>
      </c>
      <c r="I40" s="7">
        <v>300</v>
      </c>
      <c r="J40" s="7">
        <v>5000</v>
      </c>
      <c r="K40" s="7">
        <v>2500</v>
      </c>
      <c r="L40" s="7">
        <v>750</v>
      </c>
      <c r="M40" s="7">
        <v>2000</v>
      </c>
      <c r="N40" s="7" t="s">
        <v>67</v>
      </c>
      <c r="O40" s="7" t="s">
        <v>67</v>
      </c>
      <c r="P40" s="7" t="s">
        <v>67</v>
      </c>
      <c r="Q40" s="7">
        <v>27500</v>
      </c>
      <c r="R40" s="7">
        <v>41000</v>
      </c>
      <c r="S40" s="7">
        <v>3000</v>
      </c>
      <c r="T40" s="7">
        <v>2000</v>
      </c>
      <c r="U40" s="7">
        <v>350</v>
      </c>
      <c r="V40" s="7">
        <v>125</v>
      </c>
      <c r="W40" s="7">
        <v>250</v>
      </c>
      <c r="X40" s="7">
        <v>400</v>
      </c>
      <c r="Y40" s="7">
        <v>500</v>
      </c>
      <c r="Z40" s="7">
        <v>4500</v>
      </c>
      <c r="AA40" s="7">
        <v>2500</v>
      </c>
      <c r="AB40" s="7">
        <v>2000</v>
      </c>
      <c r="AC40" s="7">
        <v>2000</v>
      </c>
      <c r="AD40" s="7">
        <v>1500</v>
      </c>
      <c r="AE40" s="7">
        <v>1750</v>
      </c>
      <c r="AF40" s="7">
        <v>300</v>
      </c>
      <c r="AG40" s="7" t="s">
        <v>67</v>
      </c>
    </row>
    <row r="41" spans="1:35" x14ac:dyDescent="0.35">
      <c r="A41" s="4" t="s">
        <v>81</v>
      </c>
      <c r="B41" s="4" t="s">
        <v>82</v>
      </c>
      <c r="C41" s="4" t="s">
        <v>68</v>
      </c>
      <c r="E41" s="7">
        <v>1500</v>
      </c>
      <c r="F41" s="7">
        <v>1300</v>
      </c>
      <c r="G41" s="7">
        <v>1500</v>
      </c>
      <c r="H41" s="7">
        <v>600</v>
      </c>
      <c r="I41" s="7">
        <v>400</v>
      </c>
      <c r="J41" s="7">
        <v>12500</v>
      </c>
      <c r="K41" s="7">
        <v>8000</v>
      </c>
      <c r="L41" s="7">
        <v>2000</v>
      </c>
      <c r="M41" s="7">
        <v>3000</v>
      </c>
      <c r="N41" s="7" t="s">
        <v>67</v>
      </c>
      <c r="O41" s="7" t="s">
        <v>67</v>
      </c>
      <c r="P41" s="7" t="s">
        <v>67</v>
      </c>
      <c r="Q41" s="7">
        <v>31000</v>
      </c>
      <c r="R41" s="7">
        <v>54000</v>
      </c>
      <c r="S41" s="7">
        <v>8500</v>
      </c>
      <c r="T41" s="7">
        <v>7500</v>
      </c>
      <c r="U41" s="7">
        <v>1500</v>
      </c>
      <c r="V41" s="7">
        <v>750</v>
      </c>
      <c r="W41" s="7">
        <v>1000</v>
      </c>
      <c r="X41" s="7">
        <v>1000</v>
      </c>
      <c r="Y41" s="7">
        <v>1000</v>
      </c>
      <c r="Z41" s="7">
        <v>10000</v>
      </c>
      <c r="AA41" s="7">
        <v>6000</v>
      </c>
      <c r="AB41" s="7">
        <v>7000</v>
      </c>
      <c r="AC41" s="7">
        <v>3500</v>
      </c>
      <c r="AD41" s="7">
        <v>2500</v>
      </c>
      <c r="AE41" s="7">
        <v>6000</v>
      </c>
      <c r="AF41" s="7">
        <v>400</v>
      </c>
      <c r="AG41" s="7" t="s">
        <v>67</v>
      </c>
    </row>
    <row r="42" spans="1:35" x14ac:dyDescent="0.35">
      <c r="C42" s="38" t="s">
        <v>145</v>
      </c>
      <c r="E42" s="7" t="s">
        <v>67</v>
      </c>
      <c r="F42" s="7" t="s">
        <v>69</v>
      </c>
      <c r="G42" s="7" t="s">
        <v>69</v>
      </c>
      <c r="H42" s="7" t="s">
        <v>69</v>
      </c>
      <c r="I42" s="7" t="s">
        <v>67</v>
      </c>
      <c r="J42" s="7" t="s">
        <v>69</v>
      </c>
      <c r="K42" s="7" t="s">
        <v>69</v>
      </c>
      <c r="L42" s="7" t="s">
        <v>69</v>
      </c>
      <c r="M42" s="7" t="s">
        <v>69</v>
      </c>
      <c r="N42" s="7" t="s">
        <v>67</v>
      </c>
      <c r="O42" s="7" t="s">
        <v>67</v>
      </c>
      <c r="P42" s="7" t="s">
        <v>67</v>
      </c>
      <c r="Q42" s="7" t="s">
        <v>67</v>
      </c>
      <c r="R42" s="7" t="s">
        <v>67</v>
      </c>
      <c r="S42" s="7" t="s">
        <v>69</v>
      </c>
      <c r="T42" s="7" t="s">
        <v>69</v>
      </c>
      <c r="U42" s="7" t="s">
        <v>69</v>
      </c>
      <c r="V42" s="7" t="s">
        <v>69</v>
      </c>
      <c r="W42" s="7" t="s">
        <v>69</v>
      </c>
      <c r="X42" s="7" t="s">
        <v>69</v>
      </c>
      <c r="Y42" s="7" t="s">
        <v>69</v>
      </c>
      <c r="Z42" s="7" t="s">
        <v>69</v>
      </c>
      <c r="AA42" s="7" t="s">
        <v>69</v>
      </c>
      <c r="AB42" s="7" t="s">
        <v>69</v>
      </c>
      <c r="AC42" s="7" t="s">
        <v>69</v>
      </c>
      <c r="AD42" s="7" t="s">
        <v>69</v>
      </c>
      <c r="AE42" s="7" t="s">
        <v>69</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v>500</v>
      </c>
      <c r="I45" s="7">
        <v>300</v>
      </c>
      <c r="J45" s="7">
        <v>4000</v>
      </c>
      <c r="K45" s="7">
        <v>27750</v>
      </c>
      <c r="L45" s="7">
        <v>1000</v>
      </c>
      <c r="M45" s="7" t="s">
        <v>33</v>
      </c>
      <c r="N45" s="7">
        <v>6000</v>
      </c>
      <c r="O45" s="7" t="s">
        <v>33</v>
      </c>
      <c r="P45" s="7" t="s">
        <v>33</v>
      </c>
      <c r="Q45" s="7" t="s">
        <v>33</v>
      </c>
      <c r="R45" s="7" t="s">
        <v>33</v>
      </c>
      <c r="S45" s="7">
        <v>7250</v>
      </c>
      <c r="T45" s="7">
        <v>5000</v>
      </c>
      <c r="U45" s="7">
        <v>300</v>
      </c>
      <c r="V45" s="7">
        <v>150</v>
      </c>
      <c r="W45" s="7" t="s">
        <v>33</v>
      </c>
      <c r="X45" s="7">
        <v>1500</v>
      </c>
      <c r="Y45" s="7" t="s">
        <v>33</v>
      </c>
      <c r="Z45" s="7">
        <v>4000</v>
      </c>
      <c r="AA45" s="7">
        <v>3000</v>
      </c>
      <c r="AB45" s="7">
        <v>2000</v>
      </c>
      <c r="AC45" s="7" t="s">
        <v>33</v>
      </c>
      <c r="AD45" s="7">
        <v>1500</v>
      </c>
      <c r="AE45" s="7">
        <v>4500</v>
      </c>
      <c r="AF45" s="7">
        <v>200</v>
      </c>
      <c r="AG45" s="7" t="s">
        <v>33</v>
      </c>
      <c r="AI45" s="5">
        <v>11</v>
      </c>
    </row>
    <row r="46" spans="1:35" x14ac:dyDescent="0.35">
      <c r="A46" s="4" t="s">
        <v>81</v>
      </c>
      <c r="B46" s="4" t="s">
        <v>84</v>
      </c>
      <c r="C46" s="4" t="s">
        <v>66</v>
      </c>
      <c r="E46" s="7">
        <v>900</v>
      </c>
      <c r="F46" s="7" t="s">
        <v>67</v>
      </c>
      <c r="G46" s="7" t="s">
        <v>67</v>
      </c>
      <c r="H46" s="7">
        <v>500</v>
      </c>
      <c r="I46" s="7">
        <v>300</v>
      </c>
      <c r="J46" s="7">
        <v>3500</v>
      </c>
      <c r="K46" s="7">
        <v>27500</v>
      </c>
      <c r="L46" s="7">
        <v>1000</v>
      </c>
      <c r="M46" s="7" t="s">
        <v>67</v>
      </c>
      <c r="N46" s="7">
        <v>6000</v>
      </c>
      <c r="O46" s="7" t="s">
        <v>67</v>
      </c>
      <c r="P46" s="7" t="s">
        <v>67</v>
      </c>
      <c r="Q46" s="7" t="s">
        <v>67</v>
      </c>
      <c r="R46" s="7" t="s">
        <v>67</v>
      </c>
      <c r="S46" s="7">
        <v>6500</v>
      </c>
      <c r="T46" s="7">
        <v>5000</v>
      </c>
      <c r="U46" s="7">
        <v>300</v>
      </c>
      <c r="V46" s="7">
        <v>100</v>
      </c>
      <c r="W46" s="7" t="s">
        <v>67</v>
      </c>
      <c r="X46" s="7">
        <v>1000</v>
      </c>
      <c r="Y46" s="7" t="s">
        <v>67</v>
      </c>
      <c r="Z46" s="7">
        <v>3000</v>
      </c>
      <c r="AA46" s="7">
        <v>2250</v>
      </c>
      <c r="AB46" s="7">
        <v>2000</v>
      </c>
      <c r="AC46" s="7" t="s">
        <v>67</v>
      </c>
      <c r="AD46" s="7">
        <v>1500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v>28000</v>
      </c>
      <c r="L47" s="7">
        <v>1000</v>
      </c>
      <c r="M47" s="7" t="s">
        <v>67</v>
      </c>
      <c r="N47" s="7">
        <v>6500</v>
      </c>
      <c r="O47" s="7" t="s">
        <v>67</v>
      </c>
      <c r="P47" s="7" t="s">
        <v>67</v>
      </c>
      <c r="Q47" s="7" t="s">
        <v>67</v>
      </c>
      <c r="R47" s="7" t="s">
        <v>67</v>
      </c>
      <c r="S47" s="7">
        <v>7500</v>
      </c>
      <c r="T47" s="7">
        <v>5000</v>
      </c>
      <c r="U47" s="7">
        <v>300</v>
      </c>
      <c r="V47" s="7">
        <v>200</v>
      </c>
      <c r="W47" s="7" t="s">
        <v>67</v>
      </c>
      <c r="X47" s="7">
        <v>1750</v>
      </c>
      <c r="Y47" s="7" t="s">
        <v>67</v>
      </c>
      <c r="Z47" s="7">
        <v>4250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1125</v>
      </c>
      <c r="F51" s="7" t="s">
        <v>33</v>
      </c>
      <c r="G51" s="7">
        <v>4500</v>
      </c>
      <c r="H51" s="7" t="s">
        <v>33</v>
      </c>
      <c r="I51" s="7" t="s">
        <v>33</v>
      </c>
      <c r="J51" s="7">
        <v>6000</v>
      </c>
      <c r="K51" s="7" t="s">
        <v>33</v>
      </c>
      <c r="L51" s="7">
        <v>1500</v>
      </c>
      <c r="M51" s="7">
        <v>3000</v>
      </c>
      <c r="N51" s="7" t="s">
        <v>33</v>
      </c>
      <c r="O51" s="7" t="s">
        <v>33</v>
      </c>
      <c r="P51" s="7" t="s">
        <v>33</v>
      </c>
      <c r="Q51" s="7" t="s">
        <v>33</v>
      </c>
      <c r="R51" s="7" t="s">
        <v>33</v>
      </c>
      <c r="S51" s="7" t="s">
        <v>33</v>
      </c>
      <c r="T51" s="7" t="s">
        <v>33</v>
      </c>
      <c r="U51" s="7" t="s">
        <v>33</v>
      </c>
      <c r="V51" s="7" t="s">
        <v>33</v>
      </c>
      <c r="W51" s="7" t="s">
        <v>33</v>
      </c>
      <c r="X51" s="7" t="s">
        <v>33</v>
      </c>
      <c r="Y51" s="7" t="s">
        <v>33</v>
      </c>
      <c r="Z51" s="7" t="s">
        <v>33</v>
      </c>
      <c r="AA51" s="7">
        <v>3500</v>
      </c>
      <c r="AB51" s="7" t="s">
        <v>33</v>
      </c>
      <c r="AC51" s="7" t="s">
        <v>33</v>
      </c>
      <c r="AD51" s="7">
        <v>1625</v>
      </c>
      <c r="AE51" s="7">
        <v>11000</v>
      </c>
      <c r="AF51" s="7" t="s">
        <v>33</v>
      </c>
      <c r="AG51" s="7" t="s">
        <v>33</v>
      </c>
      <c r="AI51" s="5">
        <v>21</v>
      </c>
    </row>
    <row r="52" spans="1:35" x14ac:dyDescent="0.35">
      <c r="A52" s="4" t="s">
        <v>81</v>
      </c>
      <c r="B52" s="4" t="s">
        <v>2189</v>
      </c>
      <c r="C52" s="4" t="s">
        <v>66</v>
      </c>
      <c r="E52" s="7">
        <v>1000</v>
      </c>
      <c r="F52" s="7" t="s">
        <v>67</v>
      </c>
      <c r="G52" s="7">
        <v>250</v>
      </c>
      <c r="H52" s="7" t="s">
        <v>67</v>
      </c>
      <c r="I52" s="7" t="s">
        <v>67</v>
      </c>
      <c r="J52" s="7">
        <v>6000</v>
      </c>
      <c r="K52" s="7" t="s">
        <v>67</v>
      </c>
      <c r="L52" s="7">
        <v>1500</v>
      </c>
      <c r="M52" s="7">
        <v>3000</v>
      </c>
      <c r="N52" s="7" t="s">
        <v>67</v>
      </c>
      <c r="O52" s="7" t="s">
        <v>67</v>
      </c>
      <c r="P52" s="7" t="s">
        <v>67</v>
      </c>
      <c r="Q52" s="7" t="s">
        <v>67</v>
      </c>
      <c r="R52" s="7" t="s">
        <v>67</v>
      </c>
      <c r="S52" s="7" t="s">
        <v>67</v>
      </c>
      <c r="T52" s="7" t="s">
        <v>67</v>
      </c>
      <c r="U52" s="7" t="s">
        <v>67</v>
      </c>
      <c r="V52" s="7" t="s">
        <v>67</v>
      </c>
      <c r="W52" s="7" t="s">
        <v>67</v>
      </c>
      <c r="X52" s="7" t="s">
        <v>67</v>
      </c>
      <c r="Y52" s="7" t="s">
        <v>67</v>
      </c>
      <c r="Z52" s="7" t="s">
        <v>67</v>
      </c>
      <c r="AA52" s="7">
        <v>3500</v>
      </c>
      <c r="AB52" s="7" t="s">
        <v>67</v>
      </c>
      <c r="AC52" s="7" t="s">
        <v>67</v>
      </c>
      <c r="AD52" s="7">
        <v>1500</v>
      </c>
      <c r="AE52" s="7">
        <v>9000</v>
      </c>
      <c r="AF52" s="7" t="s">
        <v>67</v>
      </c>
      <c r="AG52" s="7" t="s">
        <v>67</v>
      </c>
    </row>
    <row r="53" spans="1:35" x14ac:dyDescent="0.35">
      <c r="A53" s="4" t="s">
        <v>81</v>
      </c>
      <c r="B53" s="4" t="s">
        <v>2189</v>
      </c>
      <c r="C53" s="4" t="s">
        <v>68</v>
      </c>
      <c r="E53" s="7">
        <v>1250</v>
      </c>
      <c r="F53" s="7" t="s">
        <v>67</v>
      </c>
      <c r="G53" s="7">
        <v>4500</v>
      </c>
      <c r="H53" s="7" t="s">
        <v>67</v>
      </c>
      <c r="I53" s="7" t="s">
        <v>67</v>
      </c>
      <c r="J53" s="7">
        <v>7000</v>
      </c>
      <c r="K53" s="7" t="s">
        <v>67</v>
      </c>
      <c r="L53" s="7">
        <v>1500</v>
      </c>
      <c r="M53" s="7">
        <v>3000</v>
      </c>
      <c r="N53" s="7" t="s">
        <v>67</v>
      </c>
      <c r="O53" s="7" t="s">
        <v>67</v>
      </c>
      <c r="P53" s="7" t="s">
        <v>67</v>
      </c>
      <c r="Q53" s="7" t="s">
        <v>67</v>
      </c>
      <c r="R53" s="7" t="s">
        <v>67</v>
      </c>
      <c r="S53" s="7" t="s">
        <v>67</v>
      </c>
      <c r="T53" s="7" t="s">
        <v>67</v>
      </c>
      <c r="U53" s="7" t="s">
        <v>67</v>
      </c>
      <c r="V53" s="7" t="s">
        <v>67</v>
      </c>
      <c r="W53" s="7" t="s">
        <v>67</v>
      </c>
      <c r="X53" s="7" t="s">
        <v>67</v>
      </c>
      <c r="Y53" s="7" t="s">
        <v>67</v>
      </c>
      <c r="Z53" s="7" t="s">
        <v>67</v>
      </c>
      <c r="AA53" s="7">
        <v>3500</v>
      </c>
      <c r="AB53" s="7" t="s">
        <v>67</v>
      </c>
      <c r="AC53" s="7" t="s">
        <v>67</v>
      </c>
      <c r="AD53" s="7">
        <v>1750</v>
      </c>
      <c r="AE53" s="7">
        <v>13000</v>
      </c>
      <c r="AF53" s="7" t="s">
        <v>67</v>
      </c>
      <c r="AG53" s="7" t="s">
        <v>67</v>
      </c>
    </row>
    <row r="54" spans="1:35" x14ac:dyDescent="0.35">
      <c r="C54" s="38" t="s">
        <v>145</v>
      </c>
      <c r="E54" s="7" t="s">
        <v>67</v>
      </c>
      <c r="F54" s="7" t="s">
        <v>67</v>
      </c>
      <c r="G54" s="7" t="s">
        <v>69</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69</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v>1100</v>
      </c>
      <c r="F57" s="7" t="s">
        <v>33</v>
      </c>
      <c r="G57" s="7" t="s">
        <v>33</v>
      </c>
      <c r="H57" s="7">
        <v>300</v>
      </c>
      <c r="I57" s="7">
        <v>250</v>
      </c>
      <c r="J57" s="7">
        <v>6000</v>
      </c>
      <c r="K57" s="7">
        <v>8000</v>
      </c>
      <c r="L57" s="7">
        <v>6000</v>
      </c>
      <c r="M57" s="7">
        <v>2500</v>
      </c>
      <c r="N57" s="7" t="s">
        <v>33</v>
      </c>
      <c r="O57" s="7">
        <v>100</v>
      </c>
      <c r="P57" s="7" t="s">
        <v>33</v>
      </c>
      <c r="Q57" s="7">
        <v>30000</v>
      </c>
      <c r="R57" s="7">
        <v>39000</v>
      </c>
      <c r="S57" s="7">
        <v>7250</v>
      </c>
      <c r="T57" s="7">
        <v>6000</v>
      </c>
      <c r="U57" s="7" t="s">
        <v>33</v>
      </c>
      <c r="V57" s="7">
        <v>100</v>
      </c>
      <c r="W57" s="7" t="s">
        <v>33</v>
      </c>
      <c r="X57" s="7">
        <v>2000</v>
      </c>
      <c r="Y57" s="7">
        <v>2250</v>
      </c>
      <c r="Z57" s="7">
        <v>2000</v>
      </c>
      <c r="AA57" s="7">
        <v>3000</v>
      </c>
      <c r="AB57" s="7">
        <v>2000</v>
      </c>
      <c r="AC57" s="7" t="s">
        <v>33</v>
      </c>
      <c r="AD57" s="7">
        <v>2000</v>
      </c>
      <c r="AE57" s="7">
        <v>3000</v>
      </c>
      <c r="AF57" s="7">
        <v>275</v>
      </c>
      <c r="AG57" s="7" t="s">
        <v>33</v>
      </c>
      <c r="AI57" s="5">
        <v>8</v>
      </c>
    </row>
    <row r="58" spans="1:35" x14ac:dyDescent="0.35">
      <c r="A58" s="4" t="s">
        <v>81</v>
      </c>
      <c r="B58" s="4" t="s">
        <v>86</v>
      </c>
      <c r="C58" s="4" t="s">
        <v>66</v>
      </c>
      <c r="E58" s="7">
        <v>1100</v>
      </c>
      <c r="F58" s="7" t="s">
        <v>67</v>
      </c>
      <c r="G58" s="7" t="s">
        <v>67</v>
      </c>
      <c r="H58" s="7">
        <v>300</v>
      </c>
      <c r="I58" s="7">
        <v>250</v>
      </c>
      <c r="J58" s="7">
        <v>5000</v>
      </c>
      <c r="K58" s="7">
        <v>7500</v>
      </c>
      <c r="L58" s="7">
        <v>6000</v>
      </c>
      <c r="M58" s="7">
        <v>2500</v>
      </c>
      <c r="N58" s="7" t="s">
        <v>67</v>
      </c>
      <c r="O58" s="7">
        <v>100</v>
      </c>
      <c r="P58" s="7" t="s">
        <v>67</v>
      </c>
      <c r="Q58" s="7">
        <v>30000</v>
      </c>
      <c r="R58" s="7">
        <v>39000</v>
      </c>
      <c r="S58" s="7">
        <v>7000</v>
      </c>
      <c r="T58" s="7">
        <v>6000</v>
      </c>
      <c r="U58" s="7" t="s">
        <v>67</v>
      </c>
      <c r="V58" s="7">
        <v>100</v>
      </c>
      <c r="W58" s="7" t="s">
        <v>67</v>
      </c>
      <c r="X58" s="7">
        <v>1000</v>
      </c>
      <c r="Y58" s="7">
        <v>2000</v>
      </c>
      <c r="Z58" s="7">
        <v>2000</v>
      </c>
      <c r="AA58" s="7">
        <v>2750</v>
      </c>
      <c r="AB58" s="7">
        <v>2000</v>
      </c>
      <c r="AC58" s="7" t="s">
        <v>67</v>
      </c>
      <c r="AD58" s="7">
        <v>2000</v>
      </c>
      <c r="AE58" s="7">
        <v>3000</v>
      </c>
      <c r="AF58" s="7">
        <v>250</v>
      </c>
      <c r="AG58" s="7" t="s">
        <v>67</v>
      </c>
    </row>
    <row r="59" spans="1:35" x14ac:dyDescent="0.35">
      <c r="A59" s="4" t="s">
        <v>81</v>
      </c>
      <c r="B59" s="4" t="s">
        <v>86</v>
      </c>
      <c r="C59" s="4" t="s">
        <v>68</v>
      </c>
      <c r="E59" s="7">
        <v>1200</v>
      </c>
      <c r="F59" s="7" t="s">
        <v>67</v>
      </c>
      <c r="G59" s="7" t="s">
        <v>67</v>
      </c>
      <c r="H59" s="7">
        <v>300</v>
      </c>
      <c r="I59" s="7">
        <v>250</v>
      </c>
      <c r="J59" s="7">
        <v>6000</v>
      </c>
      <c r="K59" s="7">
        <v>16000</v>
      </c>
      <c r="L59" s="7">
        <v>6000</v>
      </c>
      <c r="M59" s="7">
        <v>2500</v>
      </c>
      <c r="N59" s="7" t="s">
        <v>67</v>
      </c>
      <c r="O59" s="7">
        <v>100</v>
      </c>
      <c r="P59" s="7" t="s">
        <v>67</v>
      </c>
      <c r="Q59" s="7">
        <v>30000</v>
      </c>
      <c r="R59" s="7">
        <v>39000</v>
      </c>
      <c r="S59" s="7">
        <v>7500</v>
      </c>
      <c r="T59" s="7">
        <v>6000</v>
      </c>
      <c r="U59" s="7" t="s">
        <v>67</v>
      </c>
      <c r="V59" s="7">
        <v>250</v>
      </c>
      <c r="W59" s="7" t="s">
        <v>67</v>
      </c>
      <c r="X59" s="7">
        <v>2500</v>
      </c>
      <c r="Y59" s="7">
        <v>2500</v>
      </c>
      <c r="Z59" s="7">
        <v>2000</v>
      </c>
      <c r="AA59" s="7">
        <v>3500</v>
      </c>
      <c r="AB59" s="7">
        <v>2500</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69</v>
      </c>
      <c r="L60" s="7" t="s">
        <v>67</v>
      </c>
      <c r="M60" s="7" t="s">
        <v>67</v>
      </c>
      <c r="N60" s="7" t="s">
        <v>67</v>
      </c>
      <c r="O60" s="7" t="s">
        <v>67</v>
      </c>
      <c r="P60" s="7" t="s">
        <v>67</v>
      </c>
      <c r="Q60" s="7" t="s">
        <v>67</v>
      </c>
      <c r="R60" s="7" t="s">
        <v>67</v>
      </c>
      <c r="S60" s="7" t="s">
        <v>67</v>
      </c>
      <c r="T60" s="7" t="s">
        <v>67</v>
      </c>
      <c r="U60" s="7" t="s">
        <v>67</v>
      </c>
      <c r="V60" s="7" t="s">
        <v>69</v>
      </c>
      <c r="W60" s="7" t="s">
        <v>67</v>
      </c>
      <c r="X60" s="7" t="s">
        <v>69</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v>3500</v>
      </c>
      <c r="H63" s="7">
        <v>500</v>
      </c>
      <c r="I63" s="7">
        <v>350</v>
      </c>
      <c r="J63" s="7">
        <v>5000</v>
      </c>
      <c r="K63" s="7">
        <v>16000</v>
      </c>
      <c r="L63" s="7">
        <v>1125</v>
      </c>
      <c r="M63" s="7">
        <v>2000</v>
      </c>
      <c r="N63" s="7">
        <v>6000</v>
      </c>
      <c r="O63" s="7">
        <v>100</v>
      </c>
      <c r="P63" s="7" t="s">
        <v>33</v>
      </c>
      <c r="Q63" s="7">
        <v>25000</v>
      </c>
      <c r="R63" s="7">
        <v>35000</v>
      </c>
      <c r="S63" s="7">
        <v>7000</v>
      </c>
      <c r="T63" s="7">
        <v>5250</v>
      </c>
      <c r="U63" s="7">
        <v>500</v>
      </c>
      <c r="V63" s="7">
        <v>150</v>
      </c>
      <c r="W63" s="7">
        <v>500</v>
      </c>
      <c r="X63" s="7">
        <v>750</v>
      </c>
      <c r="Y63" s="7">
        <v>1250</v>
      </c>
      <c r="Z63" s="7">
        <v>2000</v>
      </c>
      <c r="AA63" s="7">
        <v>3000</v>
      </c>
      <c r="AB63" s="7">
        <v>2000</v>
      </c>
      <c r="AC63" s="7">
        <v>2000</v>
      </c>
      <c r="AD63" s="7">
        <v>1000</v>
      </c>
      <c r="AE63" s="7">
        <v>4500</v>
      </c>
      <c r="AF63" s="7">
        <v>300</v>
      </c>
      <c r="AG63" s="7">
        <v>500</v>
      </c>
      <c r="AI63" s="5">
        <v>1</v>
      </c>
    </row>
    <row r="64" spans="1:35" x14ac:dyDescent="0.35">
      <c r="A64" s="4" t="s">
        <v>81</v>
      </c>
      <c r="B64" s="4" t="s">
        <v>88</v>
      </c>
      <c r="C64" s="4" t="s">
        <v>66</v>
      </c>
      <c r="E64" s="7">
        <v>800</v>
      </c>
      <c r="F64" s="7">
        <v>1000</v>
      </c>
      <c r="G64" s="7">
        <v>1500</v>
      </c>
      <c r="H64" s="7">
        <v>450</v>
      </c>
      <c r="I64" s="7">
        <v>250</v>
      </c>
      <c r="J64" s="7">
        <v>4000</v>
      </c>
      <c r="K64" s="7">
        <v>5500</v>
      </c>
      <c r="L64" s="7">
        <v>1000</v>
      </c>
      <c r="M64" s="7">
        <v>1500</v>
      </c>
      <c r="N64" s="7">
        <v>6000</v>
      </c>
      <c r="O64" s="7">
        <v>100</v>
      </c>
      <c r="P64" s="7" t="s">
        <v>67</v>
      </c>
      <c r="Q64" s="7">
        <v>22500</v>
      </c>
      <c r="R64" s="7">
        <v>32000</v>
      </c>
      <c r="S64" s="7">
        <v>6500</v>
      </c>
      <c r="T64" s="7">
        <v>4500</v>
      </c>
      <c r="U64" s="7">
        <v>500</v>
      </c>
      <c r="V64" s="7">
        <v>125</v>
      </c>
      <c r="W64" s="7">
        <v>500</v>
      </c>
      <c r="X64" s="7">
        <v>750</v>
      </c>
      <c r="Y64" s="7">
        <v>800</v>
      </c>
      <c r="Z64" s="7">
        <v>1500</v>
      </c>
      <c r="AA64" s="7">
        <v>2800</v>
      </c>
      <c r="AB64" s="7">
        <v>2000</v>
      </c>
      <c r="AC64" s="7">
        <v>1500</v>
      </c>
      <c r="AD64" s="7">
        <v>1000</v>
      </c>
      <c r="AE64" s="7">
        <v>2000</v>
      </c>
      <c r="AF64" s="7">
        <v>250</v>
      </c>
      <c r="AG64" s="7">
        <v>500</v>
      </c>
    </row>
    <row r="65" spans="1:35" x14ac:dyDescent="0.35">
      <c r="A65" s="4" t="s">
        <v>81</v>
      </c>
      <c r="B65" s="4" t="s">
        <v>88</v>
      </c>
      <c r="C65" s="4" t="s">
        <v>68</v>
      </c>
      <c r="E65" s="7">
        <v>1300</v>
      </c>
      <c r="F65" s="7">
        <v>4000</v>
      </c>
      <c r="G65" s="7">
        <v>4000</v>
      </c>
      <c r="H65" s="7">
        <v>600</v>
      </c>
      <c r="I65" s="7">
        <v>350</v>
      </c>
      <c r="J65" s="7">
        <v>6000</v>
      </c>
      <c r="K65" s="7">
        <v>32000</v>
      </c>
      <c r="L65" s="7">
        <v>1700</v>
      </c>
      <c r="M65" s="7">
        <v>2500</v>
      </c>
      <c r="N65" s="7">
        <v>6000</v>
      </c>
      <c r="O65" s="7">
        <v>100</v>
      </c>
      <c r="P65" s="7" t="s">
        <v>67</v>
      </c>
      <c r="Q65" s="7">
        <v>30000</v>
      </c>
      <c r="R65" s="7">
        <v>45000</v>
      </c>
      <c r="S65" s="7">
        <v>7500</v>
      </c>
      <c r="T65" s="7">
        <v>5500</v>
      </c>
      <c r="U65" s="7">
        <v>1000</v>
      </c>
      <c r="V65" s="7">
        <v>200</v>
      </c>
      <c r="W65" s="7">
        <v>1500</v>
      </c>
      <c r="X65" s="7">
        <v>1500</v>
      </c>
      <c r="Y65" s="7">
        <v>1500</v>
      </c>
      <c r="Z65" s="7">
        <v>2750</v>
      </c>
      <c r="AA65" s="7">
        <v>3250</v>
      </c>
      <c r="AB65" s="7">
        <v>4000</v>
      </c>
      <c r="AC65" s="7">
        <v>2750</v>
      </c>
      <c r="AD65" s="7">
        <v>2000</v>
      </c>
      <c r="AE65" s="7">
        <v>9500</v>
      </c>
      <c r="AF65" s="7">
        <v>400</v>
      </c>
      <c r="AG65" s="7">
        <v>750</v>
      </c>
    </row>
    <row r="66" spans="1:35" x14ac:dyDescent="0.35">
      <c r="C66" s="38" t="s">
        <v>145</v>
      </c>
      <c r="E66" s="7" t="s">
        <v>69</v>
      </c>
      <c r="F66" s="7" t="s">
        <v>69</v>
      </c>
      <c r="G66" s="7" t="s">
        <v>69</v>
      </c>
      <c r="H66" s="7" t="s">
        <v>67</v>
      </c>
      <c r="I66" s="7" t="s">
        <v>69</v>
      </c>
      <c r="J66" s="7" t="s">
        <v>69</v>
      </c>
      <c r="K66" s="7" t="s">
        <v>69</v>
      </c>
      <c r="L66" s="7" t="s">
        <v>69</v>
      </c>
      <c r="M66" s="7" t="s">
        <v>69</v>
      </c>
      <c r="N66" s="7" t="s">
        <v>67</v>
      </c>
      <c r="O66" s="7" t="s">
        <v>67</v>
      </c>
      <c r="P66" s="7" t="s">
        <v>67</v>
      </c>
      <c r="Q66" s="7" t="s">
        <v>67</v>
      </c>
      <c r="R66" s="7" t="s">
        <v>69</v>
      </c>
      <c r="S66" s="7" t="s">
        <v>67</v>
      </c>
      <c r="T66" s="7" t="s">
        <v>67</v>
      </c>
      <c r="U66" s="7" t="s">
        <v>69</v>
      </c>
      <c r="V66" s="7" t="s">
        <v>69</v>
      </c>
      <c r="W66" s="7" t="s">
        <v>69</v>
      </c>
      <c r="X66" s="7" t="s">
        <v>69</v>
      </c>
      <c r="Y66" s="7" t="s">
        <v>69</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500</v>
      </c>
      <c r="J69" s="7">
        <v>5125</v>
      </c>
      <c r="K69" s="7">
        <v>7500</v>
      </c>
      <c r="L69" s="7" t="s">
        <v>33</v>
      </c>
      <c r="M69" s="7">
        <v>5000</v>
      </c>
      <c r="N69" s="7">
        <v>5000</v>
      </c>
      <c r="O69" s="7">
        <v>100</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15</v>
      </c>
    </row>
    <row r="70" spans="1:35" x14ac:dyDescent="0.35">
      <c r="A70" s="4" t="s">
        <v>81</v>
      </c>
      <c r="B70" s="4" t="s">
        <v>90</v>
      </c>
      <c r="C70" s="4" t="s">
        <v>66</v>
      </c>
      <c r="E70" s="7">
        <v>1250</v>
      </c>
      <c r="F70" s="7" t="s">
        <v>67</v>
      </c>
      <c r="G70" s="7" t="s">
        <v>67</v>
      </c>
      <c r="H70" s="7" t="s">
        <v>67</v>
      </c>
      <c r="I70" s="7">
        <v>250</v>
      </c>
      <c r="J70" s="7">
        <v>5000</v>
      </c>
      <c r="K70" s="7">
        <v>7000</v>
      </c>
      <c r="L70" s="7" t="s">
        <v>67</v>
      </c>
      <c r="M70" s="7">
        <v>5000</v>
      </c>
      <c r="N70" s="7">
        <v>4000</v>
      </c>
      <c r="O70" s="7">
        <v>100</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t="s">
        <v>67</v>
      </c>
      <c r="I71" s="7">
        <v>500</v>
      </c>
      <c r="J71" s="7">
        <v>5500</v>
      </c>
      <c r="K71" s="7">
        <v>7500</v>
      </c>
      <c r="L71" s="7" t="s">
        <v>67</v>
      </c>
      <c r="M71" s="7">
        <v>5000</v>
      </c>
      <c r="N71" s="7">
        <v>5000</v>
      </c>
      <c r="O71" s="7">
        <v>100</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2000</v>
      </c>
      <c r="AE71" s="7" t="s">
        <v>67</v>
      </c>
      <c r="AF71" s="7">
        <v>300</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500</v>
      </c>
      <c r="I75" s="7">
        <v>300</v>
      </c>
      <c r="J75" s="7">
        <v>5000</v>
      </c>
      <c r="K75" s="7">
        <v>20000</v>
      </c>
      <c r="L75" s="7">
        <v>1250</v>
      </c>
      <c r="M75" s="7">
        <v>1500</v>
      </c>
      <c r="N75" s="7">
        <v>3000</v>
      </c>
      <c r="O75" s="7" t="s">
        <v>33</v>
      </c>
      <c r="P75" s="7" t="s">
        <v>33</v>
      </c>
      <c r="Q75" s="7" t="s">
        <v>33</v>
      </c>
      <c r="R75" s="7" t="s">
        <v>33</v>
      </c>
      <c r="S75" s="7">
        <v>9000</v>
      </c>
      <c r="T75" s="7">
        <v>3250</v>
      </c>
      <c r="U75" s="7">
        <v>750</v>
      </c>
      <c r="V75" s="7">
        <v>250</v>
      </c>
      <c r="W75" s="7" t="s">
        <v>33</v>
      </c>
      <c r="X75" s="7" t="s">
        <v>33</v>
      </c>
      <c r="Y75" s="7" t="s">
        <v>33</v>
      </c>
      <c r="Z75" s="7">
        <v>3000</v>
      </c>
      <c r="AA75" s="7">
        <v>3500</v>
      </c>
      <c r="AB75" s="7">
        <v>2500</v>
      </c>
      <c r="AC75" s="7" t="s">
        <v>33</v>
      </c>
      <c r="AD75" s="7">
        <v>2000</v>
      </c>
      <c r="AE75" s="7">
        <v>5000</v>
      </c>
      <c r="AF75" s="7">
        <v>250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1500</v>
      </c>
      <c r="N76" s="7">
        <v>3000</v>
      </c>
      <c r="O76" s="7" t="s">
        <v>67</v>
      </c>
      <c r="P76" s="7" t="s">
        <v>67</v>
      </c>
      <c r="Q76" s="7" t="s">
        <v>67</v>
      </c>
      <c r="R76" s="7" t="s">
        <v>67</v>
      </c>
      <c r="S76" s="7">
        <v>8000</v>
      </c>
      <c r="T76" s="7">
        <v>2500</v>
      </c>
      <c r="U76" s="7">
        <v>600</v>
      </c>
      <c r="V76" s="7">
        <v>200</v>
      </c>
      <c r="W76" s="7" t="s">
        <v>67</v>
      </c>
      <c r="X76" s="7" t="s">
        <v>67</v>
      </c>
      <c r="Y76" s="7" t="s">
        <v>67</v>
      </c>
      <c r="Z76" s="7">
        <v>2800</v>
      </c>
      <c r="AA76" s="7">
        <v>3250</v>
      </c>
      <c r="AB76" s="7">
        <v>2500</v>
      </c>
      <c r="AC76" s="7" t="s">
        <v>67</v>
      </c>
      <c r="AD76" s="7">
        <v>1500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21000</v>
      </c>
      <c r="L77" s="7">
        <v>1500</v>
      </c>
      <c r="M77" s="7">
        <v>2500</v>
      </c>
      <c r="N77" s="7">
        <v>3000</v>
      </c>
      <c r="O77" s="7" t="s">
        <v>67</v>
      </c>
      <c r="P77" s="7" t="s">
        <v>67</v>
      </c>
      <c r="Q77" s="7" t="s">
        <v>67</v>
      </c>
      <c r="R77" s="7" t="s">
        <v>67</v>
      </c>
      <c r="S77" s="7">
        <v>9000</v>
      </c>
      <c r="T77" s="7">
        <v>7000</v>
      </c>
      <c r="U77" s="7">
        <v>750</v>
      </c>
      <c r="V77" s="7">
        <v>250</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69</v>
      </c>
      <c r="M78" s="7" t="s">
        <v>69</v>
      </c>
      <c r="N78" s="7" t="s">
        <v>67</v>
      </c>
      <c r="O78" s="7" t="s">
        <v>67</v>
      </c>
      <c r="P78" s="7" t="s">
        <v>67</v>
      </c>
      <c r="Q78" s="7" t="s">
        <v>67</v>
      </c>
      <c r="R78" s="7" t="s">
        <v>67</v>
      </c>
      <c r="S78" s="7" t="s">
        <v>67</v>
      </c>
      <c r="T78" s="7" t="s">
        <v>69</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1875</v>
      </c>
      <c r="M81" s="7">
        <v>2000</v>
      </c>
      <c r="N81" s="7" t="s">
        <v>33</v>
      </c>
      <c r="O81" s="7" t="s">
        <v>33</v>
      </c>
      <c r="P81" s="7" t="s">
        <v>33</v>
      </c>
      <c r="Q81" s="7" t="s">
        <v>33</v>
      </c>
      <c r="R81" s="7" t="s">
        <v>33</v>
      </c>
      <c r="S81" s="7">
        <v>7500</v>
      </c>
      <c r="T81" s="7">
        <v>6125</v>
      </c>
      <c r="U81" s="7">
        <v>500</v>
      </c>
      <c r="V81" s="7">
        <v>250</v>
      </c>
      <c r="W81" s="7" t="s">
        <v>33</v>
      </c>
      <c r="X81" s="7">
        <v>1000</v>
      </c>
      <c r="Y81" s="7" t="s">
        <v>33</v>
      </c>
      <c r="Z81" s="7">
        <v>2500</v>
      </c>
      <c r="AA81" s="7">
        <v>3000</v>
      </c>
      <c r="AB81" s="7">
        <v>2500</v>
      </c>
      <c r="AC81" s="7" t="s">
        <v>33</v>
      </c>
      <c r="AD81" s="7">
        <v>1500</v>
      </c>
      <c r="AE81" s="7">
        <v>2250</v>
      </c>
      <c r="AF81" s="7">
        <v>300</v>
      </c>
      <c r="AG81" s="7" t="s">
        <v>33</v>
      </c>
      <c r="AI81" s="5">
        <v>12</v>
      </c>
    </row>
    <row r="82" spans="1:35" x14ac:dyDescent="0.35">
      <c r="A82" s="4" t="s">
        <v>81</v>
      </c>
      <c r="B82" s="4" t="s">
        <v>94</v>
      </c>
      <c r="C82" s="4" t="s">
        <v>66</v>
      </c>
      <c r="E82" s="7">
        <v>1000</v>
      </c>
      <c r="F82" s="7" t="s">
        <v>67</v>
      </c>
      <c r="G82" s="7" t="s">
        <v>67</v>
      </c>
      <c r="H82" s="7" t="s">
        <v>67</v>
      </c>
      <c r="I82" s="7">
        <v>150</v>
      </c>
      <c r="J82" s="7">
        <v>5000</v>
      </c>
      <c r="K82" s="7">
        <v>10000</v>
      </c>
      <c r="L82" s="7">
        <v>1750</v>
      </c>
      <c r="M82" s="7">
        <v>2000</v>
      </c>
      <c r="N82" s="7" t="s">
        <v>67</v>
      </c>
      <c r="O82" s="7" t="s">
        <v>67</v>
      </c>
      <c r="P82" s="7" t="s">
        <v>67</v>
      </c>
      <c r="Q82" s="7" t="s">
        <v>67</v>
      </c>
      <c r="R82" s="7" t="s">
        <v>67</v>
      </c>
      <c r="S82" s="7">
        <v>7000</v>
      </c>
      <c r="T82" s="7">
        <v>6000</v>
      </c>
      <c r="U82" s="7">
        <v>500</v>
      </c>
      <c r="V82" s="7">
        <v>250</v>
      </c>
      <c r="W82" s="7" t="s">
        <v>67</v>
      </c>
      <c r="X82" s="7">
        <v>1000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t="s">
        <v>67</v>
      </c>
      <c r="I83" s="7">
        <v>300</v>
      </c>
      <c r="J83" s="7">
        <v>5000</v>
      </c>
      <c r="K83" s="7">
        <v>10000</v>
      </c>
      <c r="L83" s="7">
        <v>2250</v>
      </c>
      <c r="M83" s="7">
        <v>2250</v>
      </c>
      <c r="N83" s="7" t="s">
        <v>67</v>
      </c>
      <c r="O83" s="7" t="s">
        <v>67</v>
      </c>
      <c r="P83" s="7" t="s">
        <v>67</v>
      </c>
      <c r="Q83" s="7" t="s">
        <v>67</v>
      </c>
      <c r="R83" s="7" t="s">
        <v>67</v>
      </c>
      <c r="S83" s="7">
        <v>7500</v>
      </c>
      <c r="T83" s="7">
        <v>6500</v>
      </c>
      <c r="U83" s="7">
        <v>500</v>
      </c>
      <c r="V83" s="7">
        <v>250</v>
      </c>
      <c r="W83" s="7" t="s">
        <v>67</v>
      </c>
      <c r="X83" s="7">
        <v>1000</v>
      </c>
      <c r="Y83" s="7" t="s">
        <v>67</v>
      </c>
      <c r="Z83" s="7">
        <v>2750</v>
      </c>
      <c r="AA83" s="7">
        <v>3000</v>
      </c>
      <c r="AB83" s="7">
        <v>3000</v>
      </c>
      <c r="AC83" s="7" t="s">
        <v>67</v>
      </c>
      <c r="AD83" s="7">
        <v>2000</v>
      </c>
      <c r="AE83" s="7">
        <v>2500</v>
      </c>
      <c r="AF83" s="7">
        <v>300</v>
      </c>
      <c r="AG83" s="7" t="s">
        <v>67</v>
      </c>
    </row>
    <row r="84" spans="1:35" x14ac:dyDescent="0.35">
      <c r="C84" s="38" t="s">
        <v>145</v>
      </c>
      <c r="E84" s="7" t="s">
        <v>67</v>
      </c>
      <c r="F84" s="7" t="s">
        <v>67</v>
      </c>
      <c r="G84" s="7" t="s">
        <v>67</v>
      </c>
      <c r="H84" s="7" t="s">
        <v>67</v>
      </c>
      <c r="I84" s="7" t="s">
        <v>69</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1200</v>
      </c>
      <c r="F87" s="7">
        <v>5000</v>
      </c>
      <c r="G87" s="7">
        <v>6000</v>
      </c>
      <c r="H87" s="7">
        <v>500</v>
      </c>
      <c r="I87" s="7">
        <v>300</v>
      </c>
      <c r="J87" s="7">
        <v>5000</v>
      </c>
      <c r="K87" s="7">
        <v>3000</v>
      </c>
      <c r="L87" s="7">
        <v>1550</v>
      </c>
      <c r="M87" s="7">
        <v>2000</v>
      </c>
      <c r="N87" s="7">
        <v>9750</v>
      </c>
      <c r="O87" s="7">
        <v>100</v>
      </c>
      <c r="P87" s="7">
        <v>15000</v>
      </c>
      <c r="Q87" s="7">
        <v>28500</v>
      </c>
      <c r="R87" s="7">
        <v>38500</v>
      </c>
      <c r="S87" s="7">
        <v>6000</v>
      </c>
      <c r="T87" s="7">
        <v>4400</v>
      </c>
      <c r="U87" s="7">
        <v>412.5</v>
      </c>
      <c r="V87" s="7">
        <v>250</v>
      </c>
      <c r="W87" s="7">
        <v>575</v>
      </c>
      <c r="X87" s="7">
        <v>1125</v>
      </c>
      <c r="Y87" s="7">
        <v>1375</v>
      </c>
      <c r="Z87" s="7">
        <v>3000</v>
      </c>
      <c r="AA87" s="7">
        <v>2650</v>
      </c>
      <c r="AB87" s="7">
        <v>2000</v>
      </c>
      <c r="AC87" s="7">
        <v>2750</v>
      </c>
      <c r="AD87" s="7">
        <v>1200</v>
      </c>
      <c r="AE87" s="7">
        <v>3000</v>
      </c>
      <c r="AF87" s="7">
        <v>200</v>
      </c>
      <c r="AG87" s="7">
        <v>300</v>
      </c>
      <c r="AI87" s="5">
        <v>0</v>
      </c>
    </row>
    <row r="88" spans="1:35" x14ac:dyDescent="0.35">
      <c r="A88" s="4" t="s">
        <v>96</v>
      </c>
      <c r="B88" s="4" t="s">
        <v>97</v>
      </c>
      <c r="C88" s="4" t="s">
        <v>66</v>
      </c>
      <c r="E88" s="7">
        <v>1000</v>
      </c>
      <c r="F88" s="7">
        <v>5000</v>
      </c>
      <c r="G88" s="7">
        <v>6000</v>
      </c>
      <c r="H88" s="7">
        <v>500</v>
      </c>
      <c r="I88" s="7">
        <v>300</v>
      </c>
      <c r="J88" s="7">
        <v>5000</v>
      </c>
      <c r="K88" s="7">
        <v>3000</v>
      </c>
      <c r="L88" s="7">
        <v>1500</v>
      </c>
      <c r="M88" s="7">
        <v>1750</v>
      </c>
      <c r="N88" s="7">
        <v>8000</v>
      </c>
      <c r="O88" s="7">
        <v>100</v>
      </c>
      <c r="P88" s="7">
        <v>15000</v>
      </c>
      <c r="Q88" s="7">
        <v>25000</v>
      </c>
      <c r="R88" s="7">
        <v>35000</v>
      </c>
      <c r="S88" s="7">
        <v>6000</v>
      </c>
      <c r="T88" s="7">
        <v>4250</v>
      </c>
      <c r="U88" s="7">
        <v>400</v>
      </c>
      <c r="V88" s="7">
        <v>200</v>
      </c>
      <c r="W88" s="7">
        <v>500</v>
      </c>
      <c r="X88" s="7">
        <v>1000</v>
      </c>
      <c r="Y88" s="7">
        <v>1250</v>
      </c>
      <c r="Z88" s="7">
        <v>3000</v>
      </c>
      <c r="AA88" s="7">
        <v>2500</v>
      </c>
      <c r="AB88" s="7">
        <v>2000</v>
      </c>
      <c r="AC88" s="7">
        <v>2500</v>
      </c>
      <c r="AD88" s="7">
        <v>1000</v>
      </c>
      <c r="AE88" s="7">
        <v>3000</v>
      </c>
      <c r="AF88" s="7">
        <v>200</v>
      </c>
      <c r="AG88" s="7">
        <v>250</v>
      </c>
    </row>
    <row r="89" spans="1:35" x14ac:dyDescent="0.35">
      <c r="A89" s="4" t="s">
        <v>96</v>
      </c>
      <c r="B89" s="4" t="s">
        <v>97</v>
      </c>
      <c r="C89" s="4" t="s">
        <v>68</v>
      </c>
      <c r="E89" s="7">
        <v>1900</v>
      </c>
      <c r="F89" s="7">
        <v>5250</v>
      </c>
      <c r="G89" s="7">
        <v>6200</v>
      </c>
      <c r="H89" s="7">
        <v>550</v>
      </c>
      <c r="I89" s="7">
        <v>325</v>
      </c>
      <c r="J89" s="7">
        <v>5750</v>
      </c>
      <c r="K89" s="7">
        <v>3250</v>
      </c>
      <c r="L89" s="7">
        <v>1750</v>
      </c>
      <c r="M89" s="7">
        <v>2250</v>
      </c>
      <c r="N89" s="7">
        <v>11000</v>
      </c>
      <c r="O89" s="7">
        <v>100</v>
      </c>
      <c r="P89" s="7">
        <v>16000</v>
      </c>
      <c r="Q89" s="7">
        <v>32000</v>
      </c>
      <c r="R89" s="7">
        <v>39500</v>
      </c>
      <c r="S89" s="7">
        <v>6500</v>
      </c>
      <c r="T89" s="7">
        <v>5000</v>
      </c>
      <c r="U89" s="7">
        <v>500</v>
      </c>
      <c r="V89" s="7">
        <v>1500</v>
      </c>
      <c r="W89" s="7">
        <v>800</v>
      </c>
      <c r="X89" s="7">
        <v>1350</v>
      </c>
      <c r="Y89" s="7">
        <v>1700</v>
      </c>
      <c r="Z89" s="7">
        <v>3500</v>
      </c>
      <c r="AA89" s="7">
        <v>2750</v>
      </c>
      <c r="AB89" s="7">
        <v>2500</v>
      </c>
      <c r="AC89" s="7">
        <v>3250</v>
      </c>
      <c r="AD89" s="7">
        <v>1200</v>
      </c>
      <c r="AE89" s="7">
        <v>3250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69</v>
      </c>
      <c r="W90" s="7" t="s">
        <v>69</v>
      </c>
      <c r="X90" s="7" t="s">
        <v>67</v>
      </c>
      <c r="Y90" s="7" t="s">
        <v>67</v>
      </c>
      <c r="Z90" s="7" t="s">
        <v>67</v>
      </c>
      <c r="AA90" s="7" t="s">
        <v>67</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2000</v>
      </c>
      <c r="F93" s="7">
        <v>5000</v>
      </c>
      <c r="G93" s="7" t="s">
        <v>33</v>
      </c>
      <c r="H93" s="7" t="s">
        <v>33</v>
      </c>
      <c r="I93" s="7" t="s">
        <v>33</v>
      </c>
      <c r="J93" s="7" t="s">
        <v>33</v>
      </c>
      <c r="K93" s="7" t="s">
        <v>33</v>
      </c>
      <c r="L93" s="7">
        <v>2000</v>
      </c>
      <c r="M93" s="7">
        <v>3500</v>
      </c>
      <c r="N93" s="7" t="s">
        <v>33</v>
      </c>
      <c r="O93" s="7" t="s">
        <v>33</v>
      </c>
      <c r="P93" s="7" t="s">
        <v>33</v>
      </c>
      <c r="Q93" s="7" t="s">
        <v>33</v>
      </c>
      <c r="R93" s="7" t="s">
        <v>33</v>
      </c>
      <c r="S93" s="7">
        <v>7250</v>
      </c>
      <c r="T93" s="7">
        <v>6000</v>
      </c>
      <c r="U93" s="7" t="s">
        <v>33</v>
      </c>
      <c r="V93" s="7">
        <v>300</v>
      </c>
      <c r="W93" s="7" t="s">
        <v>33</v>
      </c>
      <c r="X93" s="7" t="s">
        <v>33</v>
      </c>
      <c r="Y93" s="7" t="s">
        <v>33</v>
      </c>
      <c r="Z93" s="7">
        <v>4000</v>
      </c>
      <c r="AA93" s="7">
        <v>3500</v>
      </c>
      <c r="AB93" s="7">
        <v>3000</v>
      </c>
      <c r="AC93" s="7" t="s">
        <v>33</v>
      </c>
      <c r="AD93" s="7" t="s">
        <v>33</v>
      </c>
      <c r="AE93" s="7" t="s">
        <v>33</v>
      </c>
      <c r="AF93" s="7" t="s">
        <v>33</v>
      </c>
      <c r="AG93" s="7" t="s">
        <v>33</v>
      </c>
      <c r="AI93" s="5">
        <v>19</v>
      </c>
    </row>
    <row r="94" spans="1:35" x14ac:dyDescent="0.35">
      <c r="A94" s="4" t="s">
        <v>99</v>
      </c>
      <c r="B94" s="4" t="s">
        <v>100</v>
      </c>
      <c r="C94" s="4" t="s">
        <v>66</v>
      </c>
      <c r="E94" s="7">
        <v>1500</v>
      </c>
      <c r="F94" s="7">
        <v>5000</v>
      </c>
      <c r="G94" s="7" t="s">
        <v>67</v>
      </c>
      <c r="H94" s="7" t="s">
        <v>67</v>
      </c>
      <c r="I94" s="7" t="s">
        <v>67</v>
      </c>
      <c r="J94" s="7" t="s">
        <v>67</v>
      </c>
      <c r="K94" s="7" t="s">
        <v>67</v>
      </c>
      <c r="L94" s="7">
        <v>2000</v>
      </c>
      <c r="M94" s="7">
        <v>3000</v>
      </c>
      <c r="N94" s="7" t="s">
        <v>67</v>
      </c>
      <c r="O94" s="7" t="s">
        <v>67</v>
      </c>
      <c r="P94" s="7" t="s">
        <v>67</v>
      </c>
      <c r="Q94" s="7" t="s">
        <v>67</v>
      </c>
      <c r="R94" s="7" t="s">
        <v>67</v>
      </c>
      <c r="S94" s="7">
        <v>5500</v>
      </c>
      <c r="T94" s="7">
        <v>4000</v>
      </c>
      <c r="U94" s="7" t="s">
        <v>67</v>
      </c>
      <c r="V94" s="7">
        <v>200</v>
      </c>
      <c r="W94" s="7" t="s">
        <v>67</v>
      </c>
      <c r="X94" s="7" t="s">
        <v>67</v>
      </c>
      <c r="Y94" s="7" t="s">
        <v>67</v>
      </c>
      <c r="Z94" s="7">
        <v>3000</v>
      </c>
      <c r="AA94" s="7">
        <v>3250</v>
      </c>
      <c r="AB94" s="7">
        <v>2500</v>
      </c>
      <c r="AC94" s="7" t="s">
        <v>67</v>
      </c>
      <c r="AD94" s="7" t="s">
        <v>67</v>
      </c>
      <c r="AE94" s="7" t="s">
        <v>67</v>
      </c>
      <c r="AF94" s="7" t="s">
        <v>67</v>
      </c>
      <c r="AG94" s="7" t="s">
        <v>67</v>
      </c>
    </row>
    <row r="95" spans="1:35" x14ac:dyDescent="0.35">
      <c r="A95" s="4" t="s">
        <v>99</v>
      </c>
      <c r="B95" s="4" t="s">
        <v>100</v>
      </c>
      <c r="C95" s="4" t="s">
        <v>68</v>
      </c>
      <c r="E95" s="7">
        <v>2000</v>
      </c>
      <c r="F95" s="7">
        <v>6000</v>
      </c>
      <c r="G95" s="7" t="s">
        <v>67</v>
      </c>
      <c r="H95" s="7" t="s">
        <v>67</v>
      </c>
      <c r="I95" s="7" t="s">
        <v>67</v>
      </c>
      <c r="J95" s="7" t="s">
        <v>67</v>
      </c>
      <c r="K95" s="7" t="s">
        <v>67</v>
      </c>
      <c r="L95" s="7">
        <v>2000</v>
      </c>
      <c r="M95" s="7">
        <v>3500</v>
      </c>
      <c r="N95" s="7" t="s">
        <v>67</v>
      </c>
      <c r="O95" s="7" t="s">
        <v>67</v>
      </c>
      <c r="P95" s="7" t="s">
        <v>67</v>
      </c>
      <c r="Q95" s="7" t="s">
        <v>67</v>
      </c>
      <c r="R95" s="7" t="s">
        <v>67</v>
      </c>
      <c r="S95" s="7">
        <v>8500</v>
      </c>
      <c r="T95" s="7">
        <v>6500</v>
      </c>
      <c r="U95" s="7" t="s">
        <v>67</v>
      </c>
      <c r="V95" s="7">
        <v>400</v>
      </c>
      <c r="W95" s="7" t="s">
        <v>67</v>
      </c>
      <c r="X95" s="7" t="s">
        <v>67</v>
      </c>
      <c r="Y95" s="7" t="s">
        <v>67</v>
      </c>
      <c r="Z95" s="7">
        <v>4500</v>
      </c>
      <c r="AA95" s="7">
        <v>4000</v>
      </c>
      <c r="AB95" s="7">
        <v>3500</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69</v>
      </c>
      <c r="T96" s="7" t="s">
        <v>69</v>
      </c>
      <c r="U96" s="7" t="s">
        <v>67</v>
      </c>
      <c r="V96" s="7" t="s">
        <v>69</v>
      </c>
      <c r="W96" s="7" t="s">
        <v>67</v>
      </c>
      <c r="X96" s="7" t="s">
        <v>67</v>
      </c>
      <c r="Y96" s="7" t="s">
        <v>67</v>
      </c>
      <c r="Z96" s="7" t="s">
        <v>69</v>
      </c>
      <c r="AA96" s="7" t="s">
        <v>67</v>
      </c>
      <c r="AB96" s="7" t="s">
        <v>69</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1400</v>
      </c>
      <c r="F99" s="7">
        <v>5000</v>
      </c>
      <c r="G99" s="7" t="s">
        <v>33</v>
      </c>
      <c r="H99" s="7">
        <v>700</v>
      </c>
      <c r="I99" s="7">
        <v>425</v>
      </c>
      <c r="J99" s="7">
        <v>7000</v>
      </c>
      <c r="K99" s="7" t="s">
        <v>33</v>
      </c>
      <c r="L99" s="7">
        <v>975</v>
      </c>
      <c r="M99" s="7">
        <v>1500</v>
      </c>
      <c r="N99" s="7" t="s">
        <v>33</v>
      </c>
      <c r="O99" s="7" t="s">
        <v>33</v>
      </c>
      <c r="P99" s="7" t="s">
        <v>33</v>
      </c>
      <c r="Q99" s="7" t="s">
        <v>33</v>
      </c>
      <c r="R99" s="7" t="s">
        <v>33</v>
      </c>
      <c r="S99" s="7" t="s">
        <v>33</v>
      </c>
      <c r="T99" s="7">
        <v>7250</v>
      </c>
      <c r="U99" s="7" t="s">
        <v>33</v>
      </c>
      <c r="V99" s="7">
        <v>337.5</v>
      </c>
      <c r="W99" s="7" t="s">
        <v>33</v>
      </c>
      <c r="X99" s="7" t="s">
        <v>33</v>
      </c>
      <c r="Y99" s="7" t="s">
        <v>33</v>
      </c>
      <c r="Z99" s="7">
        <v>2500</v>
      </c>
      <c r="AA99" s="7">
        <v>3500</v>
      </c>
      <c r="AB99" s="7">
        <v>3250</v>
      </c>
      <c r="AC99" s="7" t="s">
        <v>33</v>
      </c>
      <c r="AD99" s="7">
        <v>5250</v>
      </c>
      <c r="AE99" s="7">
        <v>8000</v>
      </c>
      <c r="AF99" s="7">
        <v>475</v>
      </c>
      <c r="AG99" s="7" t="s">
        <v>33</v>
      </c>
      <c r="AI99" s="5">
        <v>14</v>
      </c>
    </row>
    <row r="100" spans="1:35" x14ac:dyDescent="0.35">
      <c r="A100" s="4" t="s">
        <v>99</v>
      </c>
      <c r="B100" s="4" t="s">
        <v>102</v>
      </c>
      <c r="C100" s="4" t="s">
        <v>66</v>
      </c>
      <c r="E100" s="7">
        <v>1200</v>
      </c>
      <c r="F100" s="7">
        <v>4500</v>
      </c>
      <c r="G100" s="7" t="s">
        <v>67</v>
      </c>
      <c r="H100" s="7">
        <v>600</v>
      </c>
      <c r="I100" s="7">
        <v>350</v>
      </c>
      <c r="J100" s="7">
        <v>6500</v>
      </c>
      <c r="K100" s="7" t="s">
        <v>67</v>
      </c>
      <c r="L100" s="7">
        <v>800</v>
      </c>
      <c r="M100" s="7">
        <v>1500</v>
      </c>
      <c r="N100" s="7" t="s">
        <v>67</v>
      </c>
      <c r="O100" s="7" t="s">
        <v>67</v>
      </c>
      <c r="P100" s="7" t="s">
        <v>67</v>
      </c>
      <c r="Q100" s="7" t="s">
        <v>67</v>
      </c>
      <c r="R100" s="7" t="s">
        <v>67</v>
      </c>
      <c r="S100" s="7" t="s">
        <v>67</v>
      </c>
      <c r="T100" s="7">
        <v>7000</v>
      </c>
      <c r="U100" s="7" t="s">
        <v>67</v>
      </c>
      <c r="V100" s="7">
        <v>200</v>
      </c>
      <c r="W100" s="7" t="s">
        <v>67</v>
      </c>
      <c r="X100" s="7" t="s">
        <v>67</v>
      </c>
      <c r="Y100" s="7" t="s">
        <v>67</v>
      </c>
      <c r="Z100" s="7">
        <v>2100</v>
      </c>
      <c r="AA100" s="7">
        <v>3100</v>
      </c>
      <c r="AB100" s="7">
        <v>2700</v>
      </c>
      <c r="AC100" s="7" t="s">
        <v>67</v>
      </c>
      <c r="AD100" s="7">
        <v>4750</v>
      </c>
      <c r="AE100" s="7">
        <v>7000</v>
      </c>
      <c r="AF100" s="7">
        <v>350</v>
      </c>
      <c r="AG100" s="7" t="s">
        <v>67</v>
      </c>
    </row>
    <row r="101" spans="1:35" x14ac:dyDescent="0.35">
      <c r="A101" s="4" t="s">
        <v>99</v>
      </c>
      <c r="B101" s="4" t="s">
        <v>102</v>
      </c>
      <c r="C101" s="4" t="s">
        <v>68</v>
      </c>
      <c r="E101" s="7">
        <v>1600</v>
      </c>
      <c r="F101" s="7">
        <v>5500</v>
      </c>
      <c r="G101" s="7" t="s">
        <v>67</v>
      </c>
      <c r="H101" s="7">
        <v>750</v>
      </c>
      <c r="I101" s="7">
        <v>550</v>
      </c>
      <c r="J101" s="7">
        <v>8000</v>
      </c>
      <c r="K101" s="7" t="s">
        <v>67</v>
      </c>
      <c r="L101" s="7">
        <v>1100</v>
      </c>
      <c r="M101" s="7">
        <v>1700</v>
      </c>
      <c r="N101" s="7" t="s">
        <v>67</v>
      </c>
      <c r="O101" s="7" t="s">
        <v>67</v>
      </c>
      <c r="P101" s="7" t="s">
        <v>67</v>
      </c>
      <c r="Q101" s="7" t="s">
        <v>67</v>
      </c>
      <c r="R101" s="7" t="s">
        <v>67</v>
      </c>
      <c r="S101" s="7" t="s">
        <v>67</v>
      </c>
      <c r="T101" s="7">
        <v>7500</v>
      </c>
      <c r="U101" s="7" t="s">
        <v>67</v>
      </c>
      <c r="V101" s="7">
        <v>500</v>
      </c>
      <c r="W101" s="7" t="s">
        <v>67</v>
      </c>
      <c r="X101" s="7" t="s">
        <v>67</v>
      </c>
      <c r="Y101" s="7" t="s">
        <v>67</v>
      </c>
      <c r="Z101" s="7">
        <v>3000</v>
      </c>
      <c r="AA101" s="7">
        <v>4500</v>
      </c>
      <c r="AB101" s="7">
        <v>4000</v>
      </c>
      <c r="AC101" s="7" t="s">
        <v>67</v>
      </c>
      <c r="AD101" s="7">
        <v>6000</v>
      </c>
      <c r="AE101" s="7">
        <v>10000</v>
      </c>
      <c r="AF101" s="7">
        <v>550</v>
      </c>
      <c r="AG101" s="7" t="s">
        <v>67</v>
      </c>
    </row>
    <row r="102" spans="1:35" x14ac:dyDescent="0.35">
      <c r="C102" s="38" t="s">
        <v>145</v>
      </c>
      <c r="E102" s="7" t="s">
        <v>67</v>
      </c>
      <c r="F102" s="7" t="s">
        <v>67</v>
      </c>
      <c r="G102" s="7" t="s">
        <v>67</v>
      </c>
      <c r="H102" s="7" t="s">
        <v>67</v>
      </c>
      <c r="I102" s="7" t="s">
        <v>69</v>
      </c>
      <c r="J102" s="7" t="s">
        <v>67</v>
      </c>
      <c r="K102" s="7" t="s">
        <v>67</v>
      </c>
      <c r="L102" s="7" t="s">
        <v>67</v>
      </c>
      <c r="M102" s="7" t="s">
        <v>67</v>
      </c>
      <c r="N102" s="7" t="s">
        <v>67</v>
      </c>
      <c r="O102" s="7" t="s">
        <v>67</v>
      </c>
      <c r="P102" s="7" t="s">
        <v>67</v>
      </c>
      <c r="Q102" s="7" t="s">
        <v>67</v>
      </c>
      <c r="R102" s="7" t="s">
        <v>67</v>
      </c>
      <c r="S102" s="7" t="s">
        <v>67</v>
      </c>
      <c r="T102" s="7" t="s">
        <v>67</v>
      </c>
      <c r="U102" s="7" t="s">
        <v>67</v>
      </c>
      <c r="V102" s="7" t="s">
        <v>69</v>
      </c>
      <c r="W102" s="7" t="s">
        <v>67</v>
      </c>
      <c r="X102" s="7" t="s">
        <v>67</v>
      </c>
      <c r="Y102" s="7" t="s">
        <v>67</v>
      </c>
      <c r="Z102" s="7" t="s">
        <v>69</v>
      </c>
      <c r="AA102" s="7" t="s">
        <v>69</v>
      </c>
      <c r="AB102" s="7" t="s">
        <v>69</v>
      </c>
      <c r="AC102" s="7" t="s">
        <v>67</v>
      </c>
      <c r="AD102" s="7" t="s">
        <v>67</v>
      </c>
      <c r="AE102" s="7" t="s">
        <v>69</v>
      </c>
      <c r="AF102" s="7" t="s">
        <v>69</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1700</v>
      </c>
      <c r="F105" s="7">
        <v>4750</v>
      </c>
      <c r="G105" s="7">
        <v>5000</v>
      </c>
      <c r="H105" s="7">
        <v>650</v>
      </c>
      <c r="I105" s="7">
        <v>350</v>
      </c>
      <c r="J105" s="7">
        <v>7000</v>
      </c>
      <c r="K105" s="7">
        <v>14000</v>
      </c>
      <c r="L105" s="7" t="s">
        <v>33</v>
      </c>
      <c r="M105" s="7" t="s">
        <v>33</v>
      </c>
      <c r="N105" s="7" t="s">
        <v>33</v>
      </c>
      <c r="O105" s="7" t="s">
        <v>33</v>
      </c>
      <c r="P105" s="7" t="s">
        <v>33</v>
      </c>
      <c r="Q105" s="7" t="s">
        <v>33</v>
      </c>
      <c r="R105" s="7" t="s">
        <v>33</v>
      </c>
      <c r="S105" s="7">
        <v>8500</v>
      </c>
      <c r="T105" s="7">
        <v>7000</v>
      </c>
      <c r="U105" s="7">
        <v>2500</v>
      </c>
      <c r="V105" s="7">
        <v>250</v>
      </c>
      <c r="W105" s="7" t="s">
        <v>33</v>
      </c>
      <c r="X105" s="7" t="s">
        <v>33</v>
      </c>
      <c r="Y105" s="7">
        <v>1500</v>
      </c>
      <c r="Z105" s="7">
        <v>2125</v>
      </c>
      <c r="AA105" s="7">
        <v>4000</v>
      </c>
      <c r="AB105" s="7">
        <v>3000</v>
      </c>
      <c r="AC105" s="7">
        <v>2500</v>
      </c>
      <c r="AD105" s="7">
        <v>1500</v>
      </c>
      <c r="AE105" s="7">
        <v>6750</v>
      </c>
      <c r="AF105" s="7">
        <v>725</v>
      </c>
      <c r="AG105" s="7" t="s">
        <v>33</v>
      </c>
      <c r="AI105" s="5">
        <v>10</v>
      </c>
    </row>
    <row r="106" spans="1:35" x14ac:dyDescent="0.35">
      <c r="A106" s="4" t="s">
        <v>99</v>
      </c>
      <c r="B106" s="4" t="s">
        <v>104</v>
      </c>
      <c r="C106" s="4" t="s">
        <v>66</v>
      </c>
      <c r="E106" s="7">
        <v>1250</v>
      </c>
      <c r="F106" s="7">
        <v>4000</v>
      </c>
      <c r="G106" s="7">
        <v>5000</v>
      </c>
      <c r="H106" s="7">
        <v>500</v>
      </c>
      <c r="I106" s="7">
        <v>300</v>
      </c>
      <c r="J106" s="7">
        <v>5500</v>
      </c>
      <c r="K106" s="7">
        <v>6500</v>
      </c>
      <c r="L106" s="7" t="s">
        <v>67</v>
      </c>
      <c r="M106" s="7" t="s">
        <v>67</v>
      </c>
      <c r="N106" s="7" t="s">
        <v>67</v>
      </c>
      <c r="O106" s="7" t="s">
        <v>67</v>
      </c>
      <c r="P106" s="7" t="s">
        <v>67</v>
      </c>
      <c r="Q106" s="7" t="s">
        <v>67</v>
      </c>
      <c r="R106" s="7" t="s">
        <v>67</v>
      </c>
      <c r="S106" s="7">
        <v>6000</v>
      </c>
      <c r="T106" s="7">
        <v>5000</v>
      </c>
      <c r="U106" s="7">
        <v>1750</v>
      </c>
      <c r="V106" s="7">
        <v>200</v>
      </c>
      <c r="W106" s="7" t="s">
        <v>67</v>
      </c>
      <c r="X106" s="7" t="s">
        <v>67</v>
      </c>
      <c r="Y106" s="7">
        <v>1000</v>
      </c>
      <c r="Z106" s="7">
        <v>1250</v>
      </c>
      <c r="AA106" s="7">
        <v>3250</v>
      </c>
      <c r="AB106" s="7">
        <v>2500</v>
      </c>
      <c r="AC106" s="7">
        <v>2500</v>
      </c>
      <c r="AD106" s="7">
        <v>1250</v>
      </c>
      <c r="AE106" s="7">
        <v>6000</v>
      </c>
      <c r="AF106" s="7">
        <v>500</v>
      </c>
      <c r="AG106" s="7" t="s">
        <v>67</v>
      </c>
    </row>
    <row r="107" spans="1:35" x14ac:dyDescent="0.35">
      <c r="A107" s="4" t="s">
        <v>99</v>
      </c>
      <c r="B107" s="4" t="s">
        <v>104</v>
      </c>
      <c r="C107" s="4" t="s">
        <v>68</v>
      </c>
      <c r="E107" s="7">
        <v>2000</v>
      </c>
      <c r="F107" s="7">
        <v>5000</v>
      </c>
      <c r="G107" s="7">
        <v>6000</v>
      </c>
      <c r="H107" s="7">
        <v>700</v>
      </c>
      <c r="I107" s="7">
        <v>400</v>
      </c>
      <c r="J107" s="7">
        <v>7500</v>
      </c>
      <c r="K107" s="7">
        <v>15000</v>
      </c>
      <c r="L107" s="7" t="s">
        <v>67</v>
      </c>
      <c r="M107" s="7" t="s">
        <v>67</v>
      </c>
      <c r="N107" s="7" t="s">
        <v>67</v>
      </c>
      <c r="O107" s="7" t="s">
        <v>67</v>
      </c>
      <c r="P107" s="7" t="s">
        <v>67</v>
      </c>
      <c r="Q107" s="7" t="s">
        <v>67</v>
      </c>
      <c r="R107" s="7" t="s">
        <v>67</v>
      </c>
      <c r="S107" s="7">
        <v>8500</v>
      </c>
      <c r="T107" s="7">
        <v>7500</v>
      </c>
      <c r="U107" s="7">
        <v>2500</v>
      </c>
      <c r="V107" s="7">
        <v>300</v>
      </c>
      <c r="W107" s="7" t="s">
        <v>67</v>
      </c>
      <c r="X107" s="7" t="s">
        <v>67</v>
      </c>
      <c r="Y107" s="7">
        <v>2000</v>
      </c>
      <c r="Z107" s="7">
        <v>2500</v>
      </c>
      <c r="AA107" s="7">
        <v>4500</v>
      </c>
      <c r="AB107" s="7">
        <v>4000</v>
      </c>
      <c r="AC107" s="7">
        <v>3000</v>
      </c>
      <c r="AD107" s="7">
        <v>1500</v>
      </c>
      <c r="AE107" s="7">
        <v>7000</v>
      </c>
      <c r="AF107" s="7">
        <v>800</v>
      </c>
      <c r="AG107" s="7" t="s">
        <v>67</v>
      </c>
    </row>
    <row r="108" spans="1:35" x14ac:dyDescent="0.35">
      <c r="C108" s="38" t="s">
        <v>145</v>
      </c>
      <c r="E108" s="7" t="s">
        <v>69</v>
      </c>
      <c r="F108" s="7" t="s">
        <v>67</v>
      </c>
      <c r="G108" s="7" t="s">
        <v>67</v>
      </c>
      <c r="H108" s="7" t="s">
        <v>69</v>
      </c>
      <c r="I108" s="7" t="s">
        <v>67</v>
      </c>
      <c r="J108" s="7" t="s">
        <v>67</v>
      </c>
      <c r="K108" s="7" t="s">
        <v>69</v>
      </c>
      <c r="L108" s="7" t="s">
        <v>67</v>
      </c>
      <c r="M108" s="7" t="s">
        <v>67</v>
      </c>
      <c r="N108" s="7" t="s">
        <v>67</v>
      </c>
      <c r="O108" s="7" t="s">
        <v>67</v>
      </c>
      <c r="P108" s="7" t="s">
        <v>67</v>
      </c>
      <c r="Q108" s="7" t="s">
        <v>67</v>
      </c>
      <c r="R108" s="7" t="s">
        <v>67</v>
      </c>
      <c r="S108" s="7" t="s">
        <v>69</v>
      </c>
      <c r="T108" s="7" t="s">
        <v>69</v>
      </c>
      <c r="U108" s="7" t="s">
        <v>69</v>
      </c>
      <c r="V108" s="7" t="s">
        <v>69</v>
      </c>
      <c r="W108" s="7" t="s">
        <v>67</v>
      </c>
      <c r="X108" s="7" t="s">
        <v>67</v>
      </c>
      <c r="Y108" s="7" t="s">
        <v>69</v>
      </c>
      <c r="Z108" s="7" t="s">
        <v>69</v>
      </c>
      <c r="AA108" s="7" t="s">
        <v>67</v>
      </c>
      <c r="AB108" s="7" t="s">
        <v>69</v>
      </c>
      <c r="AC108" s="7" t="s">
        <v>67</v>
      </c>
      <c r="AD108" s="7" t="s">
        <v>67</v>
      </c>
      <c r="AE108" s="7" t="s">
        <v>67</v>
      </c>
      <c r="AF108" s="7" t="s">
        <v>69</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8500</v>
      </c>
      <c r="O111" s="7">
        <v>550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2000</v>
      </c>
      <c r="AE111" s="7" t="s">
        <v>33</v>
      </c>
      <c r="AF111" s="7">
        <v>675</v>
      </c>
      <c r="AG111" s="7">
        <v>750</v>
      </c>
      <c r="AI111" s="5">
        <v>21</v>
      </c>
    </row>
    <row r="112" spans="1:35" x14ac:dyDescent="0.35">
      <c r="A112" s="4" t="s">
        <v>99</v>
      </c>
      <c r="B112" s="4" t="s">
        <v>106</v>
      </c>
      <c r="C112" s="4" t="s">
        <v>66</v>
      </c>
      <c r="E112" s="7">
        <v>1250</v>
      </c>
      <c r="F112" s="7">
        <v>1250</v>
      </c>
      <c r="G112" s="7">
        <v>1500</v>
      </c>
      <c r="H112" s="7" t="s">
        <v>67</v>
      </c>
      <c r="I112" s="7" t="s">
        <v>67</v>
      </c>
      <c r="J112" s="7" t="s">
        <v>67</v>
      </c>
      <c r="K112" s="7" t="s">
        <v>67</v>
      </c>
      <c r="L112" s="7" t="s">
        <v>67</v>
      </c>
      <c r="M112" s="7" t="s">
        <v>67</v>
      </c>
      <c r="N112" s="7">
        <v>4500</v>
      </c>
      <c r="O112" s="7">
        <v>200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1500</v>
      </c>
      <c r="AE112" s="7" t="s">
        <v>67</v>
      </c>
      <c r="AF112" s="7">
        <v>350</v>
      </c>
      <c r="AG112" s="7">
        <v>300</v>
      </c>
    </row>
    <row r="113" spans="1:35" x14ac:dyDescent="0.35">
      <c r="A113" s="4" t="s">
        <v>99</v>
      </c>
      <c r="B113" s="4" t="s">
        <v>106</v>
      </c>
      <c r="C113" s="4" t="s">
        <v>68</v>
      </c>
      <c r="E113" s="7">
        <v>4500</v>
      </c>
      <c r="F113" s="7">
        <v>2500</v>
      </c>
      <c r="G113" s="7">
        <v>3000</v>
      </c>
      <c r="H113" s="7" t="s">
        <v>67</v>
      </c>
      <c r="I113" s="7" t="s">
        <v>67</v>
      </c>
      <c r="J113" s="7" t="s">
        <v>67</v>
      </c>
      <c r="K113" s="7" t="s">
        <v>67</v>
      </c>
      <c r="L113" s="7" t="s">
        <v>67</v>
      </c>
      <c r="M113" s="7" t="s">
        <v>67</v>
      </c>
      <c r="N113" s="7">
        <v>11500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2500</v>
      </c>
      <c r="AE113" s="7" t="s">
        <v>67</v>
      </c>
      <c r="AF113" s="7">
        <v>1500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47" priority="1" operator="containsText" text="!!">
      <formula>NOT(ISERROR(SEARCH("!!",A1)))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F2D8-DF4E-4D7A-B2CD-4C7EC76F1266}">
  <sheetPr>
    <tabColor theme="2"/>
  </sheetPr>
  <dimension ref="A1:AN120"/>
  <sheetViews>
    <sheetView workbookViewId="0">
      <selection activeCell="F29" sqref="F2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2219</v>
      </c>
    </row>
    <row r="3" spans="1:40" x14ac:dyDescent="0.35">
      <c r="A3" s="10" t="s">
        <v>2184</v>
      </c>
    </row>
    <row r="4" spans="1:40" x14ac:dyDescent="0.35">
      <c r="D4" s="55"/>
    </row>
    <row r="5" spans="1:40" x14ac:dyDescent="0.35">
      <c r="A5" s="4" t="s">
        <v>31</v>
      </c>
      <c r="B5" s="4" t="s">
        <v>141</v>
      </c>
      <c r="C5" s="4" t="s">
        <v>32</v>
      </c>
      <c r="D5" s="55"/>
      <c r="E5" s="7">
        <v>1200</v>
      </c>
      <c r="F5" s="7">
        <v>2000</v>
      </c>
      <c r="G5" s="7">
        <v>1750</v>
      </c>
      <c r="H5" s="7">
        <v>500</v>
      </c>
      <c r="I5" s="7">
        <v>300</v>
      </c>
      <c r="J5" s="7">
        <v>5187.5</v>
      </c>
      <c r="K5" s="7">
        <v>9000</v>
      </c>
      <c r="L5" s="7">
        <v>1250</v>
      </c>
      <c r="M5" s="7">
        <v>2250</v>
      </c>
      <c r="N5" s="7">
        <v>6875</v>
      </c>
      <c r="O5" s="7">
        <v>100</v>
      </c>
      <c r="P5" s="7" t="s">
        <v>33</v>
      </c>
      <c r="Q5" s="7">
        <v>28500</v>
      </c>
      <c r="R5" s="7">
        <v>37125</v>
      </c>
      <c r="S5" s="7">
        <v>6250</v>
      </c>
      <c r="T5" s="7">
        <v>5000</v>
      </c>
      <c r="U5" s="7">
        <v>500</v>
      </c>
      <c r="V5" s="7">
        <v>162.5</v>
      </c>
      <c r="W5" s="7">
        <v>500</v>
      </c>
      <c r="X5" s="7">
        <v>850</v>
      </c>
      <c r="Y5" s="7">
        <v>1350</v>
      </c>
      <c r="Z5" s="7">
        <v>2125</v>
      </c>
      <c r="AA5" s="7">
        <v>3250</v>
      </c>
      <c r="AB5" s="7">
        <v>2500</v>
      </c>
      <c r="AC5" s="7">
        <v>2600</v>
      </c>
      <c r="AD5" s="7">
        <v>1500</v>
      </c>
      <c r="AE5" s="7">
        <v>3000</v>
      </c>
      <c r="AF5" s="7">
        <v>300</v>
      </c>
      <c r="AG5" s="7">
        <v>750</v>
      </c>
    </row>
    <row r="6" spans="1:40" x14ac:dyDescent="0.35">
      <c r="C6" s="92">
        <v>45200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1200</v>
      </c>
      <c r="F9" s="7" t="s">
        <v>33</v>
      </c>
      <c r="G9" s="7" t="s">
        <v>33</v>
      </c>
      <c r="H9" s="7">
        <v>500</v>
      </c>
      <c r="I9" s="7">
        <v>300</v>
      </c>
      <c r="J9" s="7">
        <v>5000</v>
      </c>
      <c r="K9" s="7" t="s">
        <v>33</v>
      </c>
      <c r="L9" s="7">
        <v>1250</v>
      </c>
      <c r="M9" s="7">
        <v>2000</v>
      </c>
      <c r="N9" s="7">
        <v>5000</v>
      </c>
      <c r="O9" s="7">
        <v>100</v>
      </c>
      <c r="P9" s="7" t="s">
        <v>33</v>
      </c>
      <c r="Q9" s="7">
        <v>32000</v>
      </c>
      <c r="R9" s="7">
        <v>36250</v>
      </c>
      <c r="S9" s="7">
        <v>7500</v>
      </c>
      <c r="T9" s="7">
        <v>5500</v>
      </c>
      <c r="U9" s="7">
        <v>500</v>
      </c>
      <c r="V9" s="7">
        <v>125</v>
      </c>
      <c r="W9" s="7">
        <v>750</v>
      </c>
      <c r="X9" s="7">
        <v>850</v>
      </c>
      <c r="Y9" s="7">
        <v>1200</v>
      </c>
      <c r="Z9" s="7">
        <v>2000</v>
      </c>
      <c r="AA9" s="7">
        <v>3000</v>
      </c>
      <c r="AB9" s="7">
        <v>3000</v>
      </c>
      <c r="AC9" s="7">
        <v>3000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4500</v>
      </c>
      <c r="K10" s="7" t="s">
        <v>67</v>
      </c>
      <c r="L10" s="7">
        <v>1250</v>
      </c>
      <c r="M10" s="7">
        <v>2000</v>
      </c>
      <c r="N10" s="7">
        <v>5000</v>
      </c>
      <c r="O10" s="7">
        <v>100</v>
      </c>
      <c r="P10" s="7" t="s">
        <v>67</v>
      </c>
      <c r="Q10" s="7">
        <v>30000</v>
      </c>
      <c r="R10" s="7">
        <v>35000</v>
      </c>
      <c r="S10" s="7">
        <v>7500</v>
      </c>
      <c r="T10" s="7">
        <v>5500</v>
      </c>
      <c r="U10" s="7">
        <v>400</v>
      </c>
      <c r="V10" s="7">
        <v>125</v>
      </c>
      <c r="W10" s="7">
        <v>650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5000</v>
      </c>
      <c r="K11" s="7" t="s">
        <v>67</v>
      </c>
      <c r="L11" s="7">
        <v>1250</v>
      </c>
      <c r="M11" s="7">
        <v>2250</v>
      </c>
      <c r="N11" s="7">
        <v>5000</v>
      </c>
      <c r="O11" s="7">
        <v>100</v>
      </c>
      <c r="P11" s="7" t="s">
        <v>67</v>
      </c>
      <c r="Q11" s="7">
        <v>32500</v>
      </c>
      <c r="R11" s="7">
        <v>37500</v>
      </c>
      <c r="S11" s="7">
        <v>8000</v>
      </c>
      <c r="T11" s="7">
        <v>6000</v>
      </c>
      <c r="U11" s="7">
        <v>500</v>
      </c>
      <c r="V11" s="7">
        <v>150</v>
      </c>
      <c r="W11" s="7">
        <v>800</v>
      </c>
      <c r="X11" s="7">
        <v>1000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v>550</v>
      </c>
      <c r="I15" s="7">
        <v>350</v>
      </c>
      <c r="J15" s="7">
        <v>6500</v>
      </c>
      <c r="K15" s="7">
        <v>28500</v>
      </c>
      <c r="L15" s="7">
        <v>1000</v>
      </c>
      <c r="M15" s="7">
        <v>4500</v>
      </c>
      <c r="N15" s="7">
        <v>10000</v>
      </c>
      <c r="O15" s="7">
        <v>200</v>
      </c>
      <c r="P15" s="7" t="s">
        <v>33</v>
      </c>
      <c r="Q15" s="7">
        <v>30000</v>
      </c>
      <c r="R15" s="7">
        <v>38000</v>
      </c>
      <c r="S15" s="7" t="s">
        <v>33</v>
      </c>
      <c r="T15" s="7" t="s">
        <v>33</v>
      </c>
      <c r="U15" s="7" t="s">
        <v>33</v>
      </c>
      <c r="V15" s="7">
        <v>850</v>
      </c>
      <c r="W15" s="7" t="s">
        <v>33</v>
      </c>
      <c r="X15" s="7" t="s">
        <v>33</v>
      </c>
      <c r="Y15" s="7" t="s">
        <v>33</v>
      </c>
      <c r="Z15" s="7">
        <v>4000</v>
      </c>
      <c r="AA15" s="7">
        <v>3500</v>
      </c>
      <c r="AB15" s="7">
        <v>650</v>
      </c>
      <c r="AC15" s="7" t="s">
        <v>33</v>
      </c>
      <c r="AD15" s="7">
        <v>1200</v>
      </c>
      <c r="AE15" s="7">
        <v>2800</v>
      </c>
      <c r="AF15" s="7" t="s">
        <v>33</v>
      </c>
      <c r="AG15" s="7">
        <v>1800</v>
      </c>
      <c r="AI15" s="5">
        <v>12</v>
      </c>
    </row>
    <row r="16" spans="1:40" x14ac:dyDescent="0.35">
      <c r="A16" s="4" t="s">
        <v>64</v>
      </c>
      <c r="B16" s="4" t="s">
        <v>71</v>
      </c>
      <c r="C16" s="4" t="s">
        <v>66</v>
      </c>
      <c r="E16" s="7" t="s">
        <v>67</v>
      </c>
      <c r="F16" s="7" t="s">
        <v>67</v>
      </c>
      <c r="G16" s="7" t="s">
        <v>67</v>
      </c>
      <c r="H16" s="7">
        <v>475</v>
      </c>
      <c r="I16" s="7">
        <v>300</v>
      </c>
      <c r="J16" s="7">
        <v>6500</v>
      </c>
      <c r="K16" s="7">
        <v>28500</v>
      </c>
      <c r="L16" s="7">
        <v>850</v>
      </c>
      <c r="M16" s="7">
        <v>4500</v>
      </c>
      <c r="N16" s="7">
        <v>10000</v>
      </c>
      <c r="O16" s="7">
        <v>200</v>
      </c>
      <c r="P16" s="7" t="s">
        <v>67</v>
      </c>
      <c r="Q16" s="7">
        <v>28500</v>
      </c>
      <c r="R16" s="7">
        <v>36000</v>
      </c>
      <c r="S16" s="7" t="s">
        <v>67</v>
      </c>
      <c r="T16" s="7" t="s">
        <v>67</v>
      </c>
      <c r="U16" s="7" t="s">
        <v>67</v>
      </c>
      <c r="V16" s="7">
        <v>750</v>
      </c>
      <c r="W16" s="7" t="s">
        <v>67</v>
      </c>
      <c r="X16" s="7" t="s">
        <v>67</v>
      </c>
      <c r="Y16" s="7" t="s">
        <v>67</v>
      </c>
      <c r="Z16" s="7">
        <v>3800</v>
      </c>
      <c r="AA16" s="7">
        <v>3500</v>
      </c>
      <c r="AB16" s="7">
        <v>650</v>
      </c>
      <c r="AC16" s="7" t="s">
        <v>67</v>
      </c>
      <c r="AD16" s="7">
        <v>1000</v>
      </c>
      <c r="AE16" s="7">
        <v>2500</v>
      </c>
      <c r="AF16" s="7" t="s">
        <v>67</v>
      </c>
      <c r="AG16" s="7">
        <v>1500</v>
      </c>
    </row>
    <row r="17" spans="1:35" x14ac:dyDescent="0.35">
      <c r="A17" s="4" t="s">
        <v>64</v>
      </c>
      <c r="B17" s="4" t="s">
        <v>71</v>
      </c>
      <c r="C17" s="4" t="s">
        <v>68</v>
      </c>
      <c r="E17" s="7" t="s">
        <v>67</v>
      </c>
      <c r="F17" s="7" t="s">
        <v>67</v>
      </c>
      <c r="G17" s="7" t="s">
        <v>67</v>
      </c>
      <c r="H17" s="7">
        <v>650</v>
      </c>
      <c r="I17" s="7">
        <v>450</v>
      </c>
      <c r="J17" s="7">
        <v>6500</v>
      </c>
      <c r="K17" s="7">
        <v>30000</v>
      </c>
      <c r="L17" s="7">
        <v>1000</v>
      </c>
      <c r="M17" s="7">
        <v>4500</v>
      </c>
      <c r="N17" s="7">
        <v>10000</v>
      </c>
      <c r="O17" s="7">
        <v>200</v>
      </c>
      <c r="P17" s="7" t="s">
        <v>67</v>
      </c>
      <c r="Q17" s="7">
        <v>30000</v>
      </c>
      <c r="R17" s="7">
        <v>38000</v>
      </c>
      <c r="S17" s="7" t="s">
        <v>67</v>
      </c>
      <c r="T17" s="7" t="s">
        <v>67</v>
      </c>
      <c r="U17" s="7" t="s">
        <v>67</v>
      </c>
      <c r="V17" s="7">
        <v>900</v>
      </c>
      <c r="W17" s="7" t="s">
        <v>67</v>
      </c>
      <c r="X17" s="7" t="s">
        <v>67</v>
      </c>
      <c r="Y17" s="7" t="s">
        <v>67</v>
      </c>
      <c r="Z17" s="7">
        <v>5000</v>
      </c>
      <c r="AA17" s="7">
        <v>3600</v>
      </c>
      <c r="AB17" s="7">
        <v>650</v>
      </c>
      <c r="AC17" s="7" t="s">
        <v>67</v>
      </c>
      <c r="AD17" s="7">
        <v>1500</v>
      </c>
      <c r="AE17" s="7">
        <v>2800</v>
      </c>
      <c r="AF17" s="7" t="s">
        <v>67</v>
      </c>
      <c r="AG17" s="7">
        <v>2000</v>
      </c>
    </row>
    <row r="18" spans="1:35" x14ac:dyDescent="0.35">
      <c r="C18" s="38" t="s">
        <v>145</v>
      </c>
      <c r="E18" s="7" t="s">
        <v>67</v>
      </c>
      <c r="F18" s="7" t="s">
        <v>67</v>
      </c>
      <c r="G18" s="7" t="s">
        <v>67</v>
      </c>
      <c r="H18" s="7" t="s">
        <v>67</v>
      </c>
      <c r="I18" s="7" t="s">
        <v>69</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69</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525</v>
      </c>
      <c r="V21" s="7">
        <v>375</v>
      </c>
      <c r="W21" s="7" t="s">
        <v>33</v>
      </c>
      <c r="X21" s="7" t="s">
        <v>33</v>
      </c>
      <c r="Y21" s="7" t="s">
        <v>33</v>
      </c>
      <c r="Z21" s="7">
        <v>2500</v>
      </c>
      <c r="AA21" s="7">
        <v>4125</v>
      </c>
      <c r="AB21" s="7" t="s">
        <v>33</v>
      </c>
      <c r="AC21" s="7" t="s">
        <v>33</v>
      </c>
      <c r="AD21" s="7">
        <v>2500</v>
      </c>
      <c r="AE21" s="7">
        <v>6750</v>
      </c>
      <c r="AF21" s="7">
        <v>250</v>
      </c>
      <c r="AG21" s="7" t="s">
        <v>33</v>
      </c>
      <c r="AI21" s="5">
        <v>20</v>
      </c>
    </row>
    <row r="22" spans="1:35" x14ac:dyDescent="0.35">
      <c r="A22" s="4" t="s">
        <v>73</v>
      </c>
      <c r="B22" s="4" t="s">
        <v>74</v>
      </c>
      <c r="C22" s="4" t="s">
        <v>66</v>
      </c>
      <c r="E22" s="7">
        <v>950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500</v>
      </c>
      <c r="V22" s="7">
        <v>300</v>
      </c>
      <c r="W22" s="7" t="s">
        <v>67</v>
      </c>
      <c r="X22" s="7" t="s">
        <v>67</v>
      </c>
      <c r="Y22" s="7" t="s">
        <v>67</v>
      </c>
      <c r="Z22" s="7">
        <v>2250</v>
      </c>
      <c r="AA22" s="7">
        <v>4000</v>
      </c>
      <c r="AB22" s="7" t="s">
        <v>67</v>
      </c>
      <c r="AC22" s="7" t="s">
        <v>67</v>
      </c>
      <c r="AD22" s="7">
        <v>2000</v>
      </c>
      <c r="AE22" s="7">
        <v>6000</v>
      </c>
      <c r="AF22" s="7">
        <v>250</v>
      </c>
      <c r="AG22" s="7" t="s">
        <v>67</v>
      </c>
    </row>
    <row r="23" spans="1:35" x14ac:dyDescent="0.35">
      <c r="A23" s="4" t="s">
        <v>73</v>
      </c>
      <c r="B23" s="4" t="s">
        <v>74</v>
      </c>
      <c r="C23" s="4" t="s">
        <v>68</v>
      </c>
      <c r="E23" s="7">
        <v>1100</v>
      </c>
      <c r="F23" s="7" t="s">
        <v>67</v>
      </c>
      <c r="G23" s="7" t="s">
        <v>67</v>
      </c>
      <c r="H23" s="7" t="s">
        <v>67</v>
      </c>
      <c r="I23" s="7">
        <v>550</v>
      </c>
      <c r="J23" s="7" t="s">
        <v>67</v>
      </c>
      <c r="K23" s="7" t="s">
        <v>67</v>
      </c>
      <c r="L23" s="7" t="s">
        <v>67</v>
      </c>
      <c r="M23" s="7" t="s">
        <v>67</v>
      </c>
      <c r="N23" s="7" t="s">
        <v>67</v>
      </c>
      <c r="O23" s="7" t="s">
        <v>67</v>
      </c>
      <c r="P23" s="7" t="s">
        <v>67</v>
      </c>
      <c r="Q23" s="7" t="s">
        <v>67</v>
      </c>
      <c r="R23" s="7" t="s">
        <v>67</v>
      </c>
      <c r="S23" s="7" t="s">
        <v>67</v>
      </c>
      <c r="T23" s="7" t="s">
        <v>67</v>
      </c>
      <c r="U23" s="7">
        <v>600</v>
      </c>
      <c r="V23" s="7">
        <v>400</v>
      </c>
      <c r="W23" s="7" t="s">
        <v>67</v>
      </c>
      <c r="X23" s="7" t="s">
        <v>67</v>
      </c>
      <c r="Y23" s="7" t="s">
        <v>67</v>
      </c>
      <c r="Z23" s="7">
        <v>2500</v>
      </c>
      <c r="AA23" s="7">
        <v>4500</v>
      </c>
      <c r="AB23" s="7" t="s">
        <v>67</v>
      </c>
      <c r="AC23" s="7" t="s">
        <v>67</v>
      </c>
      <c r="AD23" s="7">
        <v>2500</v>
      </c>
      <c r="AE23" s="7">
        <v>7500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450</v>
      </c>
      <c r="I27" s="7">
        <v>400</v>
      </c>
      <c r="J27" s="7">
        <v>4000</v>
      </c>
      <c r="K27" s="7">
        <v>2500</v>
      </c>
      <c r="L27" s="7">
        <v>1500</v>
      </c>
      <c r="M27" s="7">
        <v>1800</v>
      </c>
      <c r="N27" s="7">
        <v>7500</v>
      </c>
      <c r="O27" s="7">
        <v>100</v>
      </c>
      <c r="P27" s="7" t="s">
        <v>33</v>
      </c>
      <c r="Q27" s="7">
        <v>25000</v>
      </c>
      <c r="R27" s="7">
        <v>50000</v>
      </c>
      <c r="S27" s="7">
        <v>3500</v>
      </c>
      <c r="T27" s="7">
        <v>2500</v>
      </c>
      <c r="U27" s="7">
        <v>400</v>
      </c>
      <c r="V27" s="7">
        <v>75</v>
      </c>
      <c r="W27" s="7">
        <v>150</v>
      </c>
      <c r="X27" s="7">
        <v>200</v>
      </c>
      <c r="Y27" s="7">
        <v>400</v>
      </c>
      <c r="Z27" s="7">
        <v>2500</v>
      </c>
      <c r="AA27" s="7">
        <v>2500</v>
      </c>
      <c r="AB27" s="7">
        <v>2500</v>
      </c>
      <c r="AC27" s="7">
        <v>2000</v>
      </c>
      <c r="AD27" s="7">
        <v>1000</v>
      </c>
      <c r="AE27" s="7">
        <v>3000</v>
      </c>
      <c r="AF27" s="7">
        <v>300</v>
      </c>
      <c r="AG27" s="7">
        <v>500</v>
      </c>
      <c r="AI27" s="5">
        <v>2</v>
      </c>
    </row>
    <row r="28" spans="1:35" x14ac:dyDescent="0.35">
      <c r="A28" s="4" t="s">
        <v>73</v>
      </c>
      <c r="B28" s="4" t="s">
        <v>77</v>
      </c>
      <c r="C28" s="4" t="s">
        <v>66</v>
      </c>
      <c r="E28" s="7">
        <v>1000</v>
      </c>
      <c r="F28" s="7">
        <v>1000</v>
      </c>
      <c r="G28" s="7" t="s">
        <v>67</v>
      </c>
      <c r="H28" s="7">
        <v>450</v>
      </c>
      <c r="I28" s="7">
        <v>400</v>
      </c>
      <c r="J28" s="7">
        <v>4000</v>
      </c>
      <c r="K28" s="7">
        <v>2500</v>
      </c>
      <c r="L28" s="7">
        <v>1500</v>
      </c>
      <c r="M28" s="7">
        <v>1800</v>
      </c>
      <c r="N28" s="7">
        <v>7500</v>
      </c>
      <c r="O28" s="7">
        <v>100</v>
      </c>
      <c r="P28" s="7" t="s">
        <v>67</v>
      </c>
      <c r="Q28" s="7">
        <v>25000</v>
      </c>
      <c r="R28" s="7">
        <v>50000</v>
      </c>
      <c r="S28" s="7">
        <v>3500</v>
      </c>
      <c r="T28" s="7">
        <v>2500</v>
      </c>
      <c r="U28" s="7">
        <v>400</v>
      </c>
      <c r="V28" s="7">
        <v>75</v>
      </c>
      <c r="W28" s="7">
        <v>125</v>
      </c>
      <c r="X28" s="7">
        <v>150</v>
      </c>
      <c r="Y28" s="7">
        <v>150</v>
      </c>
      <c r="Z28" s="7">
        <v>2500</v>
      </c>
      <c r="AA28" s="7">
        <v>2500</v>
      </c>
      <c r="AB28" s="7">
        <v>2500</v>
      </c>
      <c r="AC28" s="7">
        <v>2000</v>
      </c>
      <c r="AD28" s="7">
        <v>1000</v>
      </c>
      <c r="AE28" s="7">
        <v>3000</v>
      </c>
      <c r="AF28" s="7">
        <v>300</v>
      </c>
      <c r="AG28" s="7">
        <v>500</v>
      </c>
    </row>
    <row r="29" spans="1:35" x14ac:dyDescent="0.35">
      <c r="A29" s="4" t="s">
        <v>73</v>
      </c>
      <c r="B29" s="4" t="s">
        <v>77</v>
      </c>
      <c r="C29" s="4" t="s">
        <v>68</v>
      </c>
      <c r="E29" s="7">
        <v>1000</v>
      </c>
      <c r="F29" s="7">
        <v>1000</v>
      </c>
      <c r="G29" s="7" t="s">
        <v>67</v>
      </c>
      <c r="H29" s="7">
        <v>450</v>
      </c>
      <c r="I29" s="7">
        <v>400</v>
      </c>
      <c r="J29" s="7">
        <v>4000</v>
      </c>
      <c r="K29" s="7">
        <v>3000</v>
      </c>
      <c r="L29" s="7">
        <v>1500</v>
      </c>
      <c r="M29" s="7">
        <v>1800</v>
      </c>
      <c r="N29" s="7">
        <v>7500</v>
      </c>
      <c r="O29" s="7">
        <v>100</v>
      </c>
      <c r="P29" s="7" t="s">
        <v>67</v>
      </c>
      <c r="Q29" s="7">
        <v>25000</v>
      </c>
      <c r="R29" s="7">
        <v>50000</v>
      </c>
      <c r="S29" s="7">
        <v>3500</v>
      </c>
      <c r="T29" s="7">
        <v>2500</v>
      </c>
      <c r="U29" s="7">
        <v>400</v>
      </c>
      <c r="V29" s="7">
        <v>150</v>
      </c>
      <c r="W29" s="7">
        <v>150</v>
      </c>
      <c r="X29" s="7">
        <v>300</v>
      </c>
      <c r="Y29" s="7">
        <v>400</v>
      </c>
      <c r="Z29" s="7">
        <v>2500</v>
      </c>
      <c r="AA29" s="7">
        <v>2500</v>
      </c>
      <c r="AB29" s="7">
        <v>2500</v>
      </c>
      <c r="AC29" s="7">
        <v>2008</v>
      </c>
      <c r="AD29" s="7">
        <v>1100</v>
      </c>
      <c r="AE29" s="7">
        <v>3000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69</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1200</v>
      </c>
      <c r="F33" s="7">
        <v>3500</v>
      </c>
      <c r="G33" s="7" t="s">
        <v>33</v>
      </c>
      <c r="H33" s="7">
        <v>600</v>
      </c>
      <c r="I33" s="7">
        <v>300</v>
      </c>
      <c r="J33" s="7">
        <v>6000</v>
      </c>
      <c r="K33" s="7">
        <v>9000</v>
      </c>
      <c r="L33" s="7">
        <v>1500</v>
      </c>
      <c r="M33" s="7">
        <v>2500</v>
      </c>
      <c r="N33" s="7" t="s">
        <v>33</v>
      </c>
      <c r="O33" s="7" t="s">
        <v>33</v>
      </c>
      <c r="P33" s="7" t="s">
        <v>33</v>
      </c>
      <c r="Q33" s="7" t="s">
        <v>33</v>
      </c>
      <c r="R33" s="7" t="s">
        <v>33</v>
      </c>
      <c r="S33" s="7">
        <v>7250</v>
      </c>
      <c r="T33" s="7">
        <v>6000</v>
      </c>
      <c r="U33" s="7">
        <v>2125</v>
      </c>
      <c r="V33" s="7">
        <v>200</v>
      </c>
      <c r="W33" s="7" t="s">
        <v>33</v>
      </c>
      <c r="X33" s="7" t="s">
        <v>33</v>
      </c>
      <c r="Y33" s="7" t="s">
        <v>33</v>
      </c>
      <c r="Z33" s="7">
        <v>1750</v>
      </c>
      <c r="AA33" s="7">
        <v>3500</v>
      </c>
      <c r="AB33" s="7">
        <v>2500</v>
      </c>
      <c r="AC33" s="7">
        <v>3250</v>
      </c>
      <c r="AD33" s="7">
        <v>1750</v>
      </c>
      <c r="AE33" s="7">
        <v>6000</v>
      </c>
      <c r="AF33" s="7">
        <v>250</v>
      </c>
      <c r="AG33" s="7" t="s">
        <v>33</v>
      </c>
      <c r="AI33" s="5">
        <v>10</v>
      </c>
    </row>
    <row r="34" spans="1:35" x14ac:dyDescent="0.35">
      <c r="A34" s="4" t="s">
        <v>73</v>
      </c>
      <c r="B34" s="4" t="s">
        <v>79</v>
      </c>
      <c r="C34" s="4" t="s">
        <v>66</v>
      </c>
      <c r="E34" s="7">
        <v>1000</v>
      </c>
      <c r="F34" s="7">
        <v>3500</v>
      </c>
      <c r="G34" s="7" t="s">
        <v>67</v>
      </c>
      <c r="H34" s="7">
        <v>500</v>
      </c>
      <c r="I34" s="7">
        <v>300</v>
      </c>
      <c r="J34" s="7">
        <v>6000</v>
      </c>
      <c r="K34" s="7">
        <v>2500</v>
      </c>
      <c r="L34" s="7">
        <v>1250</v>
      </c>
      <c r="M34" s="7">
        <v>2000</v>
      </c>
      <c r="N34" s="7" t="s">
        <v>67</v>
      </c>
      <c r="O34" s="7" t="s">
        <v>67</v>
      </c>
      <c r="P34" s="7" t="s">
        <v>67</v>
      </c>
      <c r="Q34" s="7" t="s">
        <v>67</v>
      </c>
      <c r="R34" s="7" t="s">
        <v>67</v>
      </c>
      <c r="S34" s="7">
        <v>7000</v>
      </c>
      <c r="T34" s="7">
        <v>5500</v>
      </c>
      <c r="U34" s="7">
        <v>1250</v>
      </c>
      <c r="V34" s="7">
        <v>125</v>
      </c>
      <c r="W34" s="7" t="s">
        <v>67</v>
      </c>
      <c r="X34" s="7" t="s">
        <v>67</v>
      </c>
      <c r="Y34" s="7" t="s">
        <v>67</v>
      </c>
      <c r="Z34" s="7">
        <v>1500</v>
      </c>
      <c r="AA34" s="7">
        <v>3000</v>
      </c>
      <c r="AB34" s="7">
        <v>2500</v>
      </c>
      <c r="AC34" s="7">
        <v>2000</v>
      </c>
      <c r="AD34" s="7">
        <v>1250</v>
      </c>
      <c r="AE34" s="7">
        <v>5500</v>
      </c>
      <c r="AF34" s="7">
        <v>200</v>
      </c>
      <c r="AG34" s="7" t="s">
        <v>67</v>
      </c>
    </row>
    <row r="35" spans="1:35" x14ac:dyDescent="0.35">
      <c r="A35" s="4" t="s">
        <v>73</v>
      </c>
      <c r="B35" s="4" t="s">
        <v>79</v>
      </c>
      <c r="C35" s="4" t="s">
        <v>68</v>
      </c>
      <c r="E35" s="7">
        <v>1500</v>
      </c>
      <c r="F35" s="7">
        <v>6000</v>
      </c>
      <c r="G35" s="7" t="s">
        <v>67</v>
      </c>
      <c r="H35" s="7">
        <v>700</v>
      </c>
      <c r="I35" s="7">
        <v>350</v>
      </c>
      <c r="J35" s="7">
        <v>12000</v>
      </c>
      <c r="K35" s="7">
        <v>14000</v>
      </c>
      <c r="L35" s="7">
        <v>2000</v>
      </c>
      <c r="M35" s="7">
        <v>3000</v>
      </c>
      <c r="N35" s="7" t="s">
        <v>67</v>
      </c>
      <c r="O35" s="7" t="s">
        <v>67</v>
      </c>
      <c r="P35" s="7" t="s">
        <v>67</v>
      </c>
      <c r="Q35" s="7" t="s">
        <v>67</v>
      </c>
      <c r="R35" s="7" t="s">
        <v>67</v>
      </c>
      <c r="S35" s="7">
        <v>7500</v>
      </c>
      <c r="T35" s="7">
        <v>6500</v>
      </c>
      <c r="U35" s="7">
        <v>2500</v>
      </c>
      <c r="V35" s="7">
        <v>200</v>
      </c>
      <c r="W35" s="7" t="s">
        <v>67</v>
      </c>
      <c r="X35" s="7" t="s">
        <v>67</v>
      </c>
      <c r="Y35" s="7" t="s">
        <v>67</v>
      </c>
      <c r="Z35" s="7">
        <v>2500</v>
      </c>
      <c r="AA35" s="7">
        <v>4500</v>
      </c>
      <c r="AB35" s="7">
        <v>2500</v>
      </c>
      <c r="AC35" s="7">
        <v>3500</v>
      </c>
      <c r="AD35" s="7">
        <v>3000</v>
      </c>
      <c r="AE35" s="7">
        <v>6000</v>
      </c>
      <c r="AF35" s="7">
        <v>500</v>
      </c>
      <c r="AG35" s="7" t="s">
        <v>67</v>
      </c>
    </row>
    <row r="36" spans="1:35" x14ac:dyDescent="0.35">
      <c r="C36" s="38" t="s">
        <v>145</v>
      </c>
      <c r="E36" s="7" t="s">
        <v>69</v>
      </c>
      <c r="F36" s="7" t="s">
        <v>69</v>
      </c>
      <c r="G36" s="7" t="s">
        <v>67</v>
      </c>
      <c r="H36" s="7" t="s">
        <v>69</v>
      </c>
      <c r="I36" s="7" t="s">
        <v>67</v>
      </c>
      <c r="J36" s="7" t="s">
        <v>69</v>
      </c>
      <c r="K36" s="7" t="s">
        <v>69</v>
      </c>
      <c r="L36" s="7" t="s">
        <v>69</v>
      </c>
      <c r="M36" s="7" t="s">
        <v>69</v>
      </c>
      <c r="N36" s="7" t="s">
        <v>67</v>
      </c>
      <c r="O36" s="7" t="s">
        <v>67</v>
      </c>
      <c r="P36" s="7" t="s">
        <v>67</v>
      </c>
      <c r="Q36" s="7" t="s">
        <v>67</v>
      </c>
      <c r="R36" s="7" t="s">
        <v>67</v>
      </c>
      <c r="S36" s="7" t="s">
        <v>67</v>
      </c>
      <c r="T36" s="7" t="s">
        <v>67</v>
      </c>
      <c r="U36" s="7" t="s">
        <v>69</v>
      </c>
      <c r="V36" s="7" t="s">
        <v>69</v>
      </c>
      <c r="W36" s="7" t="s">
        <v>67</v>
      </c>
      <c r="X36" s="7" t="s">
        <v>67</v>
      </c>
      <c r="Y36" s="7" t="s">
        <v>67</v>
      </c>
      <c r="Z36" s="7" t="s">
        <v>69</v>
      </c>
      <c r="AA36" s="7" t="s">
        <v>69</v>
      </c>
      <c r="AB36" s="7" t="s">
        <v>67</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1200</v>
      </c>
      <c r="G39" s="7">
        <v>1500</v>
      </c>
      <c r="H39" s="7">
        <v>600</v>
      </c>
      <c r="I39" s="7">
        <v>350</v>
      </c>
      <c r="J39" s="7">
        <v>7250</v>
      </c>
      <c r="K39" s="7">
        <v>7500</v>
      </c>
      <c r="L39" s="7">
        <v>700</v>
      </c>
      <c r="M39" s="7">
        <v>2250</v>
      </c>
      <c r="N39" s="7" t="s">
        <v>33</v>
      </c>
      <c r="O39" s="7" t="s">
        <v>33</v>
      </c>
      <c r="P39" s="7" t="s">
        <v>33</v>
      </c>
      <c r="Q39" s="7" t="s">
        <v>33</v>
      </c>
      <c r="R39" s="7" t="s">
        <v>33</v>
      </c>
      <c r="S39" s="7">
        <v>4500</v>
      </c>
      <c r="T39" s="7">
        <v>3375</v>
      </c>
      <c r="U39" s="7">
        <v>700</v>
      </c>
      <c r="V39" s="7">
        <v>150</v>
      </c>
      <c r="W39" s="7" t="s">
        <v>33</v>
      </c>
      <c r="X39" s="7" t="s">
        <v>33</v>
      </c>
      <c r="Y39" s="7" t="s">
        <v>33</v>
      </c>
      <c r="Z39" s="7">
        <v>4750</v>
      </c>
      <c r="AA39" s="7">
        <v>4750</v>
      </c>
      <c r="AB39" s="7">
        <v>2500</v>
      </c>
      <c r="AC39" s="7" t="s">
        <v>33</v>
      </c>
      <c r="AD39" s="7" t="s">
        <v>33</v>
      </c>
      <c r="AE39" s="7" t="s">
        <v>33</v>
      </c>
      <c r="AF39" s="7">
        <v>275</v>
      </c>
      <c r="AG39" s="7" t="s">
        <v>33</v>
      </c>
      <c r="AI39" s="5">
        <v>12</v>
      </c>
    </row>
    <row r="40" spans="1:35" x14ac:dyDescent="0.35">
      <c r="A40" s="4" t="s">
        <v>81</v>
      </c>
      <c r="B40" s="4" t="s">
        <v>82</v>
      </c>
      <c r="C40" s="4" t="s">
        <v>66</v>
      </c>
      <c r="E40" s="7">
        <v>1200</v>
      </c>
      <c r="F40" s="7">
        <v>1000</v>
      </c>
      <c r="G40" s="7">
        <v>1500</v>
      </c>
      <c r="H40" s="7">
        <v>600</v>
      </c>
      <c r="I40" s="7">
        <v>275</v>
      </c>
      <c r="J40" s="7">
        <v>6750</v>
      </c>
      <c r="K40" s="7">
        <v>6000</v>
      </c>
      <c r="L40" s="7">
        <v>700</v>
      </c>
      <c r="M40" s="7">
        <v>2000</v>
      </c>
      <c r="N40" s="7" t="s">
        <v>67</v>
      </c>
      <c r="O40" s="7" t="s">
        <v>67</v>
      </c>
      <c r="P40" s="7" t="s">
        <v>67</v>
      </c>
      <c r="Q40" s="7" t="s">
        <v>67</v>
      </c>
      <c r="R40" s="7" t="s">
        <v>67</v>
      </c>
      <c r="S40" s="7">
        <v>4500</v>
      </c>
      <c r="T40" s="7">
        <v>2750</v>
      </c>
      <c r="U40" s="7">
        <v>650</v>
      </c>
      <c r="V40" s="7">
        <v>100</v>
      </c>
      <c r="W40" s="7" t="s">
        <v>67</v>
      </c>
      <c r="X40" s="7" t="s">
        <v>67</v>
      </c>
      <c r="Y40" s="7" t="s">
        <v>67</v>
      </c>
      <c r="Z40" s="7">
        <v>4500</v>
      </c>
      <c r="AA40" s="7">
        <v>4500</v>
      </c>
      <c r="AB40" s="7">
        <v>2000</v>
      </c>
      <c r="AC40" s="7" t="s">
        <v>67</v>
      </c>
      <c r="AD40" s="7" t="s">
        <v>67</v>
      </c>
      <c r="AE40" s="7" t="s">
        <v>67</v>
      </c>
      <c r="AF40" s="7">
        <v>275</v>
      </c>
      <c r="AG40" s="7" t="s">
        <v>67</v>
      </c>
    </row>
    <row r="41" spans="1:35" x14ac:dyDescent="0.35">
      <c r="A41" s="4" t="s">
        <v>81</v>
      </c>
      <c r="B41" s="4" t="s">
        <v>82</v>
      </c>
      <c r="C41" s="4" t="s">
        <v>68</v>
      </c>
      <c r="E41" s="7">
        <v>1300</v>
      </c>
      <c r="F41" s="7">
        <v>1300</v>
      </c>
      <c r="G41" s="7">
        <v>1600</v>
      </c>
      <c r="H41" s="7">
        <v>650</v>
      </c>
      <c r="I41" s="7">
        <v>400</v>
      </c>
      <c r="J41" s="7">
        <v>7750</v>
      </c>
      <c r="K41" s="7">
        <v>7750</v>
      </c>
      <c r="L41" s="7">
        <v>800</v>
      </c>
      <c r="M41" s="7">
        <v>2250</v>
      </c>
      <c r="N41" s="7" t="s">
        <v>67</v>
      </c>
      <c r="O41" s="7" t="s">
        <v>67</v>
      </c>
      <c r="P41" s="7" t="s">
        <v>67</v>
      </c>
      <c r="Q41" s="7" t="s">
        <v>67</v>
      </c>
      <c r="R41" s="7" t="s">
        <v>67</v>
      </c>
      <c r="S41" s="7">
        <v>5250</v>
      </c>
      <c r="T41" s="7">
        <v>3750</v>
      </c>
      <c r="U41" s="7">
        <v>750</v>
      </c>
      <c r="V41" s="7">
        <v>175</v>
      </c>
      <c r="W41" s="7" t="s">
        <v>67</v>
      </c>
      <c r="X41" s="7" t="s">
        <v>67</v>
      </c>
      <c r="Y41" s="7" t="s">
        <v>67</v>
      </c>
      <c r="Z41" s="7">
        <v>5500</v>
      </c>
      <c r="AA41" s="7">
        <v>5000</v>
      </c>
      <c r="AB41" s="7">
        <v>2750</v>
      </c>
      <c r="AC41" s="7" t="s">
        <v>67</v>
      </c>
      <c r="AD41" s="7" t="s">
        <v>67</v>
      </c>
      <c r="AE41" s="7" t="s">
        <v>67</v>
      </c>
      <c r="AF41" s="7">
        <v>300</v>
      </c>
      <c r="AG41" s="7" t="s">
        <v>67</v>
      </c>
    </row>
    <row r="42" spans="1:35" x14ac:dyDescent="0.35">
      <c r="C42" s="38" t="s">
        <v>145</v>
      </c>
      <c r="E42" s="7" t="s">
        <v>67</v>
      </c>
      <c r="F42" s="7" t="s">
        <v>67</v>
      </c>
      <c r="G42" s="7" t="s">
        <v>67</v>
      </c>
      <c r="H42" s="7" t="s">
        <v>67</v>
      </c>
      <c r="I42" s="7" t="s">
        <v>69</v>
      </c>
      <c r="J42" s="7" t="s">
        <v>67</v>
      </c>
      <c r="K42" s="7" t="s">
        <v>67</v>
      </c>
      <c r="L42" s="7" t="s">
        <v>67</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t="s">
        <v>33</v>
      </c>
      <c r="I45" s="7">
        <v>300</v>
      </c>
      <c r="J45" s="7">
        <v>4000</v>
      </c>
      <c r="K45" s="7" t="s">
        <v>33</v>
      </c>
      <c r="L45" s="7">
        <v>1000</v>
      </c>
      <c r="M45" s="7" t="s">
        <v>33</v>
      </c>
      <c r="N45" s="7">
        <v>6500</v>
      </c>
      <c r="O45" s="7" t="s">
        <v>33</v>
      </c>
      <c r="P45" s="7" t="s">
        <v>33</v>
      </c>
      <c r="Q45" s="7" t="s">
        <v>33</v>
      </c>
      <c r="R45" s="7" t="s">
        <v>33</v>
      </c>
      <c r="S45" s="7" t="s">
        <v>33</v>
      </c>
      <c r="T45" s="7" t="s">
        <v>33</v>
      </c>
      <c r="U45" s="7">
        <v>300</v>
      </c>
      <c r="V45" s="7">
        <v>150</v>
      </c>
      <c r="W45" s="7" t="s">
        <v>33</v>
      </c>
      <c r="X45" s="7">
        <v>1875</v>
      </c>
      <c r="Y45" s="7" t="s">
        <v>33</v>
      </c>
      <c r="Z45" s="7">
        <v>4000</v>
      </c>
      <c r="AA45" s="7">
        <v>3000</v>
      </c>
      <c r="AB45" s="7">
        <v>2500</v>
      </c>
      <c r="AC45" s="7" t="s">
        <v>33</v>
      </c>
      <c r="AD45" s="7">
        <v>1500</v>
      </c>
      <c r="AE45" s="7">
        <v>4500</v>
      </c>
      <c r="AF45" s="7">
        <v>200</v>
      </c>
      <c r="AG45" s="7" t="s">
        <v>33</v>
      </c>
      <c r="AI45" s="5">
        <v>16</v>
      </c>
    </row>
    <row r="46" spans="1:35" x14ac:dyDescent="0.35">
      <c r="A46" s="4" t="s">
        <v>81</v>
      </c>
      <c r="B46" s="4" t="s">
        <v>84</v>
      </c>
      <c r="C46" s="4" t="s">
        <v>66</v>
      </c>
      <c r="E46" s="7" t="s">
        <v>67</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100</v>
      </c>
      <c r="W46" s="7" t="s">
        <v>67</v>
      </c>
      <c r="X46" s="7">
        <v>1500</v>
      </c>
      <c r="Y46" s="7" t="s">
        <v>67</v>
      </c>
      <c r="Z46" s="7">
        <v>3750</v>
      </c>
      <c r="AA46" s="7">
        <v>2750</v>
      </c>
      <c r="AB46" s="7">
        <v>2000</v>
      </c>
      <c r="AC46" s="7" t="s">
        <v>67</v>
      </c>
      <c r="AD46" s="7">
        <v>1500</v>
      </c>
      <c r="AE46" s="7">
        <v>4500</v>
      </c>
      <c r="AF46" s="7">
        <v>200</v>
      </c>
      <c r="AG46" s="7" t="s">
        <v>67</v>
      </c>
    </row>
    <row r="47" spans="1:35" x14ac:dyDescent="0.35">
      <c r="A47" s="4" t="s">
        <v>81</v>
      </c>
      <c r="B47" s="4" t="s">
        <v>84</v>
      </c>
      <c r="C47" s="4" t="s">
        <v>68</v>
      </c>
      <c r="E47" s="7" t="s">
        <v>67</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1750</v>
      </c>
      <c r="F51" s="7">
        <v>2250</v>
      </c>
      <c r="G51" s="7" t="s">
        <v>33</v>
      </c>
      <c r="H51" s="7" t="s">
        <v>33</v>
      </c>
      <c r="I51" s="7" t="s">
        <v>33</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v>4000</v>
      </c>
      <c r="AB51" s="7" t="s">
        <v>33</v>
      </c>
      <c r="AC51" s="7" t="s">
        <v>33</v>
      </c>
      <c r="AD51" s="7" t="s">
        <v>33</v>
      </c>
      <c r="AE51" s="7" t="s">
        <v>33</v>
      </c>
      <c r="AF51" s="7" t="s">
        <v>33</v>
      </c>
      <c r="AG51" s="7" t="s">
        <v>33</v>
      </c>
      <c r="AI51" s="5">
        <v>25</v>
      </c>
    </row>
    <row r="52" spans="1:35" x14ac:dyDescent="0.35">
      <c r="A52" s="4" t="s">
        <v>81</v>
      </c>
      <c r="B52" s="4" t="s">
        <v>2189</v>
      </c>
      <c r="C52" s="4" t="s">
        <v>66</v>
      </c>
      <c r="E52" s="7">
        <v>1000</v>
      </c>
      <c r="F52" s="7">
        <v>2000</v>
      </c>
      <c r="G52" s="7" t="s">
        <v>67</v>
      </c>
      <c r="H52" s="7" t="s">
        <v>67</v>
      </c>
      <c r="I52" s="7" t="s">
        <v>67</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v>2500</v>
      </c>
      <c r="AB52" s="7" t="s">
        <v>67</v>
      </c>
      <c r="AC52" s="7" t="s">
        <v>67</v>
      </c>
      <c r="AD52" s="7" t="s">
        <v>67</v>
      </c>
      <c r="AE52" s="7" t="s">
        <v>67</v>
      </c>
      <c r="AF52" s="7" t="s">
        <v>67</v>
      </c>
      <c r="AG52" s="7" t="s">
        <v>67</v>
      </c>
    </row>
    <row r="53" spans="1:35" x14ac:dyDescent="0.35">
      <c r="A53" s="4" t="s">
        <v>81</v>
      </c>
      <c r="B53" s="4" t="s">
        <v>2189</v>
      </c>
      <c r="C53" s="4" t="s">
        <v>68</v>
      </c>
      <c r="E53" s="7">
        <v>2000</v>
      </c>
      <c r="F53" s="7">
        <v>2500</v>
      </c>
      <c r="G53" s="7" t="s">
        <v>67</v>
      </c>
      <c r="H53" s="7" t="s">
        <v>67</v>
      </c>
      <c r="I53" s="7" t="s">
        <v>67</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v>4000</v>
      </c>
      <c r="AB53" s="7" t="s">
        <v>67</v>
      </c>
      <c r="AC53" s="7" t="s">
        <v>67</v>
      </c>
      <c r="AD53" s="7" t="s">
        <v>67</v>
      </c>
      <c r="AE53" s="7" t="s">
        <v>67</v>
      </c>
      <c r="AF53" s="7" t="s">
        <v>67</v>
      </c>
      <c r="AG53" s="7" t="s">
        <v>67</v>
      </c>
    </row>
    <row r="54" spans="1:35" x14ac:dyDescent="0.35">
      <c r="C54" s="38" t="s">
        <v>145</v>
      </c>
      <c r="E54" s="7" t="s">
        <v>69</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t="s">
        <v>33</v>
      </c>
      <c r="L57" s="7" t="s">
        <v>33</v>
      </c>
      <c r="M57" s="7" t="s">
        <v>33</v>
      </c>
      <c r="N57" s="7" t="s">
        <v>33</v>
      </c>
      <c r="O57" s="7" t="s">
        <v>33</v>
      </c>
      <c r="P57" s="7" t="s">
        <v>33</v>
      </c>
      <c r="Q57" s="7" t="s">
        <v>33</v>
      </c>
      <c r="R57" s="7" t="s">
        <v>33</v>
      </c>
      <c r="S57" s="7" t="s">
        <v>33</v>
      </c>
      <c r="T57" s="7" t="s">
        <v>33</v>
      </c>
      <c r="U57" s="7" t="s">
        <v>33</v>
      </c>
      <c r="V57" s="7">
        <v>100</v>
      </c>
      <c r="W57" s="7" t="s">
        <v>33</v>
      </c>
      <c r="X57" s="7" t="s">
        <v>33</v>
      </c>
      <c r="Y57" s="7">
        <v>2000</v>
      </c>
      <c r="Z57" s="7">
        <v>2000</v>
      </c>
      <c r="AA57" s="7">
        <v>3500</v>
      </c>
      <c r="AB57" s="7" t="s">
        <v>33</v>
      </c>
      <c r="AC57" s="7" t="s">
        <v>33</v>
      </c>
      <c r="AD57" s="7">
        <v>2000</v>
      </c>
      <c r="AE57" s="7">
        <v>3000</v>
      </c>
      <c r="AF57" s="7">
        <v>300</v>
      </c>
      <c r="AG57" s="7" t="s">
        <v>33</v>
      </c>
      <c r="AI57" s="5">
        <v>19</v>
      </c>
    </row>
    <row r="58" spans="1:35" x14ac:dyDescent="0.35">
      <c r="A58" s="4" t="s">
        <v>81</v>
      </c>
      <c r="B58" s="4" t="s">
        <v>86</v>
      </c>
      <c r="C58" s="4" t="s">
        <v>66</v>
      </c>
      <c r="E58" s="7" t="s">
        <v>67</v>
      </c>
      <c r="F58" s="7" t="s">
        <v>67</v>
      </c>
      <c r="G58" s="7" t="s">
        <v>67</v>
      </c>
      <c r="H58" s="7">
        <v>350</v>
      </c>
      <c r="I58" s="7">
        <v>300</v>
      </c>
      <c r="J58" s="7">
        <v>4000</v>
      </c>
      <c r="K58" s="7" t="s">
        <v>67</v>
      </c>
      <c r="L58" s="7" t="s">
        <v>67</v>
      </c>
      <c r="M58" s="7" t="s">
        <v>67</v>
      </c>
      <c r="N58" s="7" t="s">
        <v>67</v>
      </c>
      <c r="O58" s="7" t="s">
        <v>67</v>
      </c>
      <c r="P58" s="7" t="s">
        <v>67</v>
      </c>
      <c r="Q58" s="7" t="s">
        <v>67</v>
      </c>
      <c r="R58" s="7" t="s">
        <v>67</v>
      </c>
      <c r="S58" s="7" t="s">
        <v>67</v>
      </c>
      <c r="T58" s="7" t="s">
        <v>67</v>
      </c>
      <c r="U58" s="7" t="s">
        <v>67</v>
      </c>
      <c r="V58" s="7">
        <v>100</v>
      </c>
      <c r="W58" s="7" t="s">
        <v>67</v>
      </c>
      <c r="X58" s="7" t="s">
        <v>67</v>
      </c>
      <c r="Y58" s="7">
        <v>2000</v>
      </c>
      <c r="Z58" s="7">
        <v>2000</v>
      </c>
      <c r="AA58" s="7">
        <v>3500</v>
      </c>
      <c r="AB58" s="7" t="s">
        <v>67</v>
      </c>
      <c r="AC58" s="7" t="s">
        <v>67</v>
      </c>
      <c r="AD58" s="7">
        <v>2000</v>
      </c>
      <c r="AE58" s="7">
        <v>3000</v>
      </c>
      <c r="AF58" s="7">
        <v>300</v>
      </c>
      <c r="AG58" s="7" t="s">
        <v>67</v>
      </c>
    </row>
    <row r="59" spans="1:35" x14ac:dyDescent="0.35">
      <c r="A59" s="4" t="s">
        <v>81</v>
      </c>
      <c r="B59" s="4" t="s">
        <v>86</v>
      </c>
      <c r="C59" s="4" t="s">
        <v>68</v>
      </c>
      <c r="E59" s="7" t="s">
        <v>67</v>
      </c>
      <c r="F59" s="7" t="s">
        <v>67</v>
      </c>
      <c r="G59" s="7" t="s">
        <v>67</v>
      </c>
      <c r="H59" s="7">
        <v>350</v>
      </c>
      <c r="I59" s="7">
        <v>300</v>
      </c>
      <c r="J59" s="7">
        <v>4000</v>
      </c>
      <c r="K59" s="7" t="s">
        <v>67</v>
      </c>
      <c r="L59" s="7" t="s">
        <v>67</v>
      </c>
      <c r="M59" s="7" t="s">
        <v>67</v>
      </c>
      <c r="N59" s="7" t="s">
        <v>67</v>
      </c>
      <c r="O59" s="7" t="s">
        <v>67</v>
      </c>
      <c r="P59" s="7" t="s">
        <v>67</v>
      </c>
      <c r="Q59" s="7" t="s">
        <v>67</v>
      </c>
      <c r="R59" s="7" t="s">
        <v>67</v>
      </c>
      <c r="S59" s="7" t="s">
        <v>67</v>
      </c>
      <c r="T59" s="7" t="s">
        <v>67</v>
      </c>
      <c r="U59" s="7" t="s">
        <v>67</v>
      </c>
      <c r="V59" s="7">
        <v>100</v>
      </c>
      <c r="W59" s="7" t="s">
        <v>67</v>
      </c>
      <c r="X59" s="7" t="s">
        <v>67</v>
      </c>
      <c r="Y59" s="7">
        <v>2000</v>
      </c>
      <c r="Z59" s="7">
        <v>2000</v>
      </c>
      <c r="AA59" s="7">
        <v>3500</v>
      </c>
      <c r="AB59" s="7" t="s">
        <v>67</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t="s">
        <v>33</v>
      </c>
      <c r="H63" s="7">
        <v>450</v>
      </c>
      <c r="I63" s="7">
        <v>275</v>
      </c>
      <c r="J63" s="7">
        <v>5000</v>
      </c>
      <c r="K63" s="7">
        <v>13500</v>
      </c>
      <c r="L63" s="7">
        <v>1250</v>
      </c>
      <c r="M63" s="7">
        <v>2500</v>
      </c>
      <c r="N63" s="7" t="s">
        <v>33</v>
      </c>
      <c r="O63" s="7">
        <v>100</v>
      </c>
      <c r="P63" s="7" t="s">
        <v>33</v>
      </c>
      <c r="Q63" s="7">
        <v>27000</v>
      </c>
      <c r="R63" s="7">
        <v>35000</v>
      </c>
      <c r="S63" s="7">
        <v>6250</v>
      </c>
      <c r="T63" s="7">
        <v>3500</v>
      </c>
      <c r="U63" s="7">
        <v>1000</v>
      </c>
      <c r="V63" s="7">
        <v>175</v>
      </c>
      <c r="W63" s="7" t="s">
        <v>33</v>
      </c>
      <c r="X63" s="7">
        <v>1250</v>
      </c>
      <c r="Y63" s="7" t="s">
        <v>33</v>
      </c>
      <c r="Z63" s="7">
        <v>2000</v>
      </c>
      <c r="AA63" s="7">
        <v>3000</v>
      </c>
      <c r="AB63" s="7">
        <v>2250</v>
      </c>
      <c r="AC63" s="7">
        <v>2600</v>
      </c>
      <c r="AD63" s="7">
        <v>1125</v>
      </c>
      <c r="AE63" s="7">
        <v>2750</v>
      </c>
      <c r="AF63" s="7">
        <v>300</v>
      </c>
      <c r="AG63" s="7">
        <v>200</v>
      </c>
      <c r="AI63" s="5">
        <v>5</v>
      </c>
    </row>
    <row r="64" spans="1:35" x14ac:dyDescent="0.35">
      <c r="A64" s="4" t="s">
        <v>81</v>
      </c>
      <c r="B64" s="4" t="s">
        <v>88</v>
      </c>
      <c r="C64" s="4" t="s">
        <v>66</v>
      </c>
      <c r="E64" s="7">
        <v>1000</v>
      </c>
      <c r="F64" s="7">
        <v>1000</v>
      </c>
      <c r="G64" s="7" t="s">
        <v>67</v>
      </c>
      <c r="H64" s="7">
        <v>400</v>
      </c>
      <c r="I64" s="7">
        <v>250</v>
      </c>
      <c r="J64" s="7">
        <v>4000</v>
      </c>
      <c r="K64" s="7">
        <v>3000</v>
      </c>
      <c r="L64" s="7">
        <v>1000</v>
      </c>
      <c r="M64" s="7">
        <v>1500</v>
      </c>
      <c r="N64" s="7" t="s">
        <v>67</v>
      </c>
      <c r="O64" s="7">
        <v>100</v>
      </c>
      <c r="P64" s="7" t="s">
        <v>67</v>
      </c>
      <c r="Q64" s="7">
        <v>23000</v>
      </c>
      <c r="R64" s="7">
        <v>32000</v>
      </c>
      <c r="S64" s="7">
        <v>4000</v>
      </c>
      <c r="T64" s="7">
        <v>2500</v>
      </c>
      <c r="U64" s="7">
        <v>350</v>
      </c>
      <c r="V64" s="7">
        <v>125</v>
      </c>
      <c r="W64" s="7" t="s">
        <v>67</v>
      </c>
      <c r="X64" s="7">
        <v>1000</v>
      </c>
      <c r="Y64" s="7" t="s">
        <v>67</v>
      </c>
      <c r="Z64" s="7">
        <v>1000</v>
      </c>
      <c r="AA64" s="7">
        <v>2250</v>
      </c>
      <c r="AB64" s="7">
        <v>2000</v>
      </c>
      <c r="AC64" s="7">
        <v>2000</v>
      </c>
      <c r="AD64" s="7">
        <v>1000</v>
      </c>
      <c r="AE64" s="7">
        <v>2000</v>
      </c>
      <c r="AF64" s="7">
        <v>200</v>
      </c>
      <c r="AG64" s="7">
        <v>200</v>
      </c>
    </row>
    <row r="65" spans="1:35" x14ac:dyDescent="0.35">
      <c r="A65" s="4" t="s">
        <v>81</v>
      </c>
      <c r="B65" s="4" t="s">
        <v>88</v>
      </c>
      <c r="C65" s="4" t="s">
        <v>68</v>
      </c>
      <c r="E65" s="7">
        <v>1000</v>
      </c>
      <c r="F65" s="7">
        <v>3500</v>
      </c>
      <c r="G65" s="7" t="s">
        <v>67</v>
      </c>
      <c r="H65" s="7">
        <v>550</v>
      </c>
      <c r="I65" s="7">
        <v>300</v>
      </c>
      <c r="J65" s="7">
        <v>5000</v>
      </c>
      <c r="K65" s="7">
        <v>15500</v>
      </c>
      <c r="L65" s="7">
        <v>2500</v>
      </c>
      <c r="M65" s="7">
        <v>2500</v>
      </c>
      <c r="N65" s="7" t="s">
        <v>67</v>
      </c>
      <c r="O65" s="7">
        <v>100</v>
      </c>
      <c r="P65" s="7" t="s">
        <v>67</v>
      </c>
      <c r="Q65" s="7">
        <v>30000</v>
      </c>
      <c r="R65" s="7">
        <v>35000</v>
      </c>
      <c r="S65" s="7">
        <v>7500</v>
      </c>
      <c r="T65" s="7">
        <v>5000</v>
      </c>
      <c r="U65" s="7">
        <v>1500</v>
      </c>
      <c r="V65" s="7">
        <v>200</v>
      </c>
      <c r="W65" s="7" t="s">
        <v>67</v>
      </c>
      <c r="X65" s="7">
        <v>1750</v>
      </c>
      <c r="Y65" s="7" t="s">
        <v>67</v>
      </c>
      <c r="Z65" s="7">
        <v>7000</v>
      </c>
      <c r="AA65" s="7">
        <v>3000</v>
      </c>
      <c r="AB65" s="7">
        <v>5000</v>
      </c>
      <c r="AC65" s="7">
        <v>6000</v>
      </c>
      <c r="AD65" s="7">
        <v>3000</v>
      </c>
      <c r="AE65" s="7">
        <v>6000</v>
      </c>
      <c r="AF65" s="7">
        <v>300</v>
      </c>
      <c r="AG65" s="7">
        <v>500</v>
      </c>
    </row>
    <row r="66" spans="1:35" x14ac:dyDescent="0.35">
      <c r="C66" s="38" t="s">
        <v>145</v>
      </c>
      <c r="E66" s="7" t="s">
        <v>67</v>
      </c>
      <c r="F66" s="7" t="s">
        <v>69</v>
      </c>
      <c r="G66" s="7" t="s">
        <v>67</v>
      </c>
      <c r="H66" s="7" t="s">
        <v>67</v>
      </c>
      <c r="I66" s="7" t="s">
        <v>67</v>
      </c>
      <c r="J66" s="7" t="s">
        <v>67</v>
      </c>
      <c r="K66" s="7" t="s">
        <v>69</v>
      </c>
      <c r="L66" s="7" t="s">
        <v>69</v>
      </c>
      <c r="M66" s="7" t="s">
        <v>69</v>
      </c>
      <c r="N66" s="7" t="s">
        <v>67</v>
      </c>
      <c r="O66" s="7" t="s">
        <v>67</v>
      </c>
      <c r="P66" s="7" t="s">
        <v>67</v>
      </c>
      <c r="Q66" s="7" t="s">
        <v>67</v>
      </c>
      <c r="R66" s="7" t="s">
        <v>67</v>
      </c>
      <c r="S66" s="7" t="s">
        <v>69</v>
      </c>
      <c r="T66" s="7" t="s">
        <v>69</v>
      </c>
      <c r="U66" s="7" t="s">
        <v>69</v>
      </c>
      <c r="V66" s="7" t="s">
        <v>69</v>
      </c>
      <c r="W66" s="7" t="s">
        <v>67</v>
      </c>
      <c r="X66" s="7" t="s">
        <v>69</v>
      </c>
      <c r="Y66" s="7" t="s">
        <v>67</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1500</v>
      </c>
      <c r="F69" s="7" t="s">
        <v>33</v>
      </c>
      <c r="G69" s="7" t="s">
        <v>33</v>
      </c>
      <c r="H69" s="7">
        <v>500</v>
      </c>
      <c r="I69" s="7" t="s">
        <v>33</v>
      </c>
      <c r="J69" s="7">
        <v>5500</v>
      </c>
      <c r="K69" s="7">
        <v>7500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17</v>
      </c>
    </row>
    <row r="70" spans="1:35" x14ac:dyDescent="0.35">
      <c r="A70" s="4" t="s">
        <v>81</v>
      </c>
      <c r="B70" s="4" t="s">
        <v>90</v>
      </c>
      <c r="C70" s="4" t="s">
        <v>66</v>
      </c>
      <c r="E70" s="7">
        <v>1250</v>
      </c>
      <c r="F70" s="7" t="s">
        <v>67</v>
      </c>
      <c r="G70" s="7" t="s">
        <v>67</v>
      </c>
      <c r="H70" s="7">
        <v>500</v>
      </c>
      <c r="I70" s="7" t="s">
        <v>67</v>
      </c>
      <c r="J70" s="7">
        <v>5500</v>
      </c>
      <c r="K70" s="7">
        <v>7000</v>
      </c>
      <c r="L70" s="7" t="s">
        <v>67</v>
      </c>
      <c r="M70" s="7">
        <v>5000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v>500</v>
      </c>
      <c r="I71" s="7" t="s">
        <v>67</v>
      </c>
      <c r="J71" s="7">
        <v>5500</v>
      </c>
      <c r="K71" s="7">
        <v>7500</v>
      </c>
      <c r="L71" s="7" t="s">
        <v>67</v>
      </c>
      <c r="M71" s="7">
        <v>5000</v>
      </c>
      <c r="N71" s="7" t="s">
        <v>67</v>
      </c>
      <c r="O71" s="7" t="s">
        <v>67</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t="s">
        <v>33</v>
      </c>
      <c r="F75" s="7" t="s">
        <v>33</v>
      </c>
      <c r="G75" s="7" t="s">
        <v>33</v>
      </c>
      <c r="H75" s="7">
        <v>400</v>
      </c>
      <c r="I75" s="7">
        <v>300</v>
      </c>
      <c r="J75" s="7">
        <v>5375</v>
      </c>
      <c r="K75" s="7">
        <v>14350</v>
      </c>
      <c r="L75" s="7" t="s">
        <v>33</v>
      </c>
      <c r="M75" s="7">
        <v>2300</v>
      </c>
      <c r="N75" s="7">
        <v>3125</v>
      </c>
      <c r="O75" s="7">
        <v>100</v>
      </c>
      <c r="P75" s="7" t="s">
        <v>33</v>
      </c>
      <c r="Q75" s="7" t="s">
        <v>33</v>
      </c>
      <c r="R75" s="7" t="s">
        <v>33</v>
      </c>
      <c r="S75" s="7" t="s">
        <v>33</v>
      </c>
      <c r="T75" s="7" t="s">
        <v>33</v>
      </c>
      <c r="U75" s="7">
        <v>475</v>
      </c>
      <c r="V75" s="7">
        <v>500</v>
      </c>
      <c r="W75" s="7" t="s">
        <v>33</v>
      </c>
      <c r="X75" s="7" t="s">
        <v>33</v>
      </c>
      <c r="Y75" s="7" t="s">
        <v>33</v>
      </c>
      <c r="Z75" s="7" t="s">
        <v>33</v>
      </c>
      <c r="AA75" s="7">
        <v>3775</v>
      </c>
      <c r="AB75" s="7">
        <v>2000</v>
      </c>
      <c r="AC75" s="7">
        <v>1600</v>
      </c>
      <c r="AD75" s="7">
        <v>1425</v>
      </c>
      <c r="AE75" s="7">
        <v>2000</v>
      </c>
      <c r="AF75" s="7">
        <v>300</v>
      </c>
      <c r="AG75" s="7">
        <v>1600</v>
      </c>
      <c r="AI75" s="5">
        <v>13</v>
      </c>
    </row>
    <row r="76" spans="1:35" x14ac:dyDescent="0.35">
      <c r="A76" s="4" t="s">
        <v>81</v>
      </c>
      <c r="B76" s="4" t="s">
        <v>92</v>
      </c>
      <c r="C76" s="4" t="s">
        <v>66</v>
      </c>
      <c r="E76" s="7" t="s">
        <v>67</v>
      </c>
      <c r="F76" s="7" t="s">
        <v>67</v>
      </c>
      <c r="G76" s="7" t="s">
        <v>67</v>
      </c>
      <c r="H76" s="7">
        <v>375</v>
      </c>
      <c r="I76" s="7">
        <v>250</v>
      </c>
      <c r="J76" s="7">
        <v>5000</v>
      </c>
      <c r="K76" s="7">
        <v>14000</v>
      </c>
      <c r="L76" s="7" t="s">
        <v>67</v>
      </c>
      <c r="M76" s="7">
        <v>1800</v>
      </c>
      <c r="N76" s="7">
        <v>3000</v>
      </c>
      <c r="O76" s="7">
        <v>100</v>
      </c>
      <c r="P76" s="7" t="s">
        <v>67</v>
      </c>
      <c r="Q76" s="7" t="s">
        <v>67</v>
      </c>
      <c r="R76" s="7" t="s">
        <v>67</v>
      </c>
      <c r="S76" s="7" t="s">
        <v>67</v>
      </c>
      <c r="T76" s="7" t="s">
        <v>67</v>
      </c>
      <c r="U76" s="7">
        <v>450</v>
      </c>
      <c r="V76" s="7">
        <v>250</v>
      </c>
      <c r="W76" s="7" t="s">
        <v>67</v>
      </c>
      <c r="X76" s="7" t="s">
        <v>67</v>
      </c>
      <c r="Y76" s="7" t="s">
        <v>67</v>
      </c>
      <c r="Z76" s="7" t="s">
        <v>67</v>
      </c>
      <c r="AA76" s="7">
        <v>3500</v>
      </c>
      <c r="AB76" s="7">
        <v>2000</v>
      </c>
      <c r="AC76" s="7">
        <v>1500</v>
      </c>
      <c r="AD76" s="7">
        <v>1250</v>
      </c>
      <c r="AE76" s="7">
        <v>1250</v>
      </c>
      <c r="AF76" s="7">
        <v>275</v>
      </c>
      <c r="AG76" s="7">
        <v>1500</v>
      </c>
    </row>
    <row r="77" spans="1:35" x14ac:dyDescent="0.35">
      <c r="A77" s="4" t="s">
        <v>81</v>
      </c>
      <c r="B77" s="4" t="s">
        <v>92</v>
      </c>
      <c r="C77" s="4" t="s">
        <v>68</v>
      </c>
      <c r="E77" s="7" t="s">
        <v>67</v>
      </c>
      <c r="F77" s="7" t="s">
        <v>67</v>
      </c>
      <c r="G77" s="7" t="s">
        <v>67</v>
      </c>
      <c r="H77" s="7">
        <v>425</v>
      </c>
      <c r="I77" s="7">
        <v>325</v>
      </c>
      <c r="J77" s="7">
        <v>5500</v>
      </c>
      <c r="K77" s="7">
        <v>15000</v>
      </c>
      <c r="L77" s="7" t="s">
        <v>67</v>
      </c>
      <c r="M77" s="7">
        <v>3000</v>
      </c>
      <c r="N77" s="7">
        <v>3300</v>
      </c>
      <c r="O77" s="7">
        <v>125</v>
      </c>
      <c r="P77" s="7" t="s">
        <v>67</v>
      </c>
      <c r="Q77" s="7" t="s">
        <v>67</v>
      </c>
      <c r="R77" s="7" t="s">
        <v>67</v>
      </c>
      <c r="S77" s="7" t="s">
        <v>67</v>
      </c>
      <c r="T77" s="7" t="s">
        <v>67</v>
      </c>
      <c r="U77" s="7">
        <v>600</v>
      </c>
      <c r="V77" s="7">
        <v>525</v>
      </c>
      <c r="W77" s="7" t="s">
        <v>67</v>
      </c>
      <c r="X77" s="7" t="s">
        <v>67</v>
      </c>
      <c r="Y77" s="7" t="s">
        <v>67</v>
      </c>
      <c r="Z77" s="7" t="s">
        <v>67</v>
      </c>
      <c r="AA77" s="7">
        <v>3900</v>
      </c>
      <c r="AB77" s="7">
        <v>2200</v>
      </c>
      <c r="AC77" s="7">
        <v>1600</v>
      </c>
      <c r="AD77" s="7">
        <v>1800</v>
      </c>
      <c r="AE77" s="7">
        <v>2500</v>
      </c>
      <c r="AF77" s="7">
        <v>350</v>
      </c>
      <c r="AG77" s="7">
        <v>1750</v>
      </c>
    </row>
    <row r="78" spans="1:35" x14ac:dyDescent="0.35">
      <c r="C78" s="38" t="s">
        <v>145</v>
      </c>
      <c r="E78" s="7" t="s">
        <v>67</v>
      </c>
      <c r="F78" s="7" t="s">
        <v>67</v>
      </c>
      <c r="G78" s="7" t="s">
        <v>67</v>
      </c>
      <c r="H78" s="7" t="s">
        <v>67</v>
      </c>
      <c r="I78" s="7" t="s">
        <v>67</v>
      </c>
      <c r="J78" s="7" t="s">
        <v>67</v>
      </c>
      <c r="K78" s="7" t="s">
        <v>67</v>
      </c>
      <c r="L78" s="7" t="s">
        <v>67</v>
      </c>
      <c r="M78" s="7" t="s">
        <v>69</v>
      </c>
      <c r="N78" s="7" t="s">
        <v>67</v>
      </c>
      <c r="O78" s="7" t="s">
        <v>67</v>
      </c>
      <c r="P78" s="7" t="s">
        <v>67</v>
      </c>
      <c r="Q78" s="7" t="s">
        <v>67</v>
      </c>
      <c r="R78" s="7" t="s">
        <v>67</v>
      </c>
      <c r="S78" s="7" t="s">
        <v>67</v>
      </c>
      <c r="T78" s="7" t="s">
        <v>67</v>
      </c>
      <c r="U78" s="7" t="s">
        <v>67</v>
      </c>
      <c r="V78" s="7" t="s">
        <v>69</v>
      </c>
      <c r="W78" s="7" t="s">
        <v>67</v>
      </c>
      <c r="X78" s="7" t="s">
        <v>67</v>
      </c>
      <c r="Y78" s="7" t="s">
        <v>67</v>
      </c>
      <c r="Z78" s="7" t="s">
        <v>67</v>
      </c>
      <c r="AA78" s="7" t="s">
        <v>67</v>
      </c>
      <c r="AB78" s="7" t="s">
        <v>67</v>
      </c>
      <c r="AC78" s="7" t="s">
        <v>67</v>
      </c>
      <c r="AD78" s="7" t="s">
        <v>69</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2000</v>
      </c>
      <c r="M81" s="7">
        <v>2000</v>
      </c>
      <c r="N81" s="7" t="s">
        <v>33</v>
      </c>
      <c r="O81" s="7" t="s">
        <v>33</v>
      </c>
      <c r="P81" s="7" t="s">
        <v>33</v>
      </c>
      <c r="Q81" s="7" t="s">
        <v>33</v>
      </c>
      <c r="R81" s="7" t="s">
        <v>33</v>
      </c>
      <c r="S81" s="7">
        <v>7625</v>
      </c>
      <c r="T81" s="7">
        <v>6500</v>
      </c>
      <c r="U81" s="7">
        <v>500</v>
      </c>
      <c r="V81" s="7">
        <v>250</v>
      </c>
      <c r="W81" s="7">
        <v>500</v>
      </c>
      <c r="X81" s="7" t="s">
        <v>33</v>
      </c>
      <c r="Y81" s="7" t="s">
        <v>33</v>
      </c>
      <c r="Z81" s="7">
        <v>2500</v>
      </c>
      <c r="AA81" s="7">
        <v>3250</v>
      </c>
      <c r="AB81" s="7">
        <v>2500</v>
      </c>
      <c r="AC81" s="7" t="s">
        <v>33</v>
      </c>
      <c r="AD81" s="7">
        <v>1625</v>
      </c>
      <c r="AE81" s="7">
        <v>2250</v>
      </c>
      <c r="AF81" s="7">
        <v>300</v>
      </c>
      <c r="AG81" s="7" t="s">
        <v>33</v>
      </c>
      <c r="AI81" s="5">
        <v>12</v>
      </c>
    </row>
    <row r="82" spans="1:35" x14ac:dyDescent="0.35">
      <c r="A82" s="4" t="s">
        <v>81</v>
      </c>
      <c r="B82" s="4" t="s">
        <v>94</v>
      </c>
      <c r="C82" s="4" t="s">
        <v>66</v>
      </c>
      <c r="E82" s="7">
        <v>1000</v>
      </c>
      <c r="F82" s="7" t="s">
        <v>67</v>
      </c>
      <c r="G82" s="7" t="s">
        <v>67</v>
      </c>
      <c r="H82" s="7" t="s">
        <v>67</v>
      </c>
      <c r="I82" s="7">
        <v>300</v>
      </c>
      <c r="J82" s="7">
        <v>5000</v>
      </c>
      <c r="K82" s="7">
        <v>10000</v>
      </c>
      <c r="L82" s="7">
        <v>2000</v>
      </c>
      <c r="M82" s="7">
        <v>2000</v>
      </c>
      <c r="N82" s="7" t="s">
        <v>67</v>
      </c>
      <c r="O82" s="7" t="s">
        <v>67</v>
      </c>
      <c r="P82" s="7" t="s">
        <v>67</v>
      </c>
      <c r="Q82" s="7" t="s">
        <v>67</v>
      </c>
      <c r="R82" s="7" t="s">
        <v>67</v>
      </c>
      <c r="S82" s="7">
        <v>7500</v>
      </c>
      <c r="T82" s="7">
        <v>6000</v>
      </c>
      <c r="U82" s="7">
        <v>500</v>
      </c>
      <c r="V82" s="7">
        <v>250</v>
      </c>
      <c r="W82" s="7">
        <v>500</v>
      </c>
      <c r="X82" s="7" t="s">
        <v>67</v>
      </c>
      <c r="Y82" s="7" t="s">
        <v>67</v>
      </c>
      <c r="Z82" s="7">
        <v>2500</v>
      </c>
      <c r="AA82" s="7">
        <v>3000</v>
      </c>
      <c r="AB82" s="7">
        <v>2500</v>
      </c>
      <c r="AC82" s="7" t="s">
        <v>67</v>
      </c>
      <c r="AD82" s="7">
        <v>1500</v>
      </c>
      <c r="AE82" s="7">
        <v>2000</v>
      </c>
      <c r="AF82" s="7">
        <v>300</v>
      </c>
      <c r="AG82" s="7" t="s">
        <v>67</v>
      </c>
    </row>
    <row r="83" spans="1:35" x14ac:dyDescent="0.35">
      <c r="A83" s="4" t="s">
        <v>81</v>
      </c>
      <c r="B83" s="4" t="s">
        <v>94</v>
      </c>
      <c r="C83" s="4" t="s">
        <v>68</v>
      </c>
      <c r="E83" s="7">
        <v>1250</v>
      </c>
      <c r="F83" s="7" t="s">
        <v>67</v>
      </c>
      <c r="G83" s="7" t="s">
        <v>67</v>
      </c>
      <c r="H83" s="7" t="s">
        <v>67</v>
      </c>
      <c r="I83" s="7">
        <v>300</v>
      </c>
      <c r="J83" s="7">
        <v>5000</v>
      </c>
      <c r="K83" s="7">
        <v>10000</v>
      </c>
      <c r="L83" s="7">
        <v>2250</v>
      </c>
      <c r="M83" s="7">
        <v>2000</v>
      </c>
      <c r="N83" s="7" t="s">
        <v>67</v>
      </c>
      <c r="O83" s="7" t="s">
        <v>67</v>
      </c>
      <c r="P83" s="7" t="s">
        <v>67</v>
      </c>
      <c r="Q83" s="7" t="s">
        <v>67</v>
      </c>
      <c r="R83" s="7" t="s">
        <v>67</v>
      </c>
      <c r="S83" s="7">
        <v>8000</v>
      </c>
      <c r="T83" s="7">
        <v>6500</v>
      </c>
      <c r="U83" s="7">
        <v>500</v>
      </c>
      <c r="V83" s="7">
        <v>300</v>
      </c>
      <c r="W83" s="7">
        <v>500</v>
      </c>
      <c r="X83" s="7" t="s">
        <v>67</v>
      </c>
      <c r="Y83" s="7" t="s">
        <v>67</v>
      </c>
      <c r="Z83" s="7">
        <v>2500</v>
      </c>
      <c r="AA83" s="7">
        <v>3250</v>
      </c>
      <c r="AB83" s="7">
        <v>2500</v>
      </c>
      <c r="AC83" s="7" t="s">
        <v>67</v>
      </c>
      <c r="AD83" s="7">
        <v>1750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750</v>
      </c>
      <c r="F87" s="7" t="s">
        <v>33</v>
      </c>
      <c r="G87" s="7" t="s">
        <v>33</v>
      </c>
      <c r="H87" s="7">
        <v>500</v>
      </c>
      <c r="I87" s="7">
        <v>300</v>
      </c>
      <c r="J87" s="7">
        <v>5000</v>
      </c>
      <c r="K87" s="7">
        <v>3250</v>
      </c>
      <c r="L87" s="7">
        <v>1600</v>
      </c>
      <c r="M87" s="7">
        <v>2000</v>
      </c>
      <c r="N87" s="7" t="s">
        <v>33</v>
      </c>
      <c r="O87" s="7" t="s">
        <v>33</v>
      </c>
      <c r="P87" s="7" t="s">
        <v>33</v>
      </c>
      <c r="Q87" s="7" t="s">
        <v>33</v>
      </c>
      <c r="R87" s="7" t="s">
        <v>33</v>
      </c>
      <c r="S87" s="7">
        <v>6000</v>
      </c>
      <c r="T87" s="7">
        <v>5000</v>
      </c>
      <c r="U87" s="7">
        <v>500</v>
      </c>
      <c r="V87" s="7">
        <v>125</v>
      </c>
      <c r="W87" s="7">
        <v>500</v>
      </c>
      <c r="X87" s="7">
        <v>750</v>
      </c>
      <c r="Y87" s="7">
        <v>1500</v>
      </c>
      <c r="Z87" s="7">
        <v>2000</v>
      </c>
      <c r="AA87" s="7">
        <v>3000</v>
      </c>
      <c r="AB87" s="7">
        <v>2500</v>
      </c>
      <c r="AC87" s="7">
        <v>3000</v>
      </c>
      <c r="AD87" s="7">
        <v>1100</v>
      </c>
      <c r="AE87" s="7">
        <v>3500</v>
      </c>
      <c r="AF87" s="7">
        <v>300</v>
      </c>
      <c r="AG87" s="7" t="s">
        <v>33</v>
      </c>
      <c r="AI87" s="5">
        <v>8</v>
      </c>
    </row>
    <row r="88" spans="1:35" x14ac:dyDescent="0.35">
      <c r="A88" s="4" t="s">
        <v>96</v>
      </c>
      <c r="B88" s="4" t="s">
        <v>97</v>
      </c>
      <c r="C88" s="4" t="s">
        <v>66</v>
      </c>
      <c r="E88" s="7">
        <v>750</v>
      </c>
      <c r="F88" s="7" t="s">
        <v>67</v>
      </c>
      <c r="G88" s="7" t="s">
        <v>67</v>
      </c>
      <c r="H88" s="7">
        <v>500</v>
      </c>
      <c r="I88" s="7">
        <v>300</v>
      </c>
      <c r="J88" s="7">
        <v>5000</v>
      </c>
      <c r="K88" s="7">
        <v>3000</v>
      </c>
      <c r="L88" s="7">
        <v>1500</v>
      </c>
      <c r="M88" s="7">
        <v>2000</v>
      </c>
      <c r="N88" s="7" t="s">
        <v>67</v>
      </c>
      <c r="O88" s="7" t="s">
        <v>67</v>
      </c>
      <c r="P88" s="7" t="s">
        <v>67</v>
      </c>
      <c r="Q88" s="7" t="s">
        <v>67</v>
      </c>
      <c r="R88" s="7" t="s">
        <v>67</v>
      </c>
      <c r="S88" s="7">
        <v>6000</v>
      </c>
      <c r="T88" s="7">
        <v>3000</v>
      </c>
      <c r="U88" s="7">
        <v>500</v>
      </c>
      <c r="V88" s="7">
        <v>100</v>
      </c>
      <c r="W88" s="7">
        <v>300</v>
      </c>
      <c r="X88" s="7">
        <v>350</v>
      </c>
      <c r="Y88" s="7">
        <v>500</v>
      </c>
      <c r="Z88" s="7">
        <v>2000</v>
      </c>
      <c r="AA88" s="7">
        <v>2750</v>
      </c>
      <c r="AB88" s="7">
        <v>2200</v>
      </c>
      <c r="AC88" s="7">
        <v>2000</v>
      </c>
      <c r="AD88" s="7">
        <v>1000</v>
      </c>
      <c r="AE88" s="7">
        <v>3000</v>
      </c>
      <c r="AF88" s="7">
        <v>225</v>
      </c>
      <c r="AG88" s="7" t="s">
        <v>67</v>
      </c>
    </row>
    <row r="89" spans="1:35" x14ac:dyDescent="0.35">
      <c r="A89" s="4" t="s">
        <v>96</v>
      </c>
      <c r="B89" s="4" t="s">
        <v>97</v>
      </c>
      <c r="C89" s="4" t="s">
        <v>68</v>
      </c>
      <c r="E89" s="7">
        <v>800</v>
      </c>
      <c r="F89" s="7" t="s">
        <v>67</v>
      </c>
      <c r="G89" s="7" t="s">
        <v>67</v>
      </c>
      <c r="H89" s="7">
        <v>500</v>
      </c>
      <c r="I89" s="7">
        <v>300</v>
      </c>
      <c r="J89" s="7">
        <v>12500</v>
      </c>
      <c r="K89" s="7">
        <v>3500</v>
      </c>
      <c r="L89" s="7">
        <v>1750</v>
      </c>
      <c r="M89" s="7">
        <v>2500</v>
      </c>
      <c r="N89" s="7" t="s">
        <v>67</v>
      </c>
      <c r="O89" s="7" t="s">
        <v>67</v>
      </c>
      <c r="P89" s="7" t="s">
        <v>67</v>
      </c>
      <c r="Q89" s="7" t="s">
        <v>67</v>
      </c>
      <c r="R89" s="7" t="s">
        <v>67</v>
      </c>
      <c r="S89" s="7">
        <v>6000</v>
      </c>
      <c r="T89" s="7">
        <v>5000</v>
      </c>
      <c r="U89" s="7">
        <v>800</v>
      </c>
      <c r="V89" s="7">
        <v>150</v>
      </c>
      <c r="W89" s="7">
        <v>1000</v>
      </c>
      <c r="X89" s="7">
        <v>1250</v>
      </c>
      <c r="Y89" s="7">
        <v>1500</v>
      </c>
      <c r="Z89" s="7">
        <v>3000</v>
      </c>
      <c r="AA89" s="7">
        <v>5000</v>
      </c>
      <c r="AB89" s="7">
        <v>2500</v>
      </c>
      <c r="AC89" s="7">
        <v>4000</v>
      </c>
      <c r="AD89" s="7">
        <v>1500</v>
      </c>
      <c r="AE89" s="7">
        <v>6000</v>
      </c>
      <c r="AF89" s="7">
        <v>300</v>
      </c>
      <c r="AG89" s="7" t="s">
        <v>67</v>
      </c>
    </row>
    <row r="90" spans="1:35" x14ac:dyDescent="0.35">
      <c r="C90" s="38" t="s">
        <v>145</v>
      </c>
      <c r="E90" s="7" t="s">
        <v>67</v>
      </c>
      <c r="F90" s="7" t="s">
        <v>67</v>
      </c>
      <c r="G90" s="7" t="s">
        <v>67</v>
      </c>
      <c r="H90" s="7" t="s">
        <v>67</v>
      </c>
      <c r="I90" s="7" t="s">
        <v>67</v>
      </c>
      <c r="J90" s="7" t="s">
        <v>69</v>
      </c>
      <c r="K90" s="7" t="s">
        <v>67</v>
      </c>
      <c r="L90" s="7" t="s">
        <v>67</v>
      </c>
      <c r="M90" s="7" t="s">
        <v>67</v>
      </c>
      <c r="N90" s="7" t="s">
        <v>67</v>
      </c>
      <c r="O90" s="7" t="s">
        <v>67</v>
      </c>
      <c r="P90" s="7" t="s">
        <v>67</v>
      </c>
      <c r="Q90" s="7" t="s">
        <v>67</v>
      </c>
      <c r="R90" s="7" t="s">
        <v>67</v>
      </c>
      <c r="S90" s="7" t="s">
        <v>67</v>
      </c>
      <c r="T90" s="7" t="s">
        <v>69</v>
      </c>
      <c r="U90" s="7" t="s">
        <v>69</v>
      </c>
      <c r="V90" s="7" t="s">
        <v>69</v>
      </c>
      <c r="W90" s="7" t="s">
        <v>69</v>
      </c>
      <c r="X90" s="7" t="s">
        <v>69</v>
      </c>
      <c r="Y90" s="7" t="s">
        <v>69</v>
      </c>
      <c r="Z90" s="7" t="s">
        <v>69</v>
      </c>
      <c r="AA90" s="7" t="s">
        <v>69</v>
      </c>
      <c r="AB90" s="7" t="s">
        <v>67</v>
      </c>
      <c r="AC90" s="7" t="s">
        <v>69</v>
      </c>
      <c r="AD90" s="7" t="s">
        <v>69</v>
      </c>
      <c r="AE90" s="7" t="s">
        <v>69</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1450</v>
      </c>
      <c r="F99" s="7" t="s">
        <v>33</v>
      </c>
      <c r="G99" s="7" t="s">
        <v>33</v>
      </c>
      <c r="H99" s="7">
        <v>600</v>
      </c>
      <c r="I99" s="7">
        <v>337.5</v>
      </c>
      <c r="J99" s="7">
        <v>6125</v>
      </c>
      <c r="K99" s="7" t="s">
        <v>33</v>
      </c>
      <c r="L99" s="7">
        <v>600</v>
      </c>
      <c r="M99" s="7">
        <v>1250</v>
      </c>
      <c r="N99" s="7" t="s">
        <v>33</v>
      </c>
      <c r="O99" s="7" t="s">
        <v>33</v>
      </c>
      <c r="P99" s="7" t="s">
        <v>33</v>
      </c>
      <c r="Q99" s="7" t="s">
        <v>33</v>
      </c>
      <c r="R99" s="7" t="s">
        <v>33</v>
      </c>
      <c r="S99" s="7" t="s">
        <v>33</v>
      </c>
      <c r="T99" s="7" t="s">
        <v>33</v>
      </c>
      <c r="U99" s="7" t="s">
        <v>33</v>
      </c>
      <c r="V99" s="7">
        <v>287.5</v>
      </c>
      <c r="W99" s="7" t="s">
        <v>33</v>
      </c>
      <c r="X99" s="7" t="s">
        <v>33</v>
      </c>
      <c r="Y99" s="7" t="s">
        <v>33</v>
      </c>
      <c r="Z99" s="7">
        <v>2125</v>
      </c>
      <c r="AA99" s="7">
        <v>2500</v>
      </c>
      <c r="AB99" s="7">
        <v>2875</v>
      </c>
      <c r="AC99" s="7" t="s">
        <v>33</v>
      </c>
      <c r="AD99" s="7">
        <v>2500</v>
      </c>
      <c r="AE99" s="7">
        <v>7675</v>
      </c>
      <c r="AF99" s="7" t="s">
        <v>33</v>
      </c>
      <c r="AG99" s="7" t="s">
        <v>33</v>
      </c>
      <c r="AI99" s="5">
        <v>17</v>
      </c>
    </row>
    <row r="100" spans="1:35" x14ac:dyDescent="0.35">
      <c r="A100" s="4" t="s">
        <v>99</v>
      </c>
      <c r="B100" s="4" t="s">
        <v>102</v>
      </c>
      <c r="C100" s="4" t="s">
        <v>66</v>
      </c>
      <c r="E100" s="7">
        <v>1350</v>
      </c>
      <c r="F100" s="7" t="s">
        <v>67</v>
      </c>
      <c r="G100" s="7" t="s">
        <v>67</v>
      </c>
      <c r="H100" s="7">
        <v>550</v>
      </c>
      <c r="I100" s="7">
        <v>300</v>
      </c>
      <c r="J100" s="7">
        <v>6000</v>
      </c>
      <c r="K100" s="7" t="s">
        <v>67</v>
      </c>
      <c r="L100" s="7">
        <v>550</v>
      </c>
      <c r="M100" s="7">
        <v>1200</v>
      </c>
      <c r="N100" s="7" t="s">
        <v>67</v>
      </c>
      <c r="O100" s="7" t="s">
        <v>67</v>
      </c>
      <c r="P100" s="7" t="s">
        <v>67</v>
      </c>
      <c r="Q100" s="7" t="s">
        <v>67</v>
      </c>
      <c r="R100" s="7" t="s">
        <v>67</v>
      </c>
      <c r="S100" s="7" t="s">
        <v>67</v>
      </c>
      <c r="T100" s="7" t="s">
        <v>67</v>
      </c>
      <c r="U100" s="7" t="s">
        <v>67</v>
      </c>
      <c r="V100" s="7">
        <v>250</v>
      </c>
      <c r="W100" s="7" t="s">
        <v>67</v>
      </c>
      <c r="X100" s="7" t="s">
        <v>67</v>
      </c>
      <c r="Y100" s="7" t="s">
        <v>67</v>
      </c>
      <c r="Z100" s="7">
        <v>2000</v>
      </c>
      <c r="AA100" s="7">
        <v>2250</v>
      </c>
      <c r="AB100" s="7">
        <v>2500</v>
      </c>
      <c r="AC100" s="7" t="s">
        <v>67</v>
      </c>
      <c r="AD100" s="7">
        <v>2250</v>
      </c>
      <c r="AE100" s="7">
        <v>7500</v>
      </c>
      <c r="AF100" s="7" t="s">
        <v>67</v>
      </c>
      <c r="AG100" s="7" t="s">
        <v>67</v>
      </c>
    </row>
    <row r="101" spans="1:35" x14ac:dyDescent="0.35">
      <c r="A101" s="4" t="s">
        <v>99</v>
      </c>
      <c r="B101" s="4" t="s">
        <v>102</v>
      </c>
      <c r="C101" s="4" t="s">
        <v>68</v>
      </c>
      <c r="E101" s="7">
        <v>1500</v>
      </c>
      <c r="F101" s="7" t="s">
        <v>67</v>
      </c>
      <c r="G101" s="7" t="s">
        <v>67</v>
      </c>
      <c r="H101" s="7">
        <v>600</v>
      </c>
      <c r="I101" s="7">
        <v>350</v>
      </c>
      <c r="J101" s="7">
        <v>6500</v>
      </c>
      <c r="K101" s="7" t="s">
        <v>67</v>
      </c>
      <c r="L101" s="7">
        <v>650</v>
      </c>
      <c r="M101" s="7">
        <v>1300</v>
      </c>
      <c r="N101" s="7" t="s">
        <v>67</v>
      </c>
      <c r="O101" s="7" t="s">
        <v>67</v>
      </c>
      <c r="P101" s="7" t="s">
        <v>67</v>
      </c>
      <c r="Q101" s="7" t="s">
        <v>67</v>
      </c>
      <c r="R101" s="7" t="s">
        <v>67</v>
      </c>
      <c r="S101" s="7" t="s">
        <v>67</v>
      </c>
      <c r="T101" s="7" t="s">
        <v>67</v>
      </c>
      <c r="U101" s="7" t="s">
        <v>67</v>
      </c>
      <c r="V101" s="7">
        <v>300</v>
      </c>
      <c r="W101" s="7" t="s">
        <v>67</v>
      </c>
      <c r="X101" s="7" t="s">
        <v>67</v>
      </c>
      <c r="Y101" s="7" t="s">
        <v>67</v>
      </c>
      <c r="Z101" s="7">
        <v>2500</v>
      </c>
      <c r="AA101" s="7">
        <v>2500</v>
      </c>
      <c r="AB101" s="7">
        <v>3000</v>
      </c>
      <c r="AC101" s="7" t="s">
        <v>67</v>
      </c>
      <c r="AD101" s="7">
        <v>2750</v>
      </c>
      <c r="AE101" s="7">
        <v>8000</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104</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104</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7250</v>
      </c>
      <c r="O111" s="7">
        <v>600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1750</v>
      </c>
      <c r="AE111" s="7" t="s">
        <v>33</v>
      </c>
      <c r="AF111" s="7">
        <v>450</v>
      </c>
      <c r="AG111" s="7">
        <v>1000</v>
      </c>
      <c r="AI111" s="5">
        <v>21</v>
      </c>
    </row>
    <row r="112" spans="1:35" x14ac:dyDescent="0.35">
      <c r="A112" s="4" t="s">
        <v>99</v>
      </c>
      <c r="B112" s="4" t="s">
        <v>106</v>
      </c>
      <c r="C112" s="4" t="s">
        <v>66</v>
      </c>
      <c r="E112" s="7">
        <v>2250</v>
      </c>
      <c r="F112" s="7">
        <v>1500</v>
      </c>
      <c r="G112" s="7">
        <v>2000</v>
      </c>
      <c r="H112" s="7" t="s">
        <v>67</v>
      </c>
      <c r="I112" s="7" t="s">
        <v>67</v>
      </c>
      <c r="J112" s="7" t="s">
        <v>67</v>
      </c>
      <c r="K112" s="7" t="s">
        <v>67</v>
      </c>
      <c r="L112" s="7" t="s">
        <v>67</v>
      </c>
      <c r="M112" s="7" t="s">
        <v>67</v>
      </c>
      <c r="N112" s="7">
        <v>6500</v>
      </c>
      <c r="O112" s="7">
        <v>400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1000</v>
      </c>
      <c r="AE112" s="7" t="s">
        <v>67</v>
      </c>
      <c r="AF112" s="7">
        <v>350</v>
      </c>
      <c r="AG112" s="7">
        <v>500</v>
      </c>
    </row>
    <row r="113" spans="1:35" x14ac:dyDescent="0.35">
      <c r="A113" s="4" t="s">
        <v>99</v>
      </c>
      <c r="B113" s="4" t="s">
        <v>106</v>
      </c>
      <c r="C113" s="4" t="s">
        <v>68</v>
      </c>
      <c r="E113" s="7">
        <v>4000</v>
      </c>
      <c r="F113" s="7">
        <v>2000</v>
      </c>
      <c r="G113" s="7">
        <v>2500</v>
      </c>
      <c r="H113" s="7" t="s">
        <v>67</v>
      </c>
      <c r="I113" s="7" t="s">
        <v>67</v>
      </c>
      <c r="J113" s="7" t="s">
        <v>67</v>
      </c>
      <c r="K113" s="7" t="s">
        <v>67</v>
      </c>
      <c r="L113" s="7" t="s">
        <v>67</v>
      </c>
      <c r="M113" s="7" t="s">
        <v>67</v>
      </c>
      <c r="N113" s="7">
        <v>9000</v>
      </c>
      <c r="O113" s="7">
        <v>650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2000</v>
      </c>
      <c r="AE113" s="7" t="s">
        <v>67</v>
      </c>
      <c r="AF113" s="7">
        <v>800</v>
      </c>
      <c r="AG113" s="7">
        <v>1250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46" priority="1" operator="containsText" text="!!">
      <formula>NOT(ISERROR(SEARCH("!!",A1)))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D3718-FDB9-407D-A4B9-156F0E690107}">
  <sheetPr>
    <tabColor theme="2"/>
  </sheetPr>
  <dimension ref="A1:AN120"/>
  <sheetViews>
    <sheetView workbookViewId="0">
      <selection activeCell="I28" sqref="I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2220</v>
      </c>
    </row>
    <row r="3" spans="1:40" x14ac:dyDescent="0.35">
      <c r="A3" s="10" t="s">
        <v>2184</v>
      </c>
    </row>
    <row r="4" spans="1:40" x14ac:dyDescent="0.35">
      <c r="D4" s="55"/>
    </row>
    <row r="5" spans="1:40" x14ac:dyDescent="0.35">
      <c r="A5" s="4" t="s">
        <v>31</v>
      </c>
      <c r="B5" s="4" t="s">
        <v>141</v>
      </c>
      <c r="C5" s="4" t="s">
        <v>32</v>
      </c>
      <c r="D5" s="55"/>
      <c r="E5" s="7">
        <v>1250</v>
      </c>
      <c r="F5" s="7">
        <v>2750</v>
      </c>
      <c r="G5" s="7">
        <v>3700</v>
      </c>
      <c r="H5" s="7">
        <v>500</v>
      </c>
      <c r="I5" s="7">
        <v>312.5</v>
      </c>
      <c r="J5" s="7">
        <v>6050</v>
      </c>
      <c r="K5" s="7">
        <v>9750</v>
      </c>
      <c r="L5" s="7">
        <v>1275</v>
      </c>
      <c r="M5" s="7">
        <v>2425</v>
      </c>
      <c r="N5" s="7">
        <v>8000</v>
      </c>
      <c r="O5" s="7">
        <v>100</v>
      </c>
      <c r="P5" s="7">
        <v>15000</v>
      </c>
      <c r="Q5" s="7">
        <v>27250</v>
      </c>
      <c r="R5" s="7">
        <v>40000</v>
      </c>
      <c r="S5" s="7">
        <v>7437.5</v>
      </c>
      <c r="T5" s="7">
        <v>4625</v>
      </c>
      <c r="U5" s="7">
        <v>375</v>
      </c>
      <c r="V5" s="7">
        <v>150</v>
      </c>
      <c r="W5" s="7">
        <v>325</v>
      </c>
      <c r="X5" s="7">
        <v>875</v>
      </c>
      <c r="Y5" s="7">
        <v>1000</v>
      </c>
      <c r="Z5" s="7">
        <v>2500</v>
      </c>
      <c r="AA5" s="7">
        <v>3125</v>
      </c>
      <c r="AB5" s="7">
        <v>2500</v>
      </c>
      <c r="AC5" s="7">
        <v>2300</v>
      </c>
      <c r="AD5" s="7">
        <v>1625</v>
      </c>
      <c r="AE5" s="7">
        <v>4625</v>
      </c>
      <c r="AF5" s="7">
        <v>300</v>
      </c>
      <c r="AG5" s="7">
        <v>500</v>
      </c>
    </row>
    <row r="6" spans="1:40" x14ac:dyDescent="0.35">
      <c r="C6" s="92">
        <v>45231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146</v>
      </c>
      <c r="E9" s="7" t="s">
        <v>75</v>
      </c>
      <c r="F9" s="7" t="s">
        <v>75</v>
      </c>
      <c r="G9" s="7" t="s">
        <v>75</v>
      </c>
      <c r="H9" s="7" t="s">
        <v>75</v>
      </c>
      <c r="I9" s="7" t="s">
        <v>75</v>
      </c>
      <c r="J9" s="7" t="s">
        <v>75</v>
      </c>
      <c r="K9" s="7" t="s">
        <v>75</v>
      </c>
      <c r="L9" s="7" t="s">
        <v>75</v>
      </c>
      <c r="M9" s="7" t="s">
        <v>75</v>
      </c>
      <c r="N9" s="7" t="s">
        <v>75</v>
      </c>
      <c r="O9" s="7" t="s">
        <v>75</v>
      </c>
      <c r="P9" s="7" t="s">
        <v>75</v>
      </c>
      <c r="Q9" s="7" t="s">
        <v>75</v>
      </c>
      <c r="R9" s="7" t="s">
        <v>75</v>
      </c>
      <c r="S9" s="7" t="s">
        <v>75</v>
      </c>
      <c r="T9" s="7" t="s">
        <v>75</v>
      </c>
      <c r="U9" s="7" t="s">
        <v>75</v>
      </c>
      <c r="V9" s="7" t="s">
        <v>75</v>
      </c>
      <c r="W9" s="7" t="s">
        <v>75</v>
      </c>
      <c r="X9" s="7" t="s">
        <v>75</v>
      </c>
      <c r="Y9" s="7" t="s">
        <v>75</v>
      </c>
      <c r="Z9" s="7" t="s">
        <v>75</v>
      </c>
      <c r="AA9" s="7" t="s">
        <v>75</v>
      </c>
      <c r="AB9" s="7" t="s">
        <v>75</v>
      </c>
      <c r="AC9" s="7" t="s">
        <v>75</v>
      </c>
      <c r="AD9" s="7" t="s">
        <v>75</v>
      </c>
      <c r="AE9" s="7" t="s">
        <v>75</v>
      </c>
      <c r="AF9" s="7" t="s">
        <v>75</v>
      </c>
      <c r="AG9" s="7" t="s">
        <v>75</v>
      </c>
      <c r="AI9" s="5">
        <v>29</v>
      </c>
      <c r="AJ9" s="5"/>
      <c r="AK9" s="5"/>
      <c r="AL9" s="5"/>
      <c r="AM9" s="5"/>
      <c r="AN9" s="5"/>
    </row>
    <row r="10" spans="1:40" x14ac:dyDescent="0.35">
      <c r="A10" s="4" t="s">
        <v>64</v>
      </c>
      <c r="B10" s="4" t="s">
        <v>65</v>
      </c>
      <c r="C10" s="4" t="s">
        <v>66</v>
      </c>
      <c r="E10" s="7" t="s">
        <v>67</v>
      </c>
      <c r="F10" s="7" t="s">
        <v>67</v>
      </c>
      <c r="G10" s="7" t="s">
        <v>67</v>
      </c>
      <c r="H10" s="7" t="s">
        <v>67</v>
      </c>
      <c r="I10" s="7" t="s">
        <v>67</v>
      </c>
      <c r="J10" s="7" t="s">
        <v>67</v>
      </c>
      <c r="K10" s="7" t="s">
        <v>67</v>
      </c>
      <c r="L10" s="7" t="s">
        <v>67</v>
      </c>
      <c r="M10" s="7" t="s">
        <v>67</v>
      </c>
      <c r="N10" s="7" t="s">
        <v>67</v>
      </c>
      <c r="O10" s="7" t="s">
        <v>67</v>
      </c>
      <c r="P10" s="7" t="s">
        <v>67</v>
      </c>
      <c r="Q10" s="7" t="s">
        <v>67</v>
      </c>
      <c r="R10" s="7" t="s">
        <v>67</v>
      </c>
      <c r="S10" s="7" t="s">
        <v>67</v>
      </c>
      <c r="T10" s="7" t="s">
        <v>67</v>
      </c>
      <c r="U10" s="7" t="s">
        <v>67</v>
      </c>
      <c r="V10" s="7" t="s">
        <v>67</v>
      </c>
      <c r="W10" s="7" t="s">
        <v>67</v>
      </c>
      <c r="X10" s="7" t="s">
        <v>67</v>
      </c>
      <c r="Y10" s="7" t="s">
        <v>67</v>
      </c>
      <c r="Z10" s="7" t="s">
        <v>67</v>
      </c>
      <c r="AA10" s="7" t="s">
        <v>67</v>
      </c>
      <c r="AB10" s="7" t="s">
        <v>67</v>
      </c>
      <c r="AC10" s="7" t="s">
        <v>67</v>
      </c>
      <c r="AD10" s="7" t="s">
        <v>67</v>
      </c>
      <c r="AE10" s="7" t="s">
        <v>67</v>
      </c>
      <c r="AF10" s="7" t="s">
        <v>67</v>
      </c>
      <c r="AG10" s="7" t="s">
        <v>67</v>
      </c>
    </row>
    <row r="11" spans="1:40" x14ac:dyDescent="0.35">
      <c r="A11" s="4" t="s">
        <v>64</v>
      </c>
      <c r="B11" s="4" t="s">
        <v>65</v>
      </c>
      <c r="C11" s="4" t="s">
        <v>68</v>
      </c>
      <c r="E11" s="7" t="s">
        <v>67</v>
      </c>
      <c r="F11" s="7" t="s">
        <v>67</v>
      </c>
      <c r="G11" s="7" t="s">
        <v>67</v>
      </c>
      <c r="H11" s="7" t="s">
        <v>67</v>
      </c>
      <c r="I11" s="7" t="s">
        <v>67</v>
      </c>
      <c r="J11" s="7" t="s">
        <v>67</v>
      </c>
      <c r="K11" s="7" t="s">
        <v>67</v>
      </c>
      <c r="L11" s="7" t="s">
        <v>67</v>
      </c>
      <c r="M11" s="7" t="s">
        <v>67</v>
      </c>
      <c r="N11" s="7" t="s">
        <v>67</v>
      </c>
      <c r="O11" s="7" t="s">
        <v>67</v>
      </c>
      <c r="P11" s="7" t="s">
        <v>67</v>
      </c>
      <c r="Q11" s="7" t="s">
        <v>67</v>
      </c>
      <c r="R11" s="7" t="s">
        <v>67</v>
      </c>
      <c r="S11" s="7" t="s">
        <v>67</v>
      </c>
      <c r="T11" s="7" t="s">
        <v>67</v>
      </c>
      <c r="U11" s="7" t="s">
        <v>67</v>
      </c>
      <c r="V11" s="7" t="s">
        <v>67</v>
      </c>
      <c r="W11" s="7" t="s">
        <v>67</v>
      </c>
      <c r="X11" s="7" t="s">
        <v>67</v>
      </c>
      <c r="Y11" s="7" t="s">
        <v>67</v>
      </c>
      <c r="Z11" s="7" t="s">
        <v>67</v>
      </c>
      <c r="AA11" s="7" t="s">
        <v>67</v>
      </c>
      <c r="AB11" s="7" t="s">
        <v>67</v>
      </c>
      <c r="AC11" s="7" t="s">
        <v>67</v>
      </c>
      <c r="AD11" s="7" t="s">
        <v>67</v>
      </c>
      <c r="AE11" s="7" t="s">
        <v>67</v>
      </c>
      <c r="AF11" s="7" t="s">
        <v>67</v>
      </c>
      <c r="AG11" s="7" t="s">
        <v>67</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v>3000</v>
      </c>
      <c r="G15" s="7">
        <v>3700</v>
      </c>
      <c r="H15" s="7" t="s">
        <v>33</v>
      </c>
      <c r="I15" s="7" t="s">
        <v>33</v>
      </c>
      <c r="J15" s="7">
        <v>6100</v>
      </c>
      <c r="K15" s="7">
        <v>24250</v>
      </c>
      <c r="L15" s="7" t="s">
        <v>33</v>
      </c>
      <c r="M15" s="7">
        <v>4800</v>
      </c>
      <c r="N15" s="7">
        <v>10000</v>
      </c>
      <c r="O15" s="7">
        <v>200</v>
      </c>
      <c r="P15" s="7" t="s">
        <v>33</v>
      </c>
      <c r="Q15" s="7" t="s">
        <v>33</v>
      </c>
      <c r="R15" s="7" t="s">
        <v>33</v>
      </c>
      <c r="S15" s="7">
        <v>4700</v>
      </c>
      <c r="T15" s="7" t="s">
        <v>33</v>
      </c>
      <c r="U15" s="7" t="s">
        <v>33</v>
      </c>
      <c r="V15" s="7">
        <v>450</v>
      </c>
      <c r="W15" s="7" t="s">
        <v>33</v>
      </c>
      <c r="X15" s="7" t="s">
        <v>33</v>
      </c>
      <c r="Y15" s="7" t="s">
        <v>33</v>
      </c>
      <c r="Z15" s="7">
        <v>6500</v>
      </c>
      <c r="AA15" s="7" t="s">
        <v>33</v>
      </c>
      <c r="AB15" s="7" t="s">
        <v>33</v>
      </c>
      <c r="AC15" s="7" t="s">
        <v>33</v>
      </c>
      <c r="AD15" s="7" t="s">
        <v>33</v>
      </c>
      <c r="AE15" s="7" t="s">
        <v>33</v>
      </c>
      <c r="AF15" s="7" t="s">
        <v>33</v>
      </c>
      <c r="AG15" s="7" t="s">
        <v>33</v>
      </c>
      <c r="AI15" s="5">
        <v>19</v>
      </c>
    </row>
    <row r="16" spans="1:40" x14ac:dyDescent="0.35">
      <c r="A16" s="4" t="s">
        <v>64</v>
      </c>
      <c r="B16" s="4" t="s">
        <v>71</v>
      </c>
      <c r="C16" s="4" t="s">
        <v>66</v>
      </c>
      <c r="E16" s="7" t="s">
        <v>67</v>
      </c>
      <c r="F16" s="7">
        <v>3000</v>
      </c>
      <c r="G16" s="7">
        <v>3450</v>
      </c>
      <c r="H16" s="7" t="s">
        <v>67</v>
      </c>
      <c r="I16" s="7" t="s">
        <v>67</v>
      </c>
      <c r="J16" s="7">
        <v>6000</v>
      </c>
      <c r="K16" s="7">
        <v>24000</v>
      </c>
      <c r="L16" s="7" t="s">
        <v>67</v>
      </c>
      <c r="M16" s="7">
        <v>4800</v>
      </c>
      <c r="N16" s="7">
        <v>10000</v>
      </c>
      <c r="O16" s="7">
        <v>200</v>
      </c>
      <c r="P16" s="7" t="s">
        <v>67</v>
      </c>
      <c r="Q16" s="7" t="s">
        <v>67</v>
      </c>
      <c r="R16" s="7" t="s">
        <v>67</v>
      </c>
      <c r="S16" s="7">
        <v>3000</v>
      </c>
      <c r="T16" s="7" t="s">
        <v>67</v>
      </c>
      <c r="U16" s="7" t="s">
        <v>67</v>
      </c>
      <c r="V16" s="7">
        <v>450</v>
      </c>
      <c r="W16" s="7" t="s">
        <v>67</v>
      </c>
      <c r="X16" s="7" t="s">
        <v>67</v>
      </c>
      <c r="Y16" s="7" t="s">
        <v>67</v>
      </c>
      <c r="Z16" s="7">
        <v>5000</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v>3100</v>
      </c>
      <c r="G17" s="7">
        <v>3850</v>
      </c>
      <c r="H17" s="7" t="s">
        <v>67</v>
      </c>
      <c r="I17" s="7" t="s">
        <v>67</v>
      </c>
      <c r="J17" s="7">
        <v>6500</v>
      </c>
      <c r="K17" s="7">
        <v>25000</v>
      </c>
      <c r="L17" s="7" t="s">
        <v>67</v>
      </c>
      <c r="M17" s="7">
        <v>5000</v>
      </c>
      <c r="N17" s="7">
        <v>10000</v>
      </c>
      <c r="O17" s="7">
        <v>200</v>
      </c>
      <c r="P17" s="7" t="s">
        <v>67</v>
      </c>
      <c r="Q17" s="7" t="s">
        <v>67</v>
      </c>
      <c r="R17" s="7" t="s">
        <v>67</v>
      </c>
      <c r="S17" s="7">
        <v>4750</v>
      </c>
      <c r="T17" s="7" t="s">
        <v>67</v>
      </c>
      <c r="U17" s="7" t="s">
        <v>67</v>
      </c>
      <c r="V17" s="7">
        <v>450</v>
      </c>
      <c r="W17" s="7" t="s">
        <v>67</v>
      </c>
      <c r="X17" s="7" t="s">
        <v>67</v>
      </c>
      <c r="Y17" s="7" t="s">
        <v>67</v>
      </c>
      <c r="Z17" s="7">
        <v>6500</v>
      </c>
      <c r="AA17" s="7" t="s">
        <v>67</v>
      </c>
      <c r="AB17" s="7" t="s">
        <v>67</v>
      </c>
      <c r="AC17" s="7" t="s">
        <v>67</v>
      </c>
      <c r="AD17" s="7" t="s">
        <v>67</v>
      </c>
      <c r="AE17" s="7" t="s">
        <v>67</v>
      </c>
      <c r="AF17" s="7" t="s">
        <v>67</v>
      </c>
      <c r="AG17" s="7" t="s">
        <v>67</v>
      </c>
    </row>
    <row r="18" spans="1:35" x14ac:dyDescent="0.35">
      <c r="C18" s="38" t="s">
        <v>145</v>
      </c>
      <c r="E18" s="7" t="s">
        <v>67</v>
      </c>
      <c r="F18" s="7">
        <v>0</v>
      </c>
      <c r="G18" s="7" t="s">
        <v>67</v>
      </c>
      <c r="H18" s="7" t="s">
        <v>67</v>
      </c>
      <c r="I18" s="7" t="s">
        <v>67</v>
      </c>
      <c r="J18" s="7" t="s">
        <v>67</v>
      </c>
      <c r="K18" s="7" t="s">
        <v>67</v>
      </c>
      <c r="L18" s="7" t="s">
        <v>67</v>
      </c>
      <c r="M18" s="7" t="s">
        <v>67</v>
      </c>
      <c r="N18" s="7" t="s">
        <v>67</v>
      </c>
      <c r="O18" s="7" t="s">
        <v>67</v>
      </c>
      <c r="P18" s="7" t="s">
        <v>67</v>
      </c>
      <c r="Q18" s="7" t="s">
        <v>67</v>
      </c>
      <c r="R18" s="7" t="s">
        <v>67</v>
      </c>
      <c r="S18" s="7" t="s">
        <v>69</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v>6250</v>
      </c>
      <c r="K21" s="7">
        <v>13000</v>
      </c>
      <c r="L21" s="7">
        <v>1050</v>
      </c>
      <c r="M21" s="7">
        <v>2950</v>
      </c>
      <c r="N21" s="7" t="s">
        <v>33</v>
      </c>
      <c r="O21" s="7" t="s">
        <v>33</v>
      </c>
      <c r="P21" s="7" t="s">
        <v>33</v>
      </c>
      <c r="Q21" s="7" t="s">
        <v>33</v>
      </c>
      <c r="R21" s="7" t="s">
        <v>33</v>
      </c>
      <c r="S21" s="7" t="s">
        <v>33</v>
      </c>
      <c r="T21" s="7" t="s">
        <v>33</v>
      </c>
      <c r="U21" s="7" t="s">
        <v>33</v>
      </c>
      <c r="V21" s="7">
        <v>400</v>
      </c>
      <c r="W21" s="7" t="s">
        <v>33</v>
      </c>
      <c r="X21" s="7" t="s">
        <v>33</v>
      </c>
      <c r="Y21" s="7" t="s">
        <v>33</v>
      </c>
      <c r="Z21" s="7" t="s">
        <v>33</v>
      </c>
      <c r="AA21" s="7">
        <v>4125</v>
      </c>
      <c r="AB21" s="7" t="s">
        <v>33</v>
      </c>
      <c r="AC21" s="7" t="s">
        <v>33</v>
      </c>
      <c r="AD21" s="7">
        <v>2500</v>
      </c>
      <c r="AE21" s="7">
        <v>6750</v>
      </c>
      <c r="AF21" s="7" t="s">
        <v>33</v>
      </c>
      <c r="AG21" s="7" t="s">
        <v>33</v>
      </c>
      <c r="AI21" s="5">
        <v>19</v>
      </c>
    </row>
    <row r="22" spans="1:35" x14ac:dyDescent="0.35">
      <c r="A22" s="4" t="s">
        <v>73</v>
      </c>
      <c r="B22" s="4" t="s">
        <v>74</v>
      </c>
      <c r="C22" s="4" t="s">
        <v>66</v>
      </c>
      <c r="E22" s="7">
        <v>900</v>
      </c>
      <c r="F22" s="7" t="s">
        <v>67</v>
      </c>
      <c r="G22" s="7" t="s">
        <v>67</v>
      </c>
      <c r="H22" s="7" t="s">
        <v>67</v>
      </c>
      <c r="I22" s="7">
        <v>450</v>
      </c>
      <c r="J22" s="7">
        <v>6000</v>
      </c>
      <c r="K22" s="7">
        <v>12500</v>
      </c>
      <c r="L22" s="7">
        <v>1000</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v>4000</v>
      </c>
      <c r="AB22" s="7" t="s">
        <v>67</v>
      </c>
      <c r="AC22" s="7" t="s">
        <v>67</v>
      </c>
      <c r="AD22" s="7">
        <v>2000</v>
      </c>
      <c r="AE22" s="7">
        <v>6500</v>
      </c>
      <c r="AF22" s="7" t="s">
        <v>67</v>
      </c>
      <c r="AG22" s="7" t="s">
        <v>67</v>
      </c>
    </row>
    <row r="23" spans="1:35" x14ac:dyDescent="0.35">
      <c r="A23" s="4" t="s">
        <v>73</v>
      </c>
      <c r="B23" s="4" t="s">
        <v>74</v>
      </c>
      <c r="C23" s="4" t="s">
        <v>68</v>
      </c>
      <c r="E23" s="7">
        <v>1100</v>
      </c>
      <c r="F23" s="7" t="s">
        <v>67</v>
      </c>
      <c r="G23" s="7" t="s">
        <v>67</v>
      </c>
      <c r="H23" s="7" t="s">
        <v>67</v>
      </c>
      <c r="I23" s="7">
        <v>550</v>
      </c>
      <c r="J23" s="7">
        <v>6500</v>
      </c>
      <c r="K23" s="7">
        <v>13500</v>
      </c>
      <c r="L23" s="7">
        <v>1250</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v>4500</v>
      </c>
      <c r="AB23" s="7" t="s">
        <v>67</v>
      </c>
      <c r="AC23" s="7" t="s">
        <v>67</v>
      </c>
      <c r="AD23" s="7">
        <v>2500</v>
      </c>
      <c r="AE23" s="7">
        <v>7000</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500</v>
      </c>
      <c r="I27" s="7">
        <v>400</v>
      </c>
      <c r="J27" s="7">
        <v>4000</v>
      </c>
      <c r="K27" s="7">
        <v>2500</v>
      </c>
      <c r="L27" s="7">
        <v>1500</v>
      </c>
      <c r="M27" s="7">
        <v>1800</v>
      </c>
      <c r="N27" s="7">
        <v>7500</v>
      </c>
      <c r="O27" s="7">
        <v>100</v>
      </c>
      <c r="P27" s="7" t="s">
        <v>33</v>
      </c>
      <c r="Q27" s="7">
        <v>30000</v>
      </c>
      <c r="R27" s="7">
        <v>60000</v>
      </c>
      <c r="S27" s="7">
        <v>2500</v>
      </c>
      <c r="T27" s="7">
        <v>2000</v>
      </c>
      <c r="U27" s="7">
        <v>200</v>
      </c>
      <c r="V27" s="7">
        <v>125</v>
      </c>
      <c r="W27" s="7">
        <v>200</v>
      </c>
      <c r="X27" s="7">
        <v>300</v>
      </c>
      <c r="Y27" s="7">
        <v>400</v>
      </c>
      <c r="Z27" s="7">
        <v>2500</v>
      </c>
      <c r="AA27" s="7">
        <v>2500</v>
      </c>
      <c r="AB27" s="7">
        <v>2500</v>
      </c>
      <c r="AC27" s="7">
        <v>2000</v>
      </c>
      <c r="AD27" s="7">
        <v>1100</v>
      </c>
      <c r="AE27" s="7">
        <v>1500</v>
      </c>
      <c r="AF27" s="7">
        <v>300</v>
      </c>
      <c r="AG27" s="7">
        <v>500</v>
      </c>
      <c r="AI27" s="5">
        <v>2</v>
      </c>
    </row>
    <row r="28" spans="1:35" x14ac:dyDescent="0.35">
      <c r="A28" s="4" t="s">
        <v>73</v>
      </c>
      <c r="B28" s="4" t="s">
        <v>77</v>
      </c>
      <c r="C28" s="4" t="s">
        <v>66</v>
      </c>
      <c r="E28" s="7">
        <v>1000</v>
      </c>
      <c r="F28" s="7">
        <v>1000</v>
      </c>
      <c r="G28" s="7" t="s">
        <v>67</v>
      </c>
      <c r="H28" s="7">
        <v>500</v>
      </c>
      <c r="I28" s="7">
        <v>400</v>
      </c>
      <c r="J28" s="7">
        <v>4000</v>
      </c>
      <c r="K28" s="7">
        <v>2500</v>
      </c>
      <c r="L28" s="7">
        <v>1500</v>
      </c>
      <c r="M28" s="7">
        <v>1000</v>
      </c>
      <c r="N28" s="7">
        <v>7500</v>
      </c>
      <c r="O28" s="7">
        <v>100</v>
      </c>
      <c r="P28" s="7" t="s">
        <v>67</v>
      </c>
      <c r="Q28" s="7">
        <v>30000</v>
      </c>
      <c r="R28" s="7">
        <v>60000</v>
      </c>
      <c r="S28" s="7">
        <v>2500</v>
      </c>
      <c r="T28" s="7">
        <v>2000</v>
      </c>
      <c r="U28" s="7">
        <v>200</v>
      </c>
      <c r="V28" s="7">
        <v>75</v>
      </c>
      <c r="W28" s="7">
        <v>200</v>
      </c>
      <c r="X28" s="7">
        <v>300</v>
      </c>
      <c r="Y28" s="7">
        <v>400</v>
      </c>
      <c r="Z28" s="7">
        <v>2500</v>
      </c>
      <c r="AA28" s="7">
        <v>2500</v>
      </c>
      <c r="AB28" s="7">
        <v>2500</v>
      </c>
      <c r="AC28" s="7">
        <v>2000</v>
      </c>
      <c r="AD28" s="7">
        <v>1000</v>
      </c>
      <c r="AE28" s="7">
        <v>1500</v>
      </c>
      <c r="AF28" s="7">
        <v>300</v>
      </c>
      <c r="AG28" s="7">
        <v>500</v>
      </c>
    </row>
    <row r="29" spans="1:35" x14ac:dyDescent="0.35">
      <c r="A29" s="4" t="s">
        <v>73</v>
      </c>
      <c r="B29" s="4" t="s">
        <v>77</v>
      </c>
      <c r="C29" s="4" t="s">
        <v>68</v>
      </c>
      <c r="E29" s="7">
        <v>1000</v>
      </c>
      <c r="F29" s="7">
        <v>1250</v>
      </c>
      <c r="G29" s="7" t="s">
        <v>67</v>
      </c>
      <c r="H29" s="7">
        <v>500</v>
      </c>
      <c r="I29" s="7">
        <v>400</v>
      </c>
      <c r="J29" s="7">
        <v>4000</v>
      </c>
      <c r="K29" s="7">
        <v>2500</v>
      </c>
      <c r="L29" s="7">
        <v>1500</v>
      </c>
      <c r="M29" s="7">
        <v>1800</v>
      </c>
      <c r="N29" s="7">
        <v>7500</v>
      </c>
      <c r="O29" s="7">
        <v>100</v>
      </c>
      <c r="P29" s="7" t="s">
        <v>67</v>
      </c>
      <c r="Q29" s="7">
        <v>30000</v>
      </c>
      <c r="R29" s="7">
        <v>60000</v>
      </c>
      <c r="S29" s="7">
        <v>2500</v>
      </c>
      <c r="T29" s="7">
        <v>2000</v>
      </c>
      <c r="U29" s="7">
        <v>200</v>
      </c>
      <c r="V29" s="7">
        <v>125</v>
      </c>
      <c r="W29" s="7">
        <v>200</v>
      </c>
      <c r="X29" s="7">
        <v>300</v>
      </c>
      <c r="Y29" s="7">
        <v>400</v>
      </c>
      <c r="Z29" s="7">
        <v>2500</v>
      </c>
      <c r="AA29" s="7">
        <v>2500</v>
      </c>
      <c r="AB29" s="7">
        <v>2500</v>
      </c>
      <c r="AC29" s="7">
        <v>2000</v>
      </c>
      <c r="AD29" s="7">
        <v>1100</v>
      </c>
      <c r="AE29" s="7">
        <v>1500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69</v>
      </c>
      <c r="W30" s="7" t="s">
        <v>67</v>
      </c>
      <c r="X30" s="7" t="s">
        <v>67</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1300</v>
      </c>
      <c r="F33" s="7">
        <v>3500</v>
      </c>
      <c r="G33" s="7" t="s">
        <v>33</v>
      </c>
      <c r="H33" s="7">
        <v>575</v>
      </c>
      <c r="I33" s="7">
        <v>300</v>
      </c>
      <c r="J33" s="7">
        <v>6000</v>
      </c>
      <c r="K33" s="7">
        <v>6000</v>
      </c>
      <c r="L33" s="7">
        <v>1875</v>
      </c>
      <c r="M33" s="7">
        <v>2250</v>
      </c>
      <c r="N33" s="7" t="s">
        <v>33</v>
      </c>
      <c r="O33" s="7" t="s">
        <v>33</v>
      </c>
      <c r="P33" s="7" t="s">
        <v>33</v>
      </c>
      <c r="Q33" s="7" t="s">
        <v>33</v>
      </c>
      <c r="R33" s="7" t="s">
        <v>33</v>
      </c>
      <c r="S33" s="7">
        <v>7500</v>
      </c>
      <c r="T33" s="7">
        <v>5750</v>
      </c>
      <c r="U33" s="7" t="s">
        <v>33</v>
      </c>
      <c r="V33" s="7">
        <v>125</v>
      </c>
      <c r="W33" s="7" t="s">
        <v>33</v>
      </c>
      <c r="X33" s="7" t="s">
        <v>33</v>
      </c>
      <c r="Y33" s="7" t="s">
        <v>33</v>
      </c>
      <c r="Z33" s="7">
        <v>2000</v>
      </c>
      <c r="AA33" s="7">
        <v>3125</v>
      </c>
      <c r="AB33" s="7">
        <v>2500</v>
      </c>
      <c r="AC33" s="7">
        <v>3500</v>
      </c>
      <c r="AD33" s="7">
        <v>1625</v>
      </c>
      <c r="AE33" s="7">
        <v>6000</v>
      </c>
      <c r="AF33" s="7">
        <v>250</v>
      </c>
      <c r="AG33" s="7" t="s">
        <v>33</v>
      </c>
      <c r="AI33" s="5">
        <v>11</v>
      </c>
    </row>
    <row r="34" spans="1:35" x14ac:dyDescent="0.35">
      <c r="A34" s="4" t="s">
        <v>73</v>
      </c>
      <c r="B34" s="4" t="s">
        <v>79</v>
      </c>
      <c r="C34" s="4" t="s">
        <v>66</v>
      </c>
      <c r="E34" s="7">
        <v>1250</v>
      </c>
      <c r="F34" s="7">
        <v>3250</v>
      </c>
      <c r="G34" s="7" t="s">
        <v>67</v>
      </c>
      <c r="H34" s="7">
        <v>500</v>
      </c>
      <c r="I34" s="7">
        <v>300</v>
      </c>
      <c r="J34" s="7">
        <v>6000</v>
      </c>
      <c r="K34" s="7">
        <v>2000</v>
      </c>
      <c r="L34" s="7">
        <v>1500</v>
      </c>
      <c r="M34" s="7">
        <v>2000</v>
      </c>
      <c r="N34" s="7" t="s">
        <v>67</v>
      </c>
      <c r="O34" s="7" t="s">
        <v>67</v>
      </c>
      <c r="P34" s="7" t="s">
        <v>67</v>
      </c>
      <c r="Q34" s="7" t="s">
        <v>67</v>
      </c>
      <c r="R34" s="7" t="s">
        <v>67</v>
      </c>
      <c r="S34" s="7">
        <v>7000</v>
      </c>
      <c r="T34" s="7">
        <v>5000</v>
      </c>
      <c r="U34" s="7" t="s">
        <v>67</v>
      </c>
      <c r="V34" s="7">
        <v>125</v>
      </c>
      <c r="W34" s="7" t="s">
        <v>67</v>
      </c>
      <c r="X34" s="7" t="s">
        <v>67</v>
      </c>
      <c r="Y34" s="7" t="s">
        <v>67</v>
      </c>
      <c r="Z34" s="7">
        <v>2000</v>
      </c>
      <c r="AA34" s="7">
        <v>3000</v>
      </c>
      <c r="AB34" s="7">
        <v>2000</v>
      </c>
      <c r="AC34" s="7">
        <v>2500</v>
      </c>
      <c r="AD34" s="7">
        <v>1250</v>
      </c>
      <c r="AE34" s="7">
        <v>5000</v>
      </c>
      <c r="AF34" s="7">
        <v>250</v>
      </c>
      <c r="AG34" s="7" t="s">
        <v>67</v>
      </c>
    </row>
    <row r="35" spans="1:35" x14ac:dyDescent="0.35">
      <c r="A35" s="4" t="s">
        <v>73</v>
      </c>
      <c r="B35" s="4" t="s">
        <v>79</v>
      </c>
      <c r="C35" s="4" t="s">
        <v>68</v>
      </c>
      <c r="E35" s="7">
        <v>1750</v>
      </c>
      <c r="F35" s="7">
        <v>4000</v>
      </c>
      <c r="G35" s="7" t="s">
        <v>67</v>
      </c>
      <c r="H35" s="7">
        <v>700</v>
      </c>
      <c r="I35" s="7">
        <v>400</v>
      </c>
      <c r="J35" s="7">
        <v>7500</v>
      </c>
      <c r="K35" s="7">
        <v>10000</v>
      </c>
      <c r="L35" s="7">
        <v>2000</v>
      </c>
      <c r="M35" s="7">
        <v>2500</v>
      </c>
      <c r="N35" s="7" t="s">
        <v>67</v>
      </c>
      <c r="O35" s="7" t="s">
        <v>67</v>
      </c>
      <c r="P35" s="7" t="s">
        <v>67</v>
      </c>
      <c r="Q35" s="7" t="s">
        <v>67</v>
      </c>
      <c r="R35" s="7" t="s">
        <v>67</v>
      </c>
      <c r="S35" s="7">
        <v>8000</v>
      </c>
      <c r="T35" s="7">
        <v>7500</v>
      </c>
      <c r="U35" s="7" t="s">
        <v>67</v>
      </c>
      <c r="V35" s="7">
        <v>200</v>
      </c>
      <c r="W35" s="7" t="s">
        <v>67</v>
      </c>
      <c r="X35" s="7" t="s">
        <v>67</v>
      </c>
      <c r="Y35" s="7" t="s">
        <v>67</v>
      </c>
      <c r="Z35" s="7">
        <v>6000</v>
      </c>
      <c r="AA35" s="7">
        <v>3500</v>
      </c>
      <c r="AB35" s="7">
        <v>2500</v>
      </c>
      <c r="AC35" s="7">
        <v>4000</v>
      </c>
      <c r="AD35" s="7">
        <v>3000</v>
      </c>
      <c r="AE35" s="7">
        <v>6000</v>
      </c>
      <c r="AF35" s="7">
        <v>250</v>
      </c>
      <c r="AG35" s="7" t="s">
        <v>67</v>
      </c>
    </row>
    <row r="36" spans="1:35" x14ac:dyDescent="0.35">
      <c r="C36" s="38" t="s">
        <v>145</v>
      </c>
      <c r="E36" s="7" t="s">
        <v>69</v>
      </c>
      <c r="F36" s="7" t="s">
        <v>67</v>
      </c>
      <c r="G36" s="7" t="s">
        <v>67</v>
      </c>
      <c r="H36" s="7" t="s">
        <v>69</v>
      </c>
      <c r="I36" s="7" t="s">
        <v>67</v>
      </c>
      <c r="J36" s="7" t="s">
        <v>67</v>
      </c>
      <c r="K36" s="7" t="s">
        <v>69</v>
      </c>
      <c r="L36" s="7" t="s">
        <v>67</v>
      </c>
      <c r="M36" s="7" t="s">
        <v>67</v>
      </c>
      <c r="N36" s="7" t="s">
        <v>67</v>
      </c>
      <c r="O36" s="7" t="s">
        <v>67</v>
      </c>
      <c r="P36" s="7" t="s">
        <v>67</v>
      </c>
      <c r="Q36" s="7" t="s">
        <v>67</v>
      </c>
      <c r="R36" s="7" t="s">
        <v>67</v>
      </c>
      <c r="S36" s="7" t="s">
        <v>67</v>
      </c>
      <c r="T36" s="7" t="s">
        <v>69</v>
      </c>
      <c r="U36" s="7" t="s">
        <v>67</v>
      </c>
      <c r="V36" s="7" t="s">
        <v>69</v>
      </c>
      <c r="W36" s="7" t="s">
        <v>67</v>
      </c>
      <c r="X36" s="7" t="s">
        <v>67</v>
      </c>
      <c r="Y36" s="7" t="s">
        <v>67</v>
      </c>
      <c r="Z36" s="7" t="s">
        <v>69</v>
      </c>
      <c r="AA36" s="7" t="s">
        <v>67</v>
      </c>
      <c r="AB36" s="7" t="s">
        <v>67</v>
      </c>
      <c r="AC36" s="7" t="s">
        <v>69</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1300</v>
      </c>
      <c r="F39" s="7" t="s">
        <v>33</v>
      </c>
      <c r="G39" s="7" t="s">
        <v>33</v>
      </c>
      <c r="H39" s="7">
        <v>650</v>
      </c>
      <c r="I39" s="7">
        <v>325</v>
      </c>
      <c r="J39" s="7">
        <v>7750</v>
      </c>
      <c r="K39" s="7">
        <v>8500</v>
      </c>
      <c r="L39" s="7">
        <v>775</v>
      </c>
      <c r="M39" s="7">
        <v>2600</v>
      </c>
      <c r="N39" s="7">
        <v>8000</v>
      </c>
      <c r="O39" s="7">
        <v>100</v>
      </c>
      <c r="P39" s="7" t="s">
        <v>33</v>
      </c>
      <c r="Q39" s="7" t="s">
        <v>33</v>
      </c>
      <c r="R39" s="7" t="s">
        <v>33</v>
      </c>
      <c r="S39" s="7">
        <v>7500</v>
      </c>
      <c r="T39" s="7">
        <v>4500</v>
      </c>
      <c r="U39" s="7" t="s">
        <v>33</v>
      </c>
      <c r="V39" s="7">
        <v>150</v>
      </c>
      <c r="W39" s="7" t="s">
        <v>33</v>
      </c>
      <c r="X39" s="7" t="s">
        <v>33</v>
      </c>
      <c r="Y39" s="7" t="s">
        <v>33</v>
      </c>
      <c r="Z39" s="7">
        <v>6500</v>
      </c>
      <c r="AA39" s="7">
        <v>5500</v>
      </c>
      <c r="AB39" s="7">
        <v>2500</v>
      </c>
      <c r="AC39" s="7">
        <v>2600</v>
      </c>
      <c r="AD39" s="7" t="s">
        <v>33</v>
      </c>
      <c r="AE39" s="7" t="s">
        <v>33</v>
      </c>
      <c r="AF39" s="7">
        <v>300</v>
      </c>
      <c r="AG39" s="7" t="s">
        <v>33</v>
      </c>
      <c r="AI39" s="5">
        <v>12</v>
      </c>
    </row>
    <row r="40" spans="1:35" x14ac:dyDescent="0.35">
      <c r="A40" s="4" t="s">
        <v>81</v>
      </c>
      <c r="B40" s="4" t="s">
        <v>82</v>
      </c>
      <c r="C40" s="4" t="s">
        <v>66</v>
      </c>
      <c r="E40" s="7">
        <v>1250</v>
      </c>
      <c r="F40" s="7" t="s">
        <v>67</v>
      </c>
      <c r="G40" s="7" t="s">
        <v>67</v>
      </c>
      <c r="H40" s="7">
        <v>600</v>
      </c>
      <c r="I40" s="7">
        <v>300</v>
      </c>
      <c r="J40" s="7">
        <v>6500</v>
      </c>
      <c r="K40" s="7">
        <v>7500</v>
      </c>
      <c r="L40" s="7">
        <v>700</v>
      </c>
      <c r="M40" s="7">
        <v>2250</v>
      </c>
      <c r="N40" s="7">
        <v>7500</v>
      </c>
      <c r="O40" s="7">
        <v>100</v>
      </c>
      <c r="P40" s="7" t="s">
        <v>67</v>
      </c>
      <c r="Q40" s="7" t="s">
        <v>67</v>
      </c>
      <c r="R40" s="7" t="s">
        <v>67</v>
      </c>
      <c r="S40" s="7">
        <v>7500</v>
      </c>
      <c r="T40" s="7">
        <v>4000</v>
      </c>
      <c r="U40" s="7" t="s">
        <v>67</v>
      </c>
      <c r="V40" s="7">
        <v>125</v>
      </c>
      <c r="W40" s="7" t="s">
        <v>67</v>
      </c>
      <c r="X40" s="7" t="s">
        <v>67</v>
      </c>
      <c r="Y40" s="7" t="s">
        <v>67</v>
      </c>
      <c r="Z40" s="7">
        <v>6000</v>
      </c>
      <c r="AA40" s="7">
        <v>5000</v>
      </c>
      <c r="AB40" s="7">
        <v>2250</v>
      </c>
      <c r="AC40" s="7">
        <v>2500</v>
      </c>
      <c r="AD40" s="7" t="s">
        <v>67</v>
      </c>
      <c r="AE40" s="7" t="s">
        <v>67</v>
      </c>
      <c r="AF40" s="7">
        <v>275</v>
      </c>
      <c r="AG40" s="7" t="s">
        <v>67</v>
      </c>
    </row>
    <row r="41" spans="1:35" x14ac:dyDescent="0.35">
      <c r="A41" s="4" t="s">
        <v>81</v>
      </c>
      <c r="B41" s="4" t="s">
        <v>82</v>
      </c>
      <c r="C41" s="4" t="s">
        <v>68</v>
      </c>
      <c r="E41" s="7">
        <v>1350</v>
      </c>
      <c r="F41" s="7" t="s">
        <v>67</v>
      </c>
      <c r="G41" s="7" t="s">
        <v>67</v>
      </c>
      <c r="H41" s="7">
        <v>700</v>
      </c>
      <c r="I41" s="7">
        <v>350</v>
      </c>
      <c r="J41" s="7">
        <v>8500</v>
      </c>
      <c r="K41" s="7">
        <v>11000</v>
      </c>
      <c r="L41" s="7">
        <v>1150</v>
      </c>
      <c r="M41" s="7">
        <v>2750</v>
      </c>
      <c r="N41" s="7">
        <v>8000</v>
      </c>
      <c r="O41" s="7">
        <v>100</v>
      </c>
      <c r="P41" s="7" t="s">
        <v>67</v>
      </c>
      <c r="Q41" s="7" t="s">
        <v>67</v>
      </c>
      <c r="R41" s="7" t="s">
        <v>67</v>
      </c>
      <c r="S41" s="7">
        <v>7500</v>
      </c>
      <c r="T41" s="7">
        <v>4500</v>
      </c>
      <c r="U41" s="7" t="s">
        <v>67</v>
      </c>
      <c r="V41" s="7">
        <v>175</v>
      </c>
      <c r="W41" s="7" t="s">
        <v>67</v>
      </c>
      <c r="X41" s="7" t="s">
        <v>67</v>
      </c>
      <c r="Y41" s="7" t="s">
        <v>67</v>
      </c>
      <c r="Z41" s="7">
        <v>7000</v>
      </c>
      <c r="AA41" s="7">
        <v>5500</v>
      </c>
      <c r="AB41" s="7">
        <v>2750</v>
      </c>
      <c r="AC41" s="7">
        <v>2750</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69</v>
      </c>
      <c r="L42" s="7" t="s">
        <v>69</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146</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c r="AI51" s="5">
        <v>29</v>
      </c>
    </row>
    <row r="52" spans="1:35" x14ac:dyDescent="0.35">
      <c r="A52" s="4" t="s">
        <v>81</v>
      </c>
      <c r="B52" s="4" t="s">
        <v>2189</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2189</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300</v>
      </c>
      <c r="I57" s="7">
        <v>250</v>
      </c>
      <c r="J57" s="7" t="s">
        <v>33</v>
      </c>
      <c r="K57" s="7" t="s">
        <v>33</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t="s">
        <v>33</v>
      </c>
      <c r="AC57" s="7" t="s">
        <v>33</v>
      </c>
      <c r="AD57" s="7" t="s">
        <v>33</v>
      </c>
      <c r="AE57" s="7" t="s">
        <v>33</v>
      </c>
      <c r="AF57" s="7" t="s">
        <v>33</v>
      </c>
      <c r="AG57" s="7" t="s">
        <v>33</v>
      </c>
      <c r="AI57" s="5">
        <v>21</v>
      </c>
    </row>
    <row r="58" spans="1:35" x14ac:dyDescent="0.35">
      <c r="A58" s="4" t="s">
        <v>81</v>
      </c>
      <c r="B58" s="4" t="s">
        <v>86</v>
      </c>
      <c r="C58" s="4" t="s">
        <v>66</v>
      </c>
      <c r="E58" s="7" t="s">
        <v>67</v>
      </c>
      <c r="F58" s="7" t="s">
        <v>67</v>
      </c>
      <c r="G58" s="7" t="s">
        <v>67</v>
      </c>
      <c r="H58" s="7">
        <v>300</v>
      </c>
      <c r="I58" s="7">
        <v>250</v>
      </c>
      <c r="J58" s="7" t="s">
        <v>67</v>
      </c>
      <c r="K58" s="7" t="s">
        <v>67</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t="s">
        <v>67</v>
      </c>
      <c r="AC58" s="7" t="s">
        <v>67</v>
      </c>
      <c r="AD58" s="7" t="s">
        <v>67</v>
      </c>
      <c r="AE58" s="7" t="s">
        <v>67</v>
      </c>
      <c r="AF58" s="7" t="s">
        <v>67</v>
      </c>
      <c r="AG58" s="7" t="s">
        <v>67</v>
      </c>
    </row>
    <row r="59" spans="1:35" x14ac:dyDescent="0.35">
      <c r="A59" s="4" t="s">
        <v>81</v>
      </c>
      <c r="B59" s="4" t="s">
        <v>86</v>
      </c>
      <c r="C59" s="4" t="s">
        <v>68</v>
      </c>
      <c r="E59" s="7" t="s">
        <v>67</v>
      </c>
      <c r="F59" s="7" t="s">
        <v>67</v>
      </c>
      <c r="G59" s="7" t="s">
        <v>67</v>
      </c>
      <c r="H59" s="7">
        <v>300</v>
      </c>
      <c r="I59" s="7">
        <v>250</v>
      </c>
      <c r="J59" s="7" t="s">
        <v>67</v>
      </c>
      <c r="K59" s="7" t="s">
        <v>67</v>
      </c>
      <c r="L59" s="7" t="s">
        <v>67</v>
      </c>
      <c r="M59" s="7" t="s">
        <v>67</v>
      </c>
      <c r="N59" s="7" t="s">
        <v>67</v>
      </c>
      <c r="O59" s="7" t="s">
        <v>67</v>
      </c>
      <c r="P59" s="7" t="s">
        <v>67</v>
      </c>
      <c r="Q59" s="7" t="s">
        <v>67</v>
      </c>
      <c r="R59" s="7" t="s">
        <v>67</v>
      </c>
      <c r="S59" s="7" t="s">
        <v>67</v>
      </c>
      <c r="T59" s="7" t="s">
        <v>67</v>
      </c>
      <c r="U59" s="7">
        <v>500</v>
      </c>
      <c r="V59" s="7">
        <v>250</v>
      </c>
      <c r="W59" s="7" t="s">
        <v>67</v>
      </c>
      <c r="X59" s="7">
        <v>1000</v>
      </c>
      <c r="Y59" s="7">
        <v>2000</v>
      </c>
      <c r="Z59" s="7">
        <v>2000</v>
      </c>
      <c r="AA59" s="7">
        <v>3500</v>
      </c>
      <c r="AB59" s="7" t="s">
        <v>67</v>
      </c>
      <c r="AC59" s="7" t="s">
        <v>67</v>
      </c>
      <c r="AD59" s="7" t="s">
        <v>67</v>
      </c>
      <c r="AE59" s="7" t="s">
        <v>67</v>
      </c>
      <c r="AF59" s="7" t="s">
        <v>67</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69</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2500</v>
      </c>
      <c r="G63" s="7" t="s">
        <v>33</v>
      </c>
      <c r="H63" s="7">
        <v>400</v>
      </c>
      <c r="I63" s="7">
        <v>300</v>
      </c>
      <c r="J63" s="7">
        <v>5000</v>
      </c>
      <c r="K63" s="7">
        <v>11000</v>
      </c>
      <c r="L63" s="7">
        <v>1500</v>
      </c>
      <c r="M63" s="7">
        <v>2000</v>
      </c>
      <c r="N63" s="7" t="s">
        <v>33</v>
      </c>
      <c r="O63" s="7">
        <v>100</v>
      </c>
      <c r="P63" s="7" t="s">
        <v>33</v>
      </c>
      <c r="Q63" s="7">
        <v>27250</v>
      </c>
      <c r="R63" s="7">
        <v>40000</v>
      </c>
      <c r="S63" s="7">
        <v>7375</v>
      </c>
      <c r="T63" s="7">
        <v>5000</v>
      </c>
      <c r="U63" s="7">
        <v>300</v>
      </c>
      <c r="V63" s="7">
        <v>150</v>
      </c>
      <c r="W63" s="7" t="s">
        <v>33</v>
      </c>
      <c r="X63" s="7">
        <v>1500</v>
      </c>
      <c r="Y63" s="7" t="s">
        <v>33</v>
      </c>
      <c r="Z63" s="7">
        <v>1500</v>
      </c>
      <c r="AA63" s="7">
        <v>3000</v>
      </c>
      <c r="AB63" s="7">
        <v>2000</v>
      </c>
      <c r="AC63" s="7">
        <v>2000</v>
      </c>
      <c r="AD63" s="7">
        <v>1500</v>
      </c>
      <c r="AE63" s="7">
        <v>3000</v>
      </c>
      <c r="AF63" s="7">
        <v>200</v>
      </c>
      <c r="AG63" s="7">
        <v>200</v>
      </c>
      <c r="AI63" s="5">
        <v>5</v>
      </c>
    </row>
    <row r="64" spans="1:35" x14ac:dyDescent="0.35">
      <c r="A64" s="4" t="s">
        <v>81</v>
      </c>
      <c r="B64" s="4" t="s">
        <v>88</v>
      </c>
      <c r="C64" s="4" t="s">
        <v>66</v>
      </c>
      <c r="E64" s="7">
        <v>800</v>
      </c>
      <c r="F64" s="7">
        <v>2000</v>
      </c>
      <c r="G64" s="7" t="s">
        <v>67</v>
      </c>
      <c r="H64" s="7">
        <v>400</v>
      </c>
      <c r="I64" s="7">
        <v>300</v>
      </c>
      <c r="J64" s="7">
        <v>5000</v>
      </c>
      <c r="K64" s="7">
        <v>11000</v>
      </c>
      <c r="L64" s="7">
        <v>1500</v>
      </c>
      <c r="M64" s="7">
        <v>2000</v>
      </c>
      <c r="N64" s="7" t="s">
        <v>67</v>
      </c>
      <c r="O64" s="7">
        <v>100</v>
      </c>
      <c r="P64" s="7" t="s">
        <v>67</v>
      </c>
      <c r="Q64" s="7">
        <v>27000</v>
      </c>
      <c r="R64" s="7">
        <v>40000</v>
      </c>
      <c r="S64" s="7">
        <v>7000</v>
      </c>
      <c r="T64" s="7">
        <v>5000</v>
      </c>
      <c r="U64" s="7">
        <v>150</v>
      </c>
      <c r="V64" s="7">
        <v>125</v>
      </c>
      <c r="W64" s="7" t="s">
        <v>67</v>
      </c>
      <c r="X64" s="7">
        <v>1500</v>
      </c>
      <c r="Y64" s="7" t="s">
        <v>67</v>
      </c>
      <c r="Z64" s="7">
        <v>1500</v>
      </c>
      <c r="AA64" s="7">
        <v>3000</v>
      </c>
      <c r="AB64" s="7">
        <v>2000</v>
      </c>
      <c r="AC64" s="7">
        <v>2000</v>
      </c>
      <c r="AD64" s="7">
        <v>1500</v>
      </c>
      <c r="AE64" s="7">
        <v>2500</v>
      </c>
      <c r="AF64" s="7">
        <v>200</v>
      </c>
      <c r="AG64" s="7">
        <v>200</v>
      </c>
    </row>
    <row r="65" spans="1:35" x14ac:dyDescent="0.35">
      <c r="A65" s="4" t="s">
        <v>81</v>
      </c>
      <c r="B65" s="4" t="s">
        <v>88</v>
      </c>
      <c r="C65" s="4" t="s">
        <v>68</v>
      </c>
      <c r="E65" s="7">
        <v>1000</v>
      </c>
      <c r="F65" s="7">
        <v>3500</v>
      </c>
      <c r="G65" s="7" t="s">
        <v>67</v>
      </c>
      <c r="H65" s="7">
        <v>400</v>
      </c>
      <c r="I65" s="7">
        <v>300</v>
      </c>
      <c r="J65" s="7">
        <v>5000</v>
      </c>
      <c r="K65" s="7">
        <v>11000</v>
      </c>
      <c r="L65" s="7">
        <v>1500</v>
      </c>
      <c r="M65" s="7">
        <v>2000</v>
      </c>
      <c r="N65" s="7" t="s">
        <v>67</v>
      </c>
      <c r="O65" s="7">
        <v>100</v>
      </c>
      <c r="P65" s="7" t="s">
        <v>67</v>
      </c>
      <c r="Q65" s="7">
        <v>27500</v>
      </c>
      <c r="R65" s="7">
        <v>40000</v>
      </c>
      <c r="S65" s="7">
        <v>7500</v>
      </c>
      <c r="T65" s="7">
        <v>5500</v>
      </c>
      <c r="U65" s="7">
        <v>300</v>
      </c>
      <c r="V65" s="7">
        <v>150</v>
      </c>
      <c r="W65" s="7" t="s">
        <v>67</v>
      </c>
      <c r="X65" s="7">
        <v>1500</v>
      </c>
      <c r="Y65" s="7" t="s">
        <v>67</v>
      </c>
      <c r="Z65" s="7">
        <v>1500</v>
      </c>
      <c r="AA65" s="7">
        <v>3000</v>
      </c>
      <c r="AB65" s="7">
        <v>2000</v>
      </c>
      <c r="AC65" s="7">
        <v>2000</v>
      </c>
      <c r="AD65" s="7">
        <v>1500</v>
      </c>
      <c r="AE65" s="7">
        <v>3000</v>
      </c>
      <c r="AF65" s="7">
        <v>200</v>
      </c>
      <c r="AG65" s="7">
        <v>500</v>
      </c>
    </row>
    <row r="66" spans="1:35" x14ac:dyDescent="0.35">
      <c r="C66" s="38" t="s">
        <v>145</v>
      </c>
      <c r="E66" s="7" t="s">
        <v>67</v>
      </c>
      <c r="F66" s="7" t="s">
        <v>69</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69</v>
      </c>
      <c r="V66" s="7" t="s">
        <v>67</v>
      </c>
      <c r="W66" s="7" t="s">
        <v>67</v>
      </c>
      <c r="X66" s="7" t="s">
        <v>67</v>
      </c>
      <c r="Y66" s="7" t="s">
        <v>67</v>
      </c>
      <c r="Z66" s="7" t="s">
        <v>67</v>
      </c>
      <c r="AA66" s="7" t="s">
        <v>67</v>
      </c>
      <c r="AB66" s="7" t="s">
        <v>67</v>
      </c>
      <c r="AC66" s="7" t="s">
        <v>67</v>
      </c>
      <c r="AD66" s="7" t="s">
        <v>67</v>
      </c>
      <c r="AE66" s="7" t="s">
        <v>67</v>
      </c>
      <c r="AF66" s="7" t="s">
        <v>67</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550</v>
      </c>
      <c r="J69" s="7">
        <v>5000</v>
      </c>
      <c r="K69" s="7">
        <v>8000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250</v>
      </c>
      <c r="AG69" s="7" t="s">
        <v>33</v>
      </c>
      <c r="AI69" s="5">
        <v>17</v>
      </c>
    </row>
    <row r="70" spans="1:35" x14ac:dyDescent="0.35">
      <c r="A70" s="4" t="s">
        <v>81</v>
      </c>
      <c r="B70" s="4" t="s">
        <v>90</v>
      </c>
      <c r="C70" s="4" t="s">
        <v>66</v>
      </c>
      <c r="E70" s="7">
        <v>1250</v>
      </c>
      <c r="F70" s="7" t="s">
        <v>67</v>
      </c>
      <c r="G70" s="7" t="s">
        <v>67</v>
      </c>
      <c r="H70" s="7" t="s">
        <v>67</v>
      </c>
      <c r="I70" s="7">
        <v>500</v>
      </c>
      <c r="J70" s="7">
        <v>5000</v>
      </c>
      <c r="K70" s="7">
        <v>7500</v>
      </c>
      <c r="L70" s="7" t="s">
        <v>67</v>
      </c>
      <c r="M70" s="7">
        <v>500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1500</v>
      </c>
      <c r="F71" s="7" t="s">
        <v>67</v>
      </c>
      <c r="G71" s="7" t="s">
        <v>67</v>
      </c>
      <c r="H71" s="7" t="s">
        <v>67</v>
      </c>
      <c r="I71" s="7">
        <v>600</v>
      </c>
      <c r="J71" s="7">
        <v>5500</v>
      </c>
      <c r="K71" s="7">
        <v>8000</v>
      </c>
      <c r="L71" s="7" t="s">
        <v>67</v>
      </c>
      <c r="M71" s="7">
        <v>5000</v>
      </c>
      <c r="N71" s="7" t="s">
        <v>67</v>
      </c>
      <c r="O71" s="7" t="s">
        <v>67</v>
      </c>
      <c r="P71" s="7" t="s">
        <v>67</v>
      </c>
      <c r="Q71" s="7" t="s">
        <v>67</v>
      </c>
      <c r="R71" s="7" t="s">
        <v>67</v>
      </c>
      <c r="S71" s="7" t="s">
        <v>67</v>
      </c>
      <c r="T71" s="7" t="s">
        <v>67</v>
      </c>
      <c r="U71" s="7" t="s">
        <v>67</v>
      </c>
      <c r="V71" s="7">
        <v>200</v>
      </c>
      <c r="W71" s="7" t="s">
        <v>67</v>
      </c>
      <c r="X71" s="7" t="s">
        <v>67</v>
      </c>
      <c r="Y71" s="7" t="s">
        <v>67</v>
      </c>
      <c r="Z71" s="7">
        <v>2500</v>
      </c>
      <c r="AA71" s="7">
        <v>3500</v>
      </c>
      <c r="AB71" s="7">
        <v>2000</v>
      </c>
      <c r="AC71" s="7">
        <v>2000</v>
      </c>
      <c r="AD71" s="7">
        <v>1750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425</v>
      </c>
      <c r="I75" s="7">
        <v>300</v>
      </c>
      <c r="J75" s="7">
        <v>5000</v>
      </c>
      <c r="K75" s="7">
        <v>20000</v>
      </c>
      <c r="L75" s="7">
        <v>1000</v>
      </c>
      <c r="M75" s="7">
        <v>2000</v>
      </c>
      <c r="N75" s="7">
        <v>2500</v>
      </c>
      <c r="O75" s="7" t="s">
        <v>33</v>
      </c>
      <c r="P75" s="7" t="s">
        <v>33</v>
      </c>
      <c r="Q75" s="7" t="s">
        <v>33</v>
      </c>
      <c r="R75" s="7" t="s">
        <v>33</v>
      </c>
      <c r="S75" s="7">
        <v>8500</v>
      </c>
      <c r="T75" s="7">
        <v>3500</v>
      </c>
      <c r="U75" s="7">
        <v>375</v>
      </c>
      <c r="V75" s="7">
        <v>125</v>
      </c>
      <c r="W75" s="7" t="s">
        <v>33</v>
      </c>
      <c r="X75" s="7" t="s">
        <v>33</v>
      </c>
      <c r="Y75" s="7" t="s">
        <v>33</v>
      </c>
      <c r="Z75" s="7">
        <v>3125</v>
      </c>
      <c r="AA75" s="7" t="s">
        <v>33</v>
      </c>
      <c r="AB75" s="7" t="s">
        <v>33</v>
      </c>
      <c r="AC75" s="7" t="s">
        <v>33</v>
      </c>
      <c r="AD75" s="7">
        <v>1500</v>
      </c>
      <c r="AE75" s="7" t="s">
        <v>33</v>
      </c>
      <c r="AF75" s="7">
        <v>300</v>
      </c>
      <c r="AG75" s="7" t="s">
        <v>33</v>
      </c>
      <c r="AI75" s="5">
        <v>14</v>
      </c>
    </row>
    <row r="76" spans="1:35" x14ac:dyDescent="0.35">
      <c r="A76" s="4" t="s">
        <v>81</v>
      </c>
      <c r="B76" s="4" t="s">
        <v>92</v>
      </c>
      <c r="C76" s="4" t="s">
        <v>66</v>
      </c>
      <c r="E76" s="7">
        <v>1250</v>
      </c>
      <c r="F76" s="7" t="s">
        <v>67</v>
      </c>
      <c r="G76" s="7" t="s">
        <v>67</v>
      </c>
      <c r="H76" s="7">
        <v>400</v>
      </c>
      <c r="I76" s="7">
        <v>300</v>
      </c>
      <c r="J76" s="7">
        <v>5000</v>
      </c>
      <c r="K76" s="7">
        <v>18000</v>
      </c>
      <c r="L76" s="7">
        <v>1000</v>
      </c>
      <c r="M76" s="7">
        <v>2000</v>
      </c>
      <c r="N76" s="7">
        <v>2500</v>
      </c>
      <c r="O76" s="7" t="s">
        <v>67</v>
      </c>
      <c r="P76" s="7" t="s">
        <v>67</v>
      </c>
      <c r="Q76" s="7" t="s">
        <v>67</v>
      </c>
      <c r="R76" s="7" t="s">
        <v>67</v>
      </c>
      <c r="S76" s="7">
        <v>8000</v>
      </c>
      <c r="T76" s="7">
        <v>3500</v>
      </c>
      <c r="U76" s="7">
        <v>300</v>
      </c>
      <c r="V76" s="7">
        <v>125</v>
      </c>
      <c r="W76" s="7" t="s">
        <v>67</v>
      </c>
      <c r="X76" s="7" t="s">
        <v>67</v>
      </c>
      <c r="Y76" s="7" t="s">
        <v>67</v>
      </c>
      <c r="Z76" s="7">
        <v>3000</v>
      </c>
      <c r="AA76" s="7" t="s">
        <v>67</v>
      </c>
      <c r="AB76" s="7" t="s">
        <v>67</v>
      </c>
      <c r="AC76" s="7" t="s">
        <v>67</v>
      </c>
      <c r="AD76" s="7">
        <v>1500</v>
      </c>
      <c r="AE76" s="7" t="s">
        <v>67</v>
      </c>
      <c r="AF76" s="7">
        <v>250</v>
      </c>
      <c r="AG76" s="7" t="s">
        <v>67</v>
      </c>
    </row>
    <row r="77" spans="1:35" x14ac:dyDescent="0.35">
      <c r="A77" s="4" t="s">
        <v>81</v>
      </c>
      <c r="B77" s="4" t="s">
        <v>92</v>
      </c>
      <c r="C77" s="4" t="s">
        <v>68</v>
      </c>
      <c r="E77" s="7">
        <v>1250</v>
      </c>
      <c r="F77" s="7" t="s">
        <v>67</v>
      </c>
      <c r="G77" s="7" t="s">
        <v>67</v>
      </c>
      <c r="H77" s="7">
        <v>450</v>
      </c>
      <c r="I77" s="7">
        <v>300</v>
      </c>
      <c r="J77" s="7">
        <v>5000</v>
      </c>
      <c r="K77" s="7">
        <v>20000</v>
      </c>
      <c r="L77" s="7">
        <v>1000</v>
      </c>
      <c r="M77" s="7">
        <v>2000</v>
      </c>
      <c r="N77" s="7">
        <v>3000</v>
      </c>
      <c r="O77" s="7" t="s">
        <v>67</v>
      </c>
      <c r="P77" s="7" t="s">
        <v>67</v>
      </c>
      <c r="Q77" s="7" t="s">
        <v>67</v>
      </c>
      <c r="R77" s="7" t="s">
        <v>67</v>
      </c>
      <c r="S77" s="7">
        <v>9000</v>
      </c>
      <c r="T77" s="7">
        <v>4000</v>
      </c>
      <c r="U77" s="7">
        <v>400</v>
      </c>
      <c r="V77" s="7">
        <v>125</v>
      </c>
      <c r="W77" s="7" t="s">
        <v>67</v>
      </c>
      <c r="X77" s="7" t="s">
        <v>67</v>
      </c>
      <c r="Y77" s="7" t="s">
        <v>67</v>
      </c>
      <c r="Z77" s="7">
        <v>3250</v>
      </c>
      <c r="AA77" s="7" t="s">
        <v>67</v>
      </c>
      <c r="AB77" s="7" t="s">
        <v>67</v>
      </c>
      <c r="AC77" s="7" t="s">
        <v>67</v>
      </c>
      <c r="AD77" s="7">
        <v>2000</v>
      </c>
      <c r="AE77" s="7" t="s">
        <v>67</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t="s">
        <v>33</v>
      </c>
      <c r="J81" s="7" t="s">
        <v>33</v>
      </c>
      <c r="K81" s="7" t="s">
        <v>33</v>
      </c>
      <c r="L81" s="7" t="s">
        <v>33</v>
      </c>
      <c r="M81" s="7" t="s">
        <v>33</v>
      </c>
      <c r="N81" s="7" t="s">
        <v>33</v>
      </c>
      <c r="O81" s="7" t="s">
        <v>33</v>
      </c>
      <c r="P81" s="7" t="s">
        <v>33</v>
      </c>
      <c r="Q81" s="7" t="s">
        <v>33</v>
      </c>
      <c r="R81" s="7" t="s">
        <v>33</v>
      </c>
      <c r="S81" s="7" t="s">
        <v>33</v>
      </c>
      <c r="T81" s="7" t="s">
        <v>33</v>
      </c>
      <c r="U81" s="7" t="s">
        <v>33</v>
      </c>
      <c r="V81" s="7" t="s">
        <v>33</v>
      </c>
      <c r="W81" s="7" t="s">
        <v>33</v>
      </c>
      <c r="X81" s="7" t="s">
        <v>33</v>
      </c>
      <c r="Y81" s="7" t="s">
        <v>33</v>
      </c>
      <c r="Z81" s="7" t="s">
        <v>33</v>
      </c>
      <c r="AA81" s="7">
        <v>3000</v>
      </c>
      <c r="AB81" s="7">
        <v>2500</v>
      </c>
      <c r="AC81" s="7" t="s">
        <v>33</v>
      </c>
      <c r="AD81" s="7" t="s">
        <v>33</v>
      </c>
      <c r="AE81" s="7" t="s">
        <v>33</v>
      </c>
      <c r="AF81" s="7">
        <v>250</v>
      </c>
      <c r="AG81" s="7" t="s">
        <v>33</v>
      </c>
      <c r="AI81" s="5">
        <v>25</v>
      </c>
    </row>
    <row r="82" spans="1:35" x14ac:dyDescent="0.35">
      <c r="A82" s="4" t="s">
        <v>81</v>
      </c>
      <c r="B82" s="4" t="s">
        <v>94</v>
      </c>
      <c r="C82" s="4" t="s">
        <v>66</v>
      </c>
      <c r="E82" s="7">
        <v>1000</v>
      </c>
      <c r="F82" s="7" t="s">
        <v>67</v>
      </c>
      <c r="G82" s="7" t="s">
        <v>67</v>
      </c>
      <c r="H82" s="7" t="s">
        <v>67</v>
      </c>
      <c r="I82" s="7" t="s">
        <v>67</v>
      </c>
      <c r="J82" s="7" t="s">
        <v>67</v>
      </c>
      <c r="K82" s="7" t="s">
        <v>67</v>
      </c>
      <c r="L82" s="7" t="s">
        <v>67</v>
      </c>
      <c r="M82" s="7" t="s">
        <v>67</v>
      </c>
      <c r="N82" s="7" t="s">
        <v>67</v>
      </c>
      <c r="O82" s="7" t="s">
        <v>67</v>
      </c>
      <c r="P82" s="7" t="s">
        <v>67</v>
      </c>
      <c r="Q82" s="7" t="s">
        <v>67</v>
      </c>
      <c r="R82" s="7" t="s">
        <v>67</v>
      </c>
      <c r="S82" s="7" t="s">
        <v>67</v>
      </c>
      <c r="T82" s="7" t="s">
        <v>67</v>
      </c>
      <c r="U82" s="7" t="s">
        <v>67</v>
      </c>
      <c r="V82" s="7" t="s">
        <v>67</v>
      </c>
      <c r="W82" s="7" t="s">
        <v>67</v>
      </c>
      <c r="X82" s="7" t="s">
        <v>67</v>
      </c>
      <c r="Y82" s="7" t="s">
        <v>67</v>
      </c>
      <c r="Z82" s="7" t="s">
        <v>67</v>
      </c>
      <c r="AA82" s="7">
        <v>3000</v>
      </c>
      <c r="AB82" s="7">
        <v>2000</v>
      </c>
      <c r="AC82" s="7" t="s">
        <v>67</v>
      </c>
      <c r="AD82" s="7" t="s">
        <v>67</v>
      </c>
      <c r="AE82" s="7" t="s">
        <v>67</v>
      </c>
      <c r="AF82" s="7">
        <v>250</v>
      </c>
      <c r="AG82" s="7" t="s">
        <v>67</v>
      </c>
    </row>
    <row r="83" spans="1:35" x14ac:dyDescent="0.35">
      <c r="A83" s="4" t="s">
        <v>81</v>
      </c>
      <c r="B83" s="4" t="s">
        <v>94</v>
      </c>
      <c r="C83" s="4" t="s">
        <v>68</v>
      </c>
      <c r="E83" s="7">
        <v>1000</v>
      </c>
      <c r="F83" s="7" t="s">
        <v>67</v>
      </c>
      <c r="G83" s="7" t="s">
        <v>67</v>
      </c>
      <c r="H83" s="7" t="s">
        <v>67</v>
      </c>
      <c r="I83" s="7" t="s">
        <v>67</v>
      </c>
      <c r="J83" s="7" t="s">
        <v>67</v>
      </c>
      <c r="K83" s="7" t="s">
        <v>67</v>
      </c>
      <c r="L83" s="7" t="s">
        <v>67</v>
      </c>
      <c r="M83" s="7" t="s">
        <v>67</v>
      </c>
      <c r="N83" s="7" t="s">
        <v>67</v>
      </c>
      <c r="O83" s="7" t="s">
        <v>67</v>
      </c>
      <c r="P83" s="7" t="s">
        <v>67</v>
      </c>
      <c r="Q83" s="7" t="s">
        <v>67</v>
      </c>
      <c r="R83" s="7" t="s">
        <v>67</v>
      </c>
      <c r="S83" s="7" t="s">
        <v>67</v>
      </c>
      <c r="T83" s="7" t="s">
        <v>67</v>
      </c>
      <c r="U83" s="7" t="s">
        <v>67</v>
      </c>
      <c r="V83" s="7" t="s">
        <v>67</v>
      </c>
      <c r="W83" s="7" t="s">
        <v>67</v>
      </c>
      <c r="X83" s="7" t="s">
        <v>67</v>
      </c>
      <c r="Y83" s="7" t="s">
        <v>67</v>
      </c>
      <c r="Z83" s="7" t="s">
        <v>67</v>
      </c>
      <c r="AA83" s="7">
        <v>3000</v>
      </c>
      <c r="AB83" s="7">
        <v>2500</v>
      </c>
      <c r="AC83" s="7" t="s">
        <v>67</v>
      </c>
      <c r="AD83" s="7" t="s">
        <v>67</v>
      </c>
      <c r="AE83" s="7" t="s">
        <v>67</v>
      </c>
      <c r="AF83" s="7">
        <v>250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350</v>
      </c>
      <c r="J87" s="7">
        <v>7500</v>
      </c>
      <c r="K87" s="7">
        <v>3250</v>
      </c>
      <c r="L87" s="7">
        <v>1725</v>
      </c>
      <c r="M87" s="7">
        <v>3375</v>
      </c>
      <c r="N87" s="7">
        <v>8500</v>
      </c>
      <c r="O87" s="7">
        <v>100</v>
      </c>
      <c r="P87" s="7">
        <v>15000</v>
      </c>
      <c r="Q87" s="7">
        <v>26750</v>
      </c>
      <c r="R87" s="7">
        <v>36250</v>
      </c>
      <c r="S87" s="7">
        <v>6125</v>
      </c>
      <c r="T87" s="7">
        <v>4625</v>
      </c>
      <c r="U87" s="7">
        <v>925</v>
      </c>
      <c r="V87" s="7">
        <v>150</v>
      </c>
      <c r="W87" s="7">
        <v>450</v>
      </c>
      <c r="X87" s="7">
        <v>750</v>
      </c>
      <c r="Y87" s="7">
        <v>1000</v>
      </c>
      <c r="Z87" s="7">
        <v>2500</v>
      </c>
      <c r="AA87" s="7">
        <v>3125</v>
      </c>
      <c r="AB87" s="7">
        <v>3000</v>
      </c>
      <c r="AC87" s="7">
        <v>2875</v>
      </c>
      <c r="AD87" s="7">
        <v>2125</v>
      </c>
      <c r="AE87" s="7">
        <v>3250</v>
      </c>
      <c r="AF87" s="7">
        <v>600</v>
      </c>
      <c r="AG87" s="7">
        <v>500</v>
      </c>
      <c r="AI87" s="5">
        <v>0</v>
      </c>
    </row>
    <row r="88" spans="1:35" x14ac:dyDescent="0.35">
      <c r="A88" s="4" t="s">
        <v>96</v>
      </c>
      <c r="B88" s="4" t="s">
        <v>97</v>
      </c>
      <c r="C88" s="4" t="s">
        <v>66</v>
      </c>
      <c r="E88" s="7">
        <v>800</v>
      </c>
      <c r="F88" s="7">
        <v>1000</v>
      </c>
      <c r="G88" s="7">
        <v>1500</v>
      </c>
      <c r="H88" s="7">
        <v>500</v>
      </c>
      <c r="I88" s="7">
        <v>350</v>
      </c>
      <c r="J88" s="7">
        <v>7500</v>
      </c>
      <c r="K88" s="7">
        <v>3000</v>
      </c>
      <c r="L88" s="7">
        <v>1500</v>
      </c>
      <c r="M88" s="7">
        <v>3000</v>
      </c>
      <c r="N88" s="7">
        <v>7000</v>
      </c>
      <c r="O88" s="7">
        <v>100</v>
      </c>
      <c r="P88" s="7">
        <v>12000</v>
      </c>
      <c r="Q88" s="7">
        <v>22500</v>
      </c>
      <c r="R88" s="7">
        <v>27000</v>
      </c>
      <c r="S88" s="7">
        <v>5250</v>
      </c>
      <c r="T88" s="7">
        <v>3500</v>
      </c>
      <c r="U88" s="7">
        <v>300</v>
      </c>
      <c r="V88" s="7">
        <v>150</v>
      </c>
      <c r="W88" s="7">
        <v>300</v>
      </c>
      <c r="X88" s="7">
        <v>400</v>
      </c>
      <c r="Y88" s="7">
        <v>600</v>
      </c>
      <c r="Z88" s="7">
        <v>2500</v>
      </c>
      <c r="AA88" s="7">
        <v>2500</v>
      </c>
      <c r="AB88" s="7">
        <v>2500</v>
      </c>
      <c r="AC88" s="7">
        <v>2750</v>
      </c>
      <c r="AD88" s="7">
        <v>1250</v>
      </c>
      <c r="AE88" s="7">
        <v>3000</v>
      </c>
      <c r="AF88" s="7">
        <v>200</v>
      </c>
      <c r="AG88" s="7">
        <v>300</v>
      </c>
    </row>
    <row r="89" spans="1:35" x14ac:dyDescent="0.35">
      <c r="A89" s="4" t="s">
        <v>96</v>
      </c>
      <c r="B89" s="4" t="s">
        <v>97</v>
      </c>
      <c r="C89" s="4" t="s">
        <v>68</v>
      </c>
      <c r="E89" s="7">
        <v>1200</v>
      </c>
      <c r="F89" s="7">
        <v>5000</v>
      </c>
      <c r="G89" s="7">
        <v>6000</v>
      </c>
      <c r="H89" s="7">
        <v>550</v>
      </c>
      <c r="I89" s="7">
        <v>375</v>
      </c>
      <c r="J89" s="7">
        <v>12500</v>
      </c>
      <c r="K89" s="7">
        <v>4000</v>
      </c>
      <c r="L89" s="7">
        <v>2000</v>
      </c>
      <c r="M89" s="7">
        <v>3500</v>
      </c>
      <c r="N89" s="7">
        <v>9000</v>
      </c>
      <c r="O89" s="7">
        <v>200</v>
      </c>
      <c r="P89" s="7">
        <v>15000</v>
      </c>
      <c r="Q89" s="7">
        <v>30000</v>
      </c>
      <c r="R89" s="7">
        <v>42000</v>
      </c>
      <c r="S89" s="7">
        <v>8000</v>
      </c>
      <c r="T89" s="7">
        <v>6000</v>
      </c>
      <c r="U89" s="7">
        <v>1750</v>
      </c>
      <c r="V89" s="7">
        <v>200</v>
      </c>
      <c r="W89" s="7">
        <v>500</v>
      </c>
      <c r="X89" s="7">
        <v>1125</v>
      </c>
      <c r="Y89" s="7">
        <v>2000</v>
      </c>
      <c r="Z89" s="7">
        <v>4000</v>
      </c>
      <c r="AA89" s="7">
        <v>3500</v>
      </c>
      <c r="AB89" s="7">
        <v>3250</v>
      </c>
      <c r="AC89" s="7">
        <v>4000</v>
      </c>
      <c r="AD89" s="7">
        <v>2250</v>
      </c>
      <c r="AE89" s="7">
        <v>4000</v>
      </c>
      <c r="AF89" s="7">
        <v>600</v>
      </c>
      <c r="AG89" s="7">
        <v>500</v>
      </c>
    </row>
    <row r="90" spans="1:35" x14ac:dyDescent="0.35">
      <c r="C90" s="38" t="s">
        <v>145</v>
      </c>
      <c r="E90" s="7" t="s">
        <v>69</v>
      </c>
      <c r="F90" s="7" t="s">
        <v>69</v>
      </c>
      <c r="G90" s="7" t="s">
        <v>69</v>
      </c>
      <c r="H90" s="7" t="s">
        <v>67</v>
      </c>
      <c r="I90" s="7" t="s">
        <v>67</v>
      </c>
      <c r="J90" s="7" t="s">
        <v>69</v>
      </c>
      <c r="K90" s="7" t="s">
        <v>67</v>
      </c>
      <c r="L90" s="7" t="s">
        <v>67</v>
      </c>
      <c r="M90" s="7" t="s">
        <v>67</v>
      </c>
      <c r="N90" s="7" t="s">
        <v>67</v>
      </c>
      <c r="O90" s="7" t="s">
        <v>69</v>
      </c>
      <c r="P90" s="7" t="s">
        <v>67</v>
      </c>
      <c r="Q90" s="7" t="s">
        <v>67</v>
      </c>
      <c r="R90" s="7" t="s">
        <v>69</v>
      </c>
      <c r="S90" s="7" t="s">
        <v>69</v>
      </c>
      <c r="T90" s="7" t="s">
        <v>69</v>
      </c>
      <c r="U90" s="7" t="s">
        <v>69</v>
      </c>
      <c r="V90" s="7" t="s">
        <v>67</v>
      </c>
      <c r="W90" s="7" t="s">
        <v>69</v>
      </c>
      <c r="X90" s="7" t="s">
        <v>69</v>
      </c>
      <c r="Y90" s="7" t="s">
        <v>69</v>
      </c>
      <c r="Z90" s="7" t="s">
        <v>69</v>
      </c>
      <c r="AA90" s="7" t="s">
        <v>69</v>
      </c>
      <c r="AB90" s="7" t="s">
        <v>67</v>
      </c>
      <c r="AC90" s="7" t="s">
        <v>69</v>
      </c>
      <c r="AD90" s="7" t="s">
        <v>69</v>
      </c>
      <c r="AE90" s="7" t="s">
        <v>67</v>
      </c>
      <c r="AF90" s="7" t="s">
        <v>69</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1650</v>
      </c>
      <c r="F99" s="7" t="s">
        <v>33</v>
      </c>
      <c r="G99" s="7" t="s">
        <v>33</v>
      </c>
      <c r="H99" s="7">
        <v>525</v>
      </c>
      <c r="I99" s="7">
        <v>300</v>
      </c>
      <c r="J99" s="7" t="s">
        <v>33</v>
      </c>
      <c r="K99" s="7" t="s">
        <v>33</v>
      </c>
      <c r="L99" s="7">
        <v>600</v>
      </c>
      <c r="M99" s="7">
        <v>1500</v>
      </c>
      <c r="N99" s="7">
        <v>7500</v>
      </c>
      <c r="O99" s="7" t="s">
        <v>33</v>
      </c>
      <c r="P99" s="7" t="s">
        <v>33</v>
      </c>
      <c r="Q99" s="7" t="s">
        <v>33</v>
      </c>
      <c r="R99" s="7" t="s">
        <v>33</v>
      </c>
      <c r="S99" s="7" t="s">
        <v>33</v>
      </c>
      <c r="T99" s="7" t="s">
        <v>33</v>
      </c>
      <c r="U99" s="7" t="s">
        <v>33</v>
      </c>
      <c r="V99" s="7" t="s">
        <v>33</v>
      </c>
      <c r="W99" s="7" t="s">
        <v>33</v>
      </c>
      <c r="X99" s="7" t="s">
        <v>33</v>
      </c>
      <c r="Y99" s="7" t="s">
        <v>33</v>
      </c>
      <c r="Z99" s="7">
        <v>2675</v>
      </c>
      <c r="AA99" s="7">
        <v>3125</v>
      </c>
      <c r="AB99" s="7">
        <v>2725</v>
      </c>
      <c r="AC99" s="7" t="s">
        <v>33</v>
      </c>
      <c r="AD99" s="7">
        <v>2650</v>
      </c>
      <c r="AE99" s="7">
        <v>7725</v>
      </c>
      <c r="AF99" s="7">
        <v>387.5</v>
      </c>
      <c r="AG99" s="7">
        <v>575</v>
      </c>
      <c r="AI99" s="5">
        <v>16</v>
      </c>
    </row>
    <row r="100" spans="1:35" x14ac:dyDescent="0.35">
      <c r="A100" s="4" t="s">
        <v>99</v>
      </c>
      <c r="B100" s="4" t="s">
        <v>102</v>
      </c>
      <c r="C100" s="4" t="s">
        <v>66</v>
      </c>
      <c r="E100" s="7">
        <v>1500</v>
      </c>
      <c r="F100" s="7" t="s">
        <v>67</v>
      </c>
      <c r="G100" s="7" t="s">
        <v>67</v>
      </c>
      <c r="H100" s="7">
        <v>500</v>
      </c>
      <c r="I100" s="7">
        <v>300</v>
      </c>
      <c r="J100" s="7" t="s">
        <v>67</v>
      </c>
      <c r="K100" s="7" t="s">
        <v>67</v>
      </c>
      <c r="L100" s="7">
        <v>550</v>
      </c>
      <c r="M100" s="7">
        <v>1500</v>
      </c>
      <c r="N100" s="7">
        <v>6500</v>
      </c>
      <c r="O100" s="7" t="s">
        <v>67</v>
      </c>
      <c r="P100" s="7" t="s">
        <v>67</v>
      </c>
      <c r="Q100" s="7" t="s">
        <v>67</v>
      </c>
      <c r="R100" s="7" t="s">
        <v>67</v>
      </c>
      <c r="S100" s="7" t="s">
        <v>67</v>
      </c>
      <c r="T100" s="7" t="s">
        <v>67</v>
      </c>
      <c r="U100" s="7" t="s">
        <v>67</v>
      </c>
      <c r="V100" s="7" t="s">
        <v>67</v>
      </c>
      <c r="W100" s="7" t="s">
        <v>67</v>
      </c>
      <c r="X100" s="7" t="s">
        <v>67</v>
      </c>
      <c r="Y100" s="7" t="s">
        <v>67</v>
      </c>
      <c r="Z100" s="7">
        <v>2500</v>
      </c>
      <c r="AA100" s="7">
        <v>3000</v>
      </c>
      <c r="AB100" s="7">
        <v>2600</v>
      </c>
      <c r="AC100" s="7" t="s">
        <v>67</v>
      </c>
      <c r="AD100" s="7">
        <v>2500</v>
      </c>
      <c r="AE100" s="7">
        <v>7500</v>
      </c>
      <c r="AF100" s="7">
        <v>350</v>
      </c>
      <c r="AG100" s="7">
        <v>500</v>
      </c>
    </row>
    <row r="101" spans="1:35" x14ac:dyDescent="0.35">
      <c r="A101" s="4" t="s">
        <v>99</v>
      </c>
      <c r="B101" s="4" t="s">
        <v>102</v>
      </c>
      <c r="C101" s="4" t="s">
        <v>68</v>
      </c>
      <c r="E101" s="7">
        <v>1750</v>
      </c>
      <c r="F101" s="7" t="s">
        <v>67</v>
      </c>
      <c r="G101" s="7" t="s">
        <v>67</v>
      </c>
      <c r="H101" s="7">
        <v>650</v>
      </c>
      <c r="I101" s="7">
        <v>375</v>
      </c>
      <c r="J101" s="7" t="s">
        <v>67</v>
      </c>
      <c r="K101" s="7" t="s">
        <v>67</v>
      </c>
      <c r="L101" s="7">
        <v>650</v>
      </c>
      <c r="M101" s="7">
        <v>1600</v>
      </c>
      <c r="N101" s="7">
        <v>7600</v>
      </c>
      <c r="O101" s="7" t="s">
        <v>67</v>
      </c>
      <c r="P101" s="7" t="s">
        <v>67</v>
      </c>
      <c r="Q101" s="7" t="s">
        <v>67</v>
      </c>
      <c r="R101" s="7" t="s">
        <v>67</v>
      </c>
      <c r="S101" s="7" t="s">
        <v>67</v>
      </c>
      <c r="T101" s="7" t="s">
        <v>67</v>
      </c>
      <c r="U101" s="7" t="s">
        <v>67</v>
      </c>
      <c r="V101" s="7" t="s">
        <v>67</v>
      </c>
      <c r="W101" s="7" t="s">
        <v>67</v>
      </c>
      <c r="X101" s="7" t="s">
        <v>67</v>
      </c>
      <c r="Y101" s="7" t="s">
        <v>67</v>
      </c>
      <c r="Z101" s="7">
        <v>3500</v>
      </c>
      <c r="AA101" s="7">
        <v>3250</v>
      </c>
      <c r="AB101" s="7">
        <v>3000</v>
      </c>
      <c r="AC101" s="7" t="s">
        <v>67</v>
      </c>
      <c r="AD101" s="7">
        <v>3000</v>
      </c>
      <c r="AE101" s="7">
        <v>8000</v>
      </c>
      <c r="AF101" s="7">
        <v>500</v>
      </c>
      <c r="AG101" s="7">
        <v>700</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67</v>
      </c>
      <c r="AE102" s="7" t="s">
        <v>67</v>
      </c>
      <c r="AF102" s="7" t="s">
        <v>69</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1725</v>
      </c>
      <c r="F105" s="7" t="s">
        <v>33</v>
      </c>
      <c r="G105" s="7" t="s">
        <v>33</v>
      </c>
      <c r="H105" s="7" t="s">
        <v>33</v>
      </c>
      <c r="I105" s="7" t="s">
        <v>33</v>
      </c>
      <c r="J105" s="7">
        <v>7500</v>
      </c>
      <c r="K105" s="7">
        <v>33750</v>
      </c>
      <c r="L105" s="7" t="s">
        <v>33</v>
      </c>
      <c r="M105" s="7" t="s">
        <v>33</v>
      </c>
      <c r="N105" s="7" t="s">
        <v>33</v>
      </c>
      <c r="O105" s="7" t="s">
        <v>33</v>
      </c>
      <c r="P105" s="7" t="s">
        <v>33</v>
      </c>
      <c r="Q105" s="7" t="s">
        <v>33</v>
      </c>
      <c r="R105" s="7" t="s">
        <v>33</v>
      </c>
      <c r="S105" s="7">
        <v>8000</v>
      </c>
      <c r="T105" s="7">
        <v>7500</v>
      </c>
      <c r="U105" s="7" t="s">
        <v>33</v>
      </c>
      <c r="V105" s="7">
        <v>237.5</v>
      </c>
      <c r="W105" s="7" t="s">
        <v>33</v>
      </c>
      <c r="X105" s="7" t="s">
        <v>33</v>
      </c>
      <c r="Y105" s="7" t="s">
        <v>33</v>
      </c>
      <c r="Z105" s="7">
        <v>2275</v>
      </c>
      <c r="AA105" s="7">
        <v>3250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7500</v>
      </c>
      <c r="K106" s="7">
        <v>32500</v>
      </c>
      <c r="L106" s="7" t="s">
        <v>67</v>
      </c>
      <c r="M106" s="7" t="s">
        <v>67</v>
      </c>
      <c r="N106" s="7" t="s">
        <v>67</v>
      </c>
      <c r="O106" s="7" t="s">
        <v>67</v>
      </c>
      <c r="P106" s="7" t="s">
        <v>67</v>
      </c>
      <c r="Q106" s="7" t="s">
        <v>67</v>
      </c>
      <c r="R106" s="7" t="s">
        <v>67</v>
      </c>
      <c r="S106" s="7">
        <v>7500</v>
      </c>
      <c r="T106" s="7">
        <v>7000</v>
      </c>
      <c r="U106" s="7" t="s">
        <v>67</v>
      </c>
      <c r="V106" s="7">
        <v>200</v>
      </c>
      <c r="W106" s="7" t="s">
        <v>67</v>
      </c>
      <c r="X106" s="7" t="s">
        <v>67</v>
      </c>
      <c r="Y106" s="7" t="s">
        <v>67</v>
      </c>
      <c r="Z106" s="7">
        <v>2200</v>
      </c>
      <c r="AA106" s="7">
        <v>3000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7500</v>
      </c>
      <c r="K107" s="7">
        <v>35000</v>
      </c>
      <c r="L107" s="7" t="s">
        <v>67</v>
      </c>
      <c r="M107" s="7" t="s">
        <v>67</v>
      </c>
      <c r="N107" s="7" t="s">
        <v>67</v>
      </c>
      <c r="O107" s="7" t="s">
        <v>67</v>
      </c>
      <c r="P107" s="7" t="s">
        <v>67</v>
      </c>
      <c r="Q107" s="7" t="s">
        <v>67</v>
      </c>
      <c r="R107" s="7" t="s">
        <v>67</v>
      </c>
      <c r="S107" s="7">
        <v>8500</v>
      </c>
      <c r="T107" s="7">
        <v>8000</v>
      </c>
      <c r="U107" s="7" t="s">
        <v>67</v>
      </c>
      <c r="V107" s="7">
        <v>250</v>
      </c>
      <c r="W107" s="7" t="s">
        <v>67</v>
      </c>
      <c r="X107" s="7" t="s">
        <v>67</v>
      </c>
      <c r="Y107" s="7" t="s">
        <v>67</v>
      </c>
      <c r="Z107" s="7">
        <v>3000</v>
      </c>
      <c r="AA107" s="7">
        <v>4000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3500</v>
      </c>
      <c r="F111" s="7">
        <v>2500</v>
      </c>
      <c r="G111" s="7">
        <v>3000</v>
      </c>
      <c r="H111" s="7" t="s">
        <v>33</v>
      </c>
      <c r="I111" s="7" t="s">
        <v>33</v>
      </c>
      <c r="J111" s="7" t="s">
        <v>33</v>
      </c>
      <c r="K111" s="7" t="s">
        <v>33</v>
      </c>
      <c r="L111" s="7" t="s">
        <v>33</v>
      </c>
      <c r="M111" s="7" t="s">
        <v>33</v>
      </c>
      <c r="N111" s="7">
        <v>9000</v>
      </c>
      <c r="O111" s="7">
        <v>800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2500</v>
      </c>
      <c r="AE111" s="7" t="s">
        <v>33</v>
      </c>
      <c r="AF111" s="7">
        <v>675</v>
      </c>
      <c r="AG111" s="7">
        <v>900</v>
      </c>
      <c r="AI111" s="5">
        <v>21</v>
      </c>
    </row>
    <row r="112" spans="1:35" x14ac:dyDescent="0.35">
      <c r="A112" s="4" t="s">
        <v>99</v>
      </c>
      <c r="B112" s="4" t="s">
        <v>106</v>
      </c>
      <c r="C112" s="4" t="s">
        <v>66</v>
      </c>
      <c r="E112" s="7">
        <v>2500</v>
      </c>
      <c r="F112" s="7">
        <v>1750</v>
      </c>
      <c r="G112" s="7">
        <v>2500</v>
      </c>
      <c r="H112" s="7" t="s">
        <v>67</v>
      </c>
      <c r="I112" s="7" t="s">
        <v>67</v>
      </c>
      <c r="J112" s="7" t="s">
        <v>67</v>
      </c>
      <c r="K112" s="7" t="s">
        <v>67</v>
      </c>
      <c r="L112" s="7" t="s">
        <v>67</v>
      </c>
      <c r="M112" s="7" t="s">
        <v>67</v>
      </c>
      <c r="N112" s="7">
        <v>6000</v>
      </c>
      <c r="O112" s="7">
        <v>300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2000</v>
      </c>
      <c r="AE112" s="7" t="s">
        <v>67</v>
      </c>
      <c r="AF112" s="7">
        <v>400</v>
      </c>
      <c r="AG112" s="7">
        <v>500</v>
      </c>
    </row>
    <row r="113" spans="1:35" x14ac:dyDescent="0.35">
      <c r="A113" s="4" t="s">
        <v>99</v>
      </c>
      <c r="B113" s="4" t="s">
        <v>106</v>
      </c>
      <c r="C113" s="4" t="s">
        <v>68</v>
      </c>
      <c r="E113" s="7">
        <v>4000</v>
      </c>
      <c r="F113" s="7">
        <v>3000</v>
      </c>
      <c r="G113" s="7">
        <v>4000</v>
      </c>
      <c r="H113" s="7" t="s">
        <v>67</v>
      </c>
      <c r="I113" s="7" t="s">
        <v>67</v>
      </c>
      <c r="J113" s="7" t="s">
        <v>67</v>
      </c>
      <c r="K113" s="7" t="s">
        <v>67</v>
      </c>
      <c r="L113" s="7" t="s">
        <v>67</v>
      </c>
      <c r="M113" s="7" t="s">
        <v>67</v>
      </c>
      <c r="N113" s="7">
        <v>10000</v>
      </c>
      <c r="O113" s="7">
        <v>1000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3000</v>
      </c>
      <c r="AE113" s="7" t="s">
        <v>67</v>
      </c>
      <c r="AF113" s="7">
        <v>1000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45" priority="1" operator="containsText" text="!!">
      <formula>NOT(ISERROR(SEARCH("!!",A1)))</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F417B-C017-40AA-A545-BD27A6EE88ED}">
  <sheetPr>
    <tabColor theme="2"/>
  </sheetPr>
  <dimension ref="A1:AN120"/>
  <sheetViews>
    <sheetView workbookViewId="0">
      <selection activeCell="C39" sqref="C3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2221</v>
      </c>
    </row>
    <row r="3" spans="1:40" x14ac:dyDescent="0.35">
      <c r="A3" s="10" t="s">
        <v>2184</v>
      </c>
    </row>
    <row r="4" spans="1:40" x14ac:dyDescent="0.35">
      <c r="D4" s="55"/>
    </row>
    <row r="5" spans="1:40" x14ac:dyDescent="0.35">
      <c r="A5" s="4" t="s">
        <v>31</v>
      </c>
      <c r="B5" s="4" t="s">
        <v>141</v>
      </c>
      <c r="C5" s="4" t="s">
        <v>32</v>
      </c>
      <c r="D5" s="55"/>
      <c r="E5" s="7">
        <v>1250</v>
      </c>
      <c r="F5" s="7">
        <v>2750</v>
      </c>
      <c r="G5" s="7">
        <v>3700</v>
      </c>
      <c r="H5" s="7">
        <v>500</v>
      </c>
      <c r="I5" s="7">
        <v>312.5</v>
      </c>
      <c r="J5" s="7">
        <v>6050</v>
      </c>
      <c r="K5" s="7">
        <v>9750</v>
      </c>
      <c r="L5" s="7">
        <v>1275</v>
      </c>
      <c r="M5" s="7">
        <v>2425</v>
      </c>
      <c r="N5" s="7">
        <v>8000</v>
      </c>
      <c r="O5" s="7">
        <v>100</v>
      </c>
      <c r="P5" s="7">
        <v>15000</v>
      </c>
      <c r="Q5" s="7">
        <v>27250</v>
      </c>
      <c r="R5" s="7">
        <v>40000</v>
      </c>
      <c r="S5" s="7">
        <v>7437.5</v>
      </c>
      <c r="T5" s="7">
        <v>4625</v>
      </c>
      <c r="U5" s="7">
        <v>375</v>
      </c>
      <c r="V5" s="7">
        <v>150</v>
      </c>
      <c r="W5" s="7">
        <v>325</v>
      </c>
      <c r="X5" s="7">
        <v>875</v>
      </c>
      <c r="Y5" s="7">
        <v>1000</v>
      </c>
      <c r="Z5" s="7">
        <v>2500</v>
      </c>
      <c r="AA5" s="7">
        <v>3125</v>
      </c>
      <c r="AB5" s="7">
        <v>2500</v>
      </c>
      <c r="AC5" s="7">
        <v>2300</v>
      </c>
      <c r="AD5" s="7">
        <v>1625</v>
      </c>
      <c r="AE5" s="7">
        <v>4625</v>
      </c>
      <c r="AF5" s="7">
        <v>300</v>
      </c>
      <c r="AG5" s="7">
        <v>500</v>
      </c>
    </row>
    <row r="6" spans="1:40" x14ac:dyDescent="0.35">
      <c r="C6" s="92">
        <v>45261</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146</v>
      </c>
      <c r="E9" s="7" t="s">
        <v>75</v>
      </c>
      <c r="F9" s="7" t="s">
        <v>75</v>
      </c>
      <c r="G9" s="7" t="s">
        <v>75</v>
      </c>
      <c r="H9" s="7" t="s">
        <v>75</v>
      </c>
      <c r="I9" s="7" t="s">
        <v>75</v>
      </c>
      <c r="J9" s="7" t="s">
        <v>75</v>
      </c>
      <c r="K9" s="7" t="s">
        <v>75</v>
      </c>
      <c r="L9" s="7" t="s">
        <v>75</v>
      </c>
      <c r="M9" s="7" t="s">
        <v>75</v>
      </c>
      <c r="N9" s="7" t="s">
        <v>75</v>
      </c>
      <c r="O9" s="7" t="s">
        <v>75</v>
      </c>
      <c r="P9" s="7" t="s">
        <v>75</v>
      </c>
      <c r="Q9" s="7" t="s">
        <v>75</v>
      </c>
      <c r="R9" s="7" t="s">
        <v>75</v>
      </c>
      <c r="S9" s="7" t="s">
        <v>75</v>
      </c>
      <c r="T9" s="7" t="s">
        <v>75</v>
      </c>
      <c r="U9" s="7" t="s">
        <v>75</v>
      </c>
      <c r="V9" s="7" t="s">
        <v>75</v>
      </c>
      <c r="W9" s="7" t="s">
        <v>75</v>
      </c>
      <c r="X9" s="7" t="s">
        <v>75</v>
      </c>
      <c r="Y9" s="7" t="s">
        <v>75</v>
      </c>
      <c r="Z9" s="7" t="s">
        <v>75</v>
      </c>
      <c r="AA9" s="7" t="s">
        <v>75</v>
      </c>
      <c r="AB9" s="7" t="s">
        <v>75</v>
      </c>
      <c r="AC9" s="7" t="s">
        <v>75</v>
      </c>
      <c r="AD9" s="7" t="s">
        <v>75</v>
      </c>
      <c r="AE9" s="7" t="s">
        <v>75</v>
      </c>
      <c r="AF9" s="7" t="s">
        <v>75</v>
      </c>
      <c r="AG9" s="7" t="s">
        <v>75</v>
      </c>
      <c r="AI9" s="5">
        <v>29</v>
      </c>
      <c r="AJ9" s="5"/>
      <c r="AK9" s="5"/>
      <c r="AL9" s="5"/>
      <c r="AM9" s="5"/>
      <c r="AN9" s="5"/>
    </row>
    <row r="10" spans="1:40" x14ac:dyDescent="0.35">
      <c r="A10" s="4" t="s">
        <v>64</v>
      </c>
      <c r="B10" s="4" t="s">
        <v>65</v>
      </c>
      <c r="C10" s="4" t="s">
        <v>66</v>
      </c>
      <c r="E10" s="7" t="s">
        <v>67</v>
      </c>
      <c r="F10" s="7" t="s">
        <v>67</v>
      </c>
      <c r="G10" s="7" t="s">
        <v>67</v>
      </c>
      <c r="H10" s="7" t="s">
        <v>67</v>
      </c>
      <c r="I10" s="7" t="s">
        <v>67</v>
      </c>
      <c r="J10" s="7" t="s">
        <v>67</v>
      </c>
      <c r="K10" s="7" t="s">
        <v>67</v>
      </c>
      <c r="L10" s="7" t="s">
        <v>67</v>
      </c>
      <c r="M10" s="7" t="s">
        <v>67</v>
      </c>
      <c r="N10" s="7" t="s">
        <v>67</v>
      </c>
      <c r="O10" s="7" t="s">
        <v>67</v>
      </c>
      <c r="P10" s="7" t="s">
        <v>67</v>
      </c>
      <c r="Q10" s="7" t="s">
        <v>67</v>
      </c>
      <c r="R10" s="7" t="s">
        <v>67</v>
      </c>
      <c r="S10" s="7" t="s">
        <v>67</v>
      </c>
      <c r="T10" s="7" t="s">
        <v>67</v>
      </c>
      <c r="U10" s="7" t="s">
        <v>67</v>
      </c>
      <c r="V10" s="7" t="s">
        <v>67</v>
      </c>
      <c r="W10" s="7" t="s">
        <v>67</v>
      </c>
      <c r="X10" s="7" t="s">
        <v>67</v>
      </c>
      <c r="Y10" s="7" t="s">
        <v>67</v>
      </c>
      <c r="Z10" s="7" t="s">
        <v>67</v>
      </c>
      <c r="AA10" s="7" t="s">
        <v>67</v>
      </c>
      <c r="AB10" s="7" t="s">
        <v>67</v>
      </c>
      <c r="AC10" s="7" t="s">
        <v>67</v>
      </c>
      <c r="AD10" s="7" t="s">
        <v>67</v>
      </c>
      <c r="AE10" s="7" t="s">
        <v>67</v>
      </c>
      <c r="AF10" s="7" t="s">
        <v>67</v>
      </c>
      <c r="AG10" s="7" t="s">
        <v>67</v>
      </c>
    </row>
    <row r="11" spans="1:40" x14ac:dyDescent="0.35">
      <c r="A11" s="4" t="s">
        <v>64</v>
      </c>
      <c r="B11" s="4" t="s">
        <v>65</v>
      </c>
      <c r="C11" s="4" t="s">
        <v>68</v>
      </c>
      <c r="E11" s="7" t="s">
        <v>67</v>
      </c>
      <c r="F11" s="7" t="s">
        <v>67</v>
      </c>
      <c r="G11" s="7" t="s">
        <v>67</v>
      </c>
      <c r="H11" s="7" t="s">
        <v>67</v>
      </c>
      <c r="I11" s="7" t="s">
        <v>67</v>
      </c>
      <c r="J11" s="7" t="s">
        <v>67</v>
      </c>
      <c r="K11" s="7" t="s">
        <v>67</v>
      </c>
      <c r="L11" s="7" t="s">
        <v>67</v>
      </c>
      <c r="M11" s="7" t="s">
        <v>67</v>
      </c>
      <c r="N11" s="7" t="s">
        <v>67</v>
      </c>
      <c r="O11" s="7" t="s">
        <v>67</v>
      </c>
      <c r="P11" s="7" t="s">
        <v>67</v>
      </c>
      <c r="Q11" s="7" t="s">
        <v>67</v>
      </c>
      <c r="R11" s="7" t="s">
        <v>67</v>
      </c>
      <c r="S11" s="7" t="s">
        <v>67</v>
      </c>
      <c r="T11" s="7" t="s">
        <v>67</v>
      </c>
      <c r="U11" s="7" t="s">
        <v>67</v>
      </c>
      <c r="V11" s="7" t="s">
        <v>67</v>
      </c>
      <c r="W11" s="7" t="s">
        <v>67</v>
      </c>
      <c r="X11" s="7" t="s">
        <v>67</v>
      </c>
      <c r="Y11" s="7" t="s">
        <v>67</v>
      </c>
      <c r="Z11" s="7" t="s">
        <v>67</v>
      </c>
      <c r="AA11" s="7" t="s">
        <v>67</v>
      </c>
      <c r="AB11" s="7" t="s">
        <v>67</v>
      </c>
      <c r="AC11" s="7" t="s">
        <v>67</v>
      </c>
      <c r="AD11" s="7" t="s">
        <v>67</v>
      </c>
      <c r="AE11" s="7" t="s">
        <v>67</v>
      </c>
      <c r="AF11" s="7" t="s">
        <v>67</v>
      </c>
      <c r="AG11" s="7" t="s">
        <v>67</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v>3000</v>
      </c>
      <c r="G15" s="7">
        <v>3700</v>
      </c>
      <c r="H15" s="7" t="s">
        <v>33</v>
      </c>
      <c r="I15" s="7" t="s">
        <v>33</v>
      </c>
      <c r="J15" s="7">
        <v>6100</v>
      </c>
      <c r="K15" s="7">
        <v>24250</v>
      </c>
      <c r="L15" s="7" t="s">
        <v>33</v>
      </c>
      <c r="M15" s="7">
        <v>4800</v>
      </c>
      <c r="N15" s="7">
        <v>10000</v>
      </c>
      <c r="O15" s="7">
        <v>200</v>
      </c>
      <c r="P15" s="7" t="s">
        <v>33</v>
      </c>
      <c r="Q15" s="7" t="s">
        <v>33</v>
      </c>
      <c r="R15" s="7" t="s">
        <v>33</v>
      </c>
      <c r="S15" s="7">
        <v>4700</v>
      </c>
      <c r="T15" s="7" t="s">
        <v>33</v>
      </c>
      <c r="U15" s="7" t="s">
        <v>33</v>
      </c>
      <c r="V15" s="7">
        <v>450</v>
      </c>
      <c r="W15" s="7" t="s">
        <v>33</v>
      </c>
      <c r="X15" s="7" t="s">
        <v>33</v>
      </c>
      <c r="Y15" s="7" t="s">
        <v>33</v>
      </c>
      <c r="Z15" s="7">
        <v>6500</v>
      </c>
      <c r="AA15" s="7" t="s">
        <v>33</v>
      </c>
      <c r="AB15" s="7" t="s">
        <v>33</v>
      </c>
      <c r="AC15" s="7" t="s">
        <v>33</v>
      </c>
      <c r="AD15" s="7" t="s">
        <v>33</v>
      </c>
      <c r="AE15" s="7" t="s">
        <v>33</v>
      </c>
      <c r="AF15" s="7" t="s">
        <v>33</v>
      </c>
      <c r="AG15" s="7" t="s">
        <v>33</v>
      </c>
      <c r="AI15" s="5">
        <v>19</v>
      </c>
    </row>
    <row r="16" spans="1:40" x14ac:dyDescent="0.35">
      <c r="A16" s="4" t="s">
        <v>64</v>
      </c>
      <c r="B16" s="4" t="s">
        <v>71</v>
      </c>
      <c r="C16" s="4" t="s">
        <v>66</v>
      </c>
      <c r="E16" s="7" t="s">
        <v>67</v>
      </c>
      <c r="F16" s="7">
        <v>3000</v>
      </c>
      <c r="G16" s="7">
        <v>3450</v>
      </c>
      <c r="H16" s="7" t="s">
        <v>67</v>
      </c>
      <c r="I16" s="7" t="s">
        <v>67</v>
      </c>
      <c r="J16" s="7">
        <v>6000</v>
      </c>
      <c r="K16" s="7">
        <v>24000</v>
      </c>
      <c r="L16" s="7" t="s">
        <v>67</v>
      </c>
      <c r="M16" s="7">
        <v>4800</v>
      </c>
      <c r="N16" s="7">
        <v>10000</v>
      </c>
      <c r="O16" s="7">
        <v>200</v>
      </c>
      <c r="P16" s="7" t="s">
        <v>67</v>
      </c>
      <c r="Q16" s="7" t="s">
        <v>67</v>
      </c>
      <c r="R16" s="7" t="s">
        <v>67</v>
      </c>
      <c r="S16" s="7">
        <v>3000</v>
      </c>
      <c r="T16" s="7" t="s">
        <v>67</v>
      </c>
      <c r="U16" s="7" t="s">
        <v>67</v>
      </c>
      <c r="V16" s="7">
        <v>450</v>
      </c>
      <c r="W16" s="7" t="s">
        <v>67</v>
      </c>
      <c r="X16" s="7" t="s">
        <v>67</v>
      </c>
      <c r="Y16" s="7" t="s">
        <v>67</v>
      </c>
      <c r="Z16" s="7">
        <v>5000</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v>3100</v>
      </c>
      <c r="G17" s="7">
        <v>3850</v>
      </c>
      <c r="H17" s="7" t="s">
        <v>67</v>
      </c>
      <c r="I17" s="7" t="s">
        <v>67</v>
      </c>
      <c r="J17" s="7">
        <v>6500</v>
      </c>
      <c r="K17" s="7">
        <v>25000</v>
      </c>
      <c r="L17" s="7" t="s">
        <v>67</v>
      </c>
      <c r="M17" s="7">
        <v>5000</v>
      </c>
      <c r="N17" s="7">
        <v>10000</v>
      </c>
      <c r="O17" s="7">
        <v>200</v>
      </c>
      <c r="P17" s="7" t="s">
        <v>67</v>
      </c>
      <c r="Q17" s="7" t="s">
        <v>67</v>
      </c>
      <c r="R17" s="7" t="s">
        <v>67</v>
      </c>
      <c r="S17" s="7">
        <v>4750</v>
      </c>
      <c r="T17" s="7" t="s">
        <v>67</v>
      </c>
      <c r="U17" s="7" t="s">
        <v>67</v>
      </c>
      <c r="V17" s="7">
        <v>450</v>
      </c>
      <c r="W17" s="7" t="s">
        <v>67</v>
      </c>
      <c r="X17" s="7" t="s">
        <v>67</v>
      </c>
      <c r="Y17" s="7" t="s">
        <v>67</v>
      </c>
      <c r="Z17" s="7">
        <v>6500</v>
      </c>
      <c r="AA17" s="7" t="s">
        <v>67</v>
      </c>
      <c r="AB17" s="7" t="s">
        <v>67</v>
      </c>
      <c r="AC17" s="7" t="s">
        <v>67</v>
      </c>
      <c r="AD17" s="7" t="s">
        <v>67</v>
      </c>
      <c r="AE17" s="7" t="s">
        <v>67</v>
      </c>
      <c r="AF17" s="7" t="s">
        <v>67</v>
      </c>
      <c r="AG17" s="7" t="s">
        <v>67</v>
      </c>
    </row>
    <row r="18" spans="1:35" x14ac:dyDescent="0.35">
      <c r="C18" s="38" t="s">
        <v>145</v>
      </c>
      <c r="E18" s="7" t="s">
        <v>67</v>
      </c>
      <c r="F18" s="7">
        <v>0</v>
      </c>
      <c r="G18" s="7" t="s">
        <v>67</v>
      </c>
      <c r="H18" s="7" t="s">
        <v>67</v>
      </c>
      <c r="I18" s="7" t="s">
        <v>67</v>
      </c>
      <c r="J18" s="7" t="s">
        <v>67</v>
      </c>
      <c r="K18" s="7" t="s">
        <v>67</v>
      </c>
      <c r="L18" s="7" t="s">
        <v>67</v>
      </c>
      <c r="M18" s="7" t="s">
        <v>67</v>
      </c>
      <c r="N18" s="7" t="s">
        <v>67</v>
      </c>
      <c r="O18" s="7" t="s">
        <v>67</v>
      </c>
      <c r="P18" s="7" t="s">
        <v>67</v>
      </c>
      <c r="Q18" s="7" t="s">
        <v>67</v>
      </c>
      <c r="R18" s="7" t="s">
        <v>67</v>
      </c>
      <c r="S18" s="7" t="s">
        <v>69</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v>6250</v>
      </c>
      <c r="K21" s="7">
        <v>13000</v>
      </c>
      <c r="L21" s="7">
        <v>1050</v>
      </c>
      <c r="M21" s="7">
        <v>2950</v>
      </c>
      <c r="N21" s="7" t="s">
        <v>33</v>
      </c>
      <c r="O21" s="7" t="s">
        <v>33</v>
      </c>
      <c r="P21" s="7" t="s">
        <v>33</v>
      </c>
      <c r="Q21" s="7" t="s">
        <v>33</v>
      </c>
      <c r="R21" s="7" t="s">
        <v>33</v>
      </c>
      <c r="S21" s="7" t="s">
        <v>33</v>
      </c>
      <c r="T21" s="7" t="s">
        <v>33</v>
      </c>
      <c r="U21" s="7" t="s">
        <v>33</v>
      </c>
      <c r="V21" s="7">
        <v>400</v>
      </c>
      <c r="W21" s="7" t="s">
        <v>33</v>
      </c>
      <c r="X21" s="7" t="s">
        <v>33</v>
      </c>
      <c r="Y21" s="7" t="s">
        <v>33</v>
      </c>
      <c r="Z21" s="7" t="s">
        <v>33</v>
      </c>
      <c r="AA21" s="7">
        <v>4125</v>
      </c>
      <c r="AB21" s="7" t="s">
        <v>33</v>
      </c>
      <c r="AC21" s="7" t="s">
        <v>33</v>
      </c>
      <c r="AD21" s="7">
        <v>2500</v>
      </c>
      <c r="AE21" s="7">
        <v>6750</v>
      </c>
      <c r="AF21" s="7" t="s">
        <v>33</v>
      </c>
      <c r="AG21" s="7" t="s">
        <v>33</v>
      </c>
      <c r="AI21" s="5">
        <v>19</v>
      </c>
    </row>
    <row r="22" spans="1:35" x14ac:dyDescent="0.35">
      <c r="A22" s="4" t="s">
        <v>73</v>
      </c>
      <c r="B22" s="4" t="s">
        <v>74</v>
      </c>
      <c r="C22" s="4" t="s">
        <v>66</v>
      </c>
      <c r="E22" s="7">
        <v>900</v>
      </c>
      <c r="F22" s="7" t="s">
        <v>67</v>
      </c>
      <c r="G22" s="7" t="s">
        <v>67</v>
      </c>
      <c r="H22" s="7" t="s">
        <v>67</v>
      </c>
      <c r="I22" s="7">
        <v>450</v>
      </c>
      <c r="J22" s="7">
        <v>6000</v>
      </c>
      <c r="K22" s="7">
        <v>12500</v>
      </c>
      <c r="L22" s="7">
        <v>1000</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v>4000</v>
      </c>
      <c r="AB22" s="7" t="s">
        <v>67</v>
      </c>
      <c r="AC22" s="7" t="s">
        <v>67</v>
      </c>
      <c r="AD22" s="7">
        <v>2000</v>
      </c>
      <c r="AE22" s="7">
        <v>6500</v>
      </c>
      <c r="AF22" s="7" t="s">
        <v>67</v>
      </c>
      <c r="AG22" s="7" t="s">
        <v>67</v>
      </c>
    </row>
    <row r="23" spans="1:35" x14ac:dyDescent="0.35">
      <c r="A23" s="4" t="s">
        <v>73</v>
      </c>
      <c r="B23" s="4" t="s">
        <v>74</v>
      </c>
      <c r="C23" s="4" t="s">
        <v>68</v>
      </c>
      <c r="E23" s="7">
        <v>1100</v>
      </c>
      <c r="F23" s="7" t="s">
        <v>67</v>
      </c>
      <c r="G23" s="7" t="s">
        <v>67</v>
      </c>
      <c r="H23" s="7" t="s">
        <v>67</v>
      </c>
      <c r="I23" s="7">
        <v>550</v>
      </c>
      <c r="J23" s="7">
        <v>6500</v>
      </c>
      <c r="K23" s="7">
        <v>13500</v>
      </c>
      <c r="L23" s="7">
        <v>1250</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v>4500</v>
      </c>
      <c r="AB23" s="7" t="s">
        <v>67</v>
      </c>
      <c r="AC23" s="7" t="s">
        <v>67</v>
      </c>
      <c r="AD23" s="7">
        <v>2500</v>
      </c>
      <c r="AE23" s="7">
        <v>7000</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t="s">
        <v>33</v>
      </c>
      <c r="H27" s="7">
        <v>500</v>
      </c>
      <c r="I27" s="7">
        <v>400</v>
      </c>
      <c r="J27" s="7">
        <v>4000</v>
      </c>
      <c r="K27" s="7">
        <v>2500</v>
      </c>
      <c r="L27" s="7">
        <v>1500</v>
      </c>
      <c r="M27" s="7">
        <v>1800</v>
      </c>
      <c r="N27" s="7">
        <v>7500</v>
      </c>
      <c r="O27" s="7">
        <v>100</v>
      </c>
      <c r="P27" s="7" t="s">
        <v>33</v>
      </c>
      <c r="Q27" s="7">
        <v>30000</v>
      </c>
      <c r="R27" s="7">
        <v>60000</v>
      </c>
      <c r="S27" s="7">
        <v>2500</v>
      </c>
      <c r="T27" s="7">
        <v>2000</v>
      </c>
      <c r="U27" s="7">
        <v>200</v>
      </c>
      <c r="V27" s="7">
        <v>125</v>
      </c>
      <c r="W27" s="7">
        <v>200</v>
      </c>
      <c r="X27" s="7">
        <v>300</v>
      </c>
      <c r="Y27" s="7">
        <v>400</v>
      </c>
      <c r="Z27" s="7">
        <v>2500</v>
      </c>
      <c r="AA27" s="7">
        <v>2500</v>
      </c>
      <c r="AB27" s="7">
        <v>2500</v>
      </c>
      <c r="AC27" s="7">
        <v>2000</v>
      </c>
      <c r="AD27" s="7">
        <v>1100</v>
      </c>
      <c r="AE27" s="7">
        <v>1500</v>
      </c>
      <c r="AF27" s="7">
        <v>300</v>
      </c>
      <c r="AG27" s="7">
        <v>500</v>
      </c>
      <c r="AI27" s="5">
        <v>2</v>
      </c>
    </row>
    <row r="28" spans="1:35" x14ac:dyDescent="0.35">
      <c r="A28" s="4" t="s">
        <v>73</v>
      </c>
      <c r="B28" s="4" t="s">
        <v>77</v>
      </c>
      <c r="C28" s="4" t="s">
        <v>66</v>
      </c>
      <c r="E28" s="7">
        <v>1000</v>
      </c>
      <c r="F28" s="7">
        <v>1000</v>
      </c>
      <c r="G28" s="7" t="s">
        <v>67</v>
      </c>
      <c r="H28" s="7">
        <v>500</v>
      </c>
      <c r="I28" s="7">
        <v>400</v>
      </c>
      <c r="J28" s="7">
        <v>4000</v>
      </c>
      <c r="K28" s="7">
        <v>2500</v>
      </c>
      <c r="L28" s="7">
        <v>1500</v>
      </c>
      <c r="M28" s="7">
        <v>1000</v>
      </c>
      <c r="N28" s="7">
        <v>7500</v>
      </c>
      <c r="O28" s="7">
        <v>100</v>
      </c>
      <c r="P28" s="7" t="s">
        <v>67</v>
      </c>
      <c r="Q28" s="7">
        <v>30000</v>
      </c>
      <c r="R28" s="7">
        <v>60000</v>
      </c>
      <c r="S28" s="7">
        <v>2500</v>
      </c>
      <c r="T28" s="7">
        <v>2000</v>
      </c>
      <c r="U28" s="7">
        <v>200</v>
      </c>
      <c r="V28" s="7">
        <v>75</v>
      </c>
      <c r="W28" s="7">
        <v>200</v>
      </c>
      <c r="X28" s="7">
        <v>300</v>
      </c>
      <c r="Y28" s="7">
        <v>400</v>
      </c>
      <c r="Z28" s="7">
        <v>2500</v>
      </c>
      <c r="AA28" s="7">
        <v>2500</v>
      </c>
      <c r="AB28" s="7">
        <v>2500</v>
      </c>
      <c r="AC28" s="7">
        <v>2000</v>
      </c>
      <c r="AD28" s="7">
        <v>1000</v>
      </c>
      <c r="AE28" s="7">
        <v>1500</v>
      </c>
      <c r="AF28" s="7">
        <v>300</v>
      </c>
      <c r="AG28" s="7">
        <v>500</v>
      </c>
    </row>
    <row r="29" spans="1:35" x14ac:dyDescent="0.35">
      <c r="A29" s="4" t="s">
        <v>73</v>
      </c>
      <c r="B29" s="4" t="s">
        <v>77</v>
      </c>
      <c r="C29" s="4" t="s">
        <v>68</v>
      </c>
      <c r="E29" s="7">
        <v>1000</v>
      </c>
      <c r="F29" s="7">
        <v>1250</v>
      </c>
      <c r="G29" s="7" t="s">
        <v>67</v>
      </c>
      <c r="H29" s="7">
        <v>500</v>
      </c>
      <c r="I29" s="7">
        <v>400</v>
      </c>
      <c r="J29" s="7">
        <v>4000</v>
      </c>
      <c r="K29" s="7">
        <v>2500</v>
      </c>
      <c r="L29" s="7">
        <v>1500</v>
      </c>
      <c r="M29" s="7">
        <v>1800</v>
      </c>
      <c r="N29" s="7">
        <v>7500</v>
      </c>
      <c r="O29" s="7">
        <v>100</v>
      </c>
      <c r="P29" s="7" t="s">
        <v>67</v>
      </c>
      <c r="Q29" s="7">
        <v>30000</v>
      </c>
      <c r="R29" s="7">
        <v>60000</v>
      </c>
      <c r="S29" s="7">
        <v>2500</v>
      </c>
      <c r="T29" s="7">
        <v>2000</v>
      </c>
      <c r="U29" s="7">
        <v>200</v>
      </c>
      <c r="V29" s="7">
        <v>125</v>
      </c>
      <c r="W29" s="7">
        <v>200</v>
      </c>
      <c r="X29" s="7">
        <v>300</v>
      </c>
      <c r="Y29" s="7">
        <v>400</v>
      </c>
      <c r="Z29" s="7">
        <v>2500</v>
      </c>
      <c r="AA29" s="7">
        <v>2500</v>
      </c>
      <c r="AB29" s="7">
        <v>2500</v>
      </c>
      <c r="AC29" s="7">
        <v>2000</v>
      </c>
      <c r="AD29" s="7">
        <v>1100</v>
      </c>
      <c r="AE29" s="7">
        <v>1500</v>
      </c>
      <c r="AF29" s="7">
        <v>300</v>
      </c>
      <c r="AG29" s="7">
        <v>500</v>
      </c>
    </row>
    <row r="30" spans="1:35" x14ac:dyDescent="0.35">
      <c r="C30" s="38" t="s">
        <v>145</v>
      </c>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69</v>
      </c>
      <c r="W30" s="7" t="s">
        <v>67</v>
      </c>
      <c r="X30" s="7" t="s">
        <v>67</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1300</v>
      </c>
      <c r="F33" s="7">
        <v>3500</v>
      </c>
      <c r="G33" s="7" t="s">
        <v>33</v>
      </c>
      <c r="H33" s="7">
        <v>575</v>
      </c>
      <c r="I33" s="7">
        <v>300</v>
      </c>
      <c r="J33" s="7">
        <v>6000</v>
      </c>
      <c r="K33" s="7">
        <v>6000</v>
      </c>
      <c r="L33" s="7">
        <v>1875</v>
      </c>
      <c r="M33" s="7">
        <v>2250</v>
      </c>
      <c r="N33" s="7" t="s">
        <v>33</v>
      </c>
      <c r="O33" s="7" t="s">
        <v>33</v>
      </c>
      <c r="P33" s="7" t="s">
        <v>33</v>
      </c>
      <c r="Q33" s="7" t="s">
        <v>33</v>
      </c>
      <c r="R33" s="7" t="s">
        <v>33</v>
      </c>
      <c r="S33" s="7">
        <v>7500</v>
      </c>
      <c r="T33" s="7">
        <v>5750</v>
      </c>
      <c r="U33" s="7" t="s">
        <v>33</v>
      </c>
      <c r="V33" s="7">
        <v>125</v>
      </c>
      <c r="W33" s="7" t="s">
        <v>33</v>
      </c>
      <c r="X33" s="7" t="s">
        <v>33</v>
      </c>
      <c r="Y33" s="7" t="s">
        <v>33</v>
      </c>
      <c r="Z33" s="7">
        <v>2000</v>
      </c>
      <c r="AA33" s="7">
        <v>3125</v>
      </c>
      <c r="AB33" s="7">
        <v>2500</v>
      </c>
      <c r="AC33" s="7">
        <v>3500</v>
      </c>
      <c r="AD33" s="7">
        <v>1625</v>
      </c>
      <c r="AE33" s="7">
        <v>6000</v>
      </c>
      <c r="AF33" s="7">
        <v>250</v>
      </c>
      <c r="AG33" s="7" t="s">
        <v>33</v>
      </c>
      <c r="AI33" s="5">
        <v>11</v>
      </c>
    </row>
    <row r="34" spans="1:35" x14ac:dyDescent="0.35">
      <c r="A34" s="4" t="s">
        <v>73</v>
      </c>
      <c r="B34" s="4" t="s">
        <v>79</v>
      </c>
      <c r="C34" s="4" t="s">
        <v>66</v>
      </c>
      <c r="E34" s="7">
        <v>1250</v>
      </c>
      <c r="F34" s="7">
        <v>3250</v>
      </c>
      <c r="G34" s="7" t="s">
        <v>67</v>
      </c>
      <c r="H34" s="7">
        <v>500</v>
      </c>
      <c r="I34" s="7">
        <v>300</v>
      </c>
      <c r="J34" s="7">
        <v>6000</v>
      </c>
      <c r="K34" s="7">
        <v>2000</v>
      </c>
      <c r="L34" s="7">
        <v>1500</v>
      </c>
      <c r="M34" s="7">
        <v>2000</v>
      </c>
      <c r="N34" s="7" t="s">
        <v>67</v>
      </c>
      <c r="O34" s="7" t="s">
        <v>67</v>
      </c>
      <c r="P34" s="7" t="s">
        <v>67</v>
      </c>
      <c r="Q34" s="7" t="s">
        <v>67</v>
      </c>
      <c r="R34" s="7" t="s">
        <v>67</v>
      </c>
      <c r="S34" s="7">
        <v>7000</v>
      </c>
      <c r="T34" s="7">
        <v>5000</v>
      </c>
      <c r="U34" s="7" t="s">
        <v>67</v>
      </c>
      <c r="V34" s="7">
        <v>125</v>
      </c>
      <c r="W34" s="7" t="s">
        <v>67</v>
      </c>
      <c r="X34" s="7" t="s">
        <v>67</v>
      </c>
      <c r="Y34" s="7" t="s">
        <v>67</v>
      </c>
      <c r="Z34" s="7">
        <v>2000</v>
      </c>
      <c r="AA34" s="7">
        <v>3000</v>
      </c>
      <c r="AB34" s="7">
        <v>2000</v>
      </c>
      <c r="AC34" s="7">
        <v>2500</v>
      </c>
      <c r="AD34" s="7">
        <v>1250</v>
      </c>
      <c r="AE34" s="7">
        <v>5000</v>
      </c>
      <c r="AF34" s="7">
        <v>250</v>
      </c>
      <c r="AG34" s="7" t="s">
        <v>67</v>
      </c>
    </row>
    <row r="35" spans="1:35" x14ac:dyDescent="0.35">
      <c r="A35" s="4" t="s">
        <v>73</v>
      </c>
      <c r="B35" s="4" t="s">
        <v>79</v>
      </c>
      <c r="C35" s="4" t="s">
        <v>68</v>
      </c>
      <c r="E35" s="7">
        <v>1750</v>
      </c>
      <c r="F35" s="7">
        <v>4000</v>
      </c>
      <c r="G35" s="7" t="s">
        <v>67</v>
      </c>
      <c r="H35" s="7">
        <v>700</v>
      </c>
      <c r="I35" s="7">
        <v>400</v>
      </c>
      <c r="J35" s="7">
        <v>7500</v>
      </c>
      <c r="K35" s="7">
        <v>10000</v>
      </c>
      <c r="L35" s="7">
        <v>2000</v>
      </c>
      <c r="M35" s="7">
        <v>2500</v>
      </c>
      <c r="N35" s="7" t="s">
        <v>67</v>
      </c>
      <c r="O35" s="7" t="s">
        <v>67</v>
      </c>
      <c r="P35" s="7" t="s">
        <v>67</v>
      </c>
      <c r="Q35" s="7" t="s">
        <v>67</v>
      </c>
      <c r="R35" s="7" t="s">
        <v>67</v>
      </c>
      <c r="S35" s="7">
        <v>8000</v>
      </c>
      <c r="T35" s="7">
        <v>7500</v>
      </c>
      <c r="U35" s="7" t="s">
        <v>67</v>
      </c>
      <c r="V35" s="7">
        <v>200</v>
      </c>
      <c r="W35" s="7" t="s">
        <v>67</v>
      </c>
      <c r="X35" s="7" t="s">
        <v>67</v>
      </c>
      <c r="Y35" s="7" t="s">
        <v>67</v>
      </c>
      <c r="Z35" s="7">
        <v>6000</v>
      </c>
      <c r="AA35" s="7">
        <v>3500</v>
      </c>
      <c r="AB35" s="7">
        <v>2500</v>
      </c>
      <c r="AC35" s="7">
        <v>4000</v>
      </c>
      <c r="AD35" s="7">
        <v>3000</v>
      </c>
      <c r="AE35" s="7">
        <v>6000</v>
      </c>
      <c r="AF35" s="7">
        <v>250</v>
      </c>
      <c r="AG35" s="7" t="s">
        <v>67</v>
      </c>
    </row>
    <row r="36" spans="1:35" x14ac:dyDescent="0.35">
      <c r="C36" s="38" t="s">
        <v>145</v>
      </c>
      <c r="E36" s="7" t="s">
        <v>69</v>
      </c>
      <c r="F36" s="7" t="s">
        <v>67</v>
      </c>
      <c r="G36" s="7" t="s">
        <v>67</v>
      </c>
      <c r="H36" s="7" t="s">
        <v>69</v>
      </c>
      <c r="I36" s="7" t="s">
        <v>67</v>
      </c>
      <c r="J36" s="7" t="s">
        <v>67</v>
      </c>
      <c r="K36" s="7" t="s">
        <v>69</v>
      </c>
      <c r="L36" s="7" t="s">
        <v>67</v>
      </c>
      <c r="M36" s="7" t="s">
        <v>67</v>
      </c>
      <c r="N36" s="7" t="s">
        <v>67</v>
      </c>
      <c r="O36" s="7" t="s">
        <v>67</v>
      </c>
      <c r="P36" s="7" t="s">
        <v>67</v>
      </c>
      <c r="Q36" s="7" t="s">
        <v>67</v>
      </c>
      <c r="R36" s="7" t="s">
        <v>67</v>
      </c>
      <c r="S36" s="7" t="s">
        <v>67</v>
      </c>
      <c r="T36" s="7" t="s">
        <v>69</v>
      </c>
      <c r="U36" s="7" t="s">
        <v>67</v>
      </c>
      <c r="V36" s="7" t="s">
        <v>69</v>
      </c>
      <c r="W36" s="7" t="s">
        <v>67</v>
      </c>
      <c r="X36" s="7" t="s">
        <v>67</v>
      </c>
      <c r="Y36" s="7" t="s">
        <v>67</v>
      </c>
      <c r="Z36" s="7" t="s">
        <v>69</v>
      </c>
      <c r="AA36" s="7" t="s">
        <v>67</v>
      </c>
      <c r="AB36" s="7" t="s">
        <v>67</v>
      </c>
      <c r="AC36" s="7" t="s">
        <v>69</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1300</v>
      </c>
      <c r="F39" s="7" t="s">
        <v>33</v>
      </c>
      <c r="G39" s="7" t="s">
        <v>33</v>
      </c>
      <c r="H39" s="7">
        <v>650</v>
      </c>
      <c r="I39" s="7">
        <v>325</v>
      </c>
      <c r="J39" s="7">
        <v>7750</v>
      </c>
      <c r="K39" s="7">
        <v>8500</v>
      </c>
      <c r="L39" s="7">
        <v>775</v>
      </c>
      <c r="M39" s="7">
        <v>2600</v>
      </c>
      <c r="N39" s="7">
        <v>8000</v>
      </c>
      <c r="O39" s="7">
        <v>100</v>
      </c>
      <c r="P39" s="7" t="s">
        <v>33</v>
      </c>
      <c r="Q39" s="7" t="s">
        <v>33</v>
      </c>
      <c r="R39" s="7" t="s">
        <v>33</v>
      </c>
      <c r="S39" s="7">
        <v>7500</v>
      </c>
      <c r="T39" s="7">
        <v>4500</v>
      </c>
      <c r="U39" s="7" t="s">
        <v>33</v>
      </c>
      <c r="V39" s="7">
        <v>150</v>
      </c>
      <c r="W39" s="7" t="s">
        <v>33</v>
      </c>
      <c r="X39" s="7" t="s">
        <v>33</v>
      </c>
      <c r="Y39" s="7" t="s">
        <v>33</v>
      </c>
      <c r="Z39" s="7">
        <v>6500</v>
      </c>
      <c r="AA39" s="7">
        <v>5500</v>
      </c>
      <c r="AB39" s="7">
        <v>2500</v>
      </c>
      <c r="AC39" s="7">
        <v>2600</v>
      </c>
      <c r="AD39" s="7" t="s">
        <v>33</v>
      </c>
      <c r="AE39" s="7" t="s">
        <v>33</v>
      </c>
      <c r="AF39" s="7">
        <v>300</v>
      </c>
      <c r="AG39" s="7" t="s">
        <v>33</v>
      </c>
      <c r="AI39" s="5">
        <v>12</v>
      </c>
    </row>
    <row r="40" spans="1:35" x14ac:dyDescent="0.35">
      <c r="A40" s="4" t="s">
        <v>81</v>
      </c>
      <c r="B40" s="4" t="s">
        <v>82</v>
      </c>
      <c r="C40" s="4" t="s">
        <v>66</v>
      </c>
      <c r="E40" s="7">
        <v>1250</v>
      </c>
      <c r="F40" s="7" t="s">
        <v>67</v>
      </c>
      <c r="G40" s="7" t="s">
        <v>67</v>
      </c>
      <c r="H40" s="7">
        <v>600</v>
      </c>
      <c r="I40" s="7">
        <v>300</v>
      </c>
      <c r="J40" s="7">
        <v>6500</v>
      </c>
      <c r="K40" s="7">
        <v>7500</v>
      </c>
      <c r="L40" s="7">
        <v>700</v>
      </c>
      <c r="M40" s="7">
        <v>2250</v>
      </c>
      <c r="N40" s="7">
        <v>7500</v>
      </c>
      <c r="O40" s="7">
        <v>100</v>
      </c>
      <c r="P40" s="7" t="s">
        <v>67</v>
      </c>
      <c r="Q40" s="7" t="s">
        <v>67</v>
      </c>
      <c r="R40" s="7" t="s">
        <v>67</v>
      </c>
      <c r="S40" s="7">
        <v>7500</v>
      </c>
      <c r="T40" s="7">
        <v>4000</v>
      </c>
      <c r="U40" s="7" t="s">
        <v>67</v>
      </c>
      <c r="V40" s="7">
        <v>125</v>
      </c>
      <c r="W40" s="7" t="s">
        <v>67</v>
      </c>
      <c r="X40" s="7" t="s">
        <v>67</v>
      </c>
      <c r="Y40" s="7" t="s">
        <v>67</v>
      </c>
      <c r="Z40" s="7">
        <v>6000</v>
      </c>
      <c r="AA40" s="7">
        <v>5000</v>
      </c>
      <c r="AB40" s="7">
        <v>2250</v>
      </c>
      <c r="AC40" s="7">
        <v>2500</v>
      </c>
      <c r="AD40" s="7" t="s">
        <v>67</v>
      </c>
      <c r="AE40" s="7" t="s">
        <v>67</v>
      </c>
      <c r="AF40" s="7">
        <v>275</v>
      </c>
      <c r="AG40" s="7" t="s">
        <v>67</v>
      </c>
    </row>
    <row r="41" spans="1:35" x14ac:dyDescent="0.35">
      <c r="A41" s="4" t="s">
        <v>81</v>
      </c>
      <c r="B41" s="4" t="s">
        <v>82</v>
      </c>
      <c r="C41" s="4" t="s">
        <v>68</v>
      </c>
      <c r="E41" s="7">
        <v>1350</v>
      </c>
      <c r="F41" s="7" t="s">
        <v>67</v>
      </c>
      <c r="G41" s="7" t="s">
        <v>67</v>
      </c>
      <c r="H41" s="7">
        <v>700</v>
      </c>
      <c r="I41" s="7">
        <v>350</v>
      </c>
      <c r="J41" s="7">
        <v>8500</v>
      </c>
      <c r="K41" s="7">
        <v>11000</v>
      </c>
      <c r="L41" s="7">
        <v>1150</v>
      </c>
      <c r="M41" s="7">
        <v>2750</v>
      </c>
      <c r="N41" s="7">
        <v>8000</v>
      </c>
      <c r="O41" s="7">
        <v>100</v>
      </c>
      <c r="P41" s="7" t="s">
        <v>67</v>
      </c>
      <c r="Q41" s="7" t="s">
        <v>67</v>
      </c>
      <c r="R41" s="7" t="s">
        <v>67</v>
      </c>
      <c r="S41" s="7">
        <v>7500</v>
      </c>
      <c r="T41" s="7">
        <v>4500</v>
      </c>
      <c r="U41" s="7" t="s">
        <v>67</v>
      </c>
      <c r="V41" s="7">
        <v>175</v>
      </c>
      <c r="W41" s="7" t="s">
        <v>67</v>
      </c>
      <c r="X41" s="7" t="s">
        <v>67</v>
      </c>
      <c r="Y41" s="7" t="s">
        <v>67</v>
      </c>
      <c r="Z41" s="7">
        <v>7000</v>
      </c>
      <c r="AA41" s="7">
        <v>5500</v>
      </c>
      <c r="AB41" s="7">
        <v>2750</v>
      </c>
      <c r="AC41" s="7">
        <v>2750</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69</v>
      </c>
      <c r="L42" s="7" t="s">
        <v>69</v>
      </c>
      <c r="M42" s="7" t="s">
        <v>67</v>
      </c>
      <c r="N42" s="7" t="s">
        <v>67</v>
      </c>
      <c r="O42" s="7" t="s">
        <v>67</v>
      </c>
      <c r="P42" s="7" t="s">
        <v>67</v>
      </c>
      <c r="Q42" s="7" t="s">
        <v>67</v>
      </c>
      <c r="R42" s="7" t="s">
        <v>67</v>
      </c>
      <c r="S42" s="7" t="s">
        <v>67</v>
      </c>
      <c r="T42" s="7" t="s">
        <v>67</v>
      </c>
      <c r="U42" s="7" t="s">
        <v>67</v>
      </c>
      <c r="V42" s="7" t="s">
        <v>69</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146</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c r="AI51" s="5">
        <v>29</v>
      </c>
    </row>
    <row r="52" spans="1:35" x14ac:dyDescent="0.35">
      <c r="A52" s="4" t="s">
        <v>81</v>
      </c>
      <c r="B52" s="4" t="s">
        <v>2189</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2189</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300</v>
      </c>
      <c r="I57" s="7">
        <v>250</v>
      </c>
      <c r="J57" s="7" t="s">
        <v>33</v>
      </c>
      <c r="K57" s="7" t="s">
        <v>33</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t="s">
        <v>33</v>
      </c>
      <c r="AC57" s="7" t="s">
        <v>33</v>
      </c>
      <c r="AD57" s="7" t="s">
        <v>33</v>
      </c>
      <c r="AE57" s="7" t="s">
        <v>33</v>
      </c>
      <c r="AF57" s="7" t="s">
        <v>33</v>
      </c>
      <c r="AG57" s="7" t="s">
        <v>33</v>
      </c>
      <c r="AI57" s="5">
        <v>21</v>
      </c>
    </row>
    <row r="58" spans="1:35" x14ac:dyDescent="0.35">
      <c r="A58" s="4" t="s">
        <v>81</v>
      </c>
      <c r="B58" s="4" t="s">
        <v>86</v>
      </c>
      <c r="C58" s="4" t="s">
        <v>66</v>
      </c>
      <c r="E58" s="7" t="s">
        <v>67</v>
      </c>
      <c r="F58" s="7" t="s">
        <v>67</v>
      </c>
      <c r="G58" s="7" t="s">
        <v>67</v>
      </c>
      <c r="H58" s="7">
        <v>300</v>
      </c>
      <c r="I58" s="7">
        <v>250</v>
      </c>
      <c r="J58" s="7" t="s">
        <v>67</v>
      </c>
      <c r="K58" s="7" t="s">
        <v>67</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t="s">
        <v>67</v>
      </c>
      <c r="AC58" s="7" t="s">
        <v>67</v>
      </c>
      <c r="AD58" s="7" t="s">
        <v>67</v>
      </c>
      <c r="AE58" s="7" t="s">
        <v>67</v>
      </c>
      <c r="AF58" s="7" t="s">
        <v>67</v>
      </c>
      <c r="AG58" s="7" t="s">
        <v>67</v>
      </c>
    </row>
    <row r="59" spans="1:35" x14ac:dyDescent="0.35">
      <c r="A59" s="4" t="s">
        <v>81</v>
      </c>
      <c r="B59" s="4" t="s">
        <v>86</v>
      </c>
      <c r="C59" s="4" t="s">
        <v>68</v>
      </c>
      <c r="E59" s="7" t="s">
        <v>67</v>
      </c>
      <c r="F59" s="7" t="s">
        <v>67</v>
      </c>
      <c r="G59" s="7" t="s">
        <v>67</v>
      </c>
      <c r="H59" s="7">
        <v>300</v>
      </c>
      <c r="I59" s="7">
        <v>250</v>
      </c>
      <c r="J59" s="7" t="s">
        <v>67</v>
      </c>
      <c r="K59" s="7" t="s">
        <v>67</v>
      </c>
      <c r="L59" s="7" t="s">
        <v>67</v>
      </c>
      <c r="M59" s="7" t="s">
        <v>67</v>
      </c>
      <c r="N59" s="7" t="s">
        <v>67</v>
      </c>
      <c r="O59" s="7" t="s">
        <v>67</v>
      </c>
      <c r="P59" s="7" t="s">
        <v>67</v>
      </c>
      <c r="Q59" s="7" t="s">
        <v>67</v>
      </c>
      <c r="R59" s="7" t="s">
        <v>67</v>
      </c>
      <c r="S59" s="7" t="s">
        <v>67</v>
      </c>
      <c r="T59" s="7" t="s">
        <v>67</v>
      </c>
      <c r="U59" s="7">
        <v>500</v>
      </c>
      <c r="V59" s="7">
        <v>250</v>
      </c>
      <c r="W59" s="7" t="s">
        <v>67</v>
      </c>
      <c r="X59" s="7">
        <v>1000</v>
      </c>
      <c r="Y59" s="7">
        <v>2000</v>
      </c>
      <c r="Z59" s="7">
        <v>2000</v>
      </c>
      <c r="AA59" s="7">
        <v>3500</v>
      </c>
      <c r="AB59" s="7" t="s">
        <v>67</v>
      </c>
      <c r="AC59" s="7" t="s">
        <v>67</v>
      </c>
      <c r="AD59" s="7" t="s">
        <v>67</v>
      </c>
      <c r="AE59" s="7" t="s">
        <v>67</v>
      </c>
      <c r="AF59" s="7" t="s">
        <v>67</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69</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2500</v>
      </c>
      <c r="G63" s="7" t="s">
        <v>33</v>
      </c>
      <c r="H63" s="7">
        <v>400</v>
      </c>
      <c r="I63" s="7">
        <v>300</v>
      </c>
      <c r="J63" s="7">
        <v>5000</v>
      </c>
      <c r="K63" s="7">
        <v>11000</v>
      </c>
      <c r="L63" s="7">
        <v>1500</v>
      </c>
      <c r="M63" s="7">
        <v>2000</v>
      </c>
      <c r="N63" s="7" t="s">
        <v>33</v>
      </c>
      <c r="O63" s="7">
        <v>100</v>
      </c>
      <c r="P63" s="7" t="s">
        <v>33</v>
      </c>
      <c r="Q63" s="7">
        <v>27250</v>
      </c>
      <c r="R63" s="7">
        <v>40000</v>
      </c>
      <c r="S63" s="7">
        <v>7375</v>
      </c>
      <c r="T63" s="7">
        <v>5000</v>
      </c>
      <c r="U63" s="7">
        <v>300</v>
      </c>
      <c r="V63" s="7">
        <v>150</v>
      </c>
      <c r="W63" s="7" t="s">
        <v>33</v>
      </c>
      <c r="X63" s="7">
        <v>1500</v>
      </c>
      <c r="Y63" s="7" t="s">
        <v>33</v>
      </c>
      <c r="Z63" s="7">
        <v>1500</v>
      </c>
      <c r="AA63" s="7">
        <v>3000</v>
      </c>
      <c r="AB63" s="7">
        <v>2000</v>
      </c>
      <c r="AC63" s="7">
        <v>2000</v>
      </c>
      <c r="AD63" s="7">
        <v>1500</v>
      </c>
      <c r="AE63" s="7">
        <v>3000</v>
      </c>
      <c r="AF63" s="7">
        <v>200</v>
      </c>
      <c r="AG63" s="7">
        <v>200</v>
      </c>
      <c r="AI63" s="5">
        <v>5</v>
      </c>
    </row>
    <row r="64" spans="1:35" x14ac:dyDescent="0.35">
      <c r="A64" s="4" t="s">
        <v>81</v>
      </c>
      <c r="B64" s="4" t="s">
        <v>88</v>
      </c>
      <c r="C64" s="4" t="s">
        <v>66</v>
      </c>
      <c r="E64" s="7">
        <v>800</v>
      </c>
      <c r="F64" s="7">
        <v>2000</v>
      </c>
      <c r="G64" s="7" t="s">
        <v>67</v>
      </c>
      <c r="H64" s="7">
        <v>400</v>
      </c>
      <c r="I64" s="7">
        <v>300</v>
      </c>
      <c r="J64" s="7">
        <v>5000</v>
      </c>
      <c r="K64" s="7">
        <v>11000</v>
      </c>
      <c r="L64" s="7">
        <v>1500</v>
      </c>
      <c r="M64" s="7">
        <v>2000</v>
      </c>
      <c r="N64" s="7" t="s">
        <v>67</v>
      </c>
      <c r="O64" s="7">
        <v>100</v>
      </c>
      <c r="P64" s="7" t="s">
        <v>67</v>
      </c>
      <c r="Q64" s="7">
        <v>27000</v>
      </c>
      <c r="R64" s="7">
        <v>40000</v>
      </c>
      <c r="S64" s="7">
        <v>7000</v>
      </c>
      <c r="T64" s="7">
        <v>5000</v>
      </c>
      <c r="U64" s="7">
        <v>150</v>
      </c>
      <c r="V64" s="7">
        <v>125</v>
      </c>
      <c r="W64" s="7" t="s">
        <v>67</v>
      </c>
      <c r="X64" s="7">
        <v>1500</v>
      </c>
      <c r="Y64" s="7" t="s">
        <v>67</v>
      </c>
      <c r="Z64" s="7">
        <v>1500</v>
      </c>
      <c r="AA64" s="7">
        <v>3000</v>
      </c>
      <c r="AB64" s="7">
        <v>2000</v>
      </c>
      <c r="AC64" s="7">
        <v>2000</v>
      </c>
      <c r="AD64" s="7">
        <v>1500</v>
      </c>
      <c r="AE64" s="7">
        <v>2500</v>
      </c>
      <c r="AF64" s="7">
        <v>200</v>
      </c>
      <c r="AG64" s="7">
        <v>200</v>
      </c>
    </row>
    <row r="65" spans="1:35" x14ac:dyDescent="0.35">
      <c r="A65" s="4" t="s">
        <v>81</v>
      </c>
      <c r="B65" s="4" t="s">
        <v>88</v>
      </c>
      <c r="C65" s="4" t="s">
        <v>68</v>
      </c>
      <c r="E65" s="7">
        <v>1000</v>
      </c>
      <c r="F65" s="7">
        <v>3500</v>
      </c>
      <c r="G65" s="7" t="s">
        <v>67</v>
      </c>
      <c r="H65" s="7">
        <v>400</v>
      </c>
      <c r="I65" s="7">
        <v>300</v>
      </c>
      <c r="J65" s="7">
        <v>5000</v>
      </c>
      <c r="K65" s="7">
        <v>11000</v>
      </c>
      <c r="L65" s="7">
        <v>1500</v>
      </c>
      <c r="M65" s="7">
        <v>2000</v>
      </c>
      <c r="N65" s="7" t="s">
        <v>67</v>
      </c>
      <c r="O65" s="7">
        <v>100</v>
      </c>
      <c r="P65" s="7" t="s">
        <v>67</v>
      </c>
      <c r="Q65" s="7">
        <v>27500</v>
      </c>
      <c r="R65" s="7">
        <v>40000</v>
      </c>
      <c r="S65" s="7">
        <v>7500</v>
      </c>
      <c r="T65" s="7">
        <v>5500</v>
      </c>
      <c r="U65" s="7">
        <v>300</v>
      </c>
      <c r="V65" s="7">
        <v>150</v>
      </c>
      <c r="W65" s="7" t="s">
        <v>67</v>
      </c>
      <c r="X65" s="7">
        <v>1500</v>
      </c>
      <c r="Y65" s="7" t="s">
        <v>67</v>
      </c>
      <c r="Z65" s="7">
        <v>1500</v>
      </c>
      <c r="AA65" s="7">
        <v>3000</v>
      </c>
      <c r="AB65" s="7">
        <v>2000</v>
      </c>
      <c r="AC65" s="7">
        <v>2000</v>
      </c>
      <c r="AD65" s="7">
        <v>1500</v>
      </c>
      <c r="AE65" s="7">
        <v>3000</v>
      </c>
      <c r="AF65" s="7">
        <v>200</v>
      </c>
      <c r="AG65" s="7">
        <v>500</v>
      </c>
    </row>
    <row r="66" spans="1:35" x14ac:dyDescent="0.35">
      <c r="C66" s="38" t="s">
        <v>145</v>
      </c>
      <c r="E66" s="7" t="s">
        <v>67</v>
      </c>
      <c r="F66" s="7" t="s">
        <v>69</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69</v>
      </c>
      <c r="V66" s="7" t="s">
        <v>67</v>
      </c>
      <c r="W66" s="7" t="s">
        <v>67</v>
      </c>
      <c r="X66" s="7" t="s">
        <v>67</v>
      </c>
      <c r="Y66" s="7" t="s">
        <v>67</v>
      </c>
      <c r="Z66" s="7" t="s">
        <v>67</v>
      </c>
      <c r="AA66" s="7" t="s">
        <v>67</v>
      </c>
      <c r="AB66" s="7" t="s">
        <v>67</v>
      </c>
      <c r="AC66" s="7" t="s">
        <v>67</v>
      </c>
      <c r="AD66" s="7" t="s">
        <v>67</v>
      </c>
      <c r="AE66" s="7" t="s">
        <v>67</v>
      </c>
      <c r="AF66" s="7" t="s">
        <v>67</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550</v>
      </c>
      <c r="J69" s="7">
        <v>5000</v>
      </c>
      <c r="K69" s="7">
        <v>8000</v>
      </c>
      <c r="L69" s="7" t="s">
        <v>33</v>
      </c>
      <c r="M69" s="7">
        <v>5000</v>
      </c>
      <c r="N69" s="7" t="s">
        <v>33</v>
      </c>
      <c r="O69" s="7" t="s">
        <v>33</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250</v>
      </c>
      <c r="AG69" s="7" t="s">
        <v>33</v>
      </c>
      <c r="AI69" s="5">
        <v>17</v>
      </c>
    </row>
    <row r="70" spans="1:35" x14ac:dyDescent="0.35">
      <c r="A70" s="4" t="s">
        <v>81</v>
      </c>
      <c r="B70" s="4" t="s">
        <v>90</v>
      </c>
      <c r="C70" s="4" t="s">
        <v>66</v>
      </c>
      <c r="E70" s="7">
        <v>1250</v>
      </c>
      <c r="F70" s="7" t="s">
        <v>67</v>
      </c>
      <c r="G70" s="7" t="s">
        <v>67</v>
      </c>
      <c r="H70" s="7" t="s">
        <v>67</v>
      </c>
      <c r="I70" s="7">
        <v>500</v>
      </c>
      <c r="J70" s="7">
        <v>5000</v>
      </c>
      <c r="K70" s="7">
        <v>7500</v>
      </c>
      <c r="L70" s="7" t="s">
        <v>67</v>
      </c>
      <c r="M70" s="7">
        <v>500</v>
      </c>
      <c r="N70" s="7" t="s">
        <v>67</v>
      </c>
      <c r="O70" s="7" t="s">
        <v>67</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1500</v>
      </c>
      <c r="F71" s="7" t="s">
        <v>67</v>
      </c>
      <c r="G71" s="7" t="s">
        <v>67</v>
      </c>
      <c r="H71" s="7" t="s">
        <v>67</v>
      </c>
      <c r="I71" s="7">
        <v>600</v>
      </c>
      <c r="J71" s="7">
        <v>5500</v>
      </c>
      <c r="K71" s="7">
        <v>8000</v>
      </c>
      <c r="L71" s="7" t="s">
        <v>67</v>
      </c>
      <c r="M71" s="7">
        <v>5000</v>
      </c>
      <c r="N71" s="7" t="s">
        <v>67</v>
      </c>
      <c r="O71" s="7" t="s">
        <v>67</v>
      </c>
      <c r="P71" s="7" t="s">
        <v>67</v>
      </c>
      <c r="Q71" s="7" t="s">
        <v>67</v>
      </c>
      <c r="R71" s="7" t="s">
        <v>67</v>
      </c>
      <c r="S71" s="7" t="s">
        <v>67</v>
      </c>
      <c r="T71" s="7" t="s">
        <v>67</v>
      </c>
      <c r="U71" s="7" t="s">
        <v>67</v>
      </c>
      <c r="V71" s="7">
        <v>200</v>
      </c>
      <c r="W71" s="7" t="s">
        <v>67</v>
      </c>
      <c r="X71" s="7" t="s">
        <v>67</v>
      </c>
      <c r="Y71" s="7" t="s">
        <v>67</v>
      </c>
      <c r="Z71" s="7">
        <v>2500</v>
      </c>
      <c r="AA71" s="7">
        <v>3500</v>
      </c>
      <c r="AB71" s="7">
        <v>2000</v>
      </c>
      <c r="AC71" s="7">
        <v>2000</v>
      </c>
      <c r="AD71" s="7">
        <v>1750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425</v>
      </c>
      <c r="I75" s="7">
        <v>300</v>
      </c>
      <c r="J75" s="7">
        <v>5000</v>
      </c>
      <c r="K75" s="7">
        <v>20000</v>
      </c>
      <c r="L75" s="7">
        <v>1000</v>
      </c>
      <c r="M75" s="7">
        <v>2000</v>
      </c>
      <c r="N75" s="7">
        <v>2500</v>
      </c>
      <c r="O75" s="7" t="s">
        <v>33</v>
      </c>
      <c r="P75" s="7" t="s">
        <v>33</v>
      </c>
      <c r="Q75" s="7" t="s">
        <v>33</v>
      </c>
      <c r="R75" s="7" t="s">
        <v>33</v>
      </c>
      <c r="S75" s="7">
        <v>8500</v>
      </c>
      <c r="T75" s="7">
        <v>3500</v>
      </c>
      <c r="U75" s="7">
        <v>375</v>
      </c>
      <c r="V75" s="7">
        <v>125</v>
      </c>
      <c r="W75" s="7" t="s">
        <v>33</v>
      </c>
      <c r="X75" s="7" t="s">
        <v>33</v>
      </c>
      <c r="Y75" s="7" t="s">
        <v>33</v>
      </c>
      <c r="Z75" s="7">
        <v>3125</v>
      </c>
      <c r="AA75" s="7" t="s">
        <v>33</v>
      </c>
      <c r="AB75" s="7" t="s">
        <v>33</v>
      </c>
      <c r="AC75" s="7" t="s">
        <v>33</v>
      </c>
      <c r="AD75" s="7">
        <v>1500</v>
      </c>
      <c r="AE75" s="7" t="s">
        <v>33</v>
      </c>
      <c r="AF75" s="7">
        <v>300</v>
      </c>
      <c r="AG75" s="7" t="s">
        <v>33</v>
      </c>
      <c r="AI75" s="5">
        <v>14</v>
      </c>
    </row>
    <row r="76" spans="1:35" x14ac:dyDescent="0.35">
      <c r="A76" s="4" t="s">
        <v>81</v>
      </c>
      <c r="B76" s="4" t="s">
        <v>92</v>
      </c>
      <c r="C76" s="4" t="s">
        <v>66</v>
      </c>
      <c r="E76" s="7">
        <v>1250</v>
      </c>
      <c r="F76" s="7" t="s">
        <v>67</v>
      </c>
      <c r="G76" s="7" t="s">
        <v>67</v>
      </c>
      <c r="H76" s="7">
        <v>400</v>
      </c>
      <c r="I76" s="7">
        <v>300</v>
      </c>
      <c r="J76" s="7">
        <v>5000</v>
      </c>
      <c r="K76" s="7">
        <v>18000</v>
      </c>
      <c r="L76" s="7">
        <v>1000</v>
      </c>
      <c r="M76" s="7">
        <v>2000</v>
      </c>
      <c r="N76" s="7">
        <v>2500</v>
      </c>
      <c r="O76" s="7" t="s">
        <v>67</v>
      </c>
      <c r="P76" s="7" t="s">
        <v>67</v>
      </c>
      <c r="Q76" s="7" t="s">
        <v>67</v>
      </c>
      <c r="R76" s="7" t="s">
        <v>67</v>
      </c>
      <c r="S76" s="7">
        <v>8000</v>
      </c>
      <c r="T76" s="7">
        <v>3500</v>
      </c>
      <c r="U76" s="7">
        <v>300</v>
      </c>
      <c r="V76" s="7">
        <v>125</v>
      </c>
      <c r="W76" s="7" t="s">
        <v>67</v>
      </c>
      <c r="X76" s="7" t="s">
        <v>67</v>
      </c>
      <c r="Y76" s="7" t="s">
        <v>67</v>
      </c>
      <c r="Z76" s="7">
        <v>3000</v>
      </c>
      <c r="AA76" s="7" t="s">
        <v>67</v>
      </c>
      <c r="AB76" s="7" t="s">
        <v>67</v>
      </c>
      <c r="AC76" s="7" t="s">
        <v>67</v>
      </c>
      <c r="AD76" s="7">
        <v>1500</v>
      </c>
      <c r="AE76" s="7" t="s">
        <v>67</v>
      </c>
      <c r="AF76" s="7">
        <v>250</v>
      </c>
      <c r="AG76" s="7" t="s">
        <v>67</v>
      </c>
    </row>
    <row r="77" spans="1:35" x14ac:dyDescent="0.35">
      <c r="A77" s="4" t="s">
        <v>81</v>
      </c>
      <c r="B77" s="4" t="s">
        <v>92</v>
      </c>
      <c r="C77" s="4" t="s">
        <v>68</v>
      </c>
      <c r="E77" s="7">
        <v>1250</v>
      </c>
      <c r="F77" s="7" t="s">
        <v>67</v>
      </c>
      <c r="G77" s="7" t="s">
        <v>67</v>
      </c>
      <c r="H77" s="7">
        <v>450</v>
      </c>
      <c r="I77" s="7">
        <v>300</v>
      </c>
      <c r="J77" s="7">
        <v>5000</v>
      </c>
      <c r="K77" s="7">
        <v>20000</v>
      </c>
      <c r="L77" s="7">
        <v>1000</v>
      </c>
      <c r="M77" s="7">
        <v>2000</v>
      </c>
      <c r="N77" s="7">
        <v>3000</v>
      </c>
      <c r="O77" s="7" t="s">
        <v>67</v>
      </c>
      <c r="P77" s="7" t="s">
        <v>67</v>
      </c>
      <c r="Q77" s="7" t="s">
        <v>67</v>
      </c>
      <c r="R77" s="7" t="s">
        <v>67</v>
      </c>
      <c r="S77" s="7">
        <v>9000</v>
      </c>
      <c r="T77" s="7">
        <v>4000</v>
      </c>
      <c r="U77" s="7">
        <v>400</v>
      </c>
      <c r="V77" s="7">
        <v>125</v>
      </c>
      <c r="W77" s="7" t="s">
        <v>67</v>
      </c>
      <c r="X77" s="7" t="s">
        <v>67</v>
      </c>
      <c r="Y77" s="7" t="s">
        <v>67</v>
      </c>
      <c r="Z77" s="7">
        <v>3250</v>
      </c>
      <c r="AA77" s="7" t="s">
        <v>67</v>
      </c>
      <c r="AB77" s="7" t="s">
        <v>67</v>
      </c>
      <c r="AC77" s="7" t="s">
        <v>67</v>
      </c>
      <c r="AD77" s="7">
        <v>2000</v>
      </c>
      <c r="AE77" s="7" t="s">
        <v>67</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t="s">
        <v>33</v>
      </c>
      <c r="J81" s="7" t="s">
        <v>33</v>
      </c>
      <c r="K81" s="7" t="s">
        <v>33</v>
      </c>
      <c r="L81" s="7" t="s">
        <v>33</v>
      </c>
      <c r="M81" s="7" t="s">
        <v>33</v>
      </c>
      <c r="N81" s="7" t="s">
        <v>33</v>
      </c>
      <c r="O81" s="7" t="s">
        <v>33</v>
      </c>
      <c r="P81" s="7" t="s">
        <v>33</v>
      </c>
      <c r="Q81" s="7" t="s">
        <v>33</v>
      </c>
      <c r="R81" s="7" t="s">
        <v>33</v>
      </c>
      <c r="S81" s="7" t="s">
        <v>33</v>
      </c>
      <c r="T81" s="7" t="s">
        <v>33</v>
      </c>
      <c r="U81" s="7" t="s">
        <v>33</v>
      </c>
      <c r="V81" s="7" t="s">
        <v>33</v>
      </c>
      <c r="W81" s="7" t="s">
        <v>33</v>
      </c>
      <c r="X81" s="7" t="s">
        <v>33</v>
      </c>
      <c r="Y81" s="7" t="s">
        <v>33</v>
      </c>
      <c r="Z81" s="7" t="s">
        <v>33</v>
      </c>
      <c r="AA81" s="7">
        <v>3000</v>
      </c>
      <c r="AB81" s="7">
        <v>2500</v>
      </c>
      <c r="AC81" s="7" t="s">
        <v>33</v>
      </c>
      <c r="AD81" s="7" t="s">
        <v>33</v>
      </c>
      <c r="AE81" s="7" t="s">
        <v>33</v>
      </c>
      <c r="AF81" s="7">
        <v>250</v>
      </c>
      <c r="AG81" s="7" t="s">
        <v>33</v>
      </c>
      <c r="AI81" s="5">
        <v>25</v>
      </c>
    </row>
    <row r="82" spans="1:35" x14ac:dyDescent="0.35">
      <c r="A82" s="4" t="s">
        <v>81</v>
      </c>
      <c r="B82" s="4" t="s">
        <v>94</v>
      </c>
      <c r="C82" s="4" t="s">
        <v>66</v>
      </c>
      <c r="E82" s="7">
        <v>1000</v>
      </c>
      <c r="F82" s="7" t="s">
        <v>67</v>
      </c>
      <c r="G82" s="7" t="s">
        <v>67</v>
      </c>
      <c r="H82" s="7" t="s">
        <v>67</v>
      </c>
      <c r="I82" s="7" t="s">
        <v>67</v>
      </c>
      <c r="J82" s="7" t="s">
        <v>67</v>
      </c>
      <c r="K82" s="7" t="s">
        <v>67</v>
      </c>
      <c r="L82" s="7" t="s">
        <v>67</v>
      </c>
      <c r="M82" s="7" t="s">
        <v>67</v>
      </c>
      <c r="N82" s="7" t="s">
        <v>67</v>
      </c>
      <c r="O82" s="7" t="s">
        <v>67</v>
      </c>
      <c r="P82" s="7" t="s">
        <v>67</v>
      </c>
      <c r="Q82" s="7" t="s">
        <v>67</v>
      </c>
      <c r="R82" s="7" t="s">
        <v>67</v>
      </c>
      <c r="S82" s="7" t="s">
        <v>67</v>
      </c>
      <c r="T82" s="7" t="s">
        <v>67</v>
      </c>
      <c r="U82" s="7" t="s">
        <v>67</v>
      </c>
      <c r="V82" s="7" t="s">
        <v>67</v>
      </c>
      <c r="W82" s="7" t="s">
        <v>67</v>
      </c>
      <c r="X82" s="7" t="s">
        <v>67</v>
      </c>
      <c r="Y82" s="7" t="s">
        <v>67</v>
      </c>
      <c r="Z82" s="7" t="s">
        <v>67</v>
      </c>
      <c r="AA82" s="7">
        <v>3000</v>
      </c>
      <c r="AB82" s="7">
        <v>2000</v>
      </c>
      <c r="AC82" s="7" t="s">
        <v>67</v>
      </c>
      <c r="AD82" s="7" t="s">
        <v>67</v>
      </c>
      <c r="AE82" s="7" t="s">
        <v>67</v>
      </c>
      <c r="AF82" s="7">
        <v>250</v>
      </c>
      <c r="AG82" s="7" t="s">
        <v>67</v>
      </c>
    </row>
    <row r="83" spans="1:35" x14ac:dyDescent="0.35">
      <c r="A83" s="4" t="s">
        <v>81</v>
      </c>
      <c r="B83" s="4" t="s">
        <v>94</v>
      </c>
      <c r="C83" s="4" t="s">
        <v>68</v>
      </c>
      <c r="E83" s="7">
        <v>1000</v>
      </c>
      <c r="F83" s="7" t="s">
        <v>67</v>
      </c>
      <c r="G83" s="7" t="s">
        <v>67</v>
      </c>
      <c r="H83" s="7" t="s">
        <v>67</v>
      </c>
      <c r="I83" s="7" t="s">
        <v>67</v>
      </c>
      <c r="J83" s="7" t="s">
        <v>67</v>
      </c>
      <c r="K83" s="7" t="s">
        <v>67</v>
      </c>
      <c r="L83" s="7" t="s">
        <v>67</v>
      </c>
      <c r="M83" s="7" t="s">
        <v>67</v>
      </c>
      <c r="N83" s="7" t="s">
        <v>67</v>
      </c>
      <c r="O83" s="7" t="s">
        <v>67</v>
      </c>
      <c r="P83" s="7" t="s">
        <v>67</v>
      </c>
      <c r="Q83" s="7" t="s">
        <v>67</v>
      </c>
      <c r="R83" s="7" t="s">
        <v>67</v>
      </c>
      <c r="S83" s="7" t="s">
        <v>67</v>
      </c>
      <c r="T83" s="7" t="s">
        <v>67</v>
      </c>
      <c r="U83" s="7" t="s">
        <v>67</v>
      </c>
      <c r="V83" s="7" t="s">
        <v>67</v>
      </c>
      <c r="W83" s="7" t="s">
        <v>67</v>
      </c>
      <c r="X83" s="7" t="s">
        <v>67</v>
      </c>
      <c r="Y83" s="7" t="s">
        <v>67</v>
      </c>
      <c r="Z83" s="7" t="s">
        <v>67</v>
      </c>
      <c r="AA83" s="7">
        <v>3000</v>
      </c>
      <c r="AB83" s="7">
        <v>2500</v>
      </c>
      <c r="AC83" s="7" t="s">
        <v>67</v>
      </c>
      <c r="AD83" s="7" t="s">
        <v>67</v>
      </c>
      <c r="AE83" s="7" t="s">
        <v>67</v>
      </c>
      <c r="AF83" s="7">
        <v>250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350</v>
      </c>
      <c r="J87" s="7">
        <v>7500</v>
      </c>
      <c r="K87" s="7">
        <v>3250</v>
      </c>
      <c r="L87" s="7">
        <v>1725</v>
      </c>
      <c r="M87" s="7">
        <v>3375</v>
      </c>
      <c r="N87" s="7">
        <v>8500</v>
      </c>
      <c r="O87" s="7">
        <v>100</v>
      </c>
      <c r="P87" s="7">
        <v>15000</v>
      </c>
      <c r="Q87" s="7">
        <v>26750</v>
      </c>
      <c r="R87" s="7">
        <v>36250</v>
      </c>
      <c r="S87" s="7">
        <v>6125</v>
      </c>
      <c r="T87" s="7">
        <v>4625</v>
      </c>
      <c r="U87" s="7">
        <v>925</v>
      </c>
      <c r="V87" s="7">
        <v>150</v>
      </c>
      <c r="W87" s="7">
        <v>450</v>
      </c>
      <c r="X87" s="7">
        <v>750</v>
      </c>
      <c r="Y87" s="7">
        <v>1000</v>
      </c>
      <c r="Z87" s="7">
        <v>2500</v>
      </c>
      <c r="AA87" s="7">
        <v>3125</v>
      </c>
      <c r="AB87" s="7">
        <v>3000</v>
      </c>
      <c r="AC87" s="7">
        <v>2875</v>
      </c>
      <c r="AD87" s="7">
        <v>2125</v>
      </c>
      <c r="AE87" s="7">
        <v>3250</v>
      </c>
      <c r="AF87" s="7">
        <v>600</v>
      </c>
      <c r="AG87" s="7">
        <v>500</v>
      </c>
      <c r="AI87" s="5">
        <v>0</v>
      </c>
    </row>
    <row r="88" spans="1:35" x14ac:dyDescent="0.35">
      <c r="A88" s="4" t="s">
        <v>96</v>
      </c>
      <c r="B88" s="4" t="s">
        <v>97</v>
      </c>
      <c r="C88" s="4" t="s">
        <v>66</v>
      </c>
      <c r="E88" s="7">
        <v>800</v>
      </c>
      <c r="F88" s="7">
        <v>1000</v>
      </c>
      <c r="G88" s="7">
        <v>1500</v>
      </c>
      <c r="H88" s="7">
        <v>500</v>
      </c>
      <c r="I88" s="7">
        <v>350</v>
      </c>
      <c r="J88" s="7">
        <v>7500</v>
      </c>
      <c r="K88" s="7">
        <v>3000</v>
      </c>
      <c r="L88" s="7">
        <v>1500</v>
      </c>
      <c r="M88" s="7">
        <v>3000</v>
      </c>
      <c r="N88" s="7">
        <v>7000</v>
      </c>
      <c r="O88" s="7">
        <v>100</v>
      </c>
      <c r="P88" s="7">
        <v>12000</v>
      </c>
      <c r="Q88" s="7">
        <v>22500</v>
      </c>
      <c r="R88" s="7">
        <v>27000</v>
      </c>
      <c r="S88" s="7">
        <v>5250</v>
      </c>
      <c r="T88" s="7">
        <v>3500</v>
      </c>
      <c r="U88" s="7">
        <v>300</v>
      </c>
      <c r="V88" s="7">
        <v>150</v>
      </c>
      <c r="W88" s="7">
        <v>300</v>
      </c>
      <c r="X88" s="7">
        <v>400</v>
      </c>
      <c r="Y88" s="7">
        <v>600</v>
      </c>
      <c r="Z88" s="7">
        <v>2500</v>
      </c>
      <c r="AA88" s="7">
        <v>2500</v>
      </c>
      <c r="AB88" s="7">
        <v>2500</v>
      </c>
      <c r="AC88" s="7">
        <v>2750</v>
      </c>
      <c r="AD88" s="7">
        <v>1250</v>
      </c>
      <c r="AE88" s="7">
        <v>3000</v>
      </c>
      <c r="AF88" s="7">
        <v>200</v>
      </c>
      <c r="AG88" s="7">
        <v>300</v>
      </c>
    </row>
    <row r="89" spans="1:35" x14ac:dyDescent="0.35">
      <c r="A89" s="4" t="s">
        <v>96</v>
      </c>
      <c r="B89" s="4" t="s">
        <v>97</v>
      </c>
      <c r="C89" s="4" t="s">
        <v>68</v>
      </c>
      <c r="E89" s="7">
        <v>1200</v>
      </c>
      <c r="F89" s="7">
        <v>5000</v>
      </c>
      <c r="G89" s="7">
        <v>6000</v>
      </c>
      <c r="H89" s="7">
        <v>550</v>
      </c>
      <c r="I89" s="7">
        <v>375</v>
      </c>
      <c r="J89" s="7">
        <v>12500</v>
      </c>
      <c r="K89" s="7">
        <v>4000</v>
      </c>
      <c r="L89" s="7">
        <v>2000</v>
      </c>
      <c r="M89" s="7">
        <v>3500</v>
      </c>
      <c r="N89" s="7">
        <v>9000</v>
      </c>
      <c r="O89" s="7">
        <v>200</v>
      </c>
      <c r="P89" s="7">
        <v>15000</v>
      </c>
      <c r="Q89" s="7">
        <v>30000</v>
      </c>
      <c r="R89" s="7">
        <v>42000</v>
      </c>
      <c r="S89" s="7">
        <v>8000</v>
      </c>
      <c r="T89" s="7">
        <v>6000</v>
      </c>
      <c r="U89" s="7">
        <v>1750</v>
      </c>
      <c r="V89" s="7">
        <v>200</v>
      </c>
      <c r="W89" s="7">
        <v>500</v>
      </c>
      <c r="X89" s="7">
        <v>1125</v>
      </c>
      <c r="Y89" s="7">
        <v>2000</v>
      </c>
      <c r="Z89" s="7">
        <v>4000</v>
      </c>
      <c r="AA89" s="7">
        <v>3500</v>
      </c>
      <c r="AB89" s="7">
        <v>3250</v>
      </c>
      <c r="AC89" s="7">
        <v>4000</v>
      </c>
      <c r="AD89" s="7">
        <v>2250</v>
      </c>
      <c r="AE89" s="7">
        <v>4000</v>
      </c>
      <c r="AF89" s="7">
        <v>600</v>
      </c>
      <c r="AG89" s="7">
        <v>500</v>
      </c>
    </row>
    <row r="90" spans="1:35" x14ac:dyDescent="0.35">
      <c r="C90" s="38" t="s">
        <v>145</v>
      </c>
      <c r="E90" s="7" t="s">
        <v>69</v>
      </c>
      <c r="F90" s="7" t="s">
        <v>69</v>
      </c>
      <c r="G90" s="7" t="s">
        <v>69</v>
      </c>
      <c r="H90" s="7" t="s">
        <v>67</v>
      </c>
      <c r="I90" s="7" t="s">
        <v>67</v>
      </c>
      <c r="J90" s="7" t="s">
        <v>69</v>
      </c>
      <c r="K90" s="7" t="s">
        <v>67</v>
      </c>
      <c r="L90" s="7" t="s">
        <v>67</v>
      </c>
      <c r="M90" s="7" t="s">
        <v>67</v>
      </c>
      <c r="N90" s="7" t="s">
        <v>67</v>
      </c>
      <c r="O90" s="7" t="s">
        <v>69</v>
      </c>
      <c r="P90" s="7" t="s">
        <v>67</v>
      </c>
      <c r="Q90" s="7" t="s">
        <v>67</v>
      </c>
      <c r="R90" s="7" t="s">
        <v>69</v>
      </c>
      <c r="S90" s="7" t="s">
        <v>69</v>
      </c>
      <c r="T90" s="7" t="s">
        <v>69</v>
      </c>
      <c r="U90" s="7" t="s">
        <v>69</v>
      </c>
      <c r="V90" s="7" t="s">
        <v>67</v>
      </c>
      <c r="W90" s="7" t="s">
        <v>69</v>
      </c>
      <c r="X90" s="7" t="s">
        <v>69</v>
      </c>
      <c r="Y90" s="7" t="s">
        <v>69</v>
      </c>
      <c r="Z90" s="7" t="s">
        <v>69</v>
      </c>
      <c r="AA90" s="7" t="s">
        <v>69</v>
      </c>
      <c r="AB90" s="7" t="s">
        <v>67</v>
      </c>
      <c r="AC90" s="7" t="s">
        <v>69</v>
      </c>
      <c r="AD90" s="7" t="s">
        <v>69</v>
      </c>
      <c r="AE90" s="7" t="s">
        <v>67</v>
      </c>
      <c r="AF90" s="7" t="s">
        <v>69</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t="s">
        <v>33</v>
      </c>
      <c r="F93" s="7" t="s">
        <v>33</v>
      </c>
      <c r="G93" s="7" t="s">
        <v>33</v>
      </c>
      <c r="H93" s="7" t="s">
        <v>33</v>
      </c>
      <c r="I93" s="7" t="s">
        <v>33</v>
      </c>
      <c r="J93" s="7" t="s">
        <v>33</v>
      </c>
      <c r="K93" s="7" t="s">
        <v>33</v>
      </c>
      <c r="L93" s="7" t="s">
        <v>33</v>
      </c>
      <c r="M93" s="7" t="s">
        <v>33</v>
      </c>
      <c r="N93" s="7" t="s">
        <v>33</v>
      </c>
      <c r="O93" s="7" t="s">
        <v>33</v>
      </c>
      <c r="P93" s="7" t="s">
        <v>33</v>
      </c>
      <c r="Q93" s="7" t="s">
        <v>33</v>
      </c>
      <c r="R93" s="7" t="s">
        <v>33</v>
      </c>
      <c r="S93" s="7" t="s">
        <v>33</v>
      </c>
      <c r="T93" s="7" t="s">
        <v>33</v>
      </c>
      <c r="U93" s="7" t="s">
        <v>33</v>
      </c>
      <c r="V93" s="7" t="s">
        <v>33</v>
      </c>
      <c r="W93" s="7" t="s">
        <v>33</v>
      </c>
      <c r="X93" s="7" t="s">
        <v>33</v>
      </c>
      <c r="Y93" s="7" t="s">
        <v>33</v>
      </c>
      <c r="Z93" s="7" t="s">
        <v>33</v>
      </c>
      <c r="AA93" s="7" t="s">
        <v>33</v>
      </c>
      <c r="AB93" s="7" t="s">
        <v>33</v>
      </c>
      <c r="AC93" s="7" t="s">
        <v>33</v>
      </c>
      <c r="AD93" s="7" t="s">
        <v>33</v>
      </c>
      <c r="AE93" s="7" t="s">
        <v>33</v>
      </c>
      <c r="AF93" s="7" t="s">
        <v>33</v>
      </c>
      <c r="AG93" s="7" t="s">
        <v>33</v>
      </c>
      <c r="AI93" s="5">
        <v>29</v>
      </c>
    </row>
    <row r="94" spans="1:35" x14ac:dyDescent="0.35">
      <c r="A94" s="4" t="s">
        <v>99</v>
      </c>
      <c r="B94" s="4" t="s">
        <v>100</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100</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1650</v>
      </c>
      <c r="F99" s="7" t="s">
        <v>33</v>
      </c>
      <c r="G99" s="7" t="s">
        <v>33</v>
      </c>
      <c r="H99" s="7">
        <v>525</v>
      </c>
      <c r="I99" s="7">
        <v>300</v>
      </c>
      <c r="J99" s="7" t="s">
        <v>33</v>
      </c>
      <c r="K99" s="7" t="s">
        <v>33</v>
      </c>
      <c r="L99" s="7">
        <v>600</v>
      </c>
      <c r="M99" s="7">
        <v>1500</v>
      </c>
      <c r="N99" s="7">
        <v>7500</v>
      </c>
      <c r="O99" s="7" t="s">
        <v>33</v>
      </c>
      <c r="P99" s="7" t="s">
        <v>33</v>
      </c>
      <c r="Q99" s="7" t="s">
        <v>33</v>
      </c>
      <c r="R99" s="7" t="s">
        <v>33</v>
      </c>
      <c r="S99" s="7" t="s">
        <v>33</v>
      </c>
      <c r="T99" s="7" t="s">
        <v>33</v>
      </c>
      <c r="U99" s="7" t="s">
        <v>33</v>
      </c>
      <c r="V99" s="7" t="s">
        <v>33</v>
      </c>
      <c r="W99" s="7" t="s">
        <v>33</v>
      </c>
      <c r="X99" s="7" t="s">
        <v>33</v>
      </c>
      <c r="Y99" s="7" t="s">
        <v>33</v>
      </c>
      <c r="Z99" s="7">
        <v>2675</v>
      </c>
      <c r="AA99" s="7">
        <v>3125</v>
      </c>
      <c r="AB99" s="7">
        <v>2725</v>
      </c>
      <c r="AC99" s="7" t="s">
        <v>33</v>
      </c>
      <c r="AD99" s="7">
        <v>2650</v>
      </c>
      <c r="AE99" s="7">
        <v>7725</v>
      </c>
      <c r="AF99" s="7">
        <v>387.5</v>
      </c>
      <c r="AG99" s="7">
        <v>575</v>
      </c>
      <c r="AI99" s="5">
        <v>16</v>
      </c>
    </row>
    <row r="100" spans="1:35" x14ac:dyDescent="0.35">
      <c r="A100" s="4" t="s">
        <v>99</v>
      </c>
      <c r="B100" s="4" t="s">
        <v>102</v>
      </c>
      <c r="C100" s="4" t="s">
        <v>66</v>
      </c>
      <c r="E100" s="7">
        <v>1500</v>
      </c>
      <c r="F100" s="7" t="s">
        <v>67</v>
      </c>
      <c r="G100" s="7" t="s">
        <v>67</v>
      </c>
      <c r="H100" s="7">
        <v>500</v>
      </c>
      <c r="I100" s="7">
        <v>300</v>
      </c>
      <c r="J100" s="7" t="s">
        <v>67</v>
      </c>
      <c r="K100" s="7" t="s">
        <v>67</v>
      </c>
      <c r="L100" s="7">
        <v>550</v>
      </c>
      <c r="M100" s="7">
        <v>1500</v>
      </c>
      <c r="N100" s="7">
        <v>6500</v>
      </c>
      <c r="O100" s="7" t="s">
        <v>67</v>
      </c>
      <c r="P100" s="7" t="s">
        <v>67</v>
      </c>
      <c r="Q100" s="7" t="s">
        <v>67</v>
      </c>
      <c r="R100" s="7" t="s">
        <v>67</v>
      </c>
      <c r="S100" s="7" t="s">
        <v>67</v>
      </c>
      <c r="T100" s="7" t="s">
        <v>67</v>
      </c>
      <c r="U100" s="7" t="s">
        <v>67</v>
      </c>
      <c r="V100" s="7" t="s">
        <v>67</v>
      </c>
      <c r="W100" s="7" t="s">
        <v>67</v>
      </c>
      <c r="X100" s="7" t="s">
        <v>67</v>
      </c>
      <c r="Y100" s="7" t="s">
        <v>67</v>
      </c>
      <c r="Z100" s="7">
        <v>2500</v>
      </c>
      <c r="AA100" s="7">
        <v>3000</v>
      </c>
      <c r="AB100" s="7">
        <v>2600</v>
      </c>
      <c r="AC100" s="7" t="s">
        <v>67</v>
      </c>
      <c r="AD100" s="7">
        <v>2500</v>
      </c>
      <c r="AE100" s="7">
        <v>7500</v>
      </c>
      <c r="AF100" s="7">
        <v>350</v>
      </c>
      <c r="AG100" s="7">
        <v>500</v>
      </c>
    </row>
    <row r="101" spans="1:35" x14ac:dyDescent="0.35">
      <c r="A101" s="4" t="s">
        <v>99</v>
      </c>
      <c r="B101" s="4" t="s">
        <v>102</v>
      </c>
      <c r="C101" s="4" t="s">
        <v>68</v>
      </c>
      <c r="E101" s="7">
        <v>1750</v>
      </c>
      <c r="F101" s="7" t="s">
        <v>67</v>
      </c>
      <c r="G101" s="7" t="s">
        <v>67</v>
      </c>
      <c r="H101" s="7">
        <v>650</v>
      </c>
      <c r="I101" s="7">
        <v>375</v>
      </c>
      <c r="J101" s="7" t="s">
        <v>67</v>
      </c>
      <c r="K101" s="7" t="s">
        <v>67</v>
      </c>
      <c r="L101" s="7">
        <v>650</v>
      </c>
      <c r="M101" s="7">
        <v>1600</v>
      </c>
      <c r="N101" s="7">
        <v>7600</v>
      </c>
      <c r="O101" s="7" t="s">
        <v>67</v>
      </c>
      <c r="P101" s="7" t="s">
        <v>67</v>
      </c>
      <c r="Q101" s="7" t="s">
        <v>67</v>
      </c>
      <c r="R101" s="7" t="s">
        <v>67</v>
      </c>
      <c r="S101" s="7" t="s">
        <v>67</v>
      </c>
      <c r="T101" s="7" t="s">
        <v>67</v>
      </c>
      <c r="U101" s="7" t="s">
        <v>67</v>
      </c>
      <c r="V101" s="7" t="s">
        <v>67</v>
      </c>
      <c r="W101" s="7" t="s">
        <v>67</v>
      </c>
      <c r="X101" s="7" t="s">
        <v>67</v>
      </c>
      <c r="Y101" s="7" t="s">
        <v>67</v>
      </c>
      <c r="Z101" s="7">
        <v>3500</v>
      </c>
      <c r="AA101" s="7">
        <v>3250</v>
      </c>
      <c r="AB101" s="7">
        <v>3000</v>
      </c>
      <c r="AC101" s="7" t="s">
        <v>67</v>
      </c>
      <c r="AD101" s="7">
        <v>3000</v>
      </c>
      <c r="AE101" s="7">
        <v>8000</v>
      </c>
      <c r="AF101" s="7">
        <v>500</v>
      </c>
      <c r="AG101" s="7">
        <v>700</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67</v>
      </c>
      <c r="AE102" s="7" t="s">
        <v>67</v>
      </c>
      <c r="AF102" s="7" t="s">
        <v>69</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1725</v>
      </c>
      <c r="F105" s="7" t="s">
        <v>33</v>
      </c>
      <c r="G105" s="7" t="s">
        <v>33</v>
      </c>
      <c r="H105" s="7" t="s">
        <v>33</v>
      </c>
      <c r="I105" s="7" t="s">
        <v>33</v>
      </c>
      <c r="J105" s="7">
        <v>7500</v>
      </c>
      <c r="K105" s="7">
        <v>33750</v>
      </c>
      <c r="L105" s="7" t="s">
        <v>33</v>
      </c>
      <c r="M105" s="7" t="s">
        <v>33</v>
      </c>
      <c r="N105" s="7" t="s">
        <v>33</v>
      </c>
      <c r="O105" s="7" t="s">
        <v>33</v>
      </c>
      <c r="P105" s="7" t="s">
        <v>33</v>
      </c>
      <c r="Q105" s="7" t="s">
        <v>33</v>
      </c>
      <c r="R105" s="7" t="s">
        <v>33</v>
      </c>
      <c r="S105" s="7">
        <v>8000</v>
      </c>
      <c r="T105" s="7">
        <v>7500</v>
      </c>
      <c r="U105" s="7" t="s">
        <v>33</v>
      </c>
      <c r="V105" s="7">
        <v>237.5</v>
      </c>
      <c r="W105" s="7" t="s">
        <v>33</v>
      </c>
      <c r="X105" s="7" t="s">
        <v>33</v>
      </c>
      <c r="Y105" s="7" t="s">
        <v>33</v>
      </c>
      <c r="Z105" s="7">
        <v>2275</v>
      </c>
      <c r="AA105" s="7">
        <v>3250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7500</v>
      </c>
      <c r="K106" s="7">
        <v>32500</v>
      </c>
      <c r="L106" s="7" t="s">
        <v>67</v>
      </c>
      <c r="M106" s="7" t="s">
        <v>67</v>
      </c>
      <c r="N106" s="7" t="s">
        <v>67</v>
      </c>
      <c r="O106" s="7" t="s">
        <v>67</v>
      </c>
      <c r="P106" s="7" t="s">
        <v>67</v>
      </c>
      <c r="Q106" s="7" t="s">
        <v>67</v>
      </c>
      <c r="R106" s="7" t="s">
        <v>67</v>
      </c>
      <c r="S106" s="7">
        <v>7500</v>
      </c>
      <c r="T106" s="7">
        <v>7000</v>
      </c>
      <c r="U106" s="7" t="s">
        <v>67</v>
      </c>
      <c r="V106" s="7">
        <v>200</v>
      </c>
      <c r="W106" s="7" t="s">
        <v>67</v>
      </c>
      <c r="X106" s="7" t="s">
        <v>67</v>
      </c>
      <c r="Y106" s="7" t="s">
        <v>67</v>
      </c>
      <c r="Z106" s="7">
        <v>2200</v>
      </c>
      <c r="AA106" s="7">
        <v>3000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7500</v>
      </c>
      <c r="K107" s="7">
        <v>35000</v>
      </c>
      <c r="L107" s="7" t="s">
        <v>67</v>
      </c>
      <c r="M107" s="7" t="s">
        <v>67</v>
      </c>
      <c r="N107" s="7" t="s">
        <v>67</v>
      </c>
      <c r="O107" s="7" t="s">
        <v>67</v>
      </c>
      <c r="P107" s="7" t="s">
        <v>67</v>
      </c>
      <c r="Q107" s="7" t="s">
        <v>67</v>
      </c>
      <c r="R107" s="7" t="s">
        <v>67</v>
      </c>
      <c r="S107" s="7">
        <v>8500</v>
      </c>
      <c r="T107" s="7">
        <v>8000</v>
      </c>
      <c r="U107" s="7" t="s">
        <v>67</v>
      </c>
      <c r="V107" s="7">
        <v>250</v>
      </c>
      <c r="W107" s="7" t="s">
        <v>67</v>
      </c>
      <c r="X107" s="7" t="s">
        <v>67</v>
      </c>
      <c r="Y107" s="7" t="s">
        <v>67</v>
      </c>
      <c r="Z107" s="7">
        <v>3000</v>
      </c>
      <c r="AA107" s="7">
        <v>4000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3500</v>
      </c>
      <c r="F111" s="7">
        <v>2500</v>
      </c>
      <c r="G111" s="7">
        <v>3000</v>
      </c>
      <c r="H111" s="7" t="s">
        <v>33</v>
      </c>
      <c r="I111" s="7" t="s">
        <v>33</v>
      </c>
      <c r="J111" s="7" t="s">
        <v>33</v>
      </c>
      <c r="K111" s="7" t="s">
        <v>33</v>
      </c>
      <c r="L111" s="7" t="s">
        <v>33</v>
      </c>
      <c r="M111" s="7" t="s">
        <v>33</v>
      </c>
      <c r="N111" s="7">
        <v>9000</v>
      </c>
      <c r="O111" s="7">
        <v>800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2500</v>
      </c>
      <c r="AE111" s="7" t="s">
        <v>33</v>
      </c>
      <c r="AF111" s="7">
        <v>675</v>
      </c>
      <c r="AG111" s="7">
        <v>900</v>
      </c>
      <c r="AI111" s="5">
        <v>21</v>
      </c>
    </row>
    <row r="112" spans="1:35" x14ac:dyDescent="0.35">
      <c r="A112" s="4" t="s">
        <v>99</v>
      </c>
      <c r="B112" s="4" t="s">
        <v>106</v>
      </c>
      <c r="C112" s="4" t="s">
        <v>66</v>
      </c>
      <c r="E112" s="7">
        <v>2500</v>
      </c>
      <c r="F112" s="7">
        <v>1750</v>
      </c>
      <c r="G112" s="7">
        <v>2500</v>
      </c>
      <c r="H112" s="7" t="s">
        <v>67</v>
      </c>
      <c r="I112" s="7" t="s">
        <v>67</v>
      </c>
      <c r="J112" s="7" t="s">
        <v>67</v>
      </c>
      <c r="K112" s="7" t="s">
        <v>67</v>
      </c>
      <c r="L112" s="7" t="s">
        <v>67</v>
      </c>
      <c r="M112" s="7" t="s">
        <v>67</v>
      </c>
      <c r="N112" s="7">
        <v>6000</v>
      </c>
      <c r="O112" s="7">
        <v>300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2000</v>
      </c>
      <c r="AE112" s="7" t="s">
        <v>67</v>
      </c>
      <c r="AF112" s="7">
        <v>400</v>
      </c>
      <c r="AG112" s="7">
        <v>500</v>
      </c>
    </row>
    <row r="113" spans="1:35" x14ac:dyDescent="0.35">
      <c r="A113" s="4" t="s">
        <v>99</v>
      </c>
      <c r="B113" s="4" t="s">
        <v>106</v>
      </c>
      <c r="C113" s="4" t="s">
        <v>68</v>
      </c>
      <c r="E113" s="7">
        <v>4000</v>
      </c>
      <c r="F113" s="7">
        <v>3000</v>
      </c>
      <c r="G113" s="7">
        <v>4000</v>
      </c>
      <c r="H113" s="7" t="s">
        <v>67</v>
      </c>
      <c r="I113" s="7" t="s">
        <v>67</v>
      </c>
      <c r="J113" s="7" t="s">
        <v>67</v>
      </c>
      <c r="K113" s="7" t="s">
        <v>67</v>
      </c>
      <c r="L113" s="7" t="s">
        <v>67</v>
      </c>
      <c r="M113" s="7" t="s">
        <v>67</v>
      </c>
      <c r="N113" s="7">
        <v>10000</v>
      </c>
      <c r="O113" s="7">
        <v>1000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3000</v>
      </c>
      <c r="AE113" s="7" t="s">
        <v>67</v>
      </c>
      <c r="AF113" s="7">
        <v>1000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44" priority="1" operator="containsText" text="!!">
      <formula>NOT(ISERROR(SEARCH("!!",A1)))</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4597-ED26-4EF9-B358-092A9AA1AB28}">
  <sheetPr>
    <tabColor theme="2"/>
  </sheetPr>
  <dimension ref="A1:AN120"/>
  <sheetViews>
    <sheetView topLeftCell="A23" workbookViewId="0">
      <selection activeCell="D59" sqref="D5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2222</v>
      </c>
    </row>
    <row r="3" spans="1:40" x14ac:dyDescent="0.35">
      <c r="A3" s="10" t="s">
        <v>2184</v>
      </c>
    </row>
    <row r="4" spans="1:40" x14ac:dyDescent="0.35">
      <c r="D4" s="55"/>
    </row>
    <row r="5" spans="1:40" x14ac:dyDescent="0.35">
      <c r="A5" s="4" t="s">
        <v>31</v>
      </c>
      <c r="B5" s="4" t="s">
        <v>141</v>
      </c>
      <c r="C5" s="4" t="s">
        <v>32</v>
      </c>
      <c r="D5" s="55"/>
      <c r="E5" s="7">
        <v>1250</v>
      </c>
      <c r="F5" s="7">
        <v>3500</v>
      </c>
      <c r="G5" s="7">
        <v>2500</v>
      </c>
      <c r="H5" s="7">
        <v>500</v>
      </c>
      <c r="I5" s="7">
        <v>300</v>
      </c>
      <c r="J5" s="7">
        <v>5000</v>
      </c>
      <c r="K5" s="7">
        <v>7500</v>
      </c>
      <c r="L5" s="7">
        <v>1500</v>
      </c>
      <c r="M5" s="7">
        <v>2125</v>
      </c>
      <c r="N5" s="7">
        <v>8000</v>
      </c>
      <c r="O5" s="7">
        <v>100</v>
      </c>
      <c r="P5" s="7" t="s">
        <v>33</v>
      </c>
      <c r="Q5" s="7">
        <v>28625</v>
      </c>
      <c r="R5" s="7">
        <v>35000</v>
      </c>
      <c r="S5" s="7">
        <v>7125</v>
      </c>
      <c r="T5" s="7">
        <v>5000</v>
      </c>
      <c r="U5" s="7">
        <v>500</v>
      </c>
      <c r="V5" s="7">
        <v>150</v>
      </c>
      <c r="W5" s="7">
        <v>550</v>
      </c>
      <c r="X5" s="7">
        <v>1031.25</v>
      </c>
      <c r="Y5" s="7">
        <v>1400</v>
      </c>
      <c r="Z5" s="7">
        <v>2500</v>
      </c>
      <c r="AA5" s="7">
        <v>3000</v>
      </c>
      <c r="AB5" s="7">
        <v>2375</v>
      </c>
      <c r="AC5" s="7">
        <v>2500</v>
      </c>
      <c r="AD5" s="7">
        <v>1500</v>
      </c>
      <c r="AE5" s="7">
        <v>3000</v>
      </c>
      <c r="AF5" s="7">
        <v>262.5</v>
      </c>
      <c r="AG5" s="7">
        <v>500</v>
      </c>
    </row>
    <row r="6" spans="1:40" x14ac:dyDescent="0.35">
      <c r="C6" s="92">
        <v>45292</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1150</v>
      </c>
      <c r="F9" s="7" t="s">
        <v>33</v>
      </c>
      <c r="G9" s="7" t="s">
        <v>33</v>
      </c>
      <c r="H9" s="7">
        <v>500</v>
      </c>
      <c r="I9" s="7">
        <v>300</v>
      </c>
      <c r="J9" s="7">
        <v>6000</v>
      </c>
      <c r="K9" s="7" t="s">
        <v>33</v>
      </c>
      <c r="L9" s="7">
        <v>1500</v>
      </c>
      <c r="M9" s="7">
        <v>2250</v>
      </c>
      <c r="N9" s="7">
        <v>6000</v>
      </c>
      <c r="O9" s="7">
        <v>100</v>
      </c>
      <c r="P9" s="7" t="s">
        <v>33</v>
      </c>
      <c r="Q9" s="7">
        <v>28750</v>
      </c>
      <c r="R9" s="7">
        <v>35000</v>
      </c>
      <c r="S9" s="7">
        <v>7250</v>
      </c>
      <c r="T9" s="7">
        <v>6000</v>
      </c>
      <c r="U9" s="7">
        <v>500</v>
      </c>
      <c r="V9" s="7">
        <v>150</v>
      </c>
      <c r="W9" s="7">
        <v>650</v>
      </c>
      <c r="X9" s="7">
        <v>750</v>
      </c>
      <c r="Y9" s="7">
        <v>1200</v>
      </c>
      <c r="Z9" s="7">
        <v>2000</v>
      </c>
      <c r="AA9" s="7">
        <v>3000</v>
      </c>
      <c r="AB9" s="7">
        <v>3250</v>
      </c>
      <c r="AC9" s="7">
        <v>2500</v>
      </c>
      <c r="AD9" s="7">
        <v>1500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5500</v>
      </c>
      <c r="K10" s="7" t="s">
        <v>67</v>
      </c>
      <c r="L10" s="7">
        <v>1250</v>
      </c>
      <c r="M10" s="7">
        <v>2000</v>
      </c>
      <c r="N10" s="7">
        <v>4500</v>
      </c>
      <c r="O10" s="7">
        <v>100</v>
      </c>
      <c r="P10" s="7" t="s">
        <v>67</v>
      </c>
      <c r="Q10" s="7">
        <v>25000</v>
      </c>
      <c r="R10" s="7">
        <v>35000</v>
      </c>
      <c r="S10" s="7">
        <v>7000</v>
      </c>
      <c r="T10" s="7">
        <v>6000</v>
      </c>
      <c r="U10" s="7">
        <v>500</v>
      </c>
      <c r="V10" s="7">
        <v>125</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6000</v>
      </c>
      <c r="K11" s="7" t="s">
        <v>67</v>
      </c>
      <c r="L11" s="7">
        <v>1500</v>
      </c>
      <c r="M11" s="7">
        <v>2500</v>
      </c>
      <c r="N11" s="7">
        <v>6000</v>
      </c>
      <c r="O11" s="7">
        <v>100</v>
      </c>
      <c r="P11" s="7" t="s">
        <v>67</v>
      </c>
      <c r="Q11" s="7">
        <v>32500</v>
      </c>
      <c r="R11" s="7">
        <v>35000</v>
      </c>
      <c r="S11" s="7">
        <v>7500</v>
      </c>
      <c r="T11" s="7">
        <v>6500</v>
      </c>
      <c r="U11" s="7">
        <v>500</v>
      </c>
      <c r="V11" s="7">
        <v>150</v>
      </c>
      <c r="W11" s="7">
        <v>650</v>
      </c>
      <c r="X11" s="7">
        <v>850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1850</v>
      </c>
      <c r="F15" s="7" t="s">
        <v>33</v>
      </c>
      <c r="G15" s="7" t="s">
        <v>33</v>
      </c>
      <c r="H15" s="7">
        <v>450</v>
      </c>
      <c r="I15" s="7">
        <v>300</v>
      </c>
      <c r="J15" s="7">
        <v>6000</v>
      </c>
      <c r="K15" s="7">
        <v>25800</v>
      </c>
      <c r="L15" s="7">
        <v>750</v>
      </c>
      <c r="M15" s="7">
        <v>4800</v>
      </c>
      <c r="N15" s="7">
        <v>8500</v>
      </c>
      <c r="O15" s="7" t="s">
        <v>33</v>
      </c>
      <c r="P15" s="7" t="s">
        <v>33</v>
      </c>
      <c r="Q15" s="7">
        <v>25000</v>
      </c>
      <c r="R15" s="7">
        <v>35000</v>
      </c>
      <c r="S15" s="7">
        <v>5000</v>
      </c>
      <c r="T15" s="7" t="s">
        <v>33</v>
      </c>
      <c r="U15" s="7" t="s">
        <v>33</v>
      </c>
      <c r="V15" s="7">
        <v>300</v>
      </c>
      <c r="W15" s="7" t="s">
        <v>33</v>
      </c>
      <c r="X15" s="7" t="s">
        <v>33</v>
      </c>
      <c r="Y15" s="7" t="s">
        <v>33</v>
      </c>
      <c r="Z15" s="7">
        <v>6000</v>
      </c>
      <c r="AA15" s="7">
        <v>3500</v>
      </c>
      <c r="AB15" s="7">
        <v>2250</v>
      </c>
      <c r="AC15" s="7" t="s">
        <v>33</v>
      </c>
      <c r="AD15" s="7">
        <v>1000</v>
      </c>
      <c r="AE15" s="7" t="s">
        <v>33</v>
      </c>
      <c r="AF15" s="7">
        <v>300</v>
      </c>
      <c r="AG15" s="7" t="s">
        <v>33</v>
      </c>
      <c r="AI15" s="5">
        <v>12</v>
      </c>
    </row>
    <row r="16" spans="1:40" x14ac:dyDescent="0.35">
      <c r="A16" s="4" t="s">
        <v>64</v>
      </c>
      <c r="B16" s="4" t="s">
        <v>71</v>
      </c>
      <c r="C16" s="4" t="s">
        <v>66</v>
      </c>
      <c r="E16" s="7">
        <v>1850</v>
      </c>
      <c r="F16" s="7" t="s">
        <v>67</v>
      </c>
      <c r="G16" s="7" t="s">
        <v>67</v>
      </c>
      <c r="H16" s="7">
        <v>450</v>
      </c>
      <c r="I16" s="7">
        <v>300</v>
      </c>
      <c r="J16" s="7">
        <v>5500</v>
      </c>
      <c r="K16" s="7">
        <v>25700</v>
      </c>
      <c r="L16" s="7">
        <v>700</v>
      </c>
      <c r="M16" s="7">
        <v>3500</v>
      </c>
      <c r="N16" s="7">
        <v>8000</v>
      </c>
      <c r="O16" s="7" t="s">
        <v>67</v>
      </c>
      <c r="P16" s="7" t="s">
        <v>67</v>
      </c>
      <c r="Q16" s="7">
        <v>24800</v>
      </c>
      <c r="R16" s="7">
        <v>32500</v>
      </c>
      <c r="S16" s="7">
        <v>4500</v>
      </c>
      <c r="T16" s="7" t="s">
        <v>67</v>
      </c>
      <c r="U16" s="7" t="s">
        <v>67</v>
      </c>
      <c r="V16" s="7">
        <v>300</v>
      </c>
      <c r="W16" s="7" t="s">
        <v>67</v>
      </c>
      <c r="X16" s="7" t="s">
        <v>67</v>
      </c>
      <c r="Y16" s="7" t="s">
        <v>67</v>
      </c>
      <c r="Z16" s="7">
        <v>5500</v>
      </c>
      <c r="AA16" s="7">
        <v>3500</v>
      </c>
      <c r="AB16" s="7">
        <v>2250</v>
      </c>
      <c r="AC16" s="7" t="s">
        <v>67</v>
      </c>
      <c r="AD16" s="7">
        <v>1000</v>
      </c>
      <c r="AE16" s="7" t="s">
        <v>67</v>
      </c>
      <c r="AF16" s="7">
        <v>300</v>
      </c>
      <c r="AG16" s="7" t="s">
        <v>67</v>
      </c>
    </row>
    <row r="17" spans="1:35" x14ac:dyDescent="0.35">
      <c r="A17" s="4" t="s">
        <v>64</v>
      </c>
      <c r="B17" s="4" t="s">
        <v>71</v>
      </c>
      <c r="C17" s="4" t="s">
        <v>68</v>
      </c>
      <c r="E17" s="7">
        <v>2850</v>
      </c>
      <c r="F17" s="7" t="s">
        <v>67</v>
      </c>
      <c r="G17" s="7" t="s">
        <v>67</v>
      </c>
      <c r="H17" s="7">
        <v>550</v>
      </c>
      <c r="I17" s="7">
        <v>400</v>
      </c>
      <c r="J17" s="7">
        <v>6000</v>
      </c>
      <c r="K17" s="7">
        <v>29500</v>
      </c>
      <c r="L17" s="7">
        <v>800</v>
      </c>
      <c r="M17" s="7">
        <v>5000</v>
      </c>
      <c r="N17" s="7">
        <v>8500</v>
      </c>
      <c r="O17" s="7" t="s">
        <v>67</v>
      </c>
      <c r="P17" s="7" t="s">
        <v>67</v>
      </c>
      <c r="Q17" s="7">
        <v>25600</v>
      </c>
      <c r="R17" s="7">
        <v>35000</v>
      </c>
      <c r="S17" s="7">
        <v>5000</v>
      </c>
      <c r="T17" s="7" t="s">
        <v>67</v>
      </c>
      <c r="U17" s="7" t="s">
        <v>67</v>
      </c>
      <c r="V17" s="7">
        <v>300</v>
      </c>
      <c r="W17" s="7" t="s">
        <v>67</v>
      </c>
      <c r="X17" s="7" t="s">
        <v>67</v>
      </c>
      <c r="Y17" s="7" t="s">
        <v>67</v>
      </c>
      <c r="Z17" s="7">
        <v>6000</v>
      </c>
      <c r="AA17" s="7">
        <v>3500</v>
      </c>
      <c r="AB17" s="7">
        <v>2500</v>
      </c>
      <c r="AC17" s="7" t="s">
        <v>67</v>
      </c>
      <c r="AD17" s="7">
        <v>1200</v>
      </c>
      <c r="AE17" s="7" t="s">
        <v>67</v>
      </c>
      <c r="AF17" s="7">
        <v>350</v>
      </c>
      <c r="AG17" s="7" t="s">
        <v>67</v>
      </c>
    </row>
    <row r="18" spans="1:35" x14ac:dyDescent="0.35">
      <c r="C18" s="38" t="s">
        <v>145</v>
      </c>
      <c r="E18" s="7" t="s">
        <v>69</v>
      </c>
      <c r="F18" s="7" t="s">
        <v>67</v>
      </c>
      <c r="G18" s="7" t="s">
        <v>67</v>
      </c>
      <c r="H18" s="7" t="s">
        <v>67</v>
      </c>
      <c r="I18" s="7" t="s">
        <v>67</v>
      </c>
      <c r="J18" s="7" t="s">
        <v>67</v>
      </c>
      <c r="K18" s="7" t="s">
        <v>67</v>
      </c>
      <c r="L18" s="7" t="s">
        <v>67</v>
      </c>
      <c r="M18" s="7" t="s">
        <v>69</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146</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c r="AI21" s="5">
        <v>29</v>
      </c>
    </row>
    <row r="22" spans="1:35"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5"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500</v>
      </c>
      <c r="G27" s="7">
        <v>500</v>
      </c>
      <c r="H27" s="7">
        <v>500</v>
      </c>
      <c r="I27" s="7">
        <v>300</v>
      </c>
      <c r="J27" s="7">
        <v>4000</v>
      </c>
      <c r="K27" s="7">
        <v>400</v>
      </c>
      <c r="L27" s="7">
        <v>1125</v>
      </c>
      <c r="M27" s="7">
        <v>1500</v>
      </c>
      <c r="N27" s="7">
        <v>7500</v>
      </c>
      <c r="O27" s="7">
        <v>100</v>
      </c>
      <c r="P27" s="7" t="s">
        <v>33</v>
      </c>
      <c r="Q27" s="7">
        <v>30000</v>
      </c>
      <c r="R27" s="7">
        <v>30000</v>
      </c>
      <c r="S27" s="7">
        <v>6000</v>
      </c>
      <c r="T27" s="7">
        <v>2000</v>
      </c>
      <c r="U27" s="7">
        <v>200</v>
      </c>
      <c r="V27" s="7">
        <v>100</v>
      </c>
      <c r="W27" s="7">
        <v>200</v>
      </c>
      <c r="X27" s="7">
        <v>300</v>
      </c>
      <c r="Y27" s="7">
        <v>500</v>
      </c>
      <c r="Z27" s="7">
        <v>2625</v>
      </c>
      <c r="AA27" s="7">
        <v>3000</v>
      </c>
      <c r="AB27" s="7" t="s">
        <v>33</v>
      </c>
      <c r="AC27" s="7" t="s">
        <v>33</v>
      </c>
      <c r="AD27" s="7">
        <v>675</v>
      </c>
      <c r="AE27" s="7">
        <v>2250</v>
      </c>
      <c r="AF27" s="7">
        <v>300</v>
      </c>
      <c r="AG27" s="7">
        <v>500</v>
      </c>
      <c r="AI27" s="5">
        <v>3</v>
      </c>
    </row>
    <row r="28" spans="1:35" x14ac:dyDescent="0.35">
      <c r="A28" s="4" t="s">
        <v>73</v>
      </c>
      <c r="B28" s="4" t="s">
        <v>77</v>
      </c>
      <c r="C28" s="4" t="s">
        <v>66</v>
      </c>
      <c r="E28" s="7">
        <v>1000</v>
      </c>
      <c r="F28" s="7">
        <v>500</v>
      </c>
      <c r="G28" s="7">
        <v>500</v>
      </c>
      <c r="H28" s="7">
        <v>500</v>
      </c>
      <c r="I28" s="7">
        <v>300</v>
      </c>
      <c r="J28" s="7">
        <v>3500</v>
      </c>
      <c r="K28" s="7">
        <v>100</v>
      </c>
      <c r="L28" s="7">
        <v>1000</v>
      </c>
      <c r="M28" s="7">
        <v>1500</v>
      </c>
      <c r="N28" s="7">
        <v>7500</v>
      </c>
      <c r="O28" s="7">
        <v>100</v>
      </c>
      <c r="P28" s="7" t="s">
        <v>67</v>
      </c>
      <c r="Q28" s="7">
        <v>25000</v>
      </c>
      <c r="R28" s="7">
        <v>30000</v>
      </c>
      <c r="S28" s="7">
        <v>6000</v>
      </c>
      <c r="T28" s="7">
        <v>2000</v>
      </c>
      <c r="U28" s="7">
        <v>100</v>
      </c>
      <c r="V28" s="7">
        <v>100</v>
      </c>
      <c r="W28" s="7">
        <v>200</v>
      </c>
      <c r="X28" s="7">
        <v>300</v>
      </c>
      <c r="Y28" s="7">
        <v>500</v>
      </c>
      <c r="Z28" s="7">
        <v>1500</v>
      </c>
      <c r="AA28" s="7">
        <v>2750</v>
      </c>
      <c r="AB28" s="7" t="s">
        <v>67</v>
      </c>
      <c r="AC28" s="7" t="s">
        <v>67</v>
      </c>
      <c r="AD28" s="7">
        <v>300</v>
      </c>
      <c r="AE28" s="7">
        <v>2250</v>
      </c>
      <c r="AF28" s="7">
        <v>225</v>
      </c>
      <c r="AG28" s="7">
        <v>500</v>
      </c>
    </row>
    <row r="29" spans="1:35" x14ac:dyDescent="0.35">
      <c r="A29" s="4" t="s">
        <v>73</v>
      </c>
      <c r="B29" s="4" t="s">
        <v>77</v>
      </c>
      <c r="C29" s="4" t="s">
        <v>68</v>
      </c>
      <c r="E29" s="7">
        <v>1100</v>
      </c>
      <c r="F29" s="7">
        <v>1000</v>
      </c>
      <c r="G29" s="7">
        <v>750</v>
      </c>
      <c r="H29" s="7">
        <v>500</v>
      </c>
      <c r="I29" s="7">
        <v>300</v>
      </c>
      <c r="J29" s="7">
        <v>4000</v>
      </c>
      <c r="K29" s="7">
        <v>15000</v>
      </c>
      <c r="L29" s="7">
        <v>1500</v>
      </c>
      <c r="M29" s="7">
        <v>1750</v>
      </c>
      <c r="N29" s="7">
        <v>7500</v>
      </c>
      <c r="O29" s="7">
        <v>100</v>
      </c>
      <c r="P29" s="7" t="s">
        <v>67</v>
      </c>
      <c r="Q29" s="7">
        <v>30000</v>
      </c>
      <c r="R29" s="7">
        <v>30000</v>
      </c>
      <c r="S29" s="7">
        <v>6500</v>
      </c>
      <c r="T29" s="7">
        <v>5000</v>
      </c>
      <c r="U29" s="7">
        <v>200</v>
      </c>
      <c r="V29" s="7">
        <v>125</v>
      </c>
      <c r="W29" s="7">
        <v>300</v>
      </c>
      <c r="X29" s="7">
        <v>750</v>
      </c>
      <c r="Y29" s="7">
        <v>1250</v>
      </c>
      <c r="Z29" s="7">
        <v>3000</v>
      </c>
      <c r="AA29" s="7">
        <v>3000</v>
      </c>
      <c r="AB29" s="7" t="s">
        <v>67</v>
      </c>
      <c r="AC29" s="7" t="s">
        <v>67</v>
      </c>
      <c r="AD29" s="7">
        <v>1000</v>
      </c>
      <c r="AE29" s="7">
        <v>2250</v>
      </c>
      <c r="AF29" s="7">
        <v>450</v>
      </c>
      <c r="AG29" s="7">
        <v>500</v>
      </c>
    </row>
    <row r="30" spans="1:35" x14ac:dyDescent="0.35">
      <c r="C30" s="38" t="s">
        <v>145</v>
      </c>
      <c r="E30" s="7" t="s">
        <v>67</v>
      </c>
      <c r="F30" s="7" t="s">
        <v>69</v>
      </c>
      <c r="G30" s="7" t="s">
        <v>69</v>
      </c>
      <c r="H30" s="7" t="s">
        <v>67</v>
      </c>
      <c r="I30" s="7" t="s">
        <v>67</v>
      </c>
      <c r="J30" s="7" t="s">
        <v>67</v>
      </c>
      <c r="K30" s="7" t="s">
        <v>69</v>
      </c>
      <c r="L30" s="7" t="s">
        <v>69</v>
      </c>
      <c r="M30" s="7" t="s">
        <v>67</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67</v>
      </c>
      <c r="AB30" s="7" t="s">
        <v>67</v>
      </c>
      <c r="AC30" s="7" t="s">
        <v>67</v>
      </c>
      <c r="AD30" s="7" t="s">
        <v>69</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1325</v>
      </c>
      <c r="F33" s="7">
        <v>3750</v>
      </c>
      <c r="G33" s="7" t="s">
        <v>33</v>
      </c>
      <c r="H33" s="7">
        <v>500</v>
      </c>
      <c r="I33" s="7">
        <v>300</v>
      </c>
      <c r="J33" s="7">
        <v>5750</v>
      </c>
      <c r="K33" s="7">
        <v>5500</v>
      </c>
      <c r="L33" s="7">
        <v>2000</v>
      </c>
      <c r="M33" s="7">
        <v>3000</v>
      </c>
      <c r="N33" s="7">
        <v>10500</v>
      </c>
      <c r="O33" s="7">
        <v>100</v>
      </c>
      <c r="P33" s="7" t="s">
        <v>33</v>
      </c>
      <c r="Q33" s="7">
        <v>28500</v>
      </c>
      <c r="R33" s="7">
        <v>45000</v>
      </c>
      <c r="S33" s="7">
        <v>7500</v>
      </c>
      <c r="T33" s="7">
        <v>5750</v>
      </c>
      <c r="U33" s="7">
        <v>1275</v>
      </c>
      <c r="V33" s="7">
        <v>200</v>
      </c>
      <c r="W33" s="7" t="s">
        <v>33</v>
      </c>
      <c r="X33" s="7">
        <v>1250</v>
      </c>
      <c r="Y33" s="7">
        <v>2000</v>
      </c>
      <c r="Z33" s="7">
        <v>2000</v>
      </c>
      <c r="AA33" s="7">
        <v>3500</v>
      </c>
      <c r="AB33" s="7">
        <v>2500</v>
      </c>
      <c r="AC33" s="7">
        <v>3250</v>
      </c>
      <c r="AD33" s="7">
        <v>2750</v>
      </c>
      <c r="AE33" s="7">
        <v>6500</v>
      </c>
      <c r="AF33" s="7">
        <v>250</v>
      </c>
      <c r="AG33" s="7" t="s">
        <v>33</v>
      </c>
      <c r="AI33" s="5">
        <v>4</v>
      </c>
    </row>
    <row r="34" spans="1:35" x14ac:dyDescent="0.35">
      <c r="A34" s="4" t="s">
        <v>73</v>
      </c>
      <c r="B34" s="4" t="s">
        <v>79</v>
      </c>
      <c r="C34" s="4" t="s">
        <v>66</v>
      </c>
      <c r="E34" s="7">
        <v>1250</v>
      </c>
      <c r="F34" s="7">
        <v>3250</v>
      </c>
      <c r="G34" s="7" t="s">
        <v>67</v>
      </c>
      <c r="H34" s="7">
        <v>500</v>
      </c>
      <c r="I34" s="7">
        <v>300</v>
      </c>
      <c r="J34" s="7">
        <v>5000</v>
      </c>
      <c r="K34" s="7">
        <v>4000</v>
      </c>
      <c r="L34" s="7">
        <v>1500</v>
      </c>
      <c r="M34" s="7">
        <v>2500</v>
      </c>
      <c r="N34" s="7">
        <v>10500</v>
      </c>
      <c r="O34" s="7">
        <v>100</v>
      </c>
      <c r="P34" s="7" t="s">
        <v>67</v>
      </c>
      <c r="Q34" s="7">
        <v>28000</v>
      </c>
      <c r="R34" s="7">
        <v>42500</v>
      </c>
      <c r="S34" s="7">
        <v>7000</v>
      </c>
      <c r="T34" s="7">
        <v>4500</v>
      </c>
      <c r="U34" s="7">
        <v>1250</v>
      </c>
      <c r="V34" s="7">
        <v>125</v>
      </c>
      <c r="W34" s="7" t="s">
        <v>67</v>
      </c>
      <c r="X34" s="7">
        <v>1250</v>
      </c>
      <c r="Y34" s="7">
        <v>1750</v>
      </c>
      <c r="Z34" s="7">
        <v>2000</v>
      </c>
      <c r="AA34" s="7">
        <v>3000</v>
      </c>
      <c r="AB34" s="7">
        <v>2000</v>
      </c>
      <c r="AC34" s="7">
        <v>2500</v>
      </c>
      <c r="AD34" s="7">
        <v>2000</v>
      </c>
      <c r="AE34" s="7">
        <v>5000</v>
      </c>
      <c r="AF34" s="7">
        <v>250</v>
      </c>
      <c r="AG34" s="7" t="s">
        <v>67</v>
      </c>
    </row>
    <row r="35" spans="1:35" x14ac:dyDescent="0.35">
      <c r="A35" s="4" t="s">
        <v>73</v>
      </c>
      <c r="B35" s="4" t="s">
        <v>79</v>
      </c>
      <c r="C35" s="4" t="s">
        <v>68</v>
      </c>
      <c r="E35" s="7">
        <v>1500</v>
      </c>
      <c r="F35" s="7">
        <v>4500</v>
      </c>
      <c r="G35" s="7" t="s">
        <v>67</v>
      </c>
      <c r="H35" s="7">
        <v>700</v>
      </c>
      <c r="I35" s="7">
        <v>350</v>
      </c>
      <c r="J35" s="7">
        <v>6500</v>
      </c>
      <c r="K35" s="7">
        <v>10000</v>
      </c>
      <c r="L35" s="7">
        <v>2500</v>
      </c>
      <c r="M35" s="7">
        <v>3500</v>
      </c>
      <c r="N35" s="7">
        <v>11000</v>
      </c>
      <c r="O35" s="7">
        <v>100</v>
      </c>
      <c r="P35" s="7" t="s">
        <v>67</v>
      </c>
      <c r="Q35" s="7">
        <v>30000</v>
      </c>
      <c r="R35" s="7">
        <v>45000</v>
      </c>
      <c r="S35" s="7">
        <v>8500</v>
      </c>
      <c r="T35" s="7">
        <v>7500</v>
      </c>
      <c r="U35" s="7">
        <v>2000</v>
      </c>
      <c r="V35" s="7">
        <v>300</v>
      </c>
      <c r="W35" s="7" t="s">
        <v>67</v>
      </c>
      <c r="X35" s="7">
        <v>1500</v>
      </c>
      <c r="Y35" s="7">
        <v>2500</v>
      </c>
      <c r="Z35" s="7">
        <v>2500</v>
      </c>
      <c r="AA35" s="7">
        <v>4000</v>
      </c>
      <c r="AB35" s="7">
        <v>3000</v>
      </c>
      <c r="AC35" s="7">
        <v>3500</v>
      </c>
      <c r="AD35" s="7">
        <v>3250</v>
      </c>
      <c r="AE35" s="7">
        <v>7000</v>
      </c>
      <c r="AF35" s="7">
        <v>300</v>
      </c>
      <c r="AG35" s="7" t="s">
        <v>67</v>
      </c>
    </row>
    <row r="36" spans="1:35" x14ac:dyDescent="0.35">
      <c r="C36" s="38" t="s">
        <v>145</v>
      </c>
      <c r="E36" s="7" t="s">
        <v>67</v>
      </c>
      <c r="F36" s="7" t="s">
        <v>67</v>
      </c>
      <c r="G36" s="7" t="s">
        <v>67</v>
      </c>
      <c r="H36" s="7" t="s">
        <v>69</v>
      </c>
      <c r="I36" s="7" t="s">
        <v>67</v>
      </c>
      <c r="J36" s="7" t="s">
        <v>67</v>
      </c>
      <c r="K36" s="7" t="s">
        <v>69</v>
      </c>
      <c r="L36" s="7" t="s">
        <v>69</v>
      </c>
      <c r="M36" s="7" t="s">
        <v>69</v>
      </c>
      <c r="N36" s="7" t="s">
        <v>67</v>
      </c>
      <c r="O36" s="7" t="s">
        <v>67</v>
      </c>
      <c r="P36" s="7" t="s">
        <v>67</v>
      </c>
      <c r="Q36" s="7" t="s">
        <v>67</v>
      </c>
      <c r="R36" s="7" t="s">
        <v>67</v>
      </c>
      <c r="S36" s="7" t="s">
        <v>67</v>
      </c>
      <c r="T36" s="7" t="s">
        <v>69</v>
      </c>
      <c r="U36" s="7" t="s">
        <v>69</v>
      </c>
      <c r="V36" s="7" t="s">
        <v>69</v>
      </c>
      <c r="W36" s="7" t="s">
        <v>67</v>
      </c>
      <c r="X36" s="7" t="s">
        <v>67</v>
      </c>
      <c r="Y36" s="7" t="s">
        <v>69</v>
      </c>
      <c r="Z36" s="7" t="s">
        <v>67</v>
      </c>
      <c r="AA36" s="7" t="s">
        <v>67</v>
      </c>
      <c r="AB36" s="7" t="s">
        <v>69</v>
      </c>
      <c r="AC36" s="7" t="s">
        <v>69</v>
      </c>
      <c r="AD36" s="7" t="s">
        <v>69</v>
      </c>
      <c r="AE36" s="7" t="s">
        <v>69</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1350</v>
      </c>
      <c r="F39" s="7" t="s">
        <v>33</v>
      </c>
      <c r="G39" s="7" t="s">
        <v>33</v>
      </c>
      <c r="H39" s="7">
        <v>700</v>
      </c>
      <c r="I39" s="7">
        <v>350</v>
      </c>
      <c r="J39" s="7">
        <v>7250</v>
      </c>
      <c r="K39" s="7" t="s">
        <v>33</v>
      </c>
      <c r="L39" s="7">
        <v>1500</v>
      </c>
      <c r="M39" s="7">
        <v>2700</v>
      </c>
      <c r="N39" s="7" t="s">
        <v>33</v>
      </c>
      <c r="O39" s="7" t="s">
        <v>33</v>
      </c>
      <c r="P39" s="7" t="s">
        <v>33</v>
      </c>
      <c r="Q39" s="7" t="s">
        <v>33</v>
      </c>
      <c r="R39" s="7" t="s">
        <v>33</v>
      </c>
      <c r="S39" s="7" t="s">
        <v>33</v>
      </c>
      <c r="T39" s="7" t="s">
        <v>33</v>
      </c>
      <c r="U39" s="7" t="s">
        <v>33</v>
      </c>
      <c r="V39" s="7">
        <v>175</v>
      </c>
      <c r="W39" s="7" t="s">
        <v>33</v>
      </c>
      <c r="X39" s="7" t="s">
        <v>33</v>
      </c>
      <c r="Y39" s="7" t="s">
        <v>33</v>
      </c>
      <c r="Z39" s="7">
        <v>7000</v>
      </c>
      <c r="AA39" s="7" t="s">
        <v>33</v>
      </c>
      <c r="AB39" s="7" t="s">
        <v>33</v>
      </c>
      <c r="AC39" s="7" t="s">
        <v>33</v>
      </c>
      <c r="AD39" s="7" t="s">
        <v>33</v>
      </c>
      <c r="AE39" s="7" t="s">
        <v>33</v>
      </c>
      <c r="AF39" s="7">
        <v>350</v>
      </c>
      <c r="AG39" s="7" t="s">
        <v>33</v>
      </c>
      <c r="AI39" s="5">
        <v>20</v>
      </c>
    </row>
    <row r="40" spans="1:35" x14ac:dyDescent="0.35">
      <c r="A40" s="4" t="s">
        <v>81</v>
      </c>
      <c r="B40" s="4" t="s">
        <v>82</v>
      </c>
      <c r="C40" s="4" t="s">
        <v>66</v>
      </c>
      <c r="E40" s="7">
        <v>1300</v>
      </c>
      <c r="F40" s="7" t="s">
        <v>67</v>
      </c>
      <c r="G40" s="7" t="s">
        <v>67</v>
      </c>
      <c r="H40" s="7">
        <v>650</v>
      </c>
      <c r="I40" s="7">
        <v>325</v>
      </c>
      <c r="J40" s="7">
        <v>7000</v>
      </c>
      <c r="K40" s="7" t="s">
        <v>67</v>
      </c>
      <c r="L40" s="7">
        <v>1400</v>
      </c>
      <c r="M40" s="7">
        <v>2700</v>
      </c>
      <c r="N40" s="7" t="s">
        <v>67</v>
      </c>
      <c r="O40" s="7" t="s">
        <v>67</v>
      </c>
      <c r="P40" s="7" t="s">
        <v>67</v>
      </c>
      <c r="Q40" s="7" t="s">
        <v>67</v>
      </c>
      <c r="R40" s="7" t="s">
        <v>67</v>
      </c>
      <c r="S40" s="7" t="s">
        <v>67</v>
      </c>
      <c r="T40" s="7" t="s">
        <v>67</v>
      </c>
      <c r="U40" s="7" t="s">
        <v>67</v>
      </c>
      <c r="V40" s="7">
        <v>150</v>
      </c>
      <c r="W40" s="7" t="s">
        <v>67</v>
      </c>
      <c r="X40" s="7" t="s">
        <v>67</v>
      </c>
      <c r="Y40" s="7" t="s">
        <v>67</v>
      </c>
      <c r="Z40" s="7">
        <v>6500</v>
      </c>
      <c r="AA40" s="7" t="s">
        <v>67</v>
      </c>
      <c r="AB40" s="7" t="s">
        <v>67</v>
      </c>
      <c r="AC40" s="7" t="s">
        <v>67</v>
      </c>
      <c r="AD40" s="7" t="s">
        <v>67</v>
      </c>
      <c r="AE40" s="7" t="s">
        <v>67</v>
      </c>
      <c r="AF40" s="7">
        <v>300</v>
      </c>
      <c r="AG40" s="7" t="s">
        <v>67</v>
      </c>
    </row>
    <row r="41" spans="1:35" x14ac:dyDescent="0.35">
      <c r="A41" s="4" t="s">
        <v>81</v>
      </c>
      <c r="B41" s="4" t="s">
        <v>82</v>
      </c>
      <c r="C41" s="4" t="s">
        <v>68</v>
      </c>
      <c r="E41" s="7">
        <v>1500</v>
      </c>
      <c r="F41" s="7" t="s">
        <v>67</v>
      </c>
      <c r="G41" s="7" t="s">
        <v>67</v>
      </c>
      <c r="H41" s="7">
        <v>700</v>
      </c>
      <c r="I41" s="7">
        <v>350</v>
      </c>
      <c r="J41" s="7">
        <v>7500</v>
      </c>
      <c r="K41" s="7" t="s">
        <v>67</v>
      </c>
      <c r="L41" s="7">
        <v>1500</v>
      </c>
      <c r="M41" s="7">
        <v>2750</v>
      </c>
      <c r="N41" s="7" t="s">
        <v>67</v>
      </c>
      <c r="O41" s="7" t="s">
        <v>67</v>
      </c>
      <c r="P41" s="7" t="s">
        <v>67</v>
      </c>
      <c r="Q41" s="7" t="s">
        <v>67</v>
      </c>
      <c r="R41" s="7" t="s">
        <v>67</v>
      </c>
      <c r="S41" s="7" t="s">
        <v>67</v>
      </c>
      <c r="T41" s="7" t="s">
        <v>67</v>
      </c>
      <c r="U41" s="7" t="s">
        <v>67</v>
      </c>
      <c r="V41" s="7">
        <v>175</v>
      </c>
      <c r="W41" s="7" t="s">
        <v>67</v>
      </c>
      <c r="X41" s="7" t="s">
        <v>67</v>
      </c>
      <c r="Y41" s="7" t="s">
        <v>67</v>
      </c>
      <c r="Z41" s="7">
        <v>7000</v>
      </c>
      <c r="AA41" s="7" t="s">
        <v>67</v>
      </c>
      <c r="AB41" s="7" t="s">
        <v>67</v>
      </c>
      <c r="AC41" s="7" t="s">
        <v>67</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v>500</v>
      </c>
      <c r="I45" s="7">
        <v>300</v>
      </c>
      <c r="J45" s="7">
        <v>4000</v>
      </c>
      <c r="K45" s="7">
        <v>30000</v>
      </c>
      <c r="L45" s="7">
        <v>1000</v>
      </c>
      <c r="M45" s="7" t="s">
        <v>33</v>
      </c>
      <c r="N45" s="7" t="s">
        <v>33</v>
      </c>
      <c r="O45" s="7" t="s">
        <v>33</v>
      </c>
      <c r="P45" s="7" t="s">
        <v>33</v>
      </c>
      <c r="Q45" s="7" t="s">
        <v>33</v>
      </c>
      <c r="R45" s="7" t="s">
        <v>33</v>
      </c>
      <c r="S45" s="7">
        <v>7500</v>
      </c>
      <c r="T45" s="7">
        <v>5000</v>
      </c>
      <c r="U45" s="7">
        <v>300</v>
      </c>
      <c r="V45" s="7">
        <v>150</v>
      </c>
      <c r="W45" s="7" t="s">
        <v>33</v>
      </c>
      <c r="X45" s="7">
        <v>1500</v>
      </c>
      <c r="Y45" s="7" t="s">
        <v>33</v>
      </c>
      <c r="Z45" s="7">
        <v>4000</v>
      </c>
      <c r="AA45" s="7">
        <v>3000</v>
      </c>
      <c r="AB45" s="7">
        <v>2500</v>
      </c>
      <c r="AC45" s="7" t="s">
        <v>33</v>
      </c>
      <c r="AD45" s="7">
        <v>1500</v>
      </c>
      <c r="AE45" s="7">
        <v>4500</v>
      </c>
      <c r="AF45" s="7">
        <v>200</v>
      </c>
      <c r="AG45" s="7" t="s">
        <v>33</v>
      </c>
      <c r="AI45" s="5">
        <v>13</v>
      </c>
    </row>
    <row r="46" spans="1:35" x14ac:dyDescent="0.35">
      <c r="A46" s="4" t="s">
        <v>81</v>
      </c>
      <c r="B46" s="4" t="s">
        <v>84</v>
      </c>
      <c r="C46" s="4" t="s">
        <v>66</v>
      </c>
      <c r="E46" s="7" t="s">
        <v>67</v>
      </c>
      <c r="F46" s="7" t="s">
        <v>67</v>
      </c>
      <c r="G46" s="7" t="s">
        <v>67</v>
      </c>
      <c r="H46" s="7">
        <v>500</v>
      </c>
      <c r="I46" s="7">
        <v>300</v>
      </c>
      <c r="J46" s="7">
        <v>3500</v>
      </c>
      <c r="K46" s="7">
        <v>28000</v>
      </c>
      <c r="L46" s="7">
        <v>1000</v>
      </c>
      <c r="M46" s="7" t="s">
        <v>67</v>
      </c>
      <c r="N46" s="7" t="s">
        <v>67</v>
      </c>
      <c r="O46" s="7" t="s">
        <v>67</v>
      </c>
      <c r="P46" s="7" t="s">
        <v>67</v>
      </c>
      <c r="Q46" s="7" t="s">
        <v>67</v>
      </c>
      <c r="R46" s="7" t="s">
        <v>67</v>
      </c>
      <c r="S46" s="7">
        <v>7000</v>
      </c>
      <c r="T46" s="7">
        <v>5000</v>
      </c>
      <c r="U46" s="7">
        <v>300</v>
      </c>
      <c r="V46" s="7">
        <v>150</v>
      </c>
      <c r="W46" s="7" t="s">
        <v>67</v>
      </c>
      <c r="X46" s="7">
        <v>1500</v>
      </c>
      <c r="Y46" s="7" t="s">
        <v>67</v>
      </c>
      <c r="Z46" s="7">
        <v>3000</v>
      </c>
      <c r="AA46" s="7">
        <v>2750</v>
      </c>
      <c r="AB46" s="7">
        <v>2500</v>
      </c>
      <c r="AC46" s="7" t="s">
        <v>67</v>
      </c>
      <c r="AD46" s="7">
        <v>1500</v>
      </c>
      <c r="AE46" s="7">
        <v>4500</v>
      </c>
      <c r="AF46" s="7">
        <v>200</v>
      </c>
      <c r="AG46" s="7" t="s">
        <v>67</v>
      </c>
    </row>
    <row r="47" spans="1:35" x14ac:dyDescent="0.35">
      <c r="A47" s="4" t="s">
        <v>81</v>
      </c>
      <c r="B47" s="4" t="s">
        <v>84</v>
      </c>
      <c r="C47" s="4" t="s">
        <v>68</v>
      </c>
      <c r="E47" s="7" t="s">
        <v>67</v>
      </c>
      <c r="F47" s="7" t="s">
        <v>67</v>
      </c>
      <c r="G47" s="7" t="s">
        <v>67</v>
      </c>
      <c r="H47" s="7">
        <v>500</v>
      </c>
      <c r="I47" s="7">
        <v>300</v>
      </c>
      <c r="J47" s="7">
        <v>4000</v>
      </c>
      <c r="K47" s="7">
        <v>35000</v>
      </c>
      <c r="L47" s="7">
        <v>1000</v>
      </c>
      <c r="M47" s="7" t="s">
        <v>67</v>
      </c>
      <c r="N47" s="7" t="s">
        <v>67</v>
      </c>
      <c r="O47" s="7" t="s">
        <v>67</v>
      </c>
      <c r="P47" s="7" t="s">
        <v>67</v>
      </c>
      <c r="Q47" s="7" t="s">
        <v>67</v>
      </c>
      <c r="R47" s="7" t="s">
        <v>67</v>
      </c>
      <c r="S47" s="7">
        <v>7500</v>
      </c>
      <c r="T47" s="7">
        <v>5500</v>
      </c>
      <c r="U47" s="7">
        <v>300</v>
      </c>
      <c r="V47" s="7">
        <v>150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1500</v>
      </c>
      <c r="F51" s="7" t="s">
        <v>33</v>
      </c>
      <c r="G51" s="7" t="s">
        <v>33</v>
      </c>
      <c r="H51" s="7">
        <v>700</v>
      </c>
      <c r="I51" s="7">
        <v>350</v>
      </c>
      <c r="J51" s="7" t="s">
        <v>33</v>
      </c>
      <c r="K51" s="7" t="s">
        <v>33</v>
      </c>
      <c r="L51" s="7" t="s">
        <v>33</v>
      </c>
      <c r="M51" s="7" t="s">
        <v>33</v>
      </c>
      <c r="N51" s="7" t="s">
        <v>33</v>
      </c>
      <c r="O51" s="7" t="s">
        <v>33</v>
      </c>
      <c r="P51" s="7" t="s">
        <v>33</v>
      </c>
      <c r="Q51" s="7" t="s">
        <v>33</v>
      </c>
      <c r="R51" s="7" t="s">
        <v>33</v>
      </c>
      <c r="S51" s="7" t="s">
        <v>33</v>
      </c>
      <c r="T51" s="7" t="s">
        <v>33</v>
      </c>
      <c r="U51" s="7" t="s">
        <v>33</v>
      </c>
      <c r="V51" s="7">
        <v>250</v>
      </c>
      <c r="W51" s="7" t="s">
        <v>33</v>
      </c>
      <c r="X51" s="7" t="s">
        <v>33</v>
      </c>
      <c r="Y51" s="7" t="s">
        <v>33</v>
      </c>
      <c r="Z51" s="7" t="s">
        <v>33</v>
      </c>
      <c r="AA51" s="7">
        <v>3750</v>
      </c>
      <c r="AB51" s="7" t="s">
        <v>33</v>
      </c>
      <c r="AC51" s="7" t="s">
        <v>33</v>
      </c>
      <c r="AD51" s="7" t="s">
        <v>33</v>
      </c>
      <c r="AE51" s="7" t="s">
        <v>33</v>
      </c>
      <c r="AF51" s="7" t="s">
        <v>33</v>
      </c>
      <c r="AG51" s="7" t="s">
        <v>33</v>
      </c>
      <c r="AI51" s="5">
        <v>24</v>
      </c>
    </row>
    <row r="52" spans="1:35" x14ac:dyDescent="0.35">
      <c r="A52" s="4" t="s">
        <v>81</v>
      </c>
      <c r="B52" s="4" t="s">
        <v>2189</v>
      </c>
      <c r="C52" s="4" t="s">
        <v>66</v>
      </c>
      <c r="E52" s="7">
        <v>1500</v>
      </c>
      <c r="F52" s="7" t="s">
        <v>67</v>
      </c>
      <c r="G52" s="7" t="s">
        <v>67</v>
      </c>
      <c r="H52" s="7">
        <v>700</v>
      </c>
      <c r="I52" s="7">
        <v>350</v>
      </c>
      <c r="J52" s="7" t="s">
        <v>67</v>
      </c>
      <c r="K52" s="7" t="s">
        <v>67</v>
      </c>
      <c r="L52" s="7" t="s">
        <v>67</v>
      </c>
      <c r="M52" s="7" t="s">
        <v>67</v>
      </c>
      <c r="N52" s="7" t="s">
        <v>67</v>
      </c>
      <c r="O52" s="7" t="s">
        <v>67</v>
      </c>
      <c r="P52" s="7" t="s">
        <v>67</v>
      </c>
      <c r="Q52" s="7" t="s">
        <v>67</v>
      </c>
      <c r="R52" s="7" t="s">
        <v>67</v>
      </c>
      <c r="S52" s="7" t="s">
        <v>67</v>
      </c>
      <c r="T52" s="7" t="s">
        <v>67</v>
      </c>
      <c r="U52" s="7" t="s">
        <v>67</v>
      </c>
      <c r="V52" s="7">
        <v>250</v>
      </c>
      <c r="W52" s="7" t="s">
        <v>67</v>
      </c>
      <c r="X52" s="7" t="s">
        <v>67</v>
      </c>
      <c r="Y52" s="7" t="s">
        <v>67</v>
      </c>
      <c r="Z52" s="7" t="s">
        <v>67</v>
      </c>
      <c r="AA52" s="7">
        <v>3500</v>
      </c>
      <c r="AB52" s="7" t="s">
        <v>67</v>
      </c>
      <c r="AC52" s="7" t="s">
        <v>67</v>
      </c>
      <c r="AD52" s="7" t="s">
        <v>67</v>
      </c>
      <c r="AE52" s="7" t="s">
        <v>67</v>
      </c>
      <c r="AF52" s="7" t="s">
        <v>67</v>
      </c>
      <c r="AG52" s="7" t="s">
        <v>67</v>
      </c>
    </row>
    <row r="53" spans="1:35" x14ac:dyDescent="0.35">
      <c r="A53" s="4" t="s">
        <v>81</v>
      </c>
      <c r="B53" s="4" t="s">
        <v>2189</v>
      </c>
      <c r="C53" s="4" t="s">
        <v>68</v>
      </c>
      <c r="E53" s="7">
        <v>1500</v>
      </c>
      <c r="F53" s="7" t="s">
        <v>67</v>
      </c>
      <c r="G53" s="7" t="s">
        <v>67</v>
      </c>
      <c r="H53" s="7">
        <v>750</v>
      </c>
      <c r="I53" s="7">
        <v>350</v>
      </c>
      <c r="J53" s="7" t="s">
        <v>67</v>
      </c>
      <c r="K53" s="7" t="s">
        <v>67</v>
      </c>
      <c r="L53" s="7" t="s">
        <v>67</v>
      </c>
      <c r="M53" s="7" t="s">
        <v>67</v>
      </c>
      <c r="N53" s="7" t="s">
        <v>67</v>
      </c>
      <c r="O53" s="7" t="s">
        <v>67</v>
      </c>
      <c r="P53" s="7" t="s">
        <v>67</v>
      </c>
      <c r="Q53" s="7" t="s">
        <v>67</v>
      </c>
      <c r="R53" s="7" t="s">
        <v>67</v>
      </c>
      <c r="S53" s="7" t="s">
        <v>67</v>
      </c>
      <c r="T53" s="7" t="s">
        <v>67</v>
      </c>
      <c r="U53" s="7" t="s">
        <v>67</v>
      </c>
      <c r="V53" s="7">
        <v>400</v>
      </c>
      <c r="W53" s="7" t="s">
        <v>67</v>
      </c>
      <c r="X53" s="7" t="s">
        <v>67</v>
      </c>
      <c r="Y53" s="7" t="s">
        <v>67</v>
      </c>
      <c r="Z53" s="7" t="s">
        <v>67</v>
      </c>
      <c r="AA53" s="7">
        <v>8000</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69</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v>7500</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v>2000</v>
      </c>
      <c r="AC57" s="7" t="s">
        <v>33</v>
      </c>
      <c r="AD57" s="7">
        <v>2000</v>
      </c>
      <c r="AE57" s="7">
        <v>1000</v>
      </c>
      <c r="AF57" s="7">
        <v>250</v>
      </c>
      <c r="AG57" s="7" t="s">
        <v>33</v>
      </c>
      <c r="AI57" s="5">
        <v>15</v>
      </c>
    </row>
    <row r="58" spans="1:35" x14ac:dyDescent="0.35">
      <c r="A58" s="4" t="s">
        <v>81</v>
      </c>
      <c r="B58" s="4" t="s">
        <v>86</v>
      </c>
      <c r="C58" s="4" t="s">
        <v>66</v>
      </c>
      <c r="E58" s="7" t="s">
        <v>67</v>
      </c>
      <c r="F58" s="7" t="s">
        <v>67</v>
      </c>
      <c r="G58" s="7" t="s">
        <v>67</v>
      </c>
      <c r="H58" s="7">
        <v>350</v>
      </c>
      <c r="I58" s="7">
        <v>300</v>
      </c>
      <c r="J58" s="7">
        <v>4000</v>
      </c>
      <c r="K58" s="7">
        <v>7500</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v>2000</v>
      </c>
      <c r="AC58" s="7" t="s">
        <v>67</v>
      </c>
      <c r="AD58" s="7">
        <v>2000</v>
      </c>
      <c r="AE58" s="7">
        <v>1000</v>
      </c>
      <c r="AF58" s="7">
        <v>250</v>
      </c>
      <c r="AG58" s="7" t="s">
        <v>67</v>
      </c>
    </row>
    <row r="59" spans="1:35" x14ac:dyDescent="0.35">
      <c r="A59" s="4" t="s">
        <v>81</v>
      </c>
      <c r="B59" s="4" t="s">
        <v>86</v>
      </c>
      <c r="C59" s="4" t="s">
        <v>68</v>
      </c>
      <c r="E59" s="7" t="s">
        <v>67</v>
      </c>
      <c r="F59" s="7" t="s">
        <v>67</v>
      </c>
      <c r="G59" s="7" t="s">
        <v>67</v>
      </c>
      <c r="H59" s="7">
        <v>350</v>
      </c>
      <c r="I59" s="7">
        <v>300</v>
      </c>
      <c r="J59" s="7">
        <v>4000</v>
      </c>
      <c r="K59" s="7">
        <v>8000</v>
      </c>
      <c r="L59" s="7" t="s">
        <v>67</v>
      </c>
      <c r="M59" s="7" t="s">
        <v>67</v>
      </c>
      <c r="N59" s="7" t="s">
        <v>67</v>
      </c>
      <c r="O59" s="7" t="s">
        <v>67</v>
      </c>
      <c r="P59" s="7" t="s">
        <v>67</v>
      </c>
      <c r="Q59" s="7" t="s">
        <v>67</v>
      </c>
      <c r="R59" s="7" t="s">
        <v>67</v>
      </c>
      <c r="S59" s="7" t="s">
        <v>67</v>
      </c>
      <c r="T59" s="7" t="s">
        <v>67</v>
      </c>
      <c r="U59" s="7">
        <v>500</v>
      </c>
      <c r="V59" s="7">
        <v>125</v>
      </c>
      <c r="W59" s="7" t="s">
        <v>67</v>
      </c>
      <c r="X59" s="7">
        <v>1000</v>
      </c>
      <c r="Y59" s="7">
        <v>2000</v>
      </c>
      <c r="Z59" s="7">
        <v>2000</v>
      </c>
      <c r="AA59" s="7">
        <v>3500</v>
      </c>
      <c r="AB59" s="7">
        <v>2000</v>
      </c>
      <c r="AC59" s="7" t="s">
        <v>67</v>
      </c>
      <c r="AD59" s="7">
        <v>2000</v>
      </c>
      <c r="AE59" s="7">
        <v>1000</v>
      </c>
      <c r="AF59" s="7">
        <v>250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3500</v>
      </c>
      <c r="G63" s="7" t="s">
        <v>33</v>
      </c>
      <c r="H63" s="7">
        <v>400</v>
      </c>
      <c r="I63" s="7">
        <v>300</v>
      </c>
      <c r="J63" s="7">
        <v>5000</v>
      </c>
      <c r="K63" s="7">
        <v>11000</v>
      </c>
      <c r="L63" s="7">
        <v>1500</v>
      </c>
      <c r="M63" s="7">
        <v>2000</v>
      </c>
      <c r="N63" s="7">
        <v>9000</v>
      </c>
      <c r="O63" s="7">
        <v>100</v>
      </c>
      <c r="P63" s="7" t="s">
        <v>33</v>
      </c>
      <c r="Q63" s="7">
        <v>27250</v>
      </c>
      <c r="R63" s="7">
        <v>35000</v>
      </c>
      <c r="S63" s="7">
        <v>7500</v>
      </c>
      <c r="T63" s="7">
        <v>5000</v>
      </c>
      <c r="U63" s="7">
        <v>300</v>
      </c>
      <c r="V63" s="7">
        <v>150</v>
      </c>
      <c r="W63" s="7" t="s">
        <v>33</v>
      </c>
      <c r="X63" s="7">
        <v>1500</v>
      </c>
      <c r="Y63" s="7" t="s">
        <v>33</v>
      </c>
      <c r="Z63" s="7">
        <v>1500</v>
      </c>
      <c r="AA63" s="7">
        <v>3000</v>
      </c>
      <c r="AB63" s="7">
        <v>2000</v>
      </c>
      <c r="AC63" s="7">
        <v>2000</v>
      </c>
      <c r="AD63" s="7">
        <v>1500</v>
      </c>
      <c r="AE63" s="7">
        <v>500</v>
      </c>
      <c r="AF63" s="7">
        <v>200</v>
      </c>
      <c r="AG63" s="7">
        <v>500</v>
      </c>
      <c r="AI63" s="5">
        <v>4</v>
      </c>
    </row>
    <row r="64" spans="1:35" x14ac:dyDescent="0.35">
      <c r="A64" s="4" t="s">
        <v>81</v>
      </c>
      <c r="B64" s="4" t="s">
        <v>88</v>
      </c>
      <c r="C64" s="4" t="s">
        <v>66</v>
      </c>
      <c r="E64" s="7">
        <v>1000</v>
      </c>
      <c r="F64" s="7">
        <v>3500</v>
      </c>
      <c r="G64" s="7" t="s">
        <v>67</v>
      </c>
      <c r="H64" s="7">
        <v>400</v>
      </c>
      <c r="I64" s="7">
        <v>300</v>
      </c>
      <c r="J64" s="7">
        <v>5000</v>
      </c>
      <c r="K64" s="7">
        <v>11000</v>
      </c>
      <c r="L64" s="7">
        <v>1000</v>
      </c>
      <c r="M64" s="7">
        <v>2000</v>
      </c>
      <c r="N64" s="7">
        <v>6000</v>
      </c>
      <c r="O64" s="7">
        <v>100</v>
      </c>
      <c r="P64" s="7" t="s">
        <v>67</v>
      </c>
      <c r="Q64" s="7">
        <v>27000</v>
      </c>
      <c r="R64" s="7">
        <v>35000</v>
      </c>
      <c r="S64" s="7">
        <v>7000</v>
      </c>
      <c r="T64" s="7">
        <v>5000</v>
      </c>
      <c r="U64" s="7">
        <v>300</v>
      </c>
      <c r="V64" s="7">
        <v>150</v>
      </c>
      <c r="W64" s="7" t="s">
        <v>67</v>
      </c>
      <c r="X64" s="7">
        <v>1000</v>
      </c>
      <c r="Y64" s="7" t="s">
        <v>67</v>
      </c>
      <c r="Z64" s="7">
        <v>1500</v>
      </c>
      <c r="AA64" s="7">
        <v>3000</v>
      </c>
      <c r="AB64" s="7">
        <v>2000</v>
      </c>
      <c r="AC64" s="7">
        <v>2000</v>
      </c>
      <c r="AD64" s="7">
        <v>1500</v>
      </c>
      <c r="AE64" s="7">
        <v>300</v>
      </c>
      <c r="AF64" s="7">
        <v>200</v>
      </c>
      <c r="AG64" s="7">
        <v>500</v>
      </c>
    </row>
    <row r="65" spans="1:35" x14ac:dyDescent="0.35">
      <c r="A65" s="4" t="s">
        <v>81</v>
      </c>
      <c r="B65" s="4" t="s">
        <v>88</v>
      </c>
      <c r="C65" s="4" t="s">
        <v>68</v>
      </c>
      <c r="E65" s="7">
        <v>1000</v>
      </c>
      <c r="F65" s="7">
        <v>3500</v>
      </c>
      <c r="G65" s="7" t="s">
        <v>67</v>
      </c>
      <c r="H65" s="7">
        <v>450</v>
      </c>
      <c r="I65" s="7">
        <v>300</v>
      </c>
      <c r="J65" s="7">
        <v>5000</v>
      </c>
      <c r="K65" s="7">
        <v>11000</v>
      </c>
      <c r="L65" s="7">
        <v>1500</v>
      </c>
      <c r="M65" s="7">
        <v>2000</v>
      </c>
      <c r="N65" s="7">
        <v>9000</v>
      </c>
      <c r="O65" s="7">
        <v>100</v>
      </c>
      <c r="P65" s="7" t="s">
        <v>67</v>
      </c>
      <c r="Q65" s="7">
        <v>27500</v>
      </c>
      <c r="R65" s="7">
        <v>40000</v>
      </c>
      <c r="S65" s="7">
        <v>7500</v>
      </c>
      <c r="T65" s="7">
        <v>5000</v>
      </c>
      <c r="U65" s="7">
        <v>300</v>
      </c>
      <c r="V65" s="7">
        <v>150</v>
      </c>
      <c r="W65" s="7" t="s">
        <v>67</v>
      </c>
      <c r="X65" s="7">
        <v>1500</v>
      </c>
      <c r="Y65" s="7" t="s">
        <v>67</v>
      </c>
      <c r="Z65" s="7">
        <v>1500</v>
      </c>
      <c r="AA65" s="7">
        <v>3000</v>
      </c>
      <c r="AB65" s="7">
        <v>2000</v>
      </c>
      <c r="AC65" s="7">
        <v>2000</v>
      </c>
      <c r="AD65" s="7">
        <v>1500</v>
      </c>
      <c r="AE65" s="7">
        <v>500</v>
      </c>
      <c r="AF65" s="7">
        <v>200</v>
      </c>
      <c r="AG65" s="7">
        <v>500</v>
      </c>
    </row>
    <row r="66" spans="1:35" x14ac:dyDescent="0.35">
      <c r="C66" s="38" t="s">
        <v>145</v>
      </c>
      <c r="E66" s="7" t="s">
        <v>67</v>
      </c>
      <c r="F66" s="7" t="s">
        <v>67</v>
      </c>
      <c r="G66" s="7" t="s">
        <v>67</v>
      </c>
      <c r="H66" s="7" t="s">
        <v>67</v>
      </c>
      <c r="I66" s="7" t="s">
        <v>67</v>
      </c>
      <c r="J66" s="7" t="s">
        <v>67</v>
      </c>
      <c r="K66" s="7" t="s">
        <v>67</v>
      </c>
      <c r="L66" s="7" t="s">
        <v>69</v>
      </c>
      <c r="M66" s="7" t="s">
        <v>67</v>
      </c>
      <c r="N66" s="7" t="s">
        <v>69</v>
      </c>
      <c r="O66" s="7" t="s">
        <v>67</v>
      </c>
      <c r="P66" s="7" t="s">
        <v>67</v>
      </c>
      <c r="Q66" s="7" t="s">
        <v>67</v>
      </c>
      <c r="R66" s="7" t="s">
        <v>67</v>
      </c>
      <c r="S66" s="7" t="s">
        <v>67</v>
      </c>
      <c r="T66" s="7" t="s">
        <v>67</v>
      </c>
      <c r="U66" s="7" t="s">
        <v>67</v>
      </c>
      <c r="V66" s="7" t="s">
        <v>67</v>
      </c>
      <c r="W66" s="7" t="s">
        <v>67</v>
      </c>
      <c r="X66" s="7" t="s">
        <v>69</v>
      </c>
      <c r="Y66" s="7" t="s">
        <v>67</v>
      </c>
      <c r="Z66" s="7" t="s">
        <v>67</v>
      </c>
      <c r="AA66" s="7" t="s">
        <v>67</v>
      </c>
      <c r="AB66" s="7" t="s">
        <v>67</v>
      </c>
      <c r="AC66" s="7" t="s">
        <v>67</v>
      </c>
      <c r="AD66" s="7" t="s">
        <v>67</v>
      </c>
      <c r="AE66" s="7" t="s">
        <v>69</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v>600</v>
      </c>
      <c r="I69" s="7">
        <v>500</v>
      </c>
      <c r="J69" s="7">
        <v>5500</v>
      </c>
      <c r="K69" s="7">
        <v>7500</v>
      </c>
      <c r="L69" s="7" t="s">
        <v>33</v>
      </c>
      <c r="M69" s="7">
        <v>5000</v>
      </c>
      <c r="N69" s="7">
        <v>5000</v>
      </c>
      <c r="O69" s="7">
        <v>100</v>
      </c>
      <c r="P69" s="7" t="s">
        <v>33</v>
      </c>
      <c r="Q69" s="7" t="s">
        <v>33</v>
      </c>
      <c r="R69" s="7" t="s">
        <v>33</v>
      </c>
      <c r="S69" s="7" t="s">
        <v>33</v>
      </c>
      <c r="T69" s="7" t="s">
        <v>33</v>
      </c>
      <c r="U69" s="7" t="s">
        <v>33</v>
      </c>
      <c r="V69" s="7">
        <v>200</v>
      </c>
      <c r="W69" s="7" t="s">
        <v>33</v>
      </c>
      <c r="X69" s="7" t="s">
        <v>33</v>
      </c>
      <c r="Y69" s="7" t="s">
        <v>33</v>
      </c>
      <c r="Z69" s="7">
        <v>2000</v>
      </c>
      <c r="AA69" s="7">
        <v>3000</v>
      </c>
      <c r="AB69" s="7">
        <v>2000</v>
      </c>
      <c r="AC69" s="7">
        <v>2000</v>
      </c>
      <c r="AD69" s="7">
        <v>1500</v>
      </c>
      <c r="AE69" s="7" t="s">
        <v>33</v>
      </c>
      <c r="AF69" s="7">
        <v>275</v>
      </c>
      <c r="AG69" s="7" t="s">
        <v>33</v>
      </c>
      <c r="AI69" s="5">
        <v>14</v>
      </c>
    </row>
    <row r="70" spans="1:35" x14ac:dyDescent="0.35">
      <c r="A70" s="4" t="s">
        <v>81</v>
      </c>
      <c r="B70" s="4" t="s">
        <v>90</v>
      </c>
      <c r="C70" s="4" t="s">
        <v>66</v>
      </c>
      <c r="E70" s="7">
        <v>1250</v>
      </c>
      <c r="F70" s="7" t="s">
        <v>67</v>
      </c>
      <c r="G70" s="7" t="s">
        <v>67</v>
      </c>
      <c r="H70" s="7">
        <v>600</v>
      </c>
      <c r="I70" s="7">
        <v>500</v>
      </c>
      <c r="J70" s="7">
        <v>5000</v>
      </c>
      <c r="K70" s="7">
        <v>7500</v>
      </c>
      <c r="L70" s="7" t="s">
        <v>67</v>
      </c>
      <c r="M70" s="7">
        <v>5000</v>
      </c>
      <c r="N70" s="7">
        <v>4500</v>
      </c>
      <c r="O70" s="7">
        <v>100</v>
      </c>
      <c r="P70" s="7" t="s">
        <v>67</v>
      </c>
      <c r="Q70" s="7" t="s">
        <v>67</v>
      </c>
      <c r="R70" s="7" t="s">
        <v>67</v>
      </c>
      <c r="S70" s="7" t="s">
        <v>67</v>
      </c>
      <c r="T70" s="7" t="s">
        <v>67</v>
      </c>
      <c r="U70" s="7" t="s">
        <v>67</v>
      </c>
      <c r="V70" s="7">
        <v>200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1250</v>
      </c>
      <c r="F71" s="7" t="s">
        <v>67</v>
      </c>
      <c r="G71" s="7" t="s">
        <v>67</v>
      </c>
      <c r="H71" s="7">
        <v>700</v>
      </c>
      <c r="I71" s="7">
        <v>500</v>
      </c>
      <c r="J71" s="7">
        <v>5500</v>
      </c>
      <c r="K71" s="7">
        <v>7500</v>
      </c>
      <c r="L71" s="7" t="s">
        <v>67</v>
      </c>
      <c r="M71" s="7">
        <v>5000</v>
      </c>
      <c r="N71" s="7">
        <v>5000</v>
      </c>
      <c r="O71" s="7">
        <v>100</v>
      </c>
      <c r="P71" s="7" t="s">
        <v>67</v>
      </c>
      <c r="Q71" s="7" t="s">
        <v>67</v>
      </c>
      <c r="R71" s="7" t="s">
        <v>67</v>
      </c>
      <c r="S71" s="7" t="s">
        <v>67</v>
      </c>
      <c r="T71" s="7" t="s">
        <v>67</v>
      </c>
      <c r="U71" s="7" t="s">
        <v>67</v>
      </c>
      <c r="V71" s="7">
        <v>250</v>
      </c>
      <c r="W71" s="7" t="s">
        <v>67</v>
      </c>
      <c r="X71" s="7" t="s">
        <v>67</v>
      </c>
      <c r="Y71" s="7" t="s">
        <v>67</v>
      </c>
      <c r="Z71" s="7">
        <v>2000</v>
      </c>
      <c r="AA71" s="7">
        <v>3250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450</v>
      </c>
      <c r="I75" s="7">
        <v>300</v>
      </c>
      <c r="J75" s="7">
        <v>5000</v>
      </c>
      <c r="K75" s="7">
        <v>20000</v>
      </c>
      <c r="L75" s="7">
        <v>1000</v>
      </c>
      <c r="M75" s="7">
        <v>2000</v>
      </c>
      <c r="N75" s="7">
        <v>3000</v>
      </c>
      <c r="O75" s="7" t="s">
        <v>33</v>
      </c>
      <c r="P75" s="7" t="s">
        <v>33</v>
      </c>
      <c r="Q75" s="7" t="s">
        <v>33</v>
      </c>
      <c r="R75" s="7" t="s">
        <v>33</v>
      </c>
      <c r="S75" s="7">
        <v>8500</v>
      </c>
      <c r="T75" s="7">
        <v>3500</v>
      </c>
      <c r="U75" s="7">
        <v>500</v>
      </c>
      <c r="V75" s="7">
        <v>125</v>
      </c>
      <c r="W75" s="7" t="s">
        <v>33</v>
      </c>
      <c r="X75" s="7" t="s">
        <v>33</v>
      </c>
      <c r="Y75" s="7" t="s">
        <v>33</v>
      </c>
      <c r="Z75" s="7">
        <v>3000</v>
      </c>
      <c r="AA75" s="7">
        <v>3500</v>
      </c>
      <c r="AB75" s="7">
        <v>2500</v>
      </c>
      <c r="AC75" s="7" t="s">
        <v>33</v>
      </c>
      <c r="AD75" s="7">
        <v>2000</v>
      </c>
      <c r="AE75" s="7">
        <v>5000</v>
      </c>
      <c r="AF75" s="7">
        <v>300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2000</v>
      </c>
      <c r="N76" s="7">
        <v>2500</v>
      </c>
      <c r="O76" s="7" t="s">
        <v>67</v>
      </c>
      <c r="P76" s="7" t="s">
        <v>67</v>
      </c>
      <c r="Q76" s="7" t="s">
        <v>67</v>
      </c>
      <c r="R76" s="7" t="s">
        <v>67</v>
      </c>
      <c r="S76" s="7">
        <v>8500</v>
      </c>
      <c r="T76" s="7">
        <v>3500</v>
      </c>
      <c r="U76" s="7">
        <v>500</v>
      </c>
      <c r="V76" s="7">
        <v>125</v>
      </c>
      <c r="W76" s="7" t="s">
        <v>67</v>
      </c>
      <c r="X76" s="7" t="s">
        <v>67</v>
      </c>
      <c r="Y76" s="7" t="s">
        <v>67</v>
      </c>
      <c r="Z76" s="7">
        <v>3000</v>
      </c>
      <c r="AA76" s="7">
        <v>3500</v>
      </c>
      <c r="AB76" s="7">
        <v>2500</v>
      </c>
      <c r="AC76" s="7" t="s">
        <v>67</v>
      </c>
      <c r="AD76" s="7">
        <v>2000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22000</v>
      </c>
      <c r="L77" s="7">
        <v>1250</v>
      </c>
      <c r="M77" s="7">
        <v>2500</v>
      </c>
      <c r="N77" s="7">
        <v>3000</v>
      </c>
      <c r="O77" s="7" t="s">
        <v>67</v>
      </c>
      <c r="P77" s="7" t="s">
        <v>67</v>
      </c>
      <c r="Q77" s="7" t="s">
        <v>67</v>
      </c>
      <c r="R77" s="7" t="s">
        <v>67</v>
      </c>
      <c r="S77" s="7">
        <v>9000</v>
      </c>
      <c r="T77" s="7">
        <v>4000</v>
      </c>
      <c r="U77" s="7">
        <v>500</v>
      </c>
      <c r="V77" s="7">
        <v>125</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v>500</v>
      </c>
      <c r="I81" s="7">
        <v>300</v>
      </c>
      <c r="J81" s="7">
        <v>5000</v>
      </c>
      <c r="K81" s="7">
        <v>10000</v>
      </c>
      <c r="L81" s="7">
        <v>1750</v>
      </c>
      <c r="M81" s="7">
        <v>2000</v>
      </c>
      <c r="N81" s="7" t="s">
        <v>33</v>
      </c>
      <c r="O81" s="7" t="s">
        <v>33</v>
      </c>
      <c r="P81" s="7" t="s">
        <v>33</v>
      </c>
      <c r="Q81" s="7" t="s">
        <v>33</v>
      </c>
      <c r="R81" s="7" t="s">
        <v>33</v>
      </c>
      <c r="S81" s="7">
        <v>7000</v>
      </c>
      <c r="T81" s="7">
        <v>6000</v>
      </c>
      <c r="U81" s="7">
        <v>500</v>
      </c>
      <c r="V81" s="7">
        <v>250</v>
      </c>
      <c r="W81" s="7">
        <v>500</v>
      </c>
      <c r="X81" s="7">
        <v>750</v>
      </c>
      <c r="Y81" s="7" t="s">
        <v>33</v>
      </c>
      <c r="Z81" s="7">
        <v>2500</v>
      </c>
      <c r="AA81" s="7">
        <v>3000</v>
      </c>
      <c r="AB81" s="7">
        <v>2500</v>
      </c>
      <c r="AC81" s="7" t="s">
        <v>33</v>
      </c>
      <c r="AD81" s="7">
        <v>1500</v>
      </c>
      <c r="AE81" s="7">
        <v>2250</v>
      </c>
      <c r="AF81" s="7">
        <v>275</v>
      </c>
      <c r="AG81" s="7" t="s">
        <v>33</v>
      </c>
      <c r="AI81" s="5">
        <v>10</v>
      </c>
    </row>
    <row r="82" spans="1:35" x14ac:dyDescent="0.35">
      <c r="A82" s="4" t="s">
        <v>81</v>
      </c>
      <c r="B82" s="4" t="s">
        <v>94</v>
      </c>
      <c r="C82" s="4" t="s">
        <v>66</v>
      </c>
      <c r="E82" s="7">
        <v>1000</v>
      </c>
      <c r="F82" s="7" t="s">
        <v>67</v>
      </c>
      <c r="G82" s="7" t="s">
        <v>67</v>
      </c>
      <c r="H82" s="7">
        <v>500</v>
      </c>
      <c r="I82" s="7">
        <v>300</v>
      </c>
      <c r="J82" s="7">
        <v>5000</v>
      </c>
      <c r="K82" s="7">
        <v>10000</v>
      </c>
      <c r="L82" s="7">
        <v>1750</v>
      </c>
      <c r="M82" s="7">
        <v>2000</v>
      </c>
      <c r="N82" s="7" t="s">
        <v>67</v>
      </c>
      <c r="O82" s="7" t="s">
        <v>67</v>
      </c>
      <c r="P82" s="7" t="s">
        <v>67</v>
      </c>
      <c r="Q82" s="7" t="s">
        <v>67</v>
      </c>
      <c r="R82" s="7" t="s">
        <v>67</v>
      </c>
      <c r="S82" s="7">
        <v>7000</v>
      </c>
      <c r="T82" s="7">
        <v>6000</v>
      </c>
      <c r="U82" s="7">
        <v>500</v>
      </c>
      <c r="V82" s="7">
        <v>250</v>
      </c>
      <c r="W82" s="7">
        <v>500</v>
      </c>
      <c r="X82" s="7">
        <v>750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v>500</v>
      </c>
      <c r="I83" s="7">
        <v>300</v>
      </c>
      <c r="J83" s="7">
        <v>5000</v>
      </c>
      <c r="K83" s="7">
        <v>10000</v>
      </c>
      <c r="L83" s="7">
        <v>1750</v>
      </c>
      <c r="M83" s="7">
        <v>2000</v>
      </c>
      <c r="N83" s="7" t="s">
        <v>67</v>
      </c>
      <c r="O83" s="7" t="s">
        <v>67</v>
      </c>
      <c r="P83" s="7" t="s">
        <v>67</v>
      </c>
      <c r="Q83" s="7" t="s">
        <v>67</v>
      </c>
      <c r="R83" s="7" t="s">
        <v>67</v>
      </c>
      <c r="S83" s="7">
        <v>7000</v>
      </c>
      <c r="T83" s="7">
        <v>6000</v>
      </c>
      <c r="U83" s="7">
        <v>500</v>
      </c>
      <c r="V83" s="7">
        <v>250</v>
      </c>
      <c r="W83" s="7">
        <v>500</v>
      </c>
      <c r="X83" s="7">
        <v>750</v>
      </c>
      <c r="Y83" s="7" t="s">
        <v>67</v>
      </c>
      <c r="Z83" s="7">
        <v>2500</v>
      </c>
      <c r="AA83" s="7">
        <v>3000</v>
      </c>
      <c r="AB83" s="7">
        <v>2500</v>
      </c>
      <c r="AC83" s="7" t="s">
        <v>67</v>
      </c>
      <c r="AD83" s="7">
        <v>1500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300</v>
      </c>
      <c r="J87" s="7">
        <v>5000</v>
      </c>
      <c r="K87" s="7">
        <v>3000</v>
      </c>
      <c r="L87" s="7">
        <v>1550</v>
      </c>
      <c r="M87" s="7">
        <v>2000</v>
      </c>
      <c r="N87" s="7">
        <v>8000</v>
      </c>
      <c r="O87" s="7">
        <v>100</v>
      </c>
      <c r="P87" s="7" t="s">
        <v>33</v>
      </c>
      <c r="Q87" s="7">
        <v>29250</v>
      </c>
      <c r="R87" s="7">
        <v>38500</v>
      </c>
      <c r="S87" s="7">
        <v>6000</v>
      </c>
      <c r="T87" s="7">
        <v>4250</v>
      </c>
      <c r="U87" s="7">
        <v>450</v>
      </c>
      <c r="V87" s="7">
        <v>150</v>
      </c>
      <c r="W87" s="7">
        <v>600</v>
      </c>
      <c r="X87" s="7">
        <v>1062.5</v>
      </c>
      <c r="Y87" s="7">
        <v>1400</v>
      </c>
      <c r="Z87" s="7">
        <v>3100</v>
      </c>
      <c r="AA87" s="7">
        <v>2550</v>
      </c>
      <c r="AB87" s="7">
        <v>2000</v>
      </c>
      <c r="AC87" s="7">
        <v>3000</v>
      </c>
      <c r="AD87" s="7">
        <v>1000</v>
      </c>
      <c r="AE87" s="7">
        <v>3000</v>
      </c>
      <c r="AF87" s="7">
        <v>200</v>
      </c>
      <c r="AG87" s="7">
        <v>250</v>
      </c>
      <c r="AI87" s="5">
        <v>1</v>
      </c>
    </row>
    <row r="88" spans="1:35" x14ac:dyDescent="0.35">
      <c r="A88" s="4" t="s">
        <v>96</v>
      </c>
      <c r="B88" s="4" t="s">
        <v>97</v>
      </c>
      <c r="C88" s="4" t="s">
        <v>66</v>
      </c>
      <c r="E88" s="7">
        <v>750</v>
      </c>
      <c r="F88" s="7">
        <v>5000</v>
      </c>
      <c r="G88" s="7">
        <v>6000</v>
      </c>
      <c r="H88" s="7">
        <v>500</v>
      </c>
      <c r="I88" s="7">
        <v>300</v>
      </c>
      <c r="J88" s="7">
        <v>5000</v>
      </c>
      <c r="K88" s="7">
        <v>3000</v>
      </c>
      <c r="L88" s="7">
        <v>1500</v>
      </c>
      <c r="M88" s="7">
        <v>2000</v>
      </c>
      <c r="N88" s="7">
        <v>7500</v>
      </c>
      <c r="O88" s="7">
        <v>100</v>
      </c>
      <c r="P88" s="7" t="s">
        <v>67</v>
      </c>
      <c r="Q88" s="7">
        <v>27500</v>
      </c>
      <c r="R88" s="7">
        <v>37750</v>
      </c>
      <c r="S88" s="7">
        <v>6000</v>
      </c>
      <c r="T88" s="7">
        <v>4250</v>
      </c>
      <c r="U88" s="7">
        <v>400</v>
      </c>
      <c r="V88" s="7">
        <v>125</v>
      </c>
      <c r="W88" s="7">
        <v>500</v>
      </c>
      <c r="X88" s="7">
        <v>1000</v>
      </c>
      <c r="Y88" s="7">
        <v>1250</v>
      </c>
      <c r="Z88" s="7">
        <v>3000</v>
      </c>
      <c r="AA88" s="7">
        <v>2500</v>
      </c>
      <c r="AB88" s="7">
        <v>2000</v>
      </c>
      <c r="AC88" s="7">
        <v>3000</v>
      </c>
      <c r="AD88" s="7">
        <v>1000</v>
      </c>
      <c r="AE88" s="7">
        <v>3000</v>
      </c>
      <c r="AF88" s="7">
        <v>200</v>
      </c>
      <c r="AG88" s="7">
        <v>250</v>
      </c>
    </row>
    <row r="89" spans="1:35" x14ac:dyDescent="0.35">
      <c r="A89" s="4" t="s">
        <v>96</v>
      </c>
      <c r="B89" s="4" t="s">
        <v>97</v>
      </c>
      <c r="C89" s="4" t="s">
        <v>68</v>
      </c>
      <c r="E89" s="7">
        <v>1125</v>
      </c>
      <c r="F89" s="7">
        <v>5000</v>
      </c>
      <c r="G89" s="7">
        <v>6000</v>
      </c>
      <c r="H89" s="7">
        <v>500</v>
      </c>
      <c r="I89" s="7">
        <v>350</v>
      </c>
      <c r="J89" s="7">
        <v>5200</v>
      </c>
      <c r="K89" s="7">
        <v>3000</v>
      </c>
      <c r="L89" s="7">
        <v>1750</v>
      </c>
      <c r="M89" s="7">
        <v>2250</v>
      </c>
      <c r="N89" s="7">
        <v>9500</v>
      </c>
      <c r="O89" s="7">
        <v>100</v>
      </c>
      <c r="P89" s="7" t="s">
        <v>67</v>
      </c>
      <c r="Q89" s="7">
        <v>30000</v>
      </c>
      <c r="R89" s="7">
        <v>38500</v>
      </c>
      <c r="S89" s="7">
        <v>6500</v>
      </c>
      <c r="T89" s="7">
        <v>4750</v>
      </c>
      <c r="U89" s="7">
        <v>500</v>
      </c>
      <c r="V89" s="7">
        <v>150</v>
      </c>
      <c r="W89" s="7">
        <v>800</v>
      </c>
      <c r="X89" s="7">
        <v>1250</v>
      </c>
      <c r="Y89" s="7">
        <v>1500</v>
      </c>
      <c r="Z89" s="7">
        <v>3200</v>
      </c>
      <c r="AA89" s="7">
        <v>3500</v>
      </c>
      <c r="AB89" s="7">
        <v>2000</v>
      </c>
      <c r="AC89" s="7">
        <v>3000</v>
      </c>
      <c r="AD89" s="7">
        <v>1000</v>
      </c>
      <c r="AE89" s="7">
        <v>3000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69</v>
      </c>
      <c r="X90" s="7" t="s">
        <v>67</v>
      </c>
      <c r="Y90" s="7" t="s">
        <v>67</v>
      </c>
      <c r="Z90" s="7" t="s">
        <v>67</v>
      </c>
      <c r="AA90" s="7" t="s">
        <v>69</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1250</v>
      </c>
      <c r="F93" s="7" t="s">
        <v>33</v>
      </c>
      <c r="G93" s="7" t="s">
        <v>33</v>
      </c>
      <c r="H93" s="7" t="s">
        <v>33</v>
      </c>
      <c r="I93" s="7" t="s">
        <v>33</v>
      </c>
      <c r="J93" s="7" t="s">
        <v>33</v>
      </c>
      <c r="K93" s="7" t="s">
        <v>33</v>
      </c>
      <c r="L93" s="7" t="s">
        <v>33</v>
      </c>
      <c r="M93" s="7" t="s">
        <v>33</v>
      </c>
      <c r="N93" s="7" t="s">
        <v>33</v>
      </c>
      <c r="O93" s="7" t="s">
        <v>33</v>
      </c>
      <c r="P93" s="7" t="s">
        <v>33</v>
      </c>
      <c r="Q93" s="7" t="s">
        <v>33</v>
      </c>
      <c r="R93" s="7" t="s">
        <v>33</v>
      </c>
      <c r="S93" s="7">
        <v>5000</v>
      </c>
      <c r="T93" s="7">
        <v>4000</v>
      </c>
      <c r="U93" s="7" t="s">
        <v>33</v>
      </c>
      <c r="V93" s="7" t="s">
        <v>33</v>
      </c>
      <c r="W93" s="7" t="s">
        <v>33</v>
      </c>
      <c r="X93" s="7" t="s">
        <v>33</v>
      </c>
      <c r="Y93" s="7" t="s">
        <v>33</v>
      </c>
      <c r="Z93" s="7" t="s">
        <v>33</v>
      </c>
      <c r="AA93" s="7" t="s">
        <v>33</v>
      </c>
      <c r="AB93" s="7" t="s">
        <v>33</v>
      </c>
      <c r="AC93" s="7" t="s">
        <v>33</v>
      </c>
      <c r="AD93" s="7" t="s">
        <v>33</v>
      </c>
      <c r="AE93" s="7">
        <v>3000</v>
      </c>
      <c r="AF93" s="7" t="s">
        <v>33</v>
      </c>
      <c r="AG93" s="7" t="s">
        <v>33</v>
      </c>
      <c r="AI93" s="5">
        <v>25</v>
      </c>
    </row>
    <row r="94" spans="1:35" x14ac:dyDescent="0.35">
      <c r="A94" s="4" t="s">
        <v>99</v>
      </c>
      <c r="B94" s="4" t="s">
        <v>100</v>
      </c>
      <c r="C94" s="4" t="s">
        <v>66</v>
      </c>
      <c r="E94" s="7">
        <v>1000</v>
      </c>
      <c r="F94" s="7" t="s">
        <v>67</v>
      </c>
      <c r="G94" s="7" t="s">
        <v>67</v>
      </c>
      <c r="H94" s="7" t="s">
        <v>67</v>
      </c>
      <c r="I94" s="7" t="s">
        <v>67</v>
      </c>
      <c r="J94" s="7" t="s">
        <v>67</v>
      </c>
      <c r="K94" s="7" t="s">
        <v>67</v>
      </c>
      <c r="L94" s="7" t="s">
        <v>67</v>
      </c>
      <c r="M94" s="7" t="s">
        <v>67</v>
      </c>
      <c r="N94" s="7" t="s">
        <v>67</v>
      </c>
      <c r="O94" s="7" t="s">
        <v>67</v>
      </c>
      <c r="P94" s="7" t="s">
        <v>67</v>
      </c>
      <c r="Q94" s="7" t="s">
        <v>67</v>
      </c>
      <c r="R94" s="7" t="s">
        <v>67</v>
      </c>
      <c r="S94" s="7">
        <v>5000</v>
      </c>
      <c r="T94" s="7">
        <v>4000</v>
      </c>
      <c r="U94" s="7" t="s">
        <v>67</v>
      </c>
      <c r="V94" s="7" t="s">
        <v>67</v>
      </c>
      <c r="W94" s="7" t="s">
        <v>67</v>
      </c>
      <c r="X94" s="7" t="s">
        <v>67</v>
      </c>
      <c r="Y94" s="7" t="s">
        <v>67</v>
      </c>
      <c r="Z94" s="7" t="s">
        <v>67</v>
      </c>
      <c r="AA94" s="7" t="s">
        <v>67</v>
      </c>
      <c r="AB94" s="7" t="s">
        <v>67</v>
      </c>
      <c r="AC94" s="7" t="s">
        <v>67</v>
      </c>
      <c r="AD94" s="7" t="s">
        <v>67</v>
      </c>
      <c r="AE94" s="7">
        <v>3000</v>
      </c>
      <c r="AF94" s="7" t="s">
        <v>67</v>
      </c>
      <c r="AG94" s="7" t="s">
        <v>67</v>
      </c>
    </row>
    <row r="95" spans="1:35" x14ac:dyDescent="0.35">
      <c r="A95" s="4" t="s">
        <v>99</v>
      </c>
      <c r="B95" s="4" t="s">
        <v>100</v>
      </c>
      <c r="C95" s="4" t="s">
        <v>68</v>
      </c>
      <c r="E95" s="7">
        <v>1500</v>
      </c>
      <c r="F95" s="7" t="s">
        <v>67</v>
      </c>
      <c r="G95" s="7" t="s">
        <v>67</v>
      </c>
      <c r="H95" s="7" t="s">
        <v>67</v>
      </c>
      <c r="I95" s="7" t="s">
        <v>67</v>
      </c>
      <c r="J95" s="7" t="s">
        <v>67</v>
      </c>
      <c r="K95" s="7" t="s">
        <v>67</v>
      </c>
      <c r="L95" s="7" t="s">
        <v>67</v>
      </c>
      <c r="M95" s="7" t="s">
        <v>67</v>
      </c>
      <c r="N95" s="7" t="s">
        <v>67</v>
      </c>
      <c r="O95" s="7" t="s">
        <v>67</v>
      </c>
      <c r="P95" s="7" t="s">
        <v>67</v>
      </c>
      <c r="Q95" s="7" t="s">
        <v>67</v>
      </c>
      <c r="R95" s="7" t="s">
        <v>67</v>
      </c>
      <c r="S95" s="7">
        <v>5500</v>
      </c>
      <c r="T95" s="7">
        <v>4000</v>
      </c>
      <c r="U95" s="7" t="s">
        <v>67</v>
      </c>
      <c r="V95" s="7" t="s">
        <v>67</v>
      </c>
      <c r="W95" s="7" t="s">
        <v>67</v>
      </c>
      <c r="X95" s="7" t="s">
        <v>67</v>
      </c>
      <c r="Y95" s="7" t="s">
        <v>67</v>
      </c>
      <c r="Z95" s="7" t="s">
        <v>67</v>
      </c>
      <c r="AA95" s="7" t="s">
        <v>67</v>
      </c>
      <c r="AB95" s="7" t="s">
        <v>67</v>
      </c>
      <c r="AC95" s="7" t="s">
        <v>67</v>
      </c>
      <c r="AD95" s="7" t="s">
        <v>67</v>
      </c>
      <c r="AE95" s="7">
        <v>3000</v>
      </c>
      <c r="AF95" s="7" t="s">
        <v>67</v>
      </c>
      <c r="AG95" s="7" t="s">
        <v>67</v>
      </c>
    </row>
    <row r="96" spans="1:35" x14ac:dyDescent="0.35">
      <c r="C96" s="38" t="s">
        <v>145</v>
      </c>
      <c r="E96" s="7" t="s">
        <v>69</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146</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c r="AI99" s="5">
        <v>29</v>
      </c>
    </row>
    <row r="100" spans="1:35" x14ac:dyDescent="0.35">
      <c r="A100" s="4" t="s">
        <v>99</v>
      </c>
      <c r="B100" s="4" t="s">
        <v>102</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5" x14ac:dyDescent="0.35">
      <c r="A101" s="4" t="s">
        <v>99</v>
      </c>
      <c r="B101" s="4" t="s">
        <v>102</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1750</v>
      </c>
      <c r="F105" s="7" t="s">
        <v>33</v>
      </c>
      <c r="G105" s="7" t="s">
        <v>33</v>
      </c>
      <c r="H105" s="7" t="s">
        <v>33</v>
      </c>
      <c r="I105" s="7" t="s">
        <v>33</v>
      </c>
      <c r="J105" s="7">
        <v>7500</v>
      </c>
      <c r="K105" s="7">
        <v>2500</v>
      </c>
      <c r="L105" s="7" t="s">
        <v>33</v>
      </c>
      <c r="M105" s="7" t="s">
        <v>33</v>
      </c>
      <c r="N105" s="7" t="s">
        <v>33</v>
      </c>
      <c r="O105" s="7" t="s">
        <v>33</v>
      </c>
      <c r="P105" s="7" t="s">
        <v>33</v>
      </c>
      <c r="Q105" s="7" t="s">
        <v>33</v>
      </c>
      <c r="R105" s="7" t="s">
        <v>33</v>
      </c>
      <c r="S105" s="7" t="s">
        <v>33</v>
      </c>
      <c r="T105" s="7">
        <v>6500</v>
      </c>
      <c r="U105" s="7">
        <v>2000</v>
      </c>
      <c r="V105" s="7">
        <v>137.5</v>
      </c>
      <c r="W105" s="7" t="s">
        <v>33</v>
      </c>
      <c r="X105" s="7" t="s">
        <v>33</v>
      </c>
      <c r="Y105" s="7" t="s">
        <v>33</v>
      </c>
      <c r="Z105" s="7">
        <v>2000</v>
      </c>
      <c r="AA105" s="7">
        <v>3000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7000</v>
      </c>
      <c r="K106" s="7">
        <v>2000</v>
      </c>
      <c r="L106" s="7" t="s">
        <v>67</v>
      </c>
      <c r="M106" s="7" t="s">
        <v>67</v>
      </c>
      <c r="N106" s="7" t="s">
        <v>67</v>
      </c>
      <c r="O106" s="7" t="s">
        <v>67</v>
      </c>
      <c r="P106" s="7" t="s">
        <v>67</v>
      </c>
      <c r="Q106" s="7" t="s">
        <v>67</v>
      </c>
      <c r="R106" s="7" t="s">
        <v>67</v>
      </c>
      <c r="S106" s="7" t="s">
        <v>67</v>
      </c>
      <c r="T106" s="7">
        <v>5500</v>
      </c>
      <c r="U106" s="7">
        <v>1500</v>
      </c>
      <c r="V106" s="7">
        <v>125</v>
      </c>
      <c r="W106" s="7" t="s">
        <v>67</v>
      </c>
      <c r="X106" s="7" t="s">
        <v>67</v>
      </c>
      <c r="Y106" s="7" t="s">
        <v>67</v>
      </c>
      <c r="Z106" s="7">
        <v>2000</v>
      </c>
      <c r="AA106" s="7">
        <v>2500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17500</v>
      </c>
      <c r="K107" s="7">
        <v>22500</v>
      </c>
      <c r="L107" s="7" t="s">
        <v>67</v>
      </c>
      <c r="M107" s="7" t="s">
        <v>67</v>
      </c>
      <c r="N107" s="7" t="s">
        <v>67</v>
      </c>
      <c r="O107" s="7" t="s">
        <v>67</v>
      </c>
      <c r="P107" s="7" t="s">
        <v>67</v>
      </c>
      <c r="Q107" s="7" t="s">
        <v>67</v>
      </c>
      <c r="R107" s="7" t="s">
        <v>67</v>
      </c>
      <c r="S107" s="7" t="s">
        <v>67</v>
      </c>
      <c r="T107" s="7">
        <v>7000</v>
      </c>
      <c r="U107" s="7">
        <v>2000</v>
      </c>
      <c r="V107" s="7">
        <v>175</v>
      </c>
      <c r="W107" s="7" t="s">
        <v>67</v>
      </c>
      <c r="X107" s="7" t="s">
        <v>67</v>
      </c>
      <c r="Y107" s="7" t="s">
        <v>67</v>
      </c>
      <c r="Z107" s="7">
        <v>2750</v>
      </c>
      <c r="AA107" s="7">
        <v>3000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69</v>
      </c>
      <c r="K108" s="7" t="s">
        <v>69</v>
      </c>
      <c r="L108" s="7" t="s">
        <v>67</v>
      </c>
      <c r="M108" s="7" t="s">
        <v>67</v>
      </c>
      <c r="N108" s="7" t="s">
        <v>67</v>
      </c>
      <c r="O108" s="7" t="s">
        <v>67</v>
      </c>
      <c r="P108" s="7" t="s">
        <v>67</v>
      </c>
      <c r="Q108" s="7" t="s">
        <v>67</v>
      </c>
      <c r="R108" s="7" t="s">
        <v>67</v>
      </c>
      <c r="S108" s="7" t="s">
        <v>67</v>
      </c>
      <c r="T108" s="7" t="s">
        <v>67</v>
      </c>
      <c r="U108" s="7" t="s">
        <v>67</v>
      </c>
      <c r="V108" s="7" t="s">
        <v>69</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4500</v>
      </c>
      <c r="F111" s="7">
        <v>2000</v>
      </c>
      <c r="G111" s="7">
        <v>2500</v>
      </c>
      <c r="H111" s="7" t="s">
        <v>33</v>
      </c>
      <c r="I111" s="7" t="s">
        <v>33</v>
      </c>
      <c r="J111" s="7" t="s">
        <v>33</v>
      </c>
      <c r="K111" s="7" t="s">
        <v>33</v>
      </c>
      <c r="L111" s="7" t="s">
        <v>33</v>
      </c>
      <c r="M111" s="7" t="s">
        <v>33</v>
      </c>
      <c r="N111" s="7">
        <v>12500</v>
      </c>
      <c r="O111" s="7">
        <v>1250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t="s">
        <v>33</v>
      </c>
      <c r="AE111" s="7" t="s">
        <v>33</v>
      </c>
      <c r="AF111" s="7" t="s">
        <v>33</v>
      </c>
      <c r="AG111" s="7">
        <v>1000</v>
      </c>
      <c r="AI111" s="5">
        <v>23</v>
      </c>
    </row>
    <row r="112" spans="1:35" x14ac:dyDescent="0.35">
      <c r="A112" s="4" t="s">
        <v>99</v>
      </c>
      <c r="B112" s="4" t="s">
        <v>106</v>
      </c>
      <c r="C112" s="4" t="s">
        <v>66</v>
      </c>
      <c r="E112" s="7">
        <v>3000</v>
      </c>
      <c r="F112" s="7">
        <v>2000</v>
      </c>
      <c r="G112" s="7">
        <v>2500</v>
      </c>
      <c r="H112" s="7" t="s">
        <v>67</v>
      </c>
      <c r="I112" s="7" t="s">
        <v>67</v>
      </c>
      <c r="J112" s="7" t="s">
        <v>67</v>
      </c>
      <c r="K112" s="7" t="s">
        <v>67</v>
      </c>
      <c r="L112" s="7" t="s">
        <v>67</v>
      </c>
      <c r="M112" s="7" t="s">
        <v>67</v>
      </c>
      <c r="N112" s="7">
        <v>12000</v>
      </c>
      <c r="O112" s="7">
        <v>1100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v>900</v>
      </c>
    </row>
    <row r="113" spans="1:35" x14ac:dyDescent="0.35">
      <c r="A113" s="4" t="s">
        <v>99</v>
      </c>
      <c r="B113" s="4" t="s">
        <v>106</v>
      </c>
      <c r="C113" s="4" t="s">
        <v>68</v>
      </c>
      <c r="E113" s="7">
        <v>5000</v>
      </c>
      <c r="F113" s="7">
        <v>2750</v>
      </c>
      <c r="G113" s="7">
        <v>3000</v>
      </c>
      <c r="H113" s="7" t="s">
        <v>67</v>
      </c>
      <c r="I113" s="7" t="s">
        <v>67</v>
      </c>
      <c r="J113" s="7" t="s">
        <v>67</v>
      </c>
      <c r="K113" s="7" t="s">
        <v>67</v>
      </c>
      <c r="L113" s="7" t="s">
        <v>67</v>
      </c>
      <c r="M113" s="7" t="s">
        <v>67</v>
      </c>
      <c r="N113" s="7">
        <v>12500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v>1000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43" priority="1" operator="containsText" text="!!">
      <formula>NOT(ISERROR(SEARCH("!!",A1)))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B937A-568B-4BB5-905A-3843621D0555}">
  <sheetPr>
    <tabColor theme="2"/>
  </sheetPr>
  <dimension ref="A1:AN120"/>
  <sheetViews>
    <sheetView workbookViewId="0">
      <selection activeCell="C112" sqref="C112"/>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2223</v>
      </c>
    </row>
    <row r="3" spans="1:40" x14ac:dyDescent="0.35">
      <c r="A3" s="10" t="s">
        <v>2184</v>
      </c>
    </row>
    <row r="4" spans="1:40" x14ac:dyDescent="0.35">
      <c r="D4" s="55"/>
    </row>
    <row r="5" spans="1:40" x14ac:dyDescent="0.35">
      <c r="A5" s="4" t="s">
        <v>31</v>
      </c>
      <c r="B5" s="4" t="s">
        <v>141</v>
      </c>
      <c r="C5" s="4" t="s">
        <v>32</v>
      </c>
      <c r="D5" s="55"/>
      <c r="E5" s="7">
        <v>1250</v>
      </c>
      <c r="F5" s="7">
        <v>3500</v>
      </c>
      <c r="G5" s="7">
        <v>2500</v>
      </c>
      <c r="H5" s="7">
        <v>500</v>
      </c>
      <c r="I5" s="7">
        <v>300</v>
      </c>
      <c r="J5" s="7">
        <v>5000</v>
      </c>
      <c r="K5" s="7">
        <v>7500</v>
      </c>
      <c r="L5" s="7">
        <v>1500</v>
      </c>
      <c r="M5" s="7">
        <v>2125</v>
      </c>
      <c r="N5" s="7">
        <v>8000</v>
      </c>
      <c r="O5" s="7">
        <v>100</v>
      </c>
      <c r="P5" s="7" t="s">
        <v>33</v>
      </c>
      <c r="Q5" s="7">
        <v>28625</v>
      </c>
      <c r="R5" s="7">
        <v>35000</v>
      </c>
      <c r="S5" s="7">
        <v>7125</v>
      </c>
      <c r="T5" s="7">
        <v>5000</v>
      </c>
      <c r="U5" s="7">
        <v>500</v>
      </c>
      <c r="V5" s="7">
        <v>150</v>
      </c>
      <c r="W5" s="7">
        <v>550</v>
      </c>
      <c r="X5" s="7">
        <v>1031.25</v>
      </c>
      <c r="Y5" s="7">
        <v>1400</v>
      </c>
      <c r="Z5" s="7">
        <v>2500</v>
      </c>
      <c r="AA5" s="7">
        <v>3000</v>
      </c>
      <c r="AB5" s="7">
        <v>2375</v>
      </c>
      <c r="AC5" s="7">
        <v>2500</v>
      </c>
      <c r="AD5" s="7">
        <v>1500</v>
      </c>
      <c r="AE5" s="7">
        <v>3000</v>
      </c>
      <c r="AF5" s="7">
        <v>262.5</v>
      </c>
      <c r="AG5" s="7">
        <v>500</v>
      </c>
    </row>
    <row r="6" spans="1:40" x14ac:dyDescent="0.35">
      <c r="C6" s="92">
        <v>45323</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1150</v>
      </c>
      <c r="F9" s="7" t="s">
        <v>33</v>
      </c>
      <c r="G9" s="7" t="s">
        <v>33</v>
      </c>
      <c r="H9" s="7">
        <v>500</v>
      </c>
      <c r="I9" s="7">
        <v>300</v>
      </c>
      <c r="J9" s="7">
        <v>6000</v>
      </c>
      <c r="K9" s="7" t="s">
        <v>33</v>
      </c>
      <c r="L9" s="7">
        <v>1500</v>
      </c>
      <c r="M9" s="7">
        <v>2250</v>
      </c>
      <c r="N9" s="7">
        <v>6000</v>
      </c>
      <c r="O9" s="7">
        <v>100</v>
      </c>
      <c r="P9" s="7" t="s">
        <v>33</v>
      </c>
      <c r="Q9" s="7">
        <v>28750</v>
      </c>
      <c r="R9" s="7">
        <v>35000</v>
      </c>
      <c r="S9" s="7">
        <v>7250</v>
      </c>
      <c r="T9" s="7">
        <v>6000</v>
      </c>
      <c r="U9" s="7">
        <v>500</v>
      </c>
      <c r="V9" s="7">
        <v>150</v>
      </c>
      <c r="W9" s="7">
        <v>650</v>
      </c>
      <c r="X9" s="7">
        <v>750</v>
      </c>
      <c r="Y9" s="7">
        <v>1200</v>
      </c>
      <c r="Z9" s="7">
        <v>2000</v>
      </c>
      <c r="AA9" s="7">
        <v>3000</v>
      </c>
      <c r="AB9" s="7">
        <v>3250</v>
      </c>
      <c r="AC9" s="7">
        <v>2500</v>
      </c>
      <c r="AD9" s="7">
        <v>1500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5500</v>
      </c>
      <c r="K10" s="7" t="s">
        <v>67</v>
      </c>
      <c r="L10" s="7">
        <v>1250</v>
      </c>
      <c r="M10" s="7">
        <v>2000</v>
      </c>
      <c r="N10" s="7">
        <v>4500</v>
      </c>
      <c r="O10" s="7">
        <v>100</v>
      </c>
      <c r="P10" s="7" t="s">
        <v>67</v>
      </c>
      <c r="Q10" s="7">
        <v>25000</v>
      </c>
      <c r="R10" s="7">
        <v>35000</v>
      </c>
      <c r="S10" s="7">
        <v>7000</v>
      </c>
      <c r="T10" s="7">
        <v>6000</v>
      </c>
      <c r="U10" s="7">
        <v>500</v>
      </c>
      <c r="V10" s="7">
        <v>125</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v>500</v>
      </c>
      <c r="I11" s="7">
        <v>300</v>
      </c>
      <c r="J11" s="7">
        <v>6000</v>
      </c>
      <c r="K11" s="7" t="s">
        <v>67</v>
      </c>
      <c r="L11" s="7">
        <v>1500</v>
      </c>
      <c r="M11" s="7">
        <v>2500</v>
      </c>
      <c r="N11" s="7">
        <v>6000</v>
      </c>
      <c r="O11" s="7">
        <v>100</v>
      </c>
      <c r="P11" s="7" t="s">
        <v>67</v>
      </c>
      <c r="Q11" s="7">
        <v>32500</v>
      </c>
      <c r="R11" s="7">
        <v>35000</v>
      </c>
      <c r="S11" s="7">
        <v>7500</v>
      </c>
      <c r="T11" s="7">
        <v>6500</v>
      </c>
      <c r="U11" s="7">
        <v>500</v>
      </c>
      <c r="V11" s="7">
        <v>150</v>
      </c>
      <c r="W11" s="7">
        <v>650</v>
      </c>
      <c r="X11" s="7">
        <v>850</v>
      </c>
      <c r="Y11" s="7">
        <v>1200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1850</v>
      </c>
      <c r="F15" s="7" t="s">
        <v>33</v>
      </c>
      <c r="G15" s="7" t="s">
        <v>33</v>
      </c>
      <c r="H15" s="7">
        <v>450</v>
      </c>
      <c r="I15" s="7">
        <v>300</v>
      </c>
      <c r="J15" s="7">
        <v>6000</v>
      </c>
      <c r="K15" s="7">
        <v>25800</v>
      </c>
      <c r="L15" s="7">
        <v>750</v>
      </c>
      <c r="M15" s="7">
        <v>4800</v>
      </c>
      <c r="N15" s="7">
        <v>8500</v>
      </c>
      <c r="O15" s="7" t="s">
        <v>33</v>
      </c>
      <c r="P15" s="7" t="s">
        <v>33</v>
      </c>
      <c r="Q15" s="7">
        <v>25000</v>
      </c>
      <c r="R15" s="7">
        <v>35000</v>
      </c>
      <c r="S15" s="7">
        <v>5000</v>
      </c>
      <c r="T15" s="7" t="s">
        <v>33</v>
      </c>
      <c r="U15" s="7" t="s">
        <v>33</v>
      </c>
      <c r="V15" s="7">
        <v>300</v>
      </c>
      <c r="W15" s="7" t="s">
        <v>33</v>
      </c>
      <c r="X15" s="7" t="s">
        <v>33</v>
      </c>
      <c r="Y15" s="7" t="s">
        <v>33</v>
      </c>
      <c r="Z15" s="7">
        <v>6000</v>
      </c>
      <c r="AA15" s="7">
        <v>3500</v>
      </c>
      <c r="AB15" s="7">
        <v>2250</v>
      </c>
      <c r="AC15" s="7" t="s">
        <v>33</v>
      </c>
      <c r="AD15" s="7">
        <v>1000</v>
      </c>
      <c r="AE15" s="7" t="s">
        <v>33</v>
      </c>
      <c r="AF15" s="7">
        <v>300</v>
      </c>
      <c r="AG15" s="7" t="s">
        <v>33</v>
      </c>
      <c r="AI15" s="5">
        <v>12</v>
      </c>
    </row>
    <row r="16" spans="1:40" x14ac:dyDescent="0.35">
      <c r="A16" s="4" t="s">
        <v>64</v>
      </c>
      <c r="B16" s="4" t="s">
        <v>71</v>
      </c>
      <c r="C16" s="4" t="s">
        <v>66</v>
      </c>
      <c r="E16" s="7">
        <v>1850</v>
      </c>
      <c r="F16" s="7" t="s">
        <v>67</v>
      </c>
      <c r="G16" s="7" t="s">
        <v>67</v>
      </c>
      <c r="H16" s="7">
        <v>450</v>
      </c>
      <c r="I16" s="7">
        <v>300</v>
      </c>
      <c r="J16" s="7">
        <v>5500</v>
      </c>
      <c r="K16" s="7">
        <v>25700</v>
      </c>
      <c r="L16" s="7">
        <v>700</v>
      </c>
      <c r="M16" s="7">
        <v>3500</v>
      </c>
      <c r="N16" s="7">
        <v>8000</v>
      </c>
      <c r="O16" s="7" t="s">
        <v>67</v>
      </c>
      <c r="P16" s="7" t="s">
        <v>67</v>
      </c>
      <c r="Q16" s="7">
        <v>24800</v>
      </c>
      <c r="R16" s="7">
        <v>32500</v>
      </c>
      <c r="S16" s="7">
        <v>4500</v>
      </c>
      <c r="T16" s="7" t="s">
        <v>67</v>
      </c>
      <c r="U16" s="7" t="s">
        <v>67</v>
      </c>
      <c r="V16" s="7">
        <v>300</v>
      </c>
      <c r="W16" s="7" t="s">
        <v>67</v>
      </c>
      <c r="X16" s="7" t="s">
        <v>67</v>
      </c>
      <c r="Y16" s="7" t="s">
        <v>67</v>
      </c>
      <c r="Z16" s="7">
        <v>5500</v>
      </c>
      <c r="AA16" s="7">
        <v>3500</v>
      </c>
      <c r="AB16" s="7">
        <v>2250</v>
      </c>
      <c r="AC16" s="7" t="s">
        <v>67</v>
      </c>
      <c r="AD16" s="7">
        <v>1000</v>
      </c>
      <c r="AE16" s="7" t="s">
        <v>67</v>
      </c>
      <c r="AF16" s="7">
        <v>300</v>
      </c>
      <c r="AG16" s="7" t="s">
        <v>67</v>
      </c>
    </row>
    <row r="17" spans="1:35" x14ac:dyDescent="0.35">
      <c r="A17" s="4" t="s">
        <v>64</v>
      </c>
      <c r="B17" s="4" t="s">
        <v>71</v>
      </c>
      <c r="C17" s="4" t="s">
        <v>68</v>
      </c>
      <c r="E17" s="7">
        <v>2850</v>
      </c>
      <c r="F17" s="7" t="s">
        <v>67</v>
      </c>
      <c r="G17" s="7" t="s">
        <v>67</v>
      </c>
      <c r="H17" s="7">
        <v>550</v>
      </c>
      <c r="I17" s="7">
        <v>400</v>
      </c>
      <c r="J17" s="7">
        <v>6000</v>
      </c>
      <c r="K17" s="7">
        <v>29500</v>
      </c>
      <c r="L17" s="7">
        <v>800</v>
      </c>
      <c r="M17" s="7">
        <v>5000</v>
      </c>
      <c r="N17" s="7">
        <v>8500</v>
      </c>
      <c r="O17" s="7" t="s">
        <v>67</v>
      </c>
      <c r="P17" s="7" t="s">
        <v>67</v>
      </c>
      <c r="Q17" s="7">
        <v>25600</v>
      </c>
      <c r="R17" s="7">
        <v>35000</v>
      </c>
      <c r="S17" s="7">
        <v>5000</v>
      </c>
      <c r="T17" s="7" t="s">
        <v>67</v>
      </c>
      <c r="U17" s="7" t="s">
        <v>67</v>
      </c>
      <c r="V17" s="7">
        <v>300</v>
      </c>
      <c r="W17" s="7" t="s">
        <v>67</v>
      </c>
      <c r="X17" s="7" t="s">
        <v>67</v>
      </c>
      <c r="Y17" s="7" t="s">
        <v>67</v>
      </c>
      <c r="Z17" s="7">
        <v>6000</v>
      </c>
      <c r="AA17" s="7">
        <v>3500</v>
      </c>
      <c r="AB17" s="7">
        <v>2500</v>
      </c>
      <c r="AC17" s="7" t="s">
        <v>67</v>
      </c>
      <c r="AD17" s="7">
        <v>1200</v>
      </c>
      <c r="AE17" s="7" t="s">
        <v>67</v>
      </c>
      <c r="AF17" s="7">
        <v>350</v>
      </c>
      <c r="AG17" s="7" t="s">
        <v>67</v>
      </c>
    </row>
    <row r="18" spans="1:35" x14ac:dyDescent="0.35">
      <c r="C18" s="38" t="s">
        <v>145</v>
      </c>
      <c r="E18" s="7" t="s">
        <v>69</v>
      </c>
      <c r="F18" s="7" t="s">
        <v>67</v>
      </c>
      <c r="G18" s="7" t="s">
        <v>67</v>
      </c>
      <c r="H18" s="7" t="s">
        <v>67</v>
      </c>
      <c r="I18" s="7" t="s">
        <v>67</v>
      </c>
      <c r="J18" s="7" t="s">
        <v>67</v>
      </c>
      <c r="K18" s="7" t="s">
        <v>67</v>
      </c>
      <c r="L18" s="7" t="s">
        <v>67</v>
      </c>
      <c r="M18" s="7" t="s">
        <v>69</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146</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c r="AI21" s="5">
        <v>29</v>
      </c>
    </row>
    <row r="22" spans="1:35"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5"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500</v>
      </c>
      <c r="G27" s="7">
        <v>500</v>
      </c>
      <c r="H27" s="7">
        <v>500</v>
      </c>
      <c r="I27" s="7">
        <v>300</v>
      </c>
      <c r="J27" s="7">
        <v>4000</v>
      </c>
      <c r="K27" s="7">
        <v>400</v>
      </c>
      <c r="L27" s="7">
        <v>1125</v>
      </c>
      <c r="M27" s="7">
        <v>1500</v>
      </c>
      <c r="N27" s="7">
        <v>7500</v>
      </c>
      <c r="O27" s="7">
        <v>100</v>
      </c>
      <c r="P27" s="7" t="s">
        <v>33</v>
      </c>
      <c r="Q27" s="7">
        <v>30000</v>
      </c>
      <c r="R27" s="7">
        <v>30000</v>
      </c>
      <c r="S27" s="7">
        <v>6000</v>
      </c>
      <c r="T27" s="7">
        <v>2000</v>
      </c>
      <c r="U27" s="7">
        <v>200</v>
      </c>
      <c r="V27" s="7">
        <v>100</v>
      </c>
      <c r="W27" s="7">
        <v>200</v>
      </c>
      <c r="X27" s="7">
        <v>300</v>
      </c>
      <c r="Y27" s="7">
        <v>500</v>
      </c>
      <c r="Z27" s="7">
        <v>2625</v>
      </c>
      <c r="AA27" s="7">
        <v>3000</v>
      </c>
      <c r="AB27" s="7" t="s">
        <v>33</v>
      </c>
      <c r="AC27" s="7" t="s">
        <v>33</v>
      </c>
      <c r="AD27" s="7">
        <v>675</v>
      </c>
      <c r="AE27" s="7">
        <v>2250</v>
      </c>
      <c r="AF27" s="7">
        <v>300</v>
      </c>
      <c r="AG27" s="7">
        <v>500</v>
      </c>
      <c r="AI27" s="5">
        <v>3</v>
      </c>
    </row>
    <row r="28" spans="1:35" x14ac:dyDescent="0.35">
      <c r="A28" s="4" t="s">
        <v>73</v>
      </c>
      <c r="B28" s="4" t="s">
        <v>77</v>
      </c>
      <c r="C28" s="4" t="s">
        <v>66</v>
      </c>
      <c r="E28" s="7">
        <v>1000</v>
      </c>
      <c r="F28" s="7">
        <v>500</v>
      </c>
      <c r="G28" s="7">
        <v>500</v>
      </c>
      <c r="H28" s="7">
        <v>500</v>
      </c>
      <c r="I28" s="7">
        <v>300</v>
      </c>
      <c r="J28" s="7">
        <v>3500</v>
      </c>
      <c r="K28" s="7">
        <v>100</v>
      </c>
      <c r="L28" s="7">
        <v>1000</v>
      </c>
      <c r="M28" s="7">
        <v>1500</v>
      </c>
      <c r="N28" s="7">
        <v>7500</v>
      </c>
      <c r="O28" s="7">
        <v>100</v>
      </c>
      <c r="P28" s="7" t="s">
        <v>67</v>
      </c>
      <c r="Q28" s="7">
        <v>25000</v>
      </c>
      <c r="R28" s="7">
        <v>30000</v>
      </c>
      <c r="S28" s="7">
        <v>6000</v>
      </c>
      <c r="T28" s="7">
        <v>2000</v>
      </c>
      <c r="U28" s="7">
        <v>100</v>
      </c>
      <c r="V28" s="7">
        <v>100</v>
      </c>
      <c r="W28" s="7">
        <v>200</v>
      </c>
      <c r="X28" s="7">
        <v>300</v>
      </c>
      <c r="Y28" s="7">
        <v>500</v>
      </c>
      <c r="Z28" s="7">
        <v>1500</v>
      </c>
      <c r="AA28" s="7">
        <v>2750</v>
      </c>
      <c r="AB28" s="7" t="s">
        <v>67</v>
      </c>
      <c r="AC28" s="7" t="s">
        <v>67</v>
      </c>
      <c r="AD28" s="7">
        <v>300</v>
      </c>
      <c r="AE28" s="7">
        <v>2250</v>
      </c>
      <c r="AF28" s="7">
        <v>225</v>
      </c>
      <c r="AG28" s="7">
        <v>500</v>
      </c>
    </row>
    <row r="29" spans="1:35" x14ac:dyDescent="0.35">
      <c r="A29" s="4" t="s">
        <v>73</v>
      </c>
      <c r="B29" s="4" t="s">
        <v>77</v>
      </c>
      <c r="C29" s="4" t="s">
        <v>68</v>
      </c>
      <c r="E29" s="7">
        <v>1100</v>
      </c>
      <c r="F29" s="7">
        <v>1000</v>
      </c>
      <c r="G29" s="7">
        <v>750</v>
      </c>
      <c r="H29" s="7">
        <v>500</v>
      </c>
      <c r="I29" s="7">
        <v>300</v>
      </c>
      <c r="J29" s="7">
        <v>4000</v>
      </c>
      <c r="K29" s="7">
        <v>15000</v>
      </c>
      <c r="L29" s="7">
        <v>1500</v>
      </c>
      <c r="M29" s="7">
        <v>1750</v>
      </c>
      <c r="N29" s="7">
        <v>7500</v>
      </c>
      <c r="O29" s="7">
        <v>100</v>
      </c>
      <c r="P29" s="7" t="s">
        <v>67</v>
      </c>
      <c r="Q29" s="7">
        <v>30000</v>
      </c>
      <c r="R29" s="7">
        <v>30000</v>
      </c>
      <c r="S29" s="7">
        <v>6500</v>
      </c>
      <c r="T29" s="7">
        <v>5000</v>
      </c>
      <c r="U29" s="7">
        <v>200</v>
      </c>
      <c r="V29" s="7">
        <v>125</v>
      </c>
      <c r="W29" s="7">
        <v>300</v>
      </c>
      <c r="X29" s="7">
        <v>750</v>
      </c>
      <c r="Y29" s="7">
        <v>1250</v>
      </c>
      <c r="Z29" s="7">
        <v>3000</v>
      </c>
      <c r="AA29" s="7">
        <v>3000</v>
      </c>
      <c r="AB29" s="7" t="s">
        <v>67</v>
      </c>
      <c r="AC29" s="7" t="s">
        <v>67</v>
      </c>
      <c r="AD29" s="7">
        <v>1000</v>
      </c>
      <c r="AE29" s="7">
        <v>2250</v>
      </c>
      <c r="AF29" s="7">
        <v>450</v>
      </c>
      <c r="AG29" s="7">
        <v>500</v>
      </c>
    </row>
    <row r="30" spans="1:35" x14ac:dyDescent="0.35">
      <c r="C30" s="38" t="s">
        <v>145</v>
      </c>
      <c r="E30" s="7" t="s">
        <v>67</v>
      </c>
      <c r="F30" s="7" t="s">
        <v>69</v>
      </c>
      <c r="G30" s="7" t="s">
        <v>69</v>
      </c>
      <c r="H30" s="7" t="s">
        <v>67</v>
      </c>
      <c r="I30" s="7" t="s">
        <v>67</v>
      </c>
      <c r="J30" s="7" t="s">
        <v>67</v>
      </c>
      <c r="K30" s="7" t="s">
        <v>69</v>
      </c>
      <c r="L30" s="7" t="s">
        <v>69</v>
      </c>
      <c r="M30" s="7" t="s">
        <v>67</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67</v>
      </c>
      <c r="AB30" s="7" t="s">
        <v>67</v>
      </c>
      <c r="AC30" s="7" t="s">
        <v>67</v>
      </c>
      <c r="AD30" s="7" t="s">
        <v>69</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1325</v>
      </c>
      <c r="F33" s="7">
        <v>3750</v>
      </c>
      <c r="G33" s="7" t="s">
        <v>33</v>
      </c>
      <c r="H33" s="7">
        <v>500</v>
      </c>
      <c r="I33" s="7">
        <v>300</v>
      </c>
      <c r="J33" s="7">
        <v>5750</v>
      </c>
      <c r="K33" s="7">
        <v>5500</v>
      </c>
      <c r="L33" s="7">
        <v>2000</v>
      </c>
      <c r="M33" s="7">
        <v>3000</v>
      </c>
      <c r="N33" s="7">
        <v>10500</v>
      </c>
      <c r="O33" s="7">
        <v>100</v>
      </c>
      <c r="P33" s="7" t="s">
        <v>33</v>
      </c>
      <c r="Q33" s="7">
        <v>28500</v>
      </c>
      <c r="R33" s="7">
        <v>45000</v>
      </c>
      <c r="S33" s="7">
        <v>7500</v>
      </c>
      <c r="T33" s="7">
        <v>5750</v>
      </c>
      <c r="U33" s="7">
        <v>1275</v>
      </c>
      <c r="V33" s="7">
        <v>200</v>
      </c>
      <c r="W33" s="7" t="s">
        <v>33</v>
      </c>
      <c r="X33" s="7">
        <v>1250</v>
      </c>
      <c r="Y33" s="7">
        <v>2000</v>
      </c>
      <c r="Z33" s="7">
        <v>2000</v>
      </c>
      <c r="AA33" s="7">
        <v>3500</v>
      </c>
      <c r="AB33" s="7">
        <v>2500</v>
      </c>
      <c r="AC33" s="7">
        <v>3250</v>
      </c>
      <c r="AD33" s="7">
        <v>2750</v>
      </c>
      <c r="AE33" s="7">
        <v>6500</v>
      </c>
      <c r="AF33" s="7">
        <v>250</v>
      </c>
      <c r="AG33" s="7" t="s">
        <v>33</v>
      </c>
      <c r="AI33" s="5">
        <v>4</v>
      </c>
    </row>
    <row r="34" spans="1:35" x14ac:dyDescent="0.35">
      <c r="A34" s="4" t="s">
        <v>73</v>
      </c>
      <c r="B34" s="4" t="s">
        <v>79</v>
      </c>
      <c r="C34" s="4" t="s">
        <v>66</v>
      </c>
      <c r="E34" s="7">
        <v>1250</v>
      </c>
      <c r="F34" s="7">
        <v>3250</v>
      </c>
      <c r="G34" s="7" t="s">
        <v>67</v>
      </c>
      <c r="H34" s="7">
        <v>500</v>
      </c>
      <c r="I34" s="7">
        <v>300</v>
      </c>
      <c r="J34" s="7">
        <v>5000</v>
      </c>
      <c r="K34" s="7">
        <v>4000</v>
      </c>
      <c r="L34" s="7">
        <v>1500</v>
      </c>
      <c r="M34" s="7">
        <v>2500</v>
      </c>
      <c r="N34" s="7">
        <v>10500</v>
      </c>
      <c r="O34" s="7">
        <v>100</v>
      </c>
      <c r="P34" s="7" t="s">
        <v>67</v>
      </c>
      <c r="Q34" s="7">
        <v>28000</v>
      </c>
      <c r="R34" s="7">
        <v>42500</v>
      </c>
      <c r="S34" s="7">
        <v>7000</v>
      </c>
      <c r="T34" s="7">
        <v>4500</v>
      </c>
      <c r="U34" s="7">
        <v>1250</v>
      </c>
      <c r="V34" s="7">
        <v>125</v>
      </c>
      <c r="W34" s="7" t="s">
        <v>67</v>
      </c>
      <c r="X34" s="7">
        <v>1250</v>
      </c>
      <c r="Y34" s="7">
        <v>1750</v>
      </c>
      <c r="Z34" s="7">
        <v>2000</v>
      </c>
      <c r="AA34" s="7">
        <v>3000</v>
      </c>
      <c r="AB34" s="7">
        <v>2000</v>
      </c>
      <c r="AC34" s="7">
        <v>2500</v>
      </c>
      <c r="AD34" s="7">
        <v>2000</v>
      </c>
      <c r="AE34" s="7">
        <v>5000</v>
      </c>
      <c r="AF34" s="7">
        <v>250</v>
      </c>
      <c r="AG34" s="7" t="s">
        <v>67</v>
      </c>
    </row>
    <row r="35" spans="1:35" x14ac:dyDescent="0.35">
      <c r="A35" s="4" t="s">
        <v>73</v>
      </c>
      <c r="B35" s="4" t="s">
        <v>79</v>
      </c>
      <c r="C35" s="4" t="s">
        <v>68</v>
      </c>
      <c r="E35" s="7">
        <v>1500</v>
      </c>
      <c r="F35" s="7">
        <v>4500</v>
      </c>
      <c r="G35" s="7" t="s">
        <v>67</v>
      </c>
      <c r="H35" s="7">
        <v>700</v>
      </c>
      <c r="I35" s="7">
        <v>350</v>
      </c>
      <c r="J35" s="7">
        <v>6500</v>
      </c>
      <c r="K35" s="7">
        <v>10000</v>
      </c>
      <c r="L35" s="7">
        <v>2500</v>
      </c>
      <c r="M35" s="7">
        <v>3500</v>
      </c>
      <c r="N35" s="7">
        <v>11000</v>
      </c>
      <c r="O35" s="7">
        <v>100</v>
      </c>
      <c r="P35" s="7" t="s">
        <v>67</v>
      </c>
      <c r="Q35" s="7">
        <v>30000</v>
      </c>
      <c r="R35" s="7">
        <v>45000</v>
      </c>
      <c r="S35" s="7">
        <v>8500</v>
      </c>
      <c r="T35" s="7">
        <v>7500</v>
      </c>
      <c r="U35" s="7">
        <v>2000</v>
      </c>
      <c r="V35" s="7">
        <v>300</v>
      </c>
      <c r="W35" s="7" t="s">
        <v>67</v>
      </c>
      <c r="X35" s="7">
        <v>1500</v>
      </c>
      <c r="Y35" s="7">
        <v>2500</v>
      </c>
      <c r="Z35" s="7">
        <v>2500</v>
      </c>
      <c r="AA35" s="7">
        <v>4000</v>
      </c>
      <c r="AB35" s="7">
        <v>3000</v>
      </c>
      <c r="AC35" s="7">
        <v>3500</v>
      </c>
      <c r="AD35" s="7">
        <v>3250</v>
      </c>
      <c r="AE35" s="7">
        <v>7000</v>
      </c>
      <c r="AF35" s="7">
        <v>300</v>
      </c>
      <c r="AG35" s="7" t="s">
        <v>67</v>
      </c>
    </row>
    <row r="36" spans="1:35" x14ac:dyDescent="0.35">
      <c r="C36" s="38" t="s">
        <v>145</v>
      </c>
      <c r="E36" s="7" t="s">
        <v>67</v>
      </c>
      <c r="F36" s="7" t="s">
        <v>67</v>
      </c>
      <c r="G36" s="7" t="s">
        <v>67</v>
      </c>
      <c r="H36" s="7" t="s">
        <v>69</v>
      </c>
      <c r="I36" s="7" t="s">
        <v>67</v>
      </c>
      <c r="J36" s="7" t="s">
        <v>67</v>
      </c>
      <c r="K36" s="7" t="s">
        <v>69</v>
      </c>
      <c r="L36" s="7" t="s">
        <v>69</v>
      </c>
      <c r="M36" s="7" t="s">
        <v>69</v>
      </c>
      <c r="N36" s="7" t="s">
        <v>67</v>
      </c>
      <c r="O36" s="7" t="s">
        <v>67</v>
      </c>
      <c r="P36" s="7" t="s">
        <v>67</v>
      </c>
      <c r="Q36" s="7" t="s">
        <v>67</v>
      </c>
      <c r="R36" s="7" t="s">
        <v>67</v>
      </c>
      <c r="S36" s="7" t="s">
        <v>67</v>
      </c>
      <c r="T36" s="7" t="s">
        <v>69</v>
      </c>
      <c r="U36" s="7" t="s">
        <v>69</v>
      </c>
      <c r="V36" s="7" t="s">
        <v>69</v>
      </c>
      <c r="W36" s="7" t="s">
        <v>67</v>
      </c>
      <c r="X36" s="7" t="s">
        <v>67</v>
      </c>
      <c r="Y36" s="7" t="s">
        <v>69</v>
      </c>
      <c r="Z36" s="7" t="s">
        <v>67</v>
      </c>
      <c r="AA36" s="7" t="s">
        <v>67</v>
      </c>
      <c r="AB36" s="7" t="s">
        <v>69</v>
      </c>
      <c r="AC36" s="7" t="s">
        <v>69</v>
      </c>
      <c r="AD36" s="7" t="s">
        <v>69</v>
      </c>
      <c r="AE36" s="7" t="s">
        <v>69</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1350</v>
      </c>
      <c r="F39" s="7" t="s">
        <v>33</v>
      </c>
      <c r="G39" s="7" t="s">
        <v>33</v>
      </c>
      <c r="H39" s="7">
        <v>700</v>
      </c>
      <c r="I39" s="7">
        <v>350</v>
      </c>
      <c r="J39" s="7">
        <v>7250</v>
      </c>
      <c r="K39" s="7" t="s">
        <v>33</v>
      </c>
      <c r="L39" s="7">
        <v>1500</v>
      </c>
      <c r="M39" s="7">
        <v>2700</v>
      </c>
      <c r="N39" s="7" t="s">
        <v>33</v>
      </c>
      <c r="O39" s="7" t="s">
        <v>33</v>
      </c>
      <c r="P39" s="7" t="s">
        <v>33</v>
      </c>
      <c r="Q39" s="7" t="s">
        <v>33</v>
      </c>
      <c r="R39" s="7" t="s">
        <v>33</v>
      </c>
      <c r="S39" s="7" t="s">
        <v>33</v>
      </c>
      <c r="T39" s="7" t="s">
        <v>33</v>
      </c>
      <c r="U39" s="7" t="s">
        <v>33</v>
      </c>
      <c r="V39" s="7">
        <v>175</v>
      </c>
      <c r="W39" s="7" t="s">
        <v>33</v>
      </c>
      <c r="X39" s="7" t="s">
        <v>33</v>
      </c>
      <c r="Y39" s="7" t="s">
        <v>33</v>
      </c>
      <c r="Z39" s="7">
        <v>7000</v>
      </c>
      <c r="AA39" s="7" t="s">
        <v>33</v>
      </c>
      <c r="AB39" s="7" t="s">
        <v>33</v>
      </c>
      <c r="AC39" s="7" t="s">
        <v>33</v>
      </c>
      <c r="AD39" s="7" t="s">
        <v>33</v>
      </c>
      <c r="AE39" s="7" t="s">
        <v>33</v>
      </c>
      <c r="AF39" s="7">
        <v>350</v>
      </c>
      <c r="AG39" s="7" t="s">
        <v>33</v>
      </c>
      <c r="AI39" s="5">
        <v>20</v>
      </c>
    </row>
    <row r="40" spans="1:35" x14ac:dyDescent="0.35">
      <c r="A40" s="4" t="s">
        <v>81</v>
      </c>
      <c r="B40" s="4" t="s">
        <v>82</v>
      </c>
      <c r="C40" s="4" t="s">
        <v>66</v>
      </c>
      <c r="E40" s="7">
        <v>1300</v>
      </c>
      <c r="F40" s="7" t="s">
        <v>67</v>
      </c>
      <c r="G40" s="7" t="s">
        <v>67</v>
      </c>
      <c r="H40" s="7">
        <v>650</v>
      </c>
      <c r="I40" s="7">
        <v>325</v>
      </c>
      <c r="J40" s="7">
        <v>7000</v>
      </c>
      <c r="K40" s="7" t="s">
        <v>67</v>
      </c>
      <c r="L40" s="7">
        <v>1400</v>
      </c>
      <c r="M40" s="7">
        <v>2700</v>
      </c>
      <c r="N40" s="7" t="s">
        <v>67</v>
      </c>
      <c r="O40" s="7" t="s">
        <v>67</v>
      </c>
      <c r="P40" s="7" t="s">
        <v>67</v>
      </c>
      <c r="Q40" s="7" t="s">
        <v>67</v>
      </c>
      <c r="R40" s="7" t="s">
        <v>67</v>
      </c>
      <c r="S40" s="7" t="s">
        <v>67</v>
      </c>
      <c r="T40" s="7" t="s">
        <v>67</v>
      </c>
      <c r="U40" s="7" t="s">
        <v>67</v>
      </c>
      <c r="V40" s="7">
        <v>150</v>
      </c>
      <c r="W40" s="7" t="s">
        <v>67</v>
      </c>
      <c r="X40" s="7" t="s">
        <v>67</v>
      </c>
      <c r="Y40" s="7" t="s">
        <v>67</v>
      </c>
      <c r="Z40" s="7">
        <v>6500</v>
      </c>
      <c r="AA40" s="7" t="s">
        <v>67</v>
      </c>
      <c r="AB40" s="7" t="s">
        <v>67</v>
      </c>
      <c r="AC40" s="7" t="s">
        <v>67</v>
      </c>
      <c r="AD40" s="7" t="s">
        <v>67</v>
      </c>
      <c r="AE40" s="7" t="s">
        <v>67</v>
      </c>
      <c r="AF40" s="7">
        <v>300</v>
      </c>
      <c r="AG40" s="7" t="s">
        <v>67</v>
      </c>
    </row>
    <row r="41" spans="1:35" x14ac:dyDescent="0.35">
      <c r="A41" s="4" t="s">
        <v>81</v>
      </c>
      <c r="B41" s="4" t="s">
        <v>82</v>
      </c>
      <c r="C41" s="4" t="s">
        <v>68</v>
      </c>
      <c r="E41" s="7">
        <v>1500</v>
      </c>
      <c r="F41" s="7" t="s">
        <v>67</v>
      </c>
      <c r="G41" s="7" t="s">
        <v>67</v>
      </c>
      <c r="H41" s="7">
        <v>700</v>
      </c>
      <c r="I41" s="7">
        <v>350</v>
      </c>
      <c r="J41" s="7">
        <v>7500</v>
      </c>
      <c r="K41" s="7" t="s">
        <v>67</v>
      </c>
      <c r="L41" s="7">
        <v>1500</v>
      </c>
      <c r="M41" s="7">
        <v>2750</v>
      </c>
      <c r="N41" s="7" t="s">
        <v>67</v>
      </c>
      <c r="O41" s="7" t="s">
        <v>67</v>
      </c>
      <c r="P41" s="7" t="s">
        <v>67</v>
      </c>
      <c r="Q41" s="7" t="s">
        <v>67</v>
      </c>
      <c r="R41" s="7" t="s">
        <v>67</v>
      </c>
      <c r="S41" s="7" t="s">
        <v>67</v>
      </c>
      <c r="T41" s="7" t="s">
        <v>67</v>
      </c>
      <c r="U41" s="7" t="s">
        <v>67</v>
      </c>
      <c r="V41" s="7">
        <v>175</v>
      </c>
      <c r="W41" s="7" t="s">
        <v>67</v>
      </c>
      <c r="X41" s="7" t="s">
        <v>67</v>
      </c>
      <c r="Y41" s="7" t="s">
        <v>67</v>
      </c>
      <c r="Z41" s="7">
        <v>7000</v>
      </c>
      <c r="AA41" s="7" t="s">
        <v>67</v>
      </c>
      <c r="AB41" s="7" t="s">
        <v>67</v>
      </c>
      <c r="AC41" s="7" t="s">
        <v>67</v>
      </c>
      <c r="AD41" s="7" t="s">
        <v>67</v>
      </c>
      <c r="AE41" s="7" t="s">
        <v>67</v>
      </c>
      <c r="AF41" s="7">
        <v>350</v>
      </c>
      <c r="AG41" s="7" t="s">
        <v>67</v>
      </c>
    </row>
    <row r="42" spans="1:35" x14ac:dyDescent="0.35">
      <c r="C42" s="38" t="s">
        <v>145</v>
      </c>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t="s">
        <v>33</v>
      </c>
      <c r="F45" s="7" t="s">
        <v>33</v>
      </c>
      <c r="G45" s="7" t="s">
        <v>33</v>
      </c>
      <c r="H45" s="7">
        <v>500</v>
      </c>
      <c r="I45" s="7">
        <v>300</v>
      </c>
      <c r="J45" s="7">
        <v>4000</v>
      </c>
      <c r="K45" s="7">
        <v>30000</v>
      </c>
      <c r="L45" s="7">
        <v>1000</v>
      </c>
      <c r="M45" s="7" t="s">
        <v>33</v>
      </c>
      <c r="N45" s="7" t="s">
        <v>33</v>
      </c>
      <c r="O45" s="7" t="s">
        <v>33</v>
      </c>
      <c r="P45" s="7" t="s">
        <v>33</v>
      </c>
      <c r="Q45" s="7" t="s">
        <v>33</v>
      </c>
      <c r="R45" s="7" t="s">
        <v>33</v>
      </c>
      <c r="S45" s="7">
        <v>7500</v>
      </c>
      <c r="T45" s="7">
        <v>5000</v>
      </c>
      <c r="U45" s="7">
        <v>300</v>
      </c>
      <c r="V45" s="7">
        <v>150</v>
      </c>
      <c r="W45" s="7" t="s">
        <v>33</v>
      </c>
      <c r="X45" s="7">
        <v>1500</v>
      </c>
      <c r="Y45" s="7" t="s">
        <v>33</v>
      </c>
      <c r="Z45" s="7">
        <v>4000</v>
      </c>
      <c r="AA45" s="7">
        <v>3000</v>
      </c>
      <c r="AB45" s="7">
        <v>2500</v>
      </c>
      <c r="AC45" s="7" t="s">
        <v>33</v>
      </c>
      <c r="AD45" s="7">
        <v>1500</v>
      </c>
      <c r="AE45" s="7">
        <v>4500</v>
      </c>
      <c r="AF45" s="7">
        <v>200</v>
      </c>
      <c r="AG45" s="7" t="s">
        <v>33</v>
      </c>
      <c r="AI45" s="5">
        <v>13</v>
      </c>
    </row>
    <row r="46" spans="1:35" x14ac:dyDescent="0.35">
      <c r="A46" s="4" t="s">
        <v>81</v>
      </c>
      <c r="B46" s="4" t="s">
        <v>84</v>
      </c>
      <c r="C46" s="4" t="s">
        <v>66</v>
      </c>
      <c r="E46" s="7" t="s">
        <v>67</v>
      </c>
      <c r="F46" s="7" t="s">
        <v>67</v>
      </c>
      <c r="G46" s="7" t="s">
        <v>67</v>
      </c>
      <c r="H46" s="7">
        <v>500</v>
      </c>
      <c r="I46" s="7">
        <v>300</v>
      </c>
      <c r="J46" s="7">
        <v>3500</v>
      </c>
      <c r="K46" s="7">
        <v>28000</v>
      </c>
      <c r="L46" s="7">
        <v>1000</v>
      </c>
      <c r="M46" s="7" t="s">
        <v>67</v>
      </c>
      <c r="N46" s="7" t="s">
        <v>67</v>
      </c>
      <c r="O46" s="7" t="s">
        <v>67</v>
      </c>
      <c r="P46" s="7" t="s">
        <v>67</v>
      </c>
      <c r="Q46" s="7" t="s">
        <v>67</v>
      </c>
      <c r="R46" s="7" t="s">
        <v>67</v>
      </c>
      <c r="S46" s="7">
        <v>7000</v>
      </c>
      <c r="T46" s="7">
        <v>5000</v>
      </c>
      <c r="U46" s="7">
        <v>300</v>
      </c>
      <c r="V46" s="7">
        <v>150</v>
      </c>
      <c r="W46" s="7" t="s">
        <v>67</v>
      </c>
      <c r="X46" s="7">
        <v>1500</v>
      </c>
      <c r="Y46" s="7" t="s">
        <v>67</v>
      </c>
      <c r="Z46" s="7">
        <v>3000</v>
      </c>
      <c r="AA46" s="7">
        <v>2750</v>
      </c>
      <c r="AB46" s="7">
        <v>2500</v>
      </c>
      <c r="AC46" s="7" t="s">
        <v>67</v>
      </c>
      <c r="AD46" s="7">
        <v>1500</v>
      </c>
      <c r="AE46" s="7">
        <v>4500</v>
      </c>
      <c r="AF46" s="7">
        <v>200</v>
      </c>
      <c r="AG46" s="7" t="s">
        <v>67</v>
      </c>
    </row>
    <row r="47" spans="1:35" x14ac:dyDescent="0.35">
      <c r="A47" s="4" t="s">
        <v>81</v>
      </c>
      <c r="B47" s="4" t="s">
        <v>84</v>
      </c>
      <c r="C47" s="4" t="s">
        <v>68</v>
      </c>
      <c r="E47" s="7" t="s">
        <v>67</v>
      </c>
      <c r="F47" s="7" t="s">
        <v>67</v>
      </c>
      <c r="G47" s="7" t="s">
        <v>67</v>
      </c>
      <c r="H47" s="7">
        <v>500</v>
      </c>
      <c r="I47" s="7">
        <v>300</v>
      </c>
      <c r="J47" s="7">
        <v>4000</v>
      </c>
      <c r="K47" s="7">
        <v>35000</v>
      </c>
      <c r="L47" s="7">
        <v>1000</v>
      </c>
      <c r="M47" s="7" t="s">
        <v>67</v>
      </c>
      <c r="N47" s="7" t="s">
        <v>67</v>
      </c>
      <c r="O47" s="7" t="s">
        <v>67</v>
      </c>
      <c r="P47" s="7" t="s">
        <v>67</v>
      </c>
      <c r="Q47" s="7" t="s">
        <v>67</v>
      </c>
      <c r="R47" s="7" t="s">
        <v>67</v>
      </c>
      <c r="S47" s="7">
        <v>7500</v>
      </c>
      <c r="T47" s="7">
        <v>5500</v>
      </c>
      <c r="U47" s="7">
        <v>300</v>
      </c>
      <c r="V47" s="7">
        <v>150</v>
      </c>
      <c r="W47" s="7" t="s">
        <v>67</v>
      </c>
      <c r="X47" s="7">
        <v>2000</v>
      </c>
      <c r="Y47" s="7" t="s">
        <v>67</v>
      </c>
      <c r="Z47" s="7">
        <v>4000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1500</v>
      </c>
      <c r="F51" s="7" t="s">
        <v>33</v>
      </c>
      <c r="G51" s="7" t="s">
        <v>33</v>
      </c>
      <c r="H51" s="7">
        <v>700</v>
      </c>
      <c r="I51" s="7">
        <v>350</v>
      </c>
      <c r="J51" s="7" t="s">
        <v>33</v>
      </c>
      <c r="K51" s="7" t="s">
        <v>33</v>
      </c>
      <c r="L51" s="7" t="s">
        <v>33</v>
      </c>
      <c r="M51" s="7" t="s">
        <v>33</v>
      </c>
      <c r="N51" s="7" t="s">
        <v>33</v>
      </c>
      <c r="O51" s="7" t="s">
        <v>33</v>
      </c>
      <c r="P51" s="7" t="s">
        <v>33</v>
      </c>
      <c r="Q51" s="7" t="s">
        <v>33</v>
      </c>
      <c r="R51" s="7" t="s">
        <v>33</v>
      </c>
      <c r="S51" s="7" t="s">
        <v>33</v>
      </c>
      <c r="T51" s="7" t="s">
        <v>33</v>
      </c>
      <c r="U51" s="7" t="s">
        <v>33</v>
      </c>
      <c r="V51" s="7">
        <v>250</v>
      </c>
      <c r="W51" s="7" t="s">
        <v>33</v>
      </c>
      <c r="X51" s="7" t="s">
        <v>33</v>
      </c>
      <c r="Y51" s="7" t="s">
        <v>33</v>
      </c>
      <c r="Z51" s="7" t="s">
        <v>33</v>
      </c>
      <c r="AA51" s="7">
        <v>3750</v>
      </c>
      <c r="AB51" s="7" t="s">
        <v>33</v>
      </c>
      <c r="AC51" s="7" t="s">
        <v>33</v>
      </c>
      <c r="AD51" s="7" t="s">
        <v>33</v>
      </c>
      <c r="AE51" s="7" t="s">
        <v>33</v>
      </c>
      <c r="AF51" s="7" t="s">
        <v>33</v>
      </c>
      <c r="AG51" s="7" t="s">
        <v>33</v>
      </c>
      <c r="AI51" s="5">
        <v>24</v>
      </c>
    </row>
    <row r="52" spans="1:35" x14ac:dyDescent="0.35">
      <c r="A52" s="4" t="s">
        <v>81</v>
      </c>
      <c r="B52" s="4" t="s">
        <v>2189</v>
      </c>
      <c r="C52" s="4" t="s">
        <v>66</v>
      </c>
      <c r="E52" s="7">
        <v>1500</v>
      </c>
      <c r="F52" s="7" t="s">
        <v>67</v>
      </c>
      <c r="G52" s="7" t="s">
        <v>67</v>
      </c>
      <c r="H52" s="7">
        <v>700</v>
      </c>
      <c r="I52" s="7">
        <v>350</v>
      </c>
      <c r="J52" s="7" t="s">
        <v>67</v>
      </c>
      <c r="K52" s="7" t="s">
        <v>67</v>
      </c>
      <c r="L52" s="7" t="s">
        <v>67</v>
      </c>
      <c r="M52" s="7" t="s">
        <v>67</v>
      </c>
      <c r="N52" s="7" t="s">
        <v>67</v>
      </c>
      <c r="O52" s="7" t="s">
        <v>67</v>
      </c>
      <c r="P52" s="7" t="s">
        <v>67</v>
      </c>
      <c r="Q52" s="7" t="s">
        <v>67</v>
      </c>
      <c r="R52" s="7" t="s">
        <v>67</v>
      </c>
      <c r="S52" s="7" t="s">
        <v>67</v>
      </c>
      <c r="T52" s="7" t="s">
        <v>67</v>
      </c>
      <c r="U52" s="7" t="s">
        <v>67</v>
      </c>
      <c r="V52" s="7">
        <v>250</v>
      </c>
      <c r="W52" s="7" t="s">
        <v>67</v>
      </c>
      <c r="X52" s="7" t="s">
        <v>67</v>
      </c>
      <c r="Y52" s="7" t="s">
        <v>67</v>
      </c>
      <c r="Z52" s="7" t="s">
        <v>67</v>
      </c>
      <c r="AA52" s="7">
        <v>3500</v>
      </c>
      <c r="AB52" s="7" t="s">
        <v>67</v>
      </c>
      <c r="AC52" s="7" t="s">
        <v>67</v>
      </c>
      <c r="AD52" s="7" t="s">
        <v>67</v>
      </c>
      <c r="AE52" s="7" t="s">
        <v>67</v>
      </c>
      <c r="AF52" s="7" t="s">
        <v>67</v>
      </c>
      <c r="AG52" s="7" t="s">
        <v>67</v>
      </c>
    </row>
    <row r="53" spans="1:35" x14ac:dyDescent="0.35">
      <c r="A53" s="4" t="s">
        <v>81</v>
      </c>
      <c r="B53" s="4" t="s">
        <v>2189</v>
      </c>
      <c r="C53" s="4" t="s">
        <v>68</v>
      </c>
      <c r="E53" s="7">
        <v>1500</v>
      </c>
      <c r="F53" s="7" t="s">
        <v>67</v>
      </c>
      <c r="G53" s="7" t="s">
        <v>67</v>
      </c>
      <c r="H53" s="7">
        <v>750</v>
      </c>
      <c r="I53" s="7">
        <v>350</v>
      </c>
      <c r="J53" s="7" t="s">
        <v>67</v>
      </c>
      <c r="K53" s="7" t="s">
        <v>67</v>
      </c>
      <c r="L53" s="7" t="s">
        <v>67</v>
      </c>
      <c r="M53" s="7" t="s">
        <v>67</v>
      </c>
      <c r="N53" s="7" t="s">
        <v>67</v>
      </c>
      <c r="O53" s="7" t="s">
        <v>67</v>
      </c>
      <c r="P53" s="7" t="s">
        <v>67</v>
      </c>
      <c r="Q53" s="7" t="s">
        <v>67</v>
      </c>
      <c r="R53" s="7" t="s">
        <v>67</v>
      </c>
      <c r="S53" s="7" t="s">
        <v>67</v>
      </c>
      <c r="T53" s="7" t="s">
        <v>67</v>
      </c>
      <c r="U53" s="7" t="s">
        <v>67</v>
      </c>
      <c r="V53" s="7">
        <v>400</v>
      </c>
      <c r="W53" s="7" t="s">
        <v>67</v>
      </c>
      <c r="X53" s="7" t="s">
        <v>67</v>
      </c>
      <c r="Y53" s="7" t="s">
        <v>67</v>
      </c>
      <c r="Z53" s="7" t="s">
        <v>67</v>
      </c>
      <c r="AA53" s="7">
        <v>8000</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69</v>
      </c>
      <c r="W54" s="7" t="s">
        <v>67</v>
      </c>
      <c r="X54" s="7" t="s">
        <v>67</v>
      </c>
      <c r="Y54" s="7" t="s">
        <v>67</v>
      </c>
      <c r="Z54" s="7" t="s">
        <v>67</v>
      </c>
      <c r="AA54" s="7" t="s">
        <v>69</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t="s">
        <v>33</v>
      </c>
      <c r="F57" s="7" t="s">
        <v>33</v>
      </c>
      <c r="G57" s="7" t="s">
        <v>33</v>
      </c>
      <c r="H57" s="7">
        <v>350</v>
      </c>
      <c r="I57" s="7">
        <v>300</v>
      </c>
      <c r="J57" s="7">
        <v>4000</v>
      </c>
      <c r="K57" s="7">
        <v>7500</v>
      </c>
      <c r="L57" s="7" t="s">
        <v>33</v>
      </c>
      <c r="M57" s="7" t="s">
        <v>33</v>
      </c>
      <c r="N57" s="7" t="s">
        <v>33</v>
      </c>
      <c r="O57" s="7" t="s">
        <v>33</v>
      </c>
      <c r="P57" s="7" t="s">
        <v>33</v>
      </c>
      <c r="Q57" s="7" t="s">
        <v>33</v>
      </c>
      <c r="R57" s="7" t="s">
        <v>33</v>
      </c>
      <c r="S57" s="7" t="s">
        <v>33</v>
      </c>
      <c r="T57" s="7" t="s">
        <v>33</v>
      </c>
      <c r="U57" s="7">
        <v>500</v>
      </c>
      <c r="V57" s="7">
        <v>125</v>
      </c>
      <c r="W57" s="7" t="s">
        <v>33</v>
      </c>
      <c r="X57" s="7">
        <v>1000</v>
      </c>
      <c r="Y57" s="7">
        <v>2000</v>
      </c>
      <c r="Z57" s="7">
        <v>2000</v>
      </c>
      <c r="AA57" s="7">
        <v>3500</v>
      </c>
      <c r="AB57" s="7">
        <v>2000</v>
      </c>
      <c r="AC57" s="7" t="s">
        <v>33</v>
      </c>
      <c r="AD57" s="7">
        <v>2000</v>
      </c>
      <c r="AE57" s="7">
        <v>1000</v>
      </c>
      <c r="AF57" s="7">
        <v>250</v>
      </c>
      <c r="AG57" s="7" t="s">
        <v>33</v>
      </c>
      <c r="AI57" s="5">
        <v>15</v>
      </c>
    </row>
    <row r="58" spans="1:35" x14ac:dyDescent="0.35">
      <c r="A58" s="4" t="s">
        <v>81</v>
      </c>
      <c r="B58" s="4" t="s">
        <v>86</v>
      </c>
      <c r="C58" s="4" t="s">
        <v>66</v>
      </c>
      <c r="E58" s="7" t="s">
        <v>67</v>
      </c>
      <c r="F58" s="7" t="s">
        <v>67</v>
      </c>
      <c r="G58" s="7" t="s">
        <v>67</v>
      </c>
      <c r="H58" s="7">
        <v>350</v>
      </c>
      <c r="I58" s="7">
        <v>300</v>
      </c>
      <c r="J58" s="7">
        <v>4000</v>
      </c>
      <c r="K58" s="7">
        <v>7500</v>
      </c>
      <c r="L58" s="7" t="s">
        <v>67</v>
      </c>
      <c r="M58" s="7" t="s">
        <v>67</v>
      </c>
      <c r="N58" s="7" t="s">
        <v>67</v>
      </c>
      <c r="O58" s="7" t="s">
        <v>67</v>
      </c>
      <c r="P58" s="7" t="s">
        <v>67</v>
      </c>
      <c r="Q58" s="7" t="s">
        <v>67</v>
      </c>
      <c r="R58" s="7" t="s">
        <v>67</v>
      </c>
      <c r="S58" s="7" t="s">
        <v>67</v>
      </c>
      <c r="T58" s="7" t="s">
        <v>67</v>
      </c>
      <c r="U58" s="7">
        <v>500</v>
      </c>
      <c r="V58" s="7">
        <v>125</v>
      </c>
      <c r="W58" s="7" t="s">
        <v>67</v>
      </c>
      <c r="X58" s="7">
        <v>1000</v>
      </c>
      <c r="Y58" s="7">
        <v>2000</v>
      </c>
      <c r="Z58" s="7">
        <v>2000</v>
      </c>
      <c r="AA58" s="7">
        <v>3500</v>
      </c>
      <c r="AB58" s="7">
        <v>2000</v>
      </c>
      <c r="AC58" s="7" t="s">
        <v>67</v>
      </c>
      <c r="AD58" s="7">
        <v>2000</v>
      </c>
      <c r="AE58" s="7">
        <v>1000</v>
      </c>
      <c r="AF58" s="7">
        <v>250</v>
      </c>
      <c r="AG58" s="7" t="s">
        <v>67</v>
      </c>
    </row>
    <row r="59" spans="1:35" x14ac:dyDescent="0.35">
      <c r="A59" s="4" t="s">
        <v>81</v>
      </c>
      <c r="B59" s="4" t="s">
        <v>86</v>
      </c>
      <c r="C59" s="4" t="s">
        <v>68</v>
      </c>
      <c r="E59" s="7" t="s">
        <v>67</v>
      </c>
      <c r="F59" s="7" t="s">
        <v>67</v>
      </c>
      <c r="G59" s="7" t="s">
        <v>67</v>
      </c>
      <c r="H59" s="7">
        <v>350</v>
      </c>
      <c r="I59" s="7">
        <v>300</v>
      </c>
      <c r="J59" s="7">
        <v>4000</v>
      </c>
      <c r="K59" s="7">
        <v>8000</v>
      </c>
      <c r="L59" s="7" t="s">
        <v>67</v>
      </c>
      <c r="M59" s="7" t="s">
        <v>67</v>
      </c>
      <c r="N59" s="7" t="s">
        <v>67</v>
      </c>
      <c r="O59" s="7" t="s">
        <v>67</v>
      </c>
      <c r="P59" s="7" t="s">
        <v>67</v>
      </c>
      <c r="Q59" s="7" t="s">
        <v>67</v>
      </c>
      <c r="R59" s="7" t="s">
        <v>67</v>
      </c>
      <c r="S59" s="7" t="s">
        <v>67</v>
      </c>
      <c r="T59" s="7" t="s">
        <v>67</v>
      </c>
      <c r="U59" s="7">
        <v>500</v>
      </c>
      <c r="V59" s="7">
        <v>125</v>
      </c>
      <c r="W59" s="7" t="s">
        <v>67</v>
      </c>
      <c r="X59" s="7">
        <v>1000</v>
      </c>
      <c r="Y59" s="7">
        <v>2000</v>
      </c>
      <c r="Z59" s="7">
        <v>2000</v>
      </c>
      <c r="AA59" s="7">
        <v>3500</v>
      </c>
      <c r="AB59" s="7">
        <v>2000</v>
      </c>
      <c r="AC59" s="7" t="s">
        <v>67</v>
      </c>
      <c r="AD59" s="7">
        <v>2000</v>
      </c>
      <c r="AE59" s="7">
        <v>1000</v>
      </c>
      <c r="AF59" s="7">
        <v>250</v>
      </c>
      <c r="AG59" s="7" t="s">
        <v>67</v>
      </c>
    </row>
    <row r="60" spans="1:35" x14ac:dyDescent="0.35">
      <c r="C60" s="38" t="s">
        <v>145</v>
      </c>
      <c r="E60" s="7" t="s">
        <v>67</v>
      </c>
      <c r="F60" s="7" t="s">
        <v>67</v>
      </c>
      <c r="G60" s="7" t="s">
        <v>67</v>
      </c>
      <c r="H60" s="7" t="s">
        <v>67</v>
      </c>
      <c r="I60" s="7" t="s">
        <v>67</v>
      </c>
      <c r="J60" s="7" t="s">
        <v>67</v>
      </c>
      <c r="K60" s="7" t="s">
        <v>67</v>
      </c>
      <c r="L60" s="7" t="s">
        <v>67</v>
      </c>
      <c r="M60" s="7" t="s">
        <v>67</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3500</v>
      </c>
      <c r="G63" s="7" t="s">
        <v>33</v>
      </c>
      <c r="H63" s="7">
        <v>400</v>
      </c>
      <c r="I63" s="7">
        <v>300</v>
      </c>
      <c r="J63" s="7">
        <v>5000</v>
      </c>
      <c r="K63" s="7">
        <v>11000</v>
      </c>
      <c r="L63" s="7">
        <v>1500</v>
      </c>
      <c r="M63" s="7">
        <v>2000</v>
      </c>
      <c r="N63" s="7">
        <v>9000</v>
      </c>
      <c r="O63" s="7">
        <v>100</v>
      </c>
      <c r="P63" s="7" t="s">
        <v>33</v>
      </c>
      <c r="Q63" s="7">
        <v>27250</v>
      </c>
      <c r="R63" s="7">
        <v>35000</v>
      </c>
      <c r="S63" s="7">
        <v>7500</v>
      </c>
      <c r="T63" s="7">
        <v>5000</v>
      </c>
      <c r="U63" s="7">
        <v>300</v>
      </c>
      <c r="V63" s="7">
        <v>150</v>
      </c>
      <c r="W63" s="7" t="s">
        <v>33</v>
      </c>
      <c r="X63" s="7">
        <v>1500</v>
      </c>
      <c r="Y63" s="7" t="s">
        <v>33</v>
      </c>
      <c r="Z63" s="7">
        <v>1500</v>
      </c>
      <c r="AA63" s="7">
        <v>3000</v>
      </c>
      <c r="AB63" s="7">
        <v>2000</v>
      </c>
      <c r="AC63" s="7">
        <v>2000</v>
      </c>
      <c r="AD63" s="7">
        <v>1500</v>
      </c>
      <c r="AE63" s="7">
        <v>500</v>
      </c>
      <c r="AF63" s="7">
        <v>200</v>
      </c>
      <c r="AG63" s="7">
        <v>500</v>
      </c>
      <c r="AI63" s="5">
        <v>4</v>
      </c>
    </row>
    <row r="64" spans="1:35" x14ac:dyDescent="0.35">
      <c r="A64" s="4" t="s">
        <v>81</v>
      </c>
      <c r="B64" s="4" t="s">
        <v>88</v>
      </c>
      <c r="C64" s="4" t="s">
        <v>66</v>
      </c>
      <c r="E64" s="7">
        <v>1000</v>
      </c>
      <c r="F64" s="7">
        <v>3500</v>
      </c>
      <c r="G64" s="7" t="s">
        <v>67</v>
      </c>
      <c r="H64" s="7">
        <v>400</v>
      </c>
      <c r="I64" s="7">
        <v>300</v>
      </c>
      <c r="J64" s="7">
        <v>5000</v>
      </c>
      <c r="K64" s="7">
        <v>11000</v>
      </c>
      <c r="L64" s="7">
        <v>1000</v>
      </c>
      <c r="M64" s="7">
        <v>2000</v>
      </c>
      <c r="N64" s="7">
        <v>6000</v>
      </c>
      <c r="O64" s="7">
        <v>100</v>
      </c>
      <c r="P64" s="7" t="s">
        <v>67</v>
      </c>
      <c r="Q64" s="7">
        <v>27000</v>
      </c>
      <c r="R64" s="7">
        <v>35000</v>
      </c>
      <c r="S64" s="7">
        <v>7000</v>
      </c>
      <c r="T64" s="7">
        <v>5000</v>
      </c>
      <c r="U64" s="7">
        <v>300</v>
      </c>
      <c r="V64" s="7">
        <v>150</v>
      </c>
      <c r="W64" s="7" t="s">
        <v>67</v>
      </c>
      <c r="X64" s="7">
        <v>1000</v>
      </c>
      <c r="Y64" s="7" t="s">
        <v>67</v>
      </c>
      <c r="Z64" s="7">
        <v>1500</v>
      </c>
      <c r="AA64" s="7">
        <v>3000</v>
      </c>
      <c r="AB64" s="7">
        <v>2000</v>
      </c>
      <c r="AC64" s="7">
        <v>2000</v>
      </c>
      <c r="AD64" s="7">
        <v>1500</v>
      </c>
      <c r="AE64" s="7">
        <v>300</v>
      </c>
      <c r="AF64" s="7">
        <v>200</v>
      </c>
      <c r="AG64" s="7">
        <v>500</v>
      </c>
    </row>
    <row r="65" spans="1:35" x14ac:dyDescent="0.35">
      <c r="A65" s="4" t="s">
        <v>81</v>
      </c>
      <c r="B65" s="4" t="s">
        <v>88</v>
      </c>
      <c r="C65" s="4" t="s">
        <v>68</v>
      </c>
      <c r="E65" s="7">
        <v>1000</v>
      </c>
      <c r="F65" s="7">
        <v>3500</v>
      </c>
      <c r="G65" s="7" t="s">
        <v>67</v>
      </c>
      <c r="H65" s="7">
        <v>450</v>
      </c>
      <c r="I65" s="7">
        <v>300</v>
      </c>
      <c r="J65" s="7">
        <v>5000</v>
      </c>
      <c r="K65" s="7">
        <v>11000</v>
      </c>
      <c r="L65" s="7">
        <v>1500</v>
      </c>
      <c r="M65" s="7">
        <v>2000</v>
      </c>
      <c r="N65" s="7">
        <v>9000</v>
      </c>
      <c r="O65" s="7">
        <v>100</v>
      </c>
      <c r="P65" s="7" t="s">
        <v>67</v>
      </c>
      <c r="Q65" s="7">
        <v>27500</v>
      </c>
      <c r="R65" s="7">
        <v>40000</v>
      </c>
      <c r="S65" s="7">
        <v>7500</v>
      </c>
      <c r="T65" s="7">
        <v>5000</v>
      </c>
      <c r="U65" s="7">
        <v>300</v>
      </c>
      <c r="V65" s="7">
        <v>150</v>
      </c>
      <c r="W65" s="7" t="s">
        <v>67</v>
      </c>
      <c r="X65" s="7">
        <v>1500</v>
      </c>
      <c r="Y65" s="7" t="s">
        <v>67</v>
      </c>
      <c r="Z65" s="7">
        <v>1500</v>
      </c>
      <c r="AA65" s="7">
        <v>3000</v>
      </c>
      <c r="AB65" s="7">
        <v>2000</v>
      </c>
      <c r="AC65" s="7">
        <v>2000</v>
      </c>
      <c r="AD65" s="7">
        <v>1500</v>
      </c>
      <c r="AE65" s="7">
        <v>500</v>
      </c>
      <c r="AF65" s="7">
        <v>200</v>
      </c>
      <c r="AG65" s="7">
        <v>500</v>
      </c>
    </row>
    <row r="66" spans="1:35" x14ac:dyDescent="0.35">
      <c r="C66" s="38" t="s">
        <v>145</v>
      </c>
      <c r="E66" s="7" t="s">
        <v>67</v>
      </c>
      <c r="F66" s="7" t="s">
        <v>67</v>
      </c>
      <c r="G66" s="7" t="s">
        <v>67</v>
      </c>
      <c r="H66" s="7" t="s">
        <v>67</v>
      </c>
      <c r="I66" s="7" t="s">
        <v>67</v>
      </c>
      <c r="J66" s="7" t="s">
        <v>67</v>
      </c>
      <c r="K66" s="7" t="s">
        <v>67</v>
      </c>
      <c r="L66" s="7" t="s">
        <v>69</v>
      </c>
      <c r="M66" s="7" t="s">
        <v>67</v>
      </c>
      <c r="N66" s="7" t="s">
        <v>69</v>
      </c>
      <c r="O66" s="7" t="s">
        <v>67</v>
      </c>
      <c r="P66" s="7" t="s">
        <v>67</v>
      </c>
      <c r="Q66" s="7" t="s">
        <v>67</v>
      </c>
      <c r="R66" s="7" t="s">
        <v>67</v>
      </c>
      <c r="S66" s="7" t="s">
        <v>67</v>
      </c>
      <c r="T66" s="7" t="s">
        <v>67</v>
      </c>
      <c r="U66" s="7" t="s">
        <v>67</v>
      </c>
      <c r="V66" s="7" t="s">
        <v>67</v>
      </c>
      <c r="W66" s="7" t="s">
        <v>67</v>
      </c>
      <c r="X66" s="7" t="s">
        <v>69</v>
      </c>
      <c r="Y66" s="7" t="s">
        <v>67</v>
      </c>
      <c r="Z66" s="7" t="s">
        <v>67</v>
      </c>
      <c r="AA66" s="7" t="s">
        <v>67</v>
      </c>
      <c r="AB66" s="7" t="s">
        <v>67</v>
      </c>
      <c r="AC66" s="7" t="s">
        <v>67</v>
      </c>
      <c r="AD66" s="7" t="s">
        <v>67</v>
      </c>
      <c r="AE66" s="7" t="s">
        <v>69</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v>600</v>
      </c>
      <c r="I69" s="7">
        <v>500</v>
      </c>
      <c r="J69" s="7">
        <v>5500</v>
      </c>
      <c r="K69" s="7">
        <v>7500</v>
      </c>
      <c r="L69" s="7" t="s">
        <v>33</v>
      </c>
      <c r="M69" s="7">
        <v>5000</v>
      </c>
      <c r="N69" s="7">
        <v>5000</v>
      </c>
      <c r="O69" s="7">
        <v>100</v>
      </c>
      <c r="P69" s="7" t="s">
        <v>33</v>
      </c>
      <c r="Q69" s="7" t="s">
        <v>33</v>
      </c>
      <c r="R69" s="7" t="s">
        <v>33</v>
      </c>
      <c r="S69" s="7" t="s">
        <v>33</v>
      </c>
      <c r="T69" s="7" t="s">
        <v>33</v>
      </c>
      <c r="U69" s="7" t="s">
        <v>33</v>
      </c>
      <c r="V69" s="7">
        <v>200</v>
      </c>
      <c r="W69" s="7" t="s">
        <v>33</v>
      </c>
      <c r="X69" s="7" t="s">
        <v>33</v>
      </c>
      <c r="Y69" s="7" t="s">
        <v>33</v>
      </c>
      <c r="Z69" s="7">
        <v>2000</v>
      </c>
      <c r="AA69" s="7">
        <v>3000</v>
      </c>
      <c r="AB69" s="7">
        <v>2000</v>
      </c>
      <c r="AC69" s="7">
        <v>2000</v>
      </c>
      <c r="AD69" s="7">
        <v>1500</v>
      </c>
      <c r="AE69" s="7" t="s">
        <v>33</v>
      </c>
      <c r="AF69" s="7">
        <v>275</v>
      </c>
      <c r="AG69" s="7" t="s">
        <v>33</v>
      </c>
      <c r="AI69" s="5">
        <v>14</v>
      </c>
    </row>
    <row r="70" spans="1:35" x14ac:dyDescent="0.35">
      <c r="A70" s="4" t="s">
        <v>81</v>
      </c>
      <c r="B70" s="4" t="s">
        <v>90</v>
      </c>
      <c r="C70" s="4" t="s">
        <v>66</v>
      </c>
      <c r="E70" s="7">
        <v>1250</v>
      </c>
      <c r="F70" s="7" t="s">
        <v>67</v>
      </c>
      <c r="G70" s="7" t="s">
        <v>67</v>
      </c>
      <c r="H70" s="7">
        <v>600</v>
      </c>
      <c r="I70" s="7">
        <v>500</v>
      </c>
      <c r="J70" s="7">
        <v>5000</v>
      </c>
      <c r="K70" s="7">
        <v>7500</v>
      </c>
      <c r="L70" s="7" t="s">
        <v>67</v>
      </c>
      <c r="M70" s="7">
        <v>5000</v>
      </c>
      <c r="N70" s="7">
        <v>4500</v>
      </c>
      <c r="O70" s="7">
        <v>100</v>
      </c>
      <c r="P70" s="7" t="s">
        <v>67</v>
      </c>
      <c r="Q70" s="7" t="s">
        <v>67</v>
      </c>
      <c r="R70" s="7" t="s">
        <v>67</v>
      </c>
      <c r="S70" s="7" t="s">
        <v>67</v>
      </c>
      <c r="T70" s="7" t="s">
        <v>67</v>
      </c>
      <c r="U70" s="7" t="s">
        <v>67</v>
      </c>
      <c r="V70" s="7">
        <v>200</v>
      </c>
      <c r="W70" s="7" t="s">
        <v>67</v>
      </c>
      <c r="X70" s="7" t="s">
        <v>67</v>
      </c>
      <c r="Y70" s="7" t="s">
        <v>67</v>
      </c>
      <c r="Z70" s="7">
        <v>2000</v>
      </c>
      <c r="AA70" s="7">
        <v>3000</v>
      </c>
      <c r="AB70" s="7">
        <v>2000</v>
      </c>
      <c r="AC70" s="7">
        <v>2000</v>
      </c>
      <c r="AD70" s="7">
        <v>1250</v>
      </c>
      <c r="AE70" s="7" t="s">
        <v>67</v>
      </c>
      <c r="AF70" s="7">
        <v>250</v>
      </c>
      <c r="AG70" s="7" t="s">
        <v>67</v>
      </c>
    </row>
    <row r="71" spans="1:35" x14ac:dyDescent="0.35">
      <c r="A71" s="4" t="s">
        <v>81</v>
      </c>
      <c r="B71" s="4" t="s">
        <v>90</v>
      </c>
      <c r="C71" s="4" t="s">
        <v>68</v>
      </c>
      <c r="E71" s="7">
        <v>1250</v>
      </c>
      <c r="F71" s="7" t="s">
        <v>67</v>
      </c>
      <c r="G71" s="7" t="s">
        <v>67</v>
      </c>
      <c r="H71" s="7">
        <v>700</v>
      </c>
      <c r="I71" s="7">
        <v>500</v>
      </c>
      <c r="J71" s="7">
        <v>5500</v>
      </c>
      <c r="K71" s="7">
        <v>7500</v>
      </c>
      <c r="L71" s="7" t="s">
        <v>67</v>
      </c>
      <c r="M71" s="7">
        <v>5000</v>
      </c>
      <c r="N71" s="7">
        <v>5000</v>
      </c>
      <c r="O71" s="7">
        <v>100</v>
      </c>
      <c r="P71" s="7" t="s">
        <v>67</v>
      </c>
      <c r="Q71" s="7" t="s">
        <v>67</v>
      </c>
      <c r="R71" s="7" t="s">
        <v>67</v>
      </c>
      <c r="S71" s="7" t="s">
        <v>67</v>
      </c>
      <c r="T71" s="7" t="s">
        <v>67</v>
      </c>
      <c r="U71" s="7" t="s">
        <v>67</v>
      </c>
      <c r="V71" s="7">
        <v>250</v>
      </c>
      <c r="W71" s="7" t="s">
        <v>67</v>
      </c>
      <c r="X71" s="7" t="s">
        <v>67</v>
      </c>
      <c r="Y71" s="7" t="s">
        <v>67</v>
      </c>
      <c r="Z71" s="7">
        <v>2000</v>
      </c>
      <c r="AA71" s="7">
        <v>3250</v>
      </c>
      <c r="AB71" s="7">
        <v>2000</v>
      </c>
      <c r="AC71" s="7">
        <v>2000</v>
      </c>
      <c r="AD71" s="7">
        <v>1500</v>
      </c>
      <c r="AE71" s="7" t="s">
        <v>67</v>
      </c>
      <c r="AF71" s="7">
        <v>300</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450</v>
      </c>
      <c r="I75" s="7">
        <v>300</v>
      </c>
      <c r="J75" s="7">
        <v>5000</v>
      </c>
      <c r="K75" s="7">
        <v>20000</v>
      </c>
      <c r="L75" s="7">
        <v>1000</v>
      </c>
      <c r="M75" s="7">
        <v>2000</v>
      </c>
      <c r="N75" s="7">
        <v>3000</v>
      </c>
      <c r="O75" s="7" t="s">
        <v>33</v>
      </c>
      <c r="P75" s="7" t="s">
        <v>33</v>
      </c>
      <c r="Q75" s="7" t="s">
        <v>33</v>
      </c>
      <c r="R75" s="7" t="s">
        <v>33</v>
      </c>
      <c r="S75" s="7">
        <v>8500</v>
      </c>
      <c r="T75" s="7">
        <v>3500</v>
      </c>
      <c r="U75" s="7">
        <v>500</v>
      </c>
      <c r="V75" s="7">
        <v>125</v>
      </c>
      <c r="W75" s="7" t="s">
        <v>33</v>
      </c>
      <c r="X75" s="7" t="s">
        <v>33</v>
      </c>
      <c r="Y75" s="7" t="s">
        <v>33</v>
      </c>
      <c r="Z75" s="7">
        <v>3000</v>
      </c>
      <c r="AA75" s="7">
        <v>3500</v>
      </c>
      <c r="AB75" s="7">
        <v>2500</v>
      </c>
      <c r="AC75" s="7" t="s">
        <v>33</v>
      </c>
      <c r="AD75" s="7">
        <v>2000</v>
      </c>
      <c r="AE75" s="7">
        <v>5000</v>
      </c>
      <c r="AF75" s="7">
        <v>300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2000</v>
      </c>
      <c r="N76" s="7">
        <v>2500</v>
      </c>
      <c r="O76" s="7" t="s">
        <v>67</v>
      </c>
      <c r="P76" s="7" t="s">
        <v>67</v>
      </c>
      <c r="Q76" s="7" t="s">
        <v>67</v>
      </c>
      <c r="R76" s="7" t="s">
        <v>67</v>
      </c>
      <c r="S76" s="7">
        <v>8500</v>
      </c>
      <c r="T76" s="7">
        <v>3500</v>
      </c>
      <c r="U76" s="7">
        <v>500</v>
      </c>
      <c r="V76" s="7">
        <v>125</v>
      </c>
      <c r="W76" s="7" t="s">
        <v>67</v>
      </c>
      <c r="X76" s="7" t="s">
        <v>67</v>
      </c>
      <c r="Y76" s="7" t="s">
        <v>67</v>
      </c>
      <c r="Z76" s="7">
        <v>3000</v>
      </c>
      <c r="AA76" s="7">
        <v>3500</v>
      </c>
      <c r="AB76" s="7">
        <v>2500</v>
      </c>
      <c r="AC76" s="7" t="s">
        <v>67</v>
      </c>
      <c r="AD76" s="7">
        <v>2000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22000</v>
      </c>
      <c r="L77" s="7">
        <v>1250</v>
      </c>
      <c r="M77" s="7">
        <v>2500</v>
      </c>
      <c r="N77" s="7">
        <v>3000</v>
      </c>
      <c r="O77" s="7" t="s">
        <v>67</v>
      </c>
      <c r="P77" s="7" t="s">
        <v>67</v>
      </c>
      <c r="Q77" s="7" t="s">
        <v>67</v>
      </c>
      <c r="R77" s="7" t="s">
        <v>67</v>
      </c>
      <c r="S77" s="7">
        <v>9000</v>
      </c>
      <c r="T77" s="7">
        <v>4000</v>
      </c>
      <c r="U77" s="7">
        <v>500</v>
      </c>
      <c r="V77" s="7">
        <v>125</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v>500</v>
      </c>
      <c r="I81" s="7">
        <v>300</v>
      </c>
      <c r="J81" s="7">
        <v>5000</v>
      </c>
      <c r="K81" s="7">
        <v>10000</v>
      </c>
      <c r="L81" s="7">
        <v>1750</v>
      </c>
      <c r="M81" s="7">
        <v>2000</v>
      </c>
      <c r="N81" s="7" t="s">
        <v>33</v>
      </c>
      <c r="O81" s="7" t="s">
        <v>33</v>
      </c>
      <c r="P81" s="7" t="s">
        <v>33</v>
      </c>
      <c r="Q81" s="7" t="s">
        <v>33</v>
      </c>
      <c r="R81" s="7" t="s">
        <v>33</v>
      </c>
      <c r="S81" s="7">
        <v>7000</v>
      </c>
      <c r="T81" s="7">
        <v>6000</v>
      </c>
      <c r="U81" s="7">
        <v>500</v>
      </c>
      <c r="V81" s="7">
        <v>250</v>
      </c>
      <c r="W81" s="7">
        <v>500</v>
      </c>
      <c r="X81" s="7">
        <v>750</v>
      </c>
      <c r="Y81" s="7" t="s">
        <v>33</v>
      </c>
      <c r="Z81" s="7">
        <v>2500</v>
      </c>
      <c r="AA81" s="7">
        <v>3000</v>
      </c>
      <c r="AB81" s="7">
        <v>2500</v>
      </c>
      <c r="AC81" s="7" t="s">
        <v>33</v>
      </c>
      <c r="AD81" s="7">
        <v>1500</v>
      </c>
      <c r="AE81" s="7">
        <v>2250</v>
      </c>
      <c r="AF81" s="7">
        <v>275</v>
      </c>
      <c r="AG81" s="7" t="s">
        <v>33</v>
      </c>
      <c r="AI81" s="5">
        <v>10</v>
      </c>
    </row>
    <row r="82" spans="1:35" x14ac:dyDescent="0.35">
      <c r="A82" s="4" t="s">
        <v>81</v>
      </c>
      <c r="B82" s="4" t="s">
        <v>94</v>
      </c>
      <c r="C82" s="4" t="s">
        <v>66</v>
      </c>
      <c r="E82" s="7">
        <v>1000</v>
      </c>
      <c r="F82" s="7" t="s">
        <v>67</v>
      </c>
      <c r="G82" s="7" t="s">
        <v>67</v>
      </c>
      <c r="H82" s="7">
        <v>500</v>
      </c>
      <c r="I82" s="7">
        <v>300</v>
      </c>
      <c r="J82" s="7">
        <v>5000</v>
      </c>
      <c r="K82" s="7">
        <v>10000</v>
      </c>
      <c r="L82" s="7">
        <v>1750</v>
      </c>
      <c r="M82" s="7">
        <v>2000</v>
      </c>
      <c r="N82" s="7" t="s">
        <v>67</v>
      </c>
      <c r="O82" s="7" t="s">
        <v>67</v>
      </c>
      <c r="P82" s="7" t="s">
        <v>67</v>
      </c>
      <c r="Q82" s="7" t="s">
        <v>67</v>
      </c>
      <c r="R82" s="7" t="s">
        <v>67</v>
      </c>
      <c r="S82" s="7">
        <v>7000</v>
      </c>
      <c r="T82" s="7">
        <v>6000</v>
      </c>
      <c r="U82" s="7">
        <v>500</v>
      </c>
      <c r="V82" s="7">
        <v>250</v>
      </c>
      <c r="W82" s="7">
        <v>500</v>
      </c>
      <c r="X82" s="7">
        <v>750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v>500</v>
      </c>
      <c r="I83" s="7">
        <v>300</v>
      </c>
      <c r="J83" s="7">
        <v>5000</v>
      </c>
      <c r="K83" s="7">
        <v>10000</v>
      </c>
      <c r="L83" s="7">
        <v>1750</v>
      </c>
      <c r="M83" s="7">
        <v>2000</v>
      </c>
      <c r="N83" s="7" t="s">
        <v>67</v>
      </c>
      <c r="O83" s="7" t="s">
        <v>67</v>
      </c>
      <c r="P83" s="7" t="s">
        <v>67</v>
      </c>
      <c r="Q83" s="7" t="s">
        <v>67</v>
      </c>
      <c r="R83" s="7" t="s">
        <v>67</v>
      </c>
      <c r="S83" s="7">
        <v>7000</v>
      </c>
      <c r="T83" s="7">
        <v>6000</v>
      </c>
      <c r="U83" s="7">
        <v>500</v>
      </c>
      <c r="V83" s="7">
        <v>250</v>
      </c>
      <c r="W83" s="7">
        <v>500</v>
      </c>
      <c r="X83" s="7">
        <v>750</v>
      </c>
      <c r="Y83" s="7" t="s">
        <v>67</v>
      </c>
      <c r="Z83" s="7">
        <v>2500</v>
      </c>
      <c r="AA83" s="7">
        <v>3000</v>
      </c>
      <c r="AB83" s="7">
        <v>2500</v>
      </c>
      <c r="AC83" s="7" t="s">
        <v>67</v>
      </c>
      <c r="AD83" s="7">
        <v>1500</v>
      </c>
      <c r="AE83" s="7">
        <v>2250</v>
      </c>
      <c r="AF83" s="7">
        <v>300</v>
      </c>
      <c r="AG83" s="7" t="s">
        <v>67</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1000</v>
      </c>
      <c r="F87" s="7">
        <v>5000</v>
      </c>
      <c r="G87" s="7">
        <v>6000</v>
      </c>
      <c r="H87" s="7">
        <v>500</v>
      </c>
      <c r="I87" s="7">
        <v>300</v>
      </c>
      <c r="J87" s="7">
        <v>5000</v>
      </c>
      <c r="K87" s="7">
        <v>3000</v>
      </c>
      <c r="L87" s="7">
        <v>1550</v>
      </c>
      <c r="M87" s="7">
        <v>2000</v>
      </c>
      <c r="N87" s="7">
        <v>8000</v>
      </c>
      <c r="O87" s="7">
        <v>100</v>
      </c>
      <c r="P87" s="7" t="s">
        <v>33</v>
      </c>
      <c r="Q87" s="7">
        <v>29250</v>
      </c>
      <c r="R87" s="7">
        <v>38500</v>
      </c>
      <c r="S87" s="7">
        <v>6000</v>
      </c>
      <c r="T87" s="7">
        <v>4250</v>
      </c>
      <c r="U87" s="7">
        <v>450</v>
      </c>
      <c r="V87" s="7">
        <v>150</v>
      </c>
      <c r="W87" s="7">
        <v>600</v>
      </c>
      <c r="X87" s="7">
        <v>1062.5</v>
      </c>
      <c r="Y87" s="7">
        <v>1400</v>
      </c>
      <c r="Z87" s="7">
        <v>3100</v>
      </c>
      <c r="AA87" s="7">
        <v>2550</v>
      </c>
      <c r="AB87" s="7">
        <v>2000</v>
      </c>
      <c r="AC87" s="7">
        <v>3000</v>
      </c>
      <c r="AD87" s="7">
        <v>1000</v>
      </c>
      <c r="AE87" s="7">
        <v>3000</v>
      </c>
      <c r="AF87" s="7">
        <v>200</v>
      </c>
      <c r="AG87" s="7">
        <v>250</v>
      </c>
      <c r="AI87" s="5">
        <v>1</v>
      </c>
    </row>
    <row r="88" spans="1:35" x14ac:dyDescent="0.35">
      <c r="A88" s="4" t="s">
        <v>96</v>
      </c>
      <c r="B88" s="4" t="s">
        <v>97</v>
      </c>
      <c r="C88" s="4" t="s">
        <v>66</v>
      </c>
      <c r="E88" s="7">
        <v>750</v>
      </c>
      <c r="F88" s="7">
        <v>5000</v>
      </c>
      <c r="G88" s="7">
        <v>6000</v>
      </c>
      <c r="H88" s="7">
        <v>500</v>
      </c>
      <c r="I88" s="7">
        <v>300</v>
      </c>
      <c r="J88" s="7">
        <v>5000</v>
      </c>
      <c r="K88" s="7">
        <v>3000</v>
      </c>
      <c r="L88" s="7">
        <v>1500</v>
      </c>
      <c r="M88" s="7">
        <v>2000</v>
      </c>
      <c r="N88" s="7">
        <v>7500</v>
      </c>
      <c r="O88" s="7">
        <v>100</v>
      </c>
      <c r="P88" s="7" t="s">
        <v>67</v>
      </c>
      <c r="Q88" s="7">
        <v>27500</v>
      </c>
      <c r="R88" s="7">
        <v>37750</v>
      </c>
      <c r="S88" s="7">
        <v>6000</v>
      </c>
      <c r="T88" s="7">
        <v>4250</v>
      </c>
      <c r="U88" s="7">
        <v>400</v>
      </c>
      <c r="V88" s="7">
        <v>125</v>
      </c>
      <c r="W88" s="7">
        <v>500</v>
      </c>
      <c r="X88" s="7">
        <v>1000</v>
      </c>
      <c r="Y88" s="7">
        <v>1250</v>
      </c>
      <c r="Z88" s="7">
        <v>3000</v>
      </c>
      <c r="AA88" s="7">
        <v>2500</v>
      </c>
      <c r="AB88" s="7">
        <v>2000</v>
      </c>
      <c r="AC88" s="7">
        <v>3000</v>
      </c>
      <c r="AD88" s="7">
        <v>1000</v>
      </c>
      <c r="AE88" s="7">
        <v>3000</v>
      </c>
      <c r="AF88" s="7">
        <v>200</v>
      </c>
      <c r="AG88" s="7">
        <v>250</v>
      </c>
    </row>
    <row r="89" spans="1:35" x14ac:dyDescent="0.35">
      <c r="A89" s="4" t="s">
        <v>96</v>
      </c>
      <c r="B89" s="4" t="s">
        <v>97</v>
      </c>
      <c r="C89" s="4" t="s">
        <v>68</v>
      </c>
      <c r="E89" s="7">
        <v>1125</v>
      </c>
      <c r="F89" s="7">
        <v>5000</v>
      </c>
      <c r="G89" s="7">
        <v>6000</v>
      </c>
      <c r="H89" s="7">
        <v>500</v>
      </c>
      <c r="I89" s="7">
        <v>350</v>
      </c>
      <c r="J89" s="7">
        <v>5200</v>
      </c>
      <c r="K89" s="7">
        <v>3000</v>
      </c>
      <c r="L89" s="7">
        <v>1750</v>
      </c>
      <c r="M89" s="7">
        <v>2250</v>
      </c>
      <c r="N89" s="7">
        <v>9500</v>
      </c>
      <c r="O89" s="7">
        <v>100</v>
      </c>
      <c r="P89" s="7" t="s">
        <v>67</v>
      </c>
      <c r="Q89" s="7">
        <v>30000</v>
      </c>
      <c r="R89" s="7">
        <v>38500</v>
      </c>
      <c r="S89" s="7">
        <v>6500</v>
      </c>
      <c r="T89" s="7">
        <v>4750</v>
      </c>
      <c r="U89" s="7">
        <v>500</v>
      </c>
      <c r="V89" s="7">
        <v>150</v>
      </c>
      <c r="W89" s="7">
        <v>800</v>
      </c>
      <c r="X89" s="7">
        <v>1250</v>
      </c>
      <c r="Y89" s="7">
        <v>1500</v>
      </c>
      <c r="Z89" s="7">
        <v>3200</v>
      </c>
      <c r="AA89" s="7">
        <v>3500</v>
      </c>
      <c r="AB89" s="7">
        <v>2000</v>
      </c>
      <c r="AC89" s="7">
        <v>3000</v>
      </c>
      <c r="AD89" s="7">
        <v>1000</v>
      </c>
      <c r="AE89" s="7">
        <v>3000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69</v>
      </c>
      <c r="X90" s="7" t="s">
        <v>67</v>
      </c>
      <c r="Y90" s="7" t="s">
        <v>67</v>
      </c>
      <c r="Z90" s="7" t="s">
        <v>67</v>
      </c>
      <c r="AA90" s="7" t="s">
        <v>69</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1250</v>
      </c>
      <c r="F93" s="7" t="s">
        <v>33</v>
      </c>
      <c r="G93" s="7" t="s">
        <v>33</v>
      </c>
      <c r="H93" s="7" t="s">
        <v>33</v>
      </c>
      <c r="I93" s="7" t="s">
        <v>33</v>
      </c>
      <c r="J93" s="7" t="s">
        <v>33</v>
      </c>
      <c r="K93" s="7" t="s">
        <v>33</v>
      </c>
      <c r="L93" s="7" t="s">
        <v>33</v>
      </c>
      <c r="M93" s="7" t="s">
        <v>33</v>
      </c>
      <c r="N93" s="7" t="s">
        <v>33</v>
      </c>
      <c r="O93" s="7" t="s">
        <v>33</v>
      </c>
      <c r="P93" s="7" t="s">
        <v>33</v>
      </c>
      <c r="Q93" s="7" t="s">
        <v>33</v>
      </c>
      <c r="R93" s="7" t="s">
        <v>33</v>
      </c>
      <c r="S93" s="7">
        <v>5000</v>
      </c>
      <c r="T93" s="7">
        <v>4000</v>
      </c>
      <c r="U93" s="7" t="s">
        <v>33</v>
      </c>
      <c r="V93" s="7" t="s">
        <v>33</v>
      </c>
      <c r="W93" s="7" t="s">
        <v>33</v>
      </c>
      <c r="X93" s="7" t="s">
        <v>33</v>
      </c>
      <c r="Y93" s="7" t="s">
        <v>33</v>
      </c>
      <c r="Z93" s="7" t="s">
        <v>33</v>
      </c>
      <c r="AA93" s="7" t="s">
        <v>33</v>
      </c>
      <c r="AB93" s="7" t="s">
        <v>33</v>
      </c>
      <c r="AC93" s="7" t="s">
        <v>33</v>
      </c>
      <c r="AD93" s="7" t="s">
        <v>33</v>
      </c>
      <c r="AE93" s="7">
        <v>3000</v>
      </c>
      <c r="AF93" s="7" t="s">
        <v>33</v>
      </c>
      <c r="AG93" s="7" t="s">
        <v>33</v>
      </c>
      <c r="AI93" s="5">
        <v>25</v>
      </c>
    </row>
    <row r="94" spans="1:35" x14ac:dyDescent="0.35">
      <c r="A94" s="4" t="s">
        <v>99</v>
      </c>
      <c r="B94" s="4" t="s">
        <v>100</v>
      </c>
      <c r="C94" s="4" t="s">
        <v>66</v>
      </c>
      <c r="E94" s="7">
        <v>1000</v>
      </c>
      <c r="F94" s="7" t="s">
        <v>67</v>
      </c>
      <c r="G94" s="7" t="s">
        <v>67</v>
      </c>
      <c r="H94" s="7" t="s">
        <v>67</v>
      </c>
      <c r="I94" s="7" t="s">
        <v>67</v>
      </c>
      <c r="J94" s="7" t="s">
        <v>67</v>
      </c>
      <c r="K94" s="7" t="s">
        <v>67</v>
      </c>
      <c r="L94" s="7" t="s">
        <v>67</v>
      </c>
      <c r="M94" s="7" t="s">
        <v>67</v>
      </c>
      <c r="N94" s="7" t="s">
        <v>67</v>
      </c>
      <c r="O94" s="7" t="s">
        <v>67</v>
      </c>
      <c r="P94" s="7" t="s">
        <v>67</v>
      </c>
      <c r="Q94" s="7" t="s">
        <v>67</v>
      </c>
      <c r="R94" s="7" t="s">
        <v>67</v>
      </c>
      <c r="S94" s="7">
        <v>5000</v>
      </c>
      <c r="T94" s="7">
        <v>4000</v>
      </c>
      <c r="U94" s="7" t="s">
        <v>67</v>
      </c>
      <c r="V94" s="7" t="s">
        <v>67</v>
      </c>
      <c r="W94" s="7" t="s">
        <v>67</v>
      </c>
      <c r="X94" s="7" t="s">
        <v>67</v>
      </c>
      <c r="Y94" s="7" t="s">
        <v>67</v>
      </c>
      <c r="Z94" s="7" t="s">
        <v>67</v>
      </c>
      <c r="AA94" s="7" t="s">
        <v>67</v>
      </c>
      <c r="AB94" s="7" t="s">
        <v>67</v>
      </c>
      <c r="AC94" s="7" t="s">
        <v>67</v>
      </c>
      <c r="AD94" s="7" t="s">
        <v>67</v>
      </c>
      <c r="AE94" s="7">
        <v>3000</v>
      </c>
      <c r="AF94" s="7" t="s">
        <v>67</v>
      </c>
      <c r="AG94" s="7" t="s">
        <v>67</v>
      </c>
    </row>
    <row r="95" spans="1:35" x14ac:dyDescent="0.35">
      <c r="A95" s="4" t="s">
        <v>99</v>
      </c>
      <c r="B95" s="4" t="s">
        <v>100</v>
      </c>
      <c r="C95" s="4" t="s">
        <v>68</v>
      </c>
      <c r="E95" s="7">
        <v>1500</v>
      </c>
      <c r="F95" s="7" t="s">
        <v>67</v>
      </c>
      <c r="G95" s="7" t="s">
        <v>67</v>
      </c>
      <c r="H95" s="7" t="s">
        <v>67</v>
      </c>
      <c r="I95" s="7" t="s">
        <v>67</v>
      </c>
      <c r="J95" s="7" t="s">
        <v>67</v>
      </c>
      <c r="K95" s="7" t="s">
        <v>67</v>
      </c>
      <c r="L95" s="7" t="s">
        <v>67</v>
      </c>
      <c r="M95" s="7" t="s">
        <v>67</v>
      </c>
      <c r="N95" s="7" t="s">
        <v>67</v>
      </c>
      <c r="O95" s="7" t="s">
        <v>67</v>
      </c>
      <c r="P95" s="7" t="s">
        <v>67</v>
      </c>
      <c r="Q95" s="7" t="s">
        <v>67</v>
      </c>
      <c r="R95" s="7" t="s">
        <v>67</v>
      </c>
      <c r="S95" s="7">
        <v>5500</v>
      </c>
      <c r="T95" s="7">
        <v>4000</v>
      </c>
      <c r="U95" s="7" t="s">
        <v>67</v>
      </c>
      <c r="V95" s="7" t="s">
        <v>67</v>
      </c>
      <c r="W95" s="7" t="s">
        <v>67</v>
      </c>
      <c r="X95" s="7" t="s">
        <v>67</v>
      </c>
      <c r="Y95" s="7" t="s">
        <v>67</v>
      </c>
      <c r="Z95" s="7" t="s">
        <v>67</v>
      </c>
      <c r="AA95" s="7" t="s">
        <v>67</v>
      </c>
      <c r="AB95" s="7" t="s">
        <v>67</v>
      </c>
      <c r="AC95" s="7" t="s">
        <v>67</v>
      </c>
      <c r="AD95" s="7" t="s">
        <v>67</v>
      </c>
      <c r="AE95" s="7">
        <v>3000</v>
      </c>
      <c r="AF95" s="7" t="s">
        <v>67</v>
      </c>
      <c r="AG95" s="7" t="s">
        <v>67</v>
      </c>
    </row>
    <row r="96" spans="1:35" x14ac:dyDescent="0.35">
      <c r="C96" s="38" t="s">
        <v>145</v>
      </c>
      <c r="E96" s="7" t="s">
        <v>69</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146</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c r="AI99" s="5">
        <v>29</v>
      </c>
    </row>
    <row r="100" spans="1:35" x14ac:dyDescent="0.35">
      <c r="A100" s="4" t="s">
        <v>99</v>
      </c>
      <c r="B100" s="4" t="s">
        <v>102</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5" x14ac:dyDescent="0.35">
      <c r="A101" s="4" t="s">
        <v>99</v>
      </c>
      <c r="B101" s="4" t="s">
        <v>102</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5" x14ac:dyDescent="0.35">
      <c r="C102" s="38" t="s">
        <v>145</v>
      </c>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1750</v>
      </c>
      <c r="F105" s="7" t="s">
        <v>33</v>
      </c>
      <c r="G105" s="7" t="s">
        <v>33</v>
      </c>
      <c r="H105" s="7" t="s">
        <v>33</v>
      </c>
      <c r="I105" s="7" t="s">
        <v>33</v>
      </c>
      <c r="J105" s="7">
        <v>7500</v>
      </c>
      <c r="K105" s="7">
        <v>2500</v>
      </c>
      <c r="L105" s="7" t="s">
        <v>33</v>
      </c>
      <c r="M105" s="7" t="s">
        <v>33</v>
      </c>
      <c r="N105" s="7" t="s">
        <v>33</v>
      </c>
      <c r="O105" s="7" t="s">
        <v>33</v>
      </c>
      <c r="P105" s="7" t="s">
        <v>33</v>
      </c>
      <c r="Q105" s="7" t="s">
        <v>33</v>
      </c>
      <c r="R105" s="7" t="s">
        <v>33</v>
      </c>
      <c r="S105" s="7" t="s">
        <v>33</v>
      </c>
      <c r="T105" s="7">
        <v>6500</v>
      </c>
      <c r="U105" s="7">
        <v>2000</v>
      </c>
      <c r="V105" s="7">
        <v>137.5</v>
      </c>
      <c r="W105" s="7" t="s">
        <v>33</v>
      </c>
      <c r="X105" s="7" t="s">
        <v>33</v>
      </c>
      <c r="Y105" s="7" t="s">
        <v>33</v>
      </c>
      <c r="Z105" s="7">
        <v>2000</v>
      </c>
      <c r="AA105" s="7">
        <v>3000</v>
      </c>
      <c r="AB105" s="7" t="s">
        <v>33</v>
      </c>
      <c r="AC105" s="7" t="s">
        <v>33</v>
      </c>
      <c r="AD105" s="7" t="s">
        <v>33</v>
      </c>
      <c r="AE105" s="7" t="s">
        <v>33</v>
      </c>
      <c r="AF105" s="7" t="s">
        <v>33</v>
      </c>
      <c r="AG105" s="7" t="s">
        <v>33</v>
      </c>
      <c r="AI105" s="5">
        <v>21</v>
      </c>
    </row>
    <row r="106" spans="1:35" x14ac:dyDescent="0.35">
      <c r="A106" s="4" t="s">
        <v>99</v>
      </c>
      <c r="B106" s="4" t="s">
        <v>104</v>
      </c>
      <c r="C106" s="4" t="s">
        <v>66</v>
      </c>
      <c r="E106" s="7">
        <v>1500</v>
      </c>
      <c r="F106" s="7" t="s">
        <v>67</v>
      </c>
      <c r="G106" s="7" t="s">
        <v>67</v>
      </c>
      <c r="H106" s="7" t="s">
        <v>67</v>
      </c>
      <c r="I106" s="7" t="s">
        <v>67</v>
      </c>
      <c r="J106" s="7">
        <v>7000</v>
      </c>
      <c r="K106" s="7">
        <v>2000</v>
      </c>
      <c r="L106" s="7" t="s">
        <v>67</v>
      </c>
      <c r="M106" s="7" t="s">
        <v>67</v>
      </c>
      <c r="N106" s="7" t="s">
        <v>67</v>
      </c>
      <c r="O106" s="7" t="s">
        <v>67</v>
      </c>
      <c r="P106" s="7" t="s">
        <v>67</v>
      </c>
      <c r="Q106" s="7" t="s">
        <v>67</v>
      </c>
      <c r="R106" s="7" t="s">
        <v>67</v>
      </c>
      <c r="S106" s="7" t="s">
        <v>67</v>
      </c>
      <c r="T106" s="7">
        <v>5500</v>
      </c>
      <c r="U106" s="7">
        <v>1500</v>
      </c>
      <c r="V106" s="7">
        <v>125</v>
      </c>
      <c r="W106" s="7" t="s">
        <v>67</v>
      </c>
      <c r="X106" s="7" t="s">
        <v>67</v>
      </c>
      <c r="Y106" s="7" t="s">
        <v>67</v>
      </c>
      <c r="Z106" s="7">
        <v>2000</v>
      </c>
      <c r="AA106" s="7">
        <v>2500</v>
      </c>
      <c r="AB106" s="7" t="s">
        <v>67</v>
      </c>
      <c r="AC106" s="7" t="s">
        <v>67</v>
      </c>
      <c r="AD106" s="7" t="s">
        <v>67</v>
      </c>
      <c r="AE106" s="7" t="s">
        <v>67</v>
      </c>
      <c r="AF106" s="7" t="s">
        <v>67</v>
      </c>
      <c r="AG106" s="7" t="s">
        <v>67</v>
      </c>
    </row>
    <row r="107" spans="1:35" x14ac:dyDescent="0.35">
      <c r="A107" s="4" t="s">
        <v>99</v>
      </c>
      <c r="B107" s="4" t="s">
        <v>104</v>
      </c>
      <c r="C107" s="4" t="s">
        <v>68</v>
      </c>
      <c r="E107" s="7">
        <v>1800</v>
      </c>
      <c r="F107" s="7" t="s">
        <v>67</v>
      </c>
      <c r="G107" s="7" t="s">
        <v>67</v>
      </c>
      <c r="H107" s="7" t="s">
        <v>67</v>
      </c>
      <c r="I107" s="7" t="s">
        <v>67</v>
      </c>
      <c r="J107" s="7">
        <v>17500</v>
      </c>
      <c r="K107" s="7">
        <v>22500</v>
      </c>
      <c r="L107" s="7" t="s">
        <v>67</v>
      </c>
      <c r="M107" s="7" t="s">
        <v>67</v>
      </c>
      <c r="N107" s="7" t="s">
        <v>67</v>
      </c>
      <c r="O107" s="7" t="s">
        <v>67</v>
      </c>
      <c r="P107" s="7" t="s">
        <v>67</v>
      </c>
      <c r="Q107" s="7" t="s">
        <v>67</v>
      </c>
      <c r="R107" s="7" t="s">
        <v>67</v>
      </c>
      <c r="S107" s="7" t="s">
        <v>67</v>
      </c>
      <c r="T107" s="7">
        <v>7000</v>
      </c>
      <c r="U107" s="7">
        <v>2000</v>
      </c>
      <c r="V107" s="7">
        <v>175</v>
      </c>
      <c r="W107" s="7" t="s">
        <v>67</v>
      </c>
      <c r="X107" s="7" t="s">
        <v>67</v>
      </c>
      <c r="Y107" s="7" t="s">
        <v>67</v>
      </c>
      <c r="Z107" s="7">
        <v>2750</v>
      </c>
      <c r="AA107" s="7">
        <v>3000</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69</v>
      </c>
      <c r="K108" s="7" t="s">
        <v>69</v>
      </c>
      <c r="L108" s="7" t="s">
        <v>67</v>
      </c>
      <c r="M108" s="7" t="s">
        <v>67</v>
      </c>
      <c r="N108" s="7" t="s">
        <v>67</v>
      </c>
      <c r="O108" s="7" t="s">
        <v>67</v>
      </c>
      <c r="P108" s="7" t="s">
        <v>67</v>
      </c>
      <c r="Q108" s="7" t="s">
        <v>67</v>
      </c>
      <c r="R108" s="7" t="s">
        <v>67</v>
      </c>
      <c r="S108" s="7" t="s">
        <v>67</v>
      </c>
      <c r="T108" s="7" t="s">
        <v>67</v>
      </c>
      <c r="U108" s="7" t="s">
        <v>67</v>
      </c>
      <c r="V108" s="7" t="s">
        <v>69</v>
      </c>
      <c r="W108" s="7" t="s">
        <v>67</v>
      </c>
      <c r="X108" s="7" t="s">
        <v>67</v>
      </c>
      <c r="Y108" s="7" t="s">
        <v>67</v>
      </c>
      <c r="Z108" s="7" t="s">
        <v>67</v>
      </c>
      <c r="AA108" s="7" t="s">
        <v>67</v>
      </c>
      <c r="AB108" s="7" t="s">
        <v>67</v>
      </c>
      <c r="AC108" s="7" t="s">
        <v>67</v>
      </c>
      <c r="AD108" s="7" t="s">
        <v>67</v>
      </c>
      <c r="AE108" s="7" t="s">
        <v>67</v>
      </c>
      <c r="AF108" s="7" t="s">
        <v>67</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4500</v>
      </c>
      <c r="F111" s="7">
        <v>2000</v>
      </c>
      <c r="G111" s="7">
        <v>2500</v>
      </c>
      <c r="H111" s="7" t="s">
        <v>33</v>
      </c>
      <c r="I111" s="7" t="s">
        <v>33</v>
      </c>
      <c r="J111" s="7" t="s">
        <v>33</v>
      </c>
      <c r="K111" s="7" t="s">
        <v>33</v>
      </c>
      <c r="L111" s="7" t="s">
        <v>33</v>
      </c>
      <c r="M111" s="7" t="s">
        <v>33</v>
      </c>
      <c r="N111" s="7">
        <v>12500</v>
      </c>
      <c r="O111" s="7">
        <v>1250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t="s">
        <v>33</v>
      </c>
      <c r="AE111" s="7" t="s">
        <v>33</v>
      </c>
      <c r="AF111" s="7" t="s">
        <v>33</v>
      </c>
      <c r="AG111" s="7">
        <v>1000</v>
      </c>
      <c r="AI111" s="5">
        <v>23</v>
      </c>
    </row>
    <row r="112" spans="1:35" x14ac:dyDescent="0.35">
      <c r="A112" s="4" t="s">
        <v>99</v>
      </c>
      <c r="B112" s="4" t="s">
        <v>106</v>
      </c>
      <c r="C112" s="4" t="s">
        <v>66</v>
      </c>
      <c r="E112" s="7">
        <v>3000</v>
      </c>
      <c r="F112" s="7">
        <v>2000</v>
      </c>
      <c r="G112" s="7">
        <v>2500</v>
      </c>
      <c r="H112" s="7" t="s">
        <v>67</v>
      </c>
      <c r="I112" s="7" t="s">
        <v>67</v>
      </c>
      <c r="J112" s="7" t="s">
        <v>67</v>
      </c>
      <c r="K112" s="7" t="s">
        <v>67</v>
      </c>
      <c r="L112" s="7" t="s">
        <v>67</v>
      </c>
      <c r="M112" s="7" t="s">
        <v>67</v>
      </c>
      <c r="N112" s="7">
        <v>12000</v>
      </c>
      <c r="O112" s="7">
        <v>1100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v>900</v>
      </c>
    </row>
    <row r="113" spans="1:35" x14ac:dyDescent="0.35">
      <c r="A113" s="4" t="s">
        <v>99</v>
      </c>
      <c r="B113" s="4" t="s">
        <v>106</v>
      </c>
      <c r="C113" s="4" t="s">
        <v>68</v>
      </c>
      <c r="E113" s="7">
        <v>5000</v>
      </c>
      <c r="F113" s="7">
        <v>2750</v>
      </c>
      <c r="G113" s="7">
        <v>3000</v>
      </c>
      <c r="H113" s="7" t="s">
        <v>67</v>
      </c>
      <c r="I113" s="7" t="s">
        <v>67</v>
      </c>
      <c r="J113" s="7" t="s">
        <v>67</v>
      </c>
      <c r="K113" s="7" t="s">
        <v>67</v>
      </c>
      <c r="L113" s="7" t="s">
        <v>67</v>
      </c>
      <c r="M113" s="7" t="s">
        <v>67</v>
      </c>
      <c r="N113" s="7">
        <v>12500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v>1000</v>
      </c>
    </row>
    <row r="114" spans="1:35" x14ac:dyDescent="0.35">
      <c r="C114" s="38" t="s">
        <v>145</v>
      </c>
      <c r="E114" s="7" t="s">
        <v>69</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42" priority="1" operator="containsText" text="!!">
      <formula>NOT(ISERROR(SEARCH("!!",A1)))</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35"/>
  <sheetViews>
    <sheetView zoomScale="85" zoomScaleNormal="85" workbookViewId="0">
      <pane ySplit="1" topLeftCell="A106" activePane="bottomLeft" state="frozen"/>
      <selection activeCell="G153" sqref="G153"/>
      <selection pane="bottomLeft" activeCell="D126" sqref="D126"/>
    </sheetView>
  </sheetViews>
  <sheetFormatPr baseColWidth="10" defaultColWidth="11.453125" defaultRowHeight="14.5" x14ac:dyDescent="0.35"/>
  <cols>
    <col min="3" max="3" width="34.26953125" style="155" customWidth="1"/>
    <col min="5" max="5" width="13.26953125" customWidth="1"/>
    <col min="6" max="7" width="21.54296875" bestFit="1" customWidth="1"/>
    <col min="8" max="34" width="11.453125" customWidth="1"/>
    <col min="35" max="35" width="11.453125" style="14" customWidth="1"/>
    <col min="36" max="1159" width="11.453125" customWidth="1"/>
    <col min="1229" max="1229" width="21.54296875" bestFit="1" customWidth="1"/>
    <col min="1232" max="1232" width="19.81640625" bestFit="1" customWidth="1"/>
    <col min="1233" max="1233" width="20" bestFit="1" customWidth="1"/>
  </cols>
  <sheetData>
    <row r="1" spans="1:1238" x14ac:dyDescent="0.35">
      <c r="A1" s="80" t="s">
        <v>150</v>
      </c>
      <c r="B1" s="80" t="s">
        <v>180</v>
      </c>
      <c r="C1" s="154" t="s">
        <v>196</v>
      </c>
      <c r="D1" s="80" t="s">
        <v>198</v>
      </c>
      <c r="E1" s="80" t="s">
        <v>200</v>
      </c>
      <c r="F1" s="80" t="s">
        <v>202</v>
      </c>
      <c r="G1" s="80" t="s">
        <v>204</v>
      </c>
      <c r="H1" s="80" t="s">
        <v>206</v>
      </c>
      <c r="I1" s="80" t="s">
        <v>264</v>
      </c>
      <c r="J1" s="80" t="s">
        <v>322</v>
      </c>
      <c r="K1" s="80" t="s">
        <v>324</v>
      </c>
      <c r="L1" s="80" t="s">
        <v>326</v>
      </c>
      <c r="M1" s="80" t="s">
        <v>328</v>
      </c>
      <c r="N1" s="80" t="s">
        <v>330</v>
      </c>
      <c r="O1" s="80" t="s">
        <v>332</v>
      </c>
      <c r="P1" s="80" t="s">
        <v>353</v>
      </c>
      <c r="Q1" s="80" t="s">
        <v>355</v>
      </c>
      <c r="R1" s="80" t="s">
        <v>357</v>
      </c>
      <c r="S1" s="80" t="s">
        <v>359</v>
      </c>
      <c r="T1" s="80" t="s">
        <v>361</v>
      </c>
      <c r="U1" s="80" t="s">
        <v>363</v>
      </c>
      <c r="V1" s="80" t="s">
        <v>365</v>
      </c>
      <c r="W1" s="80" t="s">
        <v>367</v>
      </c>
      <c r="X1" s="80" t="s">
        <v>369</v>
      </c>
      <c r="Y1" s="80" t="s">
        <v>398</v>
      </c>
      <c r="Z1" s="80" t="s">
        <v>400</v>
      </c>
      <c r="AA1" s="80" t="s">
        <v>402</v>
      </c>
      <c r="AB1" s="80" t="s">
        <v>404</v>
      </c>
      <c r="AC1" s="80" t="s">
        <v>407</v>
      </c>
      <c r="AD1" s="80" t="s">
        <v>410</v>
      </c>
      <c r="AE1" s="80" t="s">
        <v>413</v>
      </c>
      <c r="AF1" s="80" t="s">
        <v>416</v>
      </c>
      <c r="AG1" s="80" t="s">
        <v>420</v>
      </c>
      <c r="AH1" s="80" t="s">
        <v>424</v>
      </c>
      <c r="AI1" s="156" t="s">
        <v>151</v>
      </c>
      <c r="AJ1" s="80" t="s">
        <v>431</v>
      </c>
      <c r="AK1" s="80" t="s">
        <v>435</v>
      </c>
      <c r="AL1" s="80" t="s">
        <v>439</v>
      </c>
      <c r="AM1" s="80" t="s">
        <v>443</v>
      </c>
      <c r="AN1" s="80" t="s">
        <v>334</v>
      </c>
      <c r="AO1" s="80" t="s">
        <v>448</v>
      </c>
      <c r="AP1" s="80" t="s">
        <v>449</v>
      </c>
      <c r="AQ1" s="80" t="s">
        <v>451</v>
      </c>
      <c r="AR1" s="80" t="s">
        <v>453</v>
      </c>
      <c r="AS1" s="80" t="s">
        <v>455</v>
      </c>
      <c r="AT1" s="80" t="s">
        <v>457</v>
      </c>
      <c r="AU1" s="80" t="s">
        <v>459</v>
      </c>
      <c r="AV1" s="80" t="s">
        <v>460</v>
      </c>
      <c r="AW1" s="80" t="s">
        <v>152</v>
      </c>
      <c r="AX1" s="80" t="s">
        <v>153</v>
      </c>
      <c r="AY1" s="80" t="s">
        <v>463</v>
      </c>
      <c r="AZ1" s="80" t="s">
        <v>465</v>
      </c>
      <c r="BA1" s="80" t="s">
        <v>467</v>
      </c>
      <c r="BB1" s="80" t="s">
        <v>469</v>
      </c>
      <c r="BC1" s="80" t="s">
        <v>335</v>
      </c>
      <c r="BD1" s="80" t="s">
        <v>472</v>
      </c>
      <c r="BE1" s="80" t="s">
        <v>476</v>
      </c>
      <c r="BF1" s="80" t="s">
        <v>480</v>
      </c>
      <c r="BG1" s="80" t="s">
        <v>484</v>
      </c>
      <c r="BH1" s="80" t="s">
        <v>488</v>
      </c>
      <c r="BI1" s="80" t="s">
        <v>492</v>
      </c>
      <c r="BJ1" s="80" t="s">
        <v>496</v>
      </c>
      <c r="BK1" s="80" t="s">
        <v>499</v>
      </c>
      <c r="BL1" s="80" t="s">
        <v>154</v>
      </c>
      <c r="BM1" s="80" t="s">
        <v>155</v>
      </c>
      <c r="BN1" s="80" t="s">
        <v>508</v>
      </c>
      <c r="BO1" s="80" t="s">
        <v>512</v>
      </c>
      <c r="BP1" s="80" t="s">
        <v>514</v>
      </c>
      <c r="BQ1" s="80" t="s">
        <v>517</v>
      </c>
      <c r="BR1" s="80" t="s">
        <v>336</v>
      </c>
      <c r="BS1" s="80" t="s">
        <v>520</v>
      </c>
      <c r="BT1" s="80" t="s">
        <v>521</v>
      </c>
      <c r="BU1" s="80" t="s">
        <v>525</v>
      </c>
      <c r="BV1" s="80" t="s">
        <v>527</v>
      </c>
      <c r="BW1" s="80" t="s">
        <v>405</v>
      </c>
      <c r="BX1" s="80" t="s">
        <v>529</v>
      </c>
      <c r="BY1" s="80" t="s">
        <v>408</v>
      </c>
      <c r="BZ1" s="80" t="s">
        <v>531</v>
      </c>
      <c r="CA1" s="80" t="s">
        <v>532</v>
      </c>
      <c r="CB1" s="80" t="s">
        <v>533</v>
      </c>
      <c r="CC1" s="80" t="s">
        <v>534</v>
      </c>
      <c r="CD1" s="80" t="s">
        <v>535</v>
      </c>
      <c r="CE1" s="80" t="s">
        <v>411</v>
      </c>
      <c r="CF1" s="80" t="s">
        <v>537</v>
      </c>
      <c r="CG1" s="80" t="s">
        <v>538</v>
      </c>
      <c r="CH1" s="80" t="s">
        <v>539</v>
      </c>
      <c r="CI1" s="80" t="s">
        <v>540</v>
      </c>
      <c r="CJ1" s="80" t="s">
        <v>560</v>
      </c>
      <c r="CK1" s="80" t="s">
        <v>561</v>
      </c>
      <c r="CL1" s="80" t="s">
        <v>562</v>
      </c>
      <c r="CM1" s="80" t="s">
        <v>563</v>
      </c>
      <c r="CN1" s="80" t="s">
        <v>564</v>
      </c>
      <c r="CO1" s="80" t="s">
        <v>565</v>
      </c>
      <c r="CP1" s="80" t="s">
        <v>567</v>
      </c>
      <c r="CQ1" s="80" t="s">
        <v>568</v>
      </c>
      <c r="CR1" s="80" t="s">
        <v>569</v>
      </c>
      <c r="CS1" s="80" t="s">
        <v>598</v>
      </c>
      <c r="CT1" s="80" t="s">
        <v>600</v>
      </c>
      <c r="CU1" s="80" t="s">
        <v>601</v>
      </c>
      <c r="CV1" s="80" t="s">
        <v>602</v>
      </c>
      <c r="CW1" s="80" t="s">
        <v>630</v>
      </c>
      <c r="CX1" s="80" t="s">
        <v>631</v>
      </c>
      <c r="CY1" s="80" t="s">
        <v>633</v>
      </c>
      <c r="CZ1" s="80" t="s">
        <v>653</v>
      </c>
      <c r="DA1" s="80" t="s">
        <v>654</v>
      </c>
      <c r="DB1" s="80" t="s">
        <v>655</v>
      </c>
      <c r="DC1" s="80" t="s">
        <v>656</v>
      </c>
      <c r="DD1" s="80" t="s">
        <v>658</v>
      </c>
      <c r="DE1" s="80" t="s">
        <v>659</v>
      </c>
      <c r="DF1" s="80" t="s">
        <v>660</v>
      </c>
      <c r="DG1" s="80" t="s">
        <v>661</v>
      </c>
      <c r="DH1" s="80" t="s">
        <v>662</v>
      </c>
      <c r="DI1" s="80" t="s">
        <v>675</v>
      </c>
      <c r="DJ1" s="80" t="s">
        <v>688</v>
      </c>
      <c r="DK1" s="80" t="s">
        <v>689</v>
      </c>
      <c r="DL1" s="80" t="s">
        <v>690</v>
      </c>
      <c r="DM1" s="80" t="s">
        <v>691</v>
      </c>
      <c r="DN1" s="80" t="s">
        <v>692</v>
      </c>
      <c r="DO1" s="80" t="s">
        <v>694</v>
      </c>
      <c r="DP1" s="80" t="s">
        <v>695</v>
      </c>
      <c r="DQ1" s="80" t="s">
        <v>696</v>
      </c>
      <c r="DR1" s="80" t="s">
        <v>698</v>
      </c>
      <c r="DS1" s="80" t="s">
        <v>699</v>
      </c>
      <c r="DT1" s="80" t="s">
        <v>700</v>
      </c>
      <c r="DU1" s="80" t="s">
        <v>701</v>
      </c>
      <c r="DV1" s="80" t="s">
        <v>702</v>
      </c>
      <c r="DW1" s="80" t="s">
        <v>704</v>
      </c>
      <c r="DX1" s="80" t="s">
        <v>705</v>
      </c>
      <c r="DY1" s="80" t="s">
        <v>706</v>
      </c>
      <c r="DZ1" s="80" t="s">
        <v>707</v>
      </c>
      <c r="EA1" s="80" t="s">
        <v>708</v>
      </c>
      <c r="EB1" s="80" t="s">
        <v>709</v>
      </c>
      <c r="EC1" s="80" t="s">
        <v>710</v>
      </c>
      <c r="ED1" s="80" t="s">
        <v>711</v>
      </c>
      <c r="EE1" s="80" t="s">
        <v>712</v>
      </c>
      <c r="EF1" s="80" t="s">
        <v>713</v>
      </c>
      <c r="EG1" s="80" t="s">
        <v>714</v>
      </c>
      <c r="EH1" s="80" t="s">
        <v>716</v>
      </c>
      <c r="EI1" s="80" t="s">
        <v>717</v>
      </c>
      <c r="EJ1" s="80" t="s">
        <v>718</v>
      </c>
      <c r="EK1" s="80" t="s">
        <v>720</v>
      </c>
      <c r="EL1" s="80" t="s">
        <v>722</v>
      </c>
      <c r="EM1" s="80" t="s">
        <v>723</v>
      </c>
      <c r="EN1" s="80" t="s">
        <v>724</v>
      </c>
      <c r="EO1" s="80" t="s">
        <v>725</v>
      </c>
      <c r="EP1" s="80" t="s">
        <v>726</v>
      </c>
      <c r="EQ1" s="80" t="s">
        <v>727</v>
      </c>
      <c r="ER1" s="80" t="s">
        <v>729</v>
      </c>
      <c r="ES1" s="80" t="s">
        <v>541</v>
      </c>
      <c r="ET1" s="80" t="s">
        <v>156</v>
      </c>
      <c r="EU1" s="80" t="s">
        <v>733</v>
      </c>
      <c r="EV1" s="80" t="s">
        <v>735</v>
      </c>
      <c r="EW1" s="80" t="s">
        <v>737</v>
      </c>
      <c r="EX1" s="80" t="s">
        <v>634</v>
      </c>
      <c r="EY1" s="80" t="s">
        <v>337</v>
      </c>
      <c r="EZ1" s="80" t="s">
        <v>741</v>
      </c>
      <c r="FA1" s="80" t="s">
        <v>742</v>
      </c>
      <c r="FB1" s="80" t="s">
        <v>744</v>
      </c>
      <c r="FC1" s="80" t="s">
        <v>746</v>
      </c>
      <c r="FD1" s="80" t="s">
        <v>542</v>
      </c>
      <c r="FE1" s="80" t="s">
        <v>157</v>
      </c>
      <c r="FF1" s="80" t="s">
        <v>750</v>
      </c>
      <c r="FG1" s="80" t="s">
        <v>752</v>
      </c>
      <c r="FH1" s="80" t="s">
        <v>754</v>
      </c>
      <c r="FI1" s="80" t="s">
        <v>635</v>
      </c>
      <c r="FJ1" s="80" t="s">
        <v>338</v>
      </c>
      <c r="FK1" s="80" t="s">
        <v>760</v>
      </c>
      <c r="FL1" s="80" t="s">
        <v>762</v>
      </c>
      <c r="FM1" s="80" t="s">
        <v>765</v>
      </c>
      <c r="FN1" s="80" t="s">
        <v>768</v>
      </c>
      <c r="FO1" s="80" t="s">
        <v>543</v>
      </c>
      <c r="FP1" s="80" t="s">
        <v>158</v>
      </c>
      <c r="FQ1" s="80" t="s">
        <v>775</v>
      </c>
      <c r="FR1" s="80" t="s">
        <v>778</v>
      </c>
      <c r="FS1" s="80" t="s">
        <v>781</v>
      </c>
      <c r="FT1" s="80" t="s">
        <v>636</v>
      </c>
      <c r="FU1" s="80" t="s">
        <v>339</v>
      </c>
      <c r="FV1" s="80" t="s">
        <v>788</v>
      </c>
      <c r="FW1" s="80" t="s">
        <v>790</v>
      </c>
      <c r="FX1" s="80" t="s">
        <v>793</v>
      </c>
      <c r="FY1" s="80" t="s">
        <v>796</v>
      </c>
      <c r="FZ1" s="80" t="s">
        <v>544</v>
      </c>
      <c r="GA1" s="80" t="s">
        <v>159</v>
      </c>
      <c r="GB1" s="80" t="s">
        <v>803</v>
      </c>
      <c r="GC1" s="80" t="s">
        <v>806</v>
      </c>
      <c r="GD1" s="80" t="s">
        <v>809</v>
      </c>
      <c r="GE1" s="80" t="s">
        <v>637</v>
      </c>
      <c r="GF1" s="80" t="s">
        <v>340</v>
      </c>
      <c r="GG1" s="80" t="s">
        <v>816</v>
      </c>
      <c r="GH1" s="80" t="s">
        <v>818</v>
      </c>
      <c r="GI1" s="80" t="s">
        <v>821</v>
      </c>
      <c r="GJ1" s="80" t="s">
        <v>824</v>
      </c>
      <c r="GK1" s="80" t="s">
        <v>414</v>
      </c>
      <c r="GL1" s="80" t="s">
        <v>826</v>
      </c>
      <c r="GM1" s="80" t="s">
        <v>418</v>
      </c>
      <c r="GN1" s="80" t="s">
        <v>828</v>
      </c>
      <c r="GO1" s="80" t="s">
        <v>829</v>
      </c>
      <c r="GP1" s="80" t="s">
        <v>830</v>
      </c>
      <c r="GQ1" s="80" t="s">
        <v>831</v>
      </c>
      <c r="GR1" s="80" t="s">
        <v>832</v>
      </c>
      <c r="GS1" s="80" t="s">
        <v>833</v>
      </c>
      <c r="GT1" s="80" t="s">
        <v>422</v>
      </c>
      <c r="GU1" s="80" t="s">
        <v>676</v>
      </c>
      <c r="GV1" s="80" t="s">
        <v>677</v>
      </c>
      <c r="GW1" s="80" t="s">
        <v>678</v>
      </c>
      <c r="GX1" s="80" t="s">
        <v>679</v>
      </c>
      <c r="GY1" s="80" t="s">
        <v>680</v>
      </c>
      <c r="GZ1" s="80" t="s">
        <v>681</v>
      </c>
      <c r="HA1" s="80" t="s">
        <v>682</v>
      </c>
      <c r="HB1" s="80" t="s">
        <v>683</v>
      </c>
      <c r="HC1" s="80" t="s">
        <v>684</v>
      </c>
      <c r="HD1" s="80" t="s">
        <v>685</v>
      </c>
      <c r="HE1" s="80" t="s">
        <v>686</v>
      </c>
      <c r="HF1" s="80" t="s">
        <v>687</v>
      </c>
      <c r="HG1" s="80" t="s">
        <v>835</v>
      </c>
      <c r="HH1" s="80" t="s">
        <v>837</v>
      </c>
      <c r="HI1" s="80" t="s">
        <v>839</v>
      </c>
      <c r="HJ1" s="80" t="s">
        <v>840</v>
      </c>
      <c r="HK1" s="80" t="s">
        <v>841</v>
      </c>
      <c r="HL1" s="80" t="s">
        <v>842</v>
      </c>
      <c r="HM1" s="80" t="s">
        <v>843</v>
      </c>
      <c r="HN1" s="80" t="s">
        <v>845</v>
      </c>
      <c r="HO1" s="80" t="s">
        <v>846</v>
      </c>
      <c r="HP1" s="80" t="s">
        <v>847</v>
      </c>
      <c r="HQ1" s="80" t="s">
        <v>848</v>
      </c>
      <c r="HR1" s="80" t="s">
        <v>849</v>
      </c>
      <c r="HS1" s="80" t="s">
        <v>850</v>
      </c>
      <c r="HT1" s="80" t="s">
        <v>852</v>
      </c>
      <c r="HU1" s="80" t="s">
        <v>853</v>
      </c>
      <c r="HV1" s="80" t="s">
        <v>854</v>
      </c>
      <c r="HW1" s="80" t="s">
        <v>855</v>
      </c>
      <c r="HX1" s="80" t="s">
        <v>856</v>
      </c>
      <c r="HY1" s="80" t="s">
        <v>857</v>
      </c>
      <c r="HZ1" s="80" t="s">
        <v>858</v>
      </c>
      <c r="IA1" s="80" t="s">
        <v>859</v>
      </c>
      <c r="IB1" s="80" t="s">
        <v>860</v>
      </c>
      <c r="IC1" s="80" t="s">
        <v>861</v>
      </c>
      <c r="ID1" s="80" t="s">
        <v>862</v>
      </c>
      <c r="IE1" s="80" t="s">
        <v>864</v>
      </c>
      <c r="IF1" s="80" t="s">
        <v>865</v>
      </c>
      <c r="IG1" s="80" t="s">
        <v>866</v>
      </c>
      <c r="IH1" s="80" t="s">
        <v>868</v>
      </c>
      <c r="II1" s="80" t="s">
        <v>869</v>
      </c>
      <c r="IJ1" s="80" t="s">
        <v>870</v>
      </c>
      <c r="IK1" s="80" t="s">
        <v>871</v>
      </c>
      <c r="IL1" s="80" t="s">
        <v>872</v>
      </c>
      <c r="IM1" s="80" t="s">
        <v>873</v>
      </c>
      <c r="IN1" s="80" t="s">
        <v>875</v>
      </c>
      <c r="IO1" s="80" t="s">
        <v>876</v>
      </c>
      <c r="IP1" s="80" t="s">
        <v>877</v>
      </c>
      <c r="IQ1" s="80" t="s">
        <v>878</v>
      </c>
      <c r="IR1" s="80" t="s">
        <v>879</v>
      </c>
      <c r="IS1" s="80" t="s">
        <v>880</v>
      </c>
      <c r="IT1" s="80" t="s">
        <v>881</v>
      </c>
      <c r="IU1" s="80" t="s">
        <v>882</v>
      </c>
      <c r="IV1" s="80" t="s">
        <v>883</v>
      </c>
      <c r="IW1" s="80" t="s">
        <v>884</v>
      </c>
      <c r="IX1" s="80" t="s">
        <v>885</v>
      </c>
      <c r="IY1" s="80" t="s">
        <v>887</v>
      </c>
      <c r="IZ1" s="80" t="s">
        <v>888</v>
      </c>
      <c r="JA1" s="80" t="s">
        <v>889</v>
      </c>
      <c r="JB1" s="80" t="s">
        <v>891</v>
      </c>
      <c r="JC1" s="80" t="s">
        <v>893</v>
      </c>
      <c r="JD1" s="80" t="s">
        <v>894</v>
      </c>
      <c r="JE1" s="80" t="s">
        <v>895</v>
      </c>
      <c r="JF1" s="80" t="s">
        <v>896</v>
      </c>
      <c r="JG1" s="80" t="s">
        <v>897</v>
      </c>
      <c r="JH1" s="80" t="s">
        <v>898</v>
      </c>
      <c r="JI1" s="80" t="s">
        <v>899</v>
      </c>
      <c r="JJ1" s="80" t="s">
        <v>900</v>
      </c>
      <c r="JK1" s="80" t="s">
        <v>901</v>
      </c>
      <c r="JL1" s="80" t="s">
        <v>902</v>
      </c>
      <c r="JM1" s="80" t="s">
        <v>903</v>
      </c>
      <c r="JN1" s="80" t="s">
        <v>904</v>
      </c>
      <c r="JO1" s="80" t="s">
        <v>905</v>
      </c>
      <c r="JP1" s="80" t="s">
        <v>906</v>
      </c>
      <c r="JQ1" s="80" t="s">
        <v>907</v>
      </c>
      <c r="JR1" s="80" t="s">
        <v>908</v>
      </c>
      <c r="JS1" s="80" t="s">
        <v>909</v>
      </c>
      <c r="JT1" s="80" t="s">
        <v>911</v>
      </c>
      <c r="JU1" s="80" t="s">
        <v>913</v>
      </c>
      <c r="JV1" s="80" t="s">
        <v>545</v>
      </c>
      <c r="JW1" s="80" t="s">
        <v>179</v>
      </c>
      <c r="JX1" s="80" t="s">
        <v>917</v>
      </c>
      <c r="JY1" s="80" t="s">
        <v>919</v>
      </c>
      <c r="JZ1" s="80" t="s">
        <v>921</v>
      </c>
      <c r="KA1" s="80" t="s">
        <v>638</v>
      </c>
      <c r="KB1" s="80" t="s">
        <v>924</v>
      </c>
      <c r="KC1" s="80" t="s">
        <v>926</v>
      </c>
      <c r="KD1" s="80" t="s">
        <v>927</v>
      </c>
      <c r="KE1" s="80" t="s">
        <v>929</v>
      </c>
      <c r="KF1" s="80" t="s">
        <v>931</v>
      </c>
      <c r="KG1" s="80" t="s">
        <v>546</v>
      </c>
      <c r="KH1" s="80" t="s">
        <v>934</v>
      </c>
      <c r="KI1" s="80" t="s">
        <v>936</v>
      </c>
      <c r="KJ1" s="80" t="s">
        <v>937</v>
      </c>
      <c r="KK1" s="80" t="s">
        <v>160</v>
      </c>
      <c r="KL1" s="80" t="s">
        <v>161</v>
      </c>
      <c r="KM1" s="80" t="s">
        <v>940</v>
      </c>
      <c r="KN1" s="80" t="s">
        <v>942</v>
      </c>
      <c r="KO1" s="80" t="s">
        <v>944</v>
      </c>
      <c r="KP1" s="80" t="s">
        <v>639</v>
      </c>
      <c r="KQ1" s="80" t="s">
        <v>947</v>
      </c>
      <c r="KR1" s="80" t="s">
        <v>949</v>
      </c>
      <c r="KS1" s="80" t="s">
        <v>950</v>
      </c>
      <c r="KT1" s="80" t="s">
        <v>952</v>
      </c>
      <c r="KU1" s="80" t="s">
        <v>954</v>
      </c>
      <c r="KV1" s="80" t="s">
        <v>547</v>
      </c>
      <c r="KW1" s="80" t="s">
        <v>957</v>
      </c>
      <c r="KX1" s="80" t="s">
        <v>959</v>
      </c>
      <c r="KY1" s="80" t="s">
        <v>960</v>
      </c>
      <c r="KZ1" s="80" t="s">
        <v>961</v>
      </c>
      <c r="LA1" s="80" t="s">
        <v>162</v>
      </c>
      <c r="LB1" s="80" t="s">
        <v>163</v>
      </c>
      <c r="LC1" s="80" t="s">
        <v>164</v>
      </c>
      <c r="LD1" s="80" t="s">
        <v>965</v>
      </c>
      <c r="LE1" s="80" t="s">
        <v>967</v>
      </c>
      <c r="LF1" s="80" t="s">
        <v>969</v>
      </c>
      <c r="LG1" s="80" t="s">
        <v>640</v>
      </c>
      <c r="LH1" s="80" t="s">
        <v>972</v>
      </c>
      <c r="LI1" s="80" t="s">
        <v>974</v>
      </c>
      <c r="LJ1" s="80" t="s">
        <v>975</v>
      </c>
      <c r="LK1" s="80" t="s">
        <v>977</v>
      </c>
      <c r="LL1" s="80" t="s">
        <v>979</v>
      </c>
      <c r="LM1" s="80" t="s">
        <v>548</v>
      </c>
      <c r="LN1" s="80" t="s">
        <v>165</v>
      </c>
      <c r="LO1" s="80" t="s">
        <v>983</v>
      </c>
      <c r="LP1" s="80" t="s">
        <v>985</v>
      </c>
      <c r="LQ1" s="80" t="s">
        <v>987</v>
      </c>
      <c r="LR1" s="80" t="s">
        <v>641</v>
      </c>
      <c r="LS1" s="80" t="s">
        <v>341</v>
      </c>
      <c r="LT1" s="80" t="s">
        <v>991</v>
      </c>
      <c r="LU1" s="80" t="s">
        <v>992</v>
      </c>
      <c r="LV1" s="80" t="s">
        <v>994</v>
      </c>
      <c r="LW1" s="80" t="s">
        <v>996</v>
      </c>
      <c r="LX1" s="80" t="s">
        <v>549</v>
      </c>
      <c r="LY1" s="80" t="s">
        <v>166</v>
      </c>
      <c r="LZ1" s="80" t="s">
        <v>1000</v>
      </c>
      <c r="MA1" s="80" t="s">
        <v>1002</v>
      </c>
      <c r="MB1" s="80" t="s">
        <v>1004</v>
      </c>
      <c r="MC1" s="80" t="s">
        <v>642</v>
      </c>
      <c r="MD1" s="80" t="s">
        <v>342</v>
      </c>
      <c r="ME1" s="80" t="s">
        <v>1008</v>
      </c>
      <c r="MF1" s="80" t="s">
        <v>1009</v>
      </c>
      <c r="MG1" s="80" t="s">
        <v>1011</v>
      </c>
      <c r="MH1" s="80" t="s">
        <v>1013</v>
      </c>
      <c r="MI1" s="80" t="s">
        <v>550</v>
      </c>
      <c r="MJ1" s="80" t="s">
        <v>167</v>
      </c>
      <c r="MK1" s="80" t="s">
        <v>1017</v>
      </c>
      <c r="ML1" s="80" t="s">
        <v>1019</v>
      </c>
      <c r="MM1" s="80" t="s">
        <v>1021</v>
      </c>
      <c r="MN1" s="80" t="s">
        <v>643</v>
      </c>
      <c r="MO1" s="80" t="s">
        <v>343</v>
      </c>
      <c r="MP1" s="80" t="s">
        <v>1025</v>
      </c>
      <c r="MQ1" s="80" t="s">
        <v>1026</v>
      </c>
      <c r="MR1" s="80" t="s">
        <v>1028</v>
      </c>
      <c r="MS1" s="80" t="s">
        <v>1030</v>
      </c>
      <c r="MT1" s="80" t="s">
        <v>551</v>
      </c>
      <c r="MU1" s="80" t="s">
        <v>168</v>
      </c>
      <c r="MV1" s="80" t="s">
        <v>1034</v>
      </c>
      <c r="MW1" s="80" t="s">
        <v>1036</v>
      </c>
      <c r="MX1" s="80" t="s">
        <v>1038</v>
      </c>
      <c r="MY1" s="80" t="s">
        <v>644</v>
      </c>
      <c r="MZ1" s="80" t="s">
        <v>344</v>
      </c>
      <c r="NA1" s="80" t="s">
        <v>1042</v>
      </c>
      <c r="NB1" s="80" t="s">
        <v>1043</v>
      </c>
      <c r="NC1" s="80" t="s">
        <v>1045</v>
      </c>
      <c r="ND1" s="80" t="s">
        <v>1047</v>
      </c>
      <c r="NE1" s="80" t="s">
        <v>552</v>
      </c>
      <c r="NF1" s="80" t="s">
        <v>1050</v>
      </c>
      <c r="NG1" s="80" t="s">
        <v>1052</v>
      </c>
      <c r="NH1" s="80" t="s">
        <v>1053</v>
      </c>
      <c r="NI1" s="80" t="s">
        <v>1054</v>
      </c>
      <c r="NJ1" s="80" t="s">
        <v>169</v>
      </c>
      <c r="NK1" s="80" t="s">
        <v>170</v>
      </c>
      <c r="NL1" s="80" t="s">
        <v>171</v>
      </c>
      <c r="NM1" s="80" t="s">
        <v>1058</v>
      </c>
      <c r="NN1" s="80" t="s">
        <v>1060</v>
      </c>
      <c r="NO1" s="80" t="s">
        <v>1062</v>
      </c>
      <c r="NP1" s="80" t="s">
        <v>645</v>
      </c>
      <c r="NQ1" s="80" t="s">
        <v>345</v>
      </c>
      <c r="NR1" s="80" t="s">
        <v>1066</v>
      </c>
      <c r="NS1" s="80" t="s">
        <v>1067</v>
      </c>
      <c r="NT1" s="80" t="s">
        <v>1069</v>
      </c>
      <c r="NU1" s="80" t="s">
        <v>1071</v>
      </c>
      <c r="NV1" s="80" t="s">
        <v>553</v>
      </c>
      <c r="NW1" s="80" t="s">
        <v>172</v>
      </c>
      <c r="NX1" s="80" t="s">
        <v>1075</v>
      </c>
      <c r="NY1" s="80" t="s">
        <v>1077</v>
      </c>
      <c r="NZ1" s="80" t="s">
        <v>1079</v>
      </c>
      <c r="OA1" s="80" t="s">
        <v>646</v>
      </c>
      <c r="OB1" s="80" t="s">
        <v>346</v>
      </c>
      <c r="OC1" s="80" t="s">
        <v>1083</v>
      </c>
      <c r="OD1" s="80" t="s">
        <v>1084</v>
      </c>
      <c r="OE1" s="80" t="s">
        <v>1086</v>
      </c>
      <c r="OF1" s="80" t="s">
        <v>1088</v>
      </c>
      <c r="OG1" s="80" t="s">
        <v>554</v>
      </c>
      <c r="OH1" s="80" t="s">
        <v>173</v>
      </c>
      <c r="OI1" s="80" t="s">
        <v>1092</v>
      </c>
      <c r="OJ1" s="80" t="s">
        <v>1094</v>
      </c>
      <c r="OK1" s="80" t="s">
        <v>1096</v>
      </c>
      <c r="OL1" s="80" t="s">
        <v>647</v>
      </c>
      <c r="OM1" s="80" t="s">
        <v>347</v>
      </c>
      <c r="ON1" s="80" t="s">
        <v>1100</v>
      </c>
      <c r="OO1" s="80" t="s">
        <v>1101</v>
      </c>
      <c r="OP1" s="80" t="s">
        <v>1103</v>
      </c>
      <c r="OQ1" s="80" t="s">
        <v>1105</v>
      </c>
      <c r="OR1" s="80" t="s">
        <v>555</v>
      </c>
      <c r="OS1" s="80" t="s">
        <v>174</v>
      </c>
      <c r="OT1" s="80" t="s">
        <v>1109</v>
      </c>
      <c r="OU1" s="80" t="s">
        <v>1111</v>
      </c>
      <c r="OV1" s="80" t="s">
        <v>1113</v>
      </c>
      <c r="OW1" s="80" t="s">
        <v>648</v>
      </c>
      <c r="OX1" s="80" t="s">
        <v>348</v>
      </c>
      <c r="OY1" s="80" t="s">
        <v>1117</v>
      </c>
      <c r="OZ1" s="80" t="s">
        <v>1118</v>
      </c>
      <c r="PA1" s="80" t="s">
        <v>1120</v>
      </c>
      <c r="PB1" s="80" t="s">
        <v>1122</v>
      </c>
      <c r="PC1" s="80" t="s">
        <v>556</v>
      </c>
      <c r="PD1" s="80" t="s">
        <v>175</v>
      </c>
      <c r="PE1" s="80" t="s">
        <v>1126</v>
      </c>
      <c r="PF1" s="80" t="s">
        <v>1128</v>
      </c>
      <c r="PG1" s="80" t="s">
        <v>1130</v>
      </c>
      <c r="PH1" s="80" t="s">
        <v>649</v>
      </c>
      <c r="PI1" s="80" t="s">
        <v>349</v>
      </c>
      <c r="PJ1" s="80" t="s">
        <v>1134</v>
      </c>
      <c r="PK1" s="80" t="s">
        <v>1135</v>
      </c>
      <c r="PL1" s="80" t="s">
        <v>1137</v>
      </c>
      <c r="PM1" s="80" t="s">
        <v>1139</v>
      </c>
      <c r="PN1" s="80" t="s">
        <v>557</v>
      </c>
      <c r="PO1" s="80" t="s">
        <v>176</v>
      </c>
      <c r="PP1" s="80" t="s">
        <v>1143</v>
      </c>
      <c r="PQ1" s="80" t="s">
        <v>1145</v>
      </c>
      <c r="PR1" s="80" t="s">
        <v>1147</v>
      </c>
      <c r="PS1" s="80" t="s">
        <v>650</v>
      </c>
      <c r="PT1" s="80" t="s">
        <v>350</v>
      </c>
      <c r="PU1" s="80" t="s">
        <v>1151</v>
      </c>
      <c r="PV1" s="80" t="s">
        <v>1152</v>
      </c>
      <c r="PW1" s="80" t="s">
        <v>1154</v>
      </c>
      <c r="PX1" s="80" t="s">
        <v>1156</v>
      </c>
      <c r="PY1" s="80" t="s">
        <v>558</v>
      </c>
      <c r="PZ1" s="80" t="s">
        <v>1159</v>
      </c>
      <c r="QA1" s="80" t="s">
        <v>177</v>
      </c>
      <c r="QB1" s="80" t="s">
        <v>1162</v>
      </c>
      <c r="QC1" s="80" t="s">
        <v>1164</v>
      </c>
      <c r="QD1" s="80" t="s">
        <v>1166</v>
      </c>
      <c r="QE1" s="80" t="s">
        <v>1168</v>
      </c>
      <c r="QF1" s="80" t="s">
        <v>1170</v>
      </c>
      <c r="QG1" s="80" t="s">
        <v>651</v>
      </c>
      <c r="QH1" s="80" t="s">
        <v>351</v>
      </c>
      <c r="QI1" s="80" t="s">
        <v>1174</v>
      </c>
      <c r="QJ1" s="80" t="s">
        <v>1175</v>
      </c>
      <c r="QK1" s="80" t="s">
        <v>1177</v>
      </c>
      <c r="QL1" s="80" t="s">
        <v>1179</v>
      </c>
      <c r="QM1" s="80" t="s">
        <v>559</v>
      </c>
      <c r="QN1" s="80" t="s">
        <v>178</v>
      </c>
      <c r="QO1" s="80" t="s">
        <v>1183</v>
      </c>
      <c r="QP1" s="80" t="s">
        <v>1185</v>
      </c>
      <c r="QQ1" s="80" t="s">
        <v>1187</v>
      </c>
      <c r="QR1" s="80" t="s">
        <v>652</v>
      </c>
      <c r="QS1" s="80" t="s">
        <v>352</v>
      </c>
      <c r="QT1" s="80" t="s">
        <v>1191</v>
      </c>
      <c r="QU1" s="80" t="s">
        <v>1192</v>
      </c>
      <c r="QV1" s="80" t="s">
        <v>1194</v>
      </c>
      <c r="QW1" s="80" t="s">
        <v>1196</v>
      </c>
      <c r="QX1" s="80" t="s">
        <v>426</v>
      </c>
      <c r="QY1" s="80" t="s">
        <v>1198</v>
      </c>
      <c r="QZ1" s="80" t="s">
        <v>429</v>
      </c>
      <c r="RA1" s="80" t="s">
        <v>1199</v>
      </c>
      <c r="RB1" s="80" t="s">
        <v>1200</v>
      </c>
      <c r="RC1" s="80" t="s">
        <v>1201</v>
      </c>
      <c r="RD1" s="80" t="s">
        <v>1202</v>
      </c>
      <c r="RE1" s="80" t="s">
        <v>1203</v>
      </c>
      <c r="RF1" s="80" t="s">
        <v>1204</v>
      </c>
      <c r="RG1" s="80" t="s">
        <v>1205</v>
      </c>
      <c r="RH1" s="80" t="s">
        <v>1206</v>
      </c>
      <c r="RI1" s="80" t="s">
        <v>1207</v>
      </c>
      <c r="RJ1" s="80" t="s">
        <v>1208</v>
      </c>
      <c r="RK1" s="80" t="s">
        <v>1209</v>
      </c>
      <c r="RL1" s="80" t="s">
        <v>1210</v>
      </c>
      <c r="RM1" s="80" t="s">
        <v>1211</v>
      </c>
      <c r="RN1" s="80" t="s">
        <v>1212</v>
      </c>
      <c r="RO1" s="80" t="s">
        <v>1213</v>
      </c>
      <c r="RP1" s="80" t="s">
        <v>1214</v>
      </c>
      <c r="RQ1" s="80" t="s">
        <v>1215</v>
      </c>
      <c r="RR1" s="80" t="s">
        <v>433</v>
      </c>
      <c r="RS1" s="80" t="s">
        <v>663</v>
      </c>
      <c r="RT1" s="80" t="s">
        <v>664</v>
      </c>
      <c r="RU1" s="80" t="s">
        <v>665</v>
      </c>
      <c r="RV1" s="80" t="s">
        <v>666</v>
      </c>
      <c r="RW1" s="80" t="s">
        <v>667</v>
      </c>
      <c r="RX1" s="80" t="s">
        <v>668</v>
      </c>
      <c r="RY1" s="80" t="s">
        <v>669</v>
      </c>
      <c r="RZ1" s="80" t="s">
        <v>670</v>
      </c>
      <c r="SA1" s="80" t="s">
        <v>671</v>
      </c>
      <c r="SB1" s="80" t="s">
        <v>672</v>
      </c>
      <c r="SC1" s="80" t="s">
        <v>673</v>
      </c>
      <c r="SD1" s="80" t="s">
        <v>674</v>
      </c>
      <c r="SE1" s="80" t="s">
        <v>1217</v>
      </c>
      <c r="SF1" s="80" t="s">
        <v>1219</v>
      </c>
      <c r="SG1" s="80" t="s">
        <v>1221</v>
      </c>
      <c r="SH1" s="80" t="s">
        <v>1222</v>
      </c>
      <c r="SI1" s="80" t="s">
        <v>1223</v>
      </c>
      <c r="SJ1" s="80" t="s">
        <v>1224</v>
      </c>
      <c r="SK1" s="80" t="s">
        <v>1225</v>
      </c>
      <c r="SL1" s="80" t="s">
        <v>1227</v>
      </c>
      <c r="SM1" s="80" t="s">
        <v>1228</v>
      </c>
      <c r="SN1" s="80" t="s">
        <v>1229</v>
      </c>
      <c r="SO1" s="80" t="s">
        <v>1230</v>
      </c>
      <c r="SP1" s="80" t="s">
        <v>1231</v>
      </c>
      <c r="SQ1" s="80" t="s">
        <v>1232</v>
      </c>
      <c r="SR1" s="80" t="s">
        <v>1233</v>
      </c>
      <c r="SS1" s="80" t="s">
        <v>1234</v>
      </c>
      <c r="ST1" s="80" t="s">
        <v>1235</v>
      </c>
      <c r="SU1" s="80" t="s">
        <v>1236</v>
      </c>
      <c r="SV1" s="80" t="s">
        <v>1237</v>
      </c>
      <c r="SW1" s="80" t="s">
        <v>1238</v>
      </c>
      <c r="SX1" s="80" t="s">
        <v>1239</v>
      </c>
      <c r="SY1" s="80" t="s">
        <v>1240</v>
      </c>
      <c r="SZ1" s="80" t="s">
        <v>1241</v>
      </c>
      <c r="TA1" s="80" t="s">
        <v>1242</v>
      </c>
      <c r="TB1" s="80" t="s">
        <v>1243</v>
      </c>
      <c r="TC1" s="80" t="s">
        <v>1245</v>
      </c>
      <c r="TD1" s="80" t="s">
        <v>1246</v>
      </c>
      <c r="TE1" s="80" t="s">
        <v>1247</v>
      </c>
      <c r="TF1" s="80" t="s">
        <v>1248</v>
      </c>
      <c r="TG1" s="80" t="s">
        <v>1249</v>
      </c>
      <c r="TH1" s="80" t="s">
        <v>1250</v>
      </c>
      <c r="TI1" s="80" t="s">
        <v>1251</v>
      </c>
      <c r="TJ1" s="80" t="s">
        <v>1252</v>
      </c>
      <c r="TK1" s="80" t="s">
        <v>1253</v>
      </c>
      <c r="TL1" s="80" t="s">
        <v>1254</v>
      </c>
      <c r="TM1" s="80" t="s">
        <v>1255</v>
      </c>
      <c r="TN1" s="80" t="s">
        <v>1257</v>
      </c>
      <c r="TO1" s="80" t="s">
        <v>1258</v>
      </c>
      <c r="TP1" s="80" t="s">
        <v>1259</v>
      </c>
      <c r="TQ1" s="80" t="s">
        <v>1261</v>
      </c>
      <c r="TR1" s="80" t="s">
        <v>1262</v>
      </c>
      <c r="TS1" s="80" t="s">
        <v>1263</v>
      </c>
      <c r="TT1" s="80" t="s">
        <v>1264</v>
      </c>
      <c r="TU1" s="80" t="s">
        <v>1265</v>
      </c>
      <c r="TV1" s="80" t="s">
        <v>1266</v>
      </c>
      <c r="TW1" s="80" t="s">
        <v>1267</v>
      </c>
      <c r="TX1" s="80" t="s">
        <v>1268</v>
      </c>
      <c r="TY1" s="80" t="s">
        <v>1269</v>
      </c>
      <c r="TZ1" s="80" t="s">
        <v>1270</v>
      </c>
      <c r="UA1" s="80" t="s">
        <v>1271</v>
      </c>
      <c r="UB1" s="80" t="s">
        <v>1272</v>
      </c>
      <c r="UC1" s="80" t="s">
        <v>1273</v>
      </c>
      <c r="UD1" s="80" t="s">
        <v>1274</v>
      </c>
      <c r="UE1" s="80" t="s">
        <v>1275</v>
      </c>
      <c r="UF1" s="80" t="s">
        <v>1276</v>
      </c>
      <c r="UG1" s="80" t="s">
        <v>1277</v>
      </c>
      <c r="UH1" s="80" t="s">
        <v>1279</v>
      </c>
      <c r="UI1" s="80" t="s">
        <v>1280</v>
      </c>
      <c r="UJ1" s="80" t="s">
        <v>1281</v>
      </c>
      <c r="UK1" s="80" t="s">
        <v>1282</v>
      </c>
      <c r="UL1" s="80" t="s">
        <v>1283</v>
      </c>
      <c r="UM1" s="80" t="s">
        <v>1284</v>
      </c>
      <c r="UN1" s="80" t="s">
        <v>1285</v>
      </c>
      <c r="UO1" s="80" t="s">
        <v>1286</v>
      </c>
      <c r="UP1" s="80" t="s">
        <v>1287</v>
      </c>
      <c r="UQ1" s="80" t="s">
        <v>1288</v>
      </c>
      <c r="UR1" s="80" t="s">
        <v>1289</v>
      </c>
      <c r="US1" s="80" t="s">
        <v>1291</v>
      </c>
      <c r="UT1" s="80" t="s">
        <v>1292</v>
      </c>
      <c r="UU1" s="80" t="s">
        <v>1293</v>
      </c>
      <c r="UV1" s="80" t="s">
        <v>1295</v>
      </c>
      <c r="UW1" s="80" t="s">
        <v>1297</v>
      </c>
      <c r="UX1" s="80" t="s">
        <v>1299</v>
      </c>
      <c r="UY1" s="80" t="s">
        <v>1300</v>
      </c>
      <c r="UZ1" s="80" t="s">
        <v>1301</v>
      </c>
      <c r="VA1" s="80" t="s">
        <v>1302</v>
      </c>
      <c r="VB1" s="80" t="s">
        <v>1303</v>
      </c>
      <c r="VC1" s="80" t="s">
        <v>1304</v>
      </c>
      <c r="VD1" s="80" t="s">
        <v>1305</v>
      </c>
      <c r="VE1" s="80" t="s">
        <v>1306</v>
      </c>
      <c r="VF1" s="80" t="s">
        <v>1307</v>
      </c>
      <c r="VG1" s="80" t="s">
        <v>1308</v>
      </c>
      <c r="VH1" s="80" t="s">
        <v>1309</v>
      </c>
      <c r="VI1" s="80" t="s">
        <v>1310</v>
      </c>
      <c r="VJ1" s="80" t="s">
        <v>1311</v>
      </c>
      <c r="VK1" s="80" t="s">
        <v>1312</v>
      </c>
      <c r="VL1" s="80" t="s">
        <v>1313</v>
      </c>
      <c r="VM1" s="80" t="s">
        <v>1314</v>
      </c>
      <c r="VN1" s="80" t="s">
        <v>1315</v>
      </c>
      <c r="VO1" s="80" t="s">
        <v>1316</v>
      </c>
      <c r="VP1" s="80" t="s">
        <v>1317</v>
      </c>
      <c r="VQ1" s="80" t="s">
        <v>1318</v>
      </c>
      <c r="VR1" s="80" t="s">
        <v>1319</v>
      </c>
      <c r="VS1" s="80" t="s">
        <v>1320</v>
      </c>
      <c r="VT1" s="80" t="s">
        <v>1321</v>
      </c>
      <c r="VU1" s="80" t="s">
        <v>1322</v>
      </c>
      <c r="VV1" s="80" t="s">
        <v>1323</v>
      </c>
      <c r="VW1" s="80" t="s">
        <v>1324</v>
      </c>
      <c r="VX1" s="80" t="s">
        <v>1325</v>
      </c>
      <c r="VY1" s="80" t="s">
        <v>1326</v>
      </c>
      <c r="VZ1" s="80" t="s">
        <v>1327</v>
      </c>
      <c r="WA1" s="80" t="s">
        <v>1329</v>
      </c>
      <c r="WB1" s="80" t="s">
        <v>571</v>
      </c>
      <c r="WC1" s="80" t="s">
        <v>1332</v>
      </c>
      <c r="WD1" s="80" t="s">
        <v>1334</v>
      </c>
      <c r="WE1" s="80" t="s">
        <v>1335</v>
      </c>
      <c r="WF1" s="80" t="s">
        <v>1336</v>
      </c>
      <c r="WG1" s="80" t="s">
        <v>208</v>
      </c>
      <c r="WH1" s="80" t="s">
        <v>209</v>
      </c>
      <c r="WI1" s="80" t="s">
        <v>210</v>
      </c>
      <c r="WJ1" s="80" t="s">
        <v>1340</v>
      </c>
      <c r="WK1" s="80" t="s">
        <v>1342</v>
      </c>
      <c r="WL1" s="80" t="s">
        <v>1344</v>
      </c>
      <c r="WM1" s="80" t="s">
        <v>757</v>
      </c>
      <c r="WN1" s="80" t="s">
        <v>371</v>
      </c>
      <c r="WO1" s="80" t="s">
        <v>1348</v>
      </c>
      <c r="WP1" s="80" t="s">
        <v>1349</v>
      </c>
      <c r="WQ1" s="80" t="s">
        <v>1351</v>
      </c>
      <c r="WR1" s="80" t="s">
        <v>1353</v>
      </c>
      <c r="WS1" s="80" t="s">
        <v>572</v>
      </c>
      <c r="WT1" s="80" t="s">
        <v>1356</v>
      </c>
      <c r="WU1" s="80" t="s">
        <v>1358</v>
      </c>
      <c r="WV1" s="80" t="s">
        <v>1359</v>
      </c>
      <c r="WW1" s="80" t="s">
        <v>1360</v>
      </c>
      <c r="WX1" s="80" t="s">
        <v>211</v>
      </c>
      <c r="WY1" s="80" t="s">
        <v>212</v>
      </c>
      <c r="WZ1" s="80" t="s">
        <v>213</v>
      </c>
      <c r="XA1" s="80" t="s">
        <v>1364</v>
      </c>
      <c r="XB1" s="80" t="s">
        <v>1366</v>
      </c>
      <c r="XC1" s="80" t="s">
        <v>1368</v>
      </c>
      <c r="XD1" s="80" t="s">
        <v>759</v>
      </c>
      <c r="XE1" s="80" t="s">
        <v>372</v>
      </c>
      <c r="XF1" s="80" t="s">
        <v>1372</v>
      </c>
      <c r="XG1" s="80" t="s">
        <v>1373</v>
      </c>
      <c r="XH1" s="80" t="s">
        <v>1375</v>
      </c>
      <c r="XI1" s="80" t="s">
        <v>1377</v>
      </c>
      <c r="XJ1" s="80" t="s">
        <v>573</v>
      </c>
      <c r="XK1" s="80" t="s">
        <v>1380</v>
      </c>
      <c r="XL1" s="80" t="s">
        <v>1382</v>
      </c>
      <c r="XM1" s="80" t="s">
        <v>1383</v>
      </c>
      <c r="XN1" s="80" t="s">
        <v>1384</v>
      </c>
      <c r="XO1" s="80" t="s">
        <v>214</v>
      </c>
      <c r="XP1" s="80" t="s">
        <v>215</v>
      </c>
      <c r="XQ1" s="80" t="s">
        <v>216</v>
      </c>
      <c r="XR1" s="80" t="s">
        <v>1388</v>
      </c>
      <c r="XS1" s="80" t="s">
        <v>1390</v>
      </c>
      <c r="XT1" s="80" t="s">
        <v>1392</v>
      </c>
      <c r="XU1" s="80" t="s">
        <v>761</v>
      </c>
      <c r="XV1" s="80" t="s">
        <v>373</v>
      </c>
      <c r="XW1" s="80" t="s">
        <v>1396</v>
      </c>
      <c r="XX1" s="80" t="s">
        <v>1397</v>
      </c>
      <c r="XY1" s="80" t="s">
        <v>1399</v>
      </c>
      <c r="XZ1" s="80" t="s">
        <v>1401</v>
      </c>
      <c r="YA1" s="80" t="s">
        <v>574</v>
      </c>
      <c r="YB1" s="80" t="s">
        <v>1404</v>
      </c>
      <c r="YC1" s="80" t="s">
        <v>1406</v>
      </c>
      <c r="YD1" s="80" t="s">
        <v>1407</v>
      </c>
      <c r="YE1" s="80" t="s">
        <v>1408</v>
      </c>
      <c r="YF1" s="80" t="s">
        <v>217</v>
      </c>
      <c r="YG1" s="80" t="s">
        <v>218</v>
      </c>
      <c r="YH1" s="80" t="s">
        <v>219</v>
      </c>
      <c r="YI1" s="80" t="s">
        <v>1412</v>
      </c>
      <c r="YJ1" s="80" t="s">
        <v>1414</v>
      </c>
      <c r="YK1" s="80" t="s">
        <v>1416</v>
      </c>
      <c r="YL1" s="80" t="s">
        <v>764</v>
      </c>
      <c r="YM1" s="80" t="s">
        <v>374</v>
      </c>
      <c r="YN1" s="80" t="s">
        <v>1420</v>
      </c>
      <c r="YO1" s="80" t="s">
        <v>1421</v>
      </c>
      <c r="YP1" s="80" t="s">
        <v>1423</v>
      </c>
      <c r="YQ1" s="80" t="s">
        <v>1425</v>
      </c>
      <c r="YR1" s="80" t="s">
        <v>575</v>
      </c>
      <c r="YS1" s="80" t="s">
        <v>1428</v>
      </c>
      <c r="YT1" s="80" t="s">
        <v>1430</v>
      </c>
      <c r="YU1" s="80" t="s">
        <v>1431</v>
      </c>
      <c r="YV1" s="80" t="s">
        <v>1432</v>
      </c>
      <c r="YW1" s="80" t="s">
        <v>220</v>
      </c>
      <c r="YX1" s="80" t="s">
        <v>221</v>
      </c>
      <c r="YY1" s="80" t="s">
        <v>222</v>
      </c>
      <c r="YZ1" s="80" t="s">
        <v>1436</v>
      </c>
      <c r="ZA1" s="80" t="s">
        <v>1438</v>
      </c>
      <c r="ZB1" s="80" t="s">
        <v>1440</v>
      </c>
      <c r="ZC1" s="80" t="s">
        <v>767</v>
      </c>
      <c r="ZD1" s="80" t="s">
        <v>375</v>
      </c>
      <c r="ZE1" s="80" t="s">
        <v>1444</v>
      </c>
      <c r="ZF1" s="80" t="s">
        <v>1445</v>
      </c>
      <c r="ZG1" s="80" t="s">
        <v>1447</v>
      </c>
      <c r="ZH1" s="80" t="s">
        <v>1449</v>
      </c>
      <c r="ZI1" s="80" t="s">
        <v>576</v>
      </c>
      <c r="ZJ1" s="80" t="s">
        <v>1451</v>
      </c>
      <c r="ZK1" s="80" t="s">
        <v>1453</v>
      </c>
      <c r="ZL1" s="80" t="s">
        <v>1454</v>
      </c>
      <c r="ZM1" s="80" t="s">
        <v>1455</v>
      </c>
      <c r="ZN1" s="80" t="s">
        <v>223</v>
      </c>
      <c r="ZO1" s="80" t="s">
        <v>224</v>
      </c>
      <c r="ZP1" s="80" t="s">
        <v>225</v>
      </c>
      <c r="ZQ1" s="80" t="s">
        <v>1459</v>
      </c>
      <c r="ZR1" s="80" t="s">
        <v>1461</v>
      </c>
      <c r="ZS1" s="80" t="s">
        <v>1463</v>
      </c>
      <c r="ZT1" s="80" t="s">
        <v>770</v>
      </c>
      <c r="ZU1" s="80" t="s">
        <v>376</v>
      </c>
      <c r="ZV1" s="80" t="s">
        <v>1467</v>
      </c>
      <c r="ZW1" s="80" t="s">
        <v>1468</v>
      </c>
      <c r="ZX1" s="80" t="s">
        <v>1470</v>
      </c>
      <c r="ZY1" s="80" t="s">
        <v>1472</v>
      </c>
      <c r="ZZ1" s="80" t="s">
        <v>577</v>
      </c>
      <c r="AAA1" s="80" t="s">
        <v>1475</v>
      </c>
      <c r="AAB1" s="80" t="s">
        <v>1477</v>
      </c>
      <c r="AAC1" s="80" t="s">
        <v>1478</v>
      </c>
      <c r="AAD1" s="80" t="s">
        <v>1479</v>
      </c>
      <c r="AAE1" s="80" t="s">
        <v>226</v>
      </c>
      <c r="AAF1" s="80" t="s">
        <v>227</v>
      </c>
      <c r="AAG1" s="80" t="s">
        <v>228</v>
      </c>
      <c r="AAH1" s="80" t="s">
        <v>1483</v>
      </c>
      <c r="AAI1" s="80" t="s">
        <v>1485</v>
      </c>
      <c r="AAJ1" s="80" t="s">
        <v>1487</v>
      </c>
      <c r="AAK1" s="80" t="s">
        <v>772</v>
      </c>
      <c r="AAL1" s="80" t="s">
        <v>377</v>
      </c>
      <c r="AAM1" s="80" t="s">
        <v>1491</v>
      </c>
      <c r="AAN1" s="80" t="s">
        <v>1492</v>
      </c>
      <c r="AAO1" s="80" t="s">
        <v>1494</v>
      </c>
      <c r="AAP1" s="80" t="s">
        <v>1496</v>
      </c>
      <c r="AAQ1" s="80" t="s">
        <v>578</v>
      </c>
      <c r="AAR1" s="80" t="s">
        <v>229</v>
      </c>
      <c r="AAS1" s="80" t="s">
        <v>1500</v>
      </c>
      <c r="AAT1" s="80" t="s">
        <v>1502</v>
      </c>
      <c r="AAU1" s="80" t="s">
        <v>1504</v>
      </c>
      <c r="AAV1" s="80" t="s">
        <v>774</v>
      </c>
      <c r="AAW1" s="80" t="s">
        <v>378</v>
      </c>
      <c r="AAX1" s="80" t="s">
        <v>1508</v>
      </c>
      <c r="AAY1" s="80" t="s">
        <v>1509</v>
      </c>
      <c r="AAZ1" s="80" t="s">
        <v>1511</v>
      </c>
      <c r="ABA1" s="80" t="s">
        <v>1513</v>
      </c>
      <c r="ABB1" s="80" t="s">
        <v>579</v>
      </c>
      <c r="ABC1" s="80" t="s">
        <v>230</v>
      </c>
      <c r="ABD1" s="80" t="s">
        <v>1517</v>
      </c>
      <c r="ABE1" s="80" t="s">
        <v>1519</v>
      </c>
      <c r="ABF1" s="80" t="s">
        <v>1521</v>
      </c>
      <c r="ABG1" s="80" t="s">
        <v>777</v>
      </c>
      <c r="ABH1" s="80" t="s">
        <v>379</v>
      </c>
      <c r="ABI1" s="80" t="s">
        <v>1525</v>
      </c>
      <c r="ABJ1" s="80" t="s">
        <v>1526</v>
      </c>
      <c r="ABK1" s="80" t="s">
        <v>1528</v>
      </c>
      <c r="ABL1" s="80" t="s">
        <v>1530</v>
      </c>
      <c r="ABM1" s="80" t="s">
        <v>580</v>
      </c>
      <c r="ABN1" s="80" t="s">
        <v>231</v>
      </c>
      <c r="ABO1" s="80" t="s">
        <v>1534</v>
      </c>
      <c r="ABP1" s="80" t="s">
        <v>1536</v>
      </c>
      <c r="ABQ1" s="80" t="s">
        <v>1538</v>
      </c>
      <c r="ABR1" s="80" t="s">
        <v>780</v>
      </c>
      <c r="ABS1" s="80" t="s">
        <v>380</v>
      </c>
      <c r="ABT1" s="80" t="s">
        <v>1542</v>
      </c>
      <c r="ABU1" s="80" t="s">
        <v>1543</v>
      </c>
      <c r="ABV1" s="80" t="s">
        <v>1545</v>
      </c>
      <c r="ABW1" s="80" t="s">
        <v>1547</v>
      </c>
      <c r="ABX1" s="80" t="s">
        <v>581</v>
      </c>
      <c r="ABY1" s="80" t="s">
        <v>232</v>
      </c>
      <c r="ABZ1" s="80" t="s">
        <v>1551</v>
      </c>
      <c r="ACA1" s="80" t="s">
        <v>1553</v>
      </c>
      <c r="ACB1" s="80" t="s">
        <v>1555</v>
      </c>
      <c r="ACC1" s="80" t="s">
        <v>783</v>
      </c>
      <c r="ACD1" s="80" t="s">
        <v>381</v>
      </c>
      <c r="ACE1" s="80" t="s">
        <v>1559</v>
      </c>
      <c r="ACF1" s="80" t="s">
        <v>1560</v>
      </c>
      <c r="ACG1" s="80" t="s">
        <v>1562</v>
      </c>
      <c r="ACH1" s="80" t="s">
        <v>1564</v>
      </c>
      <c r="ACI1" s="80" t="s">
        <v>582</v>
      </c>
      <c r="ACJ1" s="80" t="s">
        <v>233</v>
      </c>
      <c r="ACK1" s="80" t="s">
        <v>1568</v>
      </c>
      <c r="ACL1" s="80" t="s">
        <v>1570</v>
      </c>
      <c r="ACM1" s="80" t="s">
        <v>1572</v>
      </c>
      <c r="ACN1" s="80" t="s">
        <v>785</v>
      </c>
      <c r="ACO1" s="80" t="s">
        <v>382</v>
      </c>
      <c r="ACP1" s="80" t="s">
        <v>1576</v>
      </c>
      <c r="ACQ1" s="80" t="s">
        <v>1577</v>
      </c>
      <c r="ACR1" s="80" t="s">
        <v>1579</v>
      </c>
      <c r="ACS1" s="80" t="s">
        <v>1581</v>
      </c>
      <c r="ACT1" s="80" t="s">
        <v>583</v>
      </c>
      <c r="ACU1" s="80" t="s">
        <v>234</v>
      </c>
      <c r="ACV1" s="80" t="s">
        <v>1584</v>
      </c>
      <c r="ACW1" s="80" t="s">
        <v>1586</v>
      </c>
      <c r="ACX1" s="80" t="s">
        <v>1588</v>
      </c>
      <c r="ACY1" s="80" t="s">
        <v>787</v>
      </c>
      <c r="ACZ1" s="80" t="s">
        <v>383</v>
      </c>
      <c r="ADA1" s="80" t="s">
        <v>1592</v>
      </c>
      <c r="ADB1" s="80" t="s">
        <v>1593</v>
      </c>
      <c r="ADC1" s="80" t="s">
        <v>1595</v>
      </c>
      <c r="ADD1" s="80" t="s">
        <v>1597</v>
      </c>
      <c r="ADE1" s="80" t="s">
        <v>584</v>
      </c>
      <c r="ADF1" s="80" t="s">
        <v>235</v>
      </c>
      <c r="ADG1" s="80" t="s">
        <v>1601</v>
      </c>
      <c r="ADH1" s="80" t="s">
        <v>1603</v>
      </c>
      <c r="ADI1" s="80" t="s">
        <v>1605</v>
      </c>
      <c r="ADJ1" s="80" t="s">
        <v>789</v>
      </c>
      <c r="ADK1" s="80" t="s">
        <v>384</v>
      </c>
      <c r="ADL1" s="80" t="s">
        <v>1609</v>
      </c>
      <c r="ADM1" s="80" t="s">
        <v>1610</v>
      </c>
      <c r="ADN1" s="80" t="s">
        <v>1612</v>
      </c>
      <c r="ADO1" s="80" t="s">
        <v>1614</v>
      </c>
      <c r="ADP1" s="80" t="s">
        <v>585</v>
      </c>
      <c r="ADQ1" s="80" t="s">
        <v>236</v>
      </c>
      <c r="ADR1" s="80" t="s">
        <v>1618</v>
      </c>
      <c r="ADS1" s="80" t="s">
        <v>1620</v>
      </c>
      <c r="ADT1" s="80" t="s">
        <v>1622</v>
      </c>
      <c r="ADU1" s="80" t="s">
        <v>792</v>
      </c>
      <c r="ADV1" s="80" t="s">
        <v>385</v>
      </c>
      <c r="ADW1" s="80" t="s">
        <v>1626</v>
      </c>
      <c r="ADX1" s="80" t="s">
        <v>1627</v>
      </c>
      <c r="ADY1" s="80" t="s">
        <v>1629</v>
      </c>
      <c r="ADZ1" s="80" t="s">
        <v>1631</v>
      </c>
      <c r="AEA1" s="80" t="s">
        <v>586</v>
      </c>
      <c r="AEB1" s="80" t="s">
        <v>237</v>
      </c>
      <c r="AEC1" s="80" t="s">
        <v>1635</v>
      </c>
      <c r="AED1" s="80" t="s">
        <v>1637</v>
      </c>
      <c r="AEE1" s="80" t="s">
        <v>1639</v>
      </c>
      <c r="AEF1" s="80" t="s">
        <v>795</v>
      </c>
      <c r="AEG1" s="80" t="s">
        <v>386</v>
      </c>
      <c r="AEH1" s="80" t="s">
        <v>1643</v>
      </c>
      <c r="AEI1" s="80" t="s">
        <v>1644</v>
      </c>
      <c r="AEJ1" s="80" t="s">
        <v>1646</v>
      </c>
      <c r="AEK1" s="80" t="s">
        <v>1648</v>
      </c>
      <c r="AEL1" s="80" t="s">
        <v>587</v>
      </c>
      <c r="AEM1" s="80" t="s">
        <v>1651</v>
      </c>
      <c r="AEN1" s="80" t="s">
        <v>1653</v>
      </c>
      <c r="AEO1" s="80" t="s">
        <v>1654</v>
      </c>
      <c r="AEP1" s="80" t="s">
        <v>1655</v>
      </c>
      <c r="AEQ1" s="80" t="s">
        <v>238</v>
      </c>
      <c r="AER1" s="80" t="s">
        <v>239</v>
      </c>
      <c r="AES1" s="80" t="s">
        <v>240</v>
      </c>
      <c r="AET1" s="80" t="s">
        <v>1659</v>
      </c>
      <c r="AEU1" s="80" t="s">
        <v>1661</v>
      </c>
      <c r="AEV1" s="80" t="s">
        <v>1663</v>
      </c>
      <c r="AEW1" s="80" t="s">
        <v>798</v>
      </c>
      <c r="AEX1" s="80" t="s">
        <v>387</v>
      </c>
      <c r="AEY1" s="80" t="s">
        <v>1667</v>
      </c>
      <c r="AEZ1" s="80" t="s">
        <v>1668</v>
      </c>
      <c r="AFA1" s="80" t="s">
        <v>1670</v>
      </c>
      <c r="AFB1" s="80" t="s">
        <v>1672</v>
      </c>
      <c r="AFC1" s="80" t="s">
        <v>588</v>
      </c>
      <c r="AFD1" s="80" t="s">
        <v>1675</v>
      </c>
      <c r="AFE1" s="80" t="s">
        <v>1677</v>
      </c>
      <c r="AFF1" s="80" t="s">
        <v>1678</v>
      </c>
      <c r="AFG1" s="80" t="s">
        <v>1679</v>
      </c>
      <c r="AFH1" s="80" t="s">
        <v>241</v>
      </c>
      <c r="AFI1" s="80" t="s">
        <v>242</v>
      </c>
      <c r="AFJ1" s="80" t="s">
        <v>243</v>
      </c>
      <c r="AFK1" s="80" t="s">
        <v>1683</v>
      </c>
      <c r="AFL1" s="80" t="s">
        <v>1685</v>
      </c>
      <c r="AFM1" s="80" t="s">
        <v>1687</v>
      </c>
      <c r="AFN1" s="80" t="s">
        <v>800</v>
      </c>
      <c r="AFO1" s="80" t="s">
        <v>388</v>
      </c>
      <c r="AFP1" s="80" t="s">
        <v>1691</v>
      </c>
      <c r="AFQ1" s="80" t="s">
        <v>1692</v>
      </c>
      <c r="AFR1" s="80" t="s">
        <v>1694</v>
      </c>
      <c r="AFS1" s="80" t="s">
        <v>1696</v>
      </c>
      <c r="AFT1" s="80" t="s">
        <v>589</v>
      </c>
      <c r="AFU1" s="80" t="s">
        <v>1699</v>
      </c>
      <c r="AFV1" s="80" t="s">
        <v>1701</v>
      </c>
      <c r="AFW1" s="80" t="s">
        <v>1702</v>
      </c>
      <c r="AFX1" s="80" t="s">
        <v>1703</v>
      </c>
      <c r="AFY1" s="80" t="s">
        <v>244</v>
      </c>
      <c r="AFZ1" s="80" t="s">
        <v>245</v>
      </c>
      <c r="AGA1" s="80" t="s">
        <v>246</v>
      </c>
      <c r="AGB1" s="80" t="s">
        <v>1707</v>
      </c>
      <c r="AGC1" s="80" t="s">
        <v>1709</v>
      </c>
      <c r="AGD1" s="80" t="s">
        <v>1711</v>
      </c>
      <c r="AGE1" s="80" t="s">
        <v>802</v>
      </c>
      <c r="AGF1" s="80" t="s">
        <v>389</v>
      </c>
      <c r="AGG1" s="80" t="s">
        <v>1715</v>
      </c>
      <c r="AGH1" s="80" t="s">
        <v>1716</v>
      </c>
      <c r="AGI1" s="80" t="s">
        <v>1718</v>
      </c>
      <c r="AGJ1" s="80" t="s">
        <v>1720</v>
      </c>
      <c r="AGK1" s="80" t="s">
        <v>590</v>
      </c>
      <c r="AGL1" s="80" t="s">
        <v>1723</v>
      </c>
      <c r="AGM1" s="80" t="s">
        <v>1725</v>
      </c>
      <c r="AGN1" s="80" t="s">
        <v>1726</v>
      </c>
      <c r="AGO1" s="80" t="s">
        <v>1727</v>
      </c>
      <c r="AGP1" s="80" t="s">
        <v>247</v>
      </c>
      <c r="AGQ1" s="80" t="s">
        <v>248</v>
      </c>
      <c r="AGR1" s="80" t="s">
        <v>249</v>
      </c>
      <c r="AGS1" s="80" t="s">
        <v>1731</v>
      </c>
      <c r="AGT1" s="80" t="s">
        <v>1733</v>
      </c>
      <c r="AGU1" s="80" t="s">
        <v>1735</v>
      </c>
      <c r="AGV1" s="80" t="s">
        <v>805</v>
      </c>
      <c r="AGW1" s="80" t="s">
        <v>390</v>
      </c>
      <c r="AGX1" s="80" t="s">
        <v>1739</v>
      </c>
      <c r="AGY1" s="80" t="s">
        <v>1740</v>
      </c>
      <c r="AGZ1" s="80" t="s">
        <v>1742</v>
      </c>
      <c r="AHA1" s="80" t="s">
        <v>1744</v>
      </c>
      <c r="AHB1" s="80" t="s">
        <v>591</v>
      </c>
      <c r="AHC1" s="80" t="s">
        <v>1747</v>
      </c>
      <c r="AHD1" s="80" t="s">
        <v>1749</v>
      </c>
      <c r="AHE1" s="80" t="s">
        <v>1750</v>
      </c>
      <c r="AHF1" s="80" t="s">
        <v>1751</v>
      </c>
      <c r="AHG1" s="80" t="s">
        <v>250</v>
      </c>
      <c r="AHH1" s="80" t="s">
        <v>251</v>
      </c>
      <c r="AHI1" s="80" t="s">
        <v>252</v>
      </c>
      <c r="AHJ1" s="80" t="s">
        <v>1755</v>
      </c>
      <c r="AHK1" s="80" t="s">
        <v>1757</v>
      </c>
      <c r="AHL1" s="80" t="s">
        <v>1759</v>
      </c>
      <c r="AHM1" s="80" t="s">
        <v>808</v>
      </c>
      <c r="AHN1" s="80" t="s">
        <v>391</v>
      </c>
      <c r="AHO1" s="80" t="s">
        <v>1763</v>
      </c>
      <c r="AHP1" s="80" t="s">
        <v>1764</v>
      </c>
      <c r="AHQ1" s="80" t="s">
        <v>1766</v>
      </c>
      <c r="AHR1" s="80" t="s">
        <v>1768</v>
      </c>
      <c r="AHS1" s="80" t="s">
        <v>592</v>
      </c>
      <c r="AHT1" s="80" t="s">
        <v>1771</v>
      </c>
      <c r="AHU1" s="80" t="s">
        <v>1773</v>
      </c>
      <c r="AHV1" s="80" t="s">
        <v>1774</v>
      </c>
      <c r="AHW1" s="80" t="s">
        <v>253</v>
      </c>
      <c r="AHX1" s="80" t="s">
        <v>254</v>
      </c>
      <c r="AHY1" s="80" t="s">
        <v>1777</v>
      </c>
      <c r="AHZ1" s="80" t="s">
        <v>1779</v>
      </c>
      <c r="AIA1" s="80" t="s">
        <v>1781</v>
      </c>
      <c r="AIB1" s="80" t="s">
        <v>811</v>
      </c>
      <c r="AIC1" s="80" t="s">
        <v>392</v>
      </c>
      <c r="AID1" s="80" t="s">
        <v>1785</v>
      </c>
      <c r="AIE1" s="80" t="s">
        <v>1786</v>
      </c>
      <c r="AIF1" s="80" t="s">
        <v>1788</v>
      </c>
      <c r="AIG1" s="80" t="s">
        <v>1790</v>
      </c>
      <c r="AIH1" s="80" t="s">
        <v>593</v>
      </c>
      <c r="AII1" s="80" t="s">
        <v>1793</v>
      </c>
      <c r="AIJ1" s="80" t="s">
        <v>1795</v>
      </c>
      <c r="AIK1" s="80" t="s">
        <v>1796</v>
      </c>
      <c r="AIL1" s="80" t="s">
        <v>255</v>
      </c>
      <c r="AIM1" s="80" t="s">
        <v>256</v>
      </c>
      <c r="AIN1" s="80" t="s">
        <v>1799</v>
      </c>
      <c r="AIO1" s="80" t="s">
        <v>1801</v>
      </c>
      <c r="AIP1" s="80" t="s">
        <v>1803</v>
      </c>
      <c r="AIQ1" s="80" t="s">
        <v>813</v>
      </c>
      <c r="AIR1" s="80" t="s">
        <v>393</v>
      </c>
      <c r="AIS1" s="80" t="s">
        <v>1807</v>
      </c>
      <c r="AIT1" s="80" t="s">
        <v>1808</v>
      </c>
      <c r="AIU1" s="80" t="s">
        <v>1810</v>
      </c>
      <c r="AIV1" s="80" t="s">
        <v>1812</v>
      </c>
      <c r="AIW1" s="80" t="s">
        <v>594</v>
      </c>
      <c r="AIX1" s="80" t="s">
        <v>257</v>
      </c>
      <c r="AIY1" s="80" t="s">
        <v>1816</v>
      </c>
      <c r="AIZ1" s="80" t="s">
        <v>1818</v>
      </c>
      <c r="AJA1" s="80" t="s">
        <v>1820</v>
      </c>
      <c r="AJB1" s="80" t="s">
        <v>815</v>
      </c>
      <c r="AJC1" s="80" t="s">
        <v>394</v>
      </c>
      <c r="AJD1" s="80" t="s">
        <v>1824</v>
      </c>
      <c r="AJE1" s="80" t="s">
        <v>1825</v>
      </c>
      <c r="AJF1" s="80" t="s">
        <v>1827</v>
      </c>
      <c r="AJG1" s="80" t="s">
        <v>1829</v>
      </c>
      <c r="AJH1" s="80" t="s">
        <v>595</v>
      </c>
      <c r="AJI1" s="80" t="s">
        <v>1832</v>
      </c>
      <c r="AJJ1" s="80" t="s">
        <v>1834</v>
      </c>
      <c r="AJK1" s="80" t="s">
        <v>1835</v>
      </c>
      <c r="AJL1" s="80" t="s">
        <v>1836</v>
      </c>
      <c r="AJM1" s="80" t="s">
        <v>258</v>
      </c>
      <c r="AJN1" s="80" t="s">
        <v>259</v>
      </c>
      <c r="AJO1" s="80" t="s">
        <v>260</v>
      </c>
      <c r="AJP1" s="80" t="s">
        <v>1840</v>
      </c>
      <c r="AJQ1" s="80" t="s">
        <v>1842</v>
      </c>
      <c r="AJR1" s="80" t="s">
        <v>1844</v>
      </c>
      <c r="AJS1" s="80" t="s">
        <v>817</v>
      </c>
      <c r="AJT1" s="80" t="s">
        <v>395</v>
      </c>
      <c r="AJU1" s="80" t="s">
        <v>1848</v>
      </c>
      <c r="AJV1" s="80" t="s">
        <v>1849</v>
      </c>
      <c r="AJW1" s="80" t="s">
        <v>1851</v>
      </c>
      <c r="AJX1" s="80" t="s">
        <v>1853</v>
      </c>
      <c r="AJY1" s="80" t="s">
        <v>596</v>
      </c>
      <c r="AJZ1" s="80" t="s">
        <v>1856</v>
      </c>
      <c r="AKA1" s="80" t="s">
        <v>1858</v>
      </c>
      <c r="AKB1" s="80" t="s">
        <v>1859</v>
      </c>
      <c r="AKC1" s="80" t="s">
        <v>261</v>
      </c>
      <c r="AKD1" s="80" t="s">
        <v>262</v>
      </c>
      <c r="AKE1" s="80" t="s">
        <v>1862</v>
      </c>
      <c r="AKF1" s="80" t="s">
        <v>1864</v>
      </c>
      <c r="AKG1" s="80" t="s">
        <v>1866</v>
      </c>
      <c r="AKH1" s="80" t="s">
        <v>820</v>
      </c>
      <c r="AKI1" s="80" t="s">
        <v>396</v>
      </c>
      <c r="AKJ1" s="80" t="s">
        <v>1870</v>
      </c>
      <c r="AKK1" s="80" t="s">
        <v>1871</v>
      </c>
      <c r="AKL1" s="80" t="s">
        <v>1873</v>
      </c>
      <c r="AKM1" s="80" t="s">
        <v>1875</v>
      </c>
      <c r="AKN1" s="80" t="s">
        <v>597</v>
      </c>
      <c r="AKO1" s="80" t="s">
        <v>263</v>
      </c>
      <c r="AKP1" s="80" t="s">
        <v>1879</v>
      </c>
      <c r="AKQ1" s="80" t="s">
        <v>1881</v>
      </c>
      <c r="AKR1" s="80" t="s">
        <v>1883</v>
      </c>
      <c r="AKS1" s="80" t="s">
        <v>823</v>
      </c>
      <c r="AKT1" s="80" t="s">
        <v>397</v>
      </c>
      <c r="AKU1" s="80" t="s">
        <v>1887</v>
      </c>
      <c r="AKV1" s="80" t="s">
        <v>1888</v>
      </c>
      <c r="AKW1" s="80" t="s">
        <v>1890</v>
      </c>
      <c r="AKX1" s="80" t="s">
        <v>1892</v>
      </c>
      <c r="AKY1" s="80" t="s">
        <v>437</v>
      </c>
      <c r="AKZ1" s="80" t="s">
        <v>1894</v>
      </c>
      <c r="ALA1" s="80" t="s">
        <v>441</v>
      </c>
      <c r="ALB1" s="80" t="s">
        <v>1895</v>
      </c>
      <c r="ALC1" s="80" t="s">
        <v>1896</v>
      </c>
      <c r="ALD1" s="80" t="s">
        <v>1897</v>
      </c>
      <c r="ALE1" s="80" t="s">
        <v>1898</v>
      </c>
      <c r="ALF1" s="80" t="s">
        <v>1899</v>
      </c>
      <c r="ALG1" s="80" t="s">
        <v>1900</v>
      </c>
      <c r="ALH1" s="80" t="s">
        <v>1901</v>
      </c>
      <c r="ALI1" s="80" t="s">
        <v>1902</v>
      </c>
      <c r="ALJ1" s="80" t="s">
        <v>1903</v>
      </c>
      <c r="ALK1" s="80" t="s">
        <v>1904</v>
      </c>
      <c r="ALL1" s="80" t="s">
        <v>1905</v>
      </c>
      <c r="ALM1" s="80" t="s">
        <v>1906</v>
      </c>
      <c r="ALN1" s="80" t="s">
        <v>1907</v>
      </c>
      <c r="ALO1" s="80" t="s">
        <v>1908</v>
      </c>
      <c r="ALP1" s="80" t="s">
        <v>1909</v>
      </c>
      <c r="ALQ1" s="80" t="s">
        <v>1910</v>
      </c>
      <c r="ALR1" s="80" t="s">
        <v>1911</v>
      </c>
      <c r="ALS1" s="80" t="s">
        <v>1912</v>
      </c>
      <c r="ALT1" s="80" t="s">
        <v>1913</v>
      </c>
      <c r="ALU1" s="80" t="s">
        <v>1914</v>
      </c>
      <c r="ALV1" s="80" t="s">
        <v>1915</v>
      </c>
      <c r="ALW1" s="80" t="s">
        <v>1916</v>
      </c>
      <c r="ALX1" s="80" t="s">
        <v>1917</v>
      </c>
      <c r="ALY1" s="80" t="s">
        <v>1918</v>
      </c>
      <c r="ALZ1" s="80" t="s">
        <v>1919</v>
      </c>
      <c r="AMA1" s="80" t="s">
        <v>1920</v>
      </c>
      <c r="AMB1" s="80" t="s">
        <v>1921</v>
      </c>
      <c r="AMC1" s="80" t="s">
        <v>1922</v>
      </c>
      <c r="AMD1" s="80" t="s">
        <v>1923</v>
      </c>
      <c r="AME1" s="80" t="s">
        <v>445</v>
      </c>
      <c r="AMF1" s="80" t="s">
        <v>1924</v>
      </c>
      <c r="AMG1" s="80" t="s">
        <v>1925</v>
      </c>
      <c r="AMH1" s="80" t="s">
        <v>1926</v>
      </c>
      <c r="AMI1" s="80" t="s">
        <v>1927</v>
      </c>
      <c r="AMJ1" s="80" t="s">
        <v>1928</v>
      </c>
      <c r="AMK1" s="80" t="s">
        <v>1929</v>
      </c>
      <c r="AML1" s="80" t="s">
        <v>1930</v>
      </c>
      <c r="AMM1" s="80" t="s">
        <v>1931</v>
      </c>
      <c r="AMN1" s="80" t="s">
        <v>1932</v>
      </c>
      <c r="AMO1" s="80" t="s">
        <v>1933</v>
      </c>
      <c r="AMP1" s="80" t="s">
        <v>1934</v>
      </c>
      <c r="AMQ1" s="80" t="s">
        <v>1936</v>
      </c>
      <c r="AMR1" s="80" t="s">
        <v>1937</v>
      </c>
      <c r="AMS1" s="80" t="s">
        <v>1938</v>
      </c>
      <c r="AMT1" s="80" t="s">
        <v>1940</v>
      </c>
      <c r="AMU1" s="80" t="s">
        <v>1942</v>
      </c>
      <c r="AMV1" s="80" t="s">
        <v>1943</v>
      </c>
      <c r="AMW1" s="80" t="s">
        <v>1944</v>
      </c>
      <c r="AMX1" s="80" t="s">
        <v>1945</v>
      </c>
      <c r="AMY1" s="80" t="s">
        <v>1946</v>
      </c>
      <c r="AMZ1" s="80" t="s">
        <v>1948</v>
      </c>
      <c r="ANA1" s="80" t="s">
        <v>1949</v>
      </c>
      <c r="ANB1" s="80" t="s">
        <v>1950</v>
      </c>
      <c r="ANC1" s="80" t="s">
        <v>1951</v>
      </c>
      <c r="AND1" s="80" t="s">
        <v>1952</v>
      </c>
      <c r="ANE1" s="80" t="s">
        <v>1953</v>
      </c>
      <c r="ANF1" s="80" t="s">
        <v>1954</v>
      </c>
      <c r="ANG1" s="80" t="s">
        <v>1955</v>
      </c>
      <c r="ANH1" s="80" t="s">
        <v>1956</v>
      </c>
      <c r="ANI1" s="80" t="s">
        <v>1957</v>
      </c>
      <c r="ANJ1" s="80" t="s">
        <v>1958</v>
      </c>
      <c r="ANK1" s="80" t="s">
        <v>1959</v>
      </c>
      <c r="ANL1" s="80" t="s">
        <v>1960</v>
      </c>
      <c r="ANM1" s="80" t="s">
        <v>1961</v>
      </c>
      <c r="ANN1" s="80" t="s">
        <v>1962</v>
      </c>
      <c r="ANO1" s="80" t="s">
        <v>1963</v>
      </c>
      <c r="ANP1" s="80" t="s">
        <v>1964</v>
      </c>
      <c r="ANQ1" s="80" t="s">
        <v>1965</v>
      </c>
      <c r="ANR1" s="80" t="s">
        <v>1966</v>
      </c>
      <c r="ANS1" s="80" t="s">
        <v>1967</v>
      </c>
      <c r="ANT1" s="80" t="s">
        <v>1968</v>
      </c>
      <c r="ANU1" s="80" t="s">
        <v>1969</v>
      </c>
      <c r="ANV1" s="80" t="s">
        <v>1970</v>
      </c>
      <c r="ANW1" s="80" t="s">
        <v>1971</v>
      </c>
      <c r="ANX1" s="80" t="s">
        <v>1972</v>
      </c>
      <c r="ANY1" s="80" t="s">
        <v>1973</v>
      </c>
      <c r="ANZ1" s="80" t="s">
        <v>1974</v>
      </c>
      <c r="AOA1" s="80" t="s">
        <v>1975</v>
      </c>
      <c r="AOB1" s="80" t="s">
        <v>1976</v>
      </c>
      <c r="AOC1" s="80" t="s">
        <v>1978</v>
      </c>
      <c r="AOD1" s="80" t="s">
        <v>1979</v>
      </c>
      <c r="AOE1" s="80" t="s">
        <v>1980</v>
      </c>
      <c r="AOF1" s="80" t="s">
        <v>1981</v>
      </c>
      <c r="AOG1" s="80" t="s">
        <v>1982</v>
      </c>
      <c r="AOH1" s="80" t="s">
        <v>1983</v>
      </c>
      <c r="AOI1" s="80" t="s">
        <v>1984</v>
      </c>
      <c r="AOJ1" s="80" t="s">
        <v>1985</v>
      </c>
      <c r="AOK1" s="80" t="s">
        <v>1986</v>
      </c>
      <c r="AOL1" s="80" t="s">
        <v>1987</v>
      </c>
      <c r="AOM1" s="80" t="s">
        <v>1988</v>
      </c>
      <c r="AON1" s="80" t="s">
        <v>1990</v>
      </c>
      <c r="AOO1" s="80" t="s">
        <v>1991</v>
      </c>
      <c r="AOP1" s="80" t="s">
        <v>1992</v>
      </c>
      <c r="AOQ1" s="80" t="s">
        <v>1994</v>
      </c>
      <c r="AOR1" s="80" t="s">
        <v>1995</v>
      </c>
      <c r="AOS1" s="80" t="s">
        <v>1996</v>
      </c>
      <c r="AOT1" s="80" t="s">
        <v>1997</v>
      </c>
      <c r="AOU1" s="80" t="s">
        <v>1998</v>
      </c>
      <c r="AOV1" s="80" t="s">
        <v>1999</v>
      </c>
      <c r="AOW1" s="80" t="s">
        <v>2000</v>
      </c>
      <c r="AOX1" s="80" t="s">
        <v>2001</v>
      </c>
      <c r="AOY1" s="80" t="s">
        <v>2002</v>
      </c>
      <c r="AOZ1" s="80" t="s">
        <v>2003</v>
      </c>
      <c r="APA1" s="80" t="s">
        <v>2004</v>
      </c>
      <c r="APB1" s="80" t="s">
        <v>2005</v>
      </c>
      <c r="APC1" s="80" t="s">
        <v>2006</v>
      </c>
      <c r="APD1" s="80" t="s">
        <v>2007</v>
      </c>
      <c r="APE1" s="80" t="s">
        <v>2008</v>
      </c>
      <c r="APF1" s="80" t="s">
        <v>2009</v>
      </c>
      <c r="APG1" s="80" t="s">
        <v>2010</v>
      </c>
      <c r="APH1" s="80" t="s">
        <v>2011</v>
      </c>
      <c r="API1" s="80" t="s">
        <v>2012</v>
      </c>
      <c r="APJ1" s="80" t="s">
        <v>2013</v>
      </c>
      <c r="APK1" s="80" t="s">
        <v>2014</v>
      </c>
      <c r="APL1" s="80" t="s">
        <v>2015</v>
      </c>
      <c r="APM1" s="80" t="s">
        <v>2016</v>
      </c>
      <c r="APN1" s="80" t="s">
        <v>2017</v>
      </c>
      <c r="APO1" s="80" t="s">
        <v>2018</v>
      </c>
      <c r="APP1" s="80" t="s">
        <v>2019</v>
      </c>
      <c r="APQ1" s="80" t="s">
        <v>2020</v>
      </c>
      <c r="APR1" s="80" t="s">
        <v>2021</v>
      </c>
      <c r="APS1" s="80" t="s">
        <v>2022</v>
      </c>
      <c r="APT1" s="80" t="s">
        <v>2024</v>
      </c>
      <c r="APU1" s="80" t="s">
        <v>2025</v>
      </c>
      <c r="APV1" s="80" t="s">
        <v>2026</v>
      </c>
      <c r="APW1" s="80" t="s">
        <v>2027</v>
      </c>
      <c r="APX1" s="80" t="s">
        <v>2028</v>
      </c>
      <c r="APY1" s="80" t="s">
        <v>2029</v>
      </c>
      <c r="APZ1" s="80" t="s">
        <v>2030</v>
      </c>
      <c r="AQA1" s="80" t="s">
        <v>2031</v>
      </c>
      <c r="AQB1" s="80" t="s">
        <v>2032</v>
      </c>
      <c r="AQC1" s="80" t="s">
        <v>2033</v>
      </c>
      <c r="AQD1" s="80" t="s">
        <v>2034</v>
      </c>
      <c r="AQE1" s="80" t="s">
        <v>2036</v>
      </c>
      <c r="AQF1" s="80" t="s">
        <v>2037</v>
      </c>
      <c r="AQG1" s="80" t="s">
        <v>2038</v>
      </c>
      <c r="AQH1" s="80" t="s">
        <v>2040</v>
      </c>
      <c r="AQI1" s="80" t="s">
        <v>2041</v>
      </c>
      <c r="AQJ1" s="80" t="s">
        <v>2042</v>
      </c>
      <c r="AQK1" s="80" t="s">
        <v>2043</v>
      </c>
      <c r="AQL1" s="80" t="s">
        <v>2044</v>
      </c>
      <c r="AQM1" s="80" t="s">
        <v>2045</v>
      </c>
      <c r="AQN1" s="80" t="s">
        <v>2046</v>
      </c>
      <c r="AQO1" s="80" t="s">
        <v>2047</v>
      </c>
      <c r="AQP1" s="80" t="s">
        <v>2049</v>
      </c>
      <c r="AQQ1" s="80" t="s">
        <v>2050</v>
      </c>
      <c r="AQR1" s="80" t="s">
        <v>2051</v>
      </c>
      <c r="AQS1" s="80" t="s">
        <v>2052</v>
      </c>
      <c r="AQT1" s="80" t="s">
        <v>2054</v>
      </c>
      <c r="AQU1" s="80" t="s">
        <v>2055</v>
      </c>
      <c r="AQV1" s="80" t="s">
        <v>2056</v>
      </c>
      <c r="AQW1" s="80" t="s">
        <v>2057</v>
      </c>
      <c r="AQX1" s="80" t="s">
        <v>2058</v>
      </c>
      <c r="AQY1" s="80" t="s">
        <v>2059</v>
      </c>
      <c r="AQZ1" s="80" t="s">
        <v>2060</v>
      </c>
      <c r="ARA1" s="80" t="s">
        <v>2061</v>
      </c>
      <c r="ARB1" s="80" t="s">
        <v>2062</v>
      </c>
      <c r="ARC1" s="80" t="s">
        <v>2064</v>
      </c>
      <c r="ARD1" s="80" t="s">
        <v>2065</v>
      </c>
      <c r="ARE1" s="80" t="s">
        <v>2066</v>
      </c>
      <c r="ARF1" s="106" t="s">
        <v>2224</v>
      </c>
      <c r="ARG1" s="80" t="s">
        <v>2067</v>
      </c>
      <c r="ARH1" s="80" t="s">
        <v>2069</v>
      </c>
      <c r="ARI1" s="80" t="s">
        <v>2071</v>
      </c>
      <c r="ARJ1" s="80" t="s">
        <v>2072</v>
      </c>
      <c r="ARK1" s="80" t="s">
        <v>2073</v>
      </c>
      <c r="ARL1" s="80" t="s">
        <v>2074</v>
      </c>
      <c r="ARM1" s="80" t="s">
        <v>2075</v>
      </c>
      <c r="ARN1" s="80" t="s">
        <v>2076</v>
      </c>
      <c r="ARO1" s="80" t="s">
        <v>2077</v>
      </c>
      <c r="ARP1" s="80" t="s">
        <v>2079</v>
      </c>
      <c r="ARQ1" s="80" t="s">
        <v>2081</v>
      </c>
      <c r="ARR1" s="80" t="s">
        <v>2082</v>
      </c>
      <c r="ARS1" s="80" t="s">
        <v>2083</v>
      </c>
      <c r="ART1" s="80" t="s">
        <v>2084</v>
      </c>
      <c r="ARU1" s="80" t="s">
        <v>2085</v>
      </c>
      <c r="ARV1" s="80" t="s">
        <v>2086</v>
      </c>
      <c r="ARW1" s="80" t="s">
        <v>2088</v>
      </c>
      <c r="ARX1" s="80" t="s">
        <v>2090</v>
      </c>
      <c r="ARY1" s="80" t="s">
        <v>2091</v>
      </c>
      <c r="ARZ1" s="80" t="s">
        <v>2093</v>
      </c>
      <c r="ASA1" s="80" t="s">
        <v>2094</v>
      </c>
      <c r="ASB1" s="80" t="s">
        <v>2096</v>
      </c>
      <c r="ASC1" s="80" t="s">
        <v>2098</v>
      </c>
      <c r="ASD1" s="80" t="s">
        <v>2099</v>
      </c>
      <c r="ASE1" s="80" t="s">
        <v>2100</v>
      </c>
      <c r="ASF1" s="80" t="s">
        <v>2101</v>
      </c>
      <c r="ASG1" s="80" t="s">
        <v>2102</v>
      </c>
      <c r="ASH1" s="80" t="s">
        <v>2103</v>
      </c>
      <c r="ASI1" s="106" t="s">
        <v>2225</v>
      </c>
      <c r="ASJ1" s="80" t="s">
        <v>2104</v>
      </c>
      <c r="ASK1" s="80" t="s">
        <v>2106</v>
      </c>
      <c r="ASL1" s="80" t="s">
        <v>2107</v>
      </c>
      <c r="ASM1" s="80" t="s">
        <v>2108</v>
      </c>
      <c r="ASN1" s="80" t="s">
        <v>2109</v>
      </c>
      <c r="ASO1" s="80" t="s">
        <v>2111</v>
      </c>
      <c r="ASP1" s="80" t="s">
        <v>2112</v>
      </c>
      <c r="ASQ1" s="80" t="s">
        <v>2113</v>
      </c>
      <c r="ASR1" s="80" t="s">
        <v>2114</v>
      </c>
      <c r="ASS1" s="80" t="s">
        <v>2115</v>
      </c>
      <c r="AST1" s="80" t="s">
        <v>2116</v>
      </c>
      <c r="ASU1" s="80" t="s">
        <v>2117</v>
      </c>
      <c r="ASV1" s="80" t="s">
        <v>2118</v>
      </c>
      <c r="ASW1" s="80" t="s">
        <v>2120</v>
      </c>
      <c r="ASX1" s="80" t="s">
        <v>2121</v>
      </c>
      <c r="ASY1" s="80" t="s">
        <v>2122</v>
      </c>
      <c r="ASZ1" s="80" t="s">
        <v>2123</v>
      </c>
      <c r="ATA1" s="80" t="s">
        <v>2125</v>
      </c>
      <c r="ATB1" s="80" t="s">
        <v>2126</v>
      </c>
      <c r="ATC1" s="80" t="s">
        <v>2127</v>
      </c>
      <c r="ATD1" s="80" t="s">
        <v>2128</v>
      </c>
      <c r="ATE1" s="80" t="s">
        <v>2129</v>
      </c>
      <c r="ATF1" s="80" t="s">
        <v>2130</v>
      </c>
      <c r="ATG1" s="80" t="s">
        <v>2131</v>
      </c>
      <c r="ATH1" s="80" t="s">
        <v>2133</v>
      </c>
      <c r="ATI1" s="80" t="s">
        <v>2134</v>
      </c>
      <c r="ATJ1" s="80" t="s">
        <v>2135</v>
      </c>
      <c r="ATK1" s="80" t="s">
        <v>2136</v>
      </c>
      <c r="ATL1" s="80" t="s">
        <v>2138</v>
      </c>
      <c r="ATM1" s="80" t="s">
        <v>2139</v>
      </c>
      <c r="ATN1" s="80" t="s">
        <v>2140</v>
      </c>
      <c r="ATO1" s="80" t="s">
        <v>2141</v>
      </c>
      <c r="ATP1" s="80" t="s">
        <v>2142</v>
      </c>
      <c r="ATQ1" s="80" t="s">
        <v>2143</v>
      </c>
      <c r="ATR1" s="80" t="s">
        <v>2144</v>
      </c>
      <c r="ATS1" s="80" t="s">
        <v>2145</v>
      </c>
      <c r="ATT1" s="80" t="s">
        <v>2147</v>
      </c>
      <c r="ATU1" s="80" t="s">
        <v>2148</v>
      </c>
      <c r="ATV1" s="80" t="s">
        <v>2149</v>
      </c>
      <c r="ATW1" s="80" t="s">
        <v>2151</v>
      </c>
      <c r="ATX1" s="80" t="s">
        <v>2153</v>
      </c>
      <c r="ATY1" s="80" t="s">
        <v>2155</v>
      </c>
      <c r="ATZ1" s="80" t="s">
        <v>2157</v>
      </c>
      <c r="AUA1" s="80" t="s">
        <v>2159</v>
      </c>
      <c r="AUB1" s="80" t="s">
        <v>2161</v>
      </c>
      <c r="AUC1" s="80" t="s">
        <v>2163</v>
      </c>
      <c r="AUD1" s="80" t="s">
        <v>2165</v>
      </c>
      <c r="AUE1" s="80" t="s">
        <v>2167</v>
      </c>
      <c r="AUF1" s="80" t="s">
        <v>2169</v>
      </c>
      <c r="AUG1" s="80" t="s">
        <v>2171</v>
      </c>
      <c r="AUH1" s="80" t="s">
        <v>2173</v>
      </c>
      <c r="AUI1" s="80" t="s">
        <v>2175</v>
      </c>
      <c r="AUJ1" s="80" t="s">
        <v>2176</v>
      </c>
      <c r="AUK1" s="80" t="s">
        <v>2177</v>
      </c>
      <c r="AUL1" s="80" t="s">
        <v>2178</v>
      </c>
      <c r="AUM1" s="80" t="s">
        <v>2179</v>
      </c>
      <c r="AUN1" s="80" t="s">
        <v>2180</v>
      </c>
      <c r="AUO1" s="80" t="s">
        <v>2181</v>
      </c>
      <c r="AUP1" s="80" t="s">
        <v>2182</v>
      </c>
    </row>
    <row r="2" spans="1:1238" x14ac:dyDescent="0.35">
      <c r="A2">
        <v>1</v>
      </c>
      <c r="B2" t="s">
        <v>2226</v>
      </c>
      <c r="C2" s="165">
        <v>45369</v>
      </c>
      <c r="D2" t="s">
        <v>2227</v>
      </c>
      <c r="E2" t="s">
        <v>2228</v>
      </c>
      <c r="F2" s="165">
        <v>45369.486785949077</v>
      </c>
      <c r="G2" s="165">
        <v>45370.603505844912</v>
      </c>
      <c r="H2" t="s">
        <v>2229</v>
      </c>
      <c r="K2" t="s">
        <v>2230</v>
      </c>
      <c r="L2" s="165">
        <v>45369</v>
      </c>
      <c r="M2" t="s">
        <v>2231</v>
      </c>
      <c r="N2" t="s">
        <v>2232</v>
      </c>
      <c r="O2" t="s">
        <v>71</v>
      </c>
      <c r="P2" t="s">
        <v>2233</v>
      </c>
      <c r="S2" t="s">
        <v>2234</v>
      </c>
      <c r="T2" t="s">
        <v>2235</v>
      </c>
      <c r="V2" t="s">
        <v>2236</v>
      </c>
      <c r="X2" t="s">
        <v>2237</v>
      </c>
      <c r="AA2" t="s">
        <v>2238</v>
      </c>
      <c r="AB2">
        <v>1</v>
      </c>
      <c r="AC2">
        <v>1</v>
      </c>
      <c r="AD2">
        <v>1</v>
      </c>
      <c r="AE2">
        <v>0</v>
      </c>
      <c r="AF2">
        <v>3</v>
      </c>
      <c r="AH2" t="s">
        <v>2239</v>
      </c>
      <c r="AI2">
        <v>1850</v>
      </c>
      <c r="AJ2" t="s">
        <v>2240</v>
      </c>
      <c r="AM2">
        <v>120</v>
      </c>
      <c r="AN2">
        <v>8</v>
      </c>
      <c r="AO2">
        <v>0</v>
      </c>
      <c r="AP2">
        <v>150</v>
      </c>
      <c r="AQ2">
        <v>0</v>
      </c>
      <c r="AS2" t="s">
        <v>2239</v>
      </c>
      <c r="AT2" t="s">
        <v>2241</v>
      </c>
      <c r="AU2">
        <v>1</v>
      </c>
      <c r="AV2">
        <v>1</v>
      </c>
      <c r="AW2">
        <v>3000</v>
      </c>
      <c r="AX2">
        <v>3450</v>
      </c>
      <c r="AY2" t="s">
        <v>2240</v>
      </c>
      <c r="BB2">
        <v>90</v>
      </c>
      <c r="BC2">
        <v>7</v>
      </c>
      <c r="BD2">
        <v>0</v>
      </c>
      <c r="BE2">
        <v>1000</v>
      </c>
      <c r="BF2">
        <v>0</v>
      </c>
      <c r="BH2" t="s">
        <v>2242</v>
      </c>
      <c r="BI2" t="s">
        <v>2243</v>
      </c>
      <c r="BJ2">
        <v>1</v>
      </c>
      <c r="BK2">
        <v>1</v>
      </c>
      <c r="BL2">
        <v>800</v>
      </c>
      <c r="BM2">
        <v>475</v>
      </c>
      <c r="BN2" t="s">
        <v>2240</v>
      </c>
      <c r="BQ2">
        <v>36</v>
      </c>
      <c r="BR2">
        <v>7</v>
      </c>
      <c r="BS2">
        <v>0</v>
      </c>
      <c r="BT2">
        <v>50000</v>
      </c>
      <c r="BU2">
        <v>0</v>
      </c>
      <c r="BW2" t="s">
        <v>2244</v>
      </c>
      <c r="CS2" t="s">
        <v>2245</v>
      </c>
      <c r="CT2">
        <v>1</v>
      </c>
      <c r="CU2">
        <v>0</v>
      </c>
      <c r="CV2">
        <v>0</v>
      </c>
      <c r="CW2">
        <v>0</v>
      </c>
      <c r="EK2" t="s">
        <v>2246</v>
      </c>
      <c r="EL2">
        <v>1</v>
      </c>
      <c r="EM2">
        <v>1</v>
      </c>
      <c r="EN2">
        <v>1</v>
      </c>
      <c r="EO2">
        <v>1</v>
      </c>
      <c r="EP2">
        <v>0</v>
      </c>
      <c r="EQ2">
        <v>4</v>
      </c>
      <c r="ES2" t="s">
        <v>2239</v>
      </c>
      <c r="ET2">
        <v>6000</v>
      </c>
      <c r="EU2" t="s">
        <v>2240</v>
      </c>
      <c r="EX2">
        <v>24</v>
      </c>
      <c r="EY2">
        <v>10</v>
      </c>
      <c r="EZ2">
        <v>0</v>
      </c>
      <c r="FA2">
        <v>500</v>
      </c>
      <c r="FB2">
        <v>0</v>
      </c>
      <c r="FD2" t="s">
        <v>2239</v>
      </c>
      <c r="FE2">
        <v>32500</v>
      </c>
      <c r="FF2" t="s">
        <v>2240</v>
      </c>
      <c r="FI2">
        <v>36</v>
      </c>
      <c r="FJ2">
        <v>7</v>
      </c>
      <c r="FK2">
        <v>0</v>
      </c>
      <c r="FL2">
        <v>185</v>
      </c>
      <c r="FM2">
        <v>0</v>
      </c>
      <c r="FO2" t="s">
        <v>2239</v>
      </c>
      <c r="FP2">
        <v>700</v>
      </c>
      <c r="FQ2" t="s">
        <v>2240</v>
      </c>
      <c r="FT2">
        <v>170</v>
      </c>
      <c r="FU2">
        <v>7</v>
      </c>
      <c r="FV2">
        <v>0</v>
      </c>
      <c r="FW2">
        <v>350</v>
      </c>
      <c r="FX2">
        <v>0</v>
      </c>
      <c r="FZ2" t="s">
        <v>2242</v>
      </c>
      <c r="GA2">
        <v>4500</v>
      </c>
      <c r="GB2" t="s">
        <v>2240</v>
      </c>
      <c r="GE2">
        <v>285</v>
      </c>
      <c r="GF2">
        <v>9</v>
      </c>
      <c r="GG2">
        <v>0</v>
      </c>
      <c r="GH2">
        <v>1000</v>
      </c>
      <c r="GI2">
        <v>0</v>
      </c>
      <c r="GK2" t="s">
        <v>2244</v>
      </c>
      <c r="HH2" t="s">
        <v>2245</v>
      </c>
      <c r="HI2">
        <v>1</v>
      </c>
      <c r="HJ2">
        <v>0</v>
      </c>
      <c r="HK2">
        <v>0</v>
      </c>
      <c r="HL2">
        <v>0</v>
      </c>
      <c r="JB2" t="s">
        <v>2247</v>
      </c>
      <c r="JC2">
        <v>1</v>
      </c>
      <c r="JD2">
        <v>1</v>
      </c>
      <c r="JE2">
        <v>1</v>
      </c>
      <c r="JF2">
        <v>1</v>
      </c>
      <c r="JG2">
        <v>1</v>
      </c>
      <c r="JH2">
        <v>1</v>
      </c>
      <c r="JI2">
        <v>1</v>
      </c>
      <c r="JJ2">
        <v>1</v>
      </c>
      <c r="JK2">
        <v>1</v>
      </c>
      <c r="JL2">
        <v>1</v>
      </c>
      <c r="JM2">
        <v>1</v>
      </c>
      <c r="JN2">
        <v>1</v>
      </c>
      <c r="JO2">
        <v>1</v>
      </c>
      <c r="JP2">
        <v>1</v>
      </c>
      <c r="JQ2">
        <v>1</v>
      </c>
      <c r="JR2">
        <v>0</v>
      </c>
      <c r="JS2">
        <v>15</v>
      </c>
      <c r="JT2">
        <v>22</v>
      </c>
      <c r="JV2" t="s">
        <v>2239</v>
      </c>
      <c r="JW2">
        <v>500</v>
      </c>
      <c r="JX2" t="s">
        <v>2248</v>
      </c>
      <c r="KA2">
        <v>15</v>
      </c>
      <c r="KB2">
        <v>4</v>
      </c>
      <c r="KC2">
        <v>0</v>
      </c>
      <c r="KD2">
        <v>50000</v>
      </c>
      <c r="KE2">
        <v>0</v>
      </c>
      <c r="KG2" t="s">
        <v>2239</v>
      </c>
      <c r="KH2" t="s">
        <v>2249</v>
      </c>
      <c r="KI2">
        <v>1</v>
      </c>
      <c r="KJ2">
        <v>1</v>
      </c>
      <c r="KK2">
        <v>8000</v>
      </c>
      <c r="KL2">
        <v>100</v>
      </c>
      <c r="KM2" t="s">
        <v>2240</v>
      </c>
      <c r="KP2">
        <v>110</v>
      </c>
      <c r="KQ2">
        <v>7</v>
      </c>
      <c r="KR2">
        <v>0</v>
      </c>
      <c r="KS2">
        <v>180</v>
      </c>
      <c r="KT2">
        <v>0</v>
      </c>
      <c r="KV2" t="s">
        <v>2239</v>
      </c>
      <c r="KW2" t="s">
        <v>2250</v>
      </c>
      <c r="KX2">
        <v>0</v>
      </c>
      <c r="KY2">
        <v>1</v>
      </c>
      <c r="KZ2">
        <v>1</v>
      </c>
      <c r="LB2">
        <v>28500</v>
      </c>
      <c r="LC2">
        <v>35700</v>
      </c>
      <c r="LD2" t="s">
        <v>2240</v>
      </c>
      <c r="LG2">
        <v>90</v>
      </c>
      <c r="LH2">
        <v>8</v>
      </c>
      <c r="LI2">
        <v>0</v>
      </c>
      <c r="LJ2">
        <v>50</v>
      </c>
      <c r="LK2">
        <v>0</v>
      </c>
      <c r="LM2" t="s">
        <v>2239</v>
      </c>
      <c r="LN2">
        <v>4500</v>
      </c>
      <c r="LO2" t="s">
        <v>2240</v>
      </c>
      <c r="LR2">
        <v>175</v>
      </c>
      <c r="LS2">
        <v>7</v>
      </c>
      <c r="LT2">
        <v>0</v>
      </c>
      <c r="LU2">
        <v>75</v>
      </c>
      <c r="LV2">
        <v>0</v>
      </c>
      <c r="LX2" t="s">
        <v>2251</v>
      </c>
      <c r="MI2" t="s">
        <v>2239</v>
      </c>
      <c r="MJ2">
        <v>1100</v>
      </c>
      <c r="MK2" t="s">
        <v>2240</v>
      </c>
      <c r="MN2">
        <v>30</v>
      </c>
      <c r="MO2">
        <v>7</v>
      </c>
      <c r="MP2">
        <v>0</v>
      </c>
      <c r="MQ2">
        <v>150</v>
      </c>
      <c r="MR2">
        <v>0</v>
      </c>
      <c r="MT2" t="s">
        <v>2239</v>
      </c>
      <c r="MU2">
        <v>350</v>
      </c>
      <c r="MV2" t="s">
        <v>2240</v>
      </c>
      <c r="MY2">
        <v>180</v>
      </c>
      <c r="MZ2">
        <v>7</v>
      </c>
      <c r="NA2">
        <v>0</v>
      </c>
      <c r="NB2">
        <v>100</v>
      </c>
      <c r="NC2">
        <v>0</v>
      </c>
      <c r="NE2" t="s">
        <v>2239</v>
      </c>
      <c r="NF2" t="s">
        <v>2252</v>
      </c>
      <c r="NG2">
        <v>0</v>
      </c>
      <c r="NH2">
        <v>1</v>
      </c>
      <c r="NI2">
        <v>1</v>
      </c>
      <c r="NK2">
        <v>1000</v>
      </c>
      <c r="NL2">
        <v>2000</v>
      </c>
      <c r="NM2" t="s">
        <v>2240</v>
      </c>
      <c r="NP2">
        <v>210</v>
      </c>
      <c r="NQ2">
        <v>7</v>
      </c>
      <c r="NR2">
        <v>0</v>
      </c>
      <c r="NS2">
        <v>200</v>
      </c>
      <c r="NT2">
        <v>0</v>
      </c>
      <c r="NV2" t="s">
        <v>2239</v>
      </c>
      <c r="NW2">
        <v>6000</v>
      </c>
      <c r="NX2" t="s">
        <v>2240</v>
      </c>
      <c r="OA2">
        <v>120</v>
      </c>
      <c r="OB2">
        <v>7</v>
      </c>
      <c r="OC2">
        <v>0</v>
      </c>
      <c r="OD2">
        <v>100</v>
      </c>
      <c r="OE2">
        <v>0</v>
      </c>
      <c r="OG2" t="s">
        <v>2239</v>
      </c>
      <c r="OH2">
        <v>3100</v>
      </c>
      <c r="OI2" t="s">
        <v>2240</v>
      </c>
      <c r="OL2">
        <v>90</v>
      </c>
      <c r="OM2">
        <v>7</v>
      </c>
      <c r="ON2">
        <v>0</v>
      </c>
      <c r="OO2">
        <v>500</v>
      </c>
      <c r="OP2">
        <v>0</v>
      </c>
      <c r="OR2" t="s">
        <v>2239</v>
      </c>
      <c r="OS2">
        <v>2500</v>
      </c>
      <c r="OT2" t="s">
        <v>2240</v>
      </c>
      <c r="OW2">
        <v>275</v>
      </c>
      <c r="OX2">
        <v>7</v>
      </c>
      <c r="OY2">
        <v>0</v>
      </c>
      <c r="OZ2">
        <v>250</v>
      </c>
      <c r="PA2">
        <v>0</v>
      </c>
      <c r="PC2" t="s">
        <v>2251</v>
      </c>
      <c r="PN2" t="s">
        <v>2239</v>
      </c>
      <c r="PO2">
        <v>1000</v>
      </c>
      <c r="PP2" t="s">
        <v>2240</v>
      </c>
      <c r="PS2">
        <v>90</v>
      </c>
      <c r="PT2">
        <v>7</v>
      </c>
      <c r="PU2">
        <v>0</v>
      </c>
      <c r="PV2">
        <v>1200</v>
      </c>
      <c r="PW2">
        <v>0</v>
      </c>
      <c r="PY2" t="s">
        <v>2239</v>
      </c>
      <c r="PZ2" t="s">
        <v>2236</v>
      </c>
      <c r="QA2">
        <v>2500</v>
      </c>
      <c r="QD2" t="s">
        <v>2240</v>
      </c>
      <c r="QG2">
        <v>365</v>
      </c>
      <c r="QH2">
        <v>0</v>
      </c>
      <c r="QI2">
        <v>0</v>
      </c>
      <c r="QJ2">
        <v>1000</v>
      </c>
      <c r="QK2">
        <v>0</v>
      </c>
      <c r="QM2" t="s">
        <v>2239</v>
      </c>
      <c r="QN2">
        <v>300</v>
      </c>
      <c r="QO2" t="s">
        <v>2240</v>
      </c>
      <c r="QR2">
        <v>100</v>
      </c>
      <c r="QS2">
        <v>7</v>
      </c>
      <c r="QT2">
        <v>0</v>
      </c>
      <c r="QU2">
        <v>50000</v>
      </c>
      <c r="QV2">
        <v>0</v>
      </c>
      <c r="QX2" t="s">
        <v>2236</v>
      </c>
      <c r="QZ2" t="s">
        <v>2253</v>
      </c>
      <c r="RA2">
        <v>1</v>
      </c>
      <c r="RB2">
        <v>1</v>
      </c>
      <c r="RC2">
        <v>1</v>
      </c>
      <c r="RD2">
        <v>1</v>
      </c>
      <c r="RE2">
        <v>1</v>
      </c>
      <c r="RF2">
        <v>1</v>
      </c>
      <c r="RG2">
        <v>1</v>
      </c>
      <c r="RH2">
        <v>1</v>
      </c>
      <c r="RI2">
        <v>1</v>
      </c>
      <c r="RJ2">
        <v>1</v>
      </c>
      <c r="RK2">
        <v>1</v>
      </c>
      <c r="RL2">
        <v>1</v>
      </c>
      <c r="RM2">
        <v>1</v>
      </c>
      <c r="RN2">
        <v>1</v>
      </c>
      <c r="RO2">
        <v>1</v>
      </c>
      <c r="RP2">
        <v>0</v>
      </c>
      <c r="RR2" t="s">
        <v>2254</v>
      </c>
      <c r="RS2">
        <v>1</v>
      </c>
      <c r="RT2">
        <v>1</v>
      </c>
      <c r="RU2">
        <v>1</v>
      </c>
      <c r="RV2">
        <v>0</v>
      </c>
      <c r="RW2">
        <v>1</v>
      </c>
      <c r="RX2">
        <v>1</v>
      </c>
      <c r="RY2">
        <v>1</v>
      </c>
      <c r="RZ2">
        <v>0</v>
      </c>
      <c r="SA2">
        <v>1</v>
      </c>
      <c r="SB2">
        <v>0</v>
      </c>
      <c r="SC2">
        <v>0</v>
      </c>
      <c r="SF2" t="s">
        <v>2245</v>
      </c>
      <c r="SG2">
        <v>1</v>
      </c>
      <c r="SH2">
        <v>0</v>
      </c>
      <c r="SI2">
        <v>0</v>
      </c>
      <c r="SJ2">
        <v>0</v>
      </c>
      <c r="AQG2" t="s">
        <v>2255</v>
      </c>
      <c r="AQH2">
        <v>0</v>
      </c>
      <c r="AQI2">
        <v>1</v>
      </c>
      <c r="AQJ2">
        <v>1</v>
      </c>
      <c r="AQK2">
        <v>1</v>
      </c>
      <c r="AQL2">
        <v>1</v>
      </c>
      <c r="AQM2">
        <v>1</v>
      </c>
      <c r="AQN2">
        <v>1</v>
      </c>
      <c r="AQO2">
        <v>0</v>
      </c>
      <c r="AQP2">
        <v>0</v>
      </c>
      <c r="AQQ2">
        <v>0</v>
      </c>
      <c r="AQS2" t="s">
        <v>2256</v>
      </c>
      <c r="AQT2">
        <v>0</v>
      </c>
      <c r="AQU2">
        <v>0</v>
      </c>
      <c r="AQV2">
        <v>1</v>
      </c>
      <c r="AQW2">
        <v>1</v>
      </c>
      <c r="AQX2">
        <v>0</v>
      </c>
      <c r="AQY2">
        <v>0</v>
      </c>
      <c r="AQZ2">
        <v>0</v>
      </c>
      <c r="ARA2">
        <v>0</v>
      </c>
      <c r="ARB2">
        <v>0</v>
      </c>
      <c r="ARC2">
        <v>0</v>
      </c>
      <c r="ARD2">
        <v>0</v>
      </c>
      <c r="ARF2" t="s">
        <v>2257</v>
      </c>
      <c r="ARG2" t="s">
        <v>2258</v>
      </c>
      <c r="ARH2" t="s">
        <v>2244</v>
      </c>
      <c r="ARI2">
        <v>1</v>
      </c>
      <c r="ARJ2">
        <v>0</v>
      </c>
      <c r="ARK2">
        <v>0</v>
      </c>
      <c r="ARL2">
        <v>0</v>
      </c>
      <c r="ARM2">
        <v>0</v>
      </c>
      <c r="ARN2">
        <v>0</v>
      </c>
      <c r="ARP2" t="s">
        <v>510</v>
      </c>
      <c r="ASA2" t="s">
        <v>2259</v>
      </c>
      <c r="ASB2" t="s">
        <v>2260</v>
      </c>
      <c r="ASC2">
        <v>0</v>
      </c>
      <c r="ASD2">
        <v>0</v>
      </c>
      <c r="ASE2">
        <v>0</v>
      </c>
      <c r="ASF2">
        <v>0</v>
      </c>
      <c r="ASG2">
        <v>0</v>
      </c>
      <c r="ASH2">
        <v>0</v>
      </c>
      <c r="ASI2">
        <v>0</v>
      </c>
      <c r="ASJ2">
        <v>0</v>
      </c>
      <c r="ASK2">
        <v>1</v>
      </c>
      <c r="ASL2">
        <v>0</v>
      </c>
      <c r="ASN2" t="s">
        <v>2261</v>
      </c>
      <c r="ASO2">
        <v>0</v>
      </c>
      <c r="ASP2">
        <v>0</v>
      </c>
      <c r="ASQ2">
        <v>1</v>
      </c>
      <c r="ASR2">
        <v>1</v>
      </c>
      <c r="ASS2">
        <v>1</v>
      </c>
      <c r="AST2">
        <v>1</v>
      </c>
      <c r="ASU2">
        <v>0</v>
      </c>
      <c r="ASV2">
        <v>0</v>
      </c>
      <c r="ASW2">
        <v>0</v>
      </c>
      <c r="ASX2">
        <v>0</v>
      </c>
      <c r="ASZ2" t="s">
        <v>506</v>
      </c>
      <c r="ATA2">
        <v>0</v>
      </c>
      <c r="ATB2">
        <v>0</v>
      </c>
      <c r="ATC2">
        <v>0</v>
      </c>
      <c r="ATD2">
        <v>0</v>
      </c>
      <c r="ATE2">
        <v>0</v>
      </c>
      <c r="ATF2">
        <v>0</v>
      </c>
      <c r="ATG2">
        <v>1</v>
      </c>
      <c r="ATH2">
        <v>0</v>
      </c>
      <c r="ATI2">
        <v>0</v>
      </c>
      <c r="ATJ2" t="s">
        <v>2262</v>
      </c>
      <c r="ATK2" t="s">
        <v>2263</v>
      </c>
      <c r="ATL2">
        <v>0</v>
      </c>
      <c r="ATM2">
        <v>0</v>
      </c>
      <c r="ATN2">
        <v>1</v>
      </c>
      <c r="ATO2">
        <v>0</v>
      </c>
      <c r="ATP2">
        <v>1</v>
      </c>
      <c r="ATQ2">
        <v>1</v>
      </c>
      <c r="ATR2">
        <v>1</v>
      </c>
      <c r="ATS2">
        <v>0</v>
      </c>
      <c r="ATT2">
        <v>0</v>
      </c>
      <c r="ATV2" t="s">
        <v>2264</v>
      </c>
      <c r="ATZ2" t="s">
        <v>2264</v>
      </c>
      <c r="AUI2">
        <v>544807877</v>
      </c>
      <c r="AUJ2" s="165">
        <v>45370.617777777778</v>
      </c>
      <c r="AUM2" t="s">
        <v>2265</v>
      </c>
      <c r="AUN2" t="s">
        <v>2266</v>
      </c>
      <c r="AUO2" t="s">
        <v>2267</v>
      </c>
    </row>
    <row r="3" spans="1:1238" x14ac:dyDescent="0.35">
      <c r="A3">
        <v>2</v>
      </c>
      <c r="B3" t="s">
        <v>2268</v>
      </c>
      <c r="C3" s="165">
        <v>45369</v>
      </c>
      <c r="D3" t="s">
        <v>2227</v>
      </c>
      <c r="E3" t="s">
        <v>2228</v>
      </c>
      <c r="F3" s="165">
        <v>45369.675885486111</v>
      </c>
      <c r="G3" s="165">
        <v>45370.603963530091</v>
      </c>
      <c r="H3" t="s">
        <v>2229</v>
      </c>
      <c r="K3" t="s">
        <v>2230</v>
      </c>
      <c r="L3" s="165">
        <v>45369</v>
      </c>
      <c r="M3" t="s">
        <v>2231</v>
      </c>
      <c r="N3" t="s">
        <v>2232</v>
      </c>
      <c r="O3" t="s">
        <v>71</v>
      </c>
      <c r="P3" t="s">
        <v>2233</v>
      </c>
      <c r="S3" t="s">
        <v>2234</v>
      </c>
      <c r="T3" t="s">
        <v>2235</v>
      </c>
      <c r="V3" t="s">
        <v>2236</v>
      </c>
      <c r="X3" t="s">
        <v>2237</v>
      </c>
      <c r="AA3" t="s">
        <v>2238</v>
      </c>
      <c r="AB3">
        <v>1</v>
      </c>
      <c r="AC3">
        <v>1</v>
      </c>
      <c r="AD3">
        <v>1</v>
      </c>
      <c r="AE3">
        <v>0</v>
      </c>
      <c r="AF3">
        <v>3</v>
      </c>
      <c r="AH3" t="s">
        <v>2239</v>
      </c>
      <c r="AI3">
        <v>3000</v>
      </c>
      <c r="AJ3" t="s">
        <v>2240</v>
      </c>
      <c r="AM3">
        <v>145</v>
      </c>
      <c r="AN3">
        <v>7</v>
      </c>
      <c r="AO3">
        <v>0</v>
      </c>
      <c r="AP3">
        <v>80</v>
      </c>
      <c r="AQ3">
        <v>0</v>
      </c>
      <c r="AS3" t="s">
        <v>2239</v>
      </c>
      <c r="AT3" t="s">
        <v>2241</v>
      </c>
      <c r="AU3">
        <v>1</v>
      </c>
      <c r="AV3">
        <v>1</v>
      </c>
      <c r="AW3">
        <v>3000</v>
      </c>
      <c r="AX3">
        <v>3850</v>
      </c>
      <c r="AY3" t="s">
        <v>2240</v>
      </c>
      <c r="BB3">
        <v>120</v>
      </c>
      <c r="BC3">
        <v>7</v>
      </c>
      <c r="BD3">
        <v>0</v>
      </c>
      <c r="BE3">
        <v>90</v>
      </c>
      <c r="BF3">
        <v>0</v>
      </c>
      <c r="BH3" t="s">
        <v>2239</v>
      </c>
      <c r="BI3" t="s">
        <v>2243</v>
      </c>
      <c r="BJ3">
        <v>1</v>
      </c>
      <c r="BK3">
        <v>1</v>
      </c>
      <c r="BL3">
        <v>575</v>
      </c>
      <c r="BM3">
        <v>375</v>
      </c>
      <c r="BN3" t="s">
        <v>2240</v>
      </c>
      <c r="BQ3">
        <v>30</v>
      </c>
      <c r="BR3">
        <v>7</v>
      </c>
      <c r="BS3">
        <v>0</v>
      </c>
      <c r="BT3">
        <v>10000</v>
      </c>
      <c r="BU3">
        <v>0</v>
      </c>
      <c r="BW3" t="s">
        <v>2244</v>
      </c>
      <c r="CS3" t="s">
        <v>2245</v>
      </c>
      <c r="CT3">
        <v>1</v>
      </c>
      <c r="CU3">
        <v>0</v>
      </c>
      <c r="CV3">
        <v>0</v>
      </c>
      <c r="CW3">
        <v>0</v>
      </c>
      <c r="EK3" t="s">
        <v>2246</v>
      </c>
      <c r="EL3">
        <v>1</v>
      </c>
      <c r="EM3">
        <v>1</v>
      </c>
      <c r="EN3">
        <v>1</v>
      </c>
      <c r="EO3">
        <v>1</v>
      </c>
      <c r="EP3">
        <v>0</v>
      </c>
      <c r="EQ3">
        <v>4</v>
      </c>
      <c r="ES3" t="s">
        <v>2239</v>
      </c>
      <c r="ET3">
        <v>5500</v>
      </c>
      <c r="EU3" t="s">
        <v>2240</v>
      </c>
      <c r="EX3">
        <v>90</v>
      </c>
      <c r="EY3">
        <v>7</v>
      </c>
      <c r="EZ3">
        <v>0</v>
      </c>
      <c r="FA3">
        <v>80</v>
      </c>
      <c r="FB3">
        <v>0</v>
      </c>
      <c r="FD3" t="s">
        <v>2239</v>
      </c>
      <c r="FE3">
        <v>28500</v>
      </c>
      <c r="FF3" t="s">
        <v>2240</v>
      </c>
      <c r="FI3">
        <v>90</v>
      </c>
      <c r="FJ3">
        <v>7</v>
      </c>
      <c r="FK3">
        <v>0</v>
      </c>
      <c r="FL3">
        <v>30</v>
      </c>
      <c r="FM3">
        <v>0</v>
      </c>
      <c r="FO3" t="s">
        <v>2239</v>
      </c>
      <c r="FP3">
        <v>700</v>
      </c>
      <c r="FQ3" t="s">
        <v>2240</v>
      </c>
      <c r="FT3">
        <v>120</v>
      </c>
      <c r="FU3">
        <v>7</v>
      </c>
      <c r="FV3">
        <v>0</v>
      </c>
      <c r="FW3">
        <v>75</v>
      </c>
      <c r="FX3">
        <v>0</v>
      </c>
      <c r="FZ3" t="s">
        <v>2239</v>
      </c>
      <c r="GA3">
        <v>4500</v>
      </c>
      <c r="GB3" t="s">
        <v>2240</v>
      </c>
      <c r="GE3">
        <v>90</v>
      </c>
      <c r="GF3">
        <v>7</v>
      </c>
      <c r="GG3">
        <v>0</v>
      </c>
      <c r="GH3">
        <v>250</v>
      </c>
      <c r="GI3">
        <v>0</v>
      </c>
      <c r="GK3" t="s">
        <v>2244</v>
      </c>
      <c r="HH3" t="s">
        <v>2245</v>
      </c>
      <c r="HI3">
        <v>1</v>
      </c>
      <c r="HJ3">
        <v>0</v>
      </c>
      <c r="HK3">
        <v>0</v>
      </c>
      <c r="HL3">
        <v>0</v>
      </c>
      <c r="JB3" t="s">
        <v>2247</v>
      </c>
      <c r="JC3">
        <v>1</v>
      </c>
      <c r="JD3">
        <v>1</v>
      </c>
      <c r="JE3">
        <v>1</v>
      </c>
      <c r="JF3">
        <v>1</v>
      </c>
      <c r="JG3">
        <v>1</v>
      </c>
      <c r="JH3">
        <v>1</v>
      </c>
      <c r="JI3">
        <v>1</v>
      </c>
      <c r="JJ3">
        <v>1</v>
      </c>
      <c r="JK3">
        <v>1</v>
      </c>
      <c r="JL3">
        <v>1</v>
      </c>
      <c r="JM3">
        <v>1</v>
      </c>
      <c r="JN3">
        <v>1</v>
      </c>
      <c r="JO3">
        <v>1</v>
      </c>
      <c r="JP3">
        <v>1</v>
      </c>
      <c r="JQ3">
        <v>1</v>
      </c>
      <c r="JR3">
        <v>0</v>
      </c>
      <c r="JS3">
        <v>15</v>
      </c>
      <c r="JT3">
        <v>22</v>
      </c>
      <c r="JV3" t="s">
        <v>2239</v>
      </c>
      <c r="JW3">
        <v>500</v>
      </c>
      <c r="JX3" t="s">
        <v>2248</v>
      </c>
      <c r="KA3">
        <v>24</v>
      </c>
      <c r="KB3">
        <v>7</v>
      </c>
      <c r="KC3">
        <v>0</v>
      </c>
      <c r="KD3">
        <v>90</v>
      </c>
      <c r="KE3">
        <v>0</v>
      </c>
      <c r="KG3" t="s">
        <v>2239</v>
      </c>
      <c r="KH3" t="s">
        <v>2269</v>
      </c>
      <c r="KI3">
        <v>1</v>
      </c>
      <c r="KJ3">
        <v>1</v>
      </c>
      <c r="KK3">
        <v>8000</v>
      </c>
      <c r="KL3">
        <v>100</v>
      </c>
      <c r="KM3" t="s">
        <v>2240</v>
      </c>
      <c r="KP3">
        <v>120</v>
      </c>
      <c r="KQ3">
        <v>7</v>
      </c>
      <c r="KR3">
        <v>0</v>
      </c>
      <c r="KS3">
        <v>90</v>
      </c>
      <c r="KT3">
        <v>0</v>
      </c>
      <c r="KV3" t="s">
        <v>2239</v>
      </c>
      <c r="KW3" t="s">
        <v>2250</v>
      </c>
      <c r="KX3">
        <v>0</v>
      </c>
      <c r="KY3">
        <v>1</v>
      </c>
      <c r="KZ3">
        <v>1</v>
      </c>
      <c r="LB3">
        <v>28000</v>
      </c>
      <c r="LC3">
        <v>35700</v>
      </c>
      <c r="LD3" t="s">
        <v>2240</v>
      </c>
      <c r="LG3">
        <v>60</v>
      </c>
      <c r="LH3">
        <v>7</v>
      </c>
      <c r="LI3">
        <v>0</v>
      </c>
      <c r="LJ3">
        <v>50</v>
      </c>
      <c r="LK3">
        <v>0</v>
      </c>
      <c r="LM3" t="s">
        <v>2251</v>
      </c>
      <c r="LX3" t="s">
        <v>2239</v>
      </c>
      <c r="LY3">
        <v>5000</v>
      </c>
      <c r="LZ3" t="s">
        <v>2240</v>
      </c>
      <c r="MC3">
        <v>120</v>
      </c>
      <c r="MD3">
        <v>7</v>
      </c>
      <c r="ME3">
        <v>0</v>
      </c>
      <c r="MF3">
        <v>50</v>
      </c>
      <c r="MG3">
        <v>0</v>
      </c>
      <c r="MI3" t="s">
        <v>2251</v>
      </c>
      <c r="MT3" t="s">
        <v>2239</v>
      </c>
      <c r="MU3">
        <v>300</v>
      </c>
      <c r="MV3" t="s">
        <v>2240</v>
      </c>
      <c r="MY3">
        <v>210</v>
      </c>
      <c r="MZ3">
        <v>7</v>
      </c>
      <c r="NA3">
        <v>0</v>
      </c>
      <c r="NB3">
        <v>100</v>
      </c>
      <c r="NC3">
        <v>0</v>
      </c>
      <c r="NE3" t="s">
        <v>2251</v>
      </c>
      <c r="NV3" t="s">
        <v>2239</v>
      </c>
      <c r="NW3">
        <v>6000</v>
      </c>
      <c r="NX3" t="s">
        <v>2240</v>
      </c>
      <c r="OA3">
        <v>180</v>
      </c>
      <c r="OB3">
        <v>7</v>
      </c>
      <c r="OC3">
        <v>0</v>
      </c>
      <c r="OD3">
        <v>50</v>
      </c>
      <c r="OE3">
        <v>0</v>
      </c>
      <c r="OG3" t="s">
        <v>2239</v>
      </c>
      <c r="OH3">
        <v>3500</v>
      </c>
      <c r="OI3" t="s">
        <v>2240</v>
      </c>
      <c r="OL3">
        <v>90</v>
      </c>
      <c r="OM3">
        <v>7</v>
      </c>
      <c r="ON3">
        <v>0</v>
      </c>
      <c r="OO3">
        <v>95</v>
      </c>
      <c r="OP3">
        <v>0</v>
      </c>
      <c r="OR3" t="s">
        <v>2239</v>
      </c>
      <c r="OS3">
        <v>2500</v>
      </c>
      <c r="OT3" t="s">
        <v>2240</v>
      </c>
      <c r="OW3">
        <v>180</v>
      </c>
      <c r="OX3">
        <v>7</v>
      </c>
      <c r="OY3">
        <v>0</v>
      </c>
      <c r="OZ3">
        <v>450</v>
      </c>
      <c r="PA3">
        <v>0</v>
      </c>
      <c r="PC3" t="s">
        <v>2251</v>
      </c>
      <c r="PN3" t="s">
        <v>2239</v>
      </c>
      <c r="PO3">
        <v>1000</v>
      </c>
      <c r="PP3" t="s">
        <v>2240</v>
      </c>
      <c r="PS3">
        <v>90</v>
      </c>
      <c r="PT3">
        <v>7</v>
      </c>
      <c r="PU3">
        <v>0</v>
      </c>
      <c r="PV3">
        <v>500</v>
      </c>
      <c r="PW3">
        <v>0</v>
      </c>
      <c r="PY3" t="s">
        <v>2251</v>
      </c>
      <c r="QM3" t="s">
        <v>2239</v>
      </c>
      <c r="QN3">
        <v>300</v>
      </c>
      <c r="QO3" t="s">
        <v>2240</v>
      </c>
      <c r="QR3">
        <v>1000</v>
      </c>
      <c r="QS3">
        <v>7</v>
      </c>
      <c r="QT3">
        <v>0</v>
      </c>
      <c r="QU3">
        <v>3000</v>
      </c>
      <c r="QV3">
        <v>0</v>
      </c>
      <c r="QX3" t="s">
        <v>2236</v>
      </c>
      <c r="QZ3" t="s">
        <v>2270</v>
      </c>
      <c r="RA3">
        <v>1</v>
      </c>
      <c r="RB3">
        <v>1</v>
      </c>
      <c r="RC3">
        <v>1</v>
      </c>
      <c r="RD3">
        <v>1</v>
      </c>
      <c r="RE3">
        <v>0</v>
      </c>
      <c r="RF3">
        <v>1</v>
      </c>
      <c r="RG3">
        <v>1</v>
      </c>
      <c r="RH3">
        <v>1</v>
      </c>
      <c r="RI3">
        <v>1</v>
      </c>
      <c r="RJ3">
        <v>1</v>
      </c>
      <c r="RK3">
        <v>1</v>
      </c>
      <c r="RL3">
        <v>1</v>
      </c>
      <c r="RM3">
        <v>1</v>
      </c>
      <c r="RN3">
        <v>1</v>
      </c>
      <c r="RO3">
        <v>1</v>
      </c>
      <c r="RP3">
        <v>0</v>
      </c>
      <c r="RR3" t="s">
        <v>2271</v>
      </c>
      <c r="RS3">
        <v>0</v>
      </c>
      <c r="RT3">
        <v>1</v>
      </c>
      <c r="RU3">
        <v>1</v>
      </c>
      <c r="RV3">
        <v>0</v>
      </c>
      <c r="RW3">
        <v>1</v>
      </c>
      <c r="RX3">
        <v>1</v>
      </c>
      <c r="RY3">
        <v>1</v>
      </c>
      <c r="RZ3">
        <v>1</v>
      </c>
      <c r="SA3">
        <v>0</v>
      </c>
      <c r="SB3">
        <v>0</v>
      </c>
      <c r="SC3">
        <v>0</v>
      </c>
      <c r="SF3" t="s">
        <v>2245</v>
      </c>
      <c r="SG3">
        <v>1</v>
      </c>
      <c r="SH3">
        <v>0</v>
      </c>
      <c r="SI3">
        <v>0</v>
      </c>
      <c r="SJ3">
        <v>0</v>
      </c>
      <c r="AQG3" t="s">
        <v>2260</v>
      </c>
      <c r="AQH3">
        <v>0</v>
      </c>
      <c r="AQI3">
        <v>0</v>
      </c>
      <c r="AQJ3">
        <v>0</v>
      </c>
      <c r="AQK3">
        <v>0</v>
      </c>
      <c r="AQL3">
        <v>0</v>
      </c>
      <c r="AQM3">
        <v>0</v>
      </c>
      <c r="AQN3">
        <v>0</v>
      </c>
      <c r="AQO3">
        <v>0</v>
      </c>
      <c r="AQP3">
        <v>1</v>
      </c>
      <c r="AQQ3">
        <v>0</v>
      </c>
      <c r="AQS3" t="s">
        <v>2272</v>
      </c>
      <c r="AQT3">
        <v>0</v>
      </c>
      <c r="AQU3">
        <v>0</v>
      </c>
      <c r="AQV3">
        <v>1</v>
      </c>
      <c r="AQW3">
        <v>1</v>
      </c>
      <c r="AQX3">
        <v>0</v>
      </c>
      <c r="AQY3">
        <v>0</v>
      </c>
      <c r="AQZ3">
        <v>1</v>
      </c>
      <c r="ARA3">
        <v>0</v>
      </c>
      <c r="ARB3">
        <v>0</v>
      </c>
      <c r="ARC3">
        <v>0</v>
      </c>
      <c r="ARD3">
        <v>0</v>
      </c>
      <c r="ARF3" t="s">
        <v>2257</v>
      </c>
      <c r="ARG3" t="s">
        <v>2273</v>
      </c>
      <c r="ARH3" t="s">
        <v>2244</v>
      </c>
      <c r="ARI3">
        <v>1</v>
      </c>
      <c r="ARJ3">
        <v>0</v>
      </c>
      <c r="ARK3">
        <v>0</v>
      </c>
      <c r="ARL3">
        <v>0</v>
      </c>
      <c r="ARM3">
        <v>0</v>
      </c>
      <c r="ARN3">
        <v>0</v>
      </c>
      <c r="ARP3" t="s">
        <v>2244</v>
      </c>
      <c r="ASA3" t="s">
        <v>2259</v>
      </c>
      <c r="ASB3" t="s">
        <v>2274</v>
      </c>
      <c r="ASC3">
        <v>0</v>
      </c>
      <c r="ASD3">
        <v>0</v>
      </c>
      <c r="ASE3">
        <v>1</v>
      </c>
      <c r="ASF3">
        <v>1</v>
      </c>
      <c r="ASG3">
        <v>1</v>
      </c>
      <c r="ASH3">
        <v>1</v>
      </c>
      <c r="ASI3">
        <v>1</v>
      </c>
      <c r="ASJ3">
        <v>0</v>
      </c>
      <c r="ASK3">
        <v>0</v>
      </c>
      <c r="ASL3">
        <v>0</v>
      </c>
      <c r="ASN3" t="s">
        <v>2275</v>
      </c>
      <c r="ASO3">
        <v>0</v>
      </c>
      <c r="ASP3">
        <v>0</v>
      </c>
      <c r="ASQ3">
        <v>1</v>
      </c>
      <c r="ASR3">
        <v>1</v>
      </c>
      <c r="ASS3">
        <v>0</v>
      </c>
      <c r="AST3">
        <v>1</v>
      </c>
      <c r="ASU3">
        <v>0</v>
      </c>
      <c r="ASV3">
        <v>0</v>
      </c>
      <c r="ASW3">
        <v>0</v>
      </c>
      <c r="ASX3">
        <v>0</v>
      </c>
      <c r="ASZ3" t="s">
        <v>2260</v>
      </c>
      <c r="ATA3">
        <v>0</v>
      </c>
      <c r="ATB3">
        <v>0</v>
      </c>
      <c r="ATC3">
        <v>0</v>
      </c>
      <c r="ATD3">
        <v>0</v>
      </c>
      <c r="ATE3">
        <v>0</v>
      </c>
      <c r="ATF3">
        <v>0</v>
      </c>
      <c r="ATG3">
        <v>0</v>
      </c>
      <c r="ATH3">
        <v>1</v>
      </c>
      <c r="ATI3">
        <v>0</v>
      </c>
      <c r="ATK3" t="s">
        <v>2276</v>
      </c>
      <c r="ATL3">
        <v>0</v>
      </c>
      <c r="ATM3">
        <v>1</v>
      </c>
      <c r="ATN3">
        <v>1</v>
      </c>
      <c r="ATO3">
        <v>0</v>
      </c>
      <c r="ATP3">
        <v>0</v>
      </c>
      <c r="ATQ3">
        <v>1</v>
      </c>
      <c r="ATR3">
        <v>1</v>
      </c>
      <c r="ATS3">
        <v>0</v>
      </c>
      <c r="ATT3">
        <v>0</v>
      </c>
      <c r="ATV3" t="s">
        <v>2264</v>
      </c>
      <c r="ATZ3" t="s">
        <v>2264</v>
      </c>
      <c r="AUI3">
        <v>544807897</v>
      </c>
      <c r="AUJ3" s="165">
        <v>45370.617812500001</v>
      </c>
      <c r="AUM3" t="s">
        <v>2265</v>
      </c>
      <c r="AUN3" t="s">
        <v>2266</v>
      </c>
      <c r="AUO3" t="s">
        <v>2267</v>
      </c>
    </row>
    <row r="4" spans="1:1238" x14ac:dyDescent="0.35">
      <c r="A4">
        <v>3</v>
      </c>
      <c r="B4" t="s">
        <v>2277</v>
      </c>
      <c r="C4" s="165">
        <v>45369</v>
      </c>
      <c r="D4" t="s">
        <v>2227</v>
      </c>
      <c r="E4" t="s">
        <v>2228</v>
      </c>
      <c r="F4" s="165">
        <v>45369.815966388887</v>
      </c>
      <c r="G4" s="165">
        <v>45370.61691001158</v>
      </c>
      <c r="H4" t="s">
        <v>2229</v>
      </c>
      <c r="K4" t="s">
        <v>2230</v>
      </c>
      <c r="L4" s="165">
        <v>45370</v>
      </c>
      <c r="M4" t="s">
        <v>2231</v>
      </c>
      <c r="N4" t="s">
        <v>2232</v>
      </c>
      <c r="O4" t="s">
        <v>71</v>
      </c>
      <c r="P4" t="s">
        <v>2233</v>
      </c>
      <c r="S4" t="s">
        <v>2234</v>
      </c>
      <c r="T4" t="s">
        <v>2235</v>
      </c>
      <c r="V4" t="s">
        <v>2236</v>
      </c>
      <c r="X4" t="s">
        <v>2278</v>
      </c>
      <c r="AA4" t="s">
        <v>2238</v>
      </c>
      <c r="AB4">
        <v>1</v>
      </c>
      <c r="AC4">
        <v>1</v>
      </c>
      <c r="AD4">
        <v>1</v>
      </c>
      <c r="AE4">
        <v>0</v>
      </c>
      <c r="AF4">
        <v>3</v>
      </c>
      <c r="AH4" t="s">
        <v>2239</v>
      </c>
      <c r="AI4">
        <v>1750</v>
      </c>
      <c r="AJ4" t="s">
        <v>2240</v>
      </c>
      <c r="AM4">
        <v>240</v>
      </c>
      <c r="AN4">
        <v>7</v>
      </c>
      <c r="AO4">
        <v>0</v>
      </c>
      <c r="AP4">
        <v>450</v>
      </c>
      <c r="AQ4">
        <v>0</v>
      </c>
      <c r="AS4" t="s">
        <v>2239</v>
      </c>
      <c r="AT4" t="s">
        <v>2279</v>
      </c>
      <c r="AU4">
        <v>1</v>
      </c>
      <c r="AV4">
        <v>0</v>
      </c>
      <c r="AW4">
        <v>3000</v>
      </c>
      <c r="AY4" t="s">
        <v>2240</v>
      </c>
      <c r="BB4">
        <v>90</v>
      </c>
      <c r="BC4">
        <v>7</v>
      </c>
      <c r="BD4">
        <v>0</v>
      </c>
      <c r="BE4">
        <v>1000</v>
      </c>
      <c r="BF4">
        <v>0</v>
      </c>
      <c r="BH4" t="s">
        <v>2251</v>
      </c>
      <c r="BW4" t="s">
        <v>2236</v>
      </c>
      <c r="BY4" t="s">
        <v>2280</v>
      </c>
      <c r="BZ4">
        <v>0</v>
      </c>
      <c r="CA4">
        <v>1</v>
      </c>
      <c r="CB4">
        <v>1</v>
      </c>
      <c r="CC4">
        <v>0</v>
      </c>
      <c r="CE4" t="s">
        <v>2281</v>
      </c>
      <c r="CF4">
        <v>0</v>
      </c>
      <c r="CG4">
        <v>0</v>
      </c>
      <c r="CH4">
        <v>0</v>
      </c>
      <c r="CI4">
        <v>0</v>
      </c>
      <c r="CJ4">
        <v>1</v>
      </c>
      <c r="CK4">
        <v>0</v>
      </c>
      <c r="CL4">
        <v>1</v>
      </c>
      <c r="CM4">
        <v>1</v>
      </c>
      <c r="CN4">
        <v>1</v>
      </c>
      <c r="CO4">
        <v>0</v>
      </c>
      <c r="CP4">
        <v>0</v>
      </c>
      <c r="CS4" t="s">
        <v>2245</v>
      </c>
      <c r="CT4">
        <v>1</v>
      </c>
      <c r="CU4">
        <v>0</v>
      </c>
      <c r="CV4">
        <v>0</v>
      </c>
      <c r="CW4">
        <v>0</v>
      </c>
      <c r="EK4" t="s">
        <v>2282</v>
      </c>
      <c r="EL4">
        <v>1</v>
      </c>
      <c r="EM4">
        <v>1</v>
      </c>
      <c r="EN4">
        <v>1</v>
      </c>
      <c r="EO4">
        <v>1</v>
      </c>
      <c r="EP4">
        <v>0</v>
      </c>
      <c r="EQ4">
        <v>4</v>
      </c>
      <c r="ES4" t="s">
        <v>2239</v>
      </c>
      <c r="ET4">
        <v>5400</v>
      </c>
      <c r="EU4" t="s">
        <v>2240</v>
      </c>
      <c r="EX4">
        <v>120</v>
      </c>
      <c r="EY4">
        <v>7</v>
      </c>
      <c r="EZ4">
        <v>0</v>
      </c>
      <c r="FA4">
        <v>100</v>
      </c>
      <c r="FB4">
        <v>0</v>
      </c>
      <c r="FD4" t="s">
        <v>2239</v>
      </c>
      <c r="FE4">
        <v>29000</v>
      </c>
      <c r="FF4" t="s">
        <v>2240</v>
      </c>
      <c r="FI4">
        <v>90</v>
      </c>
      <c r="FJ4">
        <v>7</v>
      </c>
      <c r="FK4">
        <v>0</v>
      </c>
      <c r="FL4">
        <v>35</v>
      </c>
      <c r="FM4">
        <v>0</v>
      </c>
      <c r="FO4" t="s">
        <v>2239</v>
      </c>
      <c r="FP4">
        <v>750</v>
      </c>
      <c r="FQ4" t="s">
        <v>2240</v>
      </c>
      <c r="FT4">
        <v>240</v>
      </c>
      <c r="FU4">
        <v>7</v>
      </c>
      <c r="FV4">
        <v>0</v>
      </c>
      <c r="FW4">
        <v>70</v>
      </c>
      <c r="FX4">
        <v>0</v>
      </c>
      <c r="FZ4" t="s">
        <v>2239</v>
      </c>
      <c r="GA4">
        <v>4500</v>
      </c>
      <c r="GB4" t="s">
        <v>2240</v>
      </c>
      <c r="GE4">
        <v>120</v>
      </c>
      <c r="GF4">
        <v>7</v>
      </c>
      <c r="GG4">
        <v>0</v>
      </c>
      <c r="GH4">
        <v>150</v>
      </c>
      <c r="GI4">
        <v>0</v>
      </c>
      <c r="GK4" t="s">
        <v>2244</v>
      </c>
      <c r="HH4" t="s">
        <v>2245</v>
      </c>
      <c r="HI4">
        <v>1</v>
      </c>
      <c r="HJ4">
        <v>0</v>
      </c>
      <c r="HK4">
        <v>0</v>
      </c>
      <c r="HL4">
        <v>0</v>
      </c>
      <c r="JB4" t="s">
        <v>2247</v>
      </c>
      <c r="JC4">
        <v>1</v>
      </c>
      <c r="JD4">
        <v>1</v>
      </c>
      <c r="JE4">
        <v>1</v>
      </c>
      <c r="JF4">
        <v>1</v>
      </c>
      <c r="JG4">
        <v>1</v>
      </c>
      <c r="JH4">
        <v>1</v>
      </c>
      <c r="JI4">
        <v>1</v>
      </c>
      <c r="JJ4">
        <v>1</v>
      </c>
      <c r="JK4">
        <v>1</v>
      </c>
      <c r="JL4">
        <v>1</v>
      </c>
      <c r="JM4">
        <v>1</v>
      </c>
      <c r="JN4">
        <v>1</v>
      </c>
      <c r="JO4">
        <v>1</v>
      </c>
      <c r="JP4">
        <v>1</v>
      </c>
      <c r="JQ4">
        <v>1</v>
      </c>
      <c r="JR4">
        <v>0</v>
      </c>
      <c r="JS4">
        <v>15</v>
      </c>
      <c r="JT4">
        <v>22</v>
      </c>
      <c r="JV4" t="s">
        <v>2239</v>
      </c>
      <c r="JW4">
        <v>500</v>
      </c>
      <c r="JX4" t="s">
        <v>2248</v>
      </c>
      <c r="KA4">
        <v>9</v>
      </c>
      <c r="KB4">
        <v>5</v>
      </c>
      <c r="KC4">
        <v>0</v>
      </c>
      <c r="KD4">
        <v>10000</v>
      </c>
      <c r="KE4">
        <v>0</v>
      </c>
      <c r="KG4" t="s">
        <v>2239</v>
      </c>
      <c r="KH4" t="s">
        <v>2269</v>
      </c>
      <c r="KI4">
        <v>1</v>
      </c>
      <c r="KJ4">
        <v>1</v>
      </c>
      <c r="KK4">
        <v>9000</v>
      </c>
      <c r="KL4">
        <v>100</v>
      </c>
      <c r="KM4" t="s">
        <v>2240</v>
      </c>
      <c r="KP4">
        <v>120</v>
      </c>
      <c r="KQ4">
        <v>7</v>
      </c>
      <c r="KR4">
        <v>0</v>
      </c>
      <c r="KS4">
        <v>100</v>
      </c>
      <c r="KT4">
        <v>0</v>
      </c>
      <c r="KV4" t="s">
        <v>2239</v>
      </c>
      <c r="KW4" t="s">
        <v>2283</v>
      </c>
      <c r="KX4">
        <v>0</v>
      </c>
      <c r="KY4">
        <v>1</v>
      </c>
      <c r="KZ4">
        <v>1</v>
      </c>
      <c r="LB4">
        <v>29000</v>
      </c>
      <c r="LC4">
        <v>36500</v>
      </c>
      <c r="LD4" t="s">
        <v>2240</v>
      </c>
      <c r="LG4">
        <v>60</v>
      </c>
      <c r="LH4">
        <v>7</v>
      </c>
      <c r="LI4">
        <v>0</v>
      </c>
      <c r="LJ4">
        <v>100</v>
      </c>
      <c r="LK4">
        <v>0</v>
      </c>
      <c r="LM4" t="s">
        <v>2251</v>
      </c>
      <c r="LX4" t="s">
        <v>2239</v>
      </c>
      <c r="LY4">
        <v>3450</v>
      </c>
      <c r="LZ4" t="s">
        <v>2240</v>
      </c>
      <c r="MC4">
        <v>240</v>
      </c>
      <c r="MD4">
        <v>8</v>
      </c>
      <c r="ME4">
        <v>0</v>
      </c>
      <c r="MF4">
        <v>50</v>
      </c>
      <c r="MG4">
        <v>0</v>
      </c>
      <c r="MI4" t="s">
        <v>2251</v>
      </c>
      <c r="MT4" t="s">
        <v>2239</v>
      </c>
      <c r="MU4">
        <v>325</v>
      </c>
      <c r="MV4" t="s">
        <v>2240</v>
      </c>
      <c r="MY4">
        <v>150</v>
      </c>
      <c r="MZ4">
        <v>8</v>
      </c>
      <c r="NA4">
        <v>0</v>
      </c>
      <c r="NB4">
        <v>150</v>
      </c>
      <c r="NC4">
        <v>0</v>
      </c>
      <c r="NE4" t="s">
        <v>2239</v>
      </c>
      <c r="NF4" t="s">
        <v>2252</v>
      </c>
      <c r="NG4">
        <v>0</v>
      </c>
      <c r="NH4">
        <v>1</v>
      </c>
      <c r="NI4">
        <v>1</v>
      </c>
      <c r="NK4">
        <v>1250</v>
      </c>
      <c r="NL4">
        <v>1850</v>
      </c>
      <c r="NM4" t="s">
        <v>2240</v>
      </c>
      <c r="NP4">
        <v>360</v>
      </c>
      <c r="NQ4">
        <v>8</v>
      </c>
      <c r="NR4">
        <v>0</v>
      </c>
      <c r="NS4">
        <v>250</v>
      </c>
      <c r="NT4">
        <v>0</v>
      </c>
      <c r="NV4" t="s">
        <v>2239</v>
      </c>
      <c r="NW4">
        <v>6500</v>
      </c>
      <c r="NX4" t="s">
        <v>2240</v>
      </c>
      <c r="OA4">
        <v>120</v>
      </c>
      <c r="OB4">
        <v>8</v>
      </c>
      <c r="OC4">
        <v>0</v>
      </c>
      <c r="OD4">
        <v>90</v>
      </c>
      <c r="OE4">
        <v>0</v>
      </c>
      <c r="OG4" t="s">
        <v>2239</v>
      </c>
      <c r="OH4">
        <v>3500</v>
      </c>
      <c r="OI4" t="s">
        <v>2240</v>
      </c>
      <c r="OL4">
        <v>120</v>
      </c>
      <c r="OM4">
        <v>10</v>
      </c>
      <c r="ON4">
        <v>0</v>
      </c>
      <c r="OO4">
        <v>350</v>
      </c>
      <c r="OP4">
        <v>0</v>
      </c>
      <c r="OR4" t="s">
        <v>2239</v>
      </c>
      <c r="OS4">
        <v>250</v>
      </c>
      <c r="OT4" t="s">
        <v>2240</v>
      </c>
      <c r="OW4">
        <v>120</v>
      </c>
      <c r="OX4">
        <v>8</v>
      </c>
      <c r="OY4">
        <v>0</v>
      </c>
      <c r="OZ4">
        <v>500</v>
      </c>
      <c r="PA4">
        <v>0</v>
      </c>
      <c r="PC4" t="s">
        <v>2251</v>
      </c>
      <c r="PN4" t="s">
        <v>2239</v>
      </c>
      <c r="PO4">
        <v>1000</v>
      </c>
      <c r="PP4" t="s">
        <v>2240</v>
      </c>
      <c r="PS4">
        <v>90</v>
      </c>
      <c r="PT4">
        <v>8</v>
      </c>
      <c r="PU4">
        <v>0</v>
      </c>
      <c r="PV4">
        <v>500</v>
      </c>
      <c r="PW4">
        <v>0</v>
      </c>
      <c r="PY4" t="s">
        <v>2251</v>
      </c>
      <c r="QM4" t="s">
        <v>2239</v>
      </c>
      <c r="QN4">
        <v>300</v>
      </c>
      <c r="QO4" t="s">
        <v>2240</v>
      </c>
      <c r="QR4">
        <v>120</v>
      </c>
      <c r="QS4">
        <v>10</v>
      </c>
      <c r="QT4">
        <v>0</v>
      </c>
      <c r="QU4">
        <v>12000</v>
      </c>
      <c r="QV4">
        <v>0</v>
      </c>
      <c r="QX4" t="s">
        <v>2236</v>
      </c>
      <c r="QZ4" t="s">
        <v>2247</v>
      </c>
      <c r="RA4">
        <v>1</v>
      </c>
      <c r="RB4">
        <v>1</v>
      </c>
      <c r="RC4">
        <v>1</v>
      </c>
      <c r="RD4">
        <v>1</v>
      </c>
      <c r="RE4">
        <v>1</v>
      </c>
      <c r="RF4">
        <v>1</v>
      </c>
      <c r="RG4">
        <v>1</v>
      </c>
      <c r="RH4">
        <v>1</v>
      </c>
      <c r="RI4">
        <v>1</v>
      </c>
      <c r="RJ4">
        <v>1</v>
      </c>
      <c r="RK4">
        <v>1</v>
      </c>
      <c r="RL4">
        <v>1</v>
      </c>
      <c r="RM4">
        <v>1</v>
      </c>
      <c r="RN4">
        <v>1</v>
      </c>
      <c r="RO4">
        <v>1</v>
      </c>
      <c r="RP4">
        <v>0</v>
      </c>
      <c r="RR4" t="s">
        <v>2284</v>
      </c>
      <c r="RS4">
        <v>0</v>
      </c>
      <c r="RT4">
        <v>1</v>
      </c>
      <c r="RU4">
        <v>1</v>
      </c>
      <c r="RV4">
        <v>0</v>
      </c>
      <c r="RW4">
        <v>1</v>
      </c>
      <c r="RX4">
        <v>1</v>
      </c>
      <c r="RY4">
        <v>1</v>
      </c>
      <c r="RZ4">
        <v>1</v>
      </c>
      <c r="SA4">
        <v>1</v>
      </c>
      <c r="SB4">
        <v>0</v>
      </c>
      <c r="SC4">
        <v>0</v>
      </c>
      <c r="SF4" t="s">
        <v>2245</v>
      </c>
      <c r="SG4">
        <v>1</v>
      </c>
      <c r="SH4">
        <v>0</v>
      </c>
      <c r="SI4">
        <v>0</v>
      </c>
      <c r="SJ4">
        <v>0</v>
      </c>
      <c r="AQG4" t="s">
        <v>2285</v>
      </c>
      <c r="AQH4">
        <v>0</v>
      </c>
      <c r="AQI4">
        <v>1</v>
      </c>
      <c r="AQJ4">
        <v>1</v>
      </c>
      <c r="AQK4">
        <v>1</v>
      </c>
      <c r="AQL4">
        <v>1</v>
      </c>
      <c r="AQM4">
        <v>1</v>
      </c>
      <c r="AQN4">
        <v>0</v>
      </c>
      <c r="AQO4">
        <v>0</v>
      </c>
      <c r="AQP4">
        <v>0</v>
      </c>
      <c r="AQQ4">
        <v>0</v>
      </c>
      <c r="AQS4" t="s">
        <v>2286</v>
      </c>
      <c r="AQT4">
        <v>1</v>
      </c>
      <c r="AQU4">
        <v>0</v>
      </c>
      <c r="AQV4">
        <v>1</v>
      </c>
      <c r="AQW4">
        <v>1</v>
      </c>
      <c r="AQX4">
        <v>0</v>
      </c>
      <c r="AQY4">
        <v>0</v>
      </c>
      <c r="AQZ4">
        <v>1</v>
      </c>
      <c r="ARA4">
        <v>0</v>
      </c>
      <c r="ARB4">
        <v>0</v>
      </c>
      <c r="ARC4">
        <v>0</v>
      </c>
      <c r="ARD4">
        <v>0</v>
      </c>
      <c r="ARF4" t="s">
        <v>2257</v>
      </c>
      <c r="ARG4" t="s">
        <v>2258</v>
      </c>
      <c r="ARH4" t="s">
        <v>2244</v>
      </c>
      <c r="ARI4">
        <v>1</v>
      </c>
      <c r="ARJ4">
        <v>0</v>
      </c>
      <c r="ARK4">
        <v>0</v>
      </c>
      <c r="ARL4">
        <v>0</v>
      </c>
      <c r="ARM4">
        <v>0</v>
      </c>
      <c r="ARN4">
        <v>0</v>
      </c>
      <c r="ARO4" t="s">
        <v>2287</v>
      </c>
      <c r="ARP4" t="s">
        <v>2244</v>
      </c>
      <c r="ASA4" t="s">
        <v>2259</v>
      </c>
      <c r="ASB4" t="s">
        <v>2288</v>
      </c>
      <c r="ASC4">
        <v>0</v>
      </c>
      <c r="ASD4">
        <v>0</v>
      </c>
      <c r="ASE4">
        <v>1</v>
      </c>
      <c r="ASF4">
        <v>1</v>
      </c>
      <c r="ASG4">
        <v>1</v>
      </c>
      <c r="ASH4">
        <v>1</v>
      </c>
      <c r="ASI4">
        <v>1</v>
      </c>
      <c r="ASJ4">
        <v>0</v>
      </c>
      <c r="ASK4">
        <v>0</v>
      </c>
      <c r="ASL4">
        <v>0</v>
      </c>
      <c r="ASN4" t="s">
        <v>2289</v>
      </c>
      <c r="ASO4">
        <v>0</v>
      </c>
      <c r="ASP4">
        <v>0</v>
      </c>
      <c r="ASQ4">
        <v>1</v>
      </c>
      <c r="ASR4">
        <v>1</v>
      </c>
      <c r="ASS4">
        <v>1</v>
      </c>
      <c r="AST4">
        <v>1</v>
      </c>
      <c r="ASU4">
        <v>0</v>
      </c>
      <c r="ASV4">
        <v>0</v>
      </c>
      <c r="ASW4">
        <v>0</v>
      </c>
      <c r="ASX4">
        <v>0</v>
      </c>
      <c r="ASZ4" t="s">
        <v>2290</v>
      </c>
      <c r="ATA4">
        <v>1</v>
      </c>
      <c r="ATB4">
        <v>0</v>
      </c>
      <c r="ATC4">
        <v>0</v>
      </c>
      <c r="ATD4">
        <v>0</v>
      </c>
      <c r="ATE4">
        <v>0</v>
      </c>
      <c r="ATF4">
        <v>0</v>
      </c>
      <c r="ATG4">
        <v>0</v>
      </c>
      <c r="ATH4">
        <v>0</v>
      </c>
      <c r="ATI4">
        <v>0</v>
      </c>
      <c r="ATK4" t="s">
        <v>2291</v>
      </c>
      <c r="ATL4">
        <v>0</v>
      </c>
      <c r="ATM4">
        <v>0</v>
      </c>
      <c r="ATN4">
        <v>0</v>
      </c>
      <c r="ATO4">
        <v>1</v>
      </c>
      <c r="ATP4">
        <v>1</v>
      </c>
      <c r="ATQ4">
        <v>1</v>
      </c>
      <c r="ATR4">
        <v>1</v>
      </c>
      <c r="ATS4">
        <v>0</v>
      </c>
      <c r="ATT4">
        <v>0</v>
      </c>
      <c r="ATV4" t="s">
        <v>2264</v>
      </c>
      <c r="ATZ4" t="s">
        <v>2264</v>
      </c>
      <c r="AUI4">
        <v>544807912</v>
      </c>
      <c r="AUJ4" s="165">
        <v>45370.617847222216</v>
      </c>
      <c r="AUM4" t="s">
        <v>2265</v>
      </c>
      <c r="AUN4" t="s">
        <v>2266</v>
      </c>
      <c r="AUO4" t="s">
        <v>2267</v>
      </c>
    </row>
    <row r="5" spans="1:1238" x14ac:dyDescent="0.35">
      <c r="A5">
        <v>4</v>
      </c>
      <c r="B5" t="s">
        <v>2292</v>
      </c>
      <c r="C5" s="165">
        <v>45370</v>
      </c>
      <c r="D5" t="s">
        <v>2293</v>
      </c>
      <c r="E5" t="s">
        <v>2294</v>
      </c>
      <c r="F5" s="165">
        <v>45370.360206122677</v>
      </c>
      <c r="G5" s="165">
        <v>45370.414486064823</v>
      </c>
      <c r="H5" t="s">
        <v>2229</v>
      </c>
      <c r="K5" t="s">
        <v>2295</v>
      </c>
      <c r="L5" s="165">
        <v>45370</v>
      </c>
      <c r="M5" t="s">
        <v>81</v>
      </c>
      <c r="N5" t="s">
        <v>2296</v>
      </c>
      <c r="O5" t="s">
        <v>88</v>
      </c>
      <c r="P5" t="s">
        <v>2233</v>
      </c>
      <c r="S5" t="s">
        <v>2297</v>
      </c>
      <c r="T5" t="s">
        <v>2298</v>
      </c>
      <c r="V5" t="s">
        <v>2236</v>
      </c>
      <c r="X5" t="s">
        <v>2299</v>
      </c>
      <c r="AA5" t="s">
        <v>2300</v>
      </c>
      <c r="AB5">
        <v>0</v>
      </c>
      <c r="AC5">
        <v>0</v>
      </c>
      <c r="AD5">
        <v>1</v>
      </c>
      <c r="AE5">
        <v>0</v>
      </c>
      <c r="AF5">
        <v>1</v>
      </c>
      <c r="AI5"/>
      <c r="BH5" t="s">
        <v>2242</v>
      </c>
      <c r="BI5" t="s">
        <v>2301</v>
      </c>
      <c r="BJ5">
        <v>1</v>
      </c>
      <c r="BK5">
        <v>1</v>
      </c>
      <c r="BL5">
        <v>300</v>
      </c>
      <c r="BM5">
        <v>200</v>
      </c>
      <c r="BN5" t="s">
        <v>2240</v>
      </c>
      <c r="BQ5">
        <v>14</v>
      </c>
      <c r="BR5">
        <v>3</v>
      </c>
      <c r="BS5">
        <v>0</v>
      </c>
      <c r="BT5">
        <v>2000</v>
      </c>
      <c r="BU5">
        <v>20000</v>
      </c>
      <c r="BW5" t="s">
        <v>2244</v>
      </c>
      <c r="CS5" t="s">
        <v>2245</v>
      </c>
      <c r="CT5">
        <v>1</v>
      </c>
      <c r="CU5">
        <v>0</v>
      </c>
      <c r="CV5">
        <v>0</v>
      </c>
      <c r="CW5">
        <v>0</v>
      </c>
      <c r="EK5" t="s">
        <v>2246</v>
      </c>
      <c r="EL5">
        <v>1</v>
      </c>
      <c r="EM5">
        <v>1</v>
      </c>
      <c r="EN5">
        <v>1</v>
      </c>
      <c r="EO5">
        <v>1</v>
      </c>
      <c r="EP5">
        <v>0</v>
      </c>
      <c r="EQ5">
        <v>4</v>
      </c>
      <c r="ES5" t="s">
        <v>2242</v>
      </c>
      <c r="ET5">
        <v>4500</v>
      </c>
      <c r="EU5" t="s">
        <v>2240</v>
      </c>
      <c r="EX5">
        <v>14</v>
      </c>
      <c r="EY5">
        <v>3</v>
      </c>
      <c r="EZ5">
        <v>0</v>
      </c>
      <c r="FA5">
        <v>1000</v>
      </c>
      <c r="FB5">
        <v>8000</v>
      </c>
      <c r="FD5" t="s">
        <v>2242</v>
      </c>
      <c r="FE5">
        <v>12500</v>
      </c>
      <c r="FF5" t="s">
        <v>2240</v>
      </c>
      <c r="FI5">
        <v>25</v>
      </c>
      <c r="FJ5">
        <v>3</v>
      </c>
      <c r="FK5">
        <v>0</v>
      </c>
      <c r="FL5">
        <v>2000</v>
      </c>
      <c r="FM5">
        <v>8000</v>
      </c>
      <c r="FO5" t="s">
        <v>2242</v>
      </c>
      <c r="FP5">
        <v>1000</v>
      </c>
      <c r="FQ5" t="s">
        <v>2240</v>
      </c>
      <c r="FT5">
        <v>30</v>
      </c>
      <c r="FU5">
        <v>3</v>
      </c>
      <c r="FV5">
        <v>0</v>
      </c>
      <c r="FW5">
        <v>1000</v>
      </c>
      <c r="FX5">
        <v>1000</v>
      </c>
      <c r="FZ5" t="s">
        <v>2242</v>
      </c>
      <c r="GA5">
        <v>2000</v>
      </c>
      <c r="GB5" t="s">
        <v>2240</v>
      </c>
      <c r="GE5">
        <v>25</v>
      </c>
      <c r="GF5">
        <v>25</v>
      </c>
      <c r="GG5">
        <v>1</v>
      </c>
      <c r="GH5">
        <v>200</v>
      </c>
      <c r="GI5">
        <v>2000</v>
      </c>
      <c r="GK5" t="s">
        <v>2244</v>
      </c>
      <c r="HH5" t="s">
        <v>2245</v>
      </c>
      <c r="HI5">
        <v>1</v>
      </c>
      <c r="HJ5">
        <v>0</v>
      </c>
      <c r="HK5">
        <v>0</v>
      </c>
      <c r="HL5">
        <v>0</v>
      </c>
      <c r="JB5" t="s">
        <v>2302</v>
      </c>
      <c r="JC5">
        <v>0</v>
      </c>
      <c r="JD5">
        <v>0</v>
      </c>
      <c r="JE5">
        <v>1</v>
      </c>
      <c r="JF5">
        <v>0</v>
      </c>
      <c r="JG5">
        <v>0</v>
      </c>
      <c r="JH5">
        <v>0</v>
      </c>
      <c r="JI5">
        <v>0</v>
      </c>
      <c r="JJ5">
        <v>0</v>
      </c>
      <c r="JK5">
        <v>0</v>
      </c>
      <c r="JL5">
        <v>1</v>
      </c>
      <c r="JM5">
        <v>1</v>
      </c>
      <c r="JN5">
        <v>1</v>
      </c>
      <c r="JO5">
        <v>1</v>
      </c>
      <c r="JP5">
        <v>0</v>
      </c>
      <c r="JQ5">
        <v>1</v>
      </c>
      <c r="JR5">
        <v>0</v>
      </c>
      <c r="JS5">
        <v>6</v>
      </c>
      <c r="JT5">
        <v>11</v>
      </c>
      <c r="KV5" t="s">
        <v>2242</v>
      </c>
      <c r="KW5" t="s">
        <v>2250</v>
      </c>
      <c r="KX5">
        <v>0</v>
      </c>
      <c r="KY5">
        <v>1</v>
      </c>
      <c r="KZ5">
        <v>1</v>
      </c>
      <c r="LB5">
        <v>25000</v>
      </c>
      <c r="LC5">
        <v>35000</v>
      </c>
      <c r="LD5" t="s">
        <v>2240</v>
      </c>
      <c r="LG5">
        <v>15</v>
      </c>
      <c r="LH5">
        <v>3</v>
      </c>
      <c r="LI5">
        <v>0</v>
      </c>
      <c r="LJ5">
        <v>45</v>
      </c>
      <c r="LK5">
        <v>2000</v>
      </c>
      <c r="OG5" t="s">
        <v>2242</v>
      </c>
      <c r="OH5">
        <v>3500</v>
      </c>
      <c r="OI5" t="s">
        <v>2240</v>
      </c>
      <c r="OL5">
        <v>7</v>
      </c>
      <c r="OM5">
        <v>3</v>
      </c>
      <c r="ON5">
        <v>0</v>
      </c>
      <c r="OO5">
        <v>50</v>
      </c>
      <c r="OP5">
        <v>1000</v>
      </c>
      <c r="OR5" t="s">
        <v>2242</v>
      </c>
      <c r="OS5">
        <v>2500</v>
      </c>
      <c r="OT5" t="s">
        <v>2240</v>
      </c>
      <c r="OW5">
        <v>14</v>
      </c>
      <c r="OX5">
        <v>3</v>
      </c>
      <c r="OY5">
        <v>0</v>
      </c>
      <c r="OZ5">
        <v>400</v>
      </c>
      <c r="PA5">
        <v>800</v>
      </c>
      <c r="PC5" t="s">
        <v>2242</v>
      </c>
      <c r="PD5">
        <v>3000</v>
      </c>
      <c r="PE5" t="s">
        <v>2240</v>
      </c>
      <c r="PH5">
        <v>30</v>
      </c>
      <c r="PI5">
        <v>3</v>
      </c>
      <c r="PJ5">
        <v>0</v>
      </c>
      <c r="PK5">
        <v>80</v>
      </c>
      <c r="PL5">
        <v>1000</v>
      </c>
      <c r="PN5" t="s">
        <v>2242</v>
      </c>
      <c r="PO5">
        <v>1000</v>
      </c>
      <c r="PP5" t="s">
        <v>2240</v>
      </c>
      <c r="PS5">
        <v>15</v>
      </c>
      <c r="PT5">
        <v>3</v>
      </c>
      <c r="PU5">
        <v>0</v>
      </c>
      <c r="PV5">
        <v>45</v>
      </c>
      <c r="PW5">
        <v>1000</v>
      </c>
      <c r="QM5" t="s">
        <v>2242</v>
      </c>
      <c r="QN5">
        <v>200</v>
      </c>
      <c r="QO5" t="s">
        <v>2240</v>
      </c>
      <c r="QR5">
        <v>15</v>
      </c>
      <c r="QS5">
        <v>3</v>
      </c>
      <c r="QT5">
        <v>0</v>
      </c>
      <c r="QU5">
        <v>45</v>
      </c>
      <c r="QV5">
        <v>200</v>
      </c>
      <c r="QX5" t="s">
        <v>2244</v>
      </c>
      <c r="SF5" t="s">
        <v>2245</v>
      </c>
      <c r="SG5">
        <v>1</v>
      </c>
      <c r="SH5">
        <v>0</v>
      </c>
      <c r="SI5">
        <v>0</v>
      </c>
      <c r="SJ5">
        <v>0</v>
      </c>
      <c r="AQG5" t="s">
        <v>2290</v>
      </c>
      <c r="AQH5">
        <v>1</v>
      </c>
      <c r="AQI5">
        <v>0</v>
      </c>
      <c r="AQJ5">
        <v>0</v>
      </c>
      <c r="AQK5">
        <v>0</v>
      </c>
      <c r="AQL5">
        <v>0</v>
      </c>
      <c r="AQM5">
        <v>0</v>
      </c>
      <c r="AQN5">
        <v>0</v>
      </c>
      <c r="AQO5">
        <v>0</v>
      </c>
      <c r="AQP5">
        <v>0</v>
      </c>
      <c r="AQQ5">
        <v>0</v>
      </c>
      <c r="AQS5" t="s">
        <v>2303</v>
      </c>
      <c r="AQT5">
        <v>1</v>
      </c>
      <c r="AQU5">
        <v>0</v>
      </c>
      <c r="AQV5">
        <v>0</v>
      </c>
      <c r="AQW5">
        <v>0</v>
      </c>
      <c r="AQX5">
        <v>0</v>
      </c>
      <c r="AQY5">
        <v>0</v>
      </c>
      <c r="AQZ5">
        <v>0</v>
      </c>
      <c r="ARA5">
        <v>0</v>
      </c>
      <c r="ARB5">
        <v>0</v>
      </c>
      <c r="ARC5">
        <v>0</v>
      </c>
      <c r="ARD5">
        <v>0</v>
      </c>
      <c r="ARF5" t="s">
        <v>2304</v>
      </c>
      <c r="ARG5" t="s">
        <v>2305</v>
      </c>
      <c r="ARH5" t="s">
        <v>2244</v>
      </c>
      <c r="ARI5">
        <v>1</v>
      </c>
      <c r="ARJ5">
        <v>0</v>
      </c>
      <c r="ARK5">
        <v>0</v>
      </c>
      <c r="ARL5">
        <v>0</v>
      </c>
      <c r="ARM5">
        <v>0</v>
      </c>
      <c r="ARN5">
        <v>0</v>
      </c>
      <c r="ARO5" t="s">
        <v>2306</v>
      </c>
      <c r="ARP5" t="s">
        <v>2244</v>
      </c>
      <c r="ASA5" t="s">
        <v>2259</v>
      </c>
      <c r="ASB5" t="s">
        <v>2290</v>
      </c>
      <c r="ASC5">
        <v>1</v>
      </c>
      <c r="ASD5">
        <v>0</v>
      </c>
      <c r="ASE5">
        <v>0</v>
      </c>
      <c r="ASF5">
        <v>0</v>
      </c>
      <c r="ASG5">
        <v>0</v>
      </c>
      <c r="ASH5">
        <v>0</v>
      </c>
      <c r="ASI5">
        <v>0</v>
      </c>
      <c r="ASJ5">
        <v>0</v>
      </c>
      <c r="ASK5">
        <v>0</v>
      </c>
      <c r="ASL5">
        <v>0</v>
      </c>
      <c r="ASN5" t="s">
        <v>2290</v>
      </c>
      <c r="ASO5">
        <v>1</v>
      </c>
      <c r="ASP5">
        <v>0</v>
      </c>
      <c r="ASQ5">
        <v>0</v>
      </c>
      <c r="ASR5">
        <v>0</v>
      </c>
      <c r="ASS5">
        <v>0</v>
      </c>
      <c r="AST5">
        <v>0</v>
      </c>
      <c r="ASU5">
        <v>0</v>
      </c>
      <c r="ASV5">
        <v>0</v>
      </c>
      <c r="ASW5">
        <v>0</v>
      </c>
      <c r="ASX5">
        <v>0</v>
      </c>
      <c r="ASZ5" t="s">
        <v>2290</v>
      </c>
      <c r="ATA5">
        <v>1</v>
      </c>
      <c r="ATB5">
        <v>0</v>
      </c>
      <c r="ATC5">
        <v>0</v>
      </c>
      <c r="ATD5">
        <v>0</v>
      </c>
      <c r="ATE5">
        <v>0</v>
      </c>
      <c r="ATF5">
        <v>0</v>
      </c>
      <c r="ATG5">
        <v>0</v>
      </c>
      <c r="ATH5">
        <v>0</v>
      </c>
      <c r="ATI5">
        <v>0</v>
      </c>
      <c r="ATK5" t="s">
        <v>2290</v>
      </c>
      <c r="ATL5">
        <v>1</v>
      </c>
      <c r="ATM5">
        <v>0</v>
      </c>
      <c r="ATN5">
        <v>0</v>
      </c>
      <c r="ATO5">
        <v>0</v>
      </c>
      <c r="ATP5">
        <v>0</v>
      </c>
      <c r="ATQ5">
        <v>0</v>
      </c>
      <c r="ATR5">
        <v>0</v>
      </c>
      <c r="ATS5">
        <v>0</v>
      </c>
      <c r="ATT5">
        <v>0</v>
      </c>
      <c r="ATV5" t="s">
        <v>2307</v>
      </c>
      <c r="ATW5" t="s">
        <v>2244</v>
      </c>
      <c r="ATZ5" t="s">
        <v>2307</v>
      </c>
      <c r="AUA5" t="s">
        <v>2244</v>
      </c>
      <c r="AUD5" t="s">
        <v>2308</v>
      </c>
      <c r="AUF5" t="s">
        <v>2308</v>
      </c>
      <c r="AUI5">
        <v>544812604</v>
      </c>
      <c r="AUJ5" s="165">
        <v>45370.628229166672</v>
      </c>
      <c r="AUM5" t="s">
        <v>2265</v>
      </c>
      <c r="AUN5" t="s">
        <v>2266</v>
      </c>
      <c r="AUO5" t="s">
        <v>2267</v>
      </c>
    </row>
    <row r="6" spans="1:1238" x14ac:dyDescent="0.35">
      <c r="A6">
        <v>5</v>
      </c>
      <c r="B6" t="s">
        <v>2309</v>
      </c>
      <c r="C6" s="165">
        <v>45370</v>
      </c>
      <c r="D6" t="s">
        <v>2293</v>
      </c>
      <c r="E6" t="s">
        <v>2294</v>
      </c>
      <c r="F6" s="165">
        <v>45370.414682465278</v>
      </c>
      <c r="G6" s="165">
        <v>45370.423485219908</v>
      </c>
      <c r="H6" t="s">
        <v>2229</v>
      </c>
      <c r="K6" t="s">
        <v>2295</v>
      </c>
      <c r="L6" s="165">
        <v>45370</v>
      </c>
      <c r="M6" t="s">
        <v>81</v>
      </c>
      <c r="N6" t="s">
        <v>2296</v>
      </c>
      <c r="O6" t="s">
        <v>88</v>
      </c>
      <c r="P6" t="s">
        <v>2233</v>
      </c>
      <c r="S6" t="s">
        <v>2297</v>
      </c>
      <c r="T6" t="s">
        <v>2298</v>
      </c>
      <c r="V6" t="s">
        <v>2236</v>
      </c>
      <c r="X6" t="s">
        <v>2299</v>
      </c>
      <c r="AA6" t="s">
        <v>2300</v>
      </c>
      <c r="AB6">
        <v>0</v>
      </c>
      <c r="AC6">
        <v>0</v>
      </c>
      <c r="AD6">
        <v>1</v>
      </c>
      <c r="AE6">
        <v>0</v>
      </c>
      <c r="AF6">
        <v>1</v>
      </c>
      <c r="AI6"/>
      <c r="BH6" t="s">
        <v>2242</v>
      </c>
      <c r="BI6" t="s">
        <v>2301</v>
      </c>
      <c r="BJ6">
        <v>1</v>
      </c>
      <c r="BK6">
        <v>1</v>
      </c>
      <c r="BL6">
        <v>300</v>
      </c>
      <c r="BM6">
        <v>200</v>
      </c>
      <c r="BN6" t="s">
        <v>2240</v>
      </c>
      <c r="BQ6">
        <v>14</v>
      </c>
      <c r="BR6">
        <v>3</v>
      </c>
      <c r="BS6">
        <v>0</v>
      </c>
      <c r="BT6">
        <v>125</v>
      </c>
      <c r="BU6">
        <v>1000</v>
      </c>
      <c r="BW6" t="s">
        <v>2244</v>
      </c>
      <c r="CS6" t="s">
        <v>2245</v>
      </c>
      <c r="CT6">
        <v>1</v>
      </c>
      <c r="CU6">
        <v>0</v>
      </c>
      <c r="CV6">
        <v>0</v>
      </c>
      <c r="CW6">
        <v>0</v>
      </c>
      <c r="EK6" t="s">
        <v>2246</v>
      </c>
      <c r="EL6">
        <v>1</v>
      </c>
      <c r="EM6">
        <v>1</v>
      </c>
      <c r="EN6">
        <v>1</v>
      </c>
      <c r="EO6">
        <v>1</v>
      </c>
      <c r="EP6">
        <v>0</v>
      </c>
      <c r="EQ6">
        <v>4</v>
      </c>
      <c r="ES6" t="s">
        <v>2242</v>
      </c>
      <c r="ET6">
        <v>4500</v>
      </c>
      <c r="EU6" t="s">
        <v>2240</v>
      </c>
      <c r="EX6">
        <v>15</v>
      </c>
      <c r="EY6">
        <v>3</v>
      </c>
      <c r="EZ6">
        <v>0</v>
      </c>
      <c r="FA6">
        <v>45</v>
      </c>
      <c r="FB6">
        <v>1000</v>
      </c>
      <c r="FD6" t="s">
        <v>2242</v>
      </c>
      <c r="FE6">
        <v>12500</v>
      </c>
      <c r="FF6" t="s">
        <v>2240</v>
      </c>
      <c r="FI6">
        <v>30</v>
      </c>
      <c r="FJ6">
        <v>3</v>
      </c>
      <c r="FK6">
        <v>0</v>
      </c>
      <c r="FL6">
        <v>45</v>
      </c>
      <c r="FM6">
        <v>100</v>
      </c>
      <c r="FO6" t="s">
        <v>2242</v>
      </c>
      <c r="FP6">
        <v>1000</v>
      </c>
      <c r="FQ6" t="s">
        <v>2240</v>
      </c>
      <c r="FT6">
        <v>14</v>
      </c>
      <c r="FU6">
        <v>3</v>
      </c>
      <c r="FV6">
        <v>0</v>
      </c>
      <c r="FW6">
        <v>50</v>
      </c>
      <c r="FX6">
        <v>200</v>
      </c>
      <c r="FZ6" t="s">
        <v>2242</v>
      </c>
      <c r="GA6">
        <v>2000</v>
      </c>
      <c r="GB6" t="s">
        <v>2240</v>
      </c>
      <c r="GE6">
        <v>15</v>
      </c>
      <c r="GF6">
        <v>3</v>
      </c>
      <c r="GG6">
        <v>0</v>
      </c>
      <c r="GH6">
        <v>80</v>
      </c>
      <c r="GI6">
        <v>2000</v>
      </c>
      <c r="GK6" t="s">
        <v>2244</v>
      </c>
      <c r="HH6" t="s">
        <v>2245</v>
      </c>
      <c r="HI6">
        <v>1</v>
      </c>
      <c r="HJ6">
        <v>0</v>
      </c>
      <c r="HK6">
        <v>0</v>
      </c>
      <c r="HL6">
        <v>0</v>
      </c>
      <c r="JB6" t="s">
        <v>2302</v>
      </c>
      <c r="JC6">
        <v>0</v>
      </c>
      <c r="JD6">
        <v>0</v>
      </c>
      <c r="JE6">
        <v>1</v>
      </c>
      <c r="JF6">
        <v>0</v>
      </c>
      <c r="JG6">
        <v>0</v>
      </c>
      <c r="JH6">
        <v>0</v>
      </c>
      <c r="JI6">
        <v>0</v>
      </c>
      <c r="JJ6">
        <v>0</v>
      </c>
      <c r="JK6">
        <v>0</v>
      </c>
      <c r="JL6">
        <v>1</v>
      </c>
      <c r="JM6">
        <v>1</v>
      </c>
      <c r="JN6">
        <v>1</v>
      </c>
      <c r="JO6">
        <v>1</v>
      </c>
      <c r="JP6">
        <v>0</v>
      </c>
      <c r="JQ6">
        <v>1</v>
      </c>
      <c r="JR6">
        <v>0</v>
      </c>
      <c r="JS6">
        <v>6</v>
      </c>
      <c r="JT6">
        <v>11</v>
      </c>
      <c r="KV6" t="s">
        <v>2242</v>
      </c>
      <c r="KW6" t="s">
        <v>2250</v>
      </c>
      <c r="KX6">
        <v>0</v>
      </c>
      <c r="KY6">
        <v>1</v>
      </c>
      <c r="KZ6">
        <v>1</v>
      </c>
      <c r="LB6">
        <v>25000</v>
      </c>
      <c r="LC6">
        <v>35000</v>
      </c>
      <c r="LD6" t="s">
        <v>2240</v>
      </c>
      <c r="LG6">
        <v>15</v>
      </c>
      <c r="LH6">
        <v>3</v>
      </c>
      <c r="LI6">
        <v>0</v>
      </c>
      <c r="LJ6">
        <v>45</v>
      </c>
      <c r="LK6">
        <v>2000</v>
      </c>
      <c r="OG6" t="s">
        <v>2242</v>
      </c>
      <c r="OH6">
        <v>3500</v>
      </c>
      <c r="OI6" t="s">
        <v>2240</v>
      </c>
      <c r="OL6">
        <v>30</v>
      </c>
      <c r="OM6">
        <v>3</v>
      </c>
      <c r="ON6">
        <v>0</v>
      </c>
      <c r="OO6">
        <v>50</v>
      </c>
      <c r="OP6">
        <v>1000</v>
      </c>
      <c r="OR6" t="s">
        <v>2242</v>
      </c>
      <c r="OS6">
        <v>2500</v>
      </c>
      <c r="OT6" t="s">
        <v>2240</v>
      </c>
      <c r="OW6">
        <v>15</v>
      </c>
      <c r="OX6">
        <v>3</v>
      </c>
      <c r="OY6">
        <v>0</v>
      </c>
      <c r="OZ6">
        <v>45</v>
      </c>
      <c r="PA6">
        <v>2000</v>
      </c>
      <c r="PC6" t="s">
        <v>2242</v>
      </c>
      <c r="PD6">
        <v>3000</v>
      </c>
      <c r="PE6" t="s">
        <v>2240</v>
      </c>
      <c r="PH6">
        <v>30</v>
      </c>
      <c r="PI6">
        <v>3</v>
      </c>
      <c r="PJ6">
        <v>0</v>
      </c>
      <c r="PK6">
        <v>45</v>
      </c>
      <c r="PL6">
        <v>200</v>
      </c>
      <c r="PN6" t="s">
        <v>2242</v>
      </c>
      <c r="PO6">
        <v>1000</v>
      </c>
      <c r="PP6" t="s">
        <v>2240</v>
      </c>
      <c r="PS6">
        <v>15</v>
      </c>
      <c r="PT6">
        <v>3</v>
      </c>
      <c r="PU6">
        <v>0</v>
      </c>
      <c r="PV6">
        <v>50</v>
      </c>
      <c r="PW6">
        <v>200</v>
      </c>
      <c r="QM6" t="s">
        <v>2242</v>
      </c>
      <c r="QN6">
        <v>200</v>
      </c>
      <c r="QO6" t="s">
        <v>2240</v>
      </c>
      <c r="QR6">
        <v>14</v>
      </c>
      <c r="QS6">
        <v>3</v>
      </c>
      <c r="QT6">
        <v>0</v>
      </c>
      <c r="QU6">
        <v>80</v>
      </c>
      <c r="QV6">
        <v>2000</v>
      </c>
      <c r="QX6" t="s">
        <v>2244</v>
      </c>
      <c r="SF6" t="s">
        <v>2245</v>
      </c>
      <c r="SG6">
        <v>1</v>
      </c>
      <c r="SH6">
        <v>0</v>
      </c>
      <c r="SI6">
        <v>0</v>
      </c>
      <c r="SJ6">
        <v>0</v>
      </c>
      <c r="AQG6" t="s">
        <v>2290</v>
      </c>
      <c r="AQH6">
        <v>1</v>
      </c>
      <c r="AQI6">
        <v>0</v>
      </c>
      <c r="AQJ6">
        <v>0</v>
      </c>
      <c r="AQK6">
        <v>0</v>
      </c>
      <c r="AQL6">
        <v>0</v>
      </c>
      <c r="AQM6">
        <v>0</v>
      </c>
      <c r="AQN6">
        <v>0</v>
      </c>
      <c r="AQO6">
        <v>0</v>
      </c>
      <c r="AQP6">
        <v>0</v>
      </c>
      <c r="AQQ6">
        <v>0</v>
      </c>
      <c r="AQS6" t="s">
        <v>2303</v>
      </c>
      <c r="AQT6">
        <v>1</v>
      </c>
      <c r="AQU6">
        <v>0</v>
      </c>
      <c r="AQV6">
        <v>0</v>
      </c>
      <c r="AQW6">
        <v>0</v>
      </c>
      <c r="AQX6">
        <v>0</v>
      </c>
      <c r="AQY6">
        <v>0</v>
      </c>
      <c r="AQZ6">
        <v>0</v>
      </c>
      <c r="ARA6">
        <v>0</v>
      </c>
      <c r="ARB6">
        <v>0</v>
      </c>
      <c r="ARC6">
        <v>0</v>
      </c>
      <c r="ARD6">
        <v>0</v>
      </c>
      <c r="ARF6" t="s">
        <v>2304</v>
      </c>
      <c r="ARG6" t="s">
        <v>2310</v>
      </c>
      <c r="ARH6" t="s">
        <v>2244</v>
      </c>
      <c r="ARI6">
        <v>1</v>
      </c>
      <c r="ARJ6">
        <v>0</v>
      </c>
      <c r="ARK6">
        <v>0</v>
      </c>
      <c r="ARL6">
        <v>0</v>
      </c>
      <c r="ARM6">
        <v>0</v>
      </c>
      <c r="ARN6">
        <v>0</v>
      </c>
      <c r="ARO6" t="s">
        <v>2306</v>
      </c>
      <c r="ARP6" t="s">
        <v>2244</v>
      </c>
      <c r="ASA6" t="s">
        <v>2259</v>
      </c>
      <c r="ASB6" t="s">
        <v>2290</v>
      </c>
      <c r="ASC6">
        <v>1</v>
      </c>
      <c r="ASD6">
        <v>0</v>
      </c>
      <c r="ASE6">
        <v>0</v>
      </c>
      <c r="ASF6">
        <v>0</v>
      </c>
      <c r="ASG6">
        <v>0</v>
      </c>
      <c r="ASH6">
        <v>0</v>
      </c>
      <c r="ASI6">
        <v>0</v>
      </c>
      <c r="ASJ6">
        <v>0</v>
      </c>
      <c r="ASK6">
        <v>0</v>
      </c>
      <c r="ASL6">
        <v>0</v>
      </c>
      <c r="ASN6" t="s">
        <v>2290</v>
      </c>
      <c r="ASO6">
        <v>1</v>
      </c>
      <c r="ASP6">
        <v>0</v>
      </c>
      <c r="ASQ6">
        <v>0</v>
      </c>
      <c r="ASR6">
        <v>0</v>
      </c>
      <c r="ASS6">
        <v>0</v>
      </c>
      <c r="AST6">
        <v>0</v>
      </c>
      <c r="ASU6">
        <v>0</v>
      </c>
      <c r="ASV6">
        <v>0</v>
      </c>
      <c r="ASW6">
        <v>0</v>
      </c>
      <c r="ASX6">
        <v>0</v>
      </c>
      <c r="ASZ6" t="s">
        <v>2290</v>
      </c>
      <c r="ATA6">
        <v>1</v>
      </c>
      <c r="ATB6">
        <v>0</v>
      </c>
      <c r="ATC6">
        <v>0</v>
      </c>
      <c r="ATD6">
        <v>0</v>
      </c>
      <c r="ATE6">
        <v>0</v>
      </c>
      <c r="ATF6">
        <v>0</v>
      </c>
      <c r="ATG6">
        <v>0</v>
      </c>
      <c r="ATH6">
        <v>0</v>
      </c>
      <c r="ATI6">
        <v>0</v>
      </c>
      <c r="ATK6" t="s">
        <v>2290</v>
      </c>
      <c r="ATL6">
        <v>1</v>
      </c>
      <c r="ATM6">
        <v>0</v>
      </c>
      <c r="ATN6">
        <v>0</v>
      </c>
      <c r="ATO6">
        <v>0</v>
      </c>
      <c r="ATP6">
        <v>0</v>
      </c>
      <c r="ATQ6">
        <v>0</v>
      </c>
      <c r="ATR6">
        <v>0</v>
      </c>
      <c r="ATS6">
        <v>0</v>
      </c>
      <c r="ATT6">
        <v>0</v>
      </c>
      <c r="ATV6" t="s">
        <v>2307</v>
      </c>
      <c r="ATW6" t="s">
        <v>2244</v>
      </c>
      <c r="ATZ6" t="s">
        <v>2307</v>
      </c>
      <c r="AUA6" t="s">
        <v>2244</v>
      </c>
      <c r="AUD6" t="s">
        <v>2308</v>
      </c>
      <c r="AUF6" t="s">
        <v>2308</v>
      </c>
      <c r="AUI6">
        <v>544812626</v>
      </c>
      <c r="AUJ6" s="165">
        <v>45370.628263888888</v>
      </c>
      <c r="AUM6" t="s">
        <v>2265</v>
      </c>
      <c r="AUN6" t="s">
        <v>2266</v>
      </c>
      <c r="AUO6" t="s">
        <v>2267</v>
      </c>
    </row>
    <row r="7" spans="1:1238" x14ac:dyDescent="0.35">
      <c r="A7">
        <v>6</v>
      </c>
      <c r="B7" t="s">
        <v>2311</v>
      </c>
      <c r="C7" s="165">
        <v>45370</v>
      </c>
      <c r="D7" t="s">
        <v>2293</v>
      </c>
      <c r="E7" t="s">
        <v>2294</v>
      </c>
      <c r="F7" s="165">
        <v>45370.423552453707</v>
      </c>
      <c r="G7" s="165">
        <v>45370.429671296297</v>
      </c>
      <c r="H7" t="s">
        <v>2229</v>
      </c>
      <c r="K7" t="s">
        <v>2295</v>
      </c>
      <c r="L7" s="165">
        <v>45370</v>
      </c>
      <c r="M7" t="s">
        <v>81</v>
      </c>
      <c r="N7" t="s">
        <v>2296</v>
      </c>
      <c r="O7" t="s">
        <v>88</v>
      </c>
      <c r="P7" t="s">
        <v>2233</v>
      </c>
      <c r="S7" t="s">
        <v>2297</v>
      </c>
      <c r="T7" t="s">
        <v>2298</v>
      </c>
      <c r="V7" t="s">
        <v>2236</v>
      </c>
      <c r="X7" t="s">
        <v>2299</v>
      </c>
      <c r="AA7" t="s">
        <v>2300</v>
      </c>
      <c r="AB7">
        <v>0</v>
      </c>
      <c r="AC7">
        <v>0</v>
      </c>
      <c r="AD7">
        <v>1</v>
      </c>
      <c r="AE7">
        <v>0</v>
      </c>
      <c r="AF7">
        <v>1</v>
      </c>
      <c r="AI7"/>
      <c r="BH7" t="s">
        <v>2242</v>
      </c>
      <c r="BI7" t="s">
        <v>2301</v>
      </c>
      <c r="BJ7">
        <v>1</v>
      </c>
      <c r="BK7">
        <v>1</v>
      </c>
      <c r="BL7">
        <v>300</v>
      </c>
      <c r="BM7">
        <v>200</v>
      </c>
      <c r="BN7" t="s">
        <v>2240</v>
      </c>
      <c r="BQ7">
        <v>14</v>
      </c>
      <c r="BR7">
        <v>3</v>
      </c>
      <c r="BS7">
        <v>0</v>
      </c>
      <c r="BT7">
        <v>1000</v>
      </c>
      <c r="BU7">
        <v>10000</v>
      </c>
      <c r="BW7" t="s">
        <v>2244</v>
      </c>
      <c r="CS7" t="s">
        <v>2245</v>
      </c>
      <c r="CT7">
        <v>1</v>
      </c>
      <c r="CU7">
        <v>0</v>
      </c>
      <c r="CV7">
        <v>0</v>
      </c>
      <c r="CW7">
        <v>0</v>
      </c>
      <c r="EK7" t="s">
        <v>2246</v>
      </c>
      <c r="EL7">
        <v>1</v>
      </c>
      <c r="EM7">
        <v>1</v>
      </c>
      <c r="EN7">
        <v>1</v>
      </c>
      <c r="EO7">
        <v>1</v>
      </c>
      <c r="EP7">
        <v>0</v>
      </c>
      <c r="EQ7">
        <v>4</v>
      </c>
      <c r="ES7" t="s">
        <v>2242</v>
      </c>
      <c r="ET7">
        <v>4500</v>
      </c>
      <c r="EU7" t="s">
        <v>2240</v>
      </c>
      <c r="EX7">
        <v>14</v>
      </c>
      <c r="EY7">
        <v>3</v>
      </c>
      <c r="EZ7">
        <v>0</v>
      </c>
      <c r="FA7">
        <v>50</v>
      </c>
      <c r="FB7">
        <v>100</v>
      </c>
      <c r="FD7" t="s">
        <v>2242</v>
      </c>
      <c r="FE7">
        <v>12000</v>
      </c>
      <c r="FF7" t="s">
        <v>2240</v>
      </c>
      <c r="FI7">
        <v>7</v>
      </c>
      <c r="FJ7">
        <v>3</v>
      </c>
      <c r="FK7">
        <v>0</v>
      </c>
      <c r="FL7">
        <v>45</v>
      </c>
      <c r="FM7">
        <v>1000</v>
      </c>
      <c r="FO7" t="s">
        <v>2242</v>
      </c>
      <c r="FP7">
        <v>1000</v>
      </c>
      <c r="FQ7" t="s">
        <v>2240</v>
      </c>
      <c r="FT7">
        <v>15</v>
      </c>
      <c r="FU7">
        <v>3</v>
      </c>
      <c r="FV7">
        <v>0</v>
      </c>
      <c r="FW7">
        <v>60</v>
      </c>
      <c r="FX7">
        <v>1000</v>
      </c>
      <c r="FZ7" t="s">
        <v>2242</v>
      </c>
      <c r="GA7">
        <v>2000</v>
      </c>
      <c r="GB7" t="s">
        <v>2240</v>
      </c>
      <c r="GE7">
        <v>14</v>
      </c>
      <c r="GF7">
        <v>3</v>
      </c>
      <c r="GG7">
        <v>0</v>
      </c>
      <c r="GH7">
        <v>100</v>
      </c>
      <c r="GI7">
        <v>2000</v>
      </c>
      <c r="GK7" t="s">
        <v>2244</v>
      </c>
      <c r="HH7" t="s">
        <v>2245</v>
      </c>
      <c r="HI7">
        <v>1</v>
      </c>
      <c r="HJ7">
        <v>0</v>
      </c>
      <c r="HK7">
        <v>0</v>
      </c>
      <c r="HL7">
        <v>0</v>
      </c>
      <c r="JB7" t="s">
        <v>2312</v>
      </c>
      <c r="JC7">
        <v>0</v>
      </c>
      <c r="JD7">
        <v>0</v>
      </c>
      <c r="JE7">
        <v>1</v>
      </c>
      <c r="JF7">
        <v>0</v>
      </c>
      <c r="JG7">
        <v>0</v>
      </c>
      <c r="JH7">
        <v>0</v>
      </c>
      <c r="JI7">
        <v>0</v>
      </c>
      <c r="JJ7">
        <v>0</v>
      </c>
      <c r="JK7">
        <v>0</v>
      </c>
      <c r="JL7">
        <v>1</v>
      </c>
      <c r="JM7">
        <v>0</v>
      </c>
      <c r="JN7">
        <v>1</v>
      </c>
      <c r="JO7">
        <v>1</v>
      </c>
      <c r="JP7">
        <v>0</v>
      </c>
      <c r="JQ7">
        <v>1</v>
      </c>
      <c r="JR7">
        <v>0</v>
      </c>
      <c r="JS7">
        <v>5</v>
      </c>
      <c r="JT7">
        <v>10</v>
      </c>
      <c r="KV7" t="s">
        <v>2242</v>
      </c>
      <c r="KW7" t="s">
        <v>2250</v>
      </c>
      <c r="KX7">
        <v>0</v>
      </c>
      <c r="KY7">
        <v>1</v>
      </c>
      <c r="KZ7">
        <v>1</v>
      </c>
      <c r="LB7">
        <v>25000</v>
      </c>
      <c r="LC7">
        <v>35000</v>
      </c>
      <c r="LD7" t="s">
        <v>2240</v>
      </c>
      <c r="LG7">
        <v>15</v>
      </c>
      <c r="LH7">
        <v>3</v>
      </c>
      <c r="LI7">
        <v>0</v>
      </c>
      <c r="LJ7">
        <v>50</v>
      </c>
      <c r="LK7">
        <v>200</v>
      </c>
      <c r="OG7" t="s">
        <v>2242</v>
      </c>
      <c r="OH7">
        <v>3500</v>
      </c>
      <c r="OI7" t="s">
        <v>2240</v>
      </c>
      <c r="OL7">
        <v>30</v>
      </c>
      <c r="OM7">
        <v>3</v>
      </c>
      <c r="ON7">
        <v>0</v>
      </c>
      <c r="OO7">
        <v>45</v>
      </c>
      <c r="OP7">
        <v>1000</v>
      </c>
      <c r="PC7" t="s">
        <v>2242</v>
      </c>
      <c r="PD7">
        <v>3000</v>
      </c>
      <c r="PE7" t="s">
        <v>2240</v>
      </c>
      <c r="PH7">
        <v>15</v>
      </c>
      <c r="PI7">
        <v>3</v>
      </c>
      <c r="PJ7">
        <v>0</v>
      </c>
      <c r="PK7">
        <v>90</v>
      </c>
      <c r="PL7">
        <v>1000</v>
      </c>
      <c r="PN7" t="s">
        <v>2242</v>
      </c>
      <c r="PO7">
        <v>1000</v>
      </c>
      <c r="PP7" t="s">
        <v>2240</v>
      </c>
      <c r="PS7">
        <v>15</v>
      </c>
      <c r="PT7">
        <v>3</v>
      </c>
      <c r="PU7">
        <v>0</v>
      </c>
      <c r="PV7">
        <v>50</v>
      </c>
      <c r="PW7">
        <v>1000</v>
      </c>
      <c r="QM7" t="s">
        <v>2242</v>
      </c>
      <c r="QN7">
        <v>200</v>
      </c>
      <c r="QO7" t="s">
        <v>2240</v>
      </c>
      <c r="QR7">
        <v>15</v>
      </c>
      <c r="QS7">
        <v>3</v>
      </c>
      <c r="QT7">
        <v>0</v>
      </c>
      <c r="QU7">
        <v>80</v>
      </c>
      <c r="QV7">
        <v>2000</v>
      </c>
      <c r="QX7" t="s">
        <v>2244</v>
      </c>
      <c r="SF7" t="s">
        <v>2245</v>
      </c>
      <c r="SG7">
        <v>1</v>
      </c>
      <c r="SH7">
        <v>0</v>
      </c>
      <c r="SI7">
        <v>0</v>
      </c>
      <c r="SJ7">
        <v>0</v>
      </c>
      <c r="AQG7" t="s">
        <v>2290</v>
      </c>
      <c r="AQH7">
        <v>1</v>
      </c>
      <c r="AQI7">
        <v>0</v>
      </c>
      <c r="AQJ7">
        <v>0</v>
      </c>
      <c r="AQK7">
        <v>0</v>
      </c>
      <c r="AQL7">
        <v>0</v>
      </c>
      <c r="AQM7">
        <v>0</v>
      </c>
      <c r="AQN7">
        <v>0</v>
      </c>
      <c r="AQO7">
        <v>0</v>
      </c>
      <c r="AQP7">
        <v>0</v>
      </c>
      <c r="AQQ7">
        <v>0</v>
      </c>
      <c r="AQS7" t="s">
        <v>2303</v>
      </c>
      <c r="AQT7">
        <v>1</v>
      </c>
      <c r="AQU7">
        <v>0</v>
      </c>
      <c r="AQV7">
        <v>0</v>
      </c>
      <c r="AQW7">
        <v>0</v>
      </c>
      <c r="AQX7">
        <v>0</v>
      </c>
      <c r="AQY7">
        <v>0</v>
      </c>
      <c r="AQZ7">
        <v>0</v>
      </c>
      <c r="ARA7">
        <v>0</v>
      </c>
      <c r="ARB7">
        <v>0</v>
      </c>
      <c r="ARC7">
        <v>0</v>
      </c>
      <c r="ARD7">
        <v>0</v>
      </c>
      <c r="ARF7" t="s">
        <v>2304</v>
      </c>
      <c r="ARG7" t="s">
        <v>2305</v>
      </c>
      <c r="ARH7" t="s">
        <v>2244</v>
      </c>
      <c r="ARI7">
        <v>1</v>
      </c>
      <c r="ARJ7">
        <v>0</v>
      </c>
      <c r="ARK7">
        <v>0</v>
      </c>
      <c r="ARL7">
        <v>0</v>
      </c>
      <c r="ARM7">
        <v>0</v>
      </c>
      <c r="ARN7">
        <v>0</v>
      </c>
      <c r="ARO7" t="s">
        <v>2306</v>
      </c>
      <c r="ARP7" t="s">
        <v>2244</v>
      </c>
      <c r="ASA7" t="s">
        <v>2259</v>
      </c>
      <c r="ASB7" t="s">
        <v>2290</v>
      </c>
      <c r="ASC7">
        <v>1</v>
      </c>
      <c r="ASD7">
        <v>0</v>
      </c>
      <c r="ASE7">
        <v>0</v>
      </c>
      <c r="ASF7">
        <v>0</v>
      </c>
      <c r="ASG7">
        <v>0</v>
      </c>
      <c r="ASH7">
        <v>0</v>
      </c>
      <c r="ASI7">
        <v>0</v>
      </c>
      <c r="ASJ7">
        <v>0</v>
      </c>
      <c r="ASK7">
        <v>0</v>
      </c>
      <c r="ASL7">
        <v>0</v>
      </c>
      <c r="ASN7" t="s">
        <v>2290</v>
      </c>
      <c r="ASO7">
        <v>1</v>
      </c>
      <c r="ASP7">
        <v>0</v>
      </c>
      <c r="ASQ7">
        <v>0</v>
      </c>
      <c r="ASR7">
        <v>0</v>
      </c>
      <c r="ASS7">
        <v>0</v>
      </c>
      <c r="AST7">
        <v>0</v>
      </c>
      <c r="ASU7">
        <v>0</v>
      </c>
      <c r="ASV7">
        <v>0</v>
      </c>
      <c r="ASW7">
        <v>0</v>
      </c>
      <c r="ASX7">
        <v>0</v>
      </c>
      <c r="ASZ7" t="s">
        <v>2290</v>
      </c>
      <c r="ATA7">
        <v>1</v>
      </c>
      <c r="ATB7">
        <v>0</v>
      </c>
      <c r="ATC7">
        <v>0</v>
      </c>
      <c r="ATD7">
        <v>0</v>
      </c>
      <c r="ATE7">
        <v>0</v>
      </c>
      <c r="ATF7">
        <v>0</v>
      </c>
      <c r="ATG7">
        <v>0</v>
      </c>
      <c r="ATH7">
        <v>0</v>
      </c>
      <c r="ATI7">
        <v>0</v>
      </c>
      <c r="ATK7" t="s">
        <v>2290</v>
      </c>
      <c r="ATL7">
        <v>1</v>
      </c>
      <c r="ATM7">
        <v>0</v>
      </c>
      <c r="ATN7">
        <v>0</v>
      </c>
      <c r="ATO7">
        <v>0</v>
      </c>
      <c r="ATP7">
        <v>0</v>
      </c>
      <c r="ATQ7">
        <v>0</v>
      </c>
      <c r="ATR7">
        <v>0</v>
      </c>
      <c r="ATS7">
        <v>0</v>
      </c>
      <c r="ATT7">
        <v>0</v>
      </c>
      <c r="ATV7" t="s">
        <v>2307</v>
      </c>
      <c r="ATW7" t="s">
        <v>2244</v>
      </c>
      <c r="ATZ7" t="s">
        <v>2307</v>
      </c>
      <c r="AUA7" t="s">
        <v>2244</v>
      </c>
      <c r="AUD7" t="s">
        <v>2308</v>
      </c>
      <c r="AUF7" t="s">
        <v>2308</v>
      </c>
      <c r="AUI7">
        <v>544812637</v>
      </c>
      <c r="AUJ7" s="165">
        <v>45370.628298611111</v>
      </c>
      <c r="AUM7" t="s">
        <v>2265</v>
      </c>
      <c r="AUN7" t="s">
        <v>2266</v>
      </c>
      <c r="AUO7" t="s">
        <v>2267</v>
      </c>
    </row>
    <row r="8" spans="1:1238" x14ac:dyDescent="0.35">
      <c r="A8">
        <v>7</v>
      </c>
      <c r="B8" t="s">
        <v>2313</v>
      </c>
      <c r="C8" s="165">
        <v>45370</v>
      </c>
      <c r="D8" t="s">
        <v>2293</v>
      </c>
      <c r="E8" t="s">
        <v>2294</v>
      </c>
      <c r="F8" s="165">
        <v>45370.429857858799</v>
      </c>
      <c r="G8" s="165">
        <v>45370.439896331023</v>
      </c>
      <c r="H8" t="s">
        <v>2229</v>
      </c>
      <c r="K8" t="s">
        <v>2295</v>
      </c>
      <c r="L8" s="165">
        <v>45370</v>
      </c>
      <c r="M8" t="s">
        <v>81</v>
      </c>
      <c r="N8" t="s">
        <v>2296</v>
      </c>
      <c r="O8" t="s">
        <v>88</v>
      </c>
      <c r="P8" t="s">
        <v>2233</v>
      </c>
      <c r="S8" t="s">
        <v>2297</v>
      </c>
      <c r="T8" t="s">
        <v>2298</v>
      </c>
      <c r="V8" t="s">
        <v>2236</v>
      </c>
      <c r="X8" t="s">
        <v>2299</v>
      </c>
      <c r="AA8" t="s">
        <v>2300</v>
      </c>
      <c r="AB8">
        <v>0</v>
      </c>
      <c r="AC8">
        <v>0</v>
      </c>
      <c r="AD8">
        <v>1</v>
      </c>
      <c r="AE8">
        <v>0</v>
      </c>
      <c r="AF8">
        <v>1</v>
      </c>
      <c r="AI8"/>
      <c r="BH8" t="s">
        <v>2242</v>
      </c>
      <c r="BI8" t="s">
        <v>2301</v>
      </c>
      <c r="BJ8">
        <v>1</v>
      </c>
      <c r="BK8">
        <v>1</v>
      </c>
      <c r="BL8">
        <v>300</v>
      </c>
      <c r="BM8">
        <v>200</v>
      </c>
      <c r="BN8" t="s">
        <v>2240</v>
      </c>
      <c r="BQ8">
        <v>14</v>
      </c>
      <c r="BR8">
        <v>3</v>
      </c>
      <c r="BS8">
        <v>0</v>
      </c>
      <c r="BT8">
        <v>100</v>
      </c>
      <c r="BU8">
        <v>10000</v>
      </c>
      <c r="BW8" t="s">
        <v>2244</v>
      </c>
      <c r="CS8" t="s">
        <v>2245</v>
      </c>
      <c r="CT8">
        <v>1</v>
      </c>
      <c r="CU8">
        <v>0</v>
      </c>
      <c r="CV8">
        <v>0</v>
      </c>
      <c r="CW8">
        <v>0</v>
      </c>
      <c r="EK8" t="s">
        <v>2246</v>
      </c>
      <c r="EL8">
        <v>1</v>
      </c>
      <c r="EM8">
        <v>1</v>
      </c>
      <c r="EN8">
        <v>1</v>
      </c>
      <c r="EO8">
        <v>1</v>
      </c>
      <c r="EP8">
        <v>0</v>
      </c>
      <c r="EQ8">
        <v>4</v>
      </c>
      <c r="ES8" t="s">
        <v>2242</v>
      </c>
      <c r="ET8">
        <v>4500</v>
      </c>
      <c r="EU8" t="s">
        <v>2240</v>
      </c>
      <c r="EX8">
        <v>7</v>
      </c>
      <c r="EY8">
        <v>3</v>
      </c>
      <c r="EZ8">
        <v>0</v>
      </c>
      <c r="FA8">
        <v>45</v>
      </c>
      <c r="FB8">
        <v>1000</v>
      </c>
      <c r="FD8" t="s">
        <v>2242</v>
      </c>
      <c r="FE8">
        <v>12500</v>
      </c>
      <c r="FF8" t="s">
        <v>2240</v>
      </c>
      <c r="FI8">
        <v>15</v>
      </c>
      <c r="FJ8">
        <v>3</v>
      </c>
      <c r="FK8">
        <v>0</v>
      </c>
      <c r="FL8">
        <v>45</v>
      </c>
      <c r="FM8">
        <v>2000</v>
      </c>
      <c r="FO8" t="s">
        <v>2242</v>
      </c>
      <c r="FP8">
        <v>1200</v>
      </c>
      <c r="FQ8" t="s">
        <v>2240</v>
      </c>
      <c r="FT8">
        <v>15</v>
      </c>
      <c r="FU8">
        <v>3</v>
      </c>
      <c r="FV8">
        <v>0</v>
      </c>
      <c r="FW8">
        <v>45</v>
      </c>
      <c r="FX8">
        <v>200</v>
      </c>
      <c r="FZ8" t="s">
        <v>2242</v>
      </c>
      <c r="GA8">
        <v>2000</v>
      </c>
      <c r="GB8" t="s">
        <v>2240</v>
      </c>
      <c r="GE8">
        <v>7</v>
      </c>
      <c r="GF8">
        <v>3</v>
      </c>
      <c r="GG8">
        <v>0</v>
      </c>
      <c r="GH8">
        <v>200</v>
      </c>
      <c r="GI8">
        <v>2000</v>
      </c>
      <c r="GK8" t="s">
        <v>2244</v>
      </c>
      <c r="HH8" t="s">
        <v>2245</v>
      </c>
      <c r="HI8">
        <v>1</v>
      </c>
      <c r="HJ8">
        <v>0</v>
      </c>
      <c r="HK8">
        <v>0</v>
      </c>
      <c r="HL8">
        <v>0</v>
      </c>
      <c r="JB8" t="s">
        <v>2302</v>
      </c>
      <c r="JC8">
        <v>0</v>
      </c>
      <c r="JD8">
        <v>0</v>
      </c>
      <c r="JE8">
        <v>1</v>
      </c>
      <c r="JF8">
        <v>0</v>
      </c>
      <c r="JG8">
        <v>0</v>
      </c>
      <c r="JH8">
        <v>0</v>
      </c>
      <c r="JI8">
        <v>0</v>
      </c>
      <c r="JJ8">
        <v>0</v>
      </c>
      <c r="JK8">
        <v>0</v>
      </c>
      <c r="JL8">
        <v>1</v>
      </c>
      <c r="JM8">
        <v>1</v>
      </c>
      <c r="JN8">
        <v>1</v>
      </c>
      <c r="JO8">
        <v>1</v>
      </c>
      <c r="JP8">
        <v>0</v>
      </c>
      <c r="JQ8">
        <v>1</v>
      </c>
      <c r="JR8">
        <v>0</v>
      </c>
      <c r="JS8">
        <v>6</v>
      </c>
      <c r="JT8">
        <v>11</v>
      </c>
      <c r="KV8" t="s">
        <v>2242</v>
      </c>
      <c r="KW8" t="s">
        <v>2250</v>
      </c>
      <c r="KX8">
        <v>0</v>
      </c>
      <c r="KY8">
        <v>1</v>
      </c>
      <c r="KZ8">
        <v>1</v>
      </c>
      <c r="LB8">
        <v>25000</v>
      </c>
      <c r="LC8">
        <v>35000</v>
      </c>
      <c r="LD8" t="s">
        <v>2240</v>
      </c>
      <c r="LG8">
        <v>15</v>
      </c>
      <c r="LH8">
        <v>3</v>
      </c>
      <c r="LI8">
        <v>0</v>
      </c>
      <c r="LJ8">
        <v>80</v>
      </c>
      <c r="LK8">
        <v>3000</v>
      </c>
      <c r="OG8" t="s">
        <v>2242</v>
      </c>
      <c r="OH8">
        <v>3500</v>
      </c>
      <c r="OI8" t="s">
        <v>2240</v>
      </c>
      <c r="OL8">
        <v>7</v>
      </c>
      <c r="OM8">
        <v>3</v>
      </c>
      <c r="ON8">
        <v>0</v>
      </c>
      <c r="OO8">
        <v>80</v>
      </c>
      <c r="OP8">
        <v>2000</v>
      </c>
      <c r="OR8" t="s">
        <v>2242</v>
      </c>
      <c r="OS8">
        <v>2500</v>
      </c>
      <c r="OT8" t="s">
        <v>2240</v>
      </c>
      <c r="OW8">
        <v>30</v>
      </c>
      <c r="OX8">
        <v>3</v>
      </c>
      <c r="OY8">
        <v>0</v>
      </c>
      <c r="OZ8">
        <v>45</v>
      </c>
      <c r="PA8">
        <v>1000</v>
      </c>
      <c r="PC8" t="s">
        <v>2242</v>
      </c>
      <c r="PD8">
        <v>3000</v>
      </c>
      <c r="PE8" t="s">
        <v>2240</v>
      </c>
      <c r="PH8">
        <v>15</v>
      </c>
      <c r="PI8">
        <v>3</v>
      </c>
      <c r="PJ8">
        <v>0</v>
      </c>
      <c r="PK8">
        <v>45</v>
      </c>
      <c r="PL8">
        <v>1000</v>
      </c>
      <c r="PN8" t="s">
        <v>2242</v>
      </c>
      <c r="PO8">
        <v>1000</v>
      </c>
      <c r="PP8" t="s">
        <v>2240</v>
      </c>
      <c r="PS8">
        <v>7</v>
      </c>
      <c r="PT8">
        <v>3</v>
      </c>
      <c r="PU8">
        <v>0</v>
      </c>
      <c r="PV8">
        <v>80</v>
      </c>
      <c r="PW8">
        <v>1000</v>
      </c>
      <c r="QM8" t="s">
        <v>2242</v>
      </c>
      <c r="QN8">
        <v>200</v>
      </c>
      <c r="QO8" t="s">
        <v>2240</v>
      </c>
      <c r="QR8">
        <v>15</v>
      </c>
      <c r="QS8">
        <v>3</v>
      </c>
      <c r="QT8">
        <v>0</v>
      </c>
      <c r="QU8">
        <v>100</v>
      </c>
      <c r="QV8">
        <v>2000</v>
      </c>
      <c r="QX8" t="s">
        <v>2244</v>
      </c>
      <c r="SF8" t="s">
        <v>2245</v>
      </c>
      <c r="SG8">
        <v>1</v>
      </c>
      <c r="SH8">
        <v>0</v>
      </c>
      <c r="SI8">
        <v>0</v>
      </c>
      <c r="SJ8">
        <v>0</v>
      </c>
      <c r="AQG8" t="s">
        <v>2290</v>
      </c>
      <c r="AQH8">
        <v>1</v>
      </c>
      <c r="AQI8">
        <v>0</v>
      </c>
      <c r="AQJ8">
        <v>0</v>
      </c>
      <c r="AQK8">
        <v>0</v>
      </c>
      <c r="AQL8">
        <v>0</v>
      </c>
      <c r="AQM8">
        <v>0</v>
      </c>
      <c r="AQN8">
        <v>0</v>
      </c>
      <c r="AQO8">
        <v>0</v>
      </c>
      <c r="AQP8">
        <v>0</v>
      </c>
      <c r="AQQ8">
        <v>0</v>
      </c>
      <c r="AQS8" t="s">
        <v>2303</v>
      </c>
      <c r="AQT8">
        <v>1</v>
      </c>
      <c r="AQU8">
        <v>0</v>
      </c>
      <c r="AQV8">
        <v>0</v>
      </c>
      <c r="AQW8">
        <v>0</v>
      </c>
      <c r="AQX8">
        <v>0</v>
      </c>
      <c r="AQY8">
        <v>0</v>
      </c>
      <c r="AQZ8">
        <v>0</v>
      </c>
      <c r="ARA8">
        <v>0</v>
      </c>
      <c r="ARB8">
        <v>0</v>
      </c>
      <c r="ARC8">
        <v>0</v>
      </c>
      <c r="ARD8">
        <v>0</v>
      </c>
      <c r="ARF8" t="s">
        <v>2304</v>
      </c>
      <c r="ARG8" t="s">
        <v>2305</v>
      </c>
      <c r="ARH8" t="s">
        <v>2244</v>
      </c>
      <c r="ARI8">
        <v>1</v>
      </c>
      <c r="ARJ8">
        <v>0</v>
      </c>
      <c r="ARK8">
        <v>0</v>
      </c>
      <c r="ARL8">
        <v>0</v>
      </c>
      <c r="ARM8">
        <v>0</v>
      </c>
      <c r="ARN8">
        <v>0</v>
      </c>
      <c r="ARO8" t="s">
        <v>2306</v>
      </c>
      <c r="ARP8" t="s">
        <v>2244</v>
      </c>
      <c r="ASA8" t="s">
        <v>2259</v>
      </c>
      <c r="ASB8" t="s">
        <v>2290</v>
      </c>
      <c r="ASC8">
        <v>1</v>
      </c>
      <c r="ASD8">
        <v>0</v>
      </c>
      <c r="ASE8">
        <v>0</v>
      </c>
      <c r="ASF8">
        <v>0</v>
      </c>
      <c r="ASG8">
        <v>0</v>
      </c>
      <c r="ASH8">
        <v>0</v>
      </c>
      <c r="ASI8">
        <v>0</v>
      </c>
      <c r="ASJ8">
        <v>0</v>
      </c>
      <c r="ASK8">
        <v>0</v>
      </c>
      <c r="ASL8">
        <v>0</v>
      </c>
      <c r="ASN8" t="s">
        <v>2290</v>
      </c>
      <c r="ASO8">
        <v>1</v>
      </c>
      <c r="ASP8">
        <v>0</v>
      </c>
      <c r="ASQ8">
        <v>0</v>
      </c>
      <c r="ASR8">
        <v>0</v>
      </c>
      <c r="ASS8">
        <v>0</v>
      </c>
      <c r="AST8">
        <v>0</v>
      </c>
      <c r="ASU8">
        <v>0</v>
      </c>
      <c r="ASV8">
        <v>0</v>
      </c>
      <c r="ASW8">
        <v>0</v>
      </c>
      <c r="ASX8">
        <v>0</v>
      </c>
      <c r="ASZ8" t="s">
        <v>2290</v>
      </c>
      <c r="ATA8">
        <v>1</v>
      </c>
      <c r="ATB8">
        <v>0</v>
      </c>
      <c r="ATC8">
        <v>0</v>
      </c>
      <c r="ATD8">
        <v>0</v>
      </c>
      <c r="ATE8">
        <v>0</v>
      </c>
      <c r="ATF8">
        <v>0</v>
      </c>
      <c r="ATG8">
        <v>0</v>
      </c>
      <c r="ATH8">
        <v>0</v>
      </c>
      <c r="ATI8">
        <v>0</v>
      </c>
      <c r="ATK8" t="s">
        <v>2290</v>
      </c>
      <c r="ATL8">
        <v>1</v>
      </c>
      <c r="ATM8">
        <v>0</v>
      </c>
      <c r="ATN8">
        <v>0</v>
      </c>
      <c r="ATO8">
        <v>0</v>
      </c>
      <c r="ATP8">
        <v>0</v>
      </c>
      <c r="ATQ8">
        <v>0</v>
      </c>
      <c r="ATR8">
        <v>0</v>
      </c>
      <c r="ATS8">
        <v>0</v>
      </c>
      <c r="ATT8">
        <v>0</v>
      </c>
      <c r="ATV8" t="s">
        <v>2307</v>
      </c>
      <c r="ATW8" t="s">
        <v>2244</v>
      </c>
      <c r="ATZ8" t="s">
        <v>2307</v>
      </c>
      <c r="AUA8" t="s">
        <v>2244</v>
      </c>
      <c r="AUD8" t="s">
        <v>2308</v>
      </c>
      <c r="AUF8" t="s">
        <v>2308</v>
      </c>
      <c r="AUI8">
        <v>544812664</v>
      </c>
      <c r="AUJ8" s="165">
        <v>45370.62835648148</v>
      </c>
      <c r="AUM8" t="s">
        <v>2265</v>
      </c>
      <c r="AUN8" t="s">
        <v>2266</v>
      </c>
      <c r="AUO8" t="s">
        <v>2267</v>
      </c>
    </row>
    <row r="9" spans="1:1238" x14ac:dyDescent="0.35">
      <c r="A9">
        <v>8</v>
      </c>
      <c r="B9" t="s">
        <v>2314</v>
      </c>
      <c r="C9" s="165">
        <v>45370</v>
      </c>
      <c r="D9" t="s">
        <v>2293</v>
      </c>
      <c r="E9" t="s">
        <v>2294</v>
      </c>
      <c r="F9" s="165">
        <v>45370.445818125001</v>
      </c>
      <c r="G9" s="165">
        <v>45370.46084013889</v>
      </c>
      <c r="H9" t="s">
        <v>2229</v>
      </c>
      <c r="K9" t="s">
        <v>2295</v>
      </c>
      <c r="L9" s="165">
        <v>45370</v>
      </c>
      <c r="M9" t="s">
        <v>81</v>
      </c>
      <c r="N9" t="s">
        <v>2296</v>
      </c>
      <c r="O9" t="s">
        <v>88</v>
      </c>
      <c r="P9" t="s">
        <v>2233</v>
      </c>
      <c r="S9" t="s">
        <v>2297</v>
      </c>
      <c r="T9" t="s">
        <v>2298</v>
      </c>
      <c r="V9" t="s">
        <v>2236</v>
      </c>
      <c r="X9" t="s">
        <v>2299</v>
      </c>
      <c r="AA9" t="s">
        <v>2315</v>
      </c>
      <c r="AB9">
        <v>1</v>
      </c>
      <c r="AC9">
        <v>1</v>
      </c>
      <c r="AD9">
        <v>0</v>
      </c>
      <c r="AE9">
        <v>0</v>
      </c>
      <c r="AF9">
        <v>2</v>
      </c>
      <c r="AH9" t="s">
        <v>2242</v>
      </c>
      <c r="AI9">
        <v>1000</v>
      </c>
      <c r="AJ9" t="s">
        <v>2240</v>
      </c>
      <c r="AM9">
        <v>7</v>
      </c>
      <c r="AN9">
        <v>3</v>
      </c>
      <c r="AO9">
        <v>0</v>
      </c>
      <c r="AP9">
        <v>40</v>
      </c>
      <c r="AQ9">
        <v>1000</v>
      </c>
      <c r="AS9" t="s">
        <v>2242</v>
      </c>
      <c r="AT9" t="s">
        <v>2241</v>
      </c>
      <c r="AU9">
        <v>1</v>
      </c>
      <c r="AV9">
        <v>1</v>
      </c>
      <c r="AW9">
        <v>2000</v>
      </c>
      <c r="AX9">
        <v>2500</v>
      </c>
      <c r="AY9" t="s">
        <v>2240</v>
      </c>
      <c r="BB9">
        <v>15</v>
      </c>
      <c r="BC9">
        <v>3</v>
      </c>
      <c r="BD9">
        <v>0</v>
      </c>
      <c r="BE9">
        <v>20</v>
      </c>
      <c r="BF9">
        <v>100</v>
      </c>
      <c r="BW9" t="s">
        <v>2244</v>
      </c>
      <c r="CS9" t="s">
        <v>2245</v>
      </c>
      <c r="CT9">
        <v>1</v>
      </c>
      <c r="CU9">
        <v>0</v>
      </c>
      <c r="CV9">
        <v>0</v>
      </c>
      <c r="CW9">
        <v>0</v>
      </c>
      <c r="EK9" t="s">
        <v>2290</v>
      </c>
      <c r="EL9">
        <v>0</v>
      </c>
      <c r="EM9">
        <v>0</v>
      </c>
      <c r="EN9">
        <v>0</v>
      </c>
      <c r="EO9">
        <v>0</v>
      </c>
      <c r="EP9">
        <v>1</v>
      </c>
      <c r="EQ9">
        <v>1</v>
      </c>
      <c r="JB9" t="s">
        <v>2316</v>
      </c>
      <c r="JC9">
        <v>0</v>
      </c>
      <c r="JD9">
        <v>0</v>
      </c>
      <c r="JE9">
        <v>0</v>
      </c>
      <c r="JF9">
        <v>1</v>
      </c>
      <c r="JG9">
        <v>1</v>
      </c>
      <c r="JH9">
        <v>1</v>
      </c>
      <c r="JI9">
        <v>1</v>
      </c>
      <c r="JJ9">
        <v>1</v>
      </c>
      <c r="JK9">
        <v>1</v>
      </c>
      <c r="JL9">
        <v>0</v>
      </c>
      <c r="JM9">
        <v>0</v>
      </c>
      <c r="JN9">
        <v>0</v>
      </c>
      <c r="JO9">
        <v>0</v>
      </c>
      <c r="JP9">
        <v>1</v>
      </c>
      <c r="JQ9">
        <v>0</v>
      </c>
      <c r="JR9">
        <v>0</v>
      </c>
      <c r="JS9">
        <v>7</v>
      </c>
      <c r="JT9">
        <v>10</v>
      </c>
      <c r="LM9" t="s">
        <v>2242</v>
      </c>
      <c r="LN9">
        <v>7500</v>
      </c>
      <c r="LO9" t="s">
        <v>2240</v>
      </c>
      <c r="LR9">
        <v>14</v>
      </c>
      <c r="LS9">
        <v>3</v>
      </c>
      <c r="LT9">
        <v>0</v>
      </c>
      <c r="LU9">
        <v>40</v>
      </c>
      <c r="LV9">
        <v>2000</v>
      </c>
      <c r="LX9" t="s">
        <v>2242</v>
      </c>
      <c r="LY9">
        <v>5000</v>
      </c>
      <c r="LZ9" t="s">
        <v>2240</v>
      </c>
      <c r="MC9">
        <v>15</v>
      </c>
      <c r="MD9">
        <v>3</v>
      </c>
      <c r="ME9">
        <v>0</v>
      </c>
      <c r="MF9">
        <v>80</v>
      </c>
      <c r="MG9">
        <v>1000</v>
      </c>
      <c r="MI9" t="s">
        <v>2242</v>
      </c>
      <c r="MJ9">
        <v>1500</v>
      </c>
      <c r="MK9" t="s">
        <v>2240</v>
      </c>
      <c r="MN9">
        <v>7</v>
      </c>
      <c r="MO9">
        <v>3</v>
      </c>
      <c r="MP9">
        <v>0</v>
      </c>
      <c r="MQ9">
        <v>45</v>
      </c>
      <c r="MR9">
        <v>200</v>
      </c>
      <c r="MT9" t="s">
        <v>2242</v>
      </c>
      <c r="MU9">
        <v>100</v>
      </c>
      <c r="MV9" t="s">
        <v>2240</v>
      </c>
      <c r="MY9">
        <v>14</v>
      </c>
      <c r="MZ9">
        <v>3</v>
      </c>
      <c r="NA9">
        <v>0</v>
      </c>
      <c r="NB9">
        <v>50</v>
      </c>
      <c r="NC9">
        <v>100</v>
      </c>
      <c r="NE9" t="s">
        <v>2242</v>
      </c>
      <c r="NF9" t="s">
        <v>2317</v>
      </c>
      <c r="NG9">
        <v>0</v>
      </c>
      <c r="NH9">
        <v>1</v>
      </c>
      <c r="NI9">
        <v>0</v>
      </c>
      <c r="NK9">
        <v>750</v>
      </c>
      <c r="NM9" t="s">
        <v>2240</v>
      </c>
      <c r="NP9">
        <v>7</v>
      </c>
      <c r="NQ9">
        <v>3</v>
      </c>
      <c r="NR9">
        <v>0</v>
      </c>
      <c r="NS9">
        <v>40</v>
      </c>
      <c r="NT9">
        <v>1000</v>
      </c>
      <c r="NV9" t="s">
        <v>2242</v>
      </c>
      <c r="NW9">
        <v>1250</v>
      </c>
      <c r="NX9" t="s">
        <v>2240</v>
      </c>
      <c r="OA9">
        <v>7</v>
      </c>
      <c r="OB9">
        <v>3</v>
      </c>
      <c r="OC9">
        <v>0</v>
      </c>
      <c r="OD9">
        <v>20</v>
      </c>
      <c r="OE9">
        <v>1000</v>
      </c>
      <c r="PY9" t="s">
        <v>2242</v>
      </c>
      <c r="PZ9" t="s">
        <v>2236</v>
      </c>
      <c r="QA9">
        <v>3000</v>
      </c>
      <c r="QD9" t="s">
        <v>2240</v>
      </c>
      <c r="QG9">
        <v>14</v>
      </c>
      <c r="QH9">
        <v>3</v>
      </c>
      <c r="QI9">
        <v>0</v>
      </c>
      <c r="QJ9">
        <v>80</v>
      </c>
      <c r="QK9">
        <v>2000</v>
      </c>
      <c r="QX9" t="s">
        <v>2244</v>
      </c>
      <c r="SF9" t="s">
        <v>2245</v>
      </c>
      <c r="SG9">
        <v>1</v>
      </c>
      <c r="SH9">
        <v>0</v>
      </c>
      <c r="SI9">
        <v>0</v>
      </c>
      <c r="SJ9">
        <v>0</v>
      </c>
      <c r="AQG9" t="s">
        <v>2290</v>
      </c>
      <c r="AQH9">
        <v>1</v>
      </c>
      <c r="AQI9">
        <v>0</v>
      </c>
      <c r="AQJ9">
        <v>0</v>
      </c>
      <c r="AQK9">
        <v>0</v>
      </c>
      <c r="AQL9">
        <v>0</v>
      </c>
      <c r="AQM9">
        <v>0</v>
      </c>
      <c r="AQN9">
        <v>0</v>
      </c>
      <c r="AQO9">
        <v>0</v>
      </c>
      <c r="AQP9">
        <v>0</v>
      </c>
      <c r="AQQ9">
        <v>0</v>
      </c>
      <c r="AQS9" t="s">
        <v>2303</v>
      </c>
      <c r="AQT9">
        <v>1</v>
      </c>
      <c r="AQU9">
        <v>0</v>
      </c>
      <c r="AQV9">
        <v>0</v>
      </c>
      <c r="AQW9">
        <v>0</v>
      </c>
      <c r="AQX9">
        <v>0</v>
      </c>
      <c r="AQY9">
        <v>0</v>
      </c>
      <c r="AQZ9">
        <v>0</v>
      </c>
      <c r="ARA9">
        <v>0</v>
      </c>
      <c r="ARB9">
        <v>0</v>
      </c>
      <c r="ARC9">
        <v>0</v>
      </c>
      <c r="ARD9">
        <v>0</v>
      </c>
      <c r="ARF9" t="s">
        <v>2304</v>
      </c>
      <c r="ARG9" t="s">
        <v>2305</v>
      </c>
      <c r="ARH9" t="s">
        <v>2244</v>
      </c>
      <c r="ARI9">
        <v>1</v>
      </c>
      <c r="ARJ9">
        <v>0</v>
      </c>
      <c r="ARK9">
        <v>0</v>
      </c>
      <c r="ARL9">
        <v>0</v>
      </c>
      <c r="ARM9">
        <v>0</v>
      </c>
      <c r="ARN9">
        <v>0</v>
      </c>
      <c r="ARO9" t="s">
        <v>2306</v>
      </c>
      <c r="ARP9" t="s">
        <v>2244</v>
      </c>
      <c r="ASA9" t="s">
        <v>2259</v>
      </c>
      <c r="ASB9" t="s">
        <v>2290</v>
      </c>
      <c r="ASC9">
        <v>1</v>
      </c>
      <c r="ASD9">
        <v>0</v>
      </c>
      <c r="ASE9">
        <v>0</v>
      </c>
      <c r="ASF9">
        <v>0</v>
      </c>
      <c r="ASG9">
        <v>0</v>
      </c>
      <c r="ASH9">
        <v>0</v>
      </c>
      <c r="ASI9">
        <v>0</v>
      </c>
      <c r="ASJ9">
        <v>0</v>
      </c>
      <c r="ASK9">
        <v>0</v>
      </c>
      <c r="ASL9">
        <v>0</v>
      </c>
      <c r="ASN9" t="s">
        <v>2290</v>
      </c>
      <c r="ASO9">
        <v>1</v>
      </c>
      <c r="ASP9">
        <v>0</v>
      </c>
      <c r="ASQ9">
        <v>0</v>
      </c>
      <c r="ASR9">
        <v>0</v>
      </c>
      <c r="ASS9">
        <v>0</v>
      </c>
      <c r="AST9">
        <v>0</v>
      </c>
      <c r="ASU9">
        <v>0</v>
      </c>
      <c r="ASV9">
        <v>0</v>
      </c>
      <c r="ASW9">
        <v>0</v>
      </c>
      <c r="ASX9">
        <v>0</v>
      </c>
      <c r="ASZ9" t="s">
        <v>2290</v>
      </c>
      <c r="ATA9">
        <v>1</v>
      </c>
      <c r="ATB9">
        <v>0</v>
      </c>
      <c r="ATC9">
        <v>0</v>
      </c>
      <c r="ATD9">
        <v>0</v>
      </c>
      <c r="ATE9">
        <v>0</v>
      </c>
      <c r="ATF9">
        <v>0</v>
      </c>
      <c r="ATG9">
        <v>0</v>
      </c>
      <c r="ATH9">
        <v>0</v>
      </c>
      <c r="ATI9">
        <v>0</v>
      </c>
      <c r="ATK9" t="s">
        <v>2290</v>
      </c>
      <c r="ATL9">
        <v>1</v>
      </c>
      <c r="ATM9">
        <v>0</v>
      </c>
      <c r="ATN9">
        <v>0</v>
      </c>
      <c r="ATO9">
        <v>0</v>
      </c>
      <c r="ATP9">
        <v>0</v>
      </c>
      <c r="ATQ9">
        <v>0</v>
      </c>
      <c r="ATR9">
        <v>0</v>
      </c>
      <c r="ATS9">
        <v>0</v>
      </c>
      <c r="ATT9">
        <v>0</v>
      </c>
      <c r="ATV9" t="s">
        <v>2307</v>
      </c>
      <c r="ATW9" t="s">
        <v>2244</v>
      </c>
      <c r="ATZ9" t="s">
        <v>2307</v>
      </c>
      <c r="AUA9" t="s">
        <v>2244</v>
      </c>
      <c r="AUD9" t="s">
        <v>2308</v>
      </c>
      <c r="AUF9" t="s">
        <v>2318</v>
      </c>
      <c r="AUI9">
        <v>544812710</v>
      </c>
      <c r="AUJ9" s="165">
        <v>45370.628425925926</v>
      </c>
      <c r="AUM9" t="s">
        <v>2265</v>
      </c>
      <c r="AUN9" t="s">
        <v>2266</v>
      </c>
      <c r="AUO9" t="s">
        <v>2267</v>
      </c>
    </row>
    <row r="10" spans="1:1238" x14ac:dyDescent="0.35">
      <c r="A10">
        <v>9</v>
      </c>
      <c r="B10" t="s">
        <v>2319</v>
      </c>
      <c r="C10" s="165">
        <v>45370</v>
      </c>
      <c r="D10" t="s">
        <v>2293</v>
      </c>
      <c r="E10" t="s">
        <v>2294</v>
      </c>
      <c r="F10" s="165">
        <v>45370.461004293982</v>
      </c>
      <c r="G10" s="165">
        <v>45370.470573032413</v>
      </c>
      <c r="H10" t="s">
        <v>2229</v>
      </c>
      <c r="K10" t="s">
        <v>2295</v>
      </c>
      <c r="L10" s="165">
        <v>45370</v>
      </c>
      <c r="M10" t="s">
        <v>81</v>
      </c>
      <c r="N10" t="s">
        <v>2296</v>
      </c>
      <c r="O10" t="s">
        <v>88</v>
      </c>
      <c r="P10" t="s">
        <v>2233</v>
      </c>
      <c r="S10" t="s">
        <v>2297</v>
      </c>
      <c r="T10" t="s">
        <v>2298</v>
      </c>
      <c r="V10" t="s">
        <v>2236</v>
      </c>
      <c r="X10" t="s">
        <v>2299</v>
      </c>
      <c r="AA10" t="s">
        <v>2320</v>
      </c>
      <c r="AB10">
        <v>1</v>
      </c>
      <c r="AC10">
        <v>1</v>
      </c>
      <c r="AD10">
        <v>0</v>
      </c>
      <c r="AE10">
        <v>0</v>
      </c>
      <c r="AF10">
        <v>2</v>
      </c>
      <c r="AH10" t="s">
        <v>2242</v>
      </c>
      <c r="AI10">
        <v>1000</v>
      </c>
      <c r="AJ10" t="s">
        <v>2240</v>
      </c>
      <c r="AM10">
        <v>15</v>
      </c>
      <c r="AN10">
        <v>3</v>
      </c>
      <c r="AO10">
        <v>0</v>
      </c>
      <c r="AP10">
        <v>45</v>
      </c>
      <c r="AQ10">
        <v>1000</v>
      </c>
      <c r="AS10" t="s">
        <v>2242</v>
      </c>
      <c r="AT10" t="s">
        <v>2241</v>
      </c>
      <c r="AU10">
        <v>1</v>
      </c>
      <c r="AV10">
        <v>1</v>
      </c>
      <c r="AW10">
        <v>2000</v>
      </c>
      <c r="AX10">
        <v>2500</v>
      </c>
      <c r="AY10" t="s">
        <v>2240</v>
      </c>
      <c r="BB10">
        <v>14</v>
      </c>
      <c r="BC10">
        <v>3</v>
      </c>
      <c r="BD10">
        <v>0</v>
      </c>
      <c r="BE10">
        <v>20</v>
      </c>
      <c r="BF10">
        <v>100</v>
      </c>
      <c r="BW10" t="s">
        <v>2244</v>
      </c>
      <c r="CS10" t="s">
        <v>2245</v>
      </c>
      <c r="CT10">
        <v>1</v>
      </c>
      <c r="CU10">
        <v>0</v>
      </c>
      <c r="CV10">
        <v>0</v>
      </c>
      <c r="CW10">
        <v>0</v>
      </c>
      <c r="EK10" t="s">
        <v>2290</v>
      </c>
      <c r="EL10">
        <v>0</v>
      </c>
      <c r="EM10">
        <v>0</v>
      </c>
      <c r="EN10">
        <v>0</v>
      </c>
      <c r="EO10">
        <v>0</v>
      </c>
      <c r="EP10">
        <v>1</v>
      </c>
      <c r="EQ10">
        <v>1</v>
      </c>
      <c r="JB10" t="s">
        <v>2316</v>
      </c>
      <c r="JC10">
        <v>0</v>
      </c>
      <c r="JD10">
        <v>0</v>
      </c>
      <c r="JE10">
        <v>0</v>
      </c>
      <c r="JF10">
        <v>1</v>
      </c>
      <c r="JG10">
        <v>1</v>
      </c>
      <c r="JH10">
        <v>1</v>
      </c>
      <c r="JI10">
        <v>1</v>
      </c>
      <c r="JJ10">
        <v>1</v>
      </c>
      <c r="JK10">
        <v>1</v>
      </c>
      <c r="JL10">
        <v>0</v>
      </c>
      <c r="JM10">
        <v>0</v>
      </c>
      <c r="JN10">
        <v>0</v>
      </c>
      <c r="JO10">
        <v>0</v>
      </c>
      <c r="JP10">
        <v>1</v>
      </c>
      <c r="JQ10">
        <v>0</v>
      </c>
      <c r="JR10">
        <v>0</v>
      </c>
      <c r="JS10">
        <v>7</v>
      </c>
      <c r="JT10">
        <v>10</v>
      </c>
      <c r="LM10" t="s">
        <v>2242</v>
      </c>
      <c r="LN10">
        <v>7500</v>
      </c>
      <c r="LO10" t="s">
        <v>2240</v>
      </c>
      <c r="LR10">
        <v>7</v>
      </c>
      <c r="LS10">
        <v>3</v>
      </c>
      <c r="LT10">
        <v>0</v>
      </c>
      <c r="LU10">
        <v>50</v>
      </c>
      <c r="LV10">
        <v>200</v>
      </c>
      <c r="LX10" t="s">
        <v>2242</v>
      </c>
      <c r="LY10">
        <v>5000</v>
      </c>
      <c r="LZ10" t="s">
        <v>2240</v>
      </c>
      <c r="MC10">
        <v>14</v>
      </c>
      <c r="MD10">
        <v>3</v>
      </c>
      <c r="ME10">
        <v>0</v>
      </c>
      <c r="MF10">
        <v>40</v>
      </c>
      <c r="MG10">
        <v>100</v>
      </c>
      <c r="MI10" t="s">
        <v>2242</v>
      </c>
      <c r="MJ10">
        <v>1500</v>
      </c>
      <c r="MK10" t="s">
        <v>2240</v>
      </c>
      <c r="MN10">
        <v>7</v>
      </c>
      <c r="MO10">
        <v>3</v>
      </c>
      <c r="MP10">
        <v>0</v>
      </c>
      <c r="MQ10">
        <v>45</v>
      </c>
      <c r="MR10">
        <v>1000</v>
      </c>
      <c r="MT10" t="s">
        <v>2242</v>
      </c>
      <c r="MU10">
        <v>100</v>
      </c>
      <c r="MV10" t="s">
        <v>2240</v>
      </c>
      <c r="MY10">
        <v>14</v>
      </c>
      <c r="MZ10">
        <v>3</v>
      </c>
      <c r="NA10">
        <v>0</v>
      </c>
      <c r="NB10">
        <v>100</v>
      </c>
      <c r="NC10">
        <v>1000</v>
      </c>
      <c r="NE10" t="s">
        <v>2242</v>
      </c>
      <c r="NF10" t="s">
        <v>2317</v>
      </c>
      <c r="NG10">
        <v>0</v>
      </c>
      <c r="NH10">
        <v>1</v>
      </c>
      <c r="NI10">
        <v>0</v>
      </c>
      <c r="NK10">
        <v>750</v>
      </c>
      <c r="NM10" t="s">
        <v>2240</v>
      </c>
      <c r="NP10">
        <v>14</v>
      </c>
      <c r="NQ10">
        <v>3</v>
      </c>
      <c r="NR10">
        <v>0</v>
      </c>
      <c r="NS10">
        <v>50</v>
      </c>
      <c r="NT10">
        <v>1000</v>
      </c>
      <c r="NV10" t="s">
        <v>2242</v>
      </c>
      <c r="NW10">
        <v>150</v>
      </c>
      <c r="NX10" t="s">
        <v>2240</v>
      </c>
      <c r="OA10">
        <v>7</v>
      </c>
      <c r="OB10">
        <v>3</v>
      </c>
      <c r="OC10">
        <v>0</v>
      </c>
      <c r="OD10">
        <v>25</v>
      </c>
      <c r="OE10">
        <v>100</v>
      </c>
      <c r="PY10" t="s">
        <v>2242</v>
      </c>
      <c r="PZ10" t="s">
        <v>2236</v>
      </c>
      <c r="QA10">
        <v>3000</v>
      </c>
      <c r="QD10" t="s">
        <v>2240</v>
      </c>
      <c r="QG10">
        <v>14</v>
      </c>
      <c r="QH10">
        <v>3</v>
      </c>
      <c r="QI10">
        <v>0</v>
      </c>
      <c r="QJ10">
        <v>80</v>
      </c>
      <c r="QK10">
        <v>1000</v>
      </c>
      <c r="QX10" t="s">
        <v>2244</v>
      </c>
      <c r="SF10" t="s">
        <v>2245</v>
      </c>
      <c r="SG10">
        <v>1</v>
      </c>
      <c r="SH10">
        <v>0</v>
      </c>
      <c r="SI10">
        <v>0</v>
      </c>
      <c r="SJ10">
        <v>0</v>
      </c>
      <c r="AQG10" t="s">
        <v>2290</v>
      </c>
      <c r="AQH10">
        <v>1</v>
      </c>
      <c r="AQI10">
        <v>0</v>
      </c>
      <c r="AQJ10">
        <v>0</v>
      </c>
      <c r="AQK10">
        <v>0</v>
      </c>
      <c r="AQL10">
        <v>0</v>
      </c>
      <c r="AQM10">
        <v>0</v>
      </c>
      <c r="AQN10">
        <v>0</v>
      </c>
      <c r="AQO10">
        <v>0</v>
      </c>
      <c r="AQP10">
        <v>0</v>
      </c>
      <c r="AQQ10">
        <v>0</v>
      </c>
      <c r="AQS10" t="s">
        <v>2303</v>
      </c>
      <c r="AQT10">
        <v>1</v>
      </c>
      <c r="AQU10">
        <v>0</v>
      </c>
      <c r="AQV10">
        <v>0</v>
      </c>
      <c r="AQW10">
        <v>0</v>
      </c>
      <c r="AQX10">
        <v>0</v>
      </c>
      <c r="AQY10">
        <v>0</v>
      </c>
      <c r="AQZ10">
        <v>0</v>
      </c>
      <c r="ARA10">
        <v>0</v>
      </c>
      <c r="ARB10">
        <v>0</v>
      </c>
      <c r="ARC10">
        <v>0</v>
      </c>
      <c r="ARD10">
        <v>0</v>
      </c>
      <c r="ARF10" t="s">
        <v>2304</v>
      </c>
      <c r="ARG10" t="s">
        <v>2305</v>
      </c>
      <c r="ARH10" t="s">
        <v>2244</v>
      </c>
      <c r="ARI10">
        <v>1</v>
      </c>
      <c r="ARJ10">
        <v>0</v>
      </c>
      <c r="ARK10">
        <v>0</v>
      </c>
      <c r="ARL10">
        <v>0</v>
      </c>
      <c r="ARM10">
        <v>0</v>
      </c>
      <c r="ARN10">
        <v>0</v>
      </c>
      <c r="ARO10" t="s">
        <v>2306</v>
      </c>
      <c r="ARP10" t="s">
        <v>2244</v>
      </c>
      <c r="ASA10" t="s">
        <v>2259</v>
      </c>
      <c r="ASB10" t="s">
        <v>2290</v>
      </c>
      <c r="ASC10">
        <v>1</v>
      </c>
      <c r="ASD10">
        <v>0</v>
      </c>
      <c r="ASE10">
        <v>0</v>
      </c>
      <c r="ASF10">
        <v>0</v>
      </c>
      <c r="ASG10">
        <v>0</v>
      </c>
      <c r="ASH10">
        <v>0</v>
      </c>
      <c r="ASI10">
        <v>0</v>
      </c>
      <c r="ASJ10">
        <v>0</v>
      </c>
      <c r="ASK10">
        <v>0</v>
      </c>
      <c r="ASL10">
        <v>0</v>
      </c>
      <c r="ASN10" t="s">
        <v>2290</v>
      </c>
      <c r="ASO10">
        <v>1</v>
      </c>
      <c r="ASP10">
        <v>0</v>
      </c>
      <c r="ASQ10">
        <v>0</v>
      </c>
      <c r="ASR10">
        <v>0</v>
      </c>
      <c r="ASS10">
        <v>0</v>
      </c>
      <c r="AST10">
        <v>0</v>
      </c>
      <c r="ASU10">
        <v>0</v>
      </c>
      <c r="ASV10">
        <v>0</v>
      </c>
      <c r="ASW10">
        <v>0</v>
      </c>
      <c r="ASX10">
        <v>0</v>
      </c>
      <c r="ASZ10" t="s">
        <v>2290</v>
      </c>
      <c r="ATA10">
        <v>1</v>
      </c>
      <c r="ATB10">
        <v>0</v>
      </c>
      <c r="ATC10">
        <v>0</v>
      </c>
      <c r="ATD10">
        <v>0</v>
      </c>
      <c r="ATE10">
        <v>0</v>
      </c>
      <c r="ATF10">
        <v>0</v>
      </c>
      <c r="ATG10">
        <v>0</v>
      </c>
      <c r="ATH10">
        <v>0</v>
      </c>
      <c r="ATI10">
        <v>0</v>
      </c>
      <c r="ATK10" t="s">
        <v>2290</v>
      </c>
      <c r="ATL10">
        <v>1</v>
      </c>
      <c r="ATM10">
        <v>0</v>
      </c>
      <c r="ATN10">
        <v>0</v>
      </c>
      <c r="ATO10">
        <v>0</v>
      </c>
      <c r="ATP10">
        <v>0</v>
      </c>
      <c r="ATQ10">
        <v>0</v>
      </c>
      <c r="ATR10">
        <v>0</v>
      </c>
      <c r="ATS10">
        <v>0</v>
      </c>
      <c r="ATT10">
        <v>0</v>
      </c>
      <c r="ATV10" t="s">
        <v>2307</v>
      </c>
      <c r="ATW10" t="s">
        <v>2244</v>
      </c>
      <c r="ATZ10" t="s">
        <v>2307</v>
      </c>
      <c r="AUA10" t="s">
        <v>2244</v>
      </c>
      <c r="AUD10" t="s">
        <v>2308</v>
      </c>
      <c r="AUF10" t="s">
        <v>2308</v>
      </c>
      <c r="AUI10">
        <v>544812733</v>
      </c>
      <c r="AUJ10" s="165">
        <v>45370.628472222219</v>
      </c>
      <c r="AUM10" t="s">
        <v>2265</v>
      </c>
      <c r="AUN10" t="s">
        <v>2266</v>
      </c>
      <c r="AUO10" t="s">
        <v>2267</v>
      </c>
    </row>
    <row r="11" spans="1:1238" x14ac:dyDescent="0.35">
      <c r="A11">
        <v>10</v>
      </c>
      <c r="B11" t="s">
        <v>2321</v>
      </c>
      <c r="C11" s="165">
        <v>45370</v>
      </c>
      <c r="D11" t="s">
        <v>2293</v>
      </c>
      <c r="E11" t="s">
        <v>2322</v>
      </c>
      <c r="F11" s="165">
        <v>45370.382255729171</v>
      </c>
      <c r="G11" s="165">
        <v>45370.398442164347</v>
      </c>
      <c r="H11" t="s">
        <v>2229</v>
      </c>
      <c r="K11" t="s">
        <v>2295</v>
      </c>
      <c r="L11" s="165">
        <v>45370</v>
      </c>
      <c r="M11" t="s">
        <v>81</v>
      </c>
      <c r="N11" t="s">
        <v>2296</v>
      </c>
      <c r="O11" t="s">
        <v>88</v>
      </c>
      <c r="P11" t="s">
        <v>2233</v>
      </c>
      <c r="S11" t="s">
        <v>2297</v>
      </c>
      <c r="T11" t="s">
        <v>2298</v>
      </c>
      <c r="V11" t="s">
        <v>2236</v>
      </c>
      <c r="X11" t="s">
        <v>2237</v>
      </c>
      <c r="AA11" t="s">
        <v>2315</v>
      </c>
      <c r="AB11">
        <v>1</v>
      </c>
      <c r="AC11">
        <v>1</v>
      </c>
      <c r="AD11">
        <v>0</v>
      </c>
      <c r="AE11">
        <v>0</v>
      </c>
      <c r="AF11">
        <v>2</v>
      </c>
      <c r="AH11" t="s">
        <v>2242</v>
      </c>
      <c r="AI11">
        <v>1000</v>
      </c>
      <c r="AJ11" t="s">
        <v>2240</v>
      </c>
      <c r="AM11">
        <v>7</v>
      </c>
      <c r="AN11">
        <v>3</v>
      </c>
      <c r="AO11">
        <v>0</v>
      </c>
      <c r="AP11">
        <v>150</v>
      </c>
      <c r="AQ11">
        <v>350</v>
      </c>
      <c r="AS11" t="s">
        <v>2239</v>
      </c>
      <c r="AT11" t="s">
        <v>2279</v>
      </c>
      <c r="AU11">
        <v>1</v>
      </c>
      <c r="AV11">
        <v>0</v>
      </c>
      <c r="AW11">
        <v>3500</v>
      </c>
      <c r="AY11" t="s">
        <v>2240</v>
      </c>
      <c r="BB11">
        <v>30</v>
      </c>
      <c r="BC11">
        <v>4</v>
      </c>
      <c r="BD11">
        <v>0</v>
      </c>
      <c r="BE11">
        <v>90</v>
      </c>
      <c r="BF11">
        <v>0</v>
      </c>
      <c r="BW11" t="s">
        <v>2244</v>
      </c>
      <c r="CS11" t="s">
        <v>2245</v>
      </c>
      <c r="CT11">
        <v>1</v>
      </c>
      <c r="CU11">
        <v>0</v>
      </c>
      <c r="CV11">
        <v>0</v>
      </c>
      <c r="CW11">
        <v>0</v>
      </c>
      <c r="EK11" t="s">
        <v>2290</v>
      </c>
      <c r="EL11">
        <v>0</v>
      </c>
      <c r="EM11">
        <v>0</v>
      </c>
      <c r="EN11">
        <v>0</v>
      </c>
      <c r="EO11">
        <v>0</v>
      </c>
      <c r="EP11">
        <v>1</v>
      </c>
      <c r="EQ11">
        <v>1</v>
      </c>
      <c r="JB11" t="s">
        <v>2323</v>
      </c>
      <c r="JC11">
        <v>0</v>
      </c>
      <c r="JD11">
        <v>0</v>
      </c>
      <c r="JE11">
        <v>0</v>
      </c>
      <c r="JF11">
        <v>1</v>
      </c>
      <c r="JG11">
        <v>1</v>
      </c>
      <c r="JH11">
        <v>0</v>
      </c>
      <c r="JI11">
        <v>1</v>
      </c>
      <c r="JJ11">
        <v>1</v>
      </c>
      <c r="JK11">
        <v>1</v>
      </c>
      <c r="JL11">
        <v>1</v>
      </c>
      <c r="JM11">
        <v>1</v>
      </c>
      <c r="JN11">
        <v>1</v>
      </c>
      <c r="JO11">
        <v>1</v>
      </c>
      <c r="JP11">
        <v>1</v>
      </c>
      <c r="JQ11">
        <v>1</v>
      </c>
      <c r="JR11">
        <v>0</v>
      </c>
      <c r="JS11">
        <v>11</v>
      </c>
      <c r="JT11">
        <v>14</v>
      </c>
      <c r="LM11" t="s">
        <v>2242</v>
      </c>
      <c r="LN11">
        <v>7500</v>
      </c>
      <c r="LO11" t="s">
        <v>2240</v>
      </c>
      <c r="LR11">
        <v>15</v>
      </c>
      <c r="LS11">
        <v>3</v>
      </c>
      <c r="LT11">
        <v>0</v>
      </c>
      <c r="LU11">
        <v>400</v>
      </c>
      <c r="LV11">
        <v>500</v>
      </c>
      <c r="LX11" t="s">
        <v>2242</v>
      </c>
      <c r="LY11">
        <v>5000</v>
      </c>
      <c r="LZ11" t="s">
        <v>2240</v>
      </c>
      <c r="MC11">
        <v>20</v>
      </c>
      <c r="MD11">
        <v>3</v>
      </c>
      <c r="ME11">
        <v>0</v>
      </c>
      <c r="MF11">
        <v>200</v>
      </c>
      <c r="MG11">
        <v>600</v>
      </c>
      <c r="MT11" t="s">
        <v>2242</v>
      </c>
      <c r="MU11">
        <v>150</v>
      </c>
      <c r="MV11" t="s">
        <v>2240</v>
      </c>
      <c r="MY11">
        <v>26</v>
      </c>
      <c r="MZ11">
        <v>3</v>
      </c>
      <c r="NA11">
        <v>0</v>
      </c>
      <c r="NB11">
        <v>800</v>
      </c>
      <c r="NC11">
        <v>1000</v>
      </c>
      <c r="NE11" t="s">
        <v>2242</v>
      </c>
      <c r="NF11" t="s">
        <v>2317</v>
      </c>
      <c r="NG11">
        <v>0</v>
      </c>
      <c r="NH11">
        <v>1</v>
      </c>
      <c r="NI11">
        <v>0</v>
      </c>
      <c r="NK11">
        <v>1500</v>
      </c>
      <c r="NM11" t="s">
        <v>2240</v>
      </c>
      <c r="NP11">
        <v>30</v>
      </c>
      <c r="NQ11">
        <v>3</v>
      </c>
      <c r="NR11">
        <v>0</v>
      </c>
      <c r="NS11">
        <v>190</v>
      </c>
      <c r="NT11">
        <v>400</v>
      </c>
      <c r="NV11" t="s">
        <v>2242</v>
      </c>
      <c r="NW11">
        <v>1500</v>
      </c>
      <c r="NX11" t="s">
        <v>2240</v>
      </c>
      <c r="OA11">
        <v>26</v>
      </c>
      <c r="OB11">
        <v>3</v>
      </c>
      <c r="OC11">
        <v>0</v>
      </c>
      <c r="OD11">
        <v>800</v>
      </c>
      <c r="OE11">
        <v>1500</v>
      </c>
      <c r="OG11" t="s">
        <v>2242</v>
      </c>
      <c r="OH11">
        <v>3000</v>
      </c>
      <c r="OI11" t="s">
        <v>2240</v>
      </c>
      <c r="OL11">
        <v>7</v>
      </c>
      <c r="OM11">
        <v>3</v>
      </c>
      <c r="ON11">
        <v>0</v>
      </c>
      <c r="OO11">
        <v>100</v>
      </c>
      <c r="OP11">
        <v>900</v>
      </c>
      <c r="OR11" t="s">
        <v>2242</v>
      </c>
      <c r="OS11">
        <v>2000</v>
      </c>
      <c r="OT11" t="s">
        <v>2240</v>
      </c>
      <c r="OW11">
        <v>30</v>
      </c>
      <c r="OX11">
        <v>7</v>
      </c>
      <c r="OY11">
        <v>0</v>
      </c>
      <c r="OZ11">
        <v>200</v>
      </c>
      <c r="PA11">
        <v>500</v>
      </c>
      <c r="PC11" t="s">
        <v>2242</v>
      </c>
      <c r="PD11">
        <v>2000</v>
      </c>
      <c r="PE11" t="s">
        <v>2240</v>
      </c>
      <c r="PH11">
        <v>45</v>
      </c>
      <c r="PI11">
        <v>3</v>
      </c>
      <c r="PJ11">
        <v>0</v>
      </c>
      <c r="PK11">
        <v>10</v>
      </c>
      <c r="PL11">
        <v>200</v>
      </c>
      <c r="PN11" t="s">
        <v>2242</v>
      </c>
      <c r="PO11">
        <v>1500</v>
      </c>
      <c r="PP11" t="s">
        <v>2240</v>
      </c>
      <c r="PS11">
        <v>25</v>
      </c>
      <c r="PT11">
        <v>7</v>
      </c>
      <c r="PU11">
        <v>0</v>
      </c>
      <c r="PV11">
        <v>80</v>
      </c>
      <c r="PW11">
        <v>100</v>
      </c>
      <c r="PY11" t="s">
        <v>2242</v>
      </c>
      <c r="PZ11" t="s">
        <v>2236</v>
      </c>
      <c r="QA11">
        <v>3000</v>
      </c>
      <c r="QD11" t="s">
        <v>2240</v>
      </c>
      <c r="QG11">
        <v>7</v>
      </c>
      <c r="QH11">
        <v>3</v>
      </c>
      <c r="QI11">
        <v>0</v>
      </c>
      <c r="QJ11">
        <v>700</v>
      </c>
      <c r="QK11">
        <v>1000</v>
      </c>
      <c r="QM11" t="s">
        <v>2242</v>
      </c>
      <c r="QN11">
        <v>200</v>
      </c>
      <c r="QO11" t="s">
        <v>2240</v>
      </c>
      <c r="QR11">
        <v>10</v>
      </c>
      <c r="QS11">
        <v>7</v>
      </c>
      <c r="QT11">
        <v>0</v>
      </c>
      <c r="QU11">
        <v>300</v>
      </c>
      <c r="QV11">
        <v>1000</v>
      </c>
      <c r="QX11" t="s">
        <v>2244</v>
      </c>
      <c r="SF11" t="s">
        <v>2245</v>
      </c>
      <c r="SG11">
        <v>1</v>
      </c>
      <c r="SH11">
        <v>0</v>
      </c>
      <c r="SI11">
        <v>0</v>
      </c>
      <c r="SJ11">
        <v>0</v>
      </c>
      <c r="AQG11" t="s">
        <v>2290</v>
      </c>
      <c r="AQH11">
        <v>1</v>
      </c>
      <c r="AQI11">
        <v>0</v>
      </c>
      <c r="AQJ11">
        <v>0</v>
      </c>
      <c r="AQK11">
        <v>0</v>
      </c>
      <c r="AQL11">
        <v>0</v>
      </c>
      <c r="AQM11">
        <v>0</v>
      </c>
      <c r="AQN11">
        <v>0</v>
      </c>
      <c r="AQO11">
        <v>0</v>
      </c>
      <c r="AQP11">
        <v>0</v>
      </c>
      <c r="AQQ11">
        <v>0</v>
      </c>
      <c r="AQS11" t="s">
        <v>2324</v>
      </c>
      <c r="AQT11">
        <v>0</v>
      </c>
      <c r="AQU11">
        <v>0</v>
      </c>
      <c r="AQV11">
        <v>0</v>
      </c>
      <c r="AQW11">
        <v>1</v>
      </c>
      <c r="AQX11">
        <v>0</v>
      </c>
      <c r="AQY11">
        <v>0</v>
      </c>
      <c r="AQZ11">
        <v>0</v>
      </c>
      <c r="ARA11">
        <v>0</v>
      </c>
      <c r="ARB11">
        <v>0</v>
      </c>
      <c r="ARC11">
        <v>0</v>
      </c>
      <c r="ARD11">
        <v>0</v>
      </c>
      <c r="ARF11" t="s">
        <v>2257</v>
      </c>
      <c r="ARG11" t="s">
        <v>2273</v>
      </c>
      <c r="ARH11" t="s">
        <v>2325</v>
      </c>
      <c r="ARI11">
        <v>0</v>
      </c>
      <c r="ARJ11">
        <v>1</v>
      </c>
      <c r="ARK11">
        <v>0</v>
      </c>
      <c r="ARL11">
        <v>0</v>
      </c>
      <c r="ARM11">
        <v>0</v>
      </c>
      <c r="ARN11">
        <v>0</v>
      </c>
      <c r="ARP11" t="s">
        <v>2244</v>
      </c>
      <c r="ASA11" t="s">
        <v>2259</v>
      </c>
      <c r="ASB11" t="s">
        <v>2290</v>
      </c>
      <c r="ASC11">
        <v>1</v>
      </c>
      <c r="ASD11">
        <v>0</v>
      </c>
      <c r="ASE11">
        <v>0</v>
      </c>
      <c r="ASF11">
        <v>0</v>
      </c>
      <c r="ASG11">
        <v>0</v>
      </c>
      <c r="ASH11">
        <v>0</v>
      </c>
      <c r="ASI11">
        <v>0</v>
      </c>
      <c r="ASJ11">
        <v>0</v>
      </c>
      <c r="ASK11">
        <v>0</v>
      </c>
      <c r="ASL11">
        <v>0</v>
      </c>
      <c r="ASN11" t="s">
        <v>2290</v>
      </c>
      <c r="ASO11">
        <v>1</v>
      </c>
      <c r="ASP11">
        <v>0</v>
      </c>
      <c r="ASQ11">
        <v>0</v>
      </c>
      <c r="ASR11">
        <v>0</v>
      </c>
      <c r="ASS11">
        <v>0</v>
      </c>
      <c r="AST11">
        <v>0</v>
      </c>
      <c r="ASU11">
        <v>0</v>
      </c>
      <c r="ASV11">
        <v>0</v>
      </c>
      <c r="ASW11">
        <v>0</v>
      </c>
      <c r="ASX11">
        <v>0</v>
      </c>
      <c r="ASZ11" t="s">
        <v>2290</v>
      </c>
      <c r="ATA11">
        <v>1</v>
      </c>
      <c r="ATB11">
        <v>0</v>
      </c>
      <c r="ATC11">
        <v>0</v>
      </c>
      <c r="ATD11">
        <v>0</v>
      </c>
      <c r="ATE11">
        <v>0</v>
      </c>
      <c r="ATF11">
        <v>0</v>
      </c>
      <c r="ATG11">
        <v>0</v>
      </c>
      <c r="ATH11">
        <v>0</v>
      </c>
      <c r="ATI11">
        <v>0</v>
      </c>
      <c r="ATK11" t="s">
        <v>2290</v>
      </c>
      <c r="ATL11">
        <v>1</v>
      </c>
      <c r="ATM11">
        <v>0</v>
      </c>
      <c r="ATN11">
        <v>0</v>
      </c>
      <c r="ATO11">
        <v>0</v>
      </c>
      <c r="ATP11">
        <v>0</v>
      </c>
      <c r="ATQ11">
        <v>0</v>
      </c>
      <c r="ATR11">
        <v>0</v>
      </c>
      <c r="ATS11">
        <v>0</v>
      </c>
      <c r="ATT11">
        <v>0</v>
      </c>
      <c r="ATV11" t="s">
        <v>2264</v>
      </c>
      <c r="ATZ11" t="s">
        <v>2264</v>
      </c>
      <c r="AUD11" t="s">
        <v>2308</v>
      </c>
      <c r="AUF11" t="s">
        <v>2308</v>
      </c>
      <c r="AUI11">
        <v>544812744</v>
      </c>
      <c r="AUJ11" s="165">
        <v>45370.628483796303</v>
      </c>
      <c r="AUM11" t="s">
        <v>2265</v>
      </c>
      <c r="AUN11" t="s">
        <v>2266</v>
      </c>
      <c r="AUO11" t="s">
        <v>2267</v>
      </c>
    </row>
    <row r="12" spans="1:1238" x14ac:dyDescent="0.35">
      <c r="A12">
        <v>11</v>
      </c>
      <c r="B12" t="s">
        <v>2326</v>
      </c>
      <c r="C12" s="165">
        <v>45370</v>
      </c>
      <c r="D12" t="s">
        <v>2293</v>
      </c>
      <c r="E12" t="s">
        <v>2322</v>
      </c>
      <c r="F12" s="165">
        <v>45370.403118449067</v>
      </c>
      <c r="G12" s="165">
        <v>45370.420489895827</v>
      </c>
      <c r="H12" t="s">
        <v>2229</v>
      </c>
      <c r="K12" t="s">
        <v>2295</v>
      </c>
      <c r="L12" s="165">
        <v>45370</v>
      </c>
      <c r="M12" t="s">
        <v>81</v>
      </c>
      <c r="N12" t="s">
        <v>2296</v>
      </c>
      <c r="O12" t="s">
        <v>88</v>
      </c>
      <c r="P12" t="s">
        <v>2233</v>
      </c>
      <c r="S12" t="s">
        <v>2297</v>
      </c>
      <c r="T12" t="s">
        <v>2298</v>
      </c>
      <c r="V12" t="s">
        <v>2236</v>
      </c>
      <c r="X12" t="s">
        <v>2299</v>
      </c>
      <c r="AA12" t="s">
        <v>2290</v>
      </c>
      <c r="AB12">
        <v>0</v>
      </c>
      <c r="AC12">
        <v>0</v>
      </c>
      <c r="AD12">
        <v>0</v>
      </c>
      <c r="AE12">
        <v>1</v>
      </c>
      <c r="AF12">
        <v>1</v>
      </c>
      <c r="AI12"/>
      <c r="EK12" t="s">
        <v>2246</v>
      </c>
      <c r="EL12">
        <v>1</v>
      </c>
      <c r="EM12">
        <v>1</v>
      </c>
      <c r="EN12">
        <v>1</v>
      </c>
      <c r="EO12">
        <v>1</v>
      </c>
      <c r="EP12">
        <v>0</v>
      </c>
      <c r="EQ12">
        <v>4</v>
      </c>
      <c r="ES12" t="s">
        <v>2242</v>
      </c>
      <c r="ET12">
        <v>4500</v>
      </c>
      <c r="EU12" t="s">
        <v>2240</v>
      </c>
      <c r="EX12">
        <v>10</v>
      </c>
      <c r="EY12">
        <v>3</v>
      </c>
      <c r="EZ12">
        <v>0</v>
      </c>
      <c r="FA12">
        <v>30</v>
      </c>
      <c r="FB12">
        <v>100</v>
      </c>
      <c r="FD12" t="s">
        <v>2242</v>
      </c>
      <c r="FE12">
        <v>12500</v>
      </c>
      <c r="FF12" t="s">
        <v>2240</v>
      </c>
      <c r="FI12">
        <v>30</v>
      </c>
      <c r="FJ12">
        <v>4</v>
      </c>
      <c r="FK12">
        <v>0</v>
      </c>
      <c r="FL12">
        <v>10</v>
      </c>
      <c r="FM12">
        <v>90</v>
      </c>
      <c r="FO12" t="s">
        <v>2242</v>
      </c>
      <c r="FP12">
        <v>1000</v>
      </c>
      <c r="FQ12" t="s">
        <v>2240</v>
      </c>
      <c r="FT12">
        <v>30</v>
      </c>
      <c r="FU12">
        <v>5</v>
      </c>
      <c r="FV12">
        <v>0</v>
      </c>
      <c r="FW12">
        <v>90</v>
      </c>
      <c r="FX12">
        <v>200</v>
      </c>
      <c r="FZ12" t="s">
        <v>2242</v>
      </c>
      <c r="GA12">
        <v>2000</v>
      </c>
      <c r="GB12" t="s">
        <v>2240</v>
      </c>
      <c r="GE12">
        <v>25</v>
      </c>
      <c r="GF12">
        <v>3</v>
      </c>
      <c r="GG12">
        <v>0</v>
      </c>
      <c r="GH12">
        <v>70</v>
      </c>
      <c r="GI12">
        <v>150</v>
      </c>
      <c r="GK12" t="s">
        <v>2244</v>
      </c>
      <c r="HH12" t="s">
        <v>2245</v>
      </c>
      <c r="HI12">
        <v>1</v>
      </c>
      <c r="HJ12">
        <v>0</v>
      </c>
      <c r="HK12">
        <v>0</v>
      </c>
      <c r="HL12">
        <v>0</v>
      </c>
      <c r="JB12" t="s">
        <v>2327</v>
      </c>
      <c r="JC12">
        <v>0</v>
      </c>
      <c r="JD12">
        <v>0</v>
      </c>
      <c r="JE12">
        <v>1</v>
      </c>
      <c r="JF12">
        <v>0</v>
      </c>
      <c r="JG12">
        <v>0</v>
      </c>
      <c r="JH12">
        <v>0</v>
      </c>
      <c r="JI12">
        <v>0</v>
      </c>
      <c r="JJ12">
        <v>0</v>
      </c>
      <c r="JK12">
        <v>0</v>
      </c>
      <c r="JL12">
        <v>0</v>
      </c>
      <c r="JM12">
        <v>0</v>
      </c>
      <c r="JN12">
        <v>0</v>
      </c>
      <c r="JO12">
        <v>0</v>
      </c>
      <c r="JP12">
        <v>0</v>
      </c>
      <c r="JQ12">
        <v>0</v>
      </c>
      <c r="JR12">
        <v>0</v>
      </c>
      <c r="JS12">
        <v>1</v>
      </c>
      <c r="JT12">
        <v>6</v>
      </c>
      <c r="KV12" t="s">
        <v>2242</v>
      </c>
      <c r="KW12" t="s">
        <v>2250</v>
      </c>
      <c r="KX12">
        <v>0</v>
      </c>
      <c r="KY12">
        <v>1</v>
      </c>
      <c r="KZ12">
        <v>1</v>
      </c>
      <c r="LB12">
        <v>28500</v>
      </c>
      <c r="LC12">
        <v>37000</v>
      </c>
      <c r="LD12" t="s">
        <v>2240</v>
      </c>
      <c r="LG12">
        <v>30</v>
      </c>
      <c r="LH12">
        <v>20</v>
      </c>
      <c r="LI12">
        <v>0</v>
      </c>
      <c r="LJ12">
        <v>30</v>
      </c>
      <c r="LK12">
        <v>100</v>
      </c>
      <c r="QX12" t="s">
        <v>2244</v>
      </c>
      <c r="SF12" t="s">
        <v>2328</v>
      </c>
      <c r="SG12">
        <v>0</v>
      </c>
      <c r="SH12">
        <v>1</v>
      </c>
      <c r="SI12">
        <v>0</v>
      </c>
      <c r="SJ12">
        <v>0</v>
      </c>
      <c r="SK12" t="s">
        <v>2327</v>
      </c>
      <c r="SL12">
        <v>0</v>
      </c>
      <c r="SM12">
        <v>0</v>
      </c>
      <c r="SN12">
        <v>1</v>
      </c>
      <c r="SO12">
        <v>0</v>
      </c>
      <c r="SP12">
        <v>0</v>
      </c>
      <c r="SQ12">
        <v>0</v>
      </c>
      <c r="SR12">
        <v>0</v>
      </c>
      <c r="SS12">
        <v>0</v>
      </c>
      <c r="ST12">
        <v>0</v>
      </c>
      <c r="SU12">
        <v>0</v>
      </c>
      <c r="SV12">
        <v>0</v>
      </c>
      <c r="SW12">
        <v>0</v>
      </c>
      <c r="SX12">
        <v>0</v>
      </c>
      <c r="SY12">
        <v>0</v>
      </c>
      <c r="SZ12">
        <v>0</v>
      </c>
      <c r="TA12">
        <v>0</v>
      </c>
      <c r="TB12" t="s">
        <v>2329</v>
      </c>
      <c r="TC12">
        <v>0</v>
      </c>
      <c r="TD12">
        <v>0</v>
      </c>
      <c r="TE12">
        <v>0</v>
      </c>
      <c r="TF12">
        <v>0</v>
      </c>
      <c r="TG12">
        <v>0</v>
      </c>
      <c r="TH12">
        <v>1</v>
      </c>
      <c r="TI12">
        <v>0</v>
      </c>
      <c r="TJ12">
        <v>0</v>
      </c>
      <c r="TK12">
        <v>0</v>
      </c>
      <c r="TL12">
        <v>0</v>
      </c>
      <c r="TM12">
        <v>0</v>
      </c>
      <c r="TN12">
        <v>0</v>
      </c>
      <c r="AQG12" t="s">
        <v>2290</v>
      </c>
      <c r="AQH12">
        <v>1</v>
      </c>
      <c r="AQI12">
        <v>0</v>
      </c>
      <c r="AQJ12">
        <v>0</v>
      </c>
      <c r="AQK12">
        <v>0</v>
      </c>
      <c r="AQL12">
        <v>0</v>
      </c>
      <c r="AQM12">
        <v>0</v>
      </c>
      <c r="AQN12">
        <v>0</v>
      </c>
      <c r="AQO12">
        <v>0</v>
      </c>
      <c r="AQP12">
        <v>0</v>
      </c>
      <c r="AQQ12">
        <v>0</v>
      </c>
      <c r="AQS12" t="s">
        <v>2324</v>
      </c>
      <c r="AQT12">
        <v>0</v>
      </c>
      <c r="AQU12">
        <v>0</v>
      </c>
      <c r="AQV12">
        <v>0</v>
      </c>
      <c r="AQW12">
        <v>1</v>
      </c>
      <c r="AQX12">
        <v>0</v>
      </c>
      <c r="AQY12">
        <v>0</v>
      </c>
      <c r="AQZ12">
        <v>0</v>
      </c>
      <c r="ARA12">
        <v>0</v>
      </c>
      <c r="ARB12">
        <v>0</v>
      </c>
      <c r="ARC12">
        <v>0</v>
      </c>
      <c r="ARD12">
        <v>0</v>
      </c>
      <c r="ARF12" t="s">
        <v>2330</v>
      </c>
      <c r="ARG12" t="s">
        <v>2331</v>
      </c>
      <c r="ARH12" t="s">
        <v>2332</v>
      </c>
      <c r="ARI12">
        <v>0</v>
      </c>
      <c r="ARJ12">
        <v>1</v>
      </c>
      <c r="ARK12">
        <v>1</v>
      </c>
      <c r="ARL12">
        <v>1</v>
      </c>
      <c r="ARM12">
        <v>0</v>
      </c>
      <c r="ARN12">
        <v>0</v>
      </c>
      <c r="ARP12" t="s">
        <v>2244</v>
      </c>
      <c r="ASA12" t="s">
        <v>2259</v>
      </c>
      <c r="ASB12" t="s">
        <v>2290</v>
      </c>
      <c r="ASC12">
        <v>1</v>
      </c>
      <c r="ASD12">
        <v>0</v>
      </c>
      <c r="ASE12">
        <v>0</v>
      </c>
      <c r="ASF12">
        <v>0</v>
      </c>
      <c r="ASG12">
        <v>0</v>
      </c>
      <c r="ASH12">
        <v>0</v>
      </c>
      <c r="ASI12">
        <v>0</v>
      </c>
      <c r="ASJ12">
        <v>0</v>
      </c>
      <c r="ASK12">
        <v>0</v>
      </c>
      <c r="ASL12">
        <v>0</v>
      </c>
      <c r="ASN12" t="s">
        <v>2290</v>
      </c>
      <c r="ASO12">
        <v>1</v>
      </c>
      <c r="ASP12">
        <v>0</v>
      </c>
      <c r="ASQ12">
        <v>0</v>
      </c>
      <c r="ASR12">
        <v>0</v>
      </c>
      <c r="ASS12">
        <v>0</v>
      </c>
      <c r="AST12">
        <v>0</v>
      </c>
      <c r="ASU12">
        <v>0</v>
      </c>
      <c r="ASV12">
        <v>0</v>
      </c>
      <c r="ASW12">
        <v>0</v>
      </c>
      <c r="ASX12">
        <v>0</v>
      </c>
      <c r="ASZ12" t="s">
        <v>2290</v>
      </c>
      <c r="ATA12">
        <v>1</v>
      </c>
      <c r="ATB12">
        <v>0</v>
      </c>
      <c r="ATC12">
        <v>0</v>
      </c>
      <c r="ATD12">
        <v>0</v>
      </c>
      <c r="ATE12">
        <v>0</v>
      </c>
      <c r="ATF12">
        <v>0</v>
      </c>
      <c r="ATG12">
        <v>0</v>
      </c>
      <c r="ATH12">
        <v>0</v>
      </c>
      <c r="ATI12">
        <v>0</v>
      </c>
      <c r="ATK12" t="s">
        <v>2290</v>
      </c>
      <c r="ATL12">
        <v>1</v>
      </c>
      <c r="ATM12">
        <v>0</v>
      </c>
      <c r="ATN12">
        <v>0</v>
      </c>
      <c r="ATO12">
        <v>0</v>
      </c>
      <c r="ATP12">
        <v>0</v>
      </c>
      <c r="ATQ12">
        <v>0</v>
      </c>
      <c r="ATR12">
        <v>0</v>
      </c>
      <c r="ATS12">
        <v>0</v>
      </c>
      <c r="ATT12">
        <v>0</v>
      </c>
      <c r="ATV12" t="s">
        <v>2264</v>
      </c>
      <c r="ATZ12" t="s">
        <v>2264</v>
      </c>
      <c r="AUD12" t="s">
        <v>2308</v>
      </c>
      <c r="AUF12" t="s">
        <v>2308</v>
      </c>
      <c r="AUI12">
        <v>544812777</v>
      </c>
      <c r="AUJ12" s="165">
        <v>45370.628553240742</v>
      </c>
      <c r="AUM12" t="s">
        <v>2265</v>
      </c>
      <c r="AUN12" t="s">
        <v>2266</v>
      </c>
      <c r="AUO12" t="s">
        <v>2267</v>
      </c>
    </row>
    <row r="13" spans="1:1238" x14ac:dyDescent="0.35">
      <c r="A13">
        <v>12</v>
      </c>
      <c r="B13" t="s">
        <v>2333</v>
      </c>
      <c r="C13" s="165">
        <v>45370</v>
      </c>
      <c r="D13" t="s">
        <v>2293</v>
      </c>
      <c r="E13" t="s">
        <v>2294</v>
      </c>
      <c r="F13" s="165">
        <v>45370.471354606481</v>
      </c>
      <c r="G13" s="165">
        <v>45370.491192488422</v>
      </c>
      <c r="H13" t="s">
        <v>2229</v>
      </c>
      <c r="K13" t="s">
        <v>2295</v>
      </c>
      <c r="L13" s="165">
        <v>45370</v>
      </c>
      <c r="M13" t="s">
        <v>81</v>
      </c>
      <c r="N13" t="s">
        <v>2296</v>
      </c>
      <c r="O13" t="s">
        <v>88</v>
      </c>
      <c r="P13" t="s">
        <v>2233</v>
      </c>
      <c r="S13" t="s">
        <v>2297</v>
      </c>
      <c r="T13" t="s">
        <v>2298</v>
      </c>
      <c r="V13" t="s">
        <v>2236</v>
      </c>
      <c r="X13" t="s">
        <v>2299</v>
      </c>
      <c r="AA13" t="s">
        <v>2315</v>
      </c>
      <c r="AB13">
        <v>1</v>
      </c>
      <c r="AC13">
        <v>1</v>
      </c>
      <c r="AD13">
        <v>0</v>
      </c>
      <c r="AE13">
        <v>0</v>
      </c>
      <c r="AF13">
        <v>2</v>
      </c>
      <c r="AH13" t="s">
        <v>2242</v>
      </c>
      <c r="AI13">
        <v>1000</v>
      </c>
      <c r="AJ13" t="s">
        <v>2240</v>
      </c>
      <c r="AM13">
        <v>14</v>
      </c>
      <c r="AN13">
        <v>3</v>
      </c>
      <c r="AO13">
        <v>0</v>
      </c>
      <c r="AP13">
        <v>45</v>
      </c>
      <c r="AQ13">
        <v>100</v>
      </c>
      <c r="AS13" t="s">
        <v>2242</v>
      </c>
      <c r="AT13" t="s">
        <v>2241</v>
      </c>
      <c r="AU13">
        <v>1</v>
      </c>
      <c r="AV13">
        <v>1</v>
      </c>
      <c r="AW13">
        <v>2000</v>
      </c>
      <c r="AX13">
        <v>2500</v>
      </c>
      <c r="AY13" t="s">
        <v>2240</v>
      </c>
      <c r="BB13">
        <v>15</v>
      </c>
      <c r="BC13">
        <v>3</v>
      </c>
      <c r="BD13">
        <v>0</v>
      </c>
      <c r="BE13">
        <v>25</v>
      </c>
      <c r="BF13">
        <v>50</v>
      </c>
      <c r="BW13" t="s">
        <v>2244</v>
      </c>
      <c r="CS13" t="s">
        <v>2245</v>
      </c>
      <c r="CT13">
        <v>1</v>
      </c>
      <c r="CU13">
        <v>0</v>
      </c>
      <c r="CV13">
        <v>0</v>
      </c>
      <c r="CW13">
        <v>0</v>
      </c>
      <c r="EK13" t="s">
        <v>2290</v>
      </c>
      <c r="EL13">
        <v>0</v>
      </c>
      <c r="EM13">
        <v>0</v>
      </c>
      <c r="EN13">
        <v>0</v>
      </c>
      <c r="EO13">
        <v>0</v>
      </c>
      <c r="EP13">
        <v>1</v>
      </c>
      <c r="EQ13">
        <v>1</v>
      </c>
      <c r="JB13" t="s">
        <v>2316</v>
      </c>
      <c r="JC13">
        <v>0</v>
      </c>
      <c r="JD13">
        <v>0</v>
      </c>
      <c r="JE13">
        <v>0</v>
      </c>
      <c r="JF13">
        <v>1</v>
      </c>
      <c r="JG13">
        <v>1</v>
      </c>
      <c r="JH13">
        <v>1</v>
      </c>
      <c r="JI13">
        <v>1</v>
      </c>
      <c r="JJ13">
        <v>1</v>
      </c>
      <c r="JK13">
        <v>1</v>
      </c>
      <c r="JL13">
        <v>0</v>
      </c>
      <c r="JM13">
        <v>0</v>
      </c>
      <c r="JN13">
        <v>0</v>
      </c>
      <c r="JO13">
        <v>0</v>
      </c>
      <c r="JP13">
        <v>1</v>
      </c>
      <c r="JQ13">
        <v>0</v>
      </c>
      <c r="JR13">
        <v>0</v>
      </c>
      <c r="JS13">
        <v>7</v>
      </c>
      <c r="JT13">
        <v>10</v>
      </c>
      <c r="LM13" t="s">
        <v>2242</v>
      </c>
      <c r="LN13">
        <v>7500</v>
      </c>
      <c r="LO13" t="s">
        <v>2240</v>
      </c>
      <c r="LR13">
        <v>7</v>
      </c>
      <c r="LS13">
        <v>3</v>
      </c>
      <c r="LT13">
        <v>0</v>
      </c>
      <c r="LU13">
        <v>25</v>
      </c>
      <c r="LV13">
        <v>100</v>
      </c>
      <c r="LX13" t="s">
        <v>2242</v>
      </c>
      <c r="LY13">
        <v>5000</v>
      </c>
      <c r="LZ13" t="s">
        <v>2240</v>
      </c>
      <c r="MC13">
        <v>14</v>
      </c>
      <c r="MD13">
        <v>3</v>
      </c>
      <c r="ME13">
        <v>0</v>
      </c>
      <c r="MF13">
        <v>45</v>
      </c>
      <c r="MG13">
        <v>100</v>
      </c>
      <c r="MI13" t="s">
        <v>2242</v>
      </c>
      <c r="MJ13">
        <v>1500</v>
      </c>
      <c r="MK13" t="s">
        <v>2240</v>
      </c>
      <c r="MN13">
        <v>7</v>
      </c>
      <c r="MO13">
        <v>3</v>
      </c>
      <c r="MP13">
        <v>0</v>
      </c>
      <c r="MQ13">
        <v>45</v>
      </c>
      <c r="MR13">
        <v>1000</v>
      </c>
      <c r="MT13" t="s">
        <v>2242</v>
      </c>
      <c r="MU13">
        <v>100</v>
      </c>
      <c r="MV13" t="s">
        <v>2240</v>
      </c>
      <c r="MY13">
        <v>14</v>
      </c>
      <c r="MZ13">
        <v>3</v>
      </c>
      <c r="NA13">
        <v>0</v>
      </c>
      <c r="NB13">
        <v>45</v>
      </c>
      <c r="NC13">
        <v>1000</v>
      </c>
      <c r="NE13" t="s">
        <v>2242</v>
      </c>
      <c r="NF13" t="s">
        <v>2317</v>
      </c>
      <c r="NG13">
        <v>0</v>
      </c>
      <c r="NH13">
        <v>1</v>
      </c>
      <c r="NI13">
        <v>0</v>
      </c>
      <c r="NK13">
        <v>750</v>
      </c>
      <c r="NM13" t="s">
        <v>2240</v>
      </c>
      <c r="NP13">
        <v>14</v>
      </c>
      <c r="NQ13">
        <v>3</v>
      </c>
      <c r="NR13">
        <v>0</v>
      </c>
      <c r="NS13">
        <v>25</v>
      </c>
      <c r="NT13">
        <v>200</v>
      </c>
      <c r="NV13" t="s">
        <v>2242</v>
      </c>
      <c r="NW13">
        <v>1250</v>
      </c>
      <c r="NX13" t="s">
        <v>2240</v>
      </c>
      <c r="OA13">
        <v>15</v>
      </c>
      <c r="OB13">
        <v>3</v>
      </c>
      <c r="OC13">
        <v>0</v>
      </c>
      <c r="OD13">
        <v>45</v>
      </c>
      <c r="OE13">
        <v>1000</v>
      </c>
      <c r="PY13" t="s">
        <v>2242</v>
      </c>
      <c r="PZ13" t="s">
        <v>2236</v>
      </c>
      <c r="QA13">
        <v>3000</v>
      </c>
      <c r="QD13" t="s">
        <v>2240</v>
      </c>
      <c r="QG13">
        <v>7</v>
      </c>
      <c r="QH13">
        <v>3</v>
      </c>
      <c r="QI13">
        <v>0</v>
      </c>
      <c r="QJ13">
        <v>50</v>
      </c>
      <c r="QK13">
        <v>2000</v>
      </c>
      <c r="QX13" t="s">
        <v>2244</v>
      </c>
      <c r="SF13" t="s">
        <v>2245</v>
      </c>
      <c r="SG13">
        <v>1</v>
      </c>
      <c r="SH13">
        <v>0</v>
      </c>
      <c r="SI13">
        <v>0</v>
      </c>
      <c r="SJ13">
        <v>0</v>
      </c>
      <c r="AQG13" t="s">
        <v>2290</v>
      </c>
      <c r="AQH13">
        <v>1</v>
      </c>
      <c r="AQI13">
        <v>0</v>
      </c>
      <c r="AQJ13">
        <v>0</v>
      </c>
      <c r="AQK13">
        <v>0</v>
      </c>
      <c r="AQL13">
        <v>0</v>
      </c>
      <c r="AQM13">
        <v>0</v>
      </c>
      <c r="AQN13">
        <v>0</v>
      </c>
      <c r="AQO13">
        <v>0</v>
      </c>
      <c r="AQP13">
        <v>0</v>
      </c>
      <c r="AQQ13">
        <v>0</v>
      </c>
      <c r="AQS13" t="s">
        <v>2303</v>
      </c>
      <c r="AQT13">
        <v>1</v>
      </c>
      <c r="AQU13">
        <v>0</v>
      </c>
      <c r="AQV13">
        <v>0</v>
      </c>
      <c r="AQW13">
        <v>0</v>
      </c>
      <c r="AQX13">
        <v>0</v>
      </c>
      <c r="AQY13">
        <v>0</v>
      </c>
      <c r="AQZ13">
        <v>0</v>
      </c>
      <c r="ARA13">
        <v>0</v>
      </c>
      <c r="ARB13">
        <v>0</v>
      </c>
      <c r="ARC13">
        <v>0</v>
      </c>
      <c r="ARD13">
        <v>0</v>
      </c>
      <c r="ARF13" t="s">
        <v>2304</v>
      </c>
      <c r="ARG13" t="s">
        <v>2305</v>
      </c>
      <c r="ARH13" t="s">
        <v>2244</v>
      </c>
      <c r="ARI13">
        <v>1</v>
      </c>
      <c r="ARJ13">
        <v>0</v>
      </c>
      <c r="ARK13">
        <v>0</v>
      </c>
      <c r="ARL13">
        <v>0</v>
      </c>
      <c r="ARM13">
        <v>0</v>
      </c>
      <c r="ARN13">
        <v>0</v>
      </c>
      <c r="ARO13" t="s">
        <v>2306</v>
      </c>
      <c r="ARP13" t="s">
        <v>2244</v>
      </c>
      <c r="ASA13" t="s">
        <v>2259</v>
      </c>
      <c r="ASB13" t="s">
        <v>2290</v>
      </c>
      <c r="ASC13">
        <v>1</v>
      </c>
      <c r="ASD13">
        <v>0</v>
      </c>
      <c r="ASE13">
        <v>0</v>
      </c>
      <c r="ASF13">
        <v>0</v>
      </c>
      <c r="ASG13">
        <v>0</v>
      </c>
      <c r="ASH13">
        <v>0</v>
      </c>
      <c r="ASI13">
        <v>0</v>
      </c>
      <c r="ASJ13">
        <v>0</v>
      </c>
      <c r="ASK13">
        <v>0</v>
      </c>
      <c r="ASL13">
        <v>0</v>
      </c>
      <c r="ASN13" t="s">
        <v>2290</v>
      </c>
      <c r="ASO13">
        <v>1</v>
      </c>
      <c r="ASP13">
        <v>0</v>
      </c>
      <c r="ASQ13">
        <v>0</v>
      </c>
      <c r="ASR13">
        <v>0</v>
      </c>
      <c r="ASS13">
        <v>0</v>
      </c>
      <c r="AST13">
        <v>0</v>
      </c>
      <c r="ASU13">
        <v>0</v>
      </c>
      <c r="ASV13">
        <v>0</v>
      </c>
      <c r="ASW13">
        <v>0</v>
      </c>
      <c r="ASX13">
        <v>0</v>
      </c>
      <c r="ASZ13" t="s">
        <v>2290</v>
      </c>
      <c r="ATA13">
        <v>1</v>
      </c>
      <c r="ATB13">
        <v>0</v>
      </c>
      <c r="ATC13">
        <v>0</v>
      </c>
      <c r="ATD13">
        <v>0</v>
      </c>
      <c r="ATE13">
        <v>0</v>
      </c>
      <c r="ATF13">
        <v>0</v>
      </c>
      <c r="ATG13">
        <v>0</v>
      </c>
      <c r="ATH13">
        <v>0</v>
      </c>
      <c r="ATI13">
        <v>0</v>
      </c>
      <c r="ATK13" t="s">
        <v>2290</v>
      </c>
      <c r="ATL13">
        <v>1</v>
      </c>
      <c r="ATM13">
        <v>0</v>
      </c>
      <c r="ATN13">
        <v>0</v>
      </c>
      <c r="ATO13">
        <v>0</v>
      </c>
      <c r="ATP13">
        <v>0</v>
      </c>
      <c r="ATQ13">
        <v>0</v>
      </c>
      <c r="ATR13">
        <v>0</v>
      </c>
      <c r="ATS13">
        <v>0</v>
      </c>
      <c r="ATT13">
        <v>0</v>
      </c>
      <c r="ATV13" t="s">
        <v>2307</v>
      </c>
      <c r="ATW13" t="s">
        <v>2244</v>
      </c>
      <c r="ATZ13" t="s">
        <v>2307</v>
      </c>
      <c r="AUA13" t="s">
        <v>2244</v>
      </c>
      <c r="AUD13" t="s">
        <v>2308</v>
      </c>
      <c r="AUF13" t="s">
        <v>2308</v>
      </c>
      <c r="AUI13">
        <v>544812774</v>
      </c>
      <c r="AUJ13" s="165">
        <v>45370.628541666672</v>
      </c>
      <c r="AUM13" t="s">
        <v>2265</v>
      </c>
      <c r="AUN13" t="s">
        <v>2266</v>
      </c>
      <c r="AUO13" t="s">
        <v>2267</v>
      </c>
    </row>
    <row r="14" spans="1:1238" x14ac:dyDescent="0.35">
      <c r="A14">
        <v>13</v>
      </c>
      <c r="B14" t="s">
        <v>2334</v>
      </c>
      <c r="C14" s="165">
        <v>45370</v>
      </c>
      <c r="D14" t="s">
        <v>2293</v>
      </c>
      <c r="E14" t="s">
        <v>2294</v>
      </c>
      <c r="F14" s="165">
        <v>45370.52617420139</v>
      </c>
      <c r="G14" s="165">
        <v>45370.531841898148</v>
      </c>
      <c r="H14" t="s">
        <v>2229</v>
      </c>
      <c r="K14" t="s">
        <v>2295</v>
      </c>
      <c r="L14" s="165">
        <v>45370</v>
      </c>
      <c r="M14" t="s">
        <v>81</v>
      </c>
      <c r="N14" t="s">
        <v>2296</v>
      </c>
      <c r="O14" t="s">
        <v>88</v>
      </c>
      <c r="P14" t="s">
        <v>2233</v>
      </c>
      <c r="S14" t="s">
        <v>2297</v>
      </c>
      <c r="T14" t="s">
        <v>2298</v>
      </c>
      <c r="V14" t="s">
        <v>2236</v>
      </c>
      <c r="X14" t="s">
        <v>2299</v>
      </c>
      <c r="AA14" t="s">
        <v>2290</v>
      </c>
      <c r="AB14">
        <v>0</v>
      </c>
      <c r="AC14">
        <v>0</v>
      </c>
      <c r="AD14">
        <v>0</v>
      </c>
      <c r="AE14">
        <v>1</v>
      </c>
      <c r="AF14">
        <v>1</v>
      </c>
      <c r="AI14"/>
      <c r="EK14" t="s">
        <v>2290</v>
      </c>
      <c r="EL14">
        <v>0</v>
      </c>
      <c r="EM14">
        <v>0</v>
      </c>
      <c r="EN14">
        <v>0</v>
      </c>
      <c r="EO14">
        <v>0</v>
      </c>
      <c r="EP14">
        <v>1</v>
      </c>
      <c r="EQ14">
        <v>1</v>
      </c>
      <c r="JB14" t="s">
        <v>2335</v>
      </c>
      <c r="JC14">
        <v>1</v>
      </c>
      <c r="JD14">
        <v>1</v>
      </c>
      <c r="JE14">
        <v>0</v>
      </c>
      <c r="JF14">
        <v>0</v>
      </c>
      <c r="JG14">
        <v>0</v>
      </c>
      <c r="JH14">
        <v>0</v>
      </c>
      <c r="JI14">
        <v>0</v>
      </c>
      <c r="JJ14">
        <v>0</v>
      </c>
      <c r="JK14">
        <v>0</v>
      </c>
      <c r="JL14">
        <v>0</v>
      </c>
      <c r="JM14">
        <v>0</v>
      </c>
      <c r="JN14">
        <v>0</v>
      </c>
      <c r="JO14">
        <v>0</v>
      </c>
      <c r="JP14">
        <v>0</v>
      </c>
      <c r="JQ14">
        <v>0</v>
      </c>
      <c r="JR14">
        <v>0</v>
      </c>
      <c r="JS14">
        <v>2</v>
      </c>
      <c r="JT14">
        <v>4</v>
      </c>
      <c r="JV14" t="s">
        <v>2242</v>
      </c>
      <c r="JW14">
        <v>500</v>
      </c>
      <c r="JX14" t="s">
        <v>2336</v>
      </c>
      <c r="KA14">
        <v>4</v>
      </c>
      <c r="KB14">
        <v>1</v>
      </c>
      <c r="KC14">
        <v>0</v>
      </c>
      <c r="KD14">
        <v>5</v>
      </c>
      <c r="KE14">
        <v>2</v>
      </c>
      <c r="KG14" t="s">
        <v>2242</v>
      </c>
      <c r="KH14" t="s">
        <v>2269</v>
      </c>
      <c r="KI14">
        <v>1</v>
      </c>
      <c r="KJ14">
        <v>1</v>
      </c>
      <c r="KK14">
        <v>8000</v>
      </c>
      <c r="KL14">
        <v>100</v>
      </c>
      <c r="KM14" t="s">
        <v>2336</v>
      </c>
      <c r="KP14">
        <v>2</v>
      </c>
      <c r="KQ14">
        <v>1</v>
      </c>
      <c r="KR14">
        <v>0</v>
      </c>
      <c r="KS14">
        <v>20</v>
      </c>
      <c r="KT14">
        <v>100</v>
      </c>
      <c r="QX14" t="s">
        <v>2244</v>
      </c>
      <c r="SF14" t="s">
        <v>2245</v>
      </c>
      <c r="SG14">
        <v>1</v>
      </c>
      <c r="SH14">
        <v>0</v>
      </c>
      <c r="SI14">
        <v>0</v>
      </c>
      <c r="SJ14">
        <v>0</v>
      </c>
      <c r="AQG14" t="s">
        <v>2290</v>
      </c>
      <c r="AQH14">
        <v>1</v>
      </c>
      <c r="AQI14">
        <v>0</v>
      </c>
      <c r="AQJ14">
        <v>0</v>
      </c>
      <c r="AQK14">
        <v>0</v>
      </c>
      <c r="AQL14">
        <v>0</v>
      </c>
      <c r="AQM14">
        <v>0</v>
      </c>
      <c r="AQN14">
        <v>0</v>
      </c>
      <c r="AQO14">
        <v>0</v>
      </c>
      <c r="AQP14">
        <v>0</v>
      </c>
      <c r="AQQ14">
        <v>0</v>
      </c>
      <c r="AQS14" t="s">
        <v>2303</v>
      </c>
      <c r="AQT14">
        <v>1</v>
      </c>
      <c r="AQU14">
        <v>0</v>
      </c>
      <c r="AQV14">
        <v>0</v>
      </c>
      <c r="AQW14">
        <v>0</v>
      </c>
      <c r="AQX14">
        <v>0</v>
      </c>
      <c r="AQY14">
        <v>0</v>
      </c>
      <c r="AQZ14">
        <v>0</v>
      </c>
      <c r="ARA14">
        <v>0</v>
      </c>
      <c r="ARB14">
        <v>0</v>
      </c>
      <c r="ARC14">
        <v>0</v>
      </c>
      <c r="ARD14">
        <v>0</v>
      </c>
      <c r="ARF14" t="s">
        <v>2304</v>
      </c>
      <c r="ARG14" t="s">
        <v>2305</v>
      </c>
      <c r="ARH14" t="s">
        <v>2244</v>
      </c>
      <c r="ARI14">
        <v>1</v>
      </c>
      <c r="ARJ14">
        <v>0</v>
      </c>
      <c r="ARK14">
        <v>0</v>
      </c>
      <c r="ARL14">
        <v>0</v>
      </c>
      <c r="ARM14">
        <v>0</v>
      </c>
      <c r="ARN14">
        <v>0</v>
      </c>
      <c r="ARO14" t="s">
        <v>2306</v>
      </c>
      <c r="ARP14" t="s">
        <v>2244</v>
      </c>
      <c r="ASA14" t="s">
        <v>2259</v>
      </c>
      <c r="ASB14" t="s">
        <v>2290</v>
      </c>
      <c r="ASC14">
        <v>1</v>
      </c>
      <c r="ASD14">
        <v>0</v>
      </c>
      <c r="ASE14">
        <v>0</v>
      </c>
      <c r="ASF14">
        <v>0</v>
      </c>
      <c r="ASG14">
        <v>0</v>
      </c>
      <c r="ASH14">
        <v>0</v>
      </c>
      <c r="ASI14">
        <v>0</v>
      </c>
      <c r="ASJ14">
        <v>0</v>
      </c>
      <c r="ASK14">
        <v>0</v>
      </c>
      <c r="ASL14">
        <v>0</v>
      </c>
      <c r="ASN14" t="s">
        <v>2290</v>
      </c>
      <c r="ASO14">
        <v>1</v>
      </c>
      <c r="ASP14">
        <v>0</v>
      </c>
      <c r="ASQ14">
        <v>0</v>
      </c>
      <c r="ASR14">
        <v>0</v>
      </c>
      <c r="ASS14">
        <v>0</v>
      </c>
      <c r="AST14">
        <v>0</v>
      </c>
      <c r="ASU14">
        <v>0</v>
      </c>
      <c r="ASV14">
        <v>0</v>
      </c>
      <c r="ASW14">
        <v>0</v>
      </c>
      <c r="ASX14">
        <v>0</v>
      </c>
      <c r="ASZ14" t="s">
        <v>2290</v>
      </c>
      <c r="ATA14">
        <v>1</v>
      </c>
      <c r="ATB14">
        <v>0</v>
      </c>
      <c r="ATC14">
        <v>0</v>
      </c>
      <c r="ATD14">
        <v>0</v>
      </c>
      <c r="ATE14">
        <v>0</v>
      </c>
      <c r="ATF14">
        <v>0</v>
      </c>
      <c r="ATG14">
        <v>0</v>
      </c>
      <c r="ATH14">
        <v>0</v>
      </c>
      <c r="ATI14">
        <v>0</v>
      </c>
      <c r="ATK14" t="s">
        <v>2290</v>
      </c>
      <c r="ATL14">
        <v>1</v>
      </c>
      <c r="ATM14">
        <v>0</v>
      </c>
      <c r="ATN14">
        <v>0</v>
      </c>
      <c r="ATO14">
        <v>0</v>
      </c>
      <c r="ATP14">
        <v>0</v>
      </c>
      <c r="ATQ14">
        <v>0</v>
      </c>
      <c r="ATR14">
        <v>0</v>
      </c>
      <c r="ATS14">
        <v>0</v>
      </c>
      <c r="ATT14">
        <v>0</v>
      </c>
      <c r="ATV14" t="s">
        <v>2307</v>
      </c>
      <c r="ATW14" t="s">
        <v>2244</v>
      </c>
      <c r="ATZ14" t="s">
        <v>2307</v>
      </c>
      <c r="AUA14" t="s">
        <v>2244</v>
      </c>
      <c r="AUD14" t="s">
        <v>2337</v>
      </c>
      <c r="AUF14" t="s">
        <v>2308</v>
      </c>
      <c r="AUI14">
        <v>544812797</v>
      </c>
      <c r="AUJ14" s="165">
        <v>45370.628587962958</v>
      </c>
      <c r="AUM14" t="s">
        <v>2265</v>
      </c>
      <c r="AUN14" t="s">
        <v>2266</v>
      </c>
      <c r="AUO14" t="s">
        <v>2267</v>
      </c>
    </row>
    <row r="15" spans="1:1238" x14ac:dyDescent="0.35">
      <c r="A15">
        <v>14</v>
      </c>
      <c r="B15" t="s">
        <v>2338</v>
      </c>
      <c r="C15" s="165">
        <v>45370</v>
      </c>
      <c r="D15" t="s">
        <v>2293</v>
      </c>
      <c r="E15" t="s">
        <v>2322</v>
      </c>
      <c r="F15" s="165">
        <v>45370.42468423611</v>
      </c>
      <c r="G15" s="165">
        <v>45370.44019976852</v>
      </c>
      <c r="H15" t="s">
        <v>2229</v>
      </c>
      <c r="K15" t="s">
        <v>2295</v>
      </c>
      <c r="L15" s="165">
        <v>45370</v>
      </c>
      <c r="M15" t="s">
        <v>81</v>
      </c>
      <c r="N15" t="s">
        <v>2296</v>
      </c>
      <c r="O15" t="s">
        <v>88</v>
      </c>
      <c r="P15" t="s">
        <v>2233</v>
      </c>
      <c r="S15" t="s">
        <v>2297</v>
      </c>
      <c r="T15" t="s">
        <v>2298</v>
      </c>
      <c r="V15" t="s">
        <v>2236</v>
      </c>
      <c r="X15" t="s">
        <v>2237</v>
      </c>
      <c r="AA15" t="s">
        <v>2339</v>
      </c>
      <c r="AB15">
        <v>1</v>
      </c>
      <c r="AC15">
        <v>0</v>
      </c>
      <c r="AD15">
        <v>0</v>
      </c>
      <c r="AE15">
        <v>0</v>
      </c>
      <c r="AF15">
        <v>1</v>
      </c>
      <c r="AH15" t="s">
        <v>2242</v>
      </c>
      <c r="AI15">
        <v>1200</v>
      </c>
      <c r="AJ15" t="s">
        <v>2240</v>
      </c>
      <c r="AM15">
        <v>25</v>
      </c>
      <c r="AN15">
        <v>3</v>
      </c>
      <c r="AO15">
        <v>0</v>
      </c>
      <c r="AP15">
        <v>150</v>
      </c>
      <c r="AQ15">
        <v>200</v>
      </c>
      <c r="BW15" t="s">
        <v>2244</v>
      </c>
      <c r="CS15" t="s">
        <v>2245</v>
      </c>
      <c r="CT15">
        <v>1</v>
      </c>
      <c r="CU15">
        <v>0</v>
      </c>
      <c r="CV15">
        <v>0</v>
      </c>
      <c r="CW15">
        <v>0</v>
      </c>
      <c r="EK15" t="s">
        <v>2290</v>
      </c>
      <c r="EL15">
        <v>0</v>
      </c>
      <c r="EM15">
        <v>0</v>
      </c>
      <c r="EN15">
        <v>0</v>
      </c>
      <c r="EO15">
        <v>0</v>
      </c>
      <c r="EP15">
        <v>1</v>
      </c>
      <c r="EQ15">
        <v>1</v>
      </c>
      <c r="JB15" t="s">
        <v>2340</v>
      </c>
      <c r="JC15">
        <v>0</v>
      </c>
      <c r="JD15">
        <v>0</v>
      </c>
      <c r="JE15">
        <v>0</v>
      </c>
      <c r="JF15">
        <v>1</v>
      </c>
      <c r="JG15">
        <v>1</v>
      </c>
      <c r="JH15">
        <v>1</v>
      </c>
      <c r="JI15">
        <v>1</v>
      </c>
      <c r="JJ15">
        <v>1</v>
      </c>
      <c r="JK15">
        <v>1</v>
      </c>
      <c r="JL15">
        <v>0</v>
      </c>
      <c r="JM15">
        <v>0</v>
      </c>
      <c r="JN15">
        <v>0</v>
      </c>
      <c r="JO15">
        <v>0</v>
      </c>
      <c r="JP15">
        <v>0</v>
      </c>
      <c r="JQ15">
        <v>0</v>
      </c>
      <c r="JR15">
        <v>0</v>
      </c>
      <c r="JS15">
        <v>6</v>
      </c>
      <c r="JT15">
        <v>8</v>
      </c>
      <c r="LM15" t="s">
        <v>2242</v>
      </c>
      <c r="LN15">
        <v>7000</v>
      </c>
      <c r="LO15" t="s">
        <v>2240</v>
      </c>
      <c r="LR15">
        <v>20</v>
      </c>
      <c r="LS15">
        <v>4</v>
      </c>
      <c r="LT15">
        <v>0</v>
      </c>
      <c r="LU15">
        <v>100</v>
      </c>
      <c r="LV15">
        <v>300</v>
      </c>
      <c r="LX15" t="s">
        <v>2242</v>
      </c>
      <c r="LY15">
        <v>5000</v>
      </c>
      <c r="LZ15" t="s">
        <v>2240</v>
      </c>
      <c r="MC15">
        <v>30</v>
      </c>
      <c r="MD15">
        <v>3</v>
      </c>
      <c r="ME15">
        <v>0</v>
      </c>
      <c r="MF15">
        <v>200</v>
      </c>
      <c r="MG15">
        <v>1000</v>
      </c>
      <c r="MI15" t="s">
        <v>2242</v>
      </c>
      <c r="MJ15">
        <v>125</v>
      </c>
      <c r="MK15" t="s">
        <v>2240</v>
      </c>
      <c r="MN15">
        <v>10</v>
      </c>
      <c r="MO15">
        <v>3</v>
      </c>
      <c r="MP15">
        <v>0</v>
      </c>
      <c r="MQ15">
        <v>600</v>
      </c>
      <c r="MR15">
        <v>1000</v>
      </c>
      <c r="MT15" t="s">
        <v>2242</v>
      </c>
      <c r="MU15">
        <v>100</v>
      </c>
      <c r="MV15" t="s">
        <v>2240</v>
      </c>
      <c r="MY15">
        <v>30</v>
      </c>
      <c r="MZ15">
        <v>7</v>
      </c>
      <c r="NA15">
        <v>0</v>
      </c>
      <c r="NB15">
        <v>100</v>
      </c>
      <c r="NC15">
        <v>800</v>
      </c>
      <c r="NE15" t="s">
        <v>2242</v>
      </c>
      <c r="NF15" t="s">
        <v>2317</v>
      </c>
      <c r="NG15">
        <v>0</v>
      </c>
      <c r="NH15">
        <v>1</v>
      </c>
      <c r="NI15">
        <v>0</v>
      </c>
      <c r="NK15">
        <v>1750</v>
      </c>
      <c r="NM15" t="s">
        <v>2240</v>
      </c>
      <c r="NP15">
        <v>30</v>
      </c>
      <c r="NQ15">
        <v>7</v>
      </c>
      <c r="NR15">
        <v>0</v>
      </c>
      <c r="NS15">
        <v>30</v>
      </c>
      <c r="NT15">
        <v>3</v>
      </c>
      <c r="NV15" t="s">
        <v>2242</v>
      </c>
      <c r="NW15">
        <v>1700</v>
      </c>
      <c r="NX15" t="s">
        <v>2240</v>
      </c>
      <c r="OA15">
        <v>15</v>
      </c>
      <c r="OB15">
        <v>7</v>
      </c>
      <c r="OC15">
        <v>0</v>
      </c>
      <c r="OD15">
        <v>100</v>
      </c>
      <c r="OE15">
        <v>700</v>
      </c>
      <c r="QX15" t="s">
        <v>2244</v>
      </c>
      <c r="SF15" t="s">
        <v>2245</v>
      </c>
      <c r="SG15">
        <v>1</v>
      </c>
      <c r="SH15">
        <v>0</v>
      </c>
      <c r="SI15">
        <v>0</v>
      </c>
      <c r="SJ15">
        <v>0</v>
      </c>
      <c r="AQG15" t="s">
        <v>2290</v>
      </c>
      <c r="AQH15">
        <v>1</v>
      </c>
      <c r="AQI15">
        <v>0</v>
      </c>
      <c r="AQJ15">
        <v>0</v>
      </c>
      <c r="AQK15">
        <v>0</v>
      </c>
      <c r="AQL15">
        <v>0</v>
      </c>
      <c r="AQM15">
        <v>0</v>
      </c>
      <c r="AQN15">
        <v>0</v>
      </c>
      <c r="AQO15">
        <v>0</v>
      </c>
      <c r="AQP15">
        <v>0</v>
      </c>
      <c r="AQQ15">
        <v>0</v>
      </c>
      <c r="AQS15" t="s">
        <v>2324</v>
      </c>
      <c r="AQT15">
        <v>0</v>
      </c>
      <c r="AQU15">
        <v>0</v>
      </c>
      <c r="AQV15">
        <v>0</v>
      </c>
      <c r="AQW15">
        <v>1</v>
      </c>
      <c r="AQX15">
        <v>0</v>
      </c>
      <c r="AQY15">
        <v>0</v>
      </c>
      <c r="AQZ15">
        <v>0</v>
      </c>
      <c r="ARA15">
        <v>0</v>
      </c>
      <c r="ARB15">
        <v>0</v>
      </c>
      <c r="ARC15">
        <v>0</v>
      </c>
      <c r="ARD15">
        <v>0</v>
      </c>
      <c r="ARF15" t="s">
        <v>2257</v>
      </c>
      <c r="ARG15" t="s">
        <v>2258</v>
      </c>
      <c r="ARH15" t="s">
        <v>2325</v>
      </c>
      <c r="ARI15">
        <v>0</v>
      </c>
      <c r="ARJ15">
        <v>1</v>
      </c>
      <c r="ARK15">
        <v>0</v>
      </c>
      <c r="ARL15">
        <v>0</v>
      </c>
      <c r="ARM15">
        <v>0</v>
      </c>
      <c r="ARN15">
        <v>0</v>
      </c>
      <c r="ARP15" t="s">
        <v>2244</v>
      </c>
      <c r="ASA15" t="s">
        <v>2259</v>
      </c>
      <c r="ASB15" t="s">
        <v>2290</v>
      </c>
      <c r="ASC15">
        <v>1</v>
      </c>
      <c r="ASD15">
        <v>0</v>
      </c>
      <c r="ASE15">
        <v>0</v>
      </c>
      <c r="ASF15">
        <v>0</v>
      </c>
      <c r="ASG15">
        <v>0</v>
      </c>
      <c r="ASH15">
        <v>0</v>
      </c>
      <c r="ASI15">
        <v>0</v>
      </c>
      <c r="ASJ15">
        <v>0</v>
      </c>
      <c r="ASK15">
        <v>0</v>
      </c>
      <c r="ASL15">
        <v>0</v>
      </c>
      <c r="ASN15" t="s">
        <v>2290</v>
      </c>
      <c r="ASO15">
        <v>1</v>
      </c>
      <c r="ASP15">
        <v>0</v>
      </c>
      <c r="ASQ15">
        <v>0</v>
      </c>
      <c r="ASR15">
        <v>0</v>
      </c>
      <c r="ASS15">
        <v>0</v>
      </c>
      <c r="AST15">
        <v>0</v>
      </c>
      <c r="ASU15">
        <v>0</v>
      </c>
      <c r="ASV15">
        <v>0</v>
      </c>
      <c r="ASW15">
        <v>0</v>
      </c>
      <c r="ASX15">
        <v>0</v>
      </c>
      <c r="ASZ15" t="s">
        <v>2290</v>
      </c>
      <c r="ATA15">
        <v>1</v>
      </c>
      <c r="ATB15">
        <v>0</v>
      </c>
      <c r="ATC15">
        <v>0</v>
      </c>
      <c r="ATD15">
        <v>0</v>
      </c>
      <c r="ATE15">
        <v>0</v>
      </c>
      <c r="ATF15">
        <v>0</v>
      </c>
      <c r="ATG15">
        <v>0</v>
      </c>
      <c r="ATH15">
        <v>0</v>
      </c>
      <c r="ATI15">
        <v>0</v>
      </c>
      <c r="ATK15" t="s">
        <v>2290</v>
      </c>
      <c r="ATL15">
        <v>1</v>
      </c>
      <c r="ATM15">
        <v>0</v>
      </c>
      <c r="ATN15">
        <v>0</v>
      </c>
      <c r="ATO15">
        <v>0</v>
      </c>
      <c r="ATP15">
        <v>0</v>
      </c>
      <c r="ATQ15">
        <v>0</v>
      </c>
      <c r="ATR15">
        <v>0</v>
      </c>
      <c r="ATS15">
        <v>0</v>
      </c>
      <c r="ATT15">
        <v>0</v>
      </c>
      <c r="ATV15" t="s">
        <v>2264</v>
      </c>
      <c r="ATZ15" t="s">
        <v>2264</v>
      </c>
      <c r="AUD15" t="s">
        <v>2308</v>
      </c>
      <c r="AUF15" t="s">
        <v>2341</v>
      </c>
      <c r="AUI15">
        <v>544812800</v>
      </c>
      <c r="AUJ15" s="165">
        <v>45370.628587962958</v>
      </c>
      <c r="AUM15" t="s">
        <v>2265</v>
      </c>
      <c r="AUN15" t="s">
        <v>2266</v>
      </c>
      <c r="AUO15" t="s">
        <v>2267</v>
      </c>
    </row>
    <row r="16" spans="1:1238" x14ac:dyDescent="0.35">
      <c r="A16">
        <v>15</v>
      </c>
      <c r="B16" t="s">
        <v>2342</v>
      </c>
      <c r="C16" s="165">
        <v>45370</v>
      </c>
      <c r="D16" t="s">
        <v>2293</v>
      </c>
      <c r="E16" t="s">
        <v>2294</v>
      </c>
      <c r="F16" s="165">
        <v>45370.61187040509</v>
      </c>
      <c r="G16" s="165">
        <v>45370.615928645828</v>
      </c>
      <c r="H16" t="s">
        <v>2229</v>
      </c>
      <c r="K16" t="s">
        <v>2295</v>
      </c>
      <c r="L16" s="165">
        <v>45370</v>
      </c>
      <c r="M16" t="s">
        <v>81</v>
      </c>
      <c r="N16" t="s">
        <v>2296</v>
      </c>
      <c r="O16" t="s">
        <v>88</v>
      </c>
      <c r="P16" t="s">
        <v>2233</v>
      </c>
      <c r="S16" t="s">
        <v>2297</v>
      </c>
      <c r="T16" t="s">
        <v>2298</v>
      </c>
      <c r="V16" t="s">
        <v>2236</v>
      </c>
      <c r="X16" t="s">
        <v>2299</v>
      </c>
      <c r="AA16" t="s">
        <v>2290</v>
      </c>
      <c r="AB16">
        <v>0</v>
      </c>
      <c r="AC16">
        <v>0</v>
      </c>
      <c r="AD16">
        <v>0</v>
      </c>
      <c r="AE16">
        <v>1</v>
      </c>
      <c r="AF16">
        <v>1</v>
      </c>
      <c r="AI16"/>
      <c r="EK16" t="s">
        <v>2290</v>
      </c>
      <c r="EL16">
        <v>0</v>
      </c>
      <c r="EM16">
        <v>0</v>
      </c>
      <c r="EN16">
        <v>0</v>
      </c>
      <c r="EO16">
        <v>0</v>
      </c>
      <c r="EP16">
        <v>1</v>
      </c>
      <c r="EQ16">
        <v>1</v>
      </c>
      <c r="JB16" t="s">
        <v>2335</v>
      </c>
      <c r="JC16">
        <v>1</v>
      </c>
      <c r="JD16">
        <v>1</v>
      </c>
      <c r="JE16">
        <v>0</v>
      </c>
      <c r="JF16">
        <v>0</v>
      </c>
      <c r="JG16">
        <v>0</v>
      </c>
      <c r="JH16">
        <v>0</v>
      </c>
      <c r="JI16">
        <v>0</v>
      </c>
      <c r="JJ16">
        <v>0</v>
      </c>
      <c r="JK16">
        <v>0</v>
      </c>
      <c r="JL16">
        <v>0</v>
      </c>
      <c r="JM16">
        <v>0</v>
      </c>
      <c r="JN16">
        <v>0</v>
      </c>
      <c r="JO16">
        <v>0</v>
      </c>
      <c r="JP16">
        <v>0</v>
      </c>
      <c r="JQ16">
        <v>0</v>
      </c>
      <c r="JR16">
        <v>0</v>
      </c>
      <c r="JS16">
        <v>2</v>
      </c>
      <c r="JT16">
        <v>4</v>
      </c>
      <c r="JV16" t="s">
        <v>2242</v>
      </c>
      <c r="JW16">
        <v>500</v>
      </c>
      <c r="JX16" t="s">
        <v>2248</v>
      </c>
      <c r="KA16">
        <v>4</v>
      </c>
      <c r="KB16">
        <v>1</v>
      </c>
      <c r="KC16">
        <v>0</v>
      </c>
      <c r="KD16">
        <v>12</v>
      </c>
      <c r="KE16">
        <v>45</v>
      </c>
      <c r="KG16" t="s">
        <v>2242</v>
      </c>
      <c r="KH16" t="s">
        <v>2269</v>
      </c>
      <c r="KI16">
        <v>1</v>
      </c>
      <c r="KJ16">
        <v>1</v>
      </c>
      <c r="KK16">
        <v>8000</v>
      </c>
      <c r="KL16">
        <v>100</v>
      </c>
      <c r="KM16" t="s">
        <v>2248</v>
      </c>
      <c r="KP16">
        <v>2</v>
      </c>
      <c r="KQ16">
        <v>1</v>
      </c>
      <c r="KR16">
        <v>0</v>
      </c>
      <c r="KS16">
        <v>40</v>
      </c>
      <c r="KT16">
        <v>100</v>
      </c>
      <c r="QX16" t="s">
        <v>2244</v>
      </c>
      <c r="SF16" t="s">
        <v>2328</v>
      </c>
      <c r="SG16">
        <v>0</v>
      </c>
      <c r="SH16">
        <v>1</v>
      </c>
      <c r="SI16">
        <v>0</v>
      </c>
      <c r="SJ16">
        <v>0</v>
      </c>
      <c r="SK16" t="s">
        <v>2343</v>
      </c>
      <c r="SL16">
        <v>1</v>
      </c>
      <c r="SM16">
        <v>1</v>
      </c>
      <c r="SN16">
        <v>0</v>
      </c>
      <c r="SO16">
        <v>0</v>
      </c>
      <c r="SP16">
        <v>0</v>
      </c>
      <c r="SQ16">
        <v>0</v>
      </c>
      <c r="SR16">
        <v>0</v>
      </c>
      <c r="SS16">
        <v>0</v>
      </c>
      <c r="ST16">
        <v>0</v>
      </c>
      <c r="SU16">
        <v>0</v>
      </c>
      <c r="SV16">
        <v>0</v>
      </c>
      <c r="SW16">
        <v>0</v>
      </c>
      <c r="SX16">
        <v>0</v>
      </c>
      <c r="SY16">
        <v>0</v>
      </c>
      <c r="SZ16">
        <v>0</v>
      </c>
      <c r="TA16">
        <v>0</v>
      </c>
      <c r="TB16" t="s">
        <v>2344</v>
      </c>
      <c r="TC16">
        <v>1</v>
      </c>
      <c r="TD16">
        <v>0</v>
      </c>
      <c r="TE16">
        <v>0</v>
      </c>
      <c r="TF16">
        <v>0</v>
      </c>
      <c r="TG16">
        <v>0</v>
      </c>
      <c r="TH16">
        <v>0</v>
      </c>
      <c r="TI16">
        <v>0</v>
      </c>
      <c r="TJ16">
        <v>0</v>
      </c>
      <c r="TK16">
        <v>0</v>
      </c>
      <c r="TL16">
        <v>0</v>
      </c>
      <c r="TM16">
        <v>0</v>
      </c>
      <c r="TN16">
        <v>0</v>
      </c>
      <c r="AQG16" t="s">
        <v>2290</v>
      </c>
      <c r="AQH16">
        <v>1</v>
      </c>
      <c r="AQI16">
        <v>0</v>
      </c>
      <c r="AQJ16">
        <v>0</v>
      </c>
      <c r="AQK16">
        <v>0</v>
      </c>
      <c r="AQL16">
        <v>0</v>
      </c>
      <c r="AQM16">
        <v>0</v>
      </c>
      <c r="AQN16">
        <v>0</v>
      </c>
      <c r="AQO16">
        <v>0</v>
      </c>
      <c r="AQP16">
        <v>0</v>
      </c>
      <c r="AQQ16">
        <v>0</v>
      </c>
      <c r="AQS16" t="s">
        <v>2303</v>
      </c>
      <c r="AQT16">
        <v>1</v>
      </c>
      <c r="AQU16">
        <v>0</v>
      </c>
      <c r="AQV16">
        <v>0</v>
      </c>
      <c r="AQW16">
        <v>0</v>
      </c>
      <c r="AQX16">
        <v>0</v>
      </c>
      <c r="AQY16">
        <v>0</v>
      </c>
      <c r="AQZ16">
        <v>0</v>
      </c>
      <c r="ARA16">
        <v>0</v>
      </c>
      <c r="ARB16">
        <v>0</v>
      </c>
      <c r="ARC16">
        <v>0</v>
      </c>
      <c r="ARD16">
        <v>0</v>
      </c>
      <c r="ARF16" t="s">
        <v>2304</v>
      </c>
      <c r="ARG16" t="s">
        <v>2305</v>
      </c>
      <c r="ARH16" t="s">
        <v>2244</v>
      </c>
      <c r="ARI16">
        <v>1</v>
      </c>
      <c r="ARJ16">
        <v>0</v>
      </c>
      <c r="ARK16">
        <v>0</v>
      </c>
      <c r="ARL16">
        <v>0</v>
      </c>
      <c r="ARM16">
        <v>0</v>
      </c>
      <c r="ARN16">
        <v>0</v>
      </c>
      <c r="ARO16" t="s">
        <v>2306</v>
      </c>
      <c r="ARP16" t="s">
        <v>2244</v>
      </c>
      <c r="ASA16" t="s">
        <v>2259</v>
      </c>
      <c r="ASB16" t="s">
        <v>2290</v>
      </c>
      <c r="ASC16">
        <v>1</v>
      </c>
      <c r="ASD16">
        <v>0</v>
      </c>
      <c r="ASE16">
        <v>0</v>
      </c>
      <c r="ASF16">
        <v>0</v>
      </c>
      <c r="ASG16">
        <v>0</v>
      </c>
      <c r="ASH16">
        <v>0</v>
      </c>
      <c r="ASI16">
        <v>0</v>
      </c>
      <c r="ASJ16">
        <v>0</v>
      </c>
      <c r="ASK16">
        <v>0</v>
      </c>
      <c r="ASL16">
        <v>0</v>
      </c>
      <c r="ASN16" t="s">
        <v>2290</v>
      </c>
      <c r="ASO16">
        <v>1</v>
      </c>
      <c r="ASP16">
        <v>0</v>
      </c>
      <c r="ASQ16">
        <v>0</v>
      </c>
      <c r="ASR16">
        <v>0</v>
      </c>
      <c r="ASS16">
        <v>0</v>
      </c>
      <c r="AST16">
        <v>0</v>
      </c>
      <c r="ASU16">
        <v>0</v>
      </c>
      <c r="ASV16">
        <v>0</v>
      </c>
      <c r="ASW16">
        <v>0</v>
      </c>
      <c r="ASX16">
        <v>0</v>
      </c>
      <c r="ASZ16" t="s">
        <v>2290</v>
      </c>
      <c r="ATA16">
        <v>1</v>
      </c>
      <c r="ATB16">
        <v>0</v>
      </c>
      <c r="ATC16">
        <v>0</v>
      </c>
      <c r="ATD16">
        <v>0</v>
      </c>
      <c r="ATE16">
        <v>0</v>
      </c>
      <c r="ATF16">
        <v>0</v>
      </c>
      <c r="ATG16">
        <v>0</v>
      </c>
      <c r="ATH16">
        <v>0</v>
      </c>
      <c r="ATI16">
        <v>0</v>
      </c>
      <c r="ATK16" t="s">
        <v>2290</v>
      </c>
      <c r="ATL16">
        <v>1</v>
      </c>
      <c r="ATM16">
        <v>0</v>
      </c>
      <c r="ATN16">
        <v>0</v>
      </c>
      <c r="ATO16">
        <v>0</v>
      </c>
      <c r="ATP16">
        <v>0</v>
      </c>
      <c r="ATQ16">
        <v>0</v>
      </c>
      <c r="ATR16">
        <v>0</v>
      </c>
      <c r="ATS16">
        <v>0</v>
      </c>
      <c r="ATT16">
        <v>0</v>
      </c>
      <c r="ATV16" t="s">
        <v>2307</v>
      </c>
      <c r="ATW16" t="s">
        <v>2244</v>
      </c>
      <c r="ATZ16" t="s">
        <v>2307</v>
      </c>
      <c r="AUA16" t="s">
        <v>2244</v>
      </c>
      <c r="AUD16" t="s">
        <v>2345</v>
      </c>
      <c r="AUF16" t="s">
        <v>2308</v>
      </c>
      <c r="AUI16">
        <v>544812812</v>
      </c>
      <c r="AUJ16" s="165">
        <v>45370.628611111111</v>
      </c>
      <c r="AUM16" t="s">
        <v>2265</v>
      </c>
      <c r="AUN16" t="s">
        <v>2266</v>
      </c>
      <c r="AUO16" t="s">
        <v>2267</v>
      </c>
    </row>
    <row r="17" spans="1:565 1125:1237" x14ac:dyDescent="0.35">
      <c r="A17">
        <v>16</v>
      </c>
      <c r="B17" t="s">
        <v>2346</v>
      </c>
      <c r="C17" s="165">
        <v>45370</v>
      </c>
      <c r="D17" t="s">
        <v>2293</v>
      </c>
      <c r="E17" t="s">
        <v>2322</v>
      </c>
      <c r="F17" s="165">
        <v>45370.445949444453</v>
      </c>
      <c r="G17" s="165">
        <v>45370.456796608793</v>
      </c>
      <c r="H17" t="s">
        <v>2229</v>
      </c>
      <c r="K17" t="s">
        <v>2295</v>
      </c>
      <c r="L17" s="165">
        <v>45370</v>
      </c>
      <c r="M17" t="s">
        <v>81</v>
      </c>
      <c r="N17" t="s">
        <v>2296</v>
      </c>
      <c r="O17" t="s">
        <v>88</v>
      </c>
      <c r="P17" t="s">
        <v>2233</v>
      </c>
      <c r="S17" t="s">
        <v>2297</v>
      </c>
      <c r="T17" t="s">
        <v>2298</v>
      </c>
      <c r="V17" t="s">
        <v>2236</v>
      </c>
      <c r="X17" t="s">
        <v>2237</v>
      </c>
      <c r="AA17" t="s">
        <v>2315</v>
      </c>
      <c r="AB17">
        <v>1</v>
      </c>
      <c r="AC17">
        <v>1</v>
      </c>
      <c r="AD17">
        <v>0</v>
      </c>
      <c r="AE17">
        <v>0</v>
      </c>
      <c r="AF17">
        <v>2</v>
      </c>
      <c r="AH17" t="s">
        <v>2242</v>
      </c>
      <c r="AI17">
        <v>1000</v>
      </c>
      <c r="AJ17" t="s">
        <v>2240</v>
      </c>
      <c r="AM17">
        <v>26</v>
      </c>
      <c r="AN17">
        <v>3</v>
      </c>
      <c r="AO17">
        <v>0</v>
      </c>
      <c r="AP17">
        <v>800</v>
      </c>
      <c r="AQ17">
        <v>2000</v>
      </c>
      <c r="AS17" t="s">
        <v>2239</v>
      </c>
      <c r="AT17" t="s">
        <v>2241</v>
      </c>
      <c r="AU17">
        <v>1</v>
      </c>
      <c r="AV17">
        <v>1</v>
      </c>
      <c r="AW17">
        <v>2000</v>
      </c>
      <c r="AX17">
        <v>2500</v>
      </c>
      <c r="AY17" t="s">
        <v>2240</v>
      </c>
      <c r="BB17">
        <v>30</v>
      </c>
      <c r="BC17">
        <v>4</v>
      </c>
      <c r="BD17">
        <v>0</v>
      </c>
      <c r="BE17">
        <v>30</v>
      </c>
      <c r="BF17">
        <v>100</v>
      </c>
      <c r="BW17" t="s">
        <v>2244</v>
      </c>
      <c r="CS17" t="s">
        <v>2328</v>
      </c>
      <c r="CT17">
        <v>0</v>
      </c>
      <c r="CU17">
        <v>1</v>
      </c>
      <c r="CV17">
        <v>0</v>
      </c>
      <c r="CW17">
        <v>0</v>
      </c>
      <c r="CX17" t="s">
        <v>2347</v>
      </c>
      <c r="CY17">
        <v>0</v>
      </c>
      <c r="CZ17">
        <v>1</v>
      </c>
      <c r="DA17">
        <v>0</v>
      </c>
      <c r="DB17">
        <v>0</v>
      </c>
      <c r="DC17" t="s">
        <v>2329</v>
      </c>
      <c r="DD17">
        <v>0</v>
      </c>
      <c r="DE17">
        <v>0</v>
      </c>
      <c r="DF17">
        <v>0</v>
      </c>
      <c r="DG17">
        <v>0</v>
      </c>
      <c r="DH17">
        <v>0</v>
      </c>
      <c r="DI17">
        <v>1</v>
      </c>
      <c r="DJ17">
        <v>0</v>
      </c>
      <c r="DK17">
        <v>0</v>
      </c>
      <c r="DL17">
        <v>0</v>
      </c>
      <c r="DM17">
        <v>0</v>
      </c>
      <c r="DN17">
        <v>0</v>
      </c>
      <c r="DO17">
        <v>0</v>
      </c>
      <c r="EK17" t="s">
        <v>2290</v>
      </c>
      <c r="EL17">
        <v>0</v>
      </c>
      <c r="EM17">
        <v>0</v>
      </c>
      <c r="EN17">
        <v>0</v>
      </c>
      <c r="EO17">
        <v>0</v>
      </c>
      <c r="EP17">
        <v>1</v>
      </c>
      <c r="EQ17">
        <v>1</v>
      </c>
      <c r="JB17" t="s">
        <v>2340</v>
      </c>
      <c r="JC17">
        <v>0</v>
      </c>
      <c r="JD17">
        <v>0</v>
      </c>
      <c r="JE17">
        <v>0</v>
      </c>
      <c r="JF17">
        <v>1</v>
      </c>
      <c r="JG17">
        <v>1</v>
      </c>
      <c r="JH17">
        <v>1</v>
      </c>
      <c r="JI17">
        <v>1</v>
      </c>
      <c r="JJ17">
        <v>1</v>
      </c>
      <c r="JK17">
        <v>1</v>
      </c>
      <c r="JL17">
        <v>0</v>
      </c>
      <c r="JM17">
        <v>0</v>
      </c>
      <c r="JN17">
        <v>0</v>
      </c>
      <c r="JO17">
        <v>0</v>
      </c>
      <c r="JP17">
        <v>0</v>
      </c>
      <c r="JQ17">
        <v>0</v>
      </c>
      <c r="JR17">
        <v>0</v>
      </c>
      <c r="JS17">
        <v>6</v>
      </c>
      <c r="JT17">
        <v>9</v>
      </c>
      <c r="LM17" t="s">
        <v>2242</v>
      </c>
      <c r="LN17">
        <v>7500</v>
      </c>
      <c r="LO17" t="s">
        <v>2240</v>
      </c>
      <c r="LR17">
        <v>30</v>
      </c>
      <c r="LS17">
        <v>3</v>
      </c>
      <c r="LT17">
        <v>0</v>
      </c>
      <c r="LU17">
        <v>100</v>
      </c>
      <c r="LV17">
        <v>2000</v>
      </c>
      <c r="LX17" t="s">
        <v>2242</v>
      </c>
      <c r="LY17">
        <v>5500</v>
      </c>
      <c r="LZ17" t="s">
        <v>2240</v>
      </c>
      <c r="MC17">
        <v>30</v>
      </c>
      <c r="MD17">
        <v>3</v>
      </c>
      <c r="ME17">
        <v>0</v>
      </c>
      <c r="MF17">
        <v>600</v>
      </c>
      <c r="MG17">
        <v>1000</v>
      </c>
      <c r="MI17" t="s">
        <v>2242</v>
      </c>
      <c r="MJ17">
        <v>150</v>
      </c>
      <c r="MK17" t="s">
        <v>2240</v>
      </c>
      <c r="MN17">
        <v>30</v>
      </c>
      <c r="MO17">
        <v>3</v>
      </c>
      <c r="MP17">
        <v>0</v>
      </c>
      <c r="MQ17">
        <v>900</v>
      </c>
      <c r="MR17">
        <v>3000</v>
      </c>
      <c r="MT17" t="s">
        <v>2242</v>
      </c>
      <c r="MU17">
        <v>100</v>
      </c>
      <c r="MV17" t="s">
        <v>2240</v>
      </c>
      <c r="MY17">
        <v>28</v>
      </c>
      <c r="MZ17">
        <v>3</v>
      </c>
      <c r="NA17">
        <v>0</v>
      </c>
      <c r="NB17">
        <v>900</v>
      </c>
      <c r="NC17">
        <v>2500</v>
      </c>
      <c r="NE17" t="s">
        <v>2242</v>
      </c>
      <c r="NF17" t="s">
        <v>2317</v>
      </c>
      <c r="NG17">
        <v>0</v>
      </c>
      <c r="NH17">
        <v>1</v>
      </c>
      <c r="NI17">
        <v>0</v>
      </c>
      <c r="NK17">
        <v>750</v>
      </c>
      <c r="NM17" t="s">
        <v>2240</v>
      </c>
      <c r="NP17">
        <v>30</v>
      </c>
      <c r="NQ17">
        <v>3</v>
      </c>
      <c r="NR17">
        <v>0</v>
      </c>
      <c r="NS17">
        <v>60</v>
      </c>
      <c r="NT17">
        <v>800</v>
      </c>
      <c r="NV17" t="s">
        <v>2242</v>
      </c>
      <c r="NW17">
        <v>1250</v>
      </c>
      <c r="NX17" t="s">
        <v>2240</v>
      </c>
      <c r="OA17">
        <v>7</v>
      </c>
      <c r="OB17">
        <v>3</v>
      </c>
      <c r="OC17">
        <v>0</v>
      </c>
      <c r="OD17">
        <v>400</v>
      </c>
      <c r="OE17">
        <v>900</v>
      </c>
      <c r="QX17" t="s">
        <v>2244</v>
      </c>
      <c r="SF17" t="s">
        <v>2245</v>
      </c>
      <c r="SG17">
        <v>1</v>
      </c>
      <c r="SH17">
        <v>0</v>
      </c>
      <c r="SI17">
        <v>0</v>
      </c>
      <c r="SJ17">
        <v>0</v>
      </c>
      <c r="AQG17" t="s">
        <v>2290</v>
      </c>
      <c r="AQH17">
        <v>1</v>
      </c>
      <c r="AQI17">
        <v>0</v>
      </c>
      <c r="AQJ17">
        <v>0</v>
      </c>
      <c r="AQK17">
        <v>0</v>
      </c>
      <c r="AQL17">
        <v>0</v>
      </c>
      <c r="AQM17">
        <v>0</v>
      </c>
      <c r="AQN17">
        <v>0</v>
      </c>
      <c r="AQO17">
        <v>0</v>
      </c>
      <c r="AQP17">
        <v>0</v>
      </c>
      <c r="AQQ17">
        <v>0</v>
      </c>
      <c r="AQS17" t="s">
        <v>2324</v>
      </c>
      <c r="AQT17">
        <v>0</v>
      </c>
      <c r="AQU17">
        <v>0</v>
      </c>
      <c r="AQV17">
        <v>0</v>
      </c>
      <c r="AQW17">
        <v>1</v>
      </c>
      <c r="AQX17">
        <v>0</v>
      </c>
      <c r="AQY17">
        <v>0</v>
      </c>
      <c r="AQZ17">
        <v>0</v>
      </c>
      <c r="ARA17">
        <v>0</v>
      </c>
      <c r="ARB17">
        <v>0</v>
      </c>
      <c r="ARC17">
        <v>0</v>
      </c>
      <c r="ARD17">
        <v>0</v>
      </c>
      <c r="ARF17" t="s">
        <v>2257</v>
      </c>
      <c r="ARG17" t="s">
        <v>2273</v>
      </c>
      <c r="ARH17" t="s">
        <v>2244</v>
      </c>
      <c r="ARI17">
        <v>1</v>
      </c>
      <c r="ARJ17">
        <v>0</v>
      </c>
      <c r="ARK17">
        <v>0</v>
      </c>
      <c r="ARL17">
        <v>0</v>
      </c>
      <c r="ARM17">
        <v>0</v>
      </c>
      <c r="ARN17">
        <v>0</v>
      </c>
      <c r="ARP17" t="s">
        <v>2244</v>
      </c>
      <c r="ASA17" t="s">
        <v>2259</v>
      </c>
      <c r="ASB17" t="s">
        <v>2290</v>
      </c>
      <c r="ASC17">
        <v>1</v>
      </c>
      <c r="ASD17">
        <v>0</v>
      </c>
      <c r="ASE17">
        <v>0</v>
      </c>
      <c r="ASF17">
        <v>0</v>
      </c>
      <c r="ASG17">
        <v>0</v>
      </c>
      <c r="ASH17">
        <v>0</v>
      </c>
      <c r="ASI17">
        <v>0</v>
      </c>
      <c r="ASJ17">
        <v>0</v>
      </c>
      <c r="ASK17">
        <v>0</v>
      </c>
      <c r="ASL17">
        <v>0</v>
      </c>
      <c r="ASN17" t="s">
        <v>2290</v>
      </c>
      <c r="ASO17">
        <v>1</v>
      </c>
      <c r="ASP17">
        <v>0</v>
      </c>
      <c r="ASQ17">
        <v>0</v>
      </c>
      <c r="ASR17">
        <v>0</v>
      </c>
      <c r="ASS17">
        <v>0</v>
      </c>
      <c r="AST17">
        <v>0</v>
      </c>
      <c r="ASU17">
        <v>0</v>
      </c>
      <c r="ASV17">
        <v>0</v>
      </c>
      <c r="ASW17">
        <v>0</v>
      </c>
      <c r="ASX17">
        <v>0</v>
      </c>
      <c r="ASZ17" t="s">
        <v>2290</v>
      </c>
      <c r="ATA17">
        <v>1</v>
      </c>
      <c r="ATB17">
        <v>0</v>
      </c>
      <c r="ATC17">
        <v>0</v>
      </c>
      <c r="ATD17">
        <v>0</v>
      </c>
      <c r="ATE17">
        <v>0</v>
      </c>
      <c r="ATF17">
        <v>0</v>
      </c>
      <c r="ATG17">
        <v>0</v>
      </c>
      <c r="ATH17">
        <v>0</v>
      </c>
      <c r="ATI17">
        <v>0</v>
      </c>
      <c r="ATK17" t="s">
        <v>2290</v>
      </c>
      <c r="ATL17">
        <v>1</v>
      </c>
      <c r="ATM17">
        <v>0</v>
      </c>
      <c r="ATN17">
        <v>0</v>
      </c>
      <c r="ATO17">
        <v>0</v>
      </c>
      <c r="ATP17">
        <v>0</v>
      </c>
      <c r="ATQ17">
        <v>0</v>
      </c>
      <c r="ATR17">
        <v>0</v>
      </c>
      <c r="ATS17">
        <v>0</v>
      </c>
      <c r="ATT17">
        <v>0</v>
      </c>
      <c r="ATV17" t="s">
        <v>2264</v>
      </c>
      <c r="ATZ17" t="s">
        <v>2264</v>
      </c>
      <c r="AUD17" t="s">
        <v>2308</v>
      </c>
      <c r="AUF17" t="s">
        <v>2308</v>
      </c>
      <c r="AUI17">
        <v>544812818</v>
      </c>
      <c r="AUJ17" s="165">
        <v>45370.628622685181</v>
      </c>
      <c r="AUM17" t="s">
        <v>2265</v>
      </c>
      <c r="AUN17" t="s">
        <v>2266</v>
      </c>
      <c r="AUO17" t="s">
        <v>2267</v>
      </c>
    </row>
    <row r="18" spans="1:565 1125:1237" x14ac:dyDescent="0.35">
      <c r="A18">
        <v>17</v>
      </c>
      <c r="B18" t="s">
        <v>2348</v>
      </c>
      <c r="C18" s="165">
        <v>45370</v>
      </c>
      <c r="D18" t="s">
        <v>2293</v>
      </c>
      <c r="E18" t="s">
        <v>2322</v>
      </c>
      <c r="F18" s="165">
        <v>45370.460223009257</v>
      </c>
      <c r="G18" s="165">
        <v>45370.472270057871</v>
      </c>
      <c r="H18" t="s">
        <v>2229</v>
      </c>
      <c r="K18" t="s">
        <v>2295</v>
      </c>
      <c r="L18" s="165">
        <v>45370</v>
      </c>
      <c r="M18" t="s">
        <v>81</v>
      </c>
      <c r="N18" t="s">
        <v>2296</v>
      </c>
      <c r="O18" t="s">
        <v>88</v>
      </c>
      <c r="P18" t="s">
        <v>2233</v>
      </c>
      <c r="S18" t="s">
        <v>2297</v>
      </c>
      <c r="T18" t="s">
        <v>2298</v>
      </c>
      <c r="V18" t="s">
        <v>2236</v>
      </c>
      <c r="X18" t="s">
        <v>2299</v>
      </c>
      <c r="AA18" t="s">
        <v>2349</v>
      </c>
      <c r="AB18">
        <v>0</v>
      </c>
      <c r="AC18">
        <v>1</v>
      </c>
      <c r="AD18">
        <v>1</v>
      </c>
      <c r="AE18">
        <v>0</v>
      </c>
      <c r="AF18">
        <v>2</v>
      </c>
      <c r="AI18"/>
      <c r="AS18" t="s">
        <v>2239</v>
      </c>
      <c r="AT18" t="s">
        <v>2241</v>
      </c>
      <c r="AU18">
        <v>1</v>
      </c>
      <c r="AV18">
        <v>1</v>
      </c>
      <c r="AW18">
        <v>1500</v>
      </c>
      <c r="AX18">
        <v>1500</v>
      </c>
      <c r="AY18" t="s">
        <v>2240</v>
      </c>
      <c r="BB18">
        <v>15</v>
      </c>
      <c r="BC18">
        <v>4</v>
      </c>
      <c r="BD18">
        <v>0</v>
      </c>
      <c r="BE18">
        <v>70</v>
      </c>
      <c r="BF18">
        <v>200</v>
      </c>
      <c r="BH18" t="s">
        <v>2242</v>
      </c>
      <c r="BI18" t="s">
        <v>2301</v>
      </c>
      <c r="BJ18">
        <v>1</v>
      </c>
      <c r="BK18">
        <v>1</v>
      </c>
      <c r="BL18">
        <v>400</v>
      </c>
      <c r="BM18">
        <v>300</v>
      </c>
      <c r="BN18" t="s">
        <v>2240</v>
      </c>
      <c r="BQ18">
        <v>7</v>
      </c>
      <c r="BR18">
        <v>3</v>
      </c>
      <c r="BS18">
        <v>0</v>
      </c>
      <c r="BT18">
        <v>700</v>
      </c>
      <c r="BU18">
        <v>2000</v>
      </c>
      <c r="BW18" t="s">
        <v>2244</v>
      </c>
      <c r="CS18" t="s">
        <v>2245</v>
      </c>
      <c r="CT18">
        <v>1</v>
      </c>
      <c r="CU18">
        <v>0</v>
      </c>
      <c r="CV18">
        <v>0</v>
      </c>
      <c r="CW18">
        <v>0</v>
      </c>
      <c r="EK18" t="s">
        <v>2350</v>
      </c>
      <c r="EL18">
        <v>1</v>
      </c>
      <c r="EM18">
        <v>0</v>
      </c>
      <c r="EN18">
        <v>0</v>
      </c>
      <c r="EO18">
        <v>0</v>
      </c>
      <c r="EP18">
        <v>0</v>
      </c>
      <c r="EQ18">
        <v>1</v>
      </c>
      <c r="ES18" t="s">
        <v>2242</v>
      </c>
      <c r="ET18">
        <v>5000</v>
      </c>
      <c r="EU18" t="s">
        <v>2240</v>
      </c>
      <c r="EX18">
        <v>10</v>
      </c>
      <c r="EY18">
        <v>3</v>
      </c>
      <c r="EZ18">
        <v>0</v>
      </c>
      <c r="FA18">
        <v>100</v>
      </c>
      <c r="FB18">
        <v>700</v>
      </c>
      <c r="GK18" t="s">
        <v>2244</v>
      </c>
      <c r="HH18" t="s">
        <v>2245</v>
      </c>
      <c r="HI18">
        <v>1</v>
      </c>
      <c r="HJ18">
        <v>0</v>
      </c>
      <c r="HK18">
        <v>0</v>
      </c>
      <c r="HL18">
        <v>0</v>
      </c>
      <c r="JB18" t="s">
        <v>2351</v>
      </c>
      <c r="JC18">
        <v>0</v>
      </c>
      <c r="JD18">
        <v>0</v>
      </c>
      <c r="JE18">
        <v>0</v>
      </c>
      <c r="JF18">
        <v>0</v>
      </c>
      <c r="JG18">
        <v>0</v>
      </c>
      <c r="JH18">
        <v>0</v>
      </c>
      <c r="JI18">
        <v>0</v>
      </c>
      <c r="JJ18">
        <v>0</v>
      </c>
      <c r="JK18">
        <v>0</v>
      </c>
      <c r="JL18">
        <v>1</v>
      </c>
      <c r="JM18">
        <v>1</v>
      </c>
      <c r="JN18">
        <v>1</v>
      </c>
      <c r="JO18">
        <v>1</v>
      </c>
      <c r="JP18">
        <v>1</v>
      </c>
      <c r="JQ18">
        <v>1</v>
      </c>
      <c r="JR18">
        <v>0</v>
      </c>
      <c r="JS18">
        <v>6</v>
      </c>
      <c r="JT18">
        <v>9</v>
      </c>
      <c r="OG18" t="s">
        <v>2242</v>
      </c>
      <c r="OH18">
        <v>2000</v>
      </c>
      <c r="OI18" t="s">
        <v>2240</v>
      </c>
      <c r="OL18">
        <v>20</v>
      </c>
      <c r="OM18">
        <v>7</v>
      </c>
      <c r="ON18">
        <v>0</v>
      </c>
      <c r="OO18">
        <v>190</v>
      </c>
      <c r="OP18">
        <v>600</v>
      </c>
      <c r="OR18" t="s">
        <v>2242</v>
      </c>
      <c r="OS18">
        <v>2500</v>
      </c>
      <c r="OT18" t="s">
        <v>2240</v>
      </c>
      <c r="OW18">
        <v>30</v>
      </c>
      <c r="OX18">
        <v>3</v>
      </c>
      <c r="OY18">
        <v>0</v>
      </c>
      <c r="OZ18">
        <v>50</v>
      </c>
      <c r="PA18">
        <v>400</v>
      </c>
      <c r="PC18" t="s">
        <v>2239</v>
      </c>
      <c r="PD18">
        <v>2000</v>
      </c>
      <c r="PE18" t="s">
        <v>2240</v>
      </c>
      <c r="PH18">
        <v>30</v>
      </c>
      <c r="PI18">
        <v>7</v>
      </c>
      <c r="PJ18">
        <v>0</v>
      </c>
      <c r="PK18">
        <v>10</v>
      </c>
      <c r="PL18">
        <v>25</v>
      </c>
      <c r="PN18" t="s">
        <v>2242</v>
      </c>
      <c r="PO18">
        <v>1000</v>
      </c>
      <c r="PP18" t="s">
        <v>2240</v>
      </c>
      <c r="PS18">
        <v>14</v>
      </c>
      <c r="PT18">
        <v>3</v>
      </c>
      <c r="PU18">
        <v>0</v>
      </c>
      <c r="PV18">
        <v>50</v>
      </c>
      <c r="PW18">
        <v>100</v>
      </c>
      <c r="PY18" t="s">
        <v>2242</v>
      </c>
      <c r="PZ18" t="s">
        <v>2236</v>
      </c>
      <c r="QA18">
        <v>2250</v>
      </c>
      <c r="QD18" t="s">
        <v>2240</v>
      </c>
      <c r="QG18">
        <v>29</v>
      </c>
      <c r="QH18">
        <v>7</v>
      </c>
      <c r="QI18">
        <v>0</v>
      </c>
      <c r="QJ18">
        <v>70</v>
      </c>
      <c r="QK18">
        <v>90</v>
      </c>
      <c r="QM18" t="s">
        <v>2242</v>
      </c>
      <c r="QN18">
        <v>200</v>
      </c>
      <c r="QO18" t="s">
        <v>2240</v>
      </c>
      <c r="QR18">
        <v>14</v>
      </c>
      <c r="QS18">
        <v>3</v>
      </c>
      <c r="QT18">
        <v>0</v>
      </c>
      <c r="QU18">
        <v>1000</v>
      </c>
      <c r="QV18">
        <v>2000</v>
      </c>
      <c r="QX18" t="s">
        <v>2244</v>
      </c>
      <c r="SF18" t="s">
        <v>2245</v>
      </c>
      <c r="SG18">
        <v>1</v>
      </c>
      <c r="SH18">
        <v>0</v>
      </c>
      <c r="SI18">
        <v>0</v>
      </c>
      <c r="SJ18">
        <v>0</v>
      </c>
      <c r="AQG18" t="s">
        <v>2290</v>
      </c>
      <c r="AQH18">
        <v>1</v>
      </c>
      <c r="AQI18">
        <v>0</v>
      </c>
      <c r="AQJ18">
        <v>0</v>
      </c>
      <c r="AQK18">
        <v>0</v>
      </c>
      <c r="AQL18">
        <v>0</v>
      </c>
      <c r="AQM18">
        <v>0</v>
      </c>
      <c r="AQN18">
        <v>0</v>
      </c>
      <c r="AQO18">
        <v>0</v>
      </c>
      <c r="AQP18">
        <v>0</v>
      </c>
      <c r="AQQ18">
        <v>0</v>
      </c>
      <c r="AQS18" t="s">
        <v>2324</v>
      </c>
      <c r="AQT18">
        <v>0</v>
      </c>
      <c r="AQU18">
        <v>0</v>
      </c>
      <c r="AQV18">
        <v>0</v>
      </c>
      <c r="AQW18">
        <v>1</v>
      </c>
      <c r="AQX18">
        <v>0</v>
      </c>
      <c r="AQY18">
        <v>0</v>
      </c>
      <c r="AQZ18">
        <v>0</v>
      </c>
      <c r="ARA18">
        <v>0</v>
      </c>
      <c r="ARB18">
        <v>0</v>
      </c>
      <c r="ARC18">
        <v>0</v>
      </c>
      <c r="ARD18">
        <v>0</v>
      </c>
      <c r="ARF18" t="s">
        <v>2352</v>
      </c>
      <c r="ARG18" t="s">
        <v>2258</v>
      </c>
      <c r="ARH18" t="s">
        <v>2325</v>
      </c>
      <c r="ARI18">
        <v>0</v>
      </c>
      <c r="ARJ18">
        <v>1</v>
      </c>
      <c r="ARK18">
        <v>0</v>
      </c>
      <c r="ARL18">
        <v>0</v>
      </c>
      <c r="ARM18">
        <v>0</v>
      </c>
      <c r="ARN18">
        <v>0</v>
      </c>
      <c r="ARP18" t="s">
        <v>2244</v>
      </c>
      <c r="ASA18" t="s">
        <v>2259</v>
      </c>
      <c r="ASB18" t="s">
        <v>2290</v>
      </c>
      <c r="ASC18">
        <v>1</v>
      </c>
      <c r="ASD18">
        <v>0</v>
      </c>
      <c r="ASE18">
        <v>0</v>
      </c>
      <c r="ASF18">
        <v>0</v>
      </c>
      <c r="ASG18">
        <v>0</v>
      </c>
      <c r="ASH18">
        <v>0</v>
      </c>
      <c r="ASI18">
        <v>0</v>
      </c>
      <c r="ASJ18">
        <v>0</v>
      </c>
      <c r="ASK18">
        <v>0</v>
      </c>
      <c r="ASL18">
        <v>0</v>
      </c>
      <c r="ASN18" t="s">
        <v>2290</v>
      </c>
      <c r="ASO18">
        <v>1</v>
      </c>
      <c r="ASP18">
        <v>0</v>
      </c>
      <c r="ASQ18">
        <v>0</v>
      </c>
      <c r="ASR18">
        <v>0</v>
      </c>
      <c r="ASS18">
        <v>0</v>
      </c>
      <c r="AST18">
        <v>0</v>
      </c>
      <c r="ASU18">
        <v>0</v>
      </c>
      <c r="ASV18">
        <v>0</v>
      </c>
      <c r="ASW18">
        <v>0</v>
      </c>
      <c r="ASX18">
        <v>0</v>
      </c>
      <c r="ASZ18" t="s">
        <v>2290</v>
      </c>
      <c r="ATA18">
        <v>1</v>
      </c>
      <c r="ATB18">
        <v>0</v>
      </c>
      <c r="ATC18">
        <v>0</v>
      </c>
      <c r="ATD18">
        <v>0</v>
      </c>
      <c r="ATE18">
        <v>0</v>
      </c>
      <c r="ATF18">
        <v>0</v>
      </c>
      <c r="ATG18">
        <v>0</v>
      </c>
      <c r="ATH18">
        <v>0</v>
      </c>
      <c r="ATI18">
        <v>0</v>
      </c>
      <c r="ATK18" t="s">
        <v>2290</v>
      </c>
      <c r="ATL18">
        <v>1</v>
      </c>
      <c r="ATM18">
        <v>0</v>
      </c>
      <c r="ATN18">
        <v>0</v>
      </c>
      <c r="ATO18">
        <v>0</v>
      </c>
      <c r="ATP18">
        <v>0</v>
      </c>
      <c r="ATQ18">
        <v>0</v>
      </c>
      <c r="ATR18">
        <v>0</v>
      </c>
      <c r="ATS18">
        <v>0</v>
      </c>
      <c r="ATT18">
        <v>0</v>
      </c>
      <c r="ATV18" t="s">
        <v>2264</v>
      </c>
      <c r="ATZ18" t="s">
        <v>2264</v>
      </c>
      <c r="AUD18" t="s">
        <v>2308</v>
      </c>
      <c r="AUF18" t="s">
        <v>2308</v>
      </c>
      <c r="AUI18">
        <v>544812837</v>
      </c>
      <c r="AUJ18" s="165">
        <v>45370.628668981481</v>
      </c>
      <c r="AUM18" t="s">
        <v>2265</v>
      </c>
      <c r="AUN18" t="s">
        <v>2266</v>
      </c>
      <c r="AUO18" t="s">
        <v>2267</v>
      </c>
    </row>
    <row r="19" spans="1:565 1125:1237" x14ac:dyDescent="0.35">
      <c r="A19">
        <v>18</v>
      </c>
      <c r="B19" t="s">
        <v>2353</v>
      </c>
      <c r="C19" s="165">
        <v>45370</v>
      </c>
      <c r="D19" t="s">
        <v>2293</v>
      </c>
      <c r="E19" t="s">
        <v>2322</v>
      </c>
      <c r="F19" s="165">
        <v>45370.476925115741</v>
      </c>
      <c r="G19" s="165">
        <v>45370.485633368051</v>
      </c>
      <c r="H19" t="s">
        <v>2229</v>
      </c>
      <c r="K19" t="s">
        <v>2295</v>
      </c>
      <c r="L19" s="165">
        <v>45370</v>
      </c>
      <c r="M19" t="s">
        <v>81</v>
      </c>
      <c r="N19" t="s">
        <v>2296</v>
      </c>
      <c r="O19" t="s">
        <v>88</v>
      </c>
      <c r="P19" t="s">
        <v>2233</v>
      </c>
      <c r="S19" t="s">
        <v>2297</v>
      </c>
      <c r="T19" t="s">
        <v>2298</v>
      </c>
      <c r="V19" t="s">
        <v>2236</v>
      </c>
      <c r="X19" t="s">
        <v>2237</v>
      </c>
      <c r="AA19" t="s">
        <v>2290</v>
      </c>
      <c r="AB19">
        <v>0</v>
      </c>
      <c r="AC19">
        <v>0</v>
      </c>
      <c r="AD19">
        <v>0</v>
      </c>
      <c r="AE19">
        <v>1</v>
      </c>
      <c r="AF19">
        <v>1</v>
      </c>
      <c r="AI19"/>
      <c r="EK19" t="s">
        <v>2246</v>
      </c>
      <c r="EL19">
        <v>1</v>
      </c>
      <c r="EM19">
        <v>1</v>
      </c>
      <c r="EN19">
        <v>1</v>
      </c>
      <c r="EO19">
        <v>1</v>
      </c>
      <c r="EP19">
        <v>0</v>
      </c>
      <c r="EQ19">
        <v>4</v>
      </c>
      <c r="ES19" t="s">
        <v>2242</v>
      </c>
      <c r="ET19">
        <v>4500</v>
      </c>
      <c r="EU19" t="s">
        <v>2240</v>
      </c>
      <c r="EX19">
        <v>20</v>
      </c>
      <c r="EY19">
        <v>3</v>
      </c>
      <c r="EZ19">
        <v>0</v>
      </c>
      <c r="FA19">
        <v>100</v>
      </c>
      <c r="FB19">
        <v>600</v>
      </c>
      <c r="FD19" t="s">
        <v>2242</v>
      </c>
      <c r="FE19">
        <v>12000</v>
      </c>
      <c r="FF19" t="s">
        <v>2240</v>
      </c>
      <c r="FI19">
        <v>30</v>
      </c>
      <c r="FJ19">
        <v>3</v>
      </c>
      <c r="FK19">
        <v>0</v>
      </c>
      <c r="FL19">
        <v>70</v>
      </c>
      <c r="FM19">
        <v>100</v>
      </c>
      <c r="FO19" t="s">
        <v>2242</v>
      </c>
      <c r="FP19">
        <v>1500</v>
      </c>
      <c r="FQ19" t="s">
        <v>2240</v>
      </c>
      <c r="FT19">
        <v>30</v>
      </c>
      <c r="FU19">
        <v>3</v>
      </c>
      <c r="FV19">
        <v>0</v>
      </c>
      <c r="FW19">
        <v>140</v>
      </c>
      <c r="FX19">
        <v>800</v>
      </c>
      <c r="FZ19" t="s">
        <v>2242</v>
      </c>
      <c r="GA19">
        <v>2500</v>
      </c>
      <c r="GB19" t="s">
        <v>2240</v>
      </c>
      <c r="GE19">
        <v>24</v>
      </c>
      <c r="GF19">
        <v>3</v>
      </c>
      <c r="GG19">
        <v>0</v>
      </c>
      <c r="GH19">
        <v>75</v>
      </c>
      <c r="GI19">
        <v>300</v>
      </c>
      <c r="GK19" t="s">
        <v>2244</v>
      </c>
      <c r="HH19" t="s">
        <v>2245</v>
      </c>
      <c r="HI19">
        <v>1</v>
      </c>
      <c r="HJ19">
        <v>0</v>
      </c>
      <c r="HK19">
        <v>0</v>
      </c>
      <c r="HL19">
        <v>0</v>
      </c>
      <c r="JB19" t="s">
        <v>2327</v>
      </c>
      <c r="JC19">
        <v>0</v>
      </c>
      <c r="JD19">
        <v>0</v>
      </c>
      <c r="JE19">
        <v>1</v>
      </c>
      <c r="JF19">
        <v>0</v>
      </c>
      <c r="JG19">
        <v>0</v>
      </c>
      <c r="JH19">
        <v>0</v>
      </c>
      <c r="JI19">
        <v>0</v>
      </c>
      <c r="JJ19">
        <v>0</v>
      </c>
      <c r="JK19">
        <v>0</v>
      </c>
      <c r="JL19">
        <v>0</v>
      </c>
      <c r="JM19">
        <v>0</v>
      </c>
      <c r="JN19">
        <v>0</v>
      </c>
      <c r="JO19">
        <v>0</v>
      </c>
      <c r="JP19">
        <v>0</v>
      </c>
      <c r="JQ19">
        <v>0</v>
      </c>
      <c r="JR19">
        <v>0</v>
      </c>
      <c r="JS19">
        <v>1</v>
      </c>
      <c r="JT19">
        <v>6</v>
      </c>
      <c r="KV19" t="s">
        <v>2239</v>
      </c>
      <c r="KW19" t="s">
        <v>2250</v>
      </c>
      <c r="KX19">
        <v>0</v>
      </c>
      <c r="KY19">
        <v>1</v>
      </c>
      <c r="KZ19">
        <v>1</v>
      </c>
      <c r="LB19">
        <v>28000</v>
      </c>
      <c r="LC19">
        <v>35000</v>
      </c>
      <c r="LD19" t="s">
        <v>2240</v>
      </c>
      <c r="LG19">
        <v>30</v>
      </c>
      <c r="LH19">
        <v>7</v>
      </c>
      <c r="LI19">
        <v>0</v>
      </c>
      <c r="LJ19">
        <v>50</v>
      </c>
      <c r="LK19">
        <v>100</v>
      </c>
      <c r="QX19" t="s">
        <v>2236</v>
      </c>
      <c r="QZ19" t="s">
        <v>2327</v>
      </c>
      <c r="RA19">
        <v>0</v>
      </c>
      <c r="RB19">
        <v>0</v>
      </c>
      <c r="RC19">
        <v>1</v>
      </c>
      <c r="RD19">
        <v>0</v>
      </c>
      <c r="RE19">
        <v>0</v>
      </c>
      <c r="RF19">
        <v>0</v>
      </c>
      <c r="RG19">
        <v>0</v>
      </c>
      <c r="RH19">
        <v>0</v>
      </c>
      <c r="RI19">
        <v>0</v>
      </c>
      <c r="RJ19">
        <v>0</v>
      </c>
      <c r="RK19">
        <v>0</v>
      </c>
      <c r="RL19">
        <v>0</v>
      </c>
      <c r="RM19">
        <v>0</v>
      </c>
      <c r="RN19">
        <v>0</v>
      </c>
      <c r="RO19">
        <v>0</v>
      </c>
      <c r="RP19">
        <v>0</v>
      </c>
      <c r="RR19" t="s">
        <v>2354</v>
      </c>
      <c r="RS19">
        <v>0</v>
      </c>
      <c r="RT19">
        <v>0</v>
      </c>
      <c r="RU19">
        <v>0</v>
      </c>
      <c r="RV19">
        <v>0</v>
      </c>
      <c r="RW19">
        <v>1</v>
      </c>
      <c r="RX19">
        <v>0</v>
      </c>
      <c r="RY19">
        <v>1</v>
      </c>
      <c r="RZ19">
        <v>0</v>
      </c>
      <c r="SA19">
        <v>0</v>
      </c>
      <c r="SB19">
        <v>0</v>
      </c>
      <c r="SC19">
        <v>0</v>
      </c>
      <c r="SF19" t="s">
        <v>2245</v>
      </c>
      <c r="SG19">
        <v>1</v>
      </c>
      <c r="SH19">
        <v>0</v>
      </c>
      <c r="SI19">
        <v>0</v>
      </c>
      <c r="SJ19">
        <v>0</v>
      </c>
      <c r="AQG19" t="s">
        <v>2290</v>
      </c>
      <c r="AQH19">
        <v>1</v>
      </c>
      <c r="AQI19">
        <v>0</v>
      </c>
      <c r="AQJ19">
        <v>0</v>
      </c>
      <c r="AQK19">
        <v>0</v>
      </c>
      <c r="AQL19">
        <v>0</v>
      </c>
      <c r="AQM19">
        <v>0</v>
      </c>
      <c r="AQN19">
        <v>0</v>
      </c>
      <c r="AQO19">
        <v>0</v>
      </c>
      <c r="AQP19">
        <v>0</v>
      </c>
      <c r="AQQ19">
        <v>0</v>
      </c>
      <c r="AQS19" t="s">
        <v>2355</v>
      </c>
      <c r="AQT19">
        <v>0</v>
      </c>
      <c r="AQU19">
        <v>0</v>
      </c>
      <c r="AQV19">
        <v>1</v>
      </c>
      <c r="AQW19">
        <v>0</v>
      </c>
      <c r="AQX19">
        <v>0</v>
      </c>
      <c r="AQY19">
        <v>0</v>
      </c>
      <c r="AQZ19">
        <v>0</v>
      </c>
      <c r="ARA19">
        <v>0</v>
      </c>
      <c r="ARB19">
        <v>0</v>
      </c>
      <c r="ARC19">
        <v>0</v>
      </c>
      <c r="ARD19">
        <v>0</v>
      </c>
      <c r="ARF19" t="s">
        <v>2330</v>
      </c>
      <c r="ARG19" t="s">
        <v>2258</v>
      </c>
      <c r="ARH19" t="s">
        <v>2325</v>
      </c>
      <c r="ARI19">
        <v>0</v>
      </c>
      <c r="ARJ19">
        <v>1</v>
      </c>
      <c r="ARK19">
        <v>0</v>
      </c>
      <c r="ARL19">
        <v>0</v>
      </c>
      <c r="ARM19">
        <v>0</v>
      </c>
      <c r="ARN19">
        <v>0</v>
      </c>
      <c r="ARP19" t="s">
        <v>2244</v>
      </c>
      <c r="ASA19" t="s">
        <v>2259</v>
      </c>
      <c r="ASB19" t="s">
        <v>2290</v>
      </c>
      <c r="ASC19">
        <v>1</v>
      </c>
      <c r="ASD19">
        <v>0</v>
      </c>
      <c r="ASE19">
        <v>0</v>
      </c>
      <c r="ASF19">
        <v>0</v>
      </c>
      <c r="ASG19">
        <v>0</v>
      </c>
      <c r="ASH19">
        <v>0</v>
      </c>
      <c r="ASI19">
        <v>0</v>
      </c>
      <c r="ASJ19">
        <v>0</v>
      </c>
      <c r="ASK19">
        <v>0</v>
      </c>
      <c r="ASL19">
        <v>0</v>
      </c>
      <c r="ASN19" t="s">
        <v>2290</v>
      </c>
      <c r="ASO19">
        <v>1</v>
      </c>
      <c r="ASP19">
        <v>0</v>
      </c>
      <c r="ASQ19">
        <v>0</v>
      </c>
      <c r="ASR19">
        <v>0</v>
      </c>
      <c r="ASS19">
        <v>0</v>
      </c>
      <c r="AST19">
        <v>0</v>
      </c>
      <c r="ASU19">
        <v>0</v>
      </c>
      <c r="ASV19">
        <v>0</v>
      </c>
      <c r="ASW19">
        <v>0</v>
      </c>
      <c r="ASX19">
        <v>0</v>
      </c>
      <c r="ASZ19" t="s">
        <v>2290</v>
      </c>
      <c r="ATA19">
        <v>1</v>
      </c>
      <c r="ATB19">
        <v>0</v>
      </c>
      <c r="ATC19">
        <v>0</v>
      </c>
      <c r="ATD19">
        <v>0</v>
      </c>
      <c r="ATE19">
        <v>0</v>
      </c>
      <c r="ATF19">
        <v>0</v>
      </c>
      <c r="ATG19">
        <v>0</v>
      </c>
      <c r="ATH19">
        <v>0</v>
      </c>
      <c r="ATI19">
        <v>0</v>
      </c>
      <c r="ATK19" t="s">
        <v>2290</v>
      </c>
      <c r="ATL19">
        <v>1</v>
      </c>
      <c r="ATM19">
        <v>0</v>
      </c>
      <c r="ATN19">
        <v>0</v>
      </c>
      <c r="ATO19">
        <v>0</v>
      </c>
      <c r="ATP19">
        <v>0</v>
      </c>
      <c r="ATQ19">
        <v>0</v>
      </c>
      <c r="ATR19">
        <v>0</v>
      </c>
      <c r="ATS19">
        <v>0</v>
      </c>
      <c r="ATT19">
        <v>0</v>
      </c>
      <c r="ATV19" t="s">
        <v>2264</v>
      </c>
      <c r="ATZ19" t="s">
        <v>2264</v>
      </c>
      <c r="AUD19" t="s">
        <v>2308</v>
      </c>
      <c r="AUF19" t="s">
        <v>2308</v>
      </c>
      <c r="AUI19">
        <v>544812861</v>
      </c>
      <c r="AUJ19" s="165">
        <v>45370.628703703696</v>
      </c>
      <c r="AUM19" t="s">
        <v>2265</v>
      </c>
      <c r="AUN19" t="s">
        <v>2266</v>
      </c>
      <c r="AUO19" t="s">
        <v>2267</v>
      </c>
    </row>
    <row r="20" spans="1:565 1125:1237" x14ac:dyDescent="0.35">
      <c r="A20">
        <v>19</v>
      </c>
      <c r="B20" t="s">
        <v>2356</v>
      </c>
      <c r="C20" s="165">
        <v>45370</v>
      </c>
      <c r="D20" t="s">
        <v>2293</v>
      </c>
      <c r="E20" t="s">
        <v>2322</v>
      </c>
      <c r="F20" s="165">
        <v>45370.488152604172</v>
      </c>
      <c r="G20" s="165">
        <v>45370.499093217593</v>
      </c>
      <c r="H20" t="s">
        <v>2229</v>
      </c>
      <c r="K20" t="s">
        <v>2295</v>
      </c>
      <c r="L20" s="165">
        <v>45370</v>
      </c>
      <c r="M20" t="s">
        <v>81</v>
      </c>
      <c r="N20" t="s">
        <v>2296</v>
      </c>
      <c r="O20" t="s">
        <v>88</v>
      </c>
      <c r="P20" t="s">
        <v>2233</v>
      </c>
      <c r="S20" t="s">
        <v>2297</v>
      </c>
      <c r="T20" t="s">
        <v>2298</v>
      </c>
      <c r="V20" t="s">
        <v>2236</v>
      </c>
      <c r="X20" t="s">
        <v>2299</v>
      </c>
      <c r="AA20" t="s">
        <v>2300</v>
      </c>
      <c r="AB20">
        <v>0</v>
      </c>
      <c r="AC20">
        <v>0</v>
      </c>
      <c r="AD20">
        <v>1</v>
      </c>
      <c r="AE20">
        <v>0</v>
      </c>
      <c r="AF20">
        <v>1</v>
      </c>
      <c r="AI20"/>
      <c r="BH20" t="s">
        <v>2242</v>
      </c>
      <c r="BI20" t="s">
        <v>2301</v>
      </c>
      <c r="BJ20">
        <v>1</v>
      </c>
      <c r="BK20">
        <v>1</v>
      </c>
      <c r="BL20">
        <v>450</v>
      </c>
      <c r="BM20">
        <v>300</v>
      </c>
      <c r="BN20" t="s">
        <v>2240</v>
      </c>
      <c r="BQ20">
        <v>10</v>
      </c>
      <c r="BR20">
        <v>3</v>
      </c>
      <c r="BS20">
        <v>0</v>
      </c>
      <c r="BT20">
        <v>1000</v>
      </c>
      <c r="BU20">
        <v>2500</v>
      </c>
      <c r="BW20" t="s">
        <v>2244</v>
      </c>
      <c r="CS20" t="s">
        <v>2245</v>
      </c>
      <c r="CT20">
        <v>1</v>
      </c>
      <c r="CU20">
        <v>0</v>
      </c>
      <c r="CV20">
        <v>0</v>
      </c>
      <c r="CW20">
        <v>0</v>
      </c>
      <c r="EK20" t="s">
        <v>2290</v>
      </c>
      <c r="EL20">
        <v>0</v>
      </c>
      <c r="EM20">
        <v>0</v>
      </c>
      <c r="EN20">
        <v>0</v>
      </c>
      <c r="EO20">
        <v>0</v>
      </c>
      <c r="EP20">
        <v>1</v>
      </c>
      <c r="EQ20">
        <v>1</v>
      </c>
      <c r="JB20" t="s">
        <v>2351</v>
      </c>
      <c r="JC20">
        <v>0</v>
      </c>
      <c r="JD20">
        <v>0</v>
      </c>
      <c r="JE20">
        <v>0</v>
      </c>
      <c r="JF20">
        <v>0</v>
      </c>
      <c r="JG20">
        <v>0</v>
      </c>
      <c r="JH20">
        <v>0</v>
      </c>
      <c r="JI20">
        <v>0</v>
      </c>
      <c r="JJ20">
        <v>0</v>
      </c>
      <c r="JK20">
        <v>0</v>
      </c>
      <c r="JL20">
        <v>1</v>
      </c>
      <c r="JM20">
        <v>1</v>
      </c>
      <c r="JN20">
        <v>1</v>
      </c>
      <c r="JO20">
        <v>1</v>
      </c>
      <c r="JP20">
        <v>1</v>
      </c>
      <c r="JQ20">
        <v>1</v>
      </c>
      <c r="JR20">
        <v>0</v>
      </c>
      <c r="JS20">
        <v>6</v>
      </c>
      <c r="JT20">
        <v>8</v>
      </c>
      <c r="OG20" t="s">
        <v>2239</v>
      </c>
      <c r="OH20">
        <v>3000</v>
      </c>
      <c r="OI20" t="s">
        <v>2240</v>
      </c>
      <c r="OL20">
        <v>14</v>
      </c>
      <c r="OM20">
        <v>3</v>
      </c>
      <c r="ON20">
        <v>0</v>
      </c>
      <c r="OO20">
        <v>800</v>
      </c>
      <c r="OP20">
        <v>1500</v>
      </c>
      <c r="OR20" t="s">
        <v>2239</v>
      </c>
      <c r="OS20">
        <v>2000</v>
      </c>
      <c r="OT20" t="s">
        <v>2240</v>
      </c>
      <c r="OW20">
        <v>30</v>
      </c>
      <c r="OX20">
        <v>3</v>
      </c>
      <c r="OY20">
        <v>0</v>
      </c>
      <c r="OZ20">
        <v>60</v>
      </c>
      <c r="PA20">
        <v>550</v>
      </c>
      <c r="PC20" t="s">
        <v>2239</v>
      </c>
      <c r="PD20">
        <v>2000</v>
      </c>
      <c r="PE20" t="s">
        <v>2240</v>
      </c>
      <c r="PH20">
        <v>30</v>
      </c>
      <c r="PI20">
        <v>3</v>
      </c>
      <c r="PJ20">
        <v>0</v>
      </c>
      <c r="PK20">
        <v>25</v>
      </c>
      <c r="PL20">
        <v>300</v>
      </c>
      <c r="PN20" t="s">
        <v>2242</v>
      </c>
      <c r="PO20">
        <v>1500</v>
      </c>
      <c r="PP20" t="s">
        <v>2240</v>
      </c>
      <c r="PS20">
        <v>27</v>
      </c>
      <c r="PT20">
        <v>3</v>
      </c>
      <c r="PU20">
        <v>0</v>
      </c>
      <c r="PV20">
        <v>480</v>
      </c>
      <c r="PW20">
        <v>700</v>
      </c>
      <c r="PY20" t="s">
        <v>2239</v>
      </c>
      <c r="PZ20" t="s">
        <v>2236</v>
      </c>
      <c r="QA20">
        <v>3000</v>
      </c>
      <c r="QD20" t="s">
        <v>2240</v>
      </c>
      <c r="QG20">
        <v>25</v>
      </c>
      <c r="QH20">
        <v>3</v>
      </c>
      <c r="QI20">
        <v>0</v>
      </c>
      <c r="QJ20">
        <v>800</v>
      </c>
      <c r="QK20">
        <v>1000</v>
      </c>
      <c r="QM20" t="s">
        <v>2242</v>
      </c>
      <c r="QN20">
        <v>225</v>
      </c>
      <c r="QO20" t="s">
        <v>2240</v>
      </c>
      <c r="QR20">
        <v>30</v>
      </c>
      <c r="QS20">
        <v>3</v>
      </c>
      <c r="QT20">
        <v>0</v>
      </c>
      <c r="QU20">
        <v>140</v>
      </c>
      <c r="QV20">
        <v>4000</v>
      </c>
      <c r="QX20" t="s">
        <v>2244</v>
      </c>
      <c r="SF20" t="s">
        <v>2245</v>
      </c>
      <c r="SG20">
        <v>1</v>
      </c>
      <c r="SH20">
        <v>0</v>
      </c>
      <c r="SI20">
        <v>0</v>
      </c>
      <c r="SJ20">
        <v>0</v>
      </c>
      <c r="AQG20" t="s">
        <v>2290</v>
      </c>
      <c r="AQH20">
        <v>1</v>
      </c>
      <c r="AQI20">
        <v>0</v>
      </c>
      <c r="AQJ20">
        <v>0</v>
      </c>
      <c r="AQK20">
        <v>0</v>
      </c>
      <c r="AQL20">
        <v>0</v>
      </c>
      <c r="AQM20">
        <v>0</v>
      </c>
      <c r="AQN20">
        <v>0</v>
      </c>
      <c r="AQO20">
        <v>0</v>
      </c>
      <c r="AQP20">
        <v>0</v>
      </c>
      <c r="AQQ20">
        <v>0</v>
      </c>
      <c r="AQS20" t="s">
        <v>2355</v>
      </c>
      <c r="AQT20">
        <v>0</v>
      </c>
      <c r="AQU20">
        <v>0</v>
      </c>
      <c r="AQV20">
        <v>1</v>
      </c>
      <c r="AQW20">
        <v>0</v>
      </c>
      <c r="AQX20">
        <v>0</v>
      </c>
      <c r="AQY20">
        <v>0</v>
      </c>
      <c r="AQZ20">
        <v>0</v>
      </c>
      <c r="ARA20">
        <v>0</v>
      </c>
      <c r="ARB20">
        <v>0</v>
      </c>
      <c r="ARC20">
        <v>0</v>
      </c>
      <c r="ARD20">
        <v>0</v>
      </c>
      <c r="ARF20" t="s">
        <v>2352</v>
      </c>
      <c r="ARG20" t="s">
        <v>2258</v>
      </c>
      <c r="ARH20" t="s">
        <v>2325</v>
      </c>
      <c r="ARI20">
        <v>0</v>
      </c>
      <c r="ARJ20">
        <v>1</v>
      </c>
      <c r="ARK20">
        <v>0</v>
      </c>
      <c r="ARL20">
        <v>0</v>
      </c>
      <c r="ARM20">
        <v>0</v>
      </c>
      <c r="ARN20">
        <v>0</v>
      </c>
      <c r="ARP20" t="s">
        <v>2244</v>
      </c>
      <c r="ASA20" t="s">
        <v>2259</v>
      </c>
      <c r="ASB20" t="s">
        <v>2290</v>
      </c>
      <c r="ASC20">
        <v>1</v>
      </c>
      <c r="ASD20">
        <v>0</v>
      </c>
      <c r="ASE20">
        <v>0</v>
      </c>
      <c r="ASF20">
        <v>0</v>
      </c>
      <c r="ASG20">
        <v>0</v>
      </c>
      <c r="ASH20">
        <v>0</v>
      </c>
      <c r="ASI20">
        <v>0</v>
      </c>
      <c r="ASJ20">
        <v>0</v>
      </c>
      <c r="ASK20">
        <v>0</v>
      </c>
      <c r="ASL20">
        <v>0</v>
      </c>
      <c r="ASN20" t="s">
        <v>2290</v>
      </c>
      <c r="ASO20">
        <v>1</v>
      </c>
      <c r="ASP20">
        <v>0</v>
      </c>
      <c r="ASQ20">
        <v>0</v>
      </c>
      <c r="ASR20">
        <v>0</v>
      </c>
      <c r="ASS20">
        <v>0</v>
      </c>
      <c r="AST20">
        <v>0</v>
      </c>
      <c r="ASU20">
        <v>0</v>
      </c>
      <c r="ASV20">
        <v>0</v>
      </c>
      <c r="ASW20">
        <v>0</v>
      </c>
      <c r="ASX20">
        <v>0</v>
      </c>
      <c r="ASZ20" t="s">
        <v>2290</v>
      </c>
      <c r="ATA20">
        <v>1</v>
      </c>
      <c r="ATB20">
        <v>0</v>
      </c>
      <c r="ATC20">
        <v>0</v>
      </c>
      <c r="ATD20">
        <v>0</v>
      </c>
      <c r="ATE20">
        <v>0</v>
      </c>
      <c r="ATF20">
        <v>0</v>
      </c>
      <c r="ATG20">
        <v>0</v>
      </c>
      <c r="ATH20">
        <v>0</v>
      </c>
      <c r="ATI20">
        <v>0</v>
      </c>
      <c r="ATK20" t="s">
        <v>2290</v>
      </c>
      <c r="ATL20">
        <v>1</v>
      </c>
      <c r="ATM20">
        <v>0</v>
      </c>
      <c r="ATN20">
        <v>0</v>
      </c>
      <c r="ATO20">
        <v>0</v>
      </c>
      <c r="ATP20">
        <v>0</v>
      </c>
      <c r="ATQ20">
        <v>0</v>
      </c>
      <c r="ATR20">
        <v>0</v>
      </c>
      <c r="ATS20">
        <v>0</v>
      </c>
      <c r="ATT20">
        <v>0</v>
      </c>
      <c r="ATV20" t="s">
        <v>2264</v>
      </c>
      <c r="ATZ20" t="s">
        <v>2264</v>
      </c>
      <c r="AUD20" t="s">
        <v>2308</v>
      </c>
      <c r="AUF20" t="s">
        <v>2308</v>
      </c>
      <c r="AUI20">
        <v>544812882</v>
      </c>
      <c r="AUJ20" s="165">
        <v>45370.628738425927</v>
      </c>
      <c r="AUM20" t="s">
        <v>2265</v>
      </c>
      <c r="AUN20" t="s">
        <v>2266</v>
      </c>
      <c r="AUO20" t="s">
        <v>2267</v>
      </c>
    </row>
    <row r="21" spans="1:565 1125:1237" x14ac:dyDescent="0.35">
      <c r="A21">
        <v>20</v>
      </c>
      <c r="B21" t="s">
        <v>2357</v>
      </c>
      <c r="C21" s="165">
        <v>45370</v>
      </c>
      <c r="D21" t="s">
        <v>2293</v>
      </c>
      <c r="E21" t="s">
        <v>2322</v>
      </c>
      <c r="F21" s="165">
        <v>45370.536711076391</v>
      </c>
      <c r="G21" s="165">
        <v>45370.547257881954</v>
      </c>
      <c r="H21" t="s">
        <v>2229</v>
      </c>
      <c r="K21" t="s">
        <v>2295</v>
      </c>
      <c r="L21" s="165">
        <v>45370</v>
      </c>
      <c r="M21" t="s">
        <v>81</v>
      </c>
      <c r="N21" t="s">
        <v>2296</v>
      </c>
      <c r="O21" t="s">
        <v>88</v>
      </c>
      <c r="P21" t="s">
        <v>2233</v>
      </c>
      <c r="S21" t="s">
        <v>2297</v>
      </c>
      <c r="T21" t="s">
        <v>2298</v>
      </c>
      <c r="V21" t="s">
        <v>2236</v>
      </c>
      <c r="X21" t="s">
        <v>2237</v>
      </c>
      <c r="AA21" t="s">
        <v>2290</v>
      </c>
      <c r="AB21">
        <v>0</v>
      </c>
      <c r="AC21">
        <v>0</v>
      </c>
      <c r="AD21">
        <v>0</v>
      </c>
      <c r="AE21">
        <v>1</v>
      </c>
      <c r="AF21">
        <v>1</v>
      </c>
      <c r="AI21"/>
      <c r="EK21" t="s">
        <v>2290</v>
      </c>
      <c r="EL21">
        <v>0</v>
      </c>
      <c r="EM21">
        <v>0</v>
      </c>
      <c r="EN21">
        <v>0</v>
      </c>
      <c r="EO21">
        <v>0</v>
      </c>
      <c r="EP21">
        <v>1</v>
      </c>
      <c r="EQ21">
        <v>1</v>
      </c>
      <c r="JB21" t="s">
        <v>2358</v>
      </c>
      <c r="JC21">
        <v>0</v>
      </c>
      <c r="JD21">
        <v>1</v>
      </c>
      <c r="JE21">
        <v>0</v>
      </c>
      <c r="JF21">
        <v>0</v>
      </c>
      <c r="JG21">
        <v>0</v>
      </c>
      <c r="JH21">
        <v>0</v>
      </c>
      <c r="JI21">
        <v>0</v>
      </c>
      <c r="JJ21">
        <v>0</v>
      </c>
      <c r="JK21">
        <v>0</v>
      </c>
      <c r="JL21">
        <v>0</v>
      </c>
      <c r="JM21">
        <v>0</v>
      </c>
      <c r="JN21">
        <v>0</v>
      </c>
      <c r="JO21">
        <v>0</v>
      </c>
      <c r="JP21">
        <v>0</v>
      </c>
      <c r="JQ21">
        <v>0</v>
      </c>
      <c r="JR21">
        <v>0</v>
      </c>
      <c r="JS21">
        <v>1</v>
      </c>
      <c r="JT21">
        <v>3</v>
      </c>
      <c r="KG21" t="s">
        <v>2242</v>
      </c>
      <c r="KH21" t="s">
        <v>2249</v>
      </c>
      <c r="KI21">
        <v>1</v>
      </c>
      <c r="KJ21">
        <v>1</v>
      </c>
      <c r="KK21">
        <v>8000</v>
      </c>
      <c r="KL21">
        <v>100</v>
      </c>
      <c r="KM21" t="s">
        <v>2359</v>
      </c>
      <c r="KP21">
        <v>10</v>
      </c>
      <c r="KQ21">
        <v>7</v>
      </c>
      <c r="KR21">
        <v>0</v>
      </c>
      <c r="KS21">
        <v>20</v>
      </c>
      <c r="KT21">
        <v>30</v>
      </c>
      <c r="QX21" t="s">
        <v>2244</v>
      </c>
      <c r="SF21" t="s">
        <v>2245</v>
      </c>
      <c r="SG21">
        <v>1</v>
      </c>
      <c r="SH21">
        <v>0</v>
      </c>
      <c r="SI21">
        <v>0</v>
      </c>
      <c r="SJ21">
        <v>0</v>
      </c>
      <c r="AQG21" t="s">
        <v>2290</v>
      </c>
      <c r="AQH21">
        <v>1</v>
      </c>
      <c r="AQI21">
        <v>0</v>
      </c>
      <c r="AQJ21">
        <v>0</v>
      </c>
      <c r="AQK21">
        <v>0</v>
      </c>
      <c r="AQL21">
        <v>0</v>
      </c>
      <c r="AQM21">
        <v>0</v>
      </c>
      <c r="AQN21">
        <v>0</v>
      </c>
      <c r="AQO21">
        <v>0</v>
      </c>
      <c r="AQP21">
        <v>0</v>
      </c>
      <c r="AQQ21">
        <v>0</v>
      </c>
      <c r="AQS21" t="s">
        <v>2355</v>
      </c>
      <c r="AQT21">
        <v>0</v>
      </c>
      <c r="AQU21">
        <v>0</v>
      </c>
      <c r="AQV21">
        <v>1</v>
      </c>
      <c r="AQW21">
        <v>0</v>
      </c>
      <c r="AQX21">
        <v>0</v>
      </c>
      <c r="AQY21">
        <v>0</v>
      </c>
      <c r="AQZ21">
        <v>0</v>
      </c>
      <c r="ARA21">
        <v>0</v>
      </c>
      <c r="ARB21">
        <v>0</v>
      </c>
      <c r="ARC21">
        <v>0</v>
      </c>
      <c r="ARD21">
        <v>0</v>
      </c>
      <c r="ARF21" t="s">
        <v>2257</v>
      </c>
      <c r="ARG21" t="s">
        <v>2258</v>
      </c>
      <c r="ARH21" t="s">
        <v>2244</v>
      </c>
      <c r="ARI21">
        <v>1</v>
      </c>
      <c r="ARJ21">
        <v>0</v>
      </c>
      <c r="ARK21">
        <v>0</v>
      </c>
      <c r="ARL21">
        <v>0</v>
      </c>
      <c r="ARM21">
        <v>0</v>
      </c>
      <c r="ARN21">
        <v>0</v>
      </c>
      <c r="ARP21" t="s">
        <v>2244</v>
      </c>
      <c r="ASA21" t="s">
        <v>2259</v>
      </c>
      <c r="ASB21" t="s">
        <v>2290</v>
      </c>
      <c r="ASC21">
        <v>1</v>
      </c>
      <c r="ASD21">
        <v>0</v>
      </c>
      <c r="ASE21">
        <v>0</v>
      </c>
      <c r="ASF21">
        <v>0</v>
      </c>
      <c r="ASG21">
        <v>0</v>
      </c>
      <c r="ASH21">
        <v>0</v>
      </c>
      <c r="ASI21">
        <v>0</v>
      </c>
      <c r="ASJ21">
        <v>0</v>
      </c>
      <c r="ASK21">
        <v>0</v>
      </c>
      <c r="ASL21">
        <v>0</v>
      </c>
      <c r="ASN21" t="s">
        <v>2290</v>
      </c>
      <c r="ASO21">
        <v>1</v>
      </c>
      <c r="ASP21">
        <v>0</v>
      </c>
      <c r="ASQ21">
        <v>0</v>
      </c>
      <c r="ASR21">
        <v>0</v>
      </c>
      <c r="ASS21">
        <v>0</v>
      </c>
      <c r="AST21">
        <v>0</v>
      </c>
      <c r="ASU21">
        <v>0</v>
      </c>
      <c r="ASV21">
        <v>0</v>
      </c>
      <c r="ASW21">
        <v>0</v>
      </c>
      <c r="ASX21">
        <v>0</v>
      </c>
      <c r="ASZ21" t="s">
        <v>2290</v>
      </c>
      <c r="ATA21">
        <v>1</v>
      </c>
      <c r="ATB21">
        <v>0</v>
      </c>
      <c r="ATC21">
        <v>0</v>
      </c>
      <c r="ATD21">
        <v>0</v>
      </c>
      <c r="ATE21">
        <v>0</v>
      </c>
      <c r="ATF21">
        <v>0</v>
      </c>
      <c r="ATG21">
        <v>0</v>
      </c>
      <c r="ATH21">
        <v>0</v>
      </c>
      <c r="ATI21">
        <v>0</v>
      </c>
      <c r="ATK21" t="s">
        <v>2290</v>
      </c>
      <c r="ATL21">
        <v>1</v>
      </c>
      <c r="ATM21">
        <v>0</v>
      </c>
      <c r="ATN21">
        <v>0</v>
      </c>
      <c r="ATO21">
        <v>0</v>
      </c>
      <c r="ATP21">
        <v>0</v>
      </c>
      <c r="ATQ21">
        <v>0</v>
      </c>
      <c r="ATR21">
        <v>0</v>
      </c>
      <c r="ATS21">
        <v>0</v>
      </c>
      <c r="ATT21">
        <v>0</v>
      </c>
      <c r="ATV21" t="s">
        <v>2264</v>
      </c>
      <c r="ATZ21" t="s">
        <v>2264</v>
      </c>
      <c r="AUD21" t="s">
        <v>2308</v>
      </c>
      <c r="AUF21" t="s">
        <v>2308</v>
      </c>
      <c r="AUI21">
        <v>544812903</v>
      </c>
      <c r="AUJ21" s="165">
        <v>45370.62877314815</v>
      </c>
      <c r="AUM21" t="s">
        <v>2265</v>
      </c>
      <c r="AUN21" t="s">
        <v>2266</v>
      </c>
      <c r="AUO21" t="s">
        <v>2267</v>
      </c>
    </row>
    <row r="22" spans="1:565 1125:1237" x14ac:dyDescent="0.35">
      <c r="A22">
        <v>21</v>
      </c>
      <c r="B22" t="s">
        <v>2360</v>
      </c>
      <c r="C22" s="165">
        <v>45370</v>
      </c>
      <c r="D22" t="s">
        <v>2293</v>
      </c>
      <c r="E22" t="s">
        <v>2322</v>
      </c>
      <c r="F22" s="165">
        <v>45370.588658148154</v>
      </c>
      <c r="G22" s="165">
        <v>45370.593103877312</v>
      </c>
      <c r="H22" t="s">
        <v>2229</v>
      </c>
      <c r="K22" t="s">
        <v>2295</v>
      </c>
      <c r="L22" s="165">
        <v>45370</v>
      </c>
      <c r="M22" t="s">
        <v>81</v>
      </c>
      <c r="N22" t="s">
        <v>2296</v>
      </c>
      <c r="O22" t="s">
        <v>88</v>
      </c>
      <c r="P22" t="s">
        <v>2233</v>
      </c>
      <c r="S22" t="s">
        <v>2297</v>
      </c>
      <c r="T22" t="s">
        <v>2298</v>
      </c>
      <c r="V22" t="s">
        <v>2236</v>
      </c>
      <c r="X22" t="s">
        <v>2299</v>
      </c>
      <c r="AA22" t="s">
        <v>2290</v>
      </c>
      <c r="AB22">
        <v>0</v>
      </c>
      <c r="AC22">
        <v>0</v>
      </c>
      <c r="AD22">
        <v>0</v>
      </c>
      <c r="AE22">
        <v>1</v>
      </c>
      <c r="AF22">
        <v>1</v>
      </c>
      <c r="AI22"/>
      <c r="EK22" t="s">
        <v>2290</v>
      </c>
      <c r="EL22">
        <v>0</v>
      </c>
      <c r="EM22">
        <v>0</v>
      </c>
      <c r="EN22">
        <v>0</v>
      </c>
      <c r="EO22">
        <v>0</v>
      </c>
      <c r="EP22">
        <v>1</v>
      </c>
      <c r="EQ22">
        <v>1</v>
      </c>
      <c r="JB22" t="s">
        <v>2358</v>
      </c>
      <c r="JC22">
        <v>0</v>
      </c>
      <c r="JD22">
        <v>1</v>
      </c>
      <c r="JE22">
        <v>0</v>
      </c>
      <c r="JF22">
        <v>0</v>
      </c>
      <c r="JG22">
        <v>0</v>
      </c>
      <c r="JH22">
        <v>0</v>
      </c>
      <c r="JI22">
        <v>0</v>
      </c>
      <c r="JJ22">
        <v>0</v>
      </c>
      <c r="JK22">
        <v>0</v>
      </c>
      <c r="JL22">
        <v>0</v>
      </c>
      <c r="JM22">
        <v>0</v>
      </c>
      <c r="JN22">
        <v>0</v>
      </c>
      <c r="JO22">
        <v>0</v>
      </c>
      <c r="JP22">
        <v>0</v>
      </c>
      <c r="JQ22">
        <v>0</v>
      </c>
      <c r="JR22">
        <v>0</v>
      </c>
      <c r="JS22">
        <v>1</v>
      </c>
      <c r="JT22">
        <v>3</v>
      </c>
      <c r="KG22" t="s">
        <v>2242</v>
      </c>
      <c r="KH22" t="s">
        <v>2269</v>
      </c>
      <c r="KI22">
        <v>1</v>
      </c>
      <c r="KJ22">
        <v>1</v>
      </c>
      <c r="KK22">
        <v>9000</v>
      </c>
      <c r="KL22">
        <v>100</v>
      </c>
      <c r="KM22" t="s">
        <v>2359</v>
      </c>
      <c r="KP22">
        <v>7</v>
      </c>
      <c r="KQ22">
        <v>10</v>
      </c>
      <c r="KR22">
        <v>1</v>
      </c>
      <c r="KS22">
        <v>30</v>
      </c>
      <c r="KT22">
        <v>80</v>
      </c>
      <c r="QX22" t="s">
        <v>2244</v>
      </c>
      <c r="SF22" t="s">
        <v>2361</v>
      </c>
      <c r="SG22">
        <v>0</v>
      </c>
      <c r="SH22">
        <v>0</v>
      </c>
      <c r="SI22">
        <v>1</v>
      </c>
      <c r="SJ22">
        <v>0</v>
      </c>
      <c r="TP22" t="s">
        <v>2358</v>
      </c>
      <c r="TQ22">
        <v>0</v>
      </c>
      <c r="TR22">
        <v>1</v>
      </c>
      <c r="TS22">
        <v>0</v>
      </c>
      <c r="TT22">
        <v>0</v>
      </c>
      <c r="TU22">
        <v>0</v>
      </c>
      <c r="TV22">
        <v>0</v>
      </c>
      <c r="TW22">
        <v>0</v>
      </c>
      <c r="TX22">
        <v>0</v>
      </c>
      <c r="TY22">
        <v>0</v>
      </c>
      <c r="TZ22">
        <v>0</v>
      </c>
      <c r="UA22">
        <v>0</v>
      </c>
      <c r="UB22">
        <v>0</v>
      </c>
      <c r="UC22">
        <v>0</v>
      </c>
      <c r="UD22">
        <v>0</v>
      </c>
      <c r="UE22">
        <v>0</v>
      </c>
      <c r="UF22">
        <v>0</v>
      </c>
      <c r="UG22" t="s">
        <v>2362</v>
      </c>
      <c r="UH22">
        <v>0</v>
      </c>
      <c r="UI22">
        <v>0</v>
      </c>
      <c r="UJ22">
        <v>0</v>
      </c>
      <c r="UK22">
        <v>0</v>
      </c>
      <c r="UL22">
        <v>0</v>
      </c>
      <c r="UM22">
        <v>1</v>
      </c>
      <c r="UN22">
        <v>0</v>
      </c>
      <c r="UO22">
        <v>0</v>
      </c>
      <c r="UP22">
        <v>0</v>
      </c>
      <c r="UQ22">
        <v>0</v>
      </c>
      <c r="UR22">
        <v>0</v>
      </c>
      <c r="US22">
        <v>0</v>
      </c>
      <c r="AQG22" t="s">
        <v>2290</v>
      </c>
      <c r="AQH22">
        <v>1</v>
      </c>
      <c r="AQI22">
        <v>0</v>
      </c>
      <c r="AQJ22">
        <v>0</v>
      </c>
      <c r="AQK22">
        <v>0</v>
      </c>
      <c r="AQL22">
        <v>0</v>
      </c>
      <c r="AQM22">
        <v>0</v>
      </c>
      <c r="AQN22">
        <v>0</v>
      </c>
      <c r="AQO22">
        <v>0</v>
      </c>
      <c r="AQP22">
        <v>0</v>
      </c>
      <c r="AQQ22">
        <v>0</v>
      </c>
      <c r="AQS22" t="s">
        <v>2355</v>
      </c>
      <c r="AQT22">
        <v>0</v>
      </c>
      <c r="AQU22">
        <v>0</v>
      </c>
      <c r="AQV22">
        <v>1</v>
      </c>
      <c r="AQW22">
        <v>0</v>
      </c>
      <c r="AQX22">
        <v>0</v>
      </c>
      <c r="AQY22">
        <v>0</v>
      </c>
      <c r="AQZ22">
        <v>0</v>
      </c>
      <c r="ARA22">
        <v>0</v>
      </c>
      <c r="ARB22">
        <v>0</v>
      </c>
      <c r="ARC22">
        <v>0</v>
      </c>
      <c r="ARD22">
        <v>0</v>
      </c>
      <c r="ARF22" t="s">
        <v>2304</v>
      </c>
      <c r="ARG22" t="s">
        <v>2305</v>
      </c>
      <c r="ARH22" t="s">
        <v>2325</v>
      </c>
      <c r="ARI22">
        <v>0</v>
      </c>
      <c r="ARJ22">
        <v>1</v>
      </c>
      <c r="ARK22">
        <v>0</v>
      </c>
      <c r="ARL22">
        <v>0</v>
      </c>
      <c r="ARM22">
        <v>0</v>
      </c>
      <c r="ARN22">
        <v>0</v>
      </c>
      <c r="ARP22" t="s">
        <v>2244</v>
      </c>
      <c r="ASA22" t="s">
        <v>2259</v>
      </c>
      <c r="ASB22" t="s">
        <v>2290</v>
      </c>
      <c r="ASC22">
        <v>1</v>
      </c>
      <c r="ASD22">
        <v>0</v>
      </c>
      <c r="ASE22">
        <v>0</v>
      </c>
      <c r="ASF22">
        <v>0</v>
      </c>
      <c r="ASG22">
        <v>0</v>
      </c>
      <c r="ASH22">
        <v>0</v>
      </c>
      <c r="ASI22">
        <v>0</v>
      </c>
      <c r="ASJ22">
        <v>0</v>
      </c>
      <c r="ASK22">
        <v>0</v>
      </c>
      <c r="ASL22">
        <v>0</v>
      </c>
      <c r="ASN22" t="s">
        <v>2290</v>
      </c>
      <c r="ASO22">
        <v>1</v>
      </c>
      <c r="ASP22">
        <v>0</v>
      </c>
      <c r="ASQ22">
        <v>0</v>
      </c>
      <c r="ASR22">
        <v>0</v>
      </c>
      <c r="ASS22">
        <v>0</v>
      </c>
      <c r="AST22">
        <v>0</v>
      </c>
      <c r="ASU22">
        <v>0</v>
      </c>
      <c r="ASV22">
        <v>0</v>
      </c>
      <c r="ASW22">
        <v>0</v>
      </c>
      <c r="ASX22">
        <v>0</v>
      </c>
      <c r="ASZ22" t="s">
        <v>2290</v>
      </c>
      <c r="ATA22">
        <v>1</v>
      </c>
      <c r="ATB22">
        <v>0</v>
      </c>
      <c r="ATC22">
        <v>0</v>
      </c>
      <c r="ATD22">
        <v>0</v>
      </c>
      <c r="ATE22">
        <v>0</v>
      </c>
      <c r="ATF22">
        <v>0</v>
      </c>
      <c r="ATG22">
        <v>0</v>
      </c>
      <c r="ATH22">
        <v>0</v>
      </c>
      <c r="ATI22">
        <v>0</v>
      </c>
      <c r="ATK22" t="s">
        <v>2290</v>
      </c>
      <c r="ATL22">
        <v>1</v>
      </c>
      <c r="ATM22">
        <v>0</v>
      </c>
      <c r="ATN22">
        <v>0</v>
      </c>
      <c r="ATO22">
        <v>0</v>
      </c>
      <c r="ATP22">
        <v>0</v>
      </c>
      <c r="ATQ22">
        <v>0</v>
      </c>
      <c r="ATR22">
        <v>0</v>
      </c>
      <c r="ATS22">
        <v>0</v>
      </c>
      <c r="ATT22">
        <v>0</v>
      </c>
      <c r="ATV22" t="s">
        <v>2264</v>
      </c>
      <c r="ATZ22" t="s">
        <v>2264</v>
      </c>
      <c r="AUD22" t="s">
        <v>2363</v>
      </c>
      <c r="AUF22" t="s">
        <v>2363</v>
      </c>
      <c r="AUI22">
        <v>544812923</v>
      </c>
      <c r="AUJ22" s="165">
        <v>45370.628807870373</v>
      </c>
      <c r="AUM22" t="s">
        <v>2265</v>
      </c>
      <c r="AUN22" t="s">
        <v>2266</v>
      </c>
      <c r="AUO22" t="s">
        <v>2267</v>
      </c>
    </row>
    <row r="23" spans="1:565 1125:1237" x14ac:dyDescent="0.35">
      <c r="A23">
        <v>22</v>
      </c>
      <c r="B23" t="s">
        <v>2364</v>
      </c>
      <c r="C23" s="165">
        <v>45370</v>
      </c>
      <c r="D23" t="s">
        <v>2293</v>
      </c>
      <c r="E23" t="s">
        <v>2322</v>
      </c>
      <c r="F23" s="165">
        <v>45370.612942384258</v>
      </c>
      <c r="G23" s="165">
        <v>45370.616499004624</v>
      </c>
      <c r="H23" t="s">
        <v>2229</v>
      </c>
      <c r="K23" t="s">
        <v>2295</v>
      </c>
      <c r="L23" s="165">
        <v>45370</v>
      </c>
      <c r="M23" t="s">
        <v>81</v>
      </c>
      <c r="N23" t="s">
        <v>2296</v>
      </c>
      <c r="O23" t="s">
        <v>88</v>
      </c>
      <c r="P23" t="s">
        <v>2233</v>
      </c>
      <c r="S23" t="s">
        <v>2297</v>
      </c>
      <c r="T23" t="s">
        <v>2298</v>
      </c>
      <c r="V23" t="s">
        <v>2236</v>
      </c>
      <c r="X23" t="s">
        <v>2299</v>
      </c>
      <c r="AA23" t="s">
        <v>2290</v>
      </c>
      <c r="AB23">
        <v>0</v>
      </c>
      <c r="AC23">
        <v>0</v>
      </c>
      <c r="AD23">
        <v>0</v>
      </c>
      <c r="AE23">
        <v>1</v>
      </c>
      <c r="AF23">
        <v>1</v>
      </c>
      <c r="AI23"/>
      <c r="EK23" t="s">
        <v>2290</v>
      </c>
      <c r="EL23">
        <v>0</v>
      </c>
      <c r="EM23">
        <v>0</v>
      </c>
      <c r="EN23">
        <v>0</v>
      </c>
      <c r="EO23">
        <v>0</v>
      </c>
      <c r="EP23">
        <v>1</v>
      </c>
      <c r="EQ23">
        <v>1</v>
      </c>
      <c r="JB23" t="s">
        <v>2365</v>
      </c>
      <c r="JC23">
        <v>1</v>
      </c>
      <c r="JD23">
        <v>0</v>
      </c>
      <c r="JE23">
        <v>0</v>
      </c>
      <c r="JF23">
        <v>0</v>
      </c>
      <c r="JG23">
        <v>0</v>
      </c>
      <c r="JH23">
        <v>0</v>
      </c>
      <c r="JI23">
        <v>0</v>
      </c>
      <c r="JJ23">
        <v>0</v>
      </c>
      <c r="JK23">
        <v>0</v>
      </c>
      <c r="JL23">
        <v>0</v>
      </c>
      <c r="JM23">
        <v>0</v>
      </c>
      <c r="JN23">
        <v>0</v>
      </c>
      <c r="JO23">
        <v>0</v>
      </c>
      <c r="JP23">
        <v>0</v>
      </c>
      <c r="JQ23">
        <v>0</v>
      </c>
      <c r="JR23">
        <v>0</v>
      </c>
      <c r="JS23">
        <v>1</v>
      </c>
      <c r="JT23">
        <v>3</v>
      </c>
      <c r="JV23" t="s">
        <v>2242</v>
      </c>
      <c r="JW23">
        <v>500</v>
      </c>
      <c r="JX23" t="s">
        <v>2336</v>
      </c>
      <c r="KA23">
        <v>15</v>
      </c>
      <c r="KB23">
        <v>3</v>
      </c>
      <c r="KC23">
        <v>0</v>
      </c>
      <c r="KD23">
        <v>28</v>
      </c>
      <c r="KE23">
        <v>50</v>
      </c>
      <c r="QX23" t="s">
        <v>2236</v>
      </c>
      <c r="QZ23" t="s">
        <v>2365</v>
      </c>
      <c r="RA23">
        <v>1</v>
      </c>
      <c r="RB23">
        <v>0</v>
      </c>
      <c r="RC23">
        <v>0</v>
      </c>
      <c r="RD23">
        <v>0</v>
      </c>
      <c r="RE23">
        <v>0</v>
      </c>
      <c r="RF23">
        <v>0</v>
      </c>
      <c r="RG23">
        <v>0</v>
      </c>
      <c r="RH23">
        <v>0</v>
      </c>
      <c r="RI23">
        <v>0</v>
      </c>
      <c r="RJ23">
        <v>0</v>
      </c>
      <c r="RK23">
        <v>0</v>
      </c>
      <c r="RL23">
        <v>0</v>
      </c>
      <c r="RM23">
        <v>0</v>
      </c>
      <c r="RN23">
        <v>0</v>
      </c>
      <c r="RO23">
        <v>0</v>
      </c>
      <c r="RP23">
        <v>0</v>
      </c>
      <c r="RR23" t="s">
        <v>474</v>
      </c>
      <c r="RS23">
        <v>1</v>
      </c>
      <c r="RT23">
        <v>0</v>
      </c>
      <c r="RU23">
        <v>0</v>
      </c>
      <c r="RV23">
        <v>0</v>
      </c>
      <c r="RW23">
        <v>0</v>
      </c>
      <c r="RX23">
        <v>0</v>
      </c>
      <c r="RY23">
        <v>0</v>
      </c>
      <c r="RZ23">
        <v>0</v>
      </c>
      <c r="SA23">
        <v>0</v>
      </c>
      <c r="SB23">
        <v>0</v>
      </c>
      <c r="SC23">
        <v>0</v>
      </c>
      <c r="SF23" t="s">
        <v>2245</v>
      </c>
      <c r="SG23">
        <v>1</v>
      </c>
      <c r="SH23">
        <v>0</v>
      </c>
      <c r="SI23">
        <v>0</v>
      </c>
      <c r="SJ23">
        <v>0</v>
      </c>
      <c r="AQG23" t="s">
        <v>2290</v>
      </c>
      <c r="AQH23">
        <v>1</v>
      </c>
      <c r="AQI23">
        <v>0</v>
      </c>
      <c r="AQJ23">
        <v>0</v>
      </c>
      <c r="AQK23">
        <v>0</v>
      </c>
      <c r="AQL23">
        <v>0</v>
      </c>
      <c r="AQM23">
        <v>0</v>
      </c>
      <c r="AQN23">
        <v>0</v>
      </c>
      <c r="AQO23">
        <v>0</v>
      </c>
      <c r="AQP23">
        <v>0</v>
      </c>
      <c r="AQQ23">
        <v>0</v>
      </c>
      <c r="AQS23" t="s">
        <v>2355</v>
      </c>
      <c r="AQT23">
        <v>0</v>
      </c>
      <c r="AQU23">
        <v>0</v>
      </c>
      <c r="AQV23">
        <v>1</v>
      </c>
      <c r="AQW23">
        <v>0</v>
      </c>
      <c r="AQX23">
        <v>0</v>
      </c>
      <c r="AQY23">
        <v>0</v>
      </c>
      <c r="AQZ23">
        <v>0</v>
      </c>
      <c r="ARA23">
        <v>0</v>
      </c>
      <c r="ARB23">
        <v>0</v>
      </c>
      <c r="ARC23">
        <v>0</v>
      </c>
      <c r="ARD23">
        <v>0</v>
      </c>
      <c r="ARF23" t="s">
        <v>2304</v>
      </c>
      <c r="ARG23" t="s">
        <v>2305</v>
      </c>
      <c r="ARH23" t="s">
        <v>2325</v>
      </c>
      <c r="ARI23">
        <v>0</v>
      </c>
      <c r="ARJ23">
        <v>1</v>
      </c>
      <c r="ARK23">
        <v>0</v>
      </c>
      <c r="ARL23">
        <v>0</v>
      </c>
      <c r="ARM23">
        <v>0</v>
      </c>
      <c r="ARN23">
        <v>0</v>
      </c>
      <c r="ARP23" t="s">
        <v>2244</v>
      </c>
      <c r="ASA23" t="s">
        <v>2259</v>
      </c>
      <c r="ASB23" t="s">
        <v>2290</v>
      </c>
      <c r="ASC23">
        <v>1</v>
      </c>
      <c r="ASD23">
        <v>0</v>
      </c>
      <c r="ASE23">
        <v>0</v>
      </c>
      <c r="ASF23">
        <v>0</v>
      </c>
      <c r="ASG23">
        <v>0</v>
      </c>
      <c r="ASH23">
        <v>0</v>
      </c>
      <c r="ASI23">
        <v>0</v>
      </c>
      <c r="ASJ23">
        <v>0</v>
      </c>
      <c r="ASK23">
        <v>0</v>
      </c>
      <c r="ASL23">
        <v>0</v>
      </c>
      <c r="ASN23" t="s">
        <v>2290</v>
      </c>
      <c r="ASO23">
        <v>1</v>
      </c>
      <c r="ASP23">
        <v>0</v>
      </c>
      <c r="ASQ23">
        <v>0</v>
      </c>
      <c r="ASR23">
        <v>0</v>
      </c>
      <c r="ASS23">
        <v>0</v>
      </c>
      <c r="AST23">
        <v>0</v>
      </c>
      <c r="ASU23">
        <v>0</v>
      </c>
      <c r="ASV23">
        <v>0</v>
      </c>
      <c r="ASW23">
        <v>0</v>
      </c>
      <c r="ASX23">
        <v>0</v>
      </c>
      <c r="ASZ23" t="s">
        <v>2290</v>
      </c>
      <c r="ATA23">
        <v>1</v>
      </c>
      <c r="ATB23">
        <v>0</v>
      </c>
      <c r="ATC23">
        <v>0</v>
      </c>
      <c r="ATD23">
        <v>0</v>
      </c>
      <c r="ATE23">
        <v>0</v>
      </c>
      <c r="ATF23">
        <v>0</v>
      </c>
      <c r="ATG23">
        <v>0</v>
      </c>
      <c r="ATH23">
        <v>0</v>
      </c>
      <c r="ATI23">
        <v>0</v>
      </c>
      <c r="ATK23" t="s">
        <v>2290</v>
      </c>
      <c r="ATL23">
        <v>1</v>
      </c>
      <c r="ATM23">
        <v>0</v>
      </c>
      <c r="ATN23">
        <v>0</v>
      </c>
      <c r="ATO23">
        <v>0</v>
      </c>
      <c r="ATP23">
        <v>0</v>
      </c>
      <c r="ATQ23">
        <v>0</v>
      </c>
      <c r="ATR23">
        <v>0</v>
      </c>
      <c r="ATS23">
        <v>0</v>
      </c>
      <c r="ATT23">
        <v>0</v>
      </c>
      <c r="ATV23" t="s">
        <v>2264</v>
      </c>
      <c r="ATZ23" t="s">
        <v>2264</v>
      </c>
      <c r="AUD23" t="s">
        <v>2363</v>
      </c>
      <c r="AUF23" t="s">
        <v>2363</v>
      </c>
      <c r="AUI23">
        <v>544812959</v>
      </c>
      <c r="AUJ23" s="165">
        <v>45370.628842592589</v>
      </c>
      <c r="AUM23" t="s">
        <v>2265</v>
      </c>
      <c r="AUN23" t="s">
        <v>2266</v>
      </c>
      <c r="AUO23" t="s">
        <v>2267</v>
      </c>
    </row>
    <row r="24" spans="1:565 1125:1237" x14ac:dyDescent="0.35">
      <c r="A24">
        <v>23</v>
      </c>
      <c r="B24" t="s">
        <v>2366</v>
      </c>
      <c r="C24" s="165">
        <v>45370</v>
      </c>
      <c r="D24" t="s">
        <v>2293</v>
      </c>
      <c r="E24" t="s">
        <v>2322</v>
      </c>
      <c r="F24" s="165">
        <v>45370.617233344907</v>
      </c>
      <c r="G24" s="165">
        <v>45370.620415428239</v>
      </c>
      <c r="H24" t="s">
        <v>2229</v>
      </c>
      <c r="K24" t="s">
        <v>2295</v>
      </c>
      <c r="L24" s="165">
        <v>45370</v>
      </c>
      <c r="M24" t="s">
        <v>81</v>
      </c>
      <c r="N24" t="s">
        <v>2296</v>
      </c>
      <c r="O24" t="s">
        <v>88</v>
      </c>
      <c r="P24" t="s">
        <v>2233</v>
      </c>
      <c r="S24" t="s">
        <v>2297</v>
      </c>
      <c r="T24" t="s">
        <v>2298</v>
      </c>
      <c r="V24" t="s">
        <v>2236</v>
      </c>
      <c r="X24" t="s">
        <v>2237</v>
      </c>
      <c r="AA24" t="s">
        <v>2290</v>
      </c>
      <c r="AB24">
        <v>0</v>
      </c>
      <c r="AC24">
        <v>0</v>
      </c>
      <c r="AD24">
        <v>0</v>
      </c>
      <c r="AE24">
        <v>1</v>
      </c>
      <c r="AF24">
        <v>1</v>
      </c>
      <c r="AI24"/>
      <c r="EK24" t="s">
        <v>2290</v>
      </c>
      <c r="EL24">
        <v>0</v>
      </c>
      <c r="EM24">
        <v>0</v>
      </c>
      <c r="EN24">
        <v>0</v>
      </c>
      <c r="EO24">
        <v>0</v>
      </c>
      <c r="EP24">
        <v>1</v>
      </c>
      <c r="EQ24">
        <v>1</v>
      </c>
      <c r="JB24" t="s">
        <v>2365</v>
      </c>
      <c r="JC24">
        <v>1</v>
      </c>
      <c r="JD24">
        <v>0</v>
      </c>
      <c r="JE24">
        <v>0</v>
      </c>
      <c r="JF24">
        <v>0</v>
      </c>
      <c r="JG24">
        <v>0</v>
      </c>
      <c r="JH24">
        <v>0</v>
      </c>
      <c r="JI24">
        <v>0</v>
      </c>
      <c r="JJ24">
        <v>0</v>
      </c>
      <c r="JK24">
        <v>0</v>
      </c>
      <c r="JL24">
        <v>0</v>
      </c>
      <c r="JM24">
        <v>0</v>
      </c>
      <c r="JN24">
        <v>0</v>
      </c>
      <c r="JO24">
        <v>0</v>
      </c>
      <c r="JP24">
        <v>0</v>
      </c>
      <c r="JQ24">
        <v>0</v>
      </c>
      <c r="JR24">
        <v>0</v>
      </c>
      <c r="JS24">
        <v>1</v>
      </c>
      <c r="JT24">
        <v>3</v>
      </c>
      <c r="JV24" t="s">
        <v>2239</v>
      </c>
      <c r="JW24">
        <v>1000</v>
      </c>
      <c r="JX24" t="s">
        <v>2336</v>
      </c>
      <c r="KA24">
        <v>7</v>
      </c>
      <c r="KB24">
        <v>20</v>
      </c>
      <c r="KC24">
        <v>1</v>
      </c>
      <c r="KD24">
        <v>16</v>
      </c>
      <c r="KE24">
        <v>30</v>
      </c>
      <c r="QX24" t="s">
        <v>2244</v>
      </c>
      <c r="SF24" t="s">
        <v>2245</v>
      </c>
      <c r="SG24">
        <v>1</v>
      </c>
      <c r="SH24">
        <v>0</v>
      </c>
      <c r="SI24">
        <v>0</v>
      </c>
      <c r="SJ24">
        <v>0</v>
      </c>
      <c r="AQG24" t="s">
        <v>2290</v>
      </c>
      <c r="AQH24">
        <v>1</v>
      </c>
      <c r="AQI24">
        <v>0</v>
      </c>
      <c r="AQJ24">
        <v>0</v>
      </c>
      <c r="AQK24">
        <v>0</v>
      </c>
      <c r="AQL24">
        <v>0</v>
      </c>
      <c r="AQM24">
        <v>0</v>
      </c>
      <c r="AQN24">
        <v>0</v>
      </c>
      <c r="AQO24">
        <v>0</v>
      </c>
      <c r="AQP24">
        <v>0</v>
      </c>
      <c r="AQQ24">
        <v>0</v>
      </c>
      <c r="AQS24" t="s">
        <v>2355</v>
      </c>
      <c r="AQT24">
        <v>0</v>
      </c>
      <c r="AQU24">
        <v>0</v>
      </c>
      <c r="AQV24">
        <v>1</v>
      </c>
      <c r="AQW24">
        <v>0</v>
      </c>
      <c r="AQX24">
        <v>0</v>
      </c>
      <c r="AQY24">
        <v>0</v>
      </c>
      <c r="AQZ24">
        <v>0</v>
      </c>
      <c r="ARA24">
        <v>0</v>
      </c>
      <c r="ARB24">
        <v>0</v>
      </c>
      <c r="ARC24">
        <v>0</v>
      </c>
      <c r="ARD24">
        <v>0</v>
      </c>
      <c r="ARF24" t="s">
        <v>2304</v>
      </c>
      <c r="ARG24" t="s">
        <v>2305</v>
      </c>
      <c r="ARH24" t="s">
        <v>2325</v>
      </c>
      <c r="ARI24">
        <v>0</v>
      </c>
      <c r="ARJ24">
        <v>1</v>
      </c>
      <c r="ARK24">
        <v>0</v>
      </c>
      <c r="ARL24">
        <v>0</v>
      </c>
      <c r="ARM24">
        <v>0</v>
      </c>
      <c r="ARN24">
        <v>0</v>
      </c>
      <c r="ARP24" t="s">
        <v>2244</v>
      </c>
      <c r="ASA24" t="s">
        <v>2259</v>
      </c>
      <c r="ASB24" t="s">
        <v>2290</v>
      </c>
      <c r="ASC24">
        <v>1</v>
      </c>
      <c r="ASD24">
        <v>0</v>
      </c>
      <c r="ASE24">
        <v>0</v>
      </c>
      <c r="ASF24">
        <v>0</v>
      </c>
      <c r="ASG24">
        <v>0</v>
      </c>
      <c r="ASH24">
        <v>0</v>
      </c>
      <c r="ASI24">
        <v>0</v>
      </c>
      <c r="ASJ24">
        <v>0</v>
      </c>
      <c r="ASK24">
        <v>0</v>
      </c>
      <c r="ASL24">
        <v>0</v>
      </c>
      <c r="ASN24" t="s">
        <v>2290</v>
      </c>
      <c r="ASO24">
        <v>1</v>
      </c>
      <c r="ASP24">
        <v>0</v>
      </c>
      <c r="ASQ24">
        <v>0</v>
      </c>
      <c r="ASR24">
        <v>0</v>
      </c>
      <c r="ASS24">
        <v>0</v>
      </c>
      <c r="AST24">
        <v>0</v>
      </c>
      <c r="ASU24">
        <v>0</v>
      </c>
      <c r="ASV24">
        <v>0</v>
      </c>
      <c r="ASW24">
        <v>0</v>
      </c>
      <c r="ASX24">
        <v>0</v>
      </c>
      <c r="ASZ24" t="s">
        <v>2290</v>
      </c>
      <c r="ATA24">
        <v>1</v>
      </c>
      <c r="ATB24">
        <v>0</v>
      </c>
      <c r="ATC24">
        <v>0</v>
      </c>
      <c r="ATD24">
        <v>0</v>
      </c>
      <c r="ATE24">
        <v>0</v>
      </c>
      <c r="ATF24">
        <v>0</v>
      </c>
      <c r="ATG24">
        <v>0</v>
      </c>
      <c r="ATH24">
        <v>0</v>
      </c>
      <c r="ATI24">
        <v>0</v>
      </c>
      <c r="ATK24" t="s">
        <v>2290</v>
      </c>
      <c r="ATL24">
        <v>1</v>
      </c>
      <c r="ATM24">
        <v>0</v>
      </c>
      <c r="ATN24">
        <v>0</v>
      </c>
      <c r="ATO24">
        <v>0</v>
      </c>
      <c r="ATP24">
        <v>0</v>
      </c>
      <c r="ATQ24">
        <v>0</v>
      </c>
      <c r="ATR24">
        <v>0</v>
      </c>
      <c r="ATS24">
        <v>0</v>
      </c>
      <c r="ATT24">
        <v>0</v>
      </c>
      <c r="ATV24" t="s">
        <v>2264</v>
      </c>
      <c r="ATZ24" t="s">
        <v>2264</v>
      </c>
      <c r="AUD24" t="s">
        <v>2308</v>
      </c>
      <c r="AUF24" t="s">
        <v>2363</v>
      </c>
      <c r="AUI24">
        <v>544812991</v>
      </c>
      <c r="AUJ24" s="165">
        <v>45370.628888888888</v>
      </c>
      <c r="AUM24" t="s">
        <v>2265</v>
      </c>
      <c r="AUN24" t="s">
        <v>2266</v>
      </c>
      <c r="AUO24" t="s">
        <v>2267</v>
      </c>
    </row>
    <row r="25" spans="1:565 1125:1237" x14ac:dyDescent="0.35">
      <c r="A25">
        <v>24</v>
      </c>
      <c r="B25" t="s">
        <v>2367</v>
      </c>
      <c r="C25" s="165">
        <v>45370</v>
      </c>
      <c r="D25" t="s">
        <v>2368</v>
      </c>
      <c r="E25" t="s">
        <v>2369</v>
      </c>
      <c r="F25" s="165">
        <v>45370.350885208332</v>
      </c>
      <c r="G25" s="165">
        <v>45370.369379467593</v>
      </c>
      <c r="H25" t="s">
        <v>2229</v>
      </c>
      <c r="K25" t="s">
        <v>2370</v>
      </c>
      <c r="L25" s="165">
        <v>45370</v>
      </c>
      <c r="M25" t="s">
        <v>2371</v>
      </c>
      <c r="N25" t="s">
        <v>2372</v>
      </c>
      <c r="O25" t="s">
        <v>2373</v>
      </c>
      <c r="P25" t="s">
        <v>2374</v>
      </c>
      <c r="S25" t="s">
        <v>2375</v>
      </c>
      <c r="T25" t="s">
        <v>2376</v>
      </c>
      <c r="V25" t="s">
        <v>2236</v>
      </c>
      <c r="X25" t="s">
        <v>2237</v>
      </c>
      <c r="AA25" t="s">
        <v>2300</v>
      </c>
      <c r="AB25">
        <v>0</v>
      </c>
      <c r="AC25">
        <v>0</v>
      </c>
      <c r="AD25">
        <v>1</v>
      </c>
      <c r="AE25">
        <v>0</v>
      </c>
      <c r="AF25">
        <v>1</v>
      </c>
      <c r="AI25"/>
      <c r="BH25" t="s">
        <v>2242</v>
      </c>
      <c r="BI25" t="s">
        <v>2301</v>
      </c>
      <c r="BJ25">
        <v>1</v>
      </c>
      <c r="BK25">
        <v>1</v>
      </c>
      <c r="BL25">
        <v>500</v>
      </c>
      <c r="BM25">
        <v>300</v>
      </c>
      <c r="BN25" t="s">
        <v>2240</v>
      </c>
      <c r="BQ25">
        <v>25</v>
      </c>
      <c r="BR25">
        <v>2</v>
      </c>
      <c r="BS25">
        <v>0</v>
      </c>
      <c r="BT25">
        <v>3000</v>
      </c>
      <c r="BU25">
        <v>4000</v>
      </c>
      <c r="BW25" t="s">
        <v>2244</v>
      </c>
      <c r="CS25" t="s">
        <v>2361</v>
      </c>
      <c r="CT25">
        <v>0</v>
      </c>
      <c r="CU25">
        <v>0</v>
      </c>
      <c r="CV25">
        <v>1</v>
      </c>
      <c r="CW25">
        <v>0</v>
      </c>
      <c r="DQ25" t="s">
        <v>2300</v>
      </c>
      <c r="DR25">
        <v>0</v>
      </c>
      <c r="DS25">
        <v>0</v>
      </c>
      <c r="DT25">
        <v>1</v>
      </c>
      <c r="DU25">
        <v>0</v>
      </c>
      <c r="DV25" t="s">
        <v>2377</v>
      </c>
      <c r="DW25">
        <v>0</v>
      </c>
      <c r="DX25">
        <v>1</v>
      </c>
      <c r="DY25">
        <v>0</v>
      </c>
      <c r="DZ25">
        <v>1</v>
      </c>
      <c r="EA25">
        <v>0</v>
      </c>
      <c r="EB25">
        <v>0</v>
      </c>
      <c r="EC25">
        <v>0</v>
      </c>
      <c r="ED25">
        <v>0</v>
      </c>
      <c r="EE25">
        <v>0</v>
      </c>
      <c r="EF25">
        <v>0</v>
      </c>
      <c r="EG25">
        <v>0</v>
      </c>
      <c r="EH25">
        <v>0</v>
      </c>
      <c r="EK25" t="s">
        <v>2290</v>
      </c>
      <c r="EL25">
        <v>0</v>
      </c>
      <c r="EM25">
        <v>0</v>
      </c>
      <c r="EN25">
        <v>0</v>
      </c>
      <c r="EO25">
        <v>0</v>
      </c>
      <c r="EP25">
        <v>1</v>
      </c>
      <c r="EQ25">
        <v>1</v>
      </c>
      <c r="JB25" t="s">
        <v>2378</v>
      </c>
      <c r="JC25">
        <v>0</v>
      </c>
      <c r="JD25">
        <v>1</v>
      </c>
      <c r="JE25">
        <v>0</v>
      </c>
      <c r="JF25">
        <v>0</v>
      </c>
      <c r="JG25">
        <v>0</v>
      </c>
      <c r="JH25">
        <v>0</v>
      </c>
      <c r="JI25">
        <v>0</v>
      </c>
      <c r="JJ25">
        <v>0</v>
      </c>
      <c r="JK25">
        <v>0</v>
      </c>
      <c r="JL25">
        <v>0</v>
      </c>
      <c r="JM25">
        <v>0</v>
      </c>
      <c r="JN25">
        <v>0</v>
      </c>
      <c r="JO25">
        <v>1</v>
      </c>
      <c r="JP25">
        <v>0</v>
      </c>
      <c r="JQ25">
        <v>0</v>
      </c>
      <c r="JR25">
        <v>0</v>
      </c>
      <c r="JS25">
        <v>2</v>
      </c>
      <c r="JT25">
        <v>4</v>
      </c>
      <c r="KG25" t="s">
        <v>2242</v>
      </c>
      <c r="KH25" t="s">
        <v>2269</v>
      </c>
      <c r="KI25">
        <v>1</v>
      </c>
      <c r="KJ25">
        <v>1</v>
      </c>
      <c r="KK25">
        <v>7500</v>
      </c>
      <c r="KL25">
        <v>100</v>
      </c>
      <c r="KM25" t="s">
        <v>2248</v>
      </c>
      <c r="KP25">
        <v>18</v>
      </c>
      <c r="KQ25">
        <v>7</v>
      </c>
      <c r="KR25">
        <v>0</v>
      </c>
      <c r="KS25">
        <v>20</v>
      </c>
      <c r="KT25">
        <v>40</v>
      </c>
      <c r="PN25" t="s">
        <v>2242</v>
      </c>
      <c r="PO25">
        <v>1300</v>
      </c>
      <c r="PP25" t="s">
        <v>2379</v>
      </c>
      <c r="PS25">
        <v>12</v>
      </c>
      <c r="PT25">
        <v>4</v>
      </c>
      <c r="PU25">
        <v>0</v>
      </c>
      <c r="PV25">
        <v>120</v>
      </c>
      <c r="PW25">
        <v>150</v>
      </c>
      <c r="QX25" t="s">
        <v>2244</v>
      </c>
      <c r="SF25" t="s">
        <v>2245</v>
      </c>
      <c r="SG25">
        <v>1</v>
      </c>
      <c r="SH25">
        <v>0</v>
      </c>
      <c r="SI25">
        <v>0</v>
      </c>
      <c r="SJ25">
        <v>0</v>
      </c>
      <c r="AQG25" t="s">
        <v>2290</v>
      </c>
      <c r="AQH25">
        <v>1</v>
      </c>
      <c r="AQI25">
        <v>0</v>
      </c>
      <c r="AQJ25">
        <v>0</v>
      </c>
      <c r="AQK25">
        <v>0</v>
      </c>
      <c r="AQL25">
        <v>0</v>
      </c>
      <c r="AQM25">
        <v>0</v>
      </c>
      <c r="AQN25">
        <v>0</v>
      </c>
      <c r="AQO25">
        <v>0</v>
      </c>
      <c r="AQP25">
        <v>0</v>
      </c>
      <c r="AQQ25">
        <v>0</v>
      </c>
      <c r="AQS25" t="s">
        <v>2380</v>
      </c>
      <c r="AQT25">
        <v>1</v>
      </c>
      <c r="AQU25">
        <v>0</v>
      </c>
      <c r="AQV25">
        <v>1</v>
      </c>
      <c r="AQW25">
        <v>0</v>
      </c>
      <c r="AQX25">
        <v>0</v>
      </c>
      <c r="AQY25">
        <v>0</v>
      </c>
      <c r="AQZ25">
        <v>0</v>
      </c>
      <c r="ARA25">
        <v>0</v>
      </c>
      <c r="ARB25">
        <v>0</v>
      </c>
      <c r="ARC25">
        <v>0</v>
      </c>
      <c r="ARD25">
        <v>0</v>
      </c>
      <c r="ARF25" t="s">
        <v>2381</v>
      </c>
      <c r="ARG25" t="s">
        <v>2331</v>
      </c>
      <c r="ARH25" t="s">
        <v>2244</v>
      </c>
      <c r="ARI25">
        <v>1</v>
      </c>
      <c r="ARJ25">
        <v>0</v>
      </c>
      <c r="ARK25">
        <v>0</v>
      </c>
      <c r="ARL25">
        <v>0</v>
      </c>
      <c r="ARM25">
        <v>0</v>
      </c>
      <c r="ARN25">
        <v>0</v>
      </c>
      <c r="ARO25" t="s">
        <v>2287</v>
      </c>
      <c r="ARP25" t="s">
        <v>2244</v>
      </c>
      <c r="ASA25" t="s">
        <v>2259</v>
      </c>
      <c r="ASB25" t="s">
        <v>2290</v>
      </c>
      <c r="ASC25">
        <v>1</v>
      </c>
      <c r="ASD25">
        <v>0</v>
      </c>
      <c r="ASE25">
        <v>0</v>
      </c>
      <c r="ASF25">
        <v>0</v>
      </c>
      <c r="ASG25">
        <v>0</v>
      </c>
      <c r="ASH25">
        <v>0</v>
      </c>
      <c r="ASI25">
        <v>0</v>
      </c>
      <c r="ASJ25">
        <v>0</v>
      </c>
      <c r="ASK25">
        <v>0</v>
      </c>
      <c r="ASL25">
        <v>0</v>
      </c>
      <c r="ASN25" t="s">
        <v>2290</v>
      </c>
      <c r="ASO25">
        <v>1</v>
      </c>
      <c r="ASP25">
        <v>0</v>
      </c>
      <c r="ASQ25">
        <v>0</v>
      </c>
      <c r="ASR25">
        <v>0</v>
      </c>
      <c r="ASS25">
        <v>0</v>
      </c>
      <c r="AST25">
        <v>0</v>
      </c>
      <c r="ASU25">
        <v>0</v>
      </c>
      <c r="ASV25">
        <v>0</v>
      </c>
      <c r="ASW25">
        <v>0</v>
      </c>
      <c r="ASX25">
        <v>0</v>
      </c>
      <c r="ASZ25" t="s">
        <v>2290</v>
      </c>
      <c r="ATA25">
        <v>1</v>
      </c>
      <c r="ATB25">
        <v>0</v>
      </c>
      <c r="ATC25">
        <v>0</v>
      </c>
      <c r="ATD25">
        <v>0</v>
      </c>
      <c r="ATE25">
        <v>0</v>
      </c>
      <c r="ATF25">
        <v>0</v>
      </c>
      <c r="ATG25">
        <v>0</v>
      </c>
      <c r="ATH25">
        <v>0</v>
      </c>
      <c r="ATI25">
        <v>0</v>
      </c>
      <c r="ATK25" t="s">
        <v>2290</v>
      </c>
      <c r="ATL25">
        <v>1</v>
      </c>
      <c r="ATM25">
        <v>0</v>
      </c>
      <c r="ATN25">
        <v>0</v>
      </c>
      <c r="ATO25">
        <v>0</v>
      </c>
      <c r="ATP25">
        <v>0</v>
      </c>
      <c r="ATQ25">
        <v>0</v>
      </c>
      <c r="ATR25">
        <v>0</v>
      </c>
      <c r="ATS25">
        <v>0</v>
      </c>
      <c r="ATT25">
        <v>0</v>
      </c>
      <c r="ATV25" t="s">
        <v>2264</v>
      </c>
      <c r="ATZ25" t="s">
        <v>2382</v>
      </c>
      <c r="AUA25" t="s">
        <v>2236</v>
      </c>
      <c r="AUC25" t="s">
        <v>2383</v>
      </c>
      <c r="AUD25" t="s">
        <v>2384</v>
      </c>
      <c r="AUI25">
        <v>544826130</v>
      </c>
      <c r="AUJ25" s="165">
        <v>45370.661805555559</v>
      </c>
      <c r="AUM25" t="s">
        <v>2265</v>
      </c>
      <c r="AUN25" t="s">
        <v>2266</v>
      </c>
      <c r="AUO25" t="s">
        <v>2267</v>
      </c>
    </row>
    <row r="26" spans="1:565 1125:1237" x14ac:dyDescent="0.35">
      <c r="A26">
        <v>25</v>
      </c>
      <c r="B26" t="s">
        <v>2385</v>
      </c>
      <c r="C26" s="165">
        <v>45370</v>
      </c>
      <c r="D26" t="s">
        <v>2368</v>
      </c>
      <c r="E26" t="s">
        <v>2369</v>
      </c>
      <c r="F26" s="165">
        <v>45370.394447094914</v>
      </c>
      <c r="G26" s="165">
        <v>45370.413224606476</v>
      </c>
      <c r="H26" t="s">
        <v>2229</v>
      </c>
      <c r="K26" t="s">
        <v>2370</v>
      </c>
      <c r="L26" s="165">
        <v>45370</v>
      </c>
      <c r="M26" t="s">
        <v>2371</v>
      </c>
      <c r="N26" t="s">
        <v>2372</v>
      </c>
      <c r="O26" t="s">
        <v>2373</v>
      </c>
      <c r="P26" t="s">
        <v>2374</v>
      </c>
      <c r="S26" t="s">
        <v>2375</v>
      </c>
      <c r="T26" t="s">
        <v>2376</v>
      </c>
      <c r="V26" t="s">
        <v>2236</v>
      </c>
      <c r="X26" t="s">
        <v>2299</v>
      </c>
      <c r="AA26" t="s">
        <v>2290</v>
      </c>
      <c r="AB26">
        <v>0</v>
      </c>
      <c r="AC26">
        <v>0</v>
      </c>
      <c r="AD26">
        <v>0</v>
      </c>
      <c r="AE26">
        <v>1</v>
      </c>
      <c r="AF26">
        <v>1</v>
      </c>
      <c r="AI26"/>
      <c r="EK26" t="s">
        <v>2246</v>
      </c>
      <c r="EL26">
        <v>1</v>
      </c>
      <c r="EM26">
        <v>1</v>
      </c>
      <c r="EN26">
        <v>1</v>
      </c>
      <c r="EO26">
        <v>1</v>
      </c>
      <c r="EP26">
        <v>0</v>
      </c>
      <c r="EQ26">
        <v>4</v>
      </c>
      <c r="ES26" t="s">
        <v>2242</v>
      </c>
      <c r="ET26">
        <v>7000</v>
      </c>
      <c r="EU26" t="s">
        <v>2240</v>
      </c>
      <c r="EX26">
        <v>7</v>
      </c>
      <c r="EY26">
        <v>3</v>
      </c>
      <c r="EZ26">
        <v>0</v>
      </c>
      <c r="FA26">
        <v>50</v>
      </c>
      <c r="FB26">
        <v>200</v>
      </c>
      <c r="FD26" t="s">
        <v>2242</v>
      </c>
      <c r="FE26">
        <v>18000</v>
      </c>
      <c r="FF26" t="s">
        <v>2240</v>
      </c>
      <c r="FI26">
        <v>30</v>
      </c>
      <c r="FJ26">
        <v>3</v>
      </c>
      <c r="FK26">
        <v>0</v>
      </c>
      <c r="FL26">
        <v>100</v>
      </c>
      <c r="FM26">
        <v>200</v>
      </c>
      <c r="FO26" t="s">
        <v>2242</v>
      </c>
      <c r="FP26">
        <v>1500</v>
      </c>
      <c r="FQ26" t="s">
        <v>2240</v>
      </c>
      <c r="FT26">
        <v>30</v>
      </c>
      <c r="FU26">
        <v>3</v>
      </c>
      <c r="FV26">
        <v>0</v>
      </c>
      <c r="FW26">
        <v>50</v>
      </c>
      <c r="FX26">
        <v>100</v>
      </c>
      <c r="FZ26" t="s">
        <v>2242</v>
      </c>
      <c r="GA26">
        <v>1250</v>
      </c>
      <c r="GB26" t="s">
        <v>2379</v>
      </c>
      <c r="GE26">
        <v>30</v>
      </c>
      <c r="GF26">
        <v>3</v>
      </c>
      <c r="GG26">
        <v>0</v>
      </c>
      <c r="GH26">
        <v>40</v>
      </c>
      <c r="GI26">
        <v>100</v>
      </c>
      <c r="GK26" t="s">
        <v>2236</v>
      </c>
      <c r="GM26" t="s">
        <v>2246</v>
      </c>
      <c r="GN26">
        <v>1</v>
      </c>
      <c r="GO26">
        <v>1</v>
      </c>
      <c r="GP26">
        <v>1</v>
      </c>
      <c r="GQ26">
        <v>1</v>
      </c>
      <c r="GR26">
        <v>0</v>
      </c>
      <c r="GT26" t="s">
        <v>478</v>
      </c>
      <c r="GU26">
        <v>0</v>
      </c>
      <c r="GV26">
        <v>1</v>
      </c>
      <c r="GW26">
        <v>0</v>
      </c>
      <c r="GX26">
        <v>0</v>
      </c>
      <c r="GY26">
        <v>0</v>
      </c>
      <c r="GZ26">
        <v>0</v>
      </c>
      <c r="HA26">
        <v>0</v>
      </c>
      <c r="HB26">
        <v>0</v>
      </c>
      <c r="HC26">
        <v>0</v>
      </c>
      <c r="HD26">
        <v>0</v>
      </c>
      <c r="HE26">
        <v>0</v>
      </c>
      <c r="HH26" t="s">
        <v>2245</v>
      </c>
      <c r="HI26">
        <v>1</v>
      </c>
      <c r="HJ26">
        <v>0</v>
      </c>
      <c r="HK26">
        <v>0</v>
      </c>
      <c r="HL26">
        <v>0</v>
      </c>
      <c r="JB26" t="s">
        <v>2290</v>
      </c>
      <c r="JC26">
        <v>0</v>
      </c>
      <c r="JD26">
        <v>0</v>
      </c>
      <c r="JE26">
        <v>0</v>
      </c>
      <c r="JF26">
        <v>0</v>
      </c>
      <c r="JG26">
        <v>0</v>
      </c>
      <c r="JH26">
        <v>0</v>
      </c>
      <c r="JI26">
        <v>0</v>
      </c>
      <c r="JJ26">
        <v>0</v>
      </c>
      <c r="JK26">
        <v>0</v>
      </c>
      <c r="JL26">
        <v>0</v>
      </c>
      <c r="JM26">
        <v>0</v>
      </c>
      <c r="JN26">
        <v>0</v>
      </c>
      <c r="JO26">
        <v>0</v>
      </c>
      <c r="JP26">
        <v>0</v>
      </c>
      <c r="JQ26">
        <v>0</v>
      </c>
      <c r="JR26">
        <v>1</v>
      </c>
      <c r="JS26">
        <v>1</v>
      </c>
      <c r="JT26">
        <v>6</v>
      </c>
      <c r="AQG26" t="s">
        <v>2290</v>
      </c>
      <c r="AQH26">
        <v>1</v>
      </c>
      <c r="AQI26">
        <v>0</v>
      </c>
      <c r="AQJ26">
        <v>0</v>
      </c>
      <c r="AQK26">
        <v>0</v>
      </c>
      <c r="AQL26">
        <v>0</v>
      </c>
      <c r="AQM26">
        <v>0</v>
      </c>
      <c r="AQN26">
        <v>0</v>
      </c>
      <c r="AQO26">
        <v>0</v>
      </c>
      <c r="AQP26">
        <v>0</v>
      </c>
      <c r="AQQ26">
        <v>0</v>
      </c>
      <c r="AQS26" t="s">
        <v>2386</v>
      </c>
      <c r="AQT26">
        <v>0</v>
      </c>
      <c r="AQU26">
        <v>0</v>
      </c>
      <c r="AQV26">
        <v>1</v>
      </c>
      <c r="AQW26">
        <v>0</v>
      </c>
      <c r="AQX26">
        <v>0</v>
      </c>
      <c r="AQY26">
        <v>1</v>
      </c>
      <c r="AQZ26">
        <v>0</v>
      </c>
      <c r="ARA26">
        <v>0</v>
      </c>
      <c r="ARB26">
        <v>0</v>
      </c>
      <c r="ARC26">
        <v>0</v>
      </c>
      <c r="ARD26">
        <v>0</v>
      </c>
      <c r="ARF26" t="s">
        <v>2257</v>
      </c>
      <c r="ARG26" t="s">
        <v>2258</v>
      </c>
      <c r="ARH26" t="s">
        <v>2325</v>
      </c>
      <c r="ARI26">
        <v>0</v>
      </c>
      <c r="ARJ26">
        <v>1</v>
      </c>
      <c r="ARK26">
        <v>0</v>
      </c>
      <c r="ARL26">
        <v>0</v>
      </c>
      <c r="ARM26">
        <v>0</v>
      </c>
      <c r="ARN26">
        <v>0</v>
      </c>
      <c r="ARP26" t="s">
        <v>2244</v>
      </c>
      <c r="ASA26" t="s">
        <v>2259</v>
      </c>
      <c r="ASB26" t="s">
        <v>2290</v>
      </c>
      <c r="ASC26">
        <v>1</v>
      </c>
      <c r="ASD26">
        <v>0</v>
      </c>
      <c r="ASE26">
        <v>0</v>
      </c>
      <c r="ASF26">
        <v>0</v>
      </c>
      <c r="ASG26">
        <v>0</v>
      </c>
      <c r="ASH26">
        <v>0</v>
      </c>
      <c r="ASI26">
        <v>0</v>
      </c>
      <c r="ASJ26">
        <v>0</v>
      </c>
      <c r="ASK26">
        <v>0</v>
      </c>
      <c r="ASL26">
        <v>0</v>
      </c>
      <c r="ASN26" t="s">
        <v>2290</v>
      </c>
      <c r="ASO26">
        <v>1</v>
      </c>
      <c r="ASP26">
        <v>0</v>
      </c>
      <c r="ASQ26">
        <v>0</v>
      </c>
      <c r="ASR26">
        <v>0</v>
      </c>
      <c r="ASS26">
        <v>0</v>
      </c>
      <c r="AST26">
        <v>0</v>
      </c>
      <c r="ASU26">
        <v>0</v>
      </c>
      <c r="ASV26">
        <v>0</v>
      </c>
      <c r="ASW26">
        <v>0</v>
      </c>
      <c r="ASX26">
        <v>0</v>
      </c>
      <c r="ASZ26" t="s">
        <v>2290</v>
      </c>
      <c r="ATA26">
        <v>1</v>
      </c>
      <c r="ATB26">
        <v>0</v>
      </c>
      <c r="ATC26">
        <v>0</v>
      </c>
      <c r="ATD26">
        <v>0</v>
      </c>
      <c r="ATE26">
        <v>0</v>
      </c>
      <c r="ATF26">
        <v>0</v>
      </c>
      <c r="ATG26">
        <v>0</v>
      </c>
      <c r="ATH26">
        <v>0</v>
      </c>
      <c r="ATI26">
        <v>0</v>
      </c>
      <c r="ATK26" t="s">
        <v>2290</v>
      </c>
      <c r="ATL26">
        <v>1</v>
      </c>
      <c r="ATM26">
        <v>0</v>
      </c>
      <c r="ATN26">
        <v>0</v>
      </c>
      <c r="ATO26">
        <v>0</v>
      </c>
      <c r="ATP26">
        <v>0</v>
      </c>
      <c r="ATQ26">
        <v>0</v>
      </c>
      <c r="ATR26">
        <v>0</v>
      </c>
      <c r="ATS26">
        <v>0</v>
      </c>
      <c r="ATT26">
        <v>0</v>
      </c>
      <c r="ATV26" t="s">
        <v>2264</v>
      </c>
      <c r="ATZ26" t="s">
        <v>2382</v>
      </c>
      <c r="AUA26" t="s">
        <v>2236</v>
      </c>
      <c r="AUC26" t="s">
        <v>2387</v>
      </c>
      <c r="AUD26" t="s">
        <v>2388</v>
      </c>
      <c r="AUI26">
        <v>544826143</v>
      </c>
      <c r="AUJ26" s="165">
        <v>45370.661840277782</v>
      </c>
      <c r="AUM26" t="s">
        <v>2265</v>
      </c>
      <c r="AUN26" t="s">
        <v>2266</v>
      </c>
      <c r="AUO26" t="s">
        <v>2267</v>
      </c>
    </row>
    <row r="27" spans="1:565 1125:1237" x14ac:dyDescent="0.35">
      <c r="A27">
        <v>26</v>
      </c>
      <c r="B27" t="s">
        <v>2389</v>
      </c>
      <c r="C27" s="165">
        <v>45370</v>
      </c>
      <c r="D27" t="s">
        <v>2368</v>
      </c>
      <c r="E27" t="s">
        <v>2369</v>
      </c>
      <c r="F27" s="165">
        <v>45370.433565694453</v>
      </c>
      <c r="G27" s="165">
        <v>45370.456043877319</v>
      </c>
      <c r="H27" t="s">
        <v>2229</v>
      </c>
      <c r="K27" t="s">
        <v>2370</v>
      </c>
      <c r="L27" s="165">
        <v>45370</v>
      </c>
      <c r="M27" t="s">
        <v>2371</v>
      </c>
      <c r="N27" t="s">
        <v>2372</v>
      </c>
      <c r="O27" t="s">
        <v>2373</v>
      </c>
      <c r="P27" t="s">
        <v>2374</v>
      </c>
      <c r="S27" t="s">
        <v>2375</v>
      </c>
      <c r="T27" t="s">
        <v>2376</v>
      </c>
      <c r="V27" t="s">
        <v>2236</v>
      </c>
      <c r="X27" t="s">
        <v>2237</v>
      </c>
      <c r="AA27" t="s">
        <v>2390</v>
      </c>
      <c r="AB27">
        <v>1</v>
      </c>
      <c r="AC27">
        <v>0</v>
      </c>
      <c r="AD27">
        <v>1</v>
      </c>
      <c r="AE27">
        <v>0</v>
      </c>
      <c r="AF27">
        <v>2</v>
      </c>
      <c r="AH27" t="s">
        <v>2242</v>
      </c>
      <c r="AI27">
        <v>1250</v>
      </c>
      <c r="AJ27" t="s">
        <v>2379</v>
      </c>
      <c r="AM27">
        <v>30</v>
      </c>
      <c r="AN27">
        <v>1</v>
      </c>
      <c r="AO27">
        <v>0</v>
      </c>
      <c r="AP27">
        <v>4000</v>
      </c>
      <c r="AQ27">
        <v>6000</v>
      </c>
      <c r="BH27" t="s">
        <v>2242</v>
      </c>
      <c r="BI27" t="s">
        <v>2301</v>
      </c>
      <c r="BJ27">
        <v>1</v>
      </c>
      <c r="BK27">
        <v>1</v>
      </c>
      <c r="BL27">
        <v>550</v>
      </c>
      <c r="BM27">
        <v>300</v>
      </c>
      <c r="BN27" t="s">
        <v>2379</v>
      </c>
      <c r="BQ27">
        <v>30</v>
      </c>
      <c r="BR27">
        <v>1</v>
      </c>
      <c r="BS27">
        <v>0</v>
      </c>
      <c r="BT27">
        <v>9600</v>
      </c>
      <c r="BU27">
        <v>20000</v>
      </c>
      <c r="BW27" t="s">
        <v>2244</v>
      </c>
      <c r="CS27" t="s">
        <v>2245</v>
      </c>
      <c r="CT27">
        <v>1</v>
      </c>
      <c r="CU27">
        <v>0</v>
      </c>
      <c r="CV27">
        <v>0</v>
      </c>
      <c r="CW27">
        <v>0</v>
      </c>
      <c r="EK27" t="s">
        <v>2246</v>
      </c>
      <c r="EL27">
        <v>1</v>
      </c>
      <c r="EM27">
        <v>1</v>
      </c>
      <c r="EN27">
        <v>1</v>
      </c>
      <c r="EO27">
        <v>1</v>
      </c>
      <c r="EP27">
        <v>0</v>
      </c>
      <c r="EQ27">
        <v>4</v>
      </c>
      <c r="ES27" t="s">
        <v>2242</v>
      </c>
      <c r="ET27">
        <v>5000</v>
      </c>
      <c r="EU27" t="s">
        <v>2379</v>
      </c>
      <c r="EX27">
        <v>30</v>
      </c>
      <c r="EY27">
        <v>1</v>
      </c>
      <c r="EZ27">
        <v>0</v>
      </c>
      <c r="FA27">
        <v>2000</v>
      </c>
      <c r="FB27">
        <v>4000</v>
      </c>
      <c r="FD27" t="s">
        <v>2242</v>
      </c>
      <c r="FE27">
        <v>17500</v>
      </c>
      <c r="FF27" t="s">
        <v>2379</v>
      </c>
      <c r="FI27">
        <v>30</v>
      </c>
      <c r="FJ27">
        <v>1</v>
      </c>
      <c r="FK27">
        <v>0</v>
      </c>
      <c r="FL27">
        <v>400</v>
      </c>
      <c r="FM27">
        <v>700</v>
      </c>
      <c r="FO27" t="s">
        <v>2242</v>
      </c>
      <c r="FP27">
        <v>2000</v>
      </c>
      <c r="FQ27" t="s">
        <v>2379</v>
      </c>
      <c r="FT27">
        <v>30</v>
      </c>
      <c r="FU27">
        <v>1</v>
      </c>
      <c r="FV27">
        <v>0</v>
      </c>
      <c r="FW27">
        <v>200</v>
      </c>
      <c r="FX27">
        <v>600</v>
      </c>
      <c r="FZ27" t="s">
        <v>2242</v>
      </c>
      <c r="GA27">
        <v>1250</v>
      </c>
      <c r="GB27" t="s">
        <v>2379</v>
      </c>
      <c r="GE27">
        <v>30</v>
      </c>
      <c r="GF27">
        <v>1</v>
      </c>
      <c r="GG27">
        <v>0</v>
      </c>
      <c r="GH27">
        <v>200</v>
      </c>
      <c r="GI27">
        <v>500</v>
      </c>
      <c r="GK27" t="s">
        <v>2244</v>
      </c>
      <c r="HH27" t="s">
        <v>2245</v>
      </c>
      <c r="HI27">
        <v>1</v>
      </c>
      <c r="HJ27">
        <v>0</v>
      </c>
      <c r="HK27">
        <v>0</v>
      </c>
      <c r="HL27">
        <v>0</v>
      </c>
      <c r="JB27" t="s">
        <v>2391</v>
      </c>
      <c r="JC27">
        <v>0</v>
      </c>
      <c r="JD27">
        <v>0</v>
      </c>
      <c r="JE27">
        <v>0</v>
      </c>
      <c r="JF27">
        <v>0</v>
      </c>
      <c r="JG27">
        <v>0</v>
      </c>
      <c r="JH27">
        <v>0</v>
      </c>
      <c r="JI27">
        <v>0</v>
      </c>
      <c r="JJ27">
        <v>0</v>
      </c>
      <c r="JK27">
        <v>0</v>
      </c>
      <c r="JL27">
        <v>0</v>
      </c>
      <c r="JM27">
        <v>0</v>
      </c>
      <c r="JN27">
        <v>1</v>
      </c>
      <c r="JO27">
        <v>1</v>
      </c>
      <c r="JP27">
        <v>0</v>
      </c>
      <c r="JQ27">
        <v>0</v>
      </c>
      <c r="JR27">
        <v>0</v>
      </c>
      <c r="JS27">
        <v>2</v>
      </c>
      <c r="JT27">
        <v>8</v>
      </c>
      <c r="PC27" t="s">
        <v>2242</v>
      </c>
      <c r="PD27">
        <v>4000</v>
      </c>
      <c r="PE27" t="s">
        <v>2379</v>
      </c>
      <c r="PH27">
        <v>30</v>
      </c>
      <c r="PI27">
        <v>1</v>
      </c>
      <c r="PJ27">
        <v>0</v>
      </c>
      <c r="PK27">
        <v>100</v>
      </c>
      <c r="PL27">
        <v>400</v>
      </c>
      <c r="PN27" t="s">
        <v>2242</v>
      </c>
      <c r="PO27">
        <v>2250</v>
      </c>
      <c r="PP27" t="s">
        <v>2379</v>
      </c>
      <c r="PS27">
        <v>20</v>
      </c>
      <c r="PT27">
        <v>1</v>
      </c>
      <c r="PU27">
        <v>0</v>
      </c>
      <c r="PV27">
        <v>500</v>
      </c>
      <c r="PW27">
        <v>1000</v>
      </c>
      <c r="QX27" t="s">
        <v>2244</v>
      </c>
      <c r="SF27" t="s">
        <v>2245</v>
      </c>
      <c r="SG27">
        <v>1</v>
      </c>
      <c r="SH27">
        <v>0</v>
      </c>
      <c r="SI27">
        <v>0</v>
      </c>
      <c r="SJ27">
        <v>0</v>
      </c>
      <c r="AQG27" t="s">
        <v>2290</v>
      </c>
      <c r="AQH27">
        <v>1</v>
      </c>
      <c r="AQI27">
        <v>0</v>
      </c>
      <c r="AQJ27">
        <v>0</v>
      </c>
      <c r="AQK27">
        <v>0</v>
      </c>
      <c r="AQL27">
        <v>0</v>
      </c>
      <c r="AQM27">
        <v>0</v>
      </c>
      <c r="AQN27">
        <v>0</v>
      </c>
      <c r="AQO27">
        <v>0</v>
      </c>
      <c r="AQP27">
        <v>0</v>
      </c>
      <c r="AQQ27">
        <v>0</v>
      </c>
      <c r="AQS27" t="s">
        <v>2392</v>
      </c>
      <c r="AQT27">
        <v>0</v>
      </c>
      <c r="AQU27">
        <v>0</v>
      </c>
      <c r="AQV27">
        <v>0</v>
      </c>
      <c r="AQW27">
        <v>0</v>
      </c>
      <c r="AQX27">
        <v>0</v>
      </c>
      <c r="AQY27">
        <v>1</v>
      </c>
      <c r="AQZ27">
        <v>1</v>
      </c>
      <c r="ARA27">
        <v>0</v>
      </c>
      <c r="ARB27">
        <v>0</v>
      </c>
      <c r="ARC27">
        <v>0</v>
      </c>
      <c r="ARD27">
        <v>0</v>
      </c>
      <c r="ARF27" t="s">
        <v>2257</v>
      </c>
      <c r="ARG27" t="s">
        <v>2258</v>
      </c>
      <c r="ARH27" t="s">
        <v>2244</v>
      </c>
      <c r="ARI27">
        <v>1</v>
      </c>
      <c r="ARJ27">
        <v>0</v>
      </c>
      <c r="ARK27">
        <v>0</v>
      </c>
      <c r="ARL27">
        <v>0</v>
      </c>
      <c r="ARM27">
        <v>0</v>
      </c>
      <c r="ARN27">
        <v>0</v>
      </c>
      <c r="ARP27" t="s">
        <v>2244</v>
      </c>
      <c r="ASA27" t="s">
        <v>2259</v>
      </c>
      <c r="ASB27" t="s">
        <v>2290</v>
      </c>
      <c r="ASC27">
        <v>1</v>
      </c>
      <c r="ASD27">
        <v>0</v>
      </c>
      <c r="ASE27">
        <v>0</v>
      </c>
      <c r="ASF27">
        <v>0</v>
      </c>
      <c r="ASG27">
        <v>0</v>
      </c>
      <c r="ASH27">
        <v>0</v>
      </c>
      <c r="ASI27">
        <v>0</v>
      </c>
      <c r="ASJ27">
        <v>0</v>
      </c>
      <c r="ASK27">
        <v>0</v>
      </c>
      <c r="ASL27">
        <v>0</v>
      </c>
      <c r="ASN27" t="s">
        <v>2290</v>
      </c>
      <c r="ASO27">
        <v>1</v>
      </c>
      <c r="ASP27">
        <v>0</v>
      </c>
      <c r="ASQ27">
        <v>0</v>
      </c>
      <c r="ASR27">
        <v>0</v>
      </c>
      <c r="ASS27">
        <v>0</v>
      </c>
      <c r="AST27">
        <v>0</v>
      </c>
      <c r="ASU27">
        <v>0</v>
      </c>
      <c r="ASV27">
        <v>0</v>
      </c>
      <c r="ASW27">
        <v>0</v>
      </c>
      <c r="ASX27">
        <v>0</v>
      </c>
      <c r="ASZ27" t="s">
        <v>2290</v>
      </c>
      <c r="ATA27">
        <v>1</v>
      </c>
      <c r="ATB27">
        <v>0</v>
      </c>
      <c r="ATC27">
        <v>0</v>
      </c>
      <c r="ATD27">
        <v>0</v>
      </c>
      <c r="ATE27">
        <v>0</v>
      </c>
      <c r="ATF27">
        <v>0</v>
      </c>
      <c r="ATG27">
        <v>0</v>
      </c>
      <c r="ATH27">
        <v>0</v>
      </c>
      <c r="ATI27">
        <v>0</v>
      </c>
      <c r="ATK27" t="s">
        <v>2290</v>
      </c>
      <c r="ATL27">
        <v>1</v>
      </c>
      <c r="ATM27">
        <v>0</v>
      </c>
      <c r="ATN27">
        <v>0</v>
      </c>
      <c r="ATO27">
        <v>0</v>
      </c>
      <c r="ATP27">
        <v>0</v>
      </c>
      <c r="ATQ27">
        <v>0</v>
      </c>
      <c r="ATR27">
        <v>0</v>
      </c>
      <c r="ATS27">
        <v>0</v>
      </c>
      <c r="ATT27">
        <v>0</v>
      </c>
      <c r="ATV27" t="s">
        <v>2264</v>
      </c>
      <c r="ATZ27" t="s">
        <v>2382</v>
      </c>
      <c r="AUA27" t="s">
        <v>2236</v>
      </c>
      <c r="AUC27" t="s">
        <v>2393</v>
      </c>
      <c r="AUD27" t="s">
        <v>2388</v>
      </c>
      <c r="AUI27">
        <v>544826162</v>
      </c>
      <c r="AUJ27" s="165">
        <v>45370.661886574067</v>
      </c>
      <c r="AUM27" t="s">
        <v>2265</v>
      </c>
      <c r="AUN27" t="s">
        <v>2266</v>
      </c>
      <c r="AUO27" t="s">
        <v>2267</v>
      </c>
    </row>
    <row r="28" spans="1:565 1125:1237" x14ac:dyDescent="0.35">
      <c r="A28">
        <v>27</v>
      </c>
      <c r="B28" t="s">
        <v>2394</v>
      </c>
      <c r="C28" s="165">
        <v>45370</v>
      </c>
      <c r="D28" t="s">
        <v>2368</v>
      </c>
      <c r="E28" t="s">
        <v>2369</v>
      </c>
      <c r="F28" s="165">
        <v>45370.466750312487</v>
      </c>
      <c r="G28" s="165">
        <v>45370.52676184028</v>
      </c>
      <c r="H28" t="s">
        <v>2229</v>
      </c>
      <c r="K28" t="s">
        <v>2370</v>
      </c>
      <c r="L28" s="165">
        <v>45370</v>
      </c>
      <c r="M28" t="s">
        <v>2371</v>
      </c>
      <c r="N28" t="s">
        <v>2372</v>
      </c>
      <c r="O28" t="s">
        <v>2373</v>
      </c>
      <c r="P28" t="s">
        <v>2233</v>
      </c>
      <c r="S28" t="s">
        <v>2375</v>
      </c>
      <c r="T28" t="s">
        <v>2376</v>
      </c>
      <c r="V28" t="s">
        <v>2236</v>
      </c>
      <c r="X28" t="s">
        <v>2299</v>
      </c>
      <c r="AA28" t="s">
        <v>2339</v>
      </c>
      <c r="AB28">
        <v>1</v>
      </c>
      <c r="AC28">
        <v>0</v>
      </c>
      <c r="AD28">
        <v>0</v>
      </c>
      <c r="AE28">
        <v>0</v>
      </c>
      <c r="AF28">
        <v>1</v>
      </c>
      <c r="AH28" t="s">
        <v>2242</v>
      </c>
      <c r="AI28">
        <v>1000</v>
      </c>
      <c r="AJ28" t="s">
        <v>2395</v>
      </c>
      <c r="AK28" t="s">
        <v>2396</v>
      </c>
      <c r="AM28">
        <v>20</v>
      </c>
      <c r="AN28">
        <v>7</v>
      </c>
      <c r="AO28">
        <v>0</v>
      </c>
      <c r="AP28">
        <v>100</v>
      </c>
      <c r="AQ28">
        <v>250</v>
      </c>
      <c r="BW28" t="s">
        <v>2244</v>
      </c>
      <c r="CS28" t="s">
        <v>2245</v>
      </c>
      <c r="CT28">
        <v>1</v>
      </c>
      <c r="CU28">
        <v>0</v>
      </c>
      <c r="CV28">
        <v>0</v>
      </c>
      <c r="CW28">
        <v>0</v>
      </c>
      <c r="EK28" t="s">
        <v>2290</v>
      </c>
      <c r="EL28">
        <v>0</v>
      </c>
      <c r="EM28">
        <v>0</v>
      </c>
      <c r="EN28">
        <v>0</v>
      </c>
      <c r="EO28">
        <v>0</v>
      </c>
      <c r="EP28">
        <v>1</v>
      </c>
      <c r="EQ28">
        <v>1</v>
      </c>
      <c r="JB28" t="s">
        <v>2397</v>
      </c>
      <c r="JC28">
        <v>0</v>
      </c>
      <c r="JD28">
        <v>0</v>
      </c>
      <c r="JE28">
        <v>0</v>
      </c>
      <c r="JF28">
        <v>0</v>
      </c>
      <c r="JG28">
        <v>0</v>
      </c>
      <c r="JH28">
        <v>0</v>
      </c>
      <c r="JI28">
        <v>1</v>
      </c>
      <c r="JJ28">
        <v>1</v>
      </c>
      <c r="JK28">
        <v>1</v>
      </c>
      <c r="JL28">
        <v>1</v>
      </c>
      <c r="JM28">
        <v>1</v>
      </c>
      <c r="JN28">
        <v>1</v>
      </c>
      <c r="JO28">
        <v>0</v>
      </c>
      <c r="JP28">
        <v>1</v>
      </c>
      <c r="JQ28">
        <v>0</v>
      </c>
      <c r="JR28">
        <v>0</v>
      </c>
      <c r="JS28">
        <v>7</v>
      </c>
      <c r="JT28">
        <v>9</v>
      </c>
      <c r="MT28" t="s">
        <v>2242</v>
      </c>
      <c r="MU28">
        <v>150</v>
      </c>
      <c r="MV28" t="s">
        <v>2240</v>
      </c>
      <c r="MY28">
        <v>20</v>
      </c>
      <c r="MZ28">
        <v>5</v>
      </c>
      <c r="NA28">
        <v>0</v>
      </c>
      <c r="NB28">
        <v>1000</v>
      </c>
      <c r="NC28">
        <v>2000</v>
      </c>
      <c r="NE28" t="s">
        <v>2242</v>
      </c>
      <c r="NF28" t="s">
        <v>2398</v>
      </c>
      <c r="NG28">
        <v>1</v>
      </c>
      <c r="NH28">
        <v>1</v>
      </c>
      <c r="NI28">
        <v>1</v>
      </c>
      <c r="NJ28">
        <v>500</v>
      </c>
      <c r="NK28">
        <v>750</v>
      </c>
      <c r="NL28">
        <v>1500</v>
      </c>
      <c r="NM28" t="s">
        <v>2395</v>
      </c>
      <c r="NN28" t="s">
        <v>2396</v>
      </c>
      <c r="NP28">
        <v>7</v>
      </c>
      <c r="NQ28">
        <v>30</v>
      </c>
      <c r="NR28">
        <v>1</v>
      </c>
      <c r="NS28">
        <v>400</v>
      </c>
      <c r="NT28">
        <v>500</v>
      </c>
      <c r="NV28" t="s">
        <v>2242</v>
      </c>
      <c r="NW28">
        <v>1500</v>
      </c>
      <c r="NX28" t="s">
        <v>2395</v>
      </c>
      <c r="NY28" t="s">
        <v>2396</v>
      </c>
      <c r="OA28">
        <v>30</v>
      </c>
      <c r="OB28">
        <v>7</v>
      </c>
      <c r="OC28">
        <v>0</v>
      </c>
      <c r="OD28">
        <v>500</v>
      </c>
      <c r="OE28">
        <v>2000</v>
      </c>
      <c r="OG28" t="s">
        <v>2242</v>
      </c>
      <c r="OH28">
        <v>3000</v>
      </c>
      <c r="OI28" t="s">
        <v>2395</v>
      </c>
      <c r="OJ28" t="s">
        <v>2396</v>
      </c>
      <c r="OL28">
        <v>30</v>
      </c>
      <c r="OM28">
        <v>7</v>
      </c>
      <c r="ON28">
        <v>0</v>
      </c>
      <c r="OO28">
        <v>1000</v>
      </c>
      <c r="OP28">
        <v>2500</v>
      </c>
      <c r="OR28" t="s">
        <v>2242</v>
      </c>
      <c r="OS28">
        <v>2500</v>
      </c>
      <c r="OT28" t="s">
        <v>2395</v>
      </c>
      <c r="OU28" t="s">
        <v>2396</v>
      </c>
      <c r="OW28">
        <v>30</v>
      </c>
      <c r="OX28">
        <v>7</v>
      </c>
      <c r="OY28">
        <v>0</v>
      </c>
      <c r="OZ28">
        <v>500</v>
      </c>
      <c r="PA28">
        <v>1500</v>
      </c>
      <c r="PC28" t="s">
        <v>2239</v>
      </c>
      <c r="PD28">
        <v>7500</v>
      </c>
      <c r="PE28" t="s">
        <v>2395</v>
      </c>
      <c r="PF28" t="s">
        <v>2396</v>
      </c>
      <c r="PH28">
        <v>250</v>
      </c>
      <c r="PI28">
        <v>7</v>
      </c>
      <c r="PJ28">
        <v>0</v>
      </c>
      <c r="PK28">
        <v>500</v>
      </c>
      <c r="PL28">
        <v>1500</v>
      </c>
      <c r="PY28" t="s">
        <v>2242</v>
      </c>
      <c r="PZ28" t="s">
        <v>2236</v>
      </c>
      <c r="QA28">
        <v>4500</v>
      </c>
      <c r="QD28" t="s">
        <v>2395</v>
      </c>
      <c r="QE28" t="s">
        <v>2396</v>
      </c>
      <c r="QG28">
        <v>30</v>
      </c>
      <c r="QH28">
        <v>7</v>
      </c>
      <c r="QI28">
        <v>0</v>
      </c>
      <c r="QJ28">
        <v>1500</v>
      </c>
      <c r="QK28">
        <v>2500</v>
      </c>
      <c r="QX28" t="s">
        <v>2244</v>
      </c>
      <c r="SF28" t="s">
        <v>2245</v>
      </c>
      <c r="SG28">
        <v>1</v>
      </c>
      <c r="SH28">
        <v>0</v>
      </c>
      <c r="SI28">
        <v>0</v>
      </c>
      <c r="SJ28">
        <v>0</v>
      </c>
      <c r="AQG28" t="s">
        <v>2290</v>
      </c>
      <c r="AQH28">
        <v>1</v>
      </c>
      <c r="AQI28">
        <v>0</v>
      </c>
      <c r="AQJ28">
        <v>0</v>
      </c>
      <c r="AQK28">
        <v>0</v>
      </c>
      <c r="AQL28">
        <v>0</v>
      </c>
      <c r="AQM28">
        <v>0</v>
      </c>
      <c r="AQN28">
        <v>0</v>
      </c>
      <c r="AQO28">
        <v>0</v>
      </c>
      <c r="AQP28">
        <v>0</v>
      </c>
      <c r="AQQ28">
        <v>0</v>
      </c>
      <c r="AQS28" t="s">
        <v>2324</v>
      </c>
      <c r="AQT28">
        <v>0</v>
      </c>
      <c r="AQU28">
        <v>0</v>
      </c>
      <c r="AQV28">
        <v>0</v>
      </c>
      <c r="AQW28">
        <v>1</v>
      </c>
      <c r="AQX28">
        <v>0</v>
      </c>
      <c r="AQY28">
        <v>0</v>
      </c>
      <c r="AQZ28">
        <v>0</v>
      </c>
      <c r="ARA28">
        <v>0</v>
      </c>
      <c r="ARB28">
        <v>0</v>
      </c>
      <c r="ARC28">
        <v>0</v>
      </c>
      <c r="ARD28">
        <v>0</v>
      </c>
      <c r="ARF28" t="s">
        <v>2257</v>
      </c>
      <c r="ARG28" t="s">
        <v>2305</v>
      </c>
      <c r="ARH28" t="s">
        <v>2244</v>
      </c>
      <c r="ARI28">
        <v>1</v>
      </c>
      <c r="ARJ28">
        <v>0</v>
      </c>
      <c r="ARK28">
        <v>0</v>
      </c>
      <c r="ARL28">
        <v>0</v>
      </c>
      <c r="ARM28">
        <v>0</v>
      </c>
      <c r="ARN28">
        <v>0</v>
      </c>
      <c r="ARP28" t="s">
        <v>2244</v>
      </c>
      <c r="ASA28" t="s">
        <v>2259</v>
      </c>
      <c r="ASB28" t="s">
        <v>2290</v>
      </c>
      <c r="ASC28">
        <v>1</v>
      </c>
      <c r="ASD28">
        <v>0</v>
      </c>
      <c r="ASE28">
        <v>0</v>
      </c>
      <c r="ASF28">
        <v>0</v>
      </c>
      <c r="ASG28">
        <v>0</v>
      </c>
      <c r="ASH28">
        <v>0</v>
      </c>
      <c r="ASI28">
        <v>0</v>
      </c>
      <c r="ASJ28">
        <v>0</v>
      </c>
      <c r="ASK28">
        <v>0</v>
      </c>
      <c r="ASL28">
        <v>0</v>
      </c>
      <c r="ASN28" t="s">
        <v>2290</v>
      </c>
      <c r="ASO28">
        <v>1</v>
      </c>
      <c r="ASP28">
        <v>0</v>
      </c>
      <c r="ASQ28">
        <v>0</v>
      </c>
      <c r="ASR28">
        <v>0</v>
      </c>
      <c r="ASS28">
        <v>0</v>
      </c>
      <c r="AST28">
        <v>0</v>
      </c>
      <c r="ASU28">
        <v>0</v>
      </c>
      <c r="ASV28">
        <v>0</v>
      </c>
      <c r="ASW28">
        <v>0</v>
      </c>
      <c r="ASX28">
        <v>0</v>
      </c>
      <c r="ASZ28" t="s">
        <v>2290</v>
      </c>
      <c r="ATA28">
        <v>1</v>
      </c>
      <c r="ATB28">
        <v>0</v>
      </c>
      <c r="ATC28">
        <v>0</v>
      </c>
      <c r="ATD28">
        <v>0</v>
      </c>
      <c r="ATE28">
        <v>0</v>
      </c>
      <c r="ATF28">
        <v>0</v>
      </c>
      <c r="ATG28">
        <v>0</v>
      </c>
      <c r="ATH28">
        <v>0</v>
      </c>
      <c r="ATI28">
        <v>0</v>
      </c>
      <c r="ATK28" t="s">
        <v>2290</v>
      </c>
      <c r="ATL28">
        <v>1</v>
      </c>
      <c r="ATM28">
        <v>0</v>
      </c>
      <c r="ATN28">
        <v>0</v>
      </c>
      <c r="ATO28">
        <v>0</v>
      </c>
      <c r="ATP28">
        <v>0</v>
      </c>
      <c r="ATQ28">
        <v>0</v>
      </c>
      <c r="ATR28">
        <v>0</v>
      </c>
      <c r="ATS28">
        <v>0</v>
      </c>
      <c r="ATT28">
        <v>0</v>
      </c>
      <c r="ATV28" t="s">
        <v>2382</v>
      </c>
      <c r="ATW28" t="s">
        <v>2236</v>
      </c>
      <c r="ATY28" t="s">
        <v>2399</v>
      </c>
      <c r="ATZ28" t="s">
        <v>2382</v>
      </c>
      <c r="AUA28" t="s">
        <v>2236</v>
      </c>
      <c r="AUC28" t="s">
        <v>2400</v>
      </c>
      <c r="AUD28" t="s">
        <v>2388</v>
      </c>
      <c r="AUI28">
        <v>544826174</v>
      </c>
      <c r="AUJ28" s="165">
        <v>45370.661921296298</v>
      </c>
      <c r="AUM28" t="s">
        <v>2265</v>
      </c>
      <c r="AUN28" t="s">
        <v>2266</v>
      </c>
      <c r="AUO28" t="s">
        <v>2267</v>
      </c>
    </row>
    <row r="29" spans="1:565 1125:1237" x14ac:dyDescent="0.35">
      <c r="A29">
        <v>28</v>
      </c>
      <c r="B29" t="s">
        <v>2401</v>
      </c>
      <c r="C29" s="165">
        <v>45370</v>
      </c>
      <c r="D29" t="s">
        <v>2368</v>
      </c>
      <c r="E29" t="s">
        <v>2369</v>
      </c>
      <c r="F29" s="165">
        <v>45370.588446099537</v>
      </c>
      <c r="G29" s="165">
        <v>45370.609038298608</v>
      </c>
      <c r="H29" t="s">
        <v>2229</v>
      </c>
      <c r="K29" t="s">
        <v>2370</v>
      </c>
      <c r="L29" s="165">
        <v>45370</v>
      </c>
      <c r="M29" t="s">
        <v>2371</v>
      </c>
      <c r="N29" t="s">
        <v>2372</v>
      </c>
      <c r="O29" t="s">
        <v>2373</v>
      </c>
      <c r="P29" t="s">
        <v>2233</v>
      </c>
      <c r="S29" t="s">
        <v>2375</v>
      </c>
      <c r="T29" t="s">
        <v>2376</v>
      </c>
      <c r="V29" t="s">
        <v>2236</v>
      </c>
      <c r="X29" t="s">
        <v>2237</v>
      </c>
      <c r="AA29" t="s">
        <v>2390</v>
      </c>
      <c r="AB29">
        <v>1</v>
      </c>
      <c r="AC29">
        <v>0</v>
      </c>
      <c r="AD29">
        <v>1</v>
      </c>
      <c r="AE29">
        <v>0</v>
      </c>
      <c r="AF29">
        <v>2</v>
      </c>
      <c r="AH29" t="s">
        <v>2242</v>
      </c>
      <c r="AI29">
        <v>1000</v>
      </c>
      <c r="AJ29" t="s">
        <v>2240</v>
      </c>
      <c r="AM29">
        <v>10</v>
      </c>
      <c r="AN29">
        <v>3</v>
      </c>
      <c r="AO29">
        <v>0</v>
      </c>
      <c r="AP29">
        <v>100</v>
      </c>
      <c r="AQ29">
        <v>500</v>
      </c>
      <c r="BH29" t="s">
        <v>2242</v>
      </c>
      <c r="BI29" t="s">
        <v>2301</v>
      </c>
      <c r="BJ29">
        <v>1</v>
      </c>
      <c r="BK29">
        <v>1</v>
      </c>
      <c r="BL29">
        <v>500</v>
      </c>
      <c r="BM29">
        <v>300</v>
      </c>
      <c r="BN29" t="s">
        <v>2240</v>
      </c>
      <c r="BQ29">
        <v>7</v>
      </c>
      <c r="BR29">
        <v>3</v>
      </c>
      <c r="BS29">
        <v>0</v>
      </c>
      <c r="BT29">
        <v>2400</v>
      </c>
      <c r="BU29">
        <v>4800</v>
      </c>
      <c r="BW29" t="s">
        <v>2244</v>
      </c>
      <c r="CS29" t="s">
        <v>2245</v>
      </c>
      <c r="CT29">
        <v>1</v>
      </c>
      <c r="CU29">
        <v>0</v>
      </c>
      <c r="CV29">
        <v>0</v>
      </c>
      <c r="CW29">
        <v>0</v>
      </c>
      <c r="EK29" t="s">
        <v>2290</v>
      </c>
      <c r="EL29">
        <v>0</v>
      </c>
      <c r="EM29">
        <v>0</v>
      </c>
      <c r="EN29">
        <v>0</v>
      </c>
      <c r="EO29">
        <v>0</v>
      </c>
      <c r="EP29">
        <v>1</v>
      </c>
      <c r="EQ29">
        <v>1</v>
      </c>
      <c r="JB29" t="s">
        <v>2402</v>
      </c>
      <c r="JC29">
        <v>0</v>
      </c>
      <c r="JD29">
        <v>0</v>
      </c>
      <c r="JE29">
        <v>0</v>
      </c>
      <c r="JF29">
        <v>1</v>
      </c>
      <c r="JG29">
        <v>1</v>
      </c>
      <c r="JH29">
        <v>1</v>
      </c>
      <c r="JI29">
        <v>1</v>
      </c>
      <c r="JJ29">
        <v>1</v>
      </c>
      <c r="JK29">
        <v>1</v>
      </c>
      <c r="JL29">
        <v>0</v>
      </c>
      <c r="JM29">
        <v>0</v>
      </c>
      <c r="JN29">
        <v>0</v>
      </c>
      <c r="JO29">
        <v>0</v>
      </c>
      <c r="JP29">
        <v>1</v>
      </c>
      <c r="JQ29">
        <v>1</v>
      </c>
      <c r="JR29">
        <v>0</v>
      </c>
      <c r="JS29">
        <v>8</v>
      </c>
      <c r="JT29">
        <v>11</v>
      </c>
      <c r="LM29" t="s">
        <v>2242</v>
      </c>
      <c r="LN29">
        <v>6500</v>
      </c>
      <c r="LO29" t="s">
        <v>2248</v>
      </c>
      <c r="LR29">
        <v>7</v>
      </c>
      <c r="LS29">
        <v>2</v>
      </c>
      <c r="LT29">
        <v>0</v>
      </c>
      <c r="LU29">
        <v>100</v>
      </c>
      <c r="LV29">
        <v>250</v>
      </c>
      <c r="LX29" t="s">
        <v>2242</v>
      </c>
      <c r="LY29">
        <v>5000</v>
      </c>
      <c r="LZ29" t="s">
        <v>2248</v>
      </c>
      <c r="MC29">
        <v>7</v>
      </c>
      <c r="MD29">
        <v>7</v>
      </c>
      <c r="ME29">
        <v>1</v>
      </c>
      <c r="MF29">
        <v>150</v>
      </c>
      <c r="MG29">
        <v>250</v>
      </c>
      <c r="MI29" t="s">
        <v>2242</v>
      </c>
      <c r="MJ29">
        <v>350</v>
      </c>
      <c r="MK29" t="s">
        <v>2240</v>
      </c>
      <c r="MN29">
        <v>20</v>
      </c>
      <c r="MO29">
        <v>3</v>
      </c>
      <c r="MP29">
        <v>0</v>
      </c>
      <c r="MQ29">
        <v>400</v>
      </c>
      <c r="MR29">
        <v>800</v>
      </c>
      <c r="MT29" t="s">
        <v>2242</v>
      </c>
      <c r="MU29">
        <v>100</v>
      </c>
      <c r="MV29" t="s">
        <v>2336</v>
      </c>
      <c r="MY29">
        <v>30</v>
      </c>
      <c r="MZ29">
        <v>4</v>
      </c>
      <c r="NA29">
        <v>0</v>
      </c>
      <c r="NB29">
        <v>200</v>
      </c>
      <c r="NC29">
        <v>500</v>
      </c>
      <c r="NE29" t="s">
        <v>2242</v>
      </c>
      <c r="NF29" t="s">
        <v>2398</v>
      </c>
      <c r="NG29">
        <v>1</v>
      </c>
      <c r="NH29">
        <v>1</v>
      </c>
      <c r="NI29">
        <v>1</v>
      </c>
      <c r="NJ29">
        <v>450</v>
      </c>
      <c r="NK29">
        <v>750</v>
      </c>
      <c r="NL29">
        <v>1500</v>
      </c>
      <c r="NM29" t="s">
        <v>2240</v>
      </c>
      <c r="NP29">
        <v>30</v>
      </c>
      <c r="NQ29">
        <v>3</v>
      </c>
      <c r="NR29">
        <v>0</v>
      </c>
      <c r="NS29">
        <v>300</v>
      </c>
      <c r="NT29">
        <v>450</v>
      </c>
      <c r="NV29" t="s">
        <v>2239</v>
      </c>
      <c r="NW29">
        <v>1300</v>
      </c>
      <c r="NX29" t="s">
        <v>2359</v>
      </c>
      <c r="OA29">
        <v>20</v>
      </c>
      <c r="OB29">
        <v>3</v>
      </c>
      <c r="OC29">
        <v>0</v>
      </c>
      <c r="OD29">
        <v>100</v>
      </c>
      <c r="OE29">
        <v>300</v>
      </c>
      <c r="PY29" t="s">
        <v>2242</v>
      </c>
      <c r="PZ29" t="s">
        <v>2236</v>
      </c>
      <c r="QA29">
        <v>4500</v>
      </c>
      <c r="QD29" t="s">
        <v>2359</v>
      </c>
      <c r="QG29">
        <v>30</v>
      </c>
      <c r="QH29">
        <v>3</v>
      </c>
      <c r="QI29">
        <v>0</v>
      </c>
      <c r="QJ29">
        <v>200</v>
      </c>
      <c r="QK29">
        <v>500</v>
      </c>
      <c r="QM29" t="s">
        <v>2242</v>
      </c>
      <c r="QN29">
        <v>300</v>
      </c>
      <c r="QO29" t="s">
        <v>2336</v>
      </c>
      <c r="QR29">
        <v>10</v>
      </c>
      <c r="QS29">
        <v>2</v>
      </c>
      <c r="QT29">
        <v>0</v>
      </c>
      <c r="QU29">
        <v>250</v>
      </c>
      <c r="QV29">
        <v>600</v>
      </c>
      <c r="QX29" t="s">
        <v>2236</v>
      </c>
      <c r="QZ29" t="s">
        <v>2403</v>
      </c>
      <c r="RA29">
        <v>0</v>
      </c>
      <c r="RB29">
        <v>0</v>
      </c>
      <c r="RC29">
        <v>0</v>
      </c>
      <c r="RD29">
        <v>1</v>
      </c>
      <c r="RE29">
        <v>1</v>
      </c>
      <c r="RF29">
        <v>0</v>
      </c>
      <c r="RG29">
        <v>0</v>
      </c>
      <c r="RH29">
        <v>0</v>
      </c>
      <c r="RI29">
        <v>0</v>
      </c>
      <c r="RJ29">
        <v>0</v>
      </c>
      <c r="RK29">
        <v>0</v>
      </c>
      <c r="RL29">
        <v>0</v>
      </c>
      <c r="RM29">
        <v>0</v>
      </c>
      <c r="RN29">
        <v>0</v>
      </c>
      <c r="RO29">
        <v>0</v>
      </c>
      <c r="RP29">
        <v>0</v>
      </c>
      <c r="RR29" t="s">
        <v>490</v>
      </c>
      <c r="RS29">
        <v>0</v>
      </c>
      <c r="RT29">
        <v>0</v>
      </c>
      <c r="RU29">
        <v>0</v>
      </c>
      <c r="RV29">
        <v>0</v>
      </c>
      <c r="RW29">
        <v>1</v>
      </c>
      <c r="RX29">
        <v>0</v>
      </c>
      <c r="RY29">
        <v>0</v>
      </c>
      <c r="RZ29">
        <v>0</v>
      </c>
      <c r="SA29">
        <v>0</v>
      </c>
      <c r="SB29">
        <v>0</v>
      </c>
      <c r="SC29">
        <v>0</v>
      </c>
      <c r="SF29" t="s">
        <v>2245</v>
      </c>
      <c r="SG29">
        <v>1</v>
      </c>
      <c r="SH29">
        <v>0</v>
      </c>
      <c r="SI29">
        <v>0</v>
      </c>
      <c r="SJ29">
        <v>0</v>
      </c>
      <c r="AQG29" t="s">
        <v>2290</v>
      </c>
      <c r="AQH29">
        <v>1</v>
      </c>
      <c r="AQI29">
        <v>0</v>
      </c>
      <c r="AQJ29">
        <v>0</v>
      </c>
      <c r="AQK29">
        <v>0</v>
      </c>
      <c r="AQL29">
        <v>0</v>
      </c>
      <c r="AQM29">
        <v>0</v>
      </c>
      <c r="AQN29">
        <v>0</v>
      </c>
      <c r="AQO29">
        <v>0</v>
      </c>
      <c r="AQP29">
        <v>0</v>
      </c>
      <c r="AQQ29">
        <v>0</v>
      </c>
      <c r="AQS29" t="s">
        <v>2324</v>
      </c>
      <c r="AQT29">
        <v>0</v>
      </c>
      <c r="AQU29">
        <v>0</v>
      </c>
      <c r="AQV29">
        <v>0</v>
      </c>
      <c r="AQW29">
        <v>1</v>
      </c>
      <c r="AQX29">
        <v>0</v>
      </c>
      <c r="AQY29">
        <v>0</v>
      </c>
      <c r="AQZ29">
        <v>0</v>
      </c>
      <c r="ARA29">
        <v>0</v>
      </c>
      <c r="ARB29">
        <v>0</v>
      </c>
      <c r="ARC29">
        <v>0</v>
      </c>
      <c r="ARD29">
        <v>0</v>
      </c>
      <c r="ARF29" t="s">
        <v>2257</v>
      </c>
      <c r="ARG29" t="s">
        <v>2273</v>
      </c>
      <c r="ARH29" t="s">
        <v>2244</v>
      </c>
      <c r="ARI29">
        <v>1</v>
      </c>
      <c r="ARJ29">
        <v>0</v>
      </c>
      <c r="ARK29">
        <v>0</v>
      </c>
      <c r="ARL29">
        <v>0</v>
      </c>
      <c r="ARM29">
        <v>0</v>
      </c>
      <c r="ARN29">
        <v>0</v>
      </c>
      <c r="ARP29" t="s">
        <v>2244</v>
      </c>
      <c r="ASA29" t="s">
        <v>2259</v>
      </c>
      <c r="ASB29" t="s">
        <v>2290</v>
      </c>
      <c r="ASC29">
        <v>1</v>
      </c>
      <c r="ASD29">
        <v>0</v>
      </c>
      <c r="ASE29">
        <v>0</v>
      </c>
      <c r="ASF29">
        <v>0</v>
      </c>
      <c r="ASG29">
        <v>0</v>
      </c>
      <c r="ASH29">
        <v>0</v>
      </c>
      <c r="ASI29">
        <v>0</v>
      </c>
      <c r="ASJ29">
        <v>0</v>
      </c>
      <c r="ASK29">
        <v>0</v>
      </c>
      <c r="ASL29">
        <v>0</v>
      </c>
      <c r="ASN29" t="s">
        <v>2290</v>
      </c>
      <c r="ASO29">
        <v>1</v>
      </c>
      <c r="ASP29">
        <v>0</v>
      </c>
      <c r="ASQ29">
        <v>0</v>
      </c>
      <c r="ASR29">
        <v>0</v>
      </c>
      <c r="ASS29">
        <v>0</v>
      </c>
      <c r="AST29">
        <v>0</v>
      </c>
      <c r="ASU29">
        <v>0</v>
      </c>
      <c r="ASV29">
        <v>0</v>
      </c>
      <c r="ASW29">
        <v>0</v>
      </c>
      <c r="ASX29">
        <v>0</v>
      </c>
      <c r="ASZ29" t="s">
        <v>2290</v>
      </c>
      <c r="ATA29">
        <v>1</v>
      </c>
      <c r="ATB29">
        <v>0</v>
      </c>
      <c r="ATC29">
        <v>0</v>
      </c>
      <c r="ATD29">
        <v>0</v>
      </c>
      <c r="ATE29">
        <v>0</v>
      </c>
      <c r="ATF29">
        <v>0</v>
      </c>
      <c r="ATG29">
        <v>0</v>
      </c>
      <c r="ATH29">
        <v>0</v>
      </c>
      <c r="ATI29">
        <v>0</v>
      </c>
      <c r="ATK29" t="s">
        <v>2290</v>
      </c>
      <c r="ATL29">
        <v>1</v>
      </c>
      <c r="ATM29">
        <v>0</v>
      </c>
      <c r="ATN29">
        <v>0</v>
      </c>
      <c r="ATO29">
        <v>0</v>
      </c>
      <c r="ATP29">
        <v>0</v>
      </c>
      <c r="ATQ29">
        <v>0</v>
      </c>
      <c r="ATR29">
        <v>0</v>
      </c>
      <c r="ATS29">
        <v>0</v>
      </c>
      <c r="ATT29">
        <v>0</v>
      </c>
      <c r="ATV29" t="s">
        <v>2264</v>
      </c>
      <c r="ATZ29" t="s">
        <v>2264</v>
      </c>
      <c r="AUD29" t="s">
        <v>2388</v>
      </c>
      <c r="AUI29">
        <v>544826193</v>
      </c>
      <c r="AUJ29" s="165">
        <v>45370.661956018521</v>
      </c>
      <c r="AUM29" t="s">
        <v>2265</v>
      </c>
      <c r="AUN29" t="s">
        <v>2266</v>
      </c>
      <c r="AUO29" t="s">
        <v>2267</v>
      </c>
    </row>
    <row r="30" spans="1:565 1125:1237" x14ac:dyDescent="0.35">
      <c r="A30">
        <v>29</v>
      </c>
      <c r="B30" t="s">
        <v>2404</v>
      </c>
      <c r="C30" s="165">
        <v>45370</v>
      </c>
      <c r="D30" t="s">
        <v>2368</v>
      </c>
      <c r="E30" t="s">
        <v>2369</v>
      </c>
      <c r="F30" s="165">
        <v>45370.60995972222</v>
      </c>
      <c r="G30" s="165">
        <v>45370.628363252312</v>
      </c>
      <c r="H30" t="s">
        <v>2229</v>
      </c>
      <c r="K30" t="s">
        <v>2370</v>
      </c>
      <c r="L30" s="165">
        <v>45370</v>
      </c>
      <c r="M30" t="s">
        <v>2371</v>
      </c>
      <c r="N30" t="s">
        <v>2372</v>
      </c>
      <c r="O30" t="s">
        <v>2373</v>
      </c>
      <c r="P30" t="s">
        <v>2233</v>
      </c>
      <c r="S30" t="s">
        <v>2375</v>
      </c>
      <c r="T30" t="s">
        <v>2376</v>
      </c>
      <c r="V30" t="s">
        <v>2236</v>
      </c>
      <c r="X30" t="s">
        <v>2299</v>
      </c>
      <c r="AA30" t="s">
        <v>2339</v>
      </c>
      <c r="AB30">
        <v>1</v>
      </c>
      <c r="AC30">
        <v>0</v>
      </c>
      <c r="AD30">
        <v>0</v>
      </c>
      <c r="AE30">
        <v>0</v>
      </c>
      <c r="AF30">
        <v>1</v>
      </c>
      <c r="AH30" t="s">
        <v>2242</v>
      </c>
      <c r="AI30">
        <v>1250</v>
      </c>
      <c r="AJ30" t="s">
        <v>2359</v>
      </c>
      <c r="AM30">
        <v>20</v>
      </c>
      <c r="AN30">
        <v>3</v>
      </c>
      <c r="AO30">
        <v>0</v>
      </c>
      <c r="AP30">
        <v>60</v>
      </c>
      <c r="AQ30">
        <v>150</v>
      </c>
      <c r="BW30" t="s">
        <v>2244</v>
      </c>
      <c r="CS30" t="s">
        <v>2245</v>
      </c>
      <c r="CT30">
        <v>1</v>
      </c>
      <c r="CU30">
        <v>0</v>
      </c>
      <c r="CV30">
        <v>0</v>
      </c>
      <c r="CW30">
        <v>0</v>
      </c>
      <c r="EK30" t="s">
        <v>2290</v>
      </c>
      <c r="EL30">
        <v>0</v>
      </c>
      <c r="EM30">
        <v>0</v>
      </c>
      <c r="EN30">
        <v>0</v>
      </c>
      <c r="EO30">
        <v>0</v>
      </c>
      <c r="EP30">
        <v>1</v>
      </c>
      <c r="EQ30">
        <v>1</v>
      </c>
      <c r="JB30" t="s">
        <v>2405</v>
      </c>
      <c r="JC30">
        <v>0</v>
      </c>
      <c r="JD30">
        <v>1</v>
      </c>
      <c r="JE30">
        <v>0</v>
      </c>
      <c r="JF30">
        <v>1</v>
      </c>
      <c r="JG30">
        <v>1</v>
      </c>
      <c r="JH30">
        <v>1</v>
      </c>
      <c r="JI30">
        <v>0</v>
      </c>
      <c r="JJ30">
        <v>0</v>
      </c>
      <c r="JK30">
        <v>1</v>
      </c>
      <c r="JL30">
        <v>1</v>
      </c>
      <c r="JM30">
        <v>1</v>
      </c>
      <c r="JN30">
        <v>1</v>
      </c>
      <c r="JO30">
        <v>1</v>
      </c>
      <c r="JP30">
        <v>0</v>
      </c>
      <c r="JQ30">
        <v>1</v>
      </c>
      <c r="JR30">
        <v>0</v>
      </c>
      <c r="JS30">
        <v>10</v>
      </c>
      <c r="JT30">
        <v>12</v>
      </c>
      <c r="KG30" t="s">
        <v>2242</v>
      </c>
      <c r="KH30" t="s">
        <v>2269</v>
      </c>
      <c r="KI30">
        <v>1</v>
      </c>
      <c r="KJ30">
        <v>1</v>
      </c>
      <c r="KK30">
        <v>7500</v>
      </c>
      <c r="KL30">
        <v>100</v>
      </c>
      <c r="KM30" t="s">
        <v>2336</v>
      </c>
      <c r="KP30">
        <v>10</v>
      </c>
      <c r="KQ30">
        <v>4</v>
      </c>
      <c r="KR30">
        <v>0</v>
      </c>
      <c r="KS30">
        <v>100</v>
      </c>
      <c r="KT30">
        <v>150</v>
      </c>
      <c r="LM30" t="s">
        <v>2239</v>
      </c>
      <c r="LN30">
        <v>7000</v>
      </c>
      <c r="LO30" t="s">
        <v>2248</v>
      </c>
      <c r="LR30">
        <v>30</v>
      </c>
      <c r="LS30">
        <v>6</v>
      </c>
      <c r="LT30">
        <v>0</v>
      </c>
      <c r="LU30">
        <v>30</v>
      </c>
      <c r="LV30">
        <v>50</v>
      </c>
      <c r="LX30" t="s">
        <v>2242</v>
      </c>
      <c r="LY30">
        <v>5000</v>
      </c>
      <c r="LZ30" t="s">
        <v>2248</v>
      </c>
      <c r="MC30">
        <v>30</v>
      </c>
      <c r="MD30">
        <v>5</v>
      </c>
      <c r="ME30">
        <v>0</v>
      </c>
      <c r="MF30">
        <v>100</v>
      </c>
      <c r="MG30">
        <v>200</v>
      </c>
      <c r="MI30" t="s">
        <v>2242</v>
      </c>
      <c r="MJ30">
        <v>400</v>
      </c>
      <c r="MK30" t="s">
        <v>2336</v>
      </c>
      <c r="MN30">
        <v>30</v>
      </c>
      <c r="MO30">
        <v>3</v>
      </c>
      <c r="MP30">
        <v>0</v>
      </c>
      <c r="MQ30">
        <v>200</v>
      </c>
      <c r="MR30">
        <v>400</v>
      </c>
      <c r="NV30" t="s">
        <v>2242</v>
      </c>
      <c r="NW30">
        <v>1300</v>
      </c>
      <c r="NX30" t="s">
        <v>2336</v>
      </c>
      <c r="OA30">
        <v>20</v>
      </c>
      <c r="OB30">
        <v>3</v>
      </c>
      <c r="OC30">
        <v>0</v>
      </c>
      <c r="OD30">
        <v>80</v>
      </c>
      <c r="OE30">
        <v>130</v>
      </c>
      <c r="OG30" t="s">
        <v>2242</v>
      </c>
      <c r="OH30">
        <v>3000</v>
      </c>
      <c r="OI30" t="s">
        <v>2336</v>
      </c>
      <c r="OL30">
        <v>30</v>
      </c>
      <c r="OM30">
        <v>4</v>
      </c>
      <c r="ON30">
        <v>0</v>
      </c>
      <c r="OO30">
        <v>100</v>
      </c>
      <c r="OP30">
        <v>200</v>
      </c>
      <c r="OR30" t="s">
        <v>2242</v>
      </c>
      <c r="OS30">
        <v>2000</v>
      </c>
      <c r="OT30" t="s">
        <v>2336</v>
      </c>
      <c r="OW30">
        <v>30</v>
      </c>
      <c r="OX30">
        <v>3</v>
      </c>
      <c r="OY30">
        <v>0</v>
      </c>
      <c r="OZ30">
        <v>50</v>
      </c>
      <c r="PA30">
        <v>150</v>
      </c>
      <c r="PC30" t="s">
        <v>2239</v>
      </c>
      <c r="PD30">
        <v>4000</v>
      </c>
      <c r="PE30" t="s">
        <v>2240</v>
      </c>
      <c r="PH30">
        <v>30</v>
      </c>
      <c r="PI30">
        <v>5</v>
      </c>
      <c r="PJ30">
        <v>0</v>
      </c>
      <c r="PK30">
        <v>60</v>
      </c>
      <c r="PL30">
        <v>120</v>
      </c>
      <c r="PN30" t="s">
        <v>2242</v>
      </c>
      <c r="PO30">
        <v>1600</v>
      </c>
      <c r="PP30" t="s">
        <v>2336</v>
      </c>
      <c r="PS30">
        <v>30</v>
      </c>
      <c r="PT30">
        <v>7</v>
      </c>
      <c r="PU30">
        <v>0</v>
      </c>
      <c r="PV30">
        <v>100</v>
      </c>
      <c r="PW30">
        <v>250</v>
      </c>
      <c r="QM30" t="s">
        <v>2242</v>
      </c>
      <c r="QN30">
        <v>300</v>
      </c>
      <c r="QO30" t="s">
        <v>2336</v>
      </c>
      <c r="QR30">
        <v>10</v>
      </c>
      <c r="QS30">
        <v>3</v>
      </c>
      <c r="QT30">
        <v>0</v>
      </c>
      <c r="QU30">
        <v>100</v>
      </c>
      <c r="QV30">
        <v>200</v>
      </c>
      <c r="QX30" t="s">
        <v>2244</v>
      </c>
      <c r="SF30" t="s">
        <v>2245</v>
      </c>
      <c r="SG30">
        <v>1</v>
      </c>
      <c r="SH30">
        <v>0</v>
      </c>
      <c r="SI30">
        <v>0</v>
      </c>
      <c r="SJ30">
        <v>0</v>
      </c>
      <c r="AQG30" t="s">
        <v>2290</v>
      </c>
      <c r="AQH30">
        <v>1</v>
      </c>
      <c r="AQI30">
        <v>0</v>
      </c>
      <c r="AQJ30">
        <v>0</v>
      </c>
      <c r="AQK30">
        <v>0</v>
      </c>
      <c r="AQL30">
        <v>0</v>
      </c>
      <c r="AQM30">
        <v>0</v>
      </c>
      <c r="AQN30">
        <v>0</v>
      </c>
      <c r="AQO30">
        <v>0</v>
      </c>
      <c r="AQP30">
        <v>0</v>
      </c>
      <c r="AQQ30">
        <v>0</v>
      </c>
      <c r="AQS30" t="s">
        <v>2324</v>
      </c>
      <c r="AQT30">
        <v>0</v>
      </c>
      <c r="AQU30">
        <v>0</v>
      </c>
      <c r="AQV30">
        <v>0</v>
      </c>
      <c r="AQW30">
        <v>1</v>
      </c>
      <c r="AQX30">
        <v>0</v>
      </c>
      <c r="AQY30">
        <v>0</v>
      </c>
      <c r="AQZ30">
        <v>0</v>
      </c>
      <c r="ARA30">
        <v>0</v>
      </c>
      <c r="ARB30">
        <v>0</v>
      </c>
      <c r="ARC30">
        <v>0</v>
      </c>
      <c r="ARD30">
        <v>0</v>
      </c>
      <c r="ARF30" t="s">
        <v>2352</v>
      </c>
      <c r="ARG30" t="s">
        <v>2305</v>
      </c>
      <c r="ARH30" t="s">
        <v>2244</v>
      </c>
      <c r="ARI30">
        <v>1</v>
      </c>
      <c r="ARJ30">
        <v>0</v>
      </c>
      <c r="ARK30">
        <v>0</v>
      </c>
      <c r="ARL30">
        <v>0</v>
      </c>
      <c r="ARM30">
        <v>0</v>
      </c>
      <c r="ARN30">
        <v>0</v>
      </c>
      <c r="ARP30" t="s">
        <v>2244</v>
      </c>
      <c r="ASA30" t="s">
        <v>2259</v>
      </c>
      <c r="ASB30" t="s">
        <v>2290</v>
      </c>
      <c r="ASC30">
        <v>1</v>
      </c>
      <c r="ASD30">
        <v>0</v>
      </c>
      <c r="ASE30">
        <v>0</v>
      </c>
      <c r="ASF30">
        <v>0</v>
      </c>
      <c r="ASG30">
        <v>0</v>
      </c>
      <c r="ASH30">
        <v>0</v>
      </c>
      <c r="ASI30">
        <v>0</v>
      </c>
      <c r="ASJ30">
        <v>0</v>
      </c>
      <c r="ASK30">
        <v>0</v>
      </c>
      <c r="ASL30">
        <v>0</v>
      </c>
      <c r="ASN30" t="s">
        <v>2290</v>
      </c>
      <c r="ASO30">
        <v>1</v>
      </c>
      <c r="ASP30">
        <v>0</v>
      </c>
      <c r="ASQ30">
        <v>0</v>
      </c>
      <c r="ASR30">
        <v>0</v>
      </c>
      <c r="ASS30">
        <v>0</v>
      </c>
      <c r="AST30">
        <v>0</v>
      </c>
      <c r="ASU30">
        <v>0</v>
      </c>
      <c r="ASV30">
        <v>0</v>
      </c>
      <c r="ASW30">
        <v>0</v>
      </c>
      <c r="ASX30">
        <v>0</v>
      </c>
      <c r="ASZ30" t="s">
        <v>2290</v>
      </c>
      <c r="ATA30">
        <v>1</v>
      </c>
      <c r="ATB30">
        <v>0</v>
      </c>
      <c r="ATC30">
        <v>0</v>
      </c>
      <c r="ATD30">
        <v>0</v>
      </c>
      <c r="ATE30">
        <v>0</v>
      </c>
      <c r="ATF30">
        <v>0</v>
      </c>
      <c r="ATG30">
        <v>0</v>
      </c>
      <c r="ATH30">
        <v>0</v>
      </c>
      <c r="ATI30">
        <v>0</v>
      </c>
      <c r="ATK30" t="s">
        <v>2290</v>
      </c>
      <c r="ATL30">
        <v>1</v>
      </c>
      <c r="ATM30">
        <v>0</v>
      </c>
      <c r="ATN30">
        <v>0</v>
      </c>
      <c r="ATO30">
        <v>0</v>
      </c>
      <c r="ATP30">
        <v>0</v>
      </c>
      <c r="ATQ30">
        <v>0</v>
      </c>
      <c r="ATR30">
        <v>0</v>
      </c>
      <c r="ATS30">
        <v>0</v>
      </c>
      <c r="ATT30">
        <v>0</v>
      </c>
      <c r="ATV30" t="s">
        <v>2264</v>
      </c>
      <c r="ATZ30" t="s">
        <v>2264</v>
      </c>
      <c r="AUD30" t="s">
        <v>2388</v>
      </c>
      <c r="AUI30">
        <v>544826217</v>
      </c>
      <c r="AUJ30" s="165">
        <v>45370.662002314813</v>
      </c>
      <c r="AUM30" t="s">
        <v>2265</v>
      </c>
      <c r="AUN30" t="s">
        <v>2266</v>
      </c>
      <c r="AUO30" t="s">
        <v>2267</v>
      </c>
    </row>
    <row r="31" spans="1:565 1125:1237" x14ac:dyDescent="0.35">
      <c r="A31">
        <v>30</v>
      </c>
      <c r="B31" t="s">
        <v>2406</v>
      </c>
      <c r="C31" s="165">
        <v>45370</v>
      </c>
      <c r="D31" t="s">
        <v>2368</v>
      </c>
      <c r="E31" t="s">
        <v>2369</v>
      </c>
      <c r="F31" s="165">
        <v>45370.639475034717</v>
      </c>
      <c r="G31" s="165">
        <v>45370.648740335637</v>
      </c>
      <c r="H31" t="s">
        <v>2229</v>
      </c>
      <c r="K31" t="s">
        <v>2370</v>
      </c>
      <c r="L31" s="165">
        <v>45370</v>
      </c>
      <c r="M31" t="s">
        <v>2371</v>
      </c>
      <c r="N31" t="s">
        <v>2372</v>
      </c>
      <c r="O31" t="s">
        <v>2373</v>
      </c>
      <c r="P31" t="s">
        <v>2374</v>
      </c>
      <c r="S31" t="s">
        <v>2375</v>
      </c>
      <c r="T31" t="s">
        <v>2376</v>
      </c>
      <c r="V31" t="s">
        <v>2236</v>
      </c>
      <c r="X31" t="s">
        <v>2299</v>
      </c>
      <c r="AA31" t="s">
        <v>2290</v>
      </c>
      <c r="AB31">
        <v>0</v>
      </c>
      <c r="AC31">
        <v>0</v>
      </c>
      <c r="AD31">
        <v>0</v>
      </c>
      <c r="AE31">
        <v>1</v>
      </c>
      <c r="AF31">
        <v>1</v>
      </c>
      <c r="AI31"/>
      <c r="EK31" t="s">
        <v>2290</v>
      </c>
      <c r="EL31">
        <v>0</v>
      </c>
      <c r="EM31">
        <v>0</v>
      </c>
      <c r="EN31">
        <v>0</v>
      </c>
      <c r="EO31">
        <v>0</v>
      </c>
      <c r="EP31">
        <v>1</v>
      </c>
      <c r="EQ31">
        <v>1</v>
      </c>
      <c r="JB31" t="s">
        <v>2407</v>
      </c>
      <c r="JC31">
        <v>0</v>
      </c>
      <c r="JD31">
        <v>0</v>
      </c>
      <c r="JE31">
        <v>0</v>
      </c>
      <c r="JF31">
        <v>1</v>
      </c>
      <c r="JG31">
        <v>1</v>
      </c>
      <c r="JH31">
        <v>0</v>
      </c>
      <c r="JI31">
        <v>0</v>
      </c>
      <c r="JJ31">
        <v>0</v>
      </c>
      <c r="JK31">
        <v>0</v>
      </c>
      <c r="JL31">
        <v>0</v>
      </c>
      <c r="JM31">
        <v>0</v>
      </c>
      <c r="JN31">
        <v>0</v>
      </c>
      <c r="JO31">
        <v>0</v>
      </c>
      <c r="JP31">
        <v>0</v>
      </c>
      <c r="JQ31">
        <v>1</v>
      </c>
      <c r="JR31">
        <v>0</v>
      </c>
      <c r="JS31">
        <v>3</v>
      </c>
      <c r="JT31">
        <v>5</v>
      </c>
      <c r="LM31" t="s">
        <v>2242</v>
      </c>
      <c r="LN31">
        <v>7000</v>
      </c>
      <c r="LO31" t="s">
        <v>2359</v>
      </c>
      <c r="LR31">
        <v>20</v>
      </c>
      <c r="LS31">
        <v>5</v>
      </c>
      <c r="LT31">
        <v>0</v>
      </c>
      <c r="LU31">
        <v>50</v>
      </c>
      <c r="LV31">
        <v>100</v>
      </c>
      <c r="LX31" t="s">
        <v>2242</v>
      </c>
      <c r="LY31">
        <v>5000</v>
      </c>
      <c r="LZ31" t="s">
        <v>2359</v>
      </c>
      <c r="MC31">
        <v>20</v>
      </c>
      <c r="MD31">
        <v>4</v>
      </c>
      <c r="ME31">
        <v>0</v>
      </c>
      <c r="MF31">
        <v>80</v>
      </c>
      <c r="MG31">
        <v>130</v>
      </c>
      <c r="QM31" t="s">
        <v>2242</v>
      </c>
      <c r="QN31">
        <v>300</v>
      </c>
      <c r="QO31" t="s">
        <v>2359</v>
      </c>
      <c r="QR31">
        <v>10</v>
      </c>
      <c r="QS31">
        <v>3</v>
      </c>
      <c r="QT31">
        <v>0</v>
      </c>
      <c r="QU31">
        <v>100</v>
      </c>
      <c r="QV31">
        <v>200</v>
      </c>
      <c r="QX31" t="s">
        <v>2244</v>
      </c>
      <c r="SF31" t="s">
        <v>2245</v>
      </c>
      <c r="SG31">
        <v>1</v>
      </c>
      <c r="SH31">
        <v>0</v>
      </c>
      <c r="SI31">
        <v>0</v>
      </c>
      <c r="SJ31">
        <v>0</v>
      </c>
      <c r="AQG31" t="s">
        <v>2290</v>
      </c>
      <c r="AQH31">
        <v>1</v>
      </c>
      <c r="AQI31">
        <v>0</v>
      </c>
      <c r="AQJ31">
        <v>0</v>
      </c>
      <c r="AQK31">
        <v>0</v>
      </c>
      <c r="AQL31">
        <v>0</v>
      </c>
      <c r="AQM31">
        <v>0</v>
      </c>
      <c r="AQN31">
        <v>0</v>
      </c>
      <c r="AQO31">
        <v>0</v>
      </c>
      <c r="AQP31">
        <v>0</v>
      </c>
      <c r="AQQ31">
        <v>0</v>
      </c>
      <c r="AQS31" t="s">
        <v>2324</v>
      </c>
      <c r="AQT31">
        <v>0</v>
      </c>
      <c r="AQU31">
        <v>0</v>
      </c>
      <c r="AQV31">
        <v>0</v>
      </c>
      <c r="AQW31">
        <v>1</v>
      </c>
      <c r="AQX31">
        <v>0</v>
      </c>
      <c r="AQY31">
        <v>0</v>
      </c>
      <c r="AQZ31">
        <v>0</v>
      </c>
      <c r="ARA31">
        <v>0</v>
      </c>
      <c r="ARB31">
        <v>0</v>
      </c>
      <c r="ARC31">
        <v>0</v>
      </c>
      <c r="ARD31">
        <v>0</v>
      </c>
      <c r="ARF31" t="s">
        <v>2408</v>
      </c>
      <c r="ARG31" t="s">
        <v>2305</v>
      </c>
      <c r="ARH31" t="s">
        <v>2244</v>
      </c>
      <c r="ARI31">
        <v>1</v>
      </c>
      <c r="ARJ31">
        <v>0</v>
      </c>
      <c r="ARK31">
        <v>0</v>
      </c>
      <c r="ARL31">
        <v>0</v>
      </c>
      <c r="ARM31">
        <v>0</v>
      </c>
      <c r="ARN31">
        <v>0</v>
      </c>
      <c r="ARP31" t="s">
        <v>2244</v>
      </c>
      <c r="ASA31" t="s">
        <v>2259</v>
      </c>
      <c r="ASB31" t="s">
        <v>2290</v>
      </c>
      <c r="ASC31">
        <v>1</v>
      </c>
      <c r="ASD31">
        <v>0</v>
      </c>
      <c r="ASE31">
        <v>0</v>
      </c>
      <c r="ASF31">
        <v>0</v>
      </c>
      <c r="ASG31">
        <v>0</v>
      </c>
      <c r="ASH31">
        <v>0</v>
      </c>
      <c r="ASI31">
        <v>0</v>
      </c>
      <c r="ASJ31">
        <v>0</v>
      </c>
      <c r="ASK31">
        <v>0</v>
      </c>
      <c r="ASL31">
        <v>0</v>
      </c>
      <c r="ASN31" t="s">
        <v>2290</v>
      </c>
      <c r="ASO31">
        <v>1</v>
      </c>
      <c r="ASP31">
        <v>0</v>
      </c>
      <c r="ASQ31">
        <v>0</v>
      </c>
      <c r="ASR31">
        <v>0</v>
      </c>
      <c r="ASS31">
        <v>0</v>
      </c>
      <c r="AST31">
        <v>0</v>
      </c>
      <c r="ASU31">
        <v>0</v>
      </c>
      <c r="ASV31">
        <v>0</v>
      </c>
      <c r="ASW31">
        <v>0</v>
      </c>
      <c r="ASX31">
        <v>0</v>
      </c>
      <c r="ASZ31" t="s">
        <v>2290</v>
      </c>
      <c r="ATA31">
        <v>1</v>
      </c>
      <c r="ATB31">
        <v>0</v>
      </c>
      <c r="ATC31">
        <v>0</v>
      </c>
      <c r="ATD31">
        <v>0</v>
      </c>
      <c r="ATE31">
        <v>0</v>
      </c>
      <c r="ATF31">
        <v>0</v>
      </c>
      <c r="ATG31">
        <v>0</v>
      </c>
      <c r="ATH31">
        <v>0</v>
      </c>
      <c r="ATI31">
        <v>0</v>
      </c>
      <c r="ATK31" t="s">
        <v>2290</v>
      </c>
      <c r="ATL31">
        <v>1</v>
      </c>
      <c r="ATM31">
        <v>0</v>
      </c>
      <c r="ATN31">
        <v>0</v>
      </c>
      <c r="ATO31">
        <v>0</v>
      </c>
      <c r="ATP31">
        <v>0</v>
      </c>
      <c r="ATQ31">
        <v>0</v>
      </c>
      <c r="ATR31">
        <v>0</v>
      </c>
      <c r="ATS31">
        <v>0</v>
      </c>
      <c r="ATT31">
        <v>0</v>
      </c>
      <c r="ATV31" t="s">
        <v>2264</v>
      </c>
      <c r="ATZ31" t="s">
        <v>2264</v>
      </c>
      <c r="AUD31" t="s">
        <v>2388</v>
      </c>
      <c r="AUI31">
        <v>544826230</v>
      </c>
      <c r="AUJ31" s="165">
        <v>45370.662048611113</v>
      </c>
      <c r="AUM31" t="s">
        <v>2265</v>
      </c>
      <c r="AUN31" t="s">
        <v>2266</v>
      </c>
      <c r="AUO31" t="s">
        <v>2267</v>
      </c>
    </row>
    <row r="32" spans="1:565 1125:1237" x14ac:dyDescent="0.35">
      <c r="A32">
        <v>31</v>
      </c>
      <c r="B32" t="s">
        <v>2409</v>
      </c>
      <c r="C32" s="165">
        <v>45370</v>
      </c>
      <c r="D32" t="s">
        <v>2410</v>
      </c>
      <c r="E32" t="s">
        <v>2411</v>
      </c>
      <c r="F32" s="165">
        <v>45370.522890462962</v>
      </c>
      <c r="G32" s="165">
        <v>45370.701579409717</v>
      </c>
      <c r="H32" t="s">
        <v>2229</v>
      </c>
      <c r="K32" t="s">
        <v>2370</v>
      </c>
      <c r="L32" s="165">
        <v>45370</v>
      </c>
      <c r="M32" t="s">
        <v>2371</v>
      </c>
      <c r="N32" t="s">
        <v>2372</v>
      </c>
      <c r="O32" t="s">
        <v>2412</v>
      </c>
      <c r="P32" t="s">
        <v>2233</v>
      </c>
      <c r="S32" t="s">
        <v>2375</v>
      </c>
      <c r="T32" t="s">
        <v>2413</v>
      </c>
      <c r="V32" t="s">
        <v>2236</v>
      </c>
      <c r="X32" t="s">
        <v>2237</v>
      </c>
      <c r="AA32" t="s">
        <v>2238</v>
      </c>
      <c r="AB32">
        <v>1</v>
      </c>
      <c r="AC32">
        <v>1</v>
      </c>
      <c r="AD32">
        <v>1</v>
      </c>
      <c r="AE32">
        <v>0</v>
      </c>
      <c r="AF32">
        <v>3</v>
      </c>
      <c r="AH32" t="s">
        <v>2242</v>
      </c>
      <c r="AI32">
        <v>1250</v>
      </c>
      <c r="AJ32" t="s">
        <v>2359</v>
      </c>
      <c r="AM32">
        <v>5</v>
      </c>
      <c r="AN32">
        <v>5</v>
      </c>
      <c r="AO32">
        <v>1</v>
      </c>
      <c r="AP32">
        <v>1500</v>
      </c>
      <c r="AQ32">
        <v>1000</v>
      </c>
      <c r="AS32" t="s">
        <v>2239</v>
      </c>
      <c r="AT32" t="s">
        <v>2279</v>
      </c>
      <c r="AU32">
        <v>1</v>
      </c>
      <c r="AV32">
        <v>0</v>
      </c>
      <c r="AW32">
        <v>1500</v>
      </c>
      <c r="AY32" t="s">
        <v>2359</v>
      </c>
      <c r="BB32">
        <v>5</v>
      </c>
      <c r="BC32">
        <v>7</v>
      </c>
      <c r="BD32">
        <v>1</v>
      </c>
      <c r="BE32">
        <v>1200</v>
      </c>
      <c r="BF32">
        <v>200</v>
      </c>
      <c r="BH32" t="s">
        <v>2242</v>
      </c>
      <c r="BI32" t="s">
        <v>2301</v>
      </c>
      <c r="BJ32">
        <v>1</v>
      </c>
      <c r="BK32">
        <v>1</v>
      </c>
      <c r="BL32">
        <v>438</v>
      </c>
      <c r="BM32">
        <v>263</v>
      </c>
      <c r="BN32" t="s">
        <v>2336</v>
      </c>
      <c r="BQ32">
        <v>12</v>
      </c>
      <c r="BR32">
        <v>5</v>
      </c>
      <c r="BS32">
        <v>0</v>
      </c>
      <c r="BT32">
        <v>25000</v>
      </c>
      <c r="BU32">
        <v>20000</v>
      </c>
      <c r="BW32" t="s">
        <v>2244</v>
      </c>
      <c r="CS32" t="s">
        <v>2328</v>
      </c>
      <c r="CT32">
        <v>0</v>
      </c>
      <c r="CU32">
        <v>1</v>
      </c>
      <c r="CV32">
        <v>0</v>
      </c>
      <c r="CW32">
        <v>0</v>
      </c>
      <c r="CX32" t="s">
        <v>2238</v>
      </c>
      <c r="CY32">
        <v>1</v>
      </c>
      <c r="CZ32">
        <v>1</v>
      </c>
      <c r="DA32">
        <v>1</v>
      </c>
      <c r="DB32">
        <v>0</v>
      </c>
      <c r="DC32" t="s">
        <v>2414</v>
      </c>
      <c r="DD32">
        <v>1</v>
      </c>
      <c r="DE32">
        <v>0</v>
      </c>
      <c r="DF32">
        <v>0</v>
      </c>
      <c r="DG32">
        <v>0</v>
      </c>
      <c r="DH32">
        <v>0</v>
      </c>
      <c r="DI32">
        <v>1</v>
      </c>
      <c r="DJ32">
        <v>0</v>
      </c>
      <c r="DK32">
        <v>0</v>
      </c>
      <c r="DL32">
        <v>0</v>
      </c>
      <c r="DM32">
        <v>0</v>
      </c>
      <c r="DN32">
        <v>0</v>
      </c>
      <c r="DO32">
        <v>0</v>
      </c>
      <c r="EK32" t="s">
        <v>2290</v>
      </c>
      <c r="EL32">
        <v>0</v>
      </c>
      <c r="EM32">
        <v>0</v>
      </c>
      <c r="EN32">
        <v>0</v>
      </c>
      <c r="EO32">
        <v>0</v>
      </c>
      <c r="EP32">
        <v>1</v>
      </c>
      <c r="EQ32">
        <v>1</v>
      </c>
      <c r="JB32" t="s">
        <v>2290</v>
      </c>
      <c r="JC32">
        <v>0</v>
      </c>
      <c r="JD32">
        <v>0</v>
      </c>
      <c r="JE32">
        <v>0</v>
      </c>
      <c r="JF32">
        <v>0</v>
      </c>
      <c r="JG32">
        <v>0</v>
      </c>
      <c r="JH32">
        <v>0</v>
      </c>
      <c r="JI32">
        <v>0</v>
      </c>
      <c r="JJ32">
        <v>0</v>
      </c>
      <c r="JK32">
        <v>0</v>
      </c>
      <c r="JL32">
        <v>0</v>
      </c>
      <c r="JM32">
        <v>0</v>
      </c>
      <c r="JN32">
        <v>0</v>
      </c>
      <c r="JO32">
        <v>0</v>
      </c>
      <c r="JP32">
        <v>0</v>
      </c>
      <c r="JQ32">
        <v>0</v>
      </c>
      <c r="JR32">
        <v>1</v>
      </c>
      <c r="JS32">
        <v>1</v>
      </c>
      <c r="JT32">
        <v>5</v>
      </c>
      <c r="AQG32" t="s">
        <v>2415</v>
      </c>
      <c r="AQH32">
        <v>0</v>
      </c>
      <c r="AQI32">
        <v>0</v>
      </c>
      <c r="AQJ32">
        <v>0</v>
      </c>
      <c r="AQK32">
        <v>1</v>
      </c>
      <c r="AQL32">
        <v>0</v>
      </c>
      <c r="AQM32">
        <v>0</v>
      </c>
      <c r="AQN32">
        <v>0</v>
      </c>
      <c r="AQO32">
        <v>0</v>
      </c>
      <c r="AQP32">
        <v>0</v>
      </c>
      <c r="AQQ32">
        <v>0</v>
      </c>
      <c r="AQS32" t="s">
        <v>2416</v>
      </c>
      <c r="AQT32">
        <v>0</v>
      </c>
      <c r="AQU32">
        <v>0</v>
      </c>
      <c r="AQV32">
        <v>1</v>
      </c>
      <c r="AQW32">
        <v>0</v>
      </c>
      <c r="AQX32">
        <v>1</v>
      </c>
      <c r="AQY32">
        <v>1</v>
      </c>
      <c r="AQZ32">
        <v>0</v>
      </c>
      <c r="ARA32">
        <v>0</v>
      </c>
      <c r="ARB32">
        <v>0</v>
      </c>
      <c r="ARC32">
        <v>0</v>
      </c>
      <c r="ARD32">
        <v>0</v>
      </c>
      <c r="ARF32" t="s">
        <v>2257</v>
      </c>
      <c r="ARG32" t="s">
        <v>2258</v>
      </c>
      <c r="ARH32" t="s">
        <v>2417</v>
      </c>
      <c r="ARI32">
        <v>0</v>
      </c>
      <c r="ARJ32">
        <v>1</v>
      </c>
      <c r="ARK32">
        <v>0</v>
      </c>
      <c r="ARL32">
        <v>1</v>
      </c>
      <c r="ARM32">
        <v>0</v>
      </c>
      <c r="ARN32">
        <v>0</v>
      </c>
      <c r="ARP32" t="s">
        <v>2244</v>
      </c>
      <c r="ASA32" t="s">
        <v>2259</v>
      </c>
      <c r="ASB32" t="s">
        <v>2290</v>
      </c>
      <c r="ASC32">
        <v>1</v>
      </c>
      <c r="ASD32">
        <v>0</v>
      </c>
      <c r="ASE32">
        <v>0</v>
      </c>
      <c r="ASF32">
        <v>0</v>
      </c>
      <c r="ASG32">
        <v>0</v>
      </c>
      <c r="ASH32">
        <v>0</v>
      </c>
      <c r="ASI32">
        <v>0</v>
      </c>
      <c r="ASJ32">
        <v>0</v>
      </c>
      <c r="ASK32">
        <v>0</v>
      </c>
      <c r="ASL32">
        <v>0</v>
      </c>
      <c r="ASN32" t="s">
        <v>2418</v>
      </c>
      <c r="ASO32">
        <v>0</v>
      </c>
      <c r="ASP32">
        <v>0</v>
      </c>
      <c r="ASQ32">
        <v>0</v>
      </c>
      <c r="ASR32">
        <v>0</v>
      </c>
      <c r="ASS32">
        <v>0</v>
      </c>
      <c r="AST32">
        <v>1</v>
      </c>
      <c r="ASU32">
        <v>0</v>
      </c>
      <c r="ASV32">
        <v>0</v>
      </c>
      <c r="ASW32">
        <v>0</v>
      </c>
      <c r="ASX32">
        <v>0</v>
      </c>
      <c r="ASZ32" t="s">
        <v>2290</v>
      </c>
      <c r="ATA32">
        <v>1</v>
      </c>
      <c r="ATB32">
        <v>0</v>
      </c>
      <c r="ATC32">
        <v>0</v>
      </c>
      <c r="ATD32">
        <v>0</v>
      </c>
      <c r="ATE32">
        <v>0</v>
      </c>
      <c r="ATF32">
        <v>0</v>
      </c>
      <c r="ATG32">
        <v>0</v>
      </c>
      <c r="ATH32">
        <v>0</v>
      </c>
      <c r="ATI32">
        <v>0</v>
      </c>
      <c r="ATK32" t="s">
        <v>2290</v>
      </c>
      <c r="ATL32">
        <v>1</v>
      </c>
      <c r="ATM32">
        <v>0</v>
      </c>
      <c r="ATN32">
        <v>0</v>
      </c>
      <c r="ATO32">
        <v>0</v>
      </c>
      <c r="ATP32">
        <v>0</v>
      </c>
      <c r="ATQ32">
        <v>0</v>
      </c>
      <c r="ATR32">
        <v>0</v>
      </c>
      <c r="ATS32">
        <v>0</v>
      </c>
      <c r="ATT32">
        <v>0</v>
      </c>
      <c r="ATV32" t="s">
        <v>2264</v>
      </c>
      <c r="ATZ32" t="s">
        <v>2264</v>
      </c>
      <c r="AUD32" t="s">
        <v>2419</v>
      </c>
      <c r="AUI32">
        <v>544840567</v>
      </c>
      <c r="AUJ32" s="165">
        <v>45370.701747685191</v>
      </c>
      <c r="AUM32" t="s">
        <v>2265</v>
      </c>
      <c r="AUN32" t="s">
        <v>2266</v>
      </c>
      <c r="AUO32" t="s">
        <v>2267</v>
      </c>
    </row>
    <row r="33" spans="1:1237" x14ac:dyDescent="0.35">
      <c r="A33">
        <v>32</v>
      </c>
      <c r="B33" t="s">
        <v>2420</v>
      </c>
      <c r="C33" s="165">
        <v>45370</v>
      </c>
      <c r="D33" t="s">
        <v>2410</v>
      </c>
      <c r="E33" t="s">
        <v>2411</v>
      </c>
      <c r="F33" s="165">
        <v>45370.595838194437</v>
      </c>
      <c r="G33" s="165">
        <v>45370.666909953703</v>
      </c>
      <c r="H33" t="s">
        <v>2229</v>
      </c>
      <c r="K33" t="s">
        <v>2370</v>
      </c>
      <c r="L33" s="165">
        <v>45370</v>
      </c>
      <c r="M33" t="s">
        <v>2371</v>
      </c>
      <c r="N33" t="s">
        <v>2372</v>
      </c>
      <c r="O33" t="s">
        <v>2412</v>
      </c>
      <c r="P33" t="s">
        <v>2233</v>
      </c>
      <c r="S33" t="s">
        <v>2375</v>
      </c>
      <c r="T33" t="s">
        <v>2413</v>
      </c>
      <c r="V33" t="s">
        <v>2236</v>
      </c>
      <c r="X33" t="s">
        <v>2237</v>
      </c>
      <c r="AA33" t="s">
        <v>2421</v>
      </c>
      <c r="AB33">
        <v>1</v>
      </c>
      <c r="AC33">
        <v>1</v>
      </c>
      <c r="AD33">
        <v>1</v>
      </c>
      <c r="AE33">
        <v>0</v>
      </c>
      <c r="AF33">
        <v>3</v>
      </c>
      <c r="AH33" t="s">
        <v>2242</v>
      </c>
      <c r="AI33">
        <v>1300</v>
      </c>
      <c r="AJ33" t="s">
        <v>2248</v>
      </c>
      <c r="AM33">
        <v>5</v>
      </c>
      <c r="AN33">
        <v>1</v>
      </c>
      <c r="AO33">
        <v>0</v>
      </c>
      <c r="AP33">
        <v>1200</v>
      </c>
      <c r="AQ33">
        <v>2000</v>
      </c>
      <c r="AS33" t="s">
        <v>2242</v>
      </c>
      <c r="AT33" t="s">
        <v>2279</v>
      </c>
      <c r="AU33">
        <v>1</v>
      </c>
      <c r="AV33">
        <v>0</v>
      </c>
      <c r="AW33">
        <v>1450</v>
      </c>
      <c r="AY33" t="s">
        <v>2240</v>
      </c>
      <c r="BB33">
        <v>5</v>
      </c>
      <c r="BC33">
        <v>3</v>
      </c>
      <c r="BD33">
        <v>0</v>
      </c>
      <c r="BE33">
        <v>1000</v>
      </c>
      <c r="BF33">
        <v>1200</v>
      </c>
      <c r="BH33" t="s">
        <v>2242</v>
      </c>
      <c r="BI33" t="s">
        <v>2301</v>
      </c>
      <c r="BJ33">
        <v>1</v>
      </c>
      <c r="BK33">
        <v>1</v>
      </c>
      <c r="BL33">
        <v>450</v>
      </c>
      <c r="BM33">
        <v>300</v>
      </c>
      <c r="BN33" t="s">
        <v>2336</v>
      </c>
      <c r="BQ33">
        <v>10</v>
      </c>
      <c r="BR33">
        <v>3</v>
      </c>
      <c r="BS33">
        <v>0</v>
      </c>
      <c r="BT33">
        <v>50000</v>
      </c>
      <c r="BU33">
        <v>10000</v>
      </c>
      <c r="BW33" t="s">
        <v>2244</v>
      </c>
      <c r="CS33" t="s">
        <v>2328</v>
      </c>
      <c r="CT33">
        <v>0</v>
      </c>
      <c r="CU33">
        <v>1</v>
      </c>
      <c r="CV33">
        <v>0</v>
      </c>
      <c r="CW33">
        <v>0</v>
      </c>
      <c r="CX33" t="s">
        <v>2390</v>
      </c>
      <c r="CY33">
        <v>1</v>
      </c>
      <c r="CZ33">
        <v>0</v>
      </c>
      <c r="DA33">
        <v>1</v>
      </c>
      <c r="DB33">
        <v>0</v>
      </c>
      <c r="DC33" t="s">
        <v>2344</v>
      </c>
      <c r="DD33">
        <v>1</v>
      </c>
      <c r="DE33">
        <v>0</v>
      </c>
      <c r="DF33">
        <v>0</v>
      </c>
      <c r="DG33">
        <v>0</v>
      </c>
      <c r="DH33">
        <v>0</v>
      </c>
      <c r="DI33">
        <v>0</v>
      </c>
      <c r="DJ33">
        <v>0</v>
      </c>
      <c r="DK33">
        <v>0</v>
      </c>
      <c r="DL33">
        <v>0</v>
      </c>
      <c r="DM33">
        <v>0</v>
      </c>
      <c r="DN33">
        <v>0</v>
      </c>
      <c r="DO33">
        <v>0</v>
      </c>
      <c r="EK33" t="s">
        <v>2290</v>
      </c>
      <c r="EL33">
        <v>0</v>
      </c>
      <c r="EM33">
        <v>0</v>
      </c>
      <c r="EN33">
        <v>0</v>
      </c>
      <c r="EO33">
        <v>0</v>
      </c>
      <c r="EP33">
        <v>1</v>
      </c>
      <c r="EQ33">
        <v>1</v>
      </c>
      <c r="JB33" t="s">
        <v>2290</v>
      </c>
      <c r="JC33">
        <v>0</v>
      </c>
      <c r="JD33">
        <v>0</v>
      </c>
      <c r="JE33">
        <v>0</v>
      </c>
      <c r="JF33">
        <v>0</v>
      </c>
      <c r="JG33">
        <v>0</v>
      </c>
      <c r="JH33">
        <v>0</v>
      </c>
      <c r="JI33">
        <v>0</v>
      </c>
      <c r="JJ33">
        <v>0</v>
      </c>
      <c r="JK33">
        <v>0</v>
      </c>
      <c r="JL33">
        <v>0</v>
      </c>
      <c r="JM33">
        <v>0</v>
      </c>
      <c r="JN33">
        <v>0</v>
      </c>
      <c r="JO33">
        <v>0</v>
      </c>
      <c r="JP33">
        <v>0</v>
      </c>
      <c r="JQ33">
        <v>0</v>
      </c>
      <c r="JR33">
        <v>1</v>
      </c>
      <c r="JS33">
        <v>1</v>
      </c>
      <c r="JT33">
        <v>5</v>
      </c>
      <c r="AQG33" t="s">
        <v>2290</v>
      </c>
      <c r="AQH33">
        <v>1</v>
      </c>
      <c r="AQI33">
        <v>0</v>
      </c>
      <c r="AQJ33">
        <v>0</v>
      </c>
      <c r="AQK33">
        <v>0</v>
      </c>
      <c r="AQL33">
        <v>0</v>
      </c>
      <c r="AQM33">
        <v>0</v>
      </c>
      <c r="AQN33">
        <v>0</v>
      </c>
      <c r="AQO33">
        <v>0</v>
      </c>
      <c r="AQP33">
        <v>0</v>
      </c>
      <c r="AQQ33">
        <v>0</v>
      </c>
      <c r="AQS33" t="s">
        <v>2422</v>
      </c>
      <c r="AQT33">
        <v>0</v>
      </c>
      <c r="AQU33">
        <v>0</v>
      </c>
      <c r="AQV33">
        <v>1</v>
      </c>
      <c r="AQW33">
        <v>1</v>
      </c>
      <c r="AQX33">
        <v>0</v>
      </c>
      <c r="AQY33">
        <v>1</v>
      </c>
      <c r="AQZ33">
        <v>0</v>
      </c>
      <c r="ARA33">
        <v>0</v>
      </c>
      <c r="ARB33">
        <v>0</v>
      </c>
      <c r="ARC33">
        <v>0</v>
      </c>
      <c r="ARD33">
        <v>0</v>
      </c>
      <c r="ARF33" t="s">
        <v>2257</v>
      </c>
      <c r="ARG33" t="s">
        <v>2258</v>
      </c>
      <c r="ARH33" t="s">
        <v>2244</v>
      </c>
      <c r="ARI33">
        <v>1</v>
      </c>
      <c r="ARJ33">
        <v>0</v>
      </c>
      <c r="ARK33">
        <v>0</v>
      </c>
      <c r="ARL33">
        <v>0</v>
      </c>
      <c r="ARM33">
        <v>0</v>
      </c>
      <c r="ARN33">
        <v>0</v>
      </c>
      <c r="ARP33" t="s">
        <v>2244</v>
      </c>
      <c r="ASA33" t="s">
        <v>2259</v>
      </c>
      <c r="ASB33" t="s">
        <v>2290</v>
      </c>
      <c r="ASC33">
        <v>1</v>
      </c>
      <c r="ASD33">
        <v>0</v>
      </c>
      <c r="ASE33">
        <v>0</v>
      </c>
      <c r="ASF33">
        <v>0</v>
      </c>
      <c r="ASG33">
        <v>0</v>
      </c>
      <c r="ASH33">
        <v>0</v>
      </c>
      <c r="ASI33">
        <v>0</v>
      </c>
      <c r="ASJ33">
        <v>0</v>
      </c>
      <c r="ASK33">
        <v>0</v>
      </c>
      <c r="ASL33">
        <v>0</v>
      </c>
      <c r="ASN33" t="s">
        <v>2290</v>
      </c>
      <c r="ASO33">
        <v>1</v>
      </c>
      <c r="ASP33">
        <v>0</v>
      </c>
      <c r="ASQ33">
        <v>0</v>
      </c>
      <c r="ASR33">
        <v>0</v>
      </c>
      <c r="ASS33">
        <v>0</v>
      </c>
      <c r="AST33">
        <v>0</v>
      </c>
      <c r="ASU33">
        <v>0</v>
      </c>
      <c r="ASV33">
        <v>0</v>
      </c>
      <c r="ASW33">
        <v>0</v>
      </c>
      <c r="ASX33">
        <v>0</v>
      </c>
      <c r="ASZ33" t="s">
        <v>2290</v>
      </c>
      <c r="ATA33">
        <v>1</v>
      </c>
      <c r="ATB33">
        <v>0</v>
      </c>
      <c r="ATC33">
        <v>0</v>
      </c>
      <c r="ATD33">
        <v>0</v>
      </c>
      <c r="ATE33">
        <v>0</v>
      </c>
      <c r="ATF33">
        <v>0</v>
      </c>
      <c r="ATG33">
        <v>0</v>
      </c>
      <c r="ATH33">
        <v>0</v>
      </c>
      <c r="ATI33">
        <v>0</v>
      </c>
      <c r="ATK33" t="s">
        <v>2290</v>
      </c>
      <c r="ATL33">
        <v>1</v>
      </c>
      <c r="ATM33">
        <v>0</v>
      </c>
      <c r="ATN33">
        <v>0</v>
      </c>
      <c r="ATO33">
        <v>0</v>
      </c>
      <c r="ATP33">
        <v>0</v>
      </c>
      <c r="ATQ33">
        <v>0</v>
      </c>
      <c r="ATR33">
        <v>0</v>
      </c>
      <c r="ATS33">
        <v>0</v>
      </c>
      <c r="ATT33">
        <v>0</v>
      </c>
      <c r="ATV33" t="s">
        <v>2264</v>
      </c>
      <c r="ATZ33" t="s">
        <v>2264</v>
      </c>
      <c r="AUD33" t="s">
        <v>2423</v>
      </c>
      <c r="AUI33">
        <v>544840583</v>
      </c>
      <c r="AUJ33" s="165">
        <v>45370.701782407406</v>
      </c>
      <c r="AUM33" t="s">
        <v>2265</v>
      </c>
      <c r="AUN33" t="s">
        <v>2266</v>
      </c>
      <c r="AUO33" t="s">
        <v>2267</v>
      </c>
    </row>
    <row r="34" spans="1:1237" x14ac:dyDescent="0.35">
      <c r="A34">
        <v>33</v>
      </c>
      <c r="B34" t="s">
        <v>2424</v>
      </c>
      <c r="C34" s="165">
        <v>45370</v>
      </c>
      <c r="D34" t="s">
        <v>2425</v>
      </c>
      <c r="E34" t="s">
        <v>2369</v>
      </c>
      <c r="F34" s="165">
        <v>45370.436154953713</v>
      </c>
      <c r="G34" s="165">
        <v>45370.47426289352</v>
      </c>
      <c r="H34" t="s">
        <v>2229</v>
      </c>
      <c r="K34" t="s">
        <v>2370</v>
      </c>
      <c r="L34" s="165">
        <v>45370</v>
      </c>
      <c r="M34" t="s">
        <v>2371</v>
      </c>
      <c r="N34" t="s">
        <v>2372</v>
      </c>
      <c r="O34" t="s">
        <v>2426</v>
      </c>
      <c r="P34" t="s">
        <v>2233</v>
      </c>
      <c r="S34" t="s">
        <v>2375</v>
      </c>
      <c r="T34" t="s">
        <v>2427</v>
      </c>
      <c r="V34" t="s">
        <v>2236</v>
      </c>
      <c r="X34" t="s">
        <v>510</v>
      </c>
      <c r="AA34" t="s">
        <v>2300</v>
      </c>
      <c r="AB34">
        <v>0</v>
      </c>
      <c r="AC34">
        <v>0</v>
      </c>
      <c r="AD34">
        <v>1</v>
      </c>
      <c r="AE34">
        <v>0</v>
      </c>
      <c r="AF34">
        <v>1</v>
      </c>
      <c r="AI34"/>
      <c r="BH34" t="s">
        <v>2242</v>
      </c>
      <c r="BI34" t="s">
        <v>2301</v>
      </c>
      <c r="BJ34">
        <v>1</v>
      </c>
      <c r="BK34">
        <v>1</v>
      </c>
      <c r="BL34">
        <v>500</v>
      </c>
      <c r="BM34">
        <v>300</v>
      </c>
      <c r="BN34" t="s">
        <v>2359</v>
      </c>
      <c r="BQ34">
        <v>10</v>
      </c>
      <c r="BR34">
        <v>7</v>
      </c>
      <c r="BS34">
        <v>0</v>
      </c>
      <c r="BT34">
        <v>600</v>
      </c>
      <c r="BU34">
        <v>320</v>
      </c>
      <c r="BW34" t="s">
        <v>2236</v>
      </c>
      <c r="BY34" t="s">
        <v>2300</v>
      </c>
      <c r="BZ34">
        <v>0</v>
      </c>
      <c r="CA34">
        <v>0</v>
      </c>
      <c r="CB34">
        <v>1</v>
      </c>
      <c r="CC34">
        <v>0</v>
      </c>
      <c r="CE34" t="s">
        <v>490</v>
      </c>
      <c r="CF34">
        <v>0</v>
      </c>
      <c r="CG34">
        <v>0</v>
      </c>
      <c r="CH34">
        <v>0</v>
      </c>
      <c r="CI34">
        <v>0</v>
      </c>
      <c r="CJ34">
        <v>1</v>
      </c>
      <c r="CK34">
        <v>0</v>
      </c>
      <c r="CL34">
        <v>0</v>
      </c>
      <c r="CM34">
        <v>0</v>
      </c>
      <c r="CN34">
        <v>0</v>
      </c>
      <c r="CO34">
        <v>0</v>
      </c>
      <c r="CP34">
        <v>0</v>
      </c>
      <c r="CS34" t="s">
        <v>2361</v>
      </c>
      <c r="CT34">
        <v>0</v>
      </c>
      <c r="CU34">
        <v>0</v>
      </c>
      <c r="CV34">
        <v>1</v>
      </c>
      <c r="CW34">
        <v>0</v>
      </c>
      <c r="DQ34" t="s">
        <v>2300</v>
      </c>
      <c r="DR34">
        <v>0</v>
      </c>
      <c r="DS34">
        <v>0</v>
      </c>
      <c r="DT34">
        <v>1</v>
      </c>
      <c r="DU34">
        <v>0</v>
      </c>
      <c r="DV34" t="s">
        <v>510</v>
      </c>
      <c r="DW34">
        <v>0</v>
      </c>
      <c r="DX34">
        <v>0</v>
      </c>
      <c r="DY34">
        <v>0</v>
      </c>
      <c r="DZ34">
        <v>0</v>
      </c>
      <c r="EA34">
        <v>0</v>
      </c>
      <c r="EB34">
        <v>0</v>
      </c>
      <c r="EC34">
        <v>0</v>
      </c>
      <c r="ED34">
        <v>0</v>
      </c>
      <c r="EE34">
        <v>0</v>
      </c>
      <c r="EF34">
        <v>0</v>
      </c>
      <c r="EG34">
        <v>0</v>
      </c>
      <c r="EH34">
        <v>1</v>
      </c>
      <c r="EK34" t="s">
        <v>2350</v>
      </c>
      <c r="EL34">
        <v>1</v>
      </c>
      <c r="EM34">
        <v>0</v>
      </c>
      <c r="EN34">
        <v>0</v>
      </c>
      <c r="EO34">
        <v>0</v>
      </c>
      <c r="EP34">
        <v>0</v>
      </c>
      <c r="EQ34">
        <v>1</v>
      </c>
      <c r="ES34" t="s">
        <v>2242</v>
      </c>
      <c r="ET34">
        <v>4000</v>
      </c>
      <c r="EU34" t="s">
        <v>2359</v>
      </c>
      <c r="EX34">
        <v>1</v>
      </c>
      <c r="EY34">
        <v>30</v>
      </c>
      <c r="EZ34">
        <v>1</v>
      </c>
      <c r="FA34">
        <v>20</v>
      </c>
      <c r="FB34">
        <v>20</v>
      </c>
      <c r="GK34" t="s">
        <v>2244</v>
      </c>
      <c r="HH34" t="s">
        <v>2245</v>
      </c>
      <c r="HI34">
        <v>1</v>
      </c>
      <c r="HJ34">
        <v>0</v>
      </c>
      <c r="HK34">
        <v>0</v>
      </c>
      <c r="HL34">
        <v>0</v>
      </c>
      <c r="JB34" t="s">
        <v>2327</v>
      </c>
      <c r="JC34">
        <v>0</v>
      </c>
      <c r="JD34">
        <v>0</v>
      </c>
      <c r="JE34">
        <v>1</v>
      </c>
      <c r="JF34">
        <v>0</v>
      </c>
      <c r="JG34">
        <v>0</v>
      </c>
      <c r="JH34">
        <v>0</v>
      </c>
      <c r="JI34">
        <v>0</v>
      </c>
      <c r="JJ34">
        <v>0</v>
      </c>
      <c r="JK34">
        <v>0</v>
      </c>
      <c r="JL34">
        <v>0</v>
      </c>
      <c r="JM34">
        <v>0</v>
      </c>
      <c r="JN34">
        <v>0</v>
      </c>
      <c r="JO34">
        <v>0</v>
      </c>
      <c r="JP34">
        <v>0</v>
      </c>
      <c r="JQ34">
        <v>0</v>
      </c>
      <c r="JR34">
        <v>0</v>
      </c>
      <c r="JS34">
        <v>1</v>
      </c>
      <c r="JT34">
        <v>3</v>
      </c>
      <c r="KV34" t="s">
        <v>2239</v>
      </c>
      <c r="KW34" t="s">
        <v>2250</v>
      </c>
      <c r="KX34">
        <v>0</v>
      </c>
      <c r="KY34">
        <v>1</v>
      </c>
      <c r="KZ34">
        <v>1</v>
      </c>
      <c r="LB34">
        <v>25000</v>
      </c>
      <c r="LC34">
        <v>35000</v>
      </c>
      <c r="LD34" t="s">
        <v>2248</v>
      </c>
      <c r="LG34">
        <v>7</v>
      </c>
      <c r="LH34">
        <v>30</v>
      </c>
      <c r="LI34">
        <v>1</v>
      </c>
      <c r="LJ34">
        <v>260</v>
      </c>
      <c r="LK34">
        <v>0</v>
      </c>
      <c r="QX34" t="s">
        <v>2236</v>
      </c>
      <c r="QZ34" t="s">
        <v>2327</v>
      </c>
      <c r="RA34">
        <v>0</v>
      </c>
      <c r="RB34">
        <v>0</v>
      </c>
      <c r="RC34">
        <v>1</v>
      </c>
      <c r="RD34">
        <v>0</v>
      </c>
      <c r="RE34">
        <v>0</v>
      </c>
      <c r="RF34">
        <v>0</v>
      </c>
      <c r="RG34">
        <v>0</v>
      </c>
      <c r="RH34">
        <v>0</v>
      </c>
      <c r="RI34">
        <v>0</v>
      </c>
      <c r="RJ34">
        <v>0</v>
      </c>
      <c r="RK34">
        <v>0</v>
      </c>
      <c r="RL34">
        <v>0</v>
      </c>
      <c r="RM34">
        <v>0</v>
      </c>
      <c r="RN34">
        <v>0</v>
      </c>
      <c r="RO34">
        <v>0</v>
      </c>
      <c r="RP34">
        <v>0</v>
      </c>
      <c r="RR34" t="s">
        <v>482</v>
      </c>
      <c r="RS34">
        <v>0</v>
      </c>
      <c r="RT34">
        <v>0</v>
      </c>
      <c r="RU34">
        <v>1</v>
      </c>
      <c r="RV34">
        <v>0</v>
      </c>
      <c r="RW34">
        <v>0</v>
      </c>
      <c r="RX34">
        <v>0</v>
      </c>
      <c r="RY34">
        <v>0</v>
      </c>
      <c r="RZ34">
        <v>0</v>
      </c>
      <c r="SA34">
        <v>0</v>
      </c>
      <c r="SB34">
        <v>0</v>
      </c>
      <c r="SC34">
        <v>0</v>
      </c>
      <c r="SF34" t="s">
        <v>2245</v>
      </c>
      <c r="SG34">
        <v>1</v>
      </c>
      <c r="SH34">
        <v>0</v>
      </c>
      <c r="SI34">
        <v>0</v>
      </c>
      <c r="SJ34">
        <v>0</v>
      </c>
      <c r="AQG34" t="s">
        <v>2290</v>
      </c>
      <c r="AQH34">
        <v>1</v>
      </c>
      <c r="AQI34">
        <v>0</v>
      </c>
      <c r="AQJ34">
        <v>0</v>
      </c>
      <c r="AQK34">
        <v>0</v>
      </c>
      <c r="AQL34">
        <v>0</v>
      </c>
      <c r="AQM34">
        <v>0</v>
      </c>
      <c r="AQN34">
        <v>0</v>
      </c>
      <c r="AQO34">
        <v>0</v>
      </c>
      <c r="AQP34">
        <v>0</v>
      </c>
      <c r="AQQ34">
        <v>0</v>
      </c>
      <c r="AQS34" t="s">
        <v>2386</v>
      </c>
      <c r="AQT34">
        <v>0</v>
      </c>
      <c r="AQU34">
        <v>0</v>
      </c>
      <c r="AQV34">
        <v>1</v>
      </c>
      <c r="AQW34">
        <v>0</v>
      </c>
      <c r="AQX34">
        <v>0</v>
      </c>
      <c r="AQY34">
        <v>1</v>
      </c>
      <c r="AQZ34">
        <v>0</v>
      </c>
      <c r="ARA34">
        <v>0</v>
      </c>
      <c r="ARB34">
        <v>0</v>
      </c>
      <c r="ARC34">
        <v>0</v>
      </c>
      <c r="ARD34">
        <v>0</v>
      </c>
      <c r="ARF34" t="s">
        <v>2381</v>
      </c>
      <c r="ARG34" t="s">
        <v>2273</v>
      </c>
      <c r="ARH34" t="s">
        <v>2325</v>
      </c>
      <c r="ARI34">
        <v>0</v>
      </c>
      <c r="ARJ34">
        <v>1</v>
      </c>
      <c r="ARK34">
        <v>0</v>
      </c>
      <c r="ARL34">
        <v>0</v>
      </c>
      <c r="ARM34">
        <v>0</v>
      </c>
      <c r="ARN34">
        <v>0</v>
      </c>
      <c r="ARP34" t="s">
        <v>510</v>
      </c>
      <c r="ASA34" t="s">
        <v>2259</v>
      </c>
      <c r="ASB34" t="s">
        <v>2290</v>
      </c>
      <c r="ASC34">
        <v>1</v>
      </c>
      <c r="ASD34">
        <v>0</v>
      </c>
      <c r="ASE34">
        <v>0</v>
      </c>
      <c r="ASF34">
        <v>0</v>
      </c>
      <c r="ASG34">
        <v>0</v>
      </c>
      <c r="ASH34">
        <v>0</v>
      </c>
      <c r="ASI34">
        <v>0</v>
      </c>
      <c r="ASJ34">
        <v>0</v>
      </c>
      <c r="ASK34">
        <v>0</v>
      </c>
      <c r="ASL34">
        <v>0</v>
      </c>
      <c r="ASN34" t="s">
        <v>2290</v>
      </c>
      <c r="ASO34">
        <v>1</v>
      </c>
      <c r="ASP34">
        <v>0</v>
      </c>
      <c r="ASQ34">
        <v>0</v>
      </c>
      <c r="ASR34">
        <v>0</v>
      </c>
      <c r="ASS34">
        <v>0</v>
      </c>
      <c r="AST34">
        <v>0</v>
      </c>
      <c r="ASU34">
        <v>0</v>
      </c>
      <c r="ASV34">
        <v>0</v>
      </c>
      <c r="ASW34">
        <v>0</v>
      </c>
      <c r="ASX34">
        <v>0</v>
      </c>
      <c r="ASZ34" t="s">
        <v>2290</v>
      </c>
      <c r="ATA34">
        <v>1</v>
      </c>
      <c r="ATB34">
        <v>0</v>
      </c>
      <c r="ATC34">
        <v>0</v>
      </c>
      <c r="ATD34">
        <v>0</v>
      </c>
      <c r="ATE34">
        <v>0</v>
      </c>
      <c r="ATF34">
        <v>0</v>
      </c>
      <c r="ATG34">
        <v>0</v>
      </c>
      <c r="ATH34">
        <v>0</v>
      </c>
      <c r="ATI34">
        <v>0</v>
      </c>
      <c r="ATK34" t="s">
        <v>2290</v>
      </c>
      <c r="ATL34">
        <v>1</v>
      </c>
      <c r="ATM34">
        <v>0</v>
      </c>
      <c r="ATN34">
        <v>0</v>
      </c>
      <c r="ATO34">
        <v>0</v>
      </c>
      <c r="ATP34">
        <v>0</v>
      </c>
      <c r="ATQ34">
        <v>0</v>
      </c>
      <c r="ATR34">
        <v>0</v>
      </c>
      <c r="ATS34">
        <v>0</v>
      </c>
      <c r="ATT34">
        <v>0</v>
      </c>
      <c r="ATV34" t="s">
        <v>2307</v>
      </c>
      <c r="ATW34" t="s">
        <v>2236</v>
      </c>
      <c r="ATX34" t="s">
        <v>2428</v>
      </c>
      <c r="ATZ34" t="s">
        <v>2307</v>
      </c>
      <c r="AUA34" t="s">
        <v>2236</v>
      </c>
      <c r="AUB34" t="s">
        <v>2429</v>
      </c>
      <c r="AUD34" t="s">
        <v>2430</v>
      </c>
      <c r="AUI34">
        <v>544840585</v>
      </c>
      <c r="AUJ34" s="165">
        <v>45370.701782407406</v>
      </c>
      <c r="AUM34" t="s">
        <v>2265</v>
      </c>
      <c r="AUN34" t="s">
        <v>2266</v>
      </c>
      <c r="AUO34" t="s">
        <v>2267</v>
      </c>
    </row>
    <row r="35" spans="1:1237" x14ac:dyDescent="0.35">
      <c r="A35">
        <v>34</v>
      </c>
      <c r="B35" t="s">
        <v>2431</v>
      </c>
      <c r="C35" s="165">
        <v>45370</v>
      </c>
      <c r="D35" t="s">
        <v>2425</v>
      </c>
      <c r="E35" t="s">
        <v>2369</v>
      </c>
      <c r="F35" s="165">
        <v>45370.48282853009</v>
      </c>
      <c r="G35" s="165">
        <v>45370.487779687501</v>
      </c>
      <c r="H35" t="s">
        <v>2229</v>
      </c>
      <c r="K35" t="s">
        <v>2370</v>
      </c>
      <c r="L35" s="165">
        <v>45370</v>
      </c>
      <c r="M35" t="s">
        <v>2371</v>
      </c>
      <c r="N35" t="s">
        <v>2372</v>
      </c>
      <c r="O35" t="s">
        <v>2426</v>
      </c>
      <c r="P35" t="s">
        <v>2233</v>
      </c>
      <c r="S35" t="s">
        <v>2375</v>
      </c>
      <c r="T35" t="s">
        <v>2427</v>
      </c>
      <c r="V35" t="s">
        <v>2244</v>
      </c>
      <c r="AI35"/>
      <c r="AUI35">
        <v>544840599</v>
      </c>
      <c r="AUJ35" s="165">
        <v>45370.701828703714</v>
      </c>
      <c r="AUM35" t="s">
        <v>2265</v>
      </c>
      <c r="AUN35" t="s">
        <v>2266</v>
      </c>
      <c r="AUO35" t="s">
        <v>2267</v>
      </c>
    </row>
    <row r="36" spans="1:1237" x14ac:dyDescent="0.35">
      <c r="A36">
        <v>35</v>
      </c>
      <c r="B36" t="s">
        <v>2432</v>
      </c>
      <c r="C36" s="165">
        <v>45370</v>
      </c>
      <c r="D36" t="s">
        <v>2425</v>
      </c>
      <c r="E36" t="s">
        <v>2369</v>
      </c>
      <c r="F36" s="165">
        <v>45370.540611712961</v>
      </c>
      <c r="G36" s="165">
        <v>45370.567684409718</v>
      </c>
      <c r="H36" t="s">
        <v>2229</v>
      </c>
      <c r="K36" t="s">
        <v>2370</v>
      </c>
      <c r="L36" s="165">
        <v>45370</v>
      </c>
      <c r="M36" t="s">
        <v>2371</v>
      </c>
      <c r="N36" t="s">
        <v>2372</v>
      </c>
      <c r="O36" t="s">
        <v>2426</v>
      </c>
      <c r="P36" t="s">
        <v>2233</v>
      </c>
      <c r="S36" t="s">
        <v>2375</v>
      </c>
      <c r="T36" t="s">
        <v>2427</v>
      </c>
      <c r="V36" t="s">
        <v>2236</v>
      </c>
      <c r="X36" t="s">
        <v>2299</v>
      </c>
      <c r="AA36" t="s">
        <v>2290</v>
      </c>
      <c r="AB36">
        <v>0</v>
      </c>
      <c r="AC36">
        <v>0</v>
      </c>
      <c r="AD36">
        <v>0</v>
      </c>
      <c r="AE36">
        <v>1</v>
      </c>
      <c r="AF36">
        <v>1</v>
      </c>
      <c r="AI36"/>
      <c r="EK36" t="s">
        <v>2433</v>
      </c>
      <c r="EL36">
        <v>1</v>
      </c>
      <c r="EM36">
        <v>1</v>
      </c>
      <c r="EN36">
        <v>1</v>
      </c>
      <c r="EO36">
        <v>0</v>
      </c>
      <c r="EP36">
        <v>0</v>
      </c>
      <c r="EQ36">
        <v>3</v>
      </c>
      <c r="ES36" t="s">
        <v>2242</v>
      </c>
      <c r="ET36">
        <v>4000</v>
      </c>
      <c r="EU36" t="s">
        <v>2359</v>
      </c>
      <c r="EX36">
        <v>10</v>
      </c>
      <c r="EY36">
        <v>1</v>
      </c>
      <c r="EZ36">
        <v>0</v>
      </c>
      <c r="FA36">
        <v>100</v>
      </c>
      <c r="FB36">
        <v>100</v>
      </c>
      <c r="FD36" t="s">
        <v>2239</v>
      </c>
      <c r="FE36">
        <v>7000</v>
      </c>
      <c r="FF36" t="s">
        <v>2359</v>
      </c>
      <c r="FI36">
        <v>30</v>
      </c>
      <c r="FJ36">
        <v>1</v>
      </c>
      <c r="FK36">
        <v>0</v>
      </c>
      <c r="FL36">
        <v>15</v>
      </c>
      <c r="FM36">
        <v>15</v>
      </c>
      <c r="FO36" t="s">
        <v>2242</v>
      </c>
      <c r="FP36">
        <v>1000</v>
      </c>
      <c r="FQ36" t="s">
        <v>2336</v>
      </c>
      <c r="FT36">
        <v>20</v>
      </c>
      <c r="FU36">
        <v>1</v>
      </c>
      <c r="FV36">
        <v>0</v>
      </c>
      <c r="FW36">
        <v>50</v>
      </c>
      <c r="FX36">
        <v>50</v>
      </c>
      <c r="GK36" t="s">
        <v>2244</v>
      </c>
      <c r="HH36" t="s">
        <v>2245</v>
      </c>
      <c r="HI36">
        <v>1</v>
      </c>
      <c r="HJ36">
        <v>0</v>
      </c>
      <c r="HK36">
        <v>0</v>
      </c>
      <c r="HL36">
        <v>0</v>
      </c>
      <c r="JB36" t="s">
        <v>2290</v>
      </c>
      <c r="JC36">
        <v>0</v>
      </c>
      <c r="JD36">
        <v>0</v>
      </c>
      <c r="JE36">
        <v>0</v>
      </c>
      <c r="JF36">
        <v>0</v>
      </c>
      <c r="JG36">
        <v>0</v>
      </c>
      <c r="JH36">
        <v>0</v>
      </c>
      <c r="JI36">
        <v>0</v>
      </c>
      <c r="JJ36">
        <v>0</v>
      </c>
      <c r="JK36">
        <v>0</v>
      </c>
      <c r="JL36">
        <v>0</v>
      </c>
      <c r="JM36">
        <v>0</v>
      </c>
      <c r="JN36">
        <v>0</v>
      </c>
      <c r="JO36">
        <v>0</v>
      </c>
      <c r="JP36">
        <v>0</v>
      </c>
      <c r="JQ36">
        <v>0</v>
      </c>
      <c r="JR36">
        <v>1</v>
      </c>
      <c r="JS36">
        <v>1</v>
      </c>
      <c r="JT36">
        <v>5</v>
      </c>
      <c r="AQG36" t="s">
        <v>2290</v>
      </c>
      <c r="AQH36">
        <v>1</v>
      </c>
      <c r="AQI36">
        <v>0</v>
      </c>
      <c r="AQJ36">
        <v>0</v>
      </c>
      <c r="AQK36">
        <v>0</v>
      </c>
      <c r="AQL36">
        <v>0</v>
      </c>
      <c r="AQM36">
        <v>0</v>
      </c>
      <c r="AQN36">
        <v>0</v>
      </c>
      <c r="AQO36">
        <v>0</v>
      </c>
      <c r="AQP36">
        <v>0</v>
      </c>
      <c r="AQQ36">
        <v>0</v>
      </c>
      <c r="AQS36" t="s">
        <v>2434</v>
      </c>
      <c r="AQT36">
        <v>0</v>
      </c>
      <c r="AQU36">
        <v>0</v>
      </c>
      <c r="AQV36">
        <v>0</v>
      </c>
      <c r="AQW36">
        <v>1</v>
      </c>
      <c r="AQX36">
        <v>0</v>
      </c>
      <c r="AQY36">
        <v>0</v>
      </c>
      <c r="AQZ36">
        <v>1</v>
      </c>
      <c r="ARA36">
        <v>0</v>
      </c>
      <c r="ARB36">
        <v>0</v>
      </c>
      <c r="ARC36">
        <v>0</v>
      </c>
      <c r="ARD36">
        <v>0</v>
      </c>
      <c r="ARF36" t="s">
        <v>2257</v>
      </c>
      <c r="ARG36" t="s">
        <v>2435</v>
      </c>
      <c r="ARH36" t="s">
        <v>2325</v>
      </c>
      <c r="ARI36">
        <v>0</v>
      </c>
      <c r="ARJ36">
        <v>1</v>
      </c>
      <c r="ARK36">
        <v>0</v>
      </c>
      <c r="ARL36">
        <v>0</v>
      </c>
      <c r="ARM36">
        <v>0</v>
      </c>
      <c r="ARN36">
        <v>0</v>
      </c>
      <c r="ARP36" t="s">
        <v>2244</v>
      </c>
      <c r="ASA36" t="s">
        <v>2259</v>
      </c>
      <c r="ASB36" t="s">
        <v>2290</v>
      </c>
      <c r="ASC36">
        <v>1</v>
      </c>
      <c r="ASD36">
        <v>0</v>
      </c>
      <c r="ASE36">
        <v>0</v>
      </c>
      <c r="ASF36">
        <v>0</v>
      </c>
      <c r="ASG36">
        <v>0</v>
      </c>
      <c r="ASH36">
        <v>0</v>
      </c>
      <c r="ASI36">
        <v>0</v>
      </c>
      <c r="ASJ36">
        <v>0</v>
      </c>
      <c r="ASK36">
        <v>0</v>
      </c>
      <c r="ASL36">
        <v>0</v>
      </c>
      <c r="ASN36" t="s">
        <v>2290</v>
      </c>
      <c r="ASO36">
        <v>1</v>
      </c>
      <c r="ASP36">
        <v>0</v>
      </c>
      <c r="ASQ36">
        <v>0</v>
      </c>
      <c r="ASR36">
        <v>0</v>
      </c>
      <c r="ASS36">
        <v>0</v>
      </c>
      <c r="AST36">
        <v>0</v>
      </c>
      <c r="ASU36">
        <v>0</v>
      </c>
      <c r="ASV36">
        <v>0</v>
      </c>
      <c r="ASW36">
        <v>0</v>
      </c>
      <c r="ASX36">
        <v>0</v>
      </c>
      <c r="ASZ36" t="s">
        <v>2290</v>
      </c>
      <c r="ATA36">
        <v>1</v>
      </c>
      <c r="ATB36">
        <v>0</v>
      </c>
      <c r="ATC36">
        <v>0</v>
      </c>
      <c r="ATD36">
        <v>0</v>
      </c>
      <c r="ATE36">
        <v>0</v>
      </c>
      <c r="ATF36">
        <v>0</v>
      </c>
      <c r="ATG36">
        <v>0</v>
      </c>
      <c r="ATH36">
        <v>0</v>
      </c>
      <c r="ATI36">
        <v>0</v>
      </c>
      <c r="ATK36" t="s">
        <v>2290</v>
      </c>
      <c r="ATL36">
        <v>1</v>
      </c>
      <c r="ATM36">
        <v>0</v>
      </c>
      <c r="ATN36">
        <v>0</v>
      </c>
      <c r="ATO36">
        <v>0</v>
      </c>
      <c r="ATP36">
        <v>0</v>
      </c>
      <c r="ATQ36">
        <v>0</v>
      </c>
      <c r="ATR36">
        <v>0</v>
      </c>
      <c r="ATS36">
        <v>0</v>
      </c>
      <c r="ATT36">
        <v>0</v>
      </c>
      <c r="ATV36" t="s">
        <v>2436</v>
      </c>
      <c r="ATW36" t="s">
        <v>2244</v>
      </c>
      <c r="ATZ36" t="s">
        <v>2437</v>
      </c>
      <c r="AUA36" t="s">
        <v>2260</v>
      </c>
      <c r="AUI36">
        <v>544840603</v>
      </c>
      <c r="AUJ36" s="165">
        <v>45370.701863425929</v>
      </c>
      <c r="AUM36" t="s">
        <v>2265</v>
      </c>
      <c r="AUN36" t="s">
        <v>2266</v>
      </c>
      <c r="AUO36" t="s">
        <v>2267</v>
      </c>
    </row>
    <row r="37" spans="1:1237" x14ac:dyDescent="0.35">
      <c r="A37">
        <v>36</v>
      </c>
      <c r="B37" t="s">
        <v>2438</v>
      </c>
      <c r="C37" s="165">
        <v>45370</v>
      </c>
      <c r="D37" t="s">
        <v>2425</v>
      </c>
      <c r="E37" t="s">
        <v>2369</v>
      </c>
      <c r="F37" s="165">
        <v>45370.606459421288</v>
      </c>
      <c r="G37" s="165">
        <v>45370.645228715279</v>
      </c>
      <c r="H37" t="s">
        <v>2229</v>
      </c>
      <c r="K37" t="s">
        <v>2370</v>
      </c>
      <c r="L37" s="165">
        <v>45370</v>
      </c>
      <c r="M37" t="s">
        <v>2371</v>
      </c>
      <c r="N37" t="s">
        <v>2372</v>
      </c>
      <c r="O37" t="s">
        <v>2426</v>
      </c>
      <c r="P37" t="s">
        <v>2233</v>
      </c>
      <c r="S37" t="s">
        <v>2375</v>
      </c>
      <c r="T37" t="s">
        <v>2427</v>
      </c>
      <c r="V37" t="s">
        <v>2236</v>
      </c>
      <c r="X37" t="s">
        <v>2237</v>
      </c>
      <c r="AA37" t="s">
        <v>2390</v>
      </c>
      <c r="AB37">
        <v>1</v>
      </c>
      <c r="AC37">
        <v>0</v>
      </c>
      <c r="AD37">
        <v>1</v>
      </c>
      <c r="AE37">
        <v>0</v>
      </c>
      <c r="AF37">
        <v>2</v>
      </c>
      <c r="AH37" t="s">
        <v>2242</v>
      </c>
      <c r="AI37">
        <v>1000</v>
      </c>
      <c r="AJ37" t="s">
        <v>2240</v>
      </c>
      <c r="AM37">
        <v>21</v>
      </c>
      <c r="AN37">
        <v>2</v>
      </c>
      <c r="AO37">
        <v>0</v>
      </c>
      <c r="AP37">
        <v>60</v>
      </c>
      <c r="AQ37">
        <v>100</v>
      </c>
      <c r="BH37" t="s">
        <v>2242</v>
      </c>
      <c r="BI37" t="s">
        <v>2301</v>
      </c>
      <c r="BJ37">
        <v>1</v>
      </c>
      <c r="BK37">
        <v>1</v>
      </c>
      <c r="BL37">
        <v>600</v>
      </c>
      <c r="BM37">
        <v>300</v>
      </c>
      <c r="BN37" t="s">
        <v>2240</v>
      </c>
      <c r="BQ37">
        <v>21</v>
      </c>
      <c r="BR37">
        <v>1</v>
      </c>
      <c r="BS37">
        <v>0</v>
      </c>
      <c r="BT37">
        <v>1400</v>
      </c>
      <c r="BU37">
        <v>1400</v>
      </c>
      <c r="BW37" t="s">
        <v>2236</v>
      </c>
      <c r="BY37" t="s">
        <v>2390</v>
      </c>
      <c r="BZ37">
        <v>1</v>
      </c>
      <c r="CA37">
        <v>0</v>
      </c>
      <c r="CB37">
        <v>1</v>
      </c>
      <c r="CC37">
        <v>0</v>
      </c>
      <c r="CE37" t="s">
        <v>506</v>
      </c>
      <c r="CF37">
        <v>0</v>
      </c>
      <c r="CG37">
        <v>0</v>
      </c>
      <c r="CH37">
        <v>0</v>
      </c>
      <c r="CI37">
        <v>0</v>
      </c>
      <c r="CJ37">
        <v>0</v>
      </c>
      <c r="CK37">
        <v>0</v>
      </c>
      <c r="CL37">
        <v>0</v>
      </c>
      <c r="CM37">
        <v>0</v>
      </c>
      <c r="CN37">
        <v>0</v>
      </c>
      <c r="CO37">
        <v>1</v>
      </c>
      <c r="CP37">
        <v>0</v>
      </c>
      <c r="CQ37" t="s">
        <v>2439</v>
      </c>
      <c r="CS37" t="s">
        <v>2245</v>
      </c>
      <c r="CT37">
        <v>1</v>
      </c>
      <c r="CU37">
        <v>0</v>
      </c>
      <c r="CV37">
        <v>0</v>
      </c>
      <c r="CW37">
        <v>0</v>
      </c>
      <c r="EK37" t="s">
        <v>2290</v>
      </c>
      <c r="EL37">
        <v>0</v>
      </c>
      <c r="EM37">
        <v>0</v>
      </c>
      <c r="EN37">
        <v>0</v>
      </c>
      <c r="EO37">
        <v>0</v>
      </c>
      <c r="EP37">
        <v>1</v>
      </c>
      <c r="EQ37">
        <v>1</v>
      </c>
      <c r="JB37" t="s">
        <v>2440</v>
      </c>
      <c r="JC37">
        <v>0</v>
      </c>
      <c r="JD37">
        <v>0</v>
      </c>
      <c r="JE37">
        <v>1</v>
      </c>
      <c r="JF37">
        <v>0</v>
      </c>
      <c r="JG37">
        <v>0</v>
      </c>
      <c r="JH37">
        <v>0</v>
      </c>
      <c r="JI37">
        <v>1</v>
      </c>
      <c r="JJ37">
        <v>0</v>
      </c>
      <c r="JK37">
        <v>1</v>
      </c>
      <c r="JL37">
        <v>1</v>
      </c>
      <c r="JM37">
        <v>1</v>
      </c>
      <c r="JN37">
        <v>1</v>
      </c>
      <c r="JO37">
        <v>1</v>
      </c>
      <c r="JP37">
        <v>1</v>
      </c>
      <c r="JQ37">
        <v>1</v>
      </c>
      <c r="JR37">
        <v>0</v>
      </c>
      <c r="JS37">
        <v>9</v>
      </c>
      <c r="JT37">
        <v>12</v>
      </c>
      <c r="KV37" t="s">
        <v>2242</v>
      </c>
      <c r="KW37" t="s">
        <v>2250</v>
      </c>
      <c r="KX37">
        <v>0</v>
      </c>
      <c r="KY37">
        <v>1</v>
      </c>
      <c r="KZ37">
        <v>1</v>
      </c>
      <c r="LB37">
        <v>27000</v>
      </c>
      <c r="LC37">
        <v>35000</v>
      </c>
      <c r="LD37" t="s">
        <v>2240</v>
      </c>
      <c r="LG37">
        <v>21</v>
      </c>
      <c r="LH37">
        <v>14</v>
      </c>
      <c r="LI37">
        <v>0</v>
      </c>
      <c r="LJ37">
        <v>160</v>
      </c>
      <c r="LK37">
        <v>200</v>
      </c>
      <c r="MT37" t="s">
        <v>2242</v>
      </c>
      <c r="MU37">
        <v>125</v>
      </c>
      <c r="MV37" t="s">
        <v>2240</v>
      </c>
      <c r="MY37">
        <v>14</v>
      </c>
      <c r="MZ37">
        <v>200</v>
      </c>
      <c r="NA37">
        <v>1</v>
      </c>
      <c r="NB37">
        <v>200</v>
      </c>
      <c r="NC37">
        <v>150</v>
      </c>
      <c r="NV37" t="s">
        <v>2242</v>
      </c>
      <c r="NW37">
        <v>1800</v>
      </c>
      <c r="NX37" t="s">
        <v>2240</v>
      </c>
      <c r="OA37">
        <v>200</v>
      </c>
      <c r="OB37">
        <v>2</v>
      </c>
      <c r="OC37">
        <v>0</v>
      </c>
      <c r="OD37">
        <v>200</v>
      </c>
      <c r="OE37">
        <v>150</v>
      </c>
      <c r="OG37" t="s">
        <v>2242</v>
      </c>
      <c r="OH37">
        <v>3000</v>
      </c>
      <c r="OI37" t="s">
        <v>2240</v>
      </c>
      <c r="OL37">
        <v>30</v>
      </c>
      <c r="OM37">
        <v>2</v>
      </c>
      <c r="ON37">
        <v>0</v>
      </c>
      <c r="OO37">
        <v>100</v>
      </c>
      <c r="OP37">
        <v>100</v>
      </c>
      <c r="OR37" t="s">
        <v>2242</v>
      </c>
      <c r="OS37">
        <v>2000</v>
      </c>
      <c r="OT37" t="s">
        <v>2240</v>
      </c>
      <c r="OW37">
        <v>44</v>
      </c>
      <c r="OX37">
        <v>3</v>
      </c>
      <c r="OY37">
        <v>0</v>
      </c>
      <c r="OZ37">
        <v>12</v>
      </c>
      <c r="PA37">
        <v>200</v>
      </c>
      <c r="PC37" t="s">
        <v>2242</v>
      </c>
      <c r="PD37">
        <v>1750</v>
      </c>
      <c r="PE37" t="s">
        <v>2240</v>
      </c>
      <c r="PH37">
        <v>21</v>
      </c>
      <c r="PI37">
        <v>2</v>
      </c>
      <c r="PJ37">
        <v>0</v>
      </c>
      <c r="PK37">
        <v>200</v>
      </c>
      <c r="PL37">
        <v>200</v>
      </c>
      <c r="PN37" t="s">
        <v>2242</v>
      </c>
      <c r="PO37">
        <v>1250</v>
      </c>
      <c r="PP37" t="s">
        <v>2240</v>
      </c>
      <c r="PS37">
        <v>7</v>
      </c>
      <c r="PT37">
        <v>1</v>
      </c>
      <c r="PU37">
        <v>0</v>
      </c>
      <c r="PV37">
        <v>40</v>
      </c>
      <c r="PW37">
        <v>100</v>
      </c>
      <c r="PY37" t="s">
        <v>2242</v>
      </c>
      <c r="PZ37" t="s">
        <v>2236</v>
      </c>
      <c r="QA37">
        <v>2250</v>
      </c>
      <c r="QD37" t="s">
        <v>2359</v>
      </c>
      <c r="QG37">
        <v>3</v>
      </c>
      <c r="QH37">
        <v>3</v>
      </c>
      <c r="QI37">
        <v>1</v>
      </c>
      <c r="QJ37">
        <v>300</v>
      </c>
      <c r="QK37">
        <v>300</v>
      </c>
      <c r="QM37" t="s">
        <v>2242</v>
      </c>
      <c r="QN37">
        <v>300</v>
      </c>
      <c r="QO37" t="s">
        <v>2359</v>
      </c>
      <c r="QR37">
        <v>21</v>
      </c>
      <c r="QS37">
        <v>2</v>
      </c>
      <c r="QT37">
        <v>0</v>
      </c>
      <c r="QU37">
        <v>200</v>
      </c>
      <c r="QV37">
        <v>200</v>
      </c>
      <c r="QX37" t="s">
        <v>2236</v>
      </c>
      <c r="QZ37" t="s">
        <v>2440</v>
      </c>
      <c r="RA37">
        <v>0</v>
      </c>
      <c r="RB37">
        <v>0</v>
      </c>
      <c r="RC37">
        <v>1</v>
      </c>
      <c r="RD37">
        <v>0</v>
      </c>
      <c r="RE37">
        <v>0</v>
      </c>
      <c r="RF37">
        <v>0</v>
      </c>
      <c r="RG37">
        <v>1</v>
      </c>
      <c r="RH37">
        <v>0</v>
      </c>
      <c r="RI37">
        <v>1</v>
      </c>
      <c r="RJ37">
        <v>1</v>
      </c>
      <c r="RK37">
        <v>1</v>
      </c>
      <c r="RL37">
        <v>1</v>
      </c>
      <c r="RM37">
        <v>1</v>
      </c>
      <c r="RN37">
        <v>1</v>
      </c>
      <c r="RO37">
        <v>1</v>
      </c>
      <c r="RP37">
        <v>0</v>
      </c>
      <c r="RR37" t="s">
        <v>506</v>
      </c>
      <c r="RS37">
        <v>0</v>
      </c>
      <c r="RT37">
        <v>0</v>
      </c>
      <c r="RU37">
        <v>0</v>
      </c>
      <c r="RV37">
        <v>0</v>
      </c>
      <c r="RW37">
        <v>0</v>
      </c>
      <c r="RX37">
        <v>0</v>
      </c>
      <c r="RY37">
        <v>0</v>
      </c>
      <c r="RZ37">
        <v>0</v>
      </c>
      <c r="SA37">
        <v>0</v>
      </c>
      <c r="SB37">
        <v>1</v>
      </c>
      <c r="SC37">
        <v>0</v>
      </c>
      <c r="SD37" t="s">
        <v>2441</v>
      </c>
      <c r="SF37" t="s">
        <v>2245</v>
      </c>
      <c r="SG37">
        <v>1</v>
      </c>
      <c r="SH37">
        <v>0</v>
      </c>
      <c r="SI37">
        <v>0</v>
      </c>
      <c r="SJ37">
        <v>0</v>
      </c>
      <c r="AQG37" t="s">
        <v>2290</v>
      </c>
      <c r="AQH37">
        <v>1</v>
      </c>
      <c r="AQI37">
        <v>0</v>
      </c>
      <c r="AQJ37">
        <v>0</v>
      </c>
      <c r="AQK37">
        <v>0</v>
      </c>
      <c r="AQL37">
        <v>0</v>
      </c>
      <c r="AQM37">
        <v>0</v>
      </c>
      <c r="AQN37">
        <v>0</v>
      </c>
      <c r="AQO37">
        <v>0</v>
      </c>
      <c r="AQP37">
        <v>0</v>
      </c>
      <c r="AQQ37">
        <v>0</v>
      </c>
      <c r="AQS37" t="s">
        <v>2386</v>
      </c>
      <c r="AQT37">
        <v>0</v>
      </c>
      <c r="AQU37">
        <v>0</v>
      </c>
      <c r="AQV37">
        <v>1</v>
      </c>
      <c r="AQW37">
        <v>0</v>
      </c>
      <c r="AQX37">
        <v>0</v>
      </c>
      <c r="AQY37">
        <v>1</v>
      </c>
      <c r="AQZ37">
        <v>0</v>
      </c>
      <c r="ARA37">
        <v>0</v>
      </c>
      <c r="ARB37">
        <v>0</v>
      </c>
      <c r="ARC37">
        <v>0</v>
      </c>
      <c r="ARD37">
        <v>0</v>
      </c>
      <c r="ARF37" t="s">
        <v>2257</v>
      </c>
      <c r="ARG37" t="s">
        <v>2273</v>
      </c>
      <c r="ARH37" t="s">
        <v>2244</v>
      </c>
      <c r="ARI37">
        <v>1</v>
      </c>
      <c r="ARJ37">
        <v>0</v>
      </c>
      <c r="ARK37">
        <v>0</v>
      </c>
      <c r="ARL37">
        <v>0</v>
      </c>
      <c r="ARM37">
        <v>0</v>
      </c>
      <c r="ARN37">
        <v>0</v>
      </c>
      <c r="ARP37" t="s">
        <v>2244</v>
      </c>
      <c r="ASA37" t="s">
        <v>2259</v>
      </c>
      <c r="ASB37" t="s">
        <v>2290</v>
      </c>
      <c r="ASC37">
        <v>1</v>
      </c>
      <c r="ASD37">
        <v>0</v>
      </c>
      <c r="ASE37">
        <v>0</v>
      </c>
      <c r="ASF37">
        <v>0</v>
      </c>
      <c r="ASG37">
        <v>0</v>
      </c>
      <c r="ASH37">
        <v>0</v>
      </c>
      <c r="ASI37">
        <v>0</v>
      </c>
      <c r="ASJ37">
        <v>0</v>
      </c>
      <c r="ASK37">
        <v>0</v>
      </c>
      <c r="ASL37">
        <v>0</v>
      </c>
      <c r="ASN37" t="s">
        <v>2290</v>
      </c>
      <c r="ASO37">
        <v>1</v>
      </c>
      <c r="ASP37">
        <v>0</v>
      </c>
      <c r="ASQ37">
        <v>0</v>
      </c>
      <c r="ASR37">
        <v>0</v>
      </c>
      <c r="ASS37">
        <v>0</v>
      </c>
      <c r="AST37">
        <v>0</v>
      </c>
      <c r="ASU37">
        <v>0</v>
      </c>
      <c r="ASV37">
        <v>0</v>
      </c>
      <c r="ASW37">
        <v>0</v>
      </c>
      <c r="ASX37">
        <v>0</v>
      </c>
      <c r="ASZ37" t="s">
        <v>2290</v>
      </c>
      <c r="ATA37">
        <v>1</v>
      </c>
      <c r="ATB37">
        <v>0</v>
      </c>
      <c r="ATC37">
        <v>0</v>
      </c>
      <c r="ATD37">
        <v>0</v>
      </c>
      <c r="ATE37">
        <v>0</v>
      </c>
      <c r="ATF37">
        <v>0</v>
      </c>
      <c r="ATG37">
        <v>0</v>
      </c>
      <c r="ATH37">
        <v>0</v>
      </c>
      <c r="ATI37">
        <v>0</v>
      </c>
      <c r="ATK37" t="s">
        <v>2290</v>
      </c>
      <c r="ATL37">
        <v>1</v>
      </c>
      <c r="ATM37">
        <v>0</v>
      </c>
      <c r="ATN37">
        <v>0</v>
      </c>
      <c r="ATO37">
        <v>0</v>
      </c>
      <c r="ATP37">
        <v>0</v>
      </c>
      <c r="ATQ37">
        <v>0</v>
      </c>
      <c r="ATR37">
        <v>0</v>
      </c>
      <c r="ATS37">
        <v>0</v>
      </c>
      <c r="ATT37">
        <v>0</v>
      </c>
      <c r="ATV37" t="s">
        <v>2264</v>
      </c>
      <c r="ATZ37" t="s">
        <v>2307</v>
      </c>
      <c r="AUA37" t="s">
        <v>2244</v>
      </c>
      <c r="AUI37">
        <v>544840618</v>
      </c>
      <c r="AUJ37" s="165">
        <v>45370.701898148152</v>
      </c>
      <c r="AUM37" t="s">
        <v>2265</v>
      </c>
      <c r="AUN37" t="s">
        <v>2266</v>
      </c>
      <c r="AUO37" t="s">
        <v>2267</v>
      </c>
    </row>
    <row r="38" spans="1:1237" x14ac:dyDescent="0.35">
      <c r="A38">
        <v>37</v>
      </c>
      <c r="B38" t="s">
        <v>2442</v>
      </c>
      <c r="C38" s="165">
        <v>45370</v>
      </c>
      <c r="D38" t="s">
        <v>2425</v>
      </c>
      <c r="E38" t="s">
        <v>2369</v>
      </c>
      <c r="F38" s="165">
        <v>45370.649754861108</v>
      </c>
      <c r="G38" s="165">
        <v>45370.661713333327</v>
      </c>
      <c r="H38" t="s">
        <v>2229</v>
      </c>
      <c r="K38" t="s">
        <v>2370</v>
      </c>
      <c r="L38" s="165">
        <v>45370</v>
      </c>
      <c r="M38" t="s">
        <v>2371</v>
      </c>
      <c r="N38" t="s">
        <v>2372</v>
      </c>
      <c r="O38" t="s">
        <v>2426</v>
      </c>
      <c r="P38" t="s">
        <v>2233</v>
      </c>
      <c r="S38" t="s">
        <v>2375</v>
      </c>
      <c r="T38" t="s">
        <v>2427</v>
      </c>
      <c r="V38" t="s">
        <v>2236</v>
      </c>
      <c r="X38" t="s">
        <v>2278</v>
      </c>
      <c r="AA38" t="s">
        <v>2300</v>
      </c>
      <c r="AB38">
        <v>0</v>
      </c>
      <c r="AC38">
        <v>0</v>
      </c>
      <c r="AD38">
        <v>1</v>
      </c>
      <c r="AE38">
        <v>0</v>
      </c>
      <c r="AF38">
        <v>1</v>
      </c>
      <c r="AI38"/>
      <c r="BH38" t="s">
        <v>2242</v>
      </c>
      <c r="BI38" t="s">
        <v>2301</v>
      </c>
      <c r="BJ38">
        <v>1</v>
      </c>
      <c r="BK38">
        <v>1</v>
      </c>
      <c r="BL38">
        <v>600</v>
      </c>
      <c r="BM38">
        <v>325</v>
      </c>
      <c r="BN38" t="s">
        <v>2240</v>
      </c>
      <c r="BQ38">
        <v>7</v>
      </c>
      <c r="BR38">
        <v>2</v>
      </c>
      <c r="BS38">
        <v>0</v>
      </c>
      <c r="BT38">
        <v>2520</v>
      </c>
      <c r="BU38">
        <v>2520</v>
      </c>
      <c r="BW38" t="s">
        <v>2244</v>
      </c>
      <c r="CS38" t="s">
        <v>2245</v>
      </c>
      <c r="CT38">
        <v>1</v>
      </c>
      <c r="CU38">
        <v>0</v>
      </c>
      <c r="CV38">
        <v>0</v>
      </c>
      <c r="CW38">
        <v>0</v>
      </c>
      <c r="EK38" t="s">
        <v>2290</v>
      </c>
      <c r="EL38">
        <v>0</v>
      </c>
      <c r="EM38">
        <v>0</v>
      </c>
      <c r="EN38">
        <v>0</v>
      </c>
      <c r="EO38">
        <v>0</v>
      </c>
      <c r="EP38">
        <v>1</v>
      </c>
      <c r="EQ38">
        <v>1</v>
      </c>
      <c r="JB38" t="s">
        <v>2443</v>
      </c>
      <c r="JC38">
        <v>0</v>
      </c>
      <c r="JD38">
        <v>0</v>
      </c>
      <c r="JE38">
        <v>0</v>
      </c>
      <c r="JF38">
        <v>0</v>
      </c>
      <c r="JG38">
        <v>0</v>
      </c>
      <c r="JH38">
        <v>0</v>
      </c>
      <c r="JI38">
        <v>0</v>
      </c>
      <c r="JJ38">
        <v>0</v>
      </c>
      <c r="JK38">
        <v>0</v>
      </c>
      <c r="JL38">
        <v>0</v>
      </c>
      <c r="JM38">
        <v>0</v>
      </c>
      <c r="JN38">
        <v>0</v>
      </c>
      <c r="JO38">
        <v>1</v>
      </c>
      <c r="JP38">
        <v>0</v>
      </c>
      <c r="JQ38">
        <v>0</v>
      </c>
      <c r="JR38">
        <v>0</v>
      </c>
      <c r="JS38">
        <v>1</v>
      </c>
      <c r="JT38">
        <v>3</v>
      </c>
      <c r="PN38" t="s">
        <v>2242</v>
      </c>
      <c r="PO38">
        <v>1000</v>
      </c>
      <c r="PP38" t="s">
        <v>2240</v>
      </c>
      <c r="PS38">
        <v>30</v>
      </c>
      <c r="PT38">
        <v>2</v>
      </c>
      <c r="PU38">
        <v>0</v>
      </c>
      <c r="PV38">
        <v>120</v>
      </c>
      <c r="PW38">
        <v>3000</v>
      </c>
      <c r="QX38" t="s">
        <v>2244</v>
      </c>
      <c r="SF38" t="s">
        <v>2245</v>
      </c>
      <c r="SG38">
        <v>1</v>
      </c>
      <c r="SH38">
        <v>0</v>
      </c>
      <c r="SI38">
        <v>0</v>
      </c>
      <c r="SJ38">
        <v>0</v>
      </c>
      <c r="AQG38" t="s">
        <v>2290</v>
      </c>
      <c r="AQH38">
        <v>1</v>
      </c>
      <c r="AQI38">
        <v>0</v>
      </c>
      <c r="AQJ38">
        <v>0</v>
      </c>
      <c r="AQK38">
        <v>0</v>
      </c>
      <c r="AQL38">
        <v>0</v>
      </c>
      <c r="AQM38">
        <v>0</v>
      </c>
      <c r="AQN38">
        <v>0</v>
      </c>
      <c r="AQO38">
        <v>0</v>
      </c>
      <c r="AQP38">
        <v>0</v>
      </c>
      <c r="AQQ38">
        <v>0</v>
      </c>
      <c r="AQS38" t="s">
        <v>2386</v>
      </c>
      <c r="AQT38">
        <v>0</v>
      </c>
      <c r="AQU38">
        <v>0</v>
      </c>
      <c r="AQV38">
        <v>1</v>
      </c>
      <c r="AQW38">
        <v>0</v>
      </c>
      <c r="AQX38">
        <v>0</v>
      </c>
      <c r="AQY38">
        <v>1</v>
      </c>
      <c r="AQZ38">
        <v>0</v>
      </c>
      <c r="ARA38">
        <v>0</v>
      </c>
      <c r="ARB38">
        <v>0</v>
      </c>
      <c r="ARC38">
        <v>0</v>
      </c>
      <c r="ARD38">
        <v>0</v>
      </c>
      <c r="ARF38" t="s">
        <v>2257</v>
      </c>
      <c r="ARG38" t="s">
        <v>2305</v>
      </c>
      <c r="ARH38" t="s">
        <v>2244</v>
      </c>
      <c r="ARI38">
        <v>1</v>
      </c>
      <c r="ARJ38">
        <v>0</v>
      </c>
      <c r="ARK38">
        <v>0</v>
      </c>
      <c r="ARL38">
        <v>0</v>
      </c>
      <c r="ARM38">
        <v>0</v>
      </c>
      <c r="ARN38">
        <v>0</v>
      </c>
      <c r="ARP38" t="s">
        <v>2244</v>
      </c>
      <c r="ASA38" t="s">
        <v>2259</v>
      </c>
      <c r="ASB38" t="s">
        <v>2290</v>
      </c>
      <c r="ASC38">
        <v>1</v>
      </c>
      <c r="ASD38">
        <v>0</v>
      </c>
      <c r="ASE38">
        <v>0</v>
      </c>
      <c r="ASF38">
        <v>0</v>
      </c>
      <c r="ASG38">
        <v>0</v>
      </c>
      <c r="ASH38">
        <v>0</v>
      </c>
      <c r="ASI38">
        <v>0</v>
      </c>
      <c r="ASJ38">
        <v>0</v>
      </c>
      <c r="ASK38">
        <v>0</v>
      </c>
      <c r="ASL38">
        <v>0</v>
      </c>
      <c r="ASN38" t="s">
        <v>2290</v>
      </c>
      <c r="ASO38">
        <v>1</v>
      </c>
      <c r="ASP38">
        <v>0</v>
      </c>
      <c r="ASQ38">
        <v>0</v>
      </c>
      <c r="ASR38">
        <v>0</v>
      </c>
      <c r="ASS38">
        <v>0</v>
      </c>
      <c r="AST38">
        <v>0</v>
      </c>
      <c r="ASU38">
        <v>0</v>
      </c>
      <c r="ASV38">
        <v>0</v>
      </c>
      <c r="ASW38">
        <v>0</v>
      </c>
      <c r="ASX38">
        <v>0</v>
      </c>
      <c r="ASZ38" t="s">
        <v>2290</v>
      </c>
      <c r="ATA38">
        <v>1</v>
      </c>
      <c r="ATB38">
        <v>0</v>
      </c>
      <c r="ATC38">
        <v>0</v>
      </c>
      <c r="ATD38">
        <v>0</v>
      </c>
      <c r="ATE38">
        <v>0</v>
      </c>
      <c r="ATF38">
        <v>0</v>
      </c>
      <c r="ATG38">
        <v>0</v>
      </c>
      <c r="ATH38">
        <v>0</v>
      </c>
      <c r="ATI38">
        <v>0</v>
      </c>
      <c r="ATK38" t="s">
        <v>2290</v>
      </c>
      <c r="ATL38">
        <v>1</v>
      </c>
      <c r="ATM38">
        <v>0</v>
      </c>
      <c r="ATN38">
        <v>0</v>
      </c>
      <c r="ATO38">
        <v>0</v>
      </c>
      <c r="ATP38">
        <v>0</v>
      </c>
      <c r="ATQ38">
        <v>0</v>
      </c>
      <c r="ATR38">
        <v>0</v>
      </c>
      <c r="ATS38">
        <v>0</v>
      </c>
      <c r="ATT38">
        <v>0</v>
      </c>
      <c r="ATV38" t="s">
        <v>2307</v>
      </c>
      <c r="ATW38" t="s">
        <v>2260</v>
      </c>
      <c r="ATZ38" t="s">
        <v>2307</v>
      </c>
      <c r="AUA38" t="s">
        <v>2244</v>
      </c>
      <c r="AUI38">
        <v>544840635</v>
      </c>
      <c r="AUJ38" s="165">
        <v>45370.701932870383</v>
      </c>
      <c r="AUM38" t="s">
        <v>2265</v>
      </c>
      <c r="AUN38" t="s">
        <v>2266</v>
      </c>
      <c r="AUO38" t="s">
        <v>2267</v>
      </c>
    </row>
    <row r="39" spans="1:1237" x14ac:dyDescent="0.35">
      <c r="A39">
        <v>38</v>
      </c>
      <c r="B39" t="s">
        <v>2444</v>
      </c>
      <c r="C39" s="165">
        <v>45370</v>
      </c>
      <c r="D39" t="s">
        <v>2445</v>
      </c>
      <c r="E39" t="s">
        <v>2446</v>
      </c>
      <c r="F39" s="165">
        <v>45370.606396516203</v>
      </c>
      <c r="G39" s="165">
        <v>45371.470735729163</v>
      </c>
      <c r="H39" t="s">
        <v>2229</v>
      </c>
      <c r="K39" t="s">
        <v>2295</v>
      </c>
      <c r="L39" s="165">
        <v>45370</v>
      </c>
      <c r="M39" t="s">
        <v>73</v>
      </c>
      <c r="N39" t="s">
        <v>2447</v>
      </c>
      <c r="O39" t="s">
        <v>77</v>
      </c>
      <c r="P39" t="s">
        <v>2233</v>
      </c>
      <c r="S39" t="s">
        <v>2297</v>
      </c>
      <c r="T39" t="s">
        <v>2448</v>
      </c>
      <c r="V39" t="s">
        <v>2236</v>
      </c>
      <c r="X39" t="s">
        <v>2237</v>
      </c>
      <c r="AA39" t="s">
        <v>2290</v>
      </c>
      <c r="AB39">
        <v>0</v>
      </c>
      <c r="AC39">
        <v>0</v>
      </c>
      <c r="AD39">
        <v>0</v>
      </c>
      <c r="AE39">
        <v>1</v>
      </c>
      <c r="AF39">
        <v>1</v>
      </c>
      <c r="AI39"/>
      <c r="EK39" t="s">
        <v>2290</v>
      </c>
      <c r="EL39">
        <v>0</v>
      </c>
      <c r="EM39">
        <v>0</v>
      </c>
      <c r="EN39">
        <v>0</v>
      </c>
      <c r="EO39">
        <v>0</v>
      </c>
      <c r="EP39">
        <v>1</v>
      </c>
      <c r="EQ39">
        <v>1</v>
      </c>
      <c r="JB39" t="s">
        <v>2290</v>
      </c>
      <c r="JC39">
        <v>0</v>
      </c>
      <c r="JD39">
        <v>0</v>
      </c>
      <c r="JE39">
        <v>0</v>
      </c>
      <c r="JF39">
        <v>0</v>
      </c>
      <c r="JG39">
        <v>0</v>
      </c>
      <c r="JH39">
        <v>0</v>
      </c>
      <c r="JI39">
        <v>0</v>
      </c>
      <c r="JJ39">
        <v>0</v>
      </c>
      <c r="JK39">
        <v>0</v>
      </c>
      <c r="JL39">
        <v>0</v>
      </c>
      <c r="JM39">
        <v>0</v>
      </c>
      <c r="JN39">
        <v>0</v>
      </c>
      <c r="JO39">
        <v>0</v>
      </c>
      <c r="JP39">
        <v>0</v>
      </c>
      <c r="JQ39">
        <v>0</v>
      </c>
      <c r="JR39">
        <v>1</v>
      </c>
      <c r="JS39">
        <v>1</v>
      </c>
      <c r="JT39">
        <v>3</v>
      </c>
      <c r="UW39" t="s">
        <v>2449</v>
      </c>
      <c r="UX39">
        <v>0</v>
      </c>
      <c r="UY39">
        <v>0</v>
      </c>
      <c r="UZ39">
        <v>0</v>
      </c>
      <c r="VA39">
        <v>0</v>
      </c>
      <c r="VB39">
        <v>0</v>
      </c>
      <c r="VC39">
        <v>0</v>
      </c>
      <c r="VD39">
        <v>0</v>
      </c>
      <c r="VE39">
        <v>0</v>
      </c>
      <c r="VF39">
        <v>0</v>
      </c>
      <c r="VG39">
        <v>0</v>
      </c>
      <c r="VH39">
        <v>1</v>
      </c>
      <c r="VI39">
        <v>0</v>
      </c>
      <c r="VJ39">
        <v>0</v>
      </c>
      <c r="VK39">
        <v>0</v>
      </c>
      <c r="VL39">
        <v>0</v>
      </c>
      <c r="VM39">
        <v>0</v>
      </c>
      <c r="VN39">
        <v>0</v>
      </c>
      <c r="VO39">
        <v>0</v>
      </c>
      <c r="VP39">
        <v>0</v>
      </c>
      <c r="VQ39">
        <v>0</v>
      </c>
      <c r="VR39">
        <v>1</v>
      </c>
      <c r="VS39">
        <v>1</v>
      </c>
      <c r="VT39">
        <v>1</v>
      </c>
      <c r="VU39">
        <v>0</v>
      </c>
      <c r="VV39">
        <v>1</v>
      </c>
      <c r="VW39">
        <v>0</v>
      </c>
      <c r="VX39">
        <v>1</v>
      </c>
      <c r="VY39">
        <v>0</v>
      </c>
      <c r="VZ39">
        <v>6</v>
      </c>
      <c r="ABX39" t="s">
        <v>2242</v>
      </c>
      <c r="ABY39">
        <v>500</v>
      </c>
      <c r="ABZ39" t="s">
        <v>2248</v>
      </c>
      <c r="ACC39">
        <v>2</v>
      </c>
      <c r="ACD39">
        <v>1</v>
      </c>
      <c r="ACE39">
        <v>0</v>
      </c>
      <c r="ACF39">
        <v>20</v>
      </c>
      <c r="ACG39">
        <v>100</v>
      </c>
      <c r="AHB39" t="s">
        <v>2242</v>
      </c>
      <c r="AHC39" t="s">
        <v>2450</v>
      </c>
      <c r="AHD39">
        <v>0</v>
      </c>
      <c r="AHE39">
        <v>0</v>
      </c>
      <c r="AHF39">
        <v>1</v>
      </c>
      <c r="AHI39">
        <v>100</v>
      </c>
      <c r="AHJ39" t="s">
        <v>2248</v>
      </c>
      <c r="AHM39">
        <v>1</v>
      </c>
      <c r="AHN39">
        <v>1</v>
      </c>
      <c r="AHO39">
        <v>1</v>
      </c>
      <c r="AHP39">
        <v>25</v>
      </c>
      <c r="AHQ39">
        <v>100</v>
      </c>
      <c r="AHS39" t="s">
        <v>2242</v>
      </c>
      <c r="AHT39" t="s">
        <v>2450</v>
      </c>
      <c r="AHU39">
        <v>0</v>
      </c>
      <c r="AHV39">
        <v>1</v>
      </c>
      <c r="AHX39">
        <v>100</v>
      </c>
      <c r="AHY39" t="s">
        <v>2248</v>
      </c>
      <c r="AIB39">
        <v>2</v>
      </c>
      <c r="AIC39">
        <v>1</v>
      </c>
      <c r="AID39">
        <v>0</v>
      </c>
      <c r="AIE39">
        <v>25</v>
      </c>
      <c r="AIF39">
        <v>50</v>
      </c>
      <c r="AIH39" t="s">
        <v>2242</v>
      </c>
      <c r="AII39" t="s">
        <v>2450</v>
      </c>
      <c r="AIJ39">
        <v>0</v>
      </c>
      <c r="AIK39">
        <v>1</v>
      </c>
      <c r="AIM39">
        <v>50</v>
      </c>
      <c r="AIN39" t="s">
        <v>2248</v>
      </c>
      <c r="AIQ39">
        <v>2</v>
      </c>
      <c r="AIR39">
        <v>1</v>
      </c>
      <c r="AIS39">
        <v>0</v>
      </c>
      <c r="AIT39">
        <v>15</v>
      </c>
      <c r="AIU39">
        <v>60</v>
      </c>
      <c r="AJH39" t="s">
        <v>2242</v>
      </c>
      <c r="AJI39" t="s">
        <v>2451</v>
      </c>
      <c r="AJJ39">
        <v>0</v>
      </c>
      <c r="AJK39">
        <v>0</v>
      </c>
      <c r="AJL39">
        <v>1</v>
      </c>
      <c r="AJO39">
        <v>25</v>
      </c>
      <c r="AJP39" t="s">
        <v>2248</v>
      </c>
      <c r="AJS39">
        <v>5</v>
      </c>
      <c r="AJT39">
        <v>2</v>
      </c>
      <c r="AJU39">
        <v>0</v>
      </c>
      <c r="AJV39">
        <v>10</v>
      </c>
      <c r="AJW39">
        <v>25</v>
      </c>
      <c r="AKN39" t="s">
        <v>2242</v>
      </c>
      <c r="AKO39">
        <v>100</v>
      </c>
      <c r="AKP39" t="s">
        <v>2248</v>
      </c>
      <c r="AKS39">
        <v>30</v>
      </c>
      <c r="AKT39">
        <v>1</v>
      </c>
      <c r="AKU39">
        <v>0</v>
      </c>
      <c r="AKV39">
        <v>15</v>
      </c>
      <c r="AKW39">
        <v>50</v>
      </c>
      <c r="AKY39" t="s">
        <v>2244</v>
      </c>
      <c r="AMT39" t="s">
        <v>2245</v>
      </c>
      <c r="AMU39">
        <v>1</v>
      </c>
      <c r="AMV39">
        <v>0</v>
      </c>
      <c r="AMW39">
        <v>0</v>
      </c>
      <c r="AMX39">
        <v>0</v>
      </c>
      <c r="AQG39" t="s">
        <v>2290</v>
      </c>
      <c r="AQH39">
        <v>1</v>
      </c>
      <c r="AQI39">
        <v>0</v>
      </c>
      <c r="AQJ39">
        <v>0</v>
      </c>
      <c r="AQK39">
        <v>0</v>
      </c>
      <c r="AQL39">
        <v>0</v>
      </c>
      <c r="AQM39">
        <v>0</v>
      </c>
      <c r="AQN39">
        <v>0</v>
      </c>
      <c r="AQO39">
        <v>0</v>
      </c>
      <c r="AQP39">
        <v>0</v>
      </c>
      <c r="AQQ39">
        <v>0</v>
      </c>
      <c r="AQS39" t="s">
        <v>2260</v>
      </c>
      <c r="AQT39">
        <v>0</v>
      </c>
      <c r="AQU39">
        <v>0</v>
      </c>
      <c r="AQV39">
        <v>0</v>
      </c>
      <c r="AQW39">
        <v>0</v>
      </c>
      <c r="AQX39">
        <v>0</v>
      </c>
      <c r="AQY39">
        <v>0</v>
      </c>
      <c r="AQZ39">
        <v>0</v>
      </c>
      <c r="ARA39">
        <v>0</v>
      </c>
      <c r="ARB39">
        <v>0</v>
      </c>
      <c r="ARC39">
        <v>1</v>
      </c>
      <c r="ARD39">
        <v>0</v>
      </c>
      <c r="ARF39" t="s">
        <v>2452</v>
      </c>
      <c r="ARG39" t="s">
        <v>2305</v>
      </c>
      <c r="ARH39" t="s">
        <v>2244</v>
      </c>
      <c r="ARI39">
        <v>1</v>
      </c>
      <c r="ARJ39">
        <v>0</v>
      </c>
      <c r="ARK39">
        <v>0</v>
      </c>
      <c r="ARL39">
        <v>0</v>
      </c>
      <c r="ARM39">
        <v>0</v>
      </c>
      <c r="ARN39">
        <v>0</v>
      </c>
      <c r="ARP39" t="s">
        <v>2244</v>
      </c>
      <c r="ASA39" t="s">
        <v>2244</v>
      </c>
      <c r="ASB39" t="s">
        <v>2260</v>
      </c>
      <c r="ASC39">
        <v>0</v>
      </c>
      <c r="ASD39">
        <v>0</v>
      </c>
      <c r="ASE39">
        <v>0</v>
      </c>
      <c r="ASF39">
        <v>0</v>
      </c>
      <c r="ASG39">
        <v>0</v>
      </c>
      <c r="ASH39">
        <v>0</v>
      </c>
      <c r="ASI39">
        <v>0</v>
      </c>
      <c r="ASJ39">
        <v>0</v>
      </c>
      <c r="ASK39">
        <v>1</v>
      </c>
      <c r="ASL39">
        <v>0</v>
      </c>
      <c r="ASN39" t="s">
        <v>2290</v>
      </c>
      <c r="ASO39">
        <v>1</v>
      </c>
      <c r="ASP39">
        <v>0</v>
      </c>
      <c r="ASQ39">
        <v>0</v>
      </c>
      <c r="ASR39">
        <v>0</v>
      </c>
      <c r="ASS39">
        <v>0</v>
      </c>
      <c r="AST39">
        <v>0</v>
      </c>
      <c r="ASU39">
        <v>0</v>
      </c>
      <c r="ASV39">
        <v>0</v>
      </c>
      <c r="ASW39">
        <v>0</v>
      </c>
      <c r="ASX39">
        <v>0</v>
      </c>
      <c r="ASZ39" t="s">
        <v>2260</v>
      </c>
      <c r="ATA39">
        <v>0</v>
      </c>
      <c r="ATB39">
        <v>0</v>
      </c>
      <c r="ATC39">
        <v>0</v>
      </c>
      <c r="ATD39">
        <v>0</v>
      </c>
      <c r="ATE39">
        <v>0</v>
      </c>
      <c r="ATF39">
        <v>0</v>
      </c>
      <c r="ATG39">
        <v>0</v>
      </c>
      <c r="ATH39">
        <v>1</v>
      </c>
      <c r="ATI39">
        <v>0</v>
      </c>
      <c r="ATK39" t="s">
        <v>2260</v>
      </c>
      <c r="ATL39">
        <v>0</v>
      </c>
      <c r="ATM39">
        <v>0</v>
      </c>
      <c r="ATN39">
        <v>0</v>
      </c>
      <c r="ATO39">
        <v>0</v>
      </c>
      <c r="ATP39">
        <v>0</v>
      </c>
      <c r="ATQ39">
        <v>0</v>
      </c>
      <c r="ATR39">
        <v>0</v>
      </c>
      <c r="ATS39">
        <v>0</v>
      </c>
      <c r="ATT39">
        <v>1</v>
      </c>
      <c r="ATV39" t="s">
        <v>2264</v>
      </c>
      <c r="ATZ39" t="s">
        <v>2264</v>
      </c>
      <c r="AUD39" t="s">
        <v>2388</v>
      </c>
      <c r="AUF39" t="s">
        <v>2453</v>
      </c>
      <c r="AUI39">
        <v>545069329</v>
      </c>
      <c r="AUJ39" s="165">
        <v>45371.47179398148</v>
      </c>
      <c r="AUM39" t="s">
        <v>2265</v>
      </c>
      <c r="AUN39" t="s">
        <v>2266</v>
      </c>
      <c r="AUO39" t="s">
        <v>2267</v>
      </c>
    </row>
    <row r="40" spans="1:1237" x14ac:dyDescent="0.35">
      <c r="A40">
        <v>39</v>
      </c>
      <c r="B40" t="s">
        <v>2454</v>
      </c>
      <c r="C40" s="165">
        <v>45370</v>
      </c>
      <c r="D40" t="s">
        <v>2445</v>
      </c>
      <c r="E40" t="s">
        <v>2446</v>
      </c>
      <c r="F40" s="165">
        <v>45370.360689780093</v>
      </c>
      <c r="G40" s="165">
        <v>45371.506969270828</v>
      </c>
      <c r="H40" t="s">
        <v>2229</v>
      </c>
      <c r="K40" t="s">
        <v>2295</v>
      </c>
      <c r="L40" s="165">
        <v>45370</v>
      </c>
      <c r="M40" t="s">
        <v>73</v>
      </c>
      <c r="N40" t="s">
        <v>2447</v>
      </c>
      <c r="O40" t="s">
        <v>77</v>
      </c>
      <c r="P40" t="s">
        <v>2233</v>
      </c>
      <c r="S40" t="s">
        <v>2297</v>
      </c>
      <c r="T40" t="s">
        <v>2448</v>
      </c>
      <c r="V40" t="s">
        <v>2236</v>
      </c>
      <c r="X40" t="s">
        <v>2237</v>
      </c>
      <c r="AA40" t="s">
        <v>2290</v>
      </c>
      <c r="AB40">
        <v>0</v>
      </c>
      <c r="AC40">
        <v>0</v>
      </c>
      <c r="AD40">
        <v>0</v>
      </c>
      <c r="AE40">
        <v>1</v>
      </c>
      <c r="AF40">
        <v>1</v>
      </c>
      <c r="AI40"/>
      <c r="EK40" t="s">
        <v>2290</v>
      </c>
      <c r="EL40">
        <v>0</v>
      </c>
      <c r="EM40">
        <v>0</v>
      </c>
      <c r="EN40">
        <v>0</v>
      </c>
      <c r="EO40">
        <v>0</v>
      </c>
      <c r="EP40">
        <v>1</v>
      </c>
      <c r="EQ40">
        <v>1</v>
      </c>
      <c r="JB40" t="s">
        <v>2455</v>
      </c>
      <c r="JC40">
        <v>0</v>
      </c>
      <c r="JD40">
        <v>0</v>
      </c>
      <c r="JE40">
        <v>0</v>
      </c>
      <c r="JF40">
        <v>0</v>
      </c>
      <c r="JG40">
        <v>0</v>
      </c>
      <c r="JH40">
        <v>0</v>
      </c>
      <c r="JI40">
        <v>0</v>
      </c>
      <c r="JJ40">
        <v>0</v>
      </c>
      <c r="JK40">
        <v>0</v>
      </c>
      <c r="JL40">
        <v>0</v>
      </c>
      <c r="JM40">
        <v>0</v>
      </c>
      <c r="JN40">
        <v>0</v>
      </c>
      <c r="JO40">
        <v>0</v>
      </c>
      <c r="JP40">
        <v>0</v>
      </c>
      <c r="JQ40">
        <v>1</v>
      </c>
      <c r="JR40">
        <v>0</v>
      </c>
      <c r="JS40">
        <v>1</v>
      </c>
      <c r="JT40">
        <v>3</v>
      </c>
      <c r="QM40" t="s">
        <v>2242</v>
      </c>
      <c r="QN40">
        <v>300</v>
      </c>
      <c r="QO40" t="s">
        <v>2336</v>
      </c>
      <c r="QR40">
        <v>14</v>
      </c>
      <c r="QS40">
        <v>1</v>
      </c>
      <c r="QT40">
        <v>0</v>
      </c>
      <c r="QU40">
        <v>150</v>
      </c>
      <c r="QV40">
        <v>500</v>
      </c>
      <c r="QX40" t="s">
        <v>2244</v>
      </c>
      <c r="SF40" t="s">
        <v>2245</v>
      </c>
      <c r="SG40">
        <v>1</v>
      </c>
      <c r="SH40">
        <v>0</v>
      </c>
      <c r="SI40">
        <v>0</v>
      </c>
      <c r="SJ40">
        <v>0</v>
      </c>
      <c r="UW40" t="s">
        <v>2456</v>
      </c>
      <c r="UX40">
        <v>1</v>
      </c>
      <c r="UY40">
        <v>1</v>
      </c>
      <c r="UZ40">
        <v>1</v>
      </c>
      <c r="VA40">
        <v>1</v>
      </c>
      <c r="VB40">
        <v>0</v>
      </c>
      <c r="VC40">
        <v>0</v>
      </c>
      <c r="VD40">
        <v>0</v>
      </c>
      <c r="VE40">
        <v>0</v>
      </c>
      <c r="VF40">
        <v>0</v>
      </c>
      <c r="VG40">
        <v>0</v>
      </c>
      <c r="VH40">
        <v>0</v>
      </c>
      <c r="VI40">
        <v>0</v>
      </c>
      <c r="VJ40">
        <v>0</v>
      </c>
      <c r="VK40">
        <v>0</v>
      </c>
      <c r="VL40">
        <v>0</v>
      </c>
      <c r="VM40">
        <v>0</v>
      </c>
      <c r="VN40">
        <v>0</v>
      </c>
      <c r="VO40">
        <v>1</v>
      </c>
      <c r="VP40">
        <v>1</v>
      </c>
      <c r="VQ40">
        <v>0</v>
      </c>
      <c r="VR40">
        <v>0</v>
      </c>
      <c r="VS40">
        <v>0</v>
      </c>
      <c r="VT40">
        <v>0</v>
      </c>
      <c r="VU40">
        <v>0</v>
      </c>
      <c r="VV40">
        <v>0</v>
      </c>
      <c r="VW40">
        <v>0</v>
      </c>
      <c r="VX40">
        <v>0</v>
      </c>
      <c r="VY40">
        <v>0</v>
      </c>
      <c r="VZ40">
        <v>6</v>
      </c>
      <c r="WB40" t="s">
        <v>2242</v>
      </c>
      <c r="WC40" t="s">
        <v>2457</v>
      </c>
      <c r="WD40">
        <v>0</v>
      </c>
      <c r="WE40">
        <v>1</v>
      </c>
      <c r="WF40">
        <v>0</v>
      </c>
      <c r="WH40">
        <v>500</v>
      </c>
      <c r="WJ40" t="s">
        <v>2359</v>
      </c>
      <c r="WM40">
        <v>15</v>
      </c>
      <c r="WN40">
        <v>2</v>
      </c>
      <c r="WO40">
        <v>0</v>
      </c>
      <c r="WP40">
        <v>3000</v>
      </c>
      <c r="WQ40">
        <v>20000</v>
      </c>
      <c r="WS40" t="s">
        <v>2242</v>
      </c>
      <c r="WT40" t="s">
        <v>2457</v>
      </c>
      <c r="WU40">
        <v>0</v>
      </c>
      <c r="WV40">
        <v>1</v>
      </c>
      <c r="WW40">
        <v>0</v>
      </c>
      <c r="WY40">
        <v>500</v>
      </c>
      <c r="XA40" t="s">
        <v>2379</v>
      </c>
      <c r="XD40">
        <v>20</v>
      </c>
      <c r="XE40">
        <v>2</v>
      </c>
      <c r="XF40">
        <v>0</v>
      </c>
      <c r="XG40">
        <v>2000</v>
      </c>
      <c r="XH40">
        <v>4000</v>
      </c>
      <c r="XJ40" t="s">
        <v>2242</v>
      </c>
      <c r="XK40" t="s">
        <v>2457</v>
      </c>
      <c r="XL40">
        <v>0</v>
      </c>
      <c r="XM40">
        <v>1</v>
      </c>
      <c r="XN40">
        <v>0</v>
      </c>
      <c r="XP40">
        <v>550</v>
      </c>
      <c r="XR40" t="s">
        <v>2359</v>
      </c>
      <c r="XU40">
        <v>20</v>
      </c>
      <c r="XV40">
        <v>2</v>
      </c>
      <c r="XW40">
        <v>0</v>
      </c>
      <c r="XX40">
        <v>2000</v>
      </c>
      <c r="XY40">
        <v>4000</v>
      </c>
      <c r="YA40" t="s">
        <v>2242</v>
      </c>
      <c r="YB40" t="s">
        <v>2457</v>
      </c>
      <c r="YC40">
        <v>0</v>
      </c>
      <c r="YD40">
        <v>1</v>
      </c>
      <c r="YE40">
        <v>0</v>
      </c>
      <c r="YG40">
        <v>750</v>
      </c>
      <c r="YI40" t="s">
        <v>2359</v>
      </c>
      <c r="YL40">
        <v>20</v>
      </c>
      <c r="YM40">
        <v>2</v>
      </c>
      <c r="YN40">
        <v>0</v>
      </c>
      <c r="YO40">
        <v>2000</v>
      </c>
      <c r="YP40">
        <v>3000</v>
      </c>
      <c r="AFC40" t="s">
        <v>2242</v>
      </c>
      <c r="AFD40" t="s">
        <v>2457</v>
      </c>
      <c r="AFE40">
        <v>0</v>
      </c>
      <c r="AFF40">
        <v>1</v>
      </c>
      <c r="AFG40">
        <v>0</v>
      </c>
      <c r="AFI40">
        <v>750</v>
      </c>
      <c r="AFK40" t="s">
        <v>2359</v>
      </c>
      <c r="AFN40">
        <v>1500</v>
      </c>
      <c r="AFO40">
        <v>2</v>
      </c>
      <c r="AFP40">
        <v>0</v>
      </c>
      <c r="AFQ40">
        <v>3000</v>
      </c>
      <c r="AFR40">
        <v>3000</v>
      </c>
      <c r="AFT40" t="s">
        <v>2242</v>
      </c>
      <c r="AFU40" t="s">
        <v>2457</v>
      </c>
      <c r="AFV40">
        <v>0</v>
      </c>
      <c r="AFW40">
        <v>1</v>
      </c>
      <c r="AFX40">
        <v>0</v>
      </c>
      <c r="AFZ40">
        <v>750</v>
      </c>
      <c r="AGB40" t="s">
        <v>2359</v>
      </c>
      <c r="AGE40">
        <v>3000</v>
      </c>
      <c r="AGF40">
        <v>2</v>
      </c>
      <c r="AGG40">
        <v>0</v>
      </c>
      <c r="AGH40">
        <v>3000</v>
      </c>
      <c r="AGI40">
        <v>10000</v>
      </c>
      <c r="AKY40" t="s">
        <v>2244</v>
      </c>
      <c r="AMT40" t="s">
        <v>2245</v>
      </c>
      <c r="AMU40">
        <v>1</v>
      </c>
      <c r="AMV40">
        <v>0</v>
      </c>
      <c r="AMW40">
        <v>0</v>
      </c>
      <c r="AMX40">
        <v>0</v>
      </c>
      <c r="AQG40" t="s">
        <v>2290</v>
      </c>
      <c r="AQH40">
        <v>1</v>
      </c>
      <c r="AQI40">
        <v>0</v>
      </c>
      <c r="AQJ40">
        <v>0</v>
      </c>
      <c r="AQK40">
        <v>0</v>
      </c>
      <c r="AQL40">
        <v>0</v>
      </c>
      <c r="AQM40">
        <v>0</v>
      </c>
      <c r="AQN40">
        <v>0</v>
      </c>
      <c r="AQO40">
        <v>0</v>
      </c>
      <c r="AQP40">
        <v>0</v>
      </c>
      <c r="AQQ40">
        <v>0</v>
      </c>
      <c r="AQS40" t="s">
        <v>506</v>
      </c>
      <c r="AQT40">
        <v>0</v>
      </c>
      <c r="AQU40">
        <v>0</v>
      </c>
      <c r="AQV40">
        <v>0</v>
      </c>
      <c r="AQW40">
        <v>0</v>
      </c>
      <c r="AQX40">
        <v>0</v>
      </c>
      <c r="AQY40">
        <v>0</v>
      </c>
      <c r="AQZ40">
        <v>0</v>
      </c>
      <c r="ARA40">
        <v>0</v>
      </c>
      <c r="ARB40">
        <v>1</v>
      </c>
      <c r="ARC40">
        <v>0</v>
      </c>
      <c r="ARD40">
        <v>0</v>
      </c>
      <c r="ARE40" t="s">
        <v>2458</v>
      </c>
      <c r="ARF40" t="s">
        <v>2257</v>
      </c>
      <c r="ARG40" t="s">
        <v>2258</v>
      </c>
      <c r="ARH40" t="s">
        <v>2244</v>
      </c>
      <c r="ARI40">
        <v>1</v>
      </c>
      <c r="ARJ40">
        <v>0</v>
      </c>
      <c r="ARK40">
        <v>0</v>
      </c>
      <c r="ARL40">
        <v>0</v>
      </c>
      <c r="ARM40">
        <v>0</v>
      </c>
      <c r="ARN40">
        <v>0</v>
      </c>
      <c r="ARP40" t="s">
        <v>2244</v>
      </c>
      <c r="ASA40" t="s">
        <v>2259</v>
      </c>
      <c r="ASB40" t="s">
        <v>2290</v>
      </c>
      <c r="ASC40">
        <v>1</v>
      </c>
      <c r="ASD40">
        <v>0</v>
      </c>
      <c r="ASE40">
        <v>0</v>
      </c>
      <c r="ASF40">
        <v>0</v>
      </c>
      <c r="ASG40">
        <v>0</v>
      </c>
      <c r="ASH40">
        <v>0</v>
      </c>
      <c r="ASI40">
        <v>0</v>
      </c>
      <c r="ASJ40">
        <v>0</v>
      </c>
      <c r="ASK40">
        <v>0</v>
      </c>
      <c r="ASL40">
        <v>0</v>
      </c>
      <c r="ASN40" t="s">
        <v>2290</v>
      </c>
      <c r="ASO40">
        <v>1</v>
      </c>
      <c r="ASP40">
        <v>0</v>
      </c>
      <c r="ASQ40">
        <v>0</v>
      </c>
      <c r="ASR40">
        <v>0</v>
      </c>
      <c r="ASS40">
        <v>0</v>
      </c>
      <c r="AST40">
        <v>0</v>
      </c>
      <c r="ASU40">
        <v>0</v>
      </c>
      <c r="ASV40">
        <v>0</v>
      </c>
      <c r="ASW40">
        <v>0</v>
      </c>
      <c r="ASX40">
        <v>0</v>
      </c>
      <c r="ASZ40" t="s">
        <v>2290</v>
      </c>
      <c r="ATA40">
        <v>1</v>
      </c>
      <c r="ATB40">
        <v>0</v>
      </c>
      <c r="ATC40">
        <v>0</v>
      </c>
      <c r="ATD40">
        <v>0</v>
      </c>
      <c r="ATE40">
        <v>0</v>
      </c>
      <c r="ATF40">
        <v>0</v>
      </c>
      <c r="ATG40">
        <v>0</v>
      </c>
      <c r="ATH40">
        <v>0</v>
      </c>
      <c r="ATI40">
        <v>0</v>
      </c>
      <c r="ATK40" t="s">
        <v>2290</v>
      </c>
      <c r="ATL40">
        <v>1</v>
      </c>
      <c r="ATM40">
        <v>0</v>
      </c>
      <c r="ATN40">
        <v>0</v>
      </c>
      <c r="ATO40">
        <v>0</v>
      </c>
      <c r="ATP40">
        <v>0</v>
      </c>
      <c r="ATQ40">
        <v>0</v>
      </c>
      <c r="ATR40">
        <v>0</v>
      </c>
      <c r="ATS40">
        <v>0</v>
      </c>
      <c r="ATT40">
        <v>0</v>
      </c>
      <c r="ATV40" t="s">
        <v>2264</v>
      </c>
      <c r="ATZ40" t="s">
        <v>2264</v>
      </c>
      <c r="AUD40" t="s">
        <v>2459</v>
      </c>
      <c r="AUF40" t="s">
        <v>2363</v>
      </c>
      <c r="AUI40">
        <v>545090328</v>
      </c>
      <c r="AUJ40" s="165">
        <v>45371.507650462961</v>
      </c>
      <c r="AUM40" t="s">
        <v>2265</v>
      </c>
      <c r="AUN40" t="s">
        <v>2266</v>
      </c>
      <c r="AUO40" t="s">
        <v>2267</v>
      </c>
    </row>
    <row r="41" spans="1:1237" x14ac:dyDescent="0.35">
      <c r="A41">
        <v>40</v>
      </c>
      <c r="B41" t="s">
        <v>2460</v>
      </c>
      <c r="C41" s="165">
        <v>45370</v>
      </c>
      <c r="D41" t="s">
        <v>2445</v>
      </c>
      <c r="E41" t="s">
        <v>2446</v>
      </c>
      <c r="F41" s="165">
        <v>45370.433606215272</v>
      </c>
      <c r="G41" s="165">
        <v>45371.506514502311</v>
      </c>
      <c r="H41" t="s">
        <v>2229</v>
      </c>
      <c r="K41" t="s">
        <v>2295</v>
      </c>
      <c r="L41" s="165">
        <v>45370</v>
      </c>
      <c r="M41" t="s">
        <v>73</v>
      </c>
      <c r="N41" t="s">
        <v>2447</v>
      </c>
      <c r="O41" t="s">
        <v>77</v>
      </c>
      <c r="P41" t="s">
        <v>2233</v>
      </c>
      <c r="S41" t="s">
        <v>2297</v>
      </c>
      <c r="T41" t="s">
        <v>2448</v>
      </c>
      <c r="V41" t="s">
        <v>2236</v>
      </c>
      <c r="X41" t="s">
        <v>2237</v>
      </c>
      <c r="AA41" t="s">
        <v>2290</v>
      </c>
      <c r="AB41">
        <v>0</v>
      </c>
      <c r="AC41">
        <v>0</v>
      </c>
      <c r="AD41">
        <v>0</v>
      </c>
      <c r="AE41">
        <v>1</v>
      </c>
      <c r="AF41">
        <v>1</v>
      </c>
      <c r="AI41"/>
      <c r="EK41" t="s">
        <v>2290</v>
      </c>
      <c r="EL41">
        <v>0</v>
      </c>
      <c r="EM41">
        <v>0</v>
      </c>
      <c r="EN41">
        <v>0</v>
      </c>
      <c r="EO41">
        <v>0</v>
      </c>
      <c r="EP41">
        <v>1</v>
      </c>
      <c r="EQ41">
        <v>1</v>
      </c>
      <c r="JB41" t="s">
        <v>2455</v>
      </c>
      <c r="JC41">
        <v>0</v>
      </c>
      <c r="JD41">
        <v>0</v>
      </c>
      <c r="JE41">
        <v>0</v>
      </c>
      <c r="JF41">
        <v>0</v>
      </c>
      <c r="JG41">
        <v>0</v>
      </c>
      <c r="JH41">
        <v>0</v>
      </c>
      <c r="JI41">
        <v>0</v>
      </c>
      <c r="JJ41">
        <v>0</v>
      </c>
      <c r="JK41">
        <v>0</v>
      </c>
      <c r="JL41">
        <v>0</v>
      </c>
      <c r="JM41">
        <v>0</v>
      </c>
      <c r="JN41">
        <v>0</v>
      </c>
      <c r="JO41">
        <v>0</v>
      </c>
      <c r="JP41">
        <v>0</v>
      </c>
      <c r="JQ41">
        <v>1</v>
      </c>
      <c r="JR41">
        <v>0</v>
      </c>
      <c r="JS41">
        <v>1</v>
      </c>
      <c r="JT41">
        <v>3</v>
      </c>
      <c r="QM41" t="s">
        <v>2242</v>
      </c>
      <c r="QN41">
        <v>300</v>
      </c>
      <c r="QO41" t="s">
        <v>2240</v>
      </c>
      <c r="QR41">
        <v>10</v>
      </c>
      <c r="QS41">
        <v>1</v>
      </c>
      <c r="QT41">
        <v>0</v>
      </c>
      <c r="QU41">
        <v>25</v>
      </c>
      <c r="QV41">
        <v>50</v>
      </c>
      <c r="QX41" t="s">
        <v>2244</v>
      </c>
      <c r="SF41" t="s">
        <v>2245</v>
      </c>
      <c r="SG41">
        <v>1</v>
      </c>
      <c r="SH41">
        <v>0</v>
      </c>
      <c r="SI41">
        <v>0</v>
      </c>
      <c r="SJ41">
        <v>0</v>
      </c>
      <c r="UW41" t="s">
        <v>2461</v>
      </c>
      <c r="UX41">
        <v>1</v>
      </c>
      <c r="UY41">
        <v>1</v>
      </c>
      <c r="UZ41">
        <v>1</v>
      </c>
      <c r="VA41">
        <v>1</v>
      </c>
      <c r="VB41">
        <v>0</v>
      </c>
      <c r="VC41">
        <v>0</v>
      </c>
      <c r="VD41">
        <v>0</v>
      </c>
      <c r="VE41">
        <v>0</v>
      </c>
      <c r="VF41">
        <v>0</v>
      </c>
      <c r="VG41">
        <v>0</v>
      </c>
      <c r="VH41">
        <v>0</v>
      </c>
      <c r="VI41">
        <v>0</v>
      </c>
      <c r="VJ41">
        <v>0</v>
      </c>
      <c r="VK41">
        <v>0</v>
      </c>
      <c r="VL41">
        <v>0</v>
      </c>
      <c r="VM41">
        <v>0</v>
      </c>
      <c r="VN41">
        <v>1</v>
      </c>
      <c r="VO41">
        <v>1</v>
      </c>
      <c r="VP41">
        <v>1</v>
      </c>
      <c r="VQ41">
        <v>0</v>
      </c>
      <c r="VR41">
        <v>0</v>
      </c>
      <c r="VS41">
        <v>0</v>
      </c>
      <c r="VT41">
        <v>0</v>
      </c>
      <c r="VU41">
        <v>0</v>
      </c>
      <c r="VV41">
        <v>0</v>
      </c>
      <c r="VW41">
        <v>0</v>
      </c>
      <c r="VX41">
        <v>0</v>
      </c>
      <c r="VY41">
        <v>0</v>
      </c>
      <c r="VZ41">
        <v>7</v>
      </c>
      <c r="WB41" t="s">
        <v>2242</v>
      </c>
      <c r="WC41" t="s">
        <v>2457</v>
      </c>
      <c r="WD41">
        <v>0</v>
      </c>
      <c r="WE41">
        <v>1</v>
      </c>
      <c r="WF41">
        <v>0</v>
      </c>
      <c r="WH41">
        <v>700</v>
      </c>
      <c r="WJ41" t="s">
        <v>2359</v>
      </c>
      <c r="WM41">
        <v>10</v>
      </c>
      <c r="WN41">
        <v>3</v>
      </c>
      <c r="WO41">
        <v>0</v>
      </c>
      <c r="WP41">
        <v>20000</v>
      </c>
      <c r="WQ41">
        <v>50000</v>
      </c>
      <c r="WS41" t="s">
        <v>2242</v>
      </c>
      <c r="WT41" t="s">
        <v>2457</v>
      </c>
      <c r="WU41">
        <v>0</v>
      </c>
      <c r="WV41">
        <v>1</v>
      </c>
      <c r="WW41">
        <v>0</v>
      </c>
      <c r="WY41">
        <v>750</v>
      </c>
      <c r="XA41" t="s">
        <v>2359</v>
      </c>
      <c r="XD41">
        <v>10</v>
      </c>
      <c r="XE41">
        <v>3</v>
      </c>
      <c r="XF41">
        <v>0</v>
      </c>
      <c r="XG41">
        <v>20000</v>
      </c>
      <c r="XH41">
        <v>50000</v>
      </c>
      <c r="XJ41" t="s">
        <v>2242</v>
      </c>
      <c r="XK41" t="s">
        <v>2457</v>
      </c>
      <c r="XL41">
        <v>0</v>
      </c>
      <c r="XM41">
        <v>1</v>
      </c>
      <c r="XN41">
        <v>0</v>
      </c>
      <c r="XP41">
        <v>750</v>
      </c>
      <c r="XR41" t="s">
        <v>2359</v>
      </c>
      <c r="XU41">
        <v>20</v>
      </c>
      <c r="XV41">
        <v>3</v>
      </c>
      <c r="XW41">
        <v>0</v>
      </c>
      <c r="XX41">
        <v>20000</v>
      </c>
      <c r="XY41">
        <v>50000</v>
      </c>
      <c r="YA41" t="s">
        <v>2242</v>
      </c>
      <c r="YB41" t="s">
        <v>2457</v>
      </c>
      <c r="YC41">
        <v>0</v>
      </c>
      <c r="YD41">
        <v>1</v>
      </c>
      <c r="YE41">
        <v>0</v>
      </c>
      <c r="YG41">
        <v>900</v>
      </c>
      <c r="YI41" t="s">
        <v>2379</v>
      </c>
      <c r="YL41">
        <v>7</v>
      </c>
      <c r="YM41">
        <v>3</v>
      </c>
      <c r="YN41">
        <v>0</v>
      </c>
      <c r="YO41">
        <v>2000</v>
      </c>
      <c r="YP41">
        <v>4000</v>
      </c>
      <c r="AEL41" t="s">
        <v>2242</v>
      </c>
      <c r="AEM41" t="s">
        <v>2457</v>
      </c>
      <c r="AEN41">
        <v>0</v>
      </c>
      <c r="AEO41">
        <v>1</v>
      </c>
      <c r="AEP41">
        <v>0</v>
      </c>
      <c r="AER41">
        <v>1250</v>
      </c>
      <c r="AET41" t="s">
        <v>2359</v>
      </c>
      <c r="AEW41">
        <v>3</v>
      </c>
      <c r="AEX41">
        <v>3</v>
      </c>
      <c r="AEY41">
        <v>1</v>
      </c>
      <c r="AEZ41">
        <v>4000</v>
      </c>
      <c r="AFA41">
        <v>10000</v>
      </c>
      <c r="AFC41" t="s">
        <v>2242</v>
      </c>
      <c r="AFD41" t="s">
        <v>2457</v>
      </c>
      <c r="AFE41">
        <v>0</v>
      </c>
      <c r="AFF41">
        <v>1</v>
      </c>
      <c r="AFG41">
        <v>0</v>
      </c>
      <c r="AFI41">
        <v>750</v>
      </c>
      <c r="AFK41" t="s">
        <v>2379</v>
      </c>
      <c r="AFN41">
        <v>7</v>
      </c>
      <c r="AFO41">
        <v>3</v>
      </c>
      <c r="AFP41">
        <v>0</v>
      </c>
      <c r="AFQ41">
        <v>3000</v>
      </c>
      <c r="AFR41">
        <v>5000</v>
      </c>
      <c r="AFT41" t="s">
        <v>2242</v>
      </c>
      <c r="AFU41" t="s">
        <v>2457</v>
      </c>
      <c r="AFV41">
        <v>0</v>
      </c>
      <c r="AFW41">
        <v>1</v>
      </c>
      <c r="AFX41">
        <v>0</v>
      </c>
      <c r="AFZ41">
        <v>1000</v>
      </c>
      <c r="AGB41" t="s">
        <v>2379</v>
      </c>
      <c r="AGE41">
        <v>7</v>
      </c>
      <c r="AGF41">
        <v>3</v>
      </c>
      <c r="AGG41">
        <v>0</v>
      </c>
      <c r="AGH41">
        <v>2000</v>
      </c>
      <c r="AGI41">
        <v>4000</v>
      </c>
      <c r="AKY41" t="s">
        <v>2244</v>
      </c>
      <c r="AMT41" t="s">
        <v>2328</v>
      </c>
      <c r="AMU41">
        <v>0</v>
      </c>
      <c r="AMV41">
        <v>1</v>
      </c>
      <c r="AMW41">
        <v>0</v>
      </c>
      <c r="AMX41">
        <v>0</v>
      </c>
      <c r="AMY41" t="s">
        <v>2462</v>
      </c>
      <c r="AMZ41">
        <v>0</v>
      </c>
      <c r="ANA41">
        <v>0</v>
      </c>
      <c r="ANB41">
        <v>0</v>
      </c>
      <c r="ANC41">
        <v>1</v>
      </c>
      <c r="AND41">
        <v>0</v>
      </c>
      <c r="ANE41">
        <v>0</v>
      </c>
      <c r="ANF41">
        <v>0</v>
      </c>
      <c r="ANG41">
        <v>0</v>
      </c>
      <c r="ANH41">
        <v>0</v>
      </c>
      <c r="ANI41">
        <v>0</v>
      </c>
      <c r="ANJ41">
        <v>0</v>
      </c>
      <c r="ANK41">
        <v>0</v>
      </c>
      <c r="ANL41">
        <v>0</v>
      </c>
      <c r="ANM41">
        <v>0</v>
      </c>
      <c r="ANN41">
        <v>0</v>
      </c>
      <c r="ANO41">
        <v>0</v>
      </c>
      <c r="ANP41">
        <v>1</v>
      </c>
      <c r="ANQ41">
        <v>1</v>
      </c>
      <c r="ANR41">
        <v>1</v>
      </c>
      <c r="ANS41">
        <v>0</v>
      </c>
      <c r="ANT41">
        <v>0</v>
      </c>
      <c r="ANU41">
        <v>0</v>
      </c>
      <c r="ANV41">
        <v>0</v>
      </c>
      <c r="ANW41">
        <v>0</v>
      </c>
      <c r="ANX41">
        <v>0</v>
      </c>
      <c r="ANY41">
        <v>0</v>
      </c>
      <c r="ANZ41">
        <v>0</v>
      </c>
      <c r="AOA41">
        <v>0</v>
      </c>
      <c r="AOB41" t="s">
        <v>2329</v>
      </c>
      <c r="AOC41">
        <v>0</v>
      </c>
      <c r="AOD41">
        <v>0</v>
      </c>
      <c r="AOE41">
        <v>0</v>
      </c>
      <c r="AOF41">
        <v>0</v>
      </c>
      <c r="AOG41">
        <v>0</v>
      </c>
      <c r="AOH41">
        <v>1</v>
      </c>
      <c r="AOI41">
        <v>0</v>
      </c>
      <c r="AOJ41">
        <v>0</v>
      </c>
      <c r="AOK41">
        <v>0</v>
      </c>
      <c r="AOL41">
        <v>0</v>
      </c>
      <c r="AOM41">
        <v>0</v>
      </c>
      <c r="AON41">
        <v>0</v>
      </c>
      <c r="AQG41" t="s">
        <v>2290</v>
      </c>
      <c r="AQH41">
        <v>1</v>
      </c>
      <c r="AQI41">
        <v>0</v>
      </c>
      <c r="AQJ41">
        <v>0</v>
      </c>
      <c r="AQK41">
        <v>0</v>
      </c>
      <c r="AQL41">
        <v>0</v>
      </c>
      <c r="AQM41">
        <v>0</v>
      </c>
      <c r="AQN41">
        <v>0</v>
      </c>
      <c r="AQO41">
        <v>0</v>
      </c>
      <c r="AQP41">
        <v>0</v>
      </c>
      <c r="AQQ41">
        <v>0</v>
      </c>
      <c r="AQS41" t="s">
        <v>506</v>
      </c>
      <c r="AQT41">
        <v>0</v>
      </c>
      <c r="AQU41">
        <v>0</v>
      </c>
      <c r="AQV41">
        <v>0</v>
      </c>
      <c r="AQW41">
        <v>0</v>
      </c>
      <c r="AQX41">
        <v>0</v>
      </c>
      <c r="AQY41">
        <v>0</v>
      </c>
      <c r="AQZ41">
        <v>0</v>
      </c>
      <c r="ARA41">
        <v>0</v>
      </c>
      <c r="ARB41">
        <v>1</v>
      </c>
      <c r="ARC41">
        <v>0</v>
      </c>
      <c r="ARD41">
        <v>0</v>
      </c>
      <c r="ARE41" t="s">
        <v>2458</v>
      </c>
      <c r="ARF41" t="s">
        <v>2257</v>
      </c>
      <c r="ARG41" t="s">
        <v>2258</v>
      </c>
      <c r="ARH41" t="s">
        <v>2244</v>
      </c>
      <c r="ARI41">
        <v>1</v>
      </c>
      <c r="ARJ41">
        <v>0</v>
      </c>
      <c r="ARK41">
        <v>0</v>
      </c>
      <c r="ARL41">
        <v>0</v>
      </c>
      <c r="ARM41">
        <v>0</v>
      </c>
      <c r="ARN41">
        <v>0</v>
      </c>
      <c r="ARP41" t="s">
        <v>2244</v>
      </c>
      <c r="ASA41" t="s">
        <v>2259</v>
      </c>
      <c r="ASB41" t="s">
        <v>2290</v>
      </c>
      <c r="ASC41">
        <v>1</v>
      </c>
      <c r="ASD41">
        <v>0</v>
      </c>
      <c r="ASE41">
        <v>0</v>
      </c>
      <c r="ASF41">
        <v>0</v>
      </c>
      <c r="ASG41">
        <v>0</v>
      </c>
      <c r="ASH41">
        <v>0</v>
      </c>
      <c r="ASI41">
        <v>0</v>
      </c>
      <c r="ASJ41">
        <v>0</v>
      </c>
      <c r="ASK41">
        <v>0</v>
      </c>
      <c r="ASL41">
        <v>0</v>
      </c>
      <c r="ASN41" t="s">
        <v>2290</v>
      </c>
      <c r="ASO41">
        <v>1</v>
      </c>
      <c r="ASP41">
        <v>0</v>
      </c>
      <c r="ASQ41">
        <v>0</v>
      </c>
      <c r="ASR41">
        <v>0</v>
      </c>
      <c r="ASS41">
        <v>0</v>
      </c>
      <c r="AST41">
        <v>0</v>
      </c>
      <c r="ASU41">
        <v>0</v>
      </c>
      <c r="ASV41">
        <v>0</v>
      </c>
      <c r="ASW41">
        <v>0</v>
      </c>
      <c r="ASX41">
        <v>0</v>
      </c>
      <c r="ASZ41" t="s">
        <v>2290</v>
      </c>
      <c r="ATA41">
        <v>1</v>
      </c>
      <c r="ATB41">
        <v>0</v>
      </c>
      <c r="ATC41">
        <v>0</v>
      </c>
      <c r="ATD41">
        <v>0</v>
      </c>
      <c r="ATE41">
        <v>0</v>
      </c>
      <c r="ATF41">
        <v>0</v>
      </c>
      <c r="ATG41">
        <v>0</v>
      </c>
      <c r="ATH41">
        <v>0</v>
      </c>
      <c r="ATI41">
        <v>0</v>
      </c>
      <c r="ATK41" t="s">
        <v>2290</v>
      </c>
      <c r="ATL41">
        <v>1</v>
      </c>
      <c r="ATM41">
        <v>0</v>
      </c>
      <c r="ATN41">
        <v>0</v>
      </c>
      <c r="ATO41">
        <v>0</v>
      </c>
      <c r="ATP41">
        <v>0</v>
      </c>
      <c r="ATQ41">
        <v>0</v>
      </c>
      <c r="ATR41">
        <v>0</v>
      </c>
      <c r="ATS41">
        <v>0</v>
      </c>
      <c r="ATT41">
        <v>0</v>
      </c>
      <c r="ATV41" t="s">
        <v>2264</v>
      </c>
      <c r="ATZ41" t="s">
        <v>2264</v>
      </c>
      <c r="AUD41" t="s">
        <v>2388</v>
      </c>
      <c r="AUF41" t="s">
        <v>2363</v>
      </c>
      <c r="AUI41">
        <v>545090345</v>
      </c>
      <c r="AUJ41" s="165">
        <v>45371.507708333331</v>
      </c>
      <c r="AUM41" t="s">
        <v>2265</v>
      </c>
      <c r="AUN41" t="s">
        <v>2266</v>
      </c>
      <c r="AUO41" t="s">
        <v>2267</v>
      </c>
    </row>
    <row r="42" spans="1:1237" x14ac:dyDescent="0.35">
      <c r="A42">
        <v>41</v>
      </c>
      <c r="B42" t="s">
        <v>2463</v>
      </c>
      <c r="C42" s="165">
        <v>45370</v>
      </c>
      <c r="D42" t="s">
        <v>2445</v>
      </c>
      <c r="E42" t="s">
        <v>2446</v>
      </c>
      <c r="F42" s="165">
        <v>45370.457242789351</v>
      </c>
      <c r="G42" s="165">
        <v>45371.50725033565</v>
      </c>
      <c r="H42" t="s">
        <v>2229</v>
      </c>
      <c r="K42" t="s">
        <v>2295</v>
      </c>
      <c r="L42" s="165">
        <v>45370</v>
      </c>
      <c r="M42" t="s">
        <v>73</v>
      </c>
      <c r="N42" t="s">
        <v>2447</v>
      </c>
      <c r="O42" t="s">
        <v>77</v>
      </c>
      <c r="P42" t="s">
        <v>2233</v>
      </c>
      <c r="S42" t="s">
        <v>2297</v>
      </c>
      <c r="T42" t="s">
        <v>2448</v>
      </c>
      <c r="V42" t="s">
        <v>2236</v>
      </c>
      <c r="X42" t="s">
        <v>2299</v>
      </c>
      <c r="AA42" t="s">
        <v>2421</v>
      </c>
      <c r="AB42">
        <v>1</v>
      </c>
      <c r="AC42">
        <v>1</v>
      </c>
      <c r="AD42">
        <v>1</v>
      </c>
      <c r="AE42">
        <v>0</v>
      </c>
      <c r="AF42">
        <v>3</v>
      </c>
      <c r="AH42" t="s">
        <v>2242</v>
      </c>
      <c r="AI42">
        <v>1150</v>
      </c>
      <c r="AJ42" t="s">
        <v>2240</v>
      </c>
      <c r="AM42">
        <v>45</v>
      </c>
      <c r="AN42">
        <v>3</v>
      </c>
      <c r="AO42">
        <v>0</v>
      </c>
      <c r="AP42">
        <v>50</v>
      </c>
      <c r="AQ42">
        <v>200</v>
      </c>
      <c r="AS42" t="s">
        <v>2242</v>
      </c>
      <c r="AT42" t="s">
        <v>2279</v>
      </c>
      <c r="AU42">
        <v>1</v>
      </c>
      <c r="AV42">
        <v>0</v>
      </c>
      <c r="AW42">
        <v>750</v>
      </c>
      <c r="AY42" t="s">
        <v>2240</v>
      </c>
      <c r="BB42">
        <v>45</v>
      </c>
      <c r="BC42">
        <v>3</v>
      </c>
      <c r="BD42">
        <v>0</v>
      </c>
      <c r="BE42">
        <v>20</v>
      </c>
      <c r="BF42">
        <v>20</v>
      </c>
      <c r="BH42" t="s">
        <v>2242</v>
      </c>
      <c r="BI42" t="s">
        <v>2243</v>
      </c>
      <c r="BJ42">
        <v>1</v>
      </c>
      <c r="BK42">
        <v>1</v>
      </c>
      <c r="BL42">
        <v>450</v>
      </c>
      <c r="BM42">
        <v>300</v>
      </c>
      <c r="BN42" t="s">
        <v>2359</v>
      </c>
      <c r="BQ42">
        <v>7</v>
      </c>
      <c r="BR42">
        <v>3</v>
      </c>
      <c r="BS42">
        <v>0</v>
      </c>
      <c r="BT42">
        <v>200</v>
      </c>
      <c r="BU42">
        <v>450</v>
      </c>
      <c r="BW42" t="s">
        <v>2244</v>
      </c>
      <c r="CS42" t="s">
        <v>2245</v>
      </c>
      <c r="CT42">
        <v>1</v>
      </c>
      <c r="CU42">
        <v>0</v>
      </c>
      <c r="CV42">
        <v>0</v>
      </c>
      <c r="CW42">
        <v>0</v>
      </c>
      <c r="EK42" t="s">
        <v>2290</v>
      </c>
      <c r="EL42">
        <v>0</v>
      </c>
      <c r="EM42">
        <v>0</v>
      </c>
      <c r="EN42">
        <v>0</v>
      </c>
      <c r="EO42">
        <v>0</v>
      </c>
      <c r="EP42">
        <v>1</v>
      </c>
      <c r="EQ42">
        <v>1</v>
      </c>
      <c r="JB42" t="s">
        <v>2443</v>
      </c>
      <c r="JC42">
        <v>0</v>
      </c>
      <c r="JD42">
        <v>0</v>
      </c>
      <c r="JE42">
        <v>0</v>
      </c>
      <c r="JF42">
        <v>0</v>
      </c>
      <c r="JG42">
        <v>0</v>
      </c>
      <c r="JH42">
        <v>0</v>
      </c>
      <c r="JI42">
        <v>0</v>
      </c>
      <c r="JJ42">
        <v>0</v>
      </c>
      <c r="JK42">
        <v>0</v>
      </c>
      <c r="JL42">
        <v>0</v>
      </c>
      <c r="JM42">
        <v>0</v>
      </c>
      <c r="JN42">
        <v>0</v>
      </c>
      <c r="JO42">
        <v>1</v>
      </c>
      <c r="JP42">
        <v>0</v>
      </c>
      <c r="JQ42">
        <v>0</v>
      </c>
      <c r="JR42">
        <v>0</v>
      </c>
      <c r="JS42">
        <v>1</v>
      </c>
      <c r="JT42">
        <v>5</v>
      </c>
      <c r="PN42" t="s">
        <v>2242</v>
      </c>
      <c r="PO42">
        <v>1000</v>
      </c>
      <c r="PP42" t="s">
        <v>2240</v>
      </c>
      <c r="PS42">
        <v>30</v>
      </c>
      <c r="PT42">
        <v>2</v>
      </c>
      <c r="PU42">
        <v>0</v>
      </c>
      <c r="PV42">
        <v>100</v>
      </c>
      <c r="PW42">
        <v>1000</v>
      </c>
      <c r="QX42" t="s">
        <v>2244</v>
      </c>
      <c r="SF42" t="s">
        <v>2245</v>
      </c>
      <c r="SG42">
        <v>1</v>
      </c>
      <c r="SH42">
        <v>0</v>
      </c>
      <c r="SI42">
        <v>0</v>
      </c>
      <c r="SJ42">
        <v>0</v>
      </c>
      <c r="UW42" t="s">
        <v>2464</v>
      </c>
      <c r="UX42">
        <v>0</v>
      </c>
      <c r="UY42">
        <v>0</v>
      </c>
      <c r="UZ42">
        <v>0</v>
      </c>
      <c r="VA42">
        <v>0</v>
      </c>
      <c r="VB42">
        <v>0</v>
      </c>
      <c r="VC42">
        <v>0</v>
      </c>
      <c r="VD42">
        <v>0</v>
      </c>
      <c r="VE42">
        <v>0</v>
      </c>
      <c r="VF42">
        <v>0</v>
      </c>
      <c r="VG42">
        <v>0</v>
      </c>
      <c r="VH42">
        <v>0</v>
      </c>
      <c r="VI42">
        <v>0</v>
      </c>
      <c r="VJ42">
        <v>0</v>
      </c>
      <c r="VK42">
        <v>1</v>
      </c>
      <c r="VL42">
        <v>0</v>
      </c>
      <c r="VM42">
        <v>0</v>
      </c>
      <c r="VN42">
        <v>0</v>
      </c>
      <c r="VO42">
        <v>0</v>
      </c>
      <c r="VP42">
        <v>0</v>
      </c>
      <c r="VQ42">
        <v>0</v>
      </c>
      <c r="VR42">
        <v>0</v>
      </c>
      <c r="VS42">
        <v>0</v>
      </c>
      <c r="VT42">
        <v>0</v>
      </c>
      <c r="VU42">
        <v>0</v>
      </c>
      <c r="VV42">
        <v>0</v>
      </c>
      <c r="VW42">
        <v>0</v>
      </c>
      <c r="VX42">
        <v>0</v>
      </c>
      <c r="VY42">
        <v>0</v>
      </c>
      <c r="VZ42">
        <v>1</v>
      </c>
      <c r="ADE42" t="s">
        <v>2242</v>
      </c>
      <c r="ADF42">
        <v>1200</v>
      </c>
      <c r="ADG42" t="s">
        <v>2359</v>
      </c>
      <c r="ADJ42">
        <v>3</v>
      </c>
      <c r="ADK42">
        <v>1</v>
      </c>
      <c r="ADL42">
        <v>0</v>
      </c>
      <c r="ADM42">
        <v>200</v>
      </c>
      <c r="ADN42">
        <v>500</v>
      </c>
      <c r="AKY42" t="s">
        <v>2244</v>
      </c>
      <c r="AMT42" t="s">
        <v>2245</v>
      </c>
      <c r="AMU42">
        <v>1</v>
      </c>
      <c r="AMV42">
        <v>0</v>
      </c>
      <c r="AMW42">
        <v>0</v>
      </c>
      <c r="AMX42">
        <v>0</v>
      </c>
      <c r="AQG42" t="s">
        <v>2290</v>
      </c>
      <c r="AQH42">
        <v>1</v>
      </c>
      <c r="AQI42">
        <v>0</v>
      </c>
      <c r="AQJ42">
        <v>0</v>
      </c>
      <c r="AQK42">
        <v>0</v>
      </c>
      <c r="AQL42">
        <v>0</v>
      </c>
      <c r="AQM42">
        <v>0</v>
      </c>
      <c r="AQN42">
        <v>0</v>
      </c>
      <c r="AQO42">
        <v>0</v>
      </c>
      <c r="AQP42">
        <v>0</v>
      </c>
      <c r="AQQ42">
        <v>0</v>
      </c>
      <c r="AQS42" t="s">
        <v>506</v>
      </c>
      <c r="AQT42">
        <v>0</v>
      </c>
      <c r="AQU42">
        <v>0</v>
      </c>
      <c r="AQV42">
        <v>0</v>
      </c>
      <c r="AQW42">
        <v>0</v>
      </c>
      <c r="AQX42">
        <v>0</v>
      </c>
      <c r="AQY42">
        <v>0</v>
      </c>
      <c r="AQZ42">
        <v>0</v>
      </c>
      <c r="ARA42">
        <v>0</v>
      </c>
      <c r="ARB42">
        <v>1</v>
      </c>
      <c r="ARC42">
        <v>0</v>
      </c>
      <c r="ARD42">
        <v>0</v>
      </c>
      <c r="ARE42" t="s">
        <v>2458</v>
      </c>
      <c r="ARF42" t="s">
        <v>2257</v>
      </c>
      <c r="ARG42" t="s">
        <v>2258</v>
      </c>
      <c r="ARH42" t="s">
        <v>2244</v>
      </c>
      <c r="ARI42">
        <v>1</v>
      </c>
      <c r="ARJ42">
        <v>0</v>
      </c>
      <c r="ARK42">
        <v>0</v>
      </c>
      <c r="ARL42">
        <v>0</v>
      </c>
      <c r="ARM42">
        <v>0</v>
      </c>
      <c r="ARN42">
        <v>0</v>
      </c>
      <c r="ARP42" t="s">
        <v>2244</v>
      </c>
      <c r="ASA42" t="s">
        <v>2259</v>
      </c>
      <c r="ASB42" t="s">
        <v>2290</v>
      </c>
      <c r="ASC42">
        <v>1</v>
      </c>
      <c r="ASD42">
        <v>0</v>
      </c>
      <c r="ASE42">
        <v>0</v>
      </c>
      <c r="ASF42">
        <v>0</v>
      </c>
      <c r="ASG42">
        <v>0</v>
      </c>
      <c r="ASH42">
        <v>0</v>
      </c>
      <c r="ASI42">
        <v>0</v>
      </c>
      <c r="ASJ42">
        <v>0</v>
      </c>
      <c r="ASK42">
        <v>0</v>
      </c>
      <c r="ASL42">
        <v>0</v>
      </c>
      <c r="ASN42" t="s">
        <v>2290</v>
      </c>
      <c r="ASO42">
        <v>1</v>
      </c>
      <c r="ASP42">
        <v>0</v>
      </c>
      <c r="ASQ42">
        <v>0</v>
      </c>
      <c r="ASR42">
        <v>0</v>
      </c>
      <c r="ASS42">
        <v>0</v>
      </c>
      <c r="AST42">
        <v>0</v>
      </c>
      <c r="ASU42">
        <v>0</v>
      </c>
      <c r="ASV42">
        <v>0</v>
      </c>
      <c r="ASW42">
        <v>0</v>
      </c>
      <c r="ASX42">
        <v>0</v>
      </c>
      <c r="ASZ42" t="s">
        <v>2290</v>
      </c>
      <c r="ATA42">
        <v>1</v>
      </c>
      <c r="ATB42">
        <v>0</v>
      </c>
      <c r="ATC42">
        <v>0</v>
      </c>
      <c r="ATD42">
        <v>0</v>
      </c>
      <c r="ATE42">
        <v>0</v>
      </c>
      <c r="ATF42">
        <v>0</v>
      </c>
      <c r="ATG42">
        <v>0</v>
      </c>
      <c r="ATH42">
        <v>0</v>
      </c>
      <c r="ATI42">
        <v>0</v>
      </c>
      <c r="ATK42" t="s">
        <v>2290</v>
      </c>
      <c r="ATL42">
        <v>1</v>
      </c>
      <c r="ATM42">
        <v>0</v>
      </c>
      <c r="ATN42">
        <v>0</v>
      </c>
      <c r="ATO42">
        <v>0</v>
      </c>
      <c r="ATP42">
        <v>0</v>
      </c>
      <c r="ATQ42">
        <v>0</v>
      </c>
      <c r="ATR42">
        <v>0</v>
      </c>
      <c r="ATS42">
        <v>0</v>
      </c>
      <c r="ATT42">
        <v>0</v>
      </c>
      <c r="ATV42" t="s">
        <v>2264</v>
      </c>
      <c r="ATZ42" t="s">
        <v>2264</v>
      </c>
      <c r="AUD42" t="s">
        <v>2388</v>
      </c>
      <c r="AUF42" t="s">
        <v>2388</v>
      </c>
      <c r="AUI42">
        <v>545090377</v>
      </c>
      <c r="AUJ42" s="165">
        <v>45371.507777777777</v>
      </c>
      <c r="AUM42" t="s">
        <v>2265</v>
      </c>
      <c r="AUN42" t="s">
        <v>2266</v>
      </c>
      <c r="AUO42" t="s">
        <v>2267</v>
      </c>
    </row>
    <row r="43" spans="1:1237" x14ac:dyDescent="0.35">
      <c r="A43">
        <v>42</v>
      </c>
      <c r="B43" t="s">
        <v>2465</v>
      </c>
      <c r="C43" s="165">
        <v>45370</v>
      </c>
      <c r="D43" t="s">
        <v>2445</v>
      </c>
      <c r="E43" t="s">
        <v>2446</v>
      </c>
      <c r="F43" s="165">
        <v>45370.484184039349</v>
      </c>
      <c r="G43" s="165">
        <v>45370.496639386583</v>
      </c>
      <c r="H43" t="s">
        <v>2229</v>
      </c>
      <c r="K43" t="s">
        <v>2295</v>
      </c>
      <c r="L43" s="165">
        <v>45370</v>
      </c>
      <c r="M43" t="s">
        <v>73</v>
      </c>
      <c r="N43" t="s">
        <v>2447</v>
      </c>
      <c r="O43" t="s">
        <v>77</v>
      </c>
      <c r="P43" t="s">
        <v>2233</v>
      </c>
      <c r="S43" t="s">
        <v>2297</v>
      </c>
      <c r="T43" t="s">
        <v>2448</v>
      </c>
      <c r="V43" t="s">
        <v>2236</v>
      </c>
      <c r="X43" t="s">
        <v>2237</v>
      </c>
      <c r="AA43" t="s">
        <v>2466</v>
      </c>
      <c r="AB43">
        <v>1</v>
      </c>
      <c r="AC43">
        <v>1</v>
      </c>
      <c r="AD43">
        <v>1</v>
      </c>
      <c r="AE43">
        <v>0</v>
      </c>
      <c r="AF43">
        <v>3</v>
      </c>
      <c r="AH43" t="s">
        <v>2242</v>
      </c>
      <c r="AI43">
        <v>1050</v>
      </c>
      <c r="AJ43" t="s">
        <v>2359</v>
      </c>
      <c r="AM43">
        <v>30</v>
      </c>
      <c r="AN43">
        <v>1</v>
      </c>
      <c r="AO43">
        <v>0</v>
      </c>
      <c r="AP43">
        <v>50</v>
      </c>
      <c r="AQ43">
        <v>100</v>
      </c>
      <c r="AS43" t="s">
        <v>2242</v>
      </c>
      <c r="AT43" t="s">
        <v>2279</v>
      </c>
      <c r="AU43">
        <v>1</v>
      </c>
      <c r="AV43">
        <v>0</v>
      </c>
      <c r="AW43">
        <v>1000</v>
      </c>
      <c r="AY43" t="s">
        <v>2379</v>
      </c>
      <c r="BB43">
        <v>7</v>
      </c>
      <c r="BC43">
        <v>1</v>
      </c>
      <c r="BD43">
        <v>0</v>
      </c>
      <c r="BE43">
        <v>20</v>
      </c>
      <c r="BF43">
        <v>50</v>
      </c>
      <c r="BH43" t="s">
        <v>2242</v>
      </c>
      <c r="BI43" t="s">
        <v>2243</v>
      </c>
      <c r="BJ43">
        <v>1</v>
      </c>
      <c r="BK43">
        <v>1</v>
      </c>
      <c r="BL43">
        <v>500</v>
      </c>
      <c r="BM43">
        <v>300</v>
      </c>
      <c r="BN43" t="s">
        <v>2240</v>
      </c>
      <c r="BQ43">
        <v>10</v>
      </c>
      <c r="BR43">
        <v>1</v>
      </c>
      <c r="BS43">
        <v>0</v>
      </c>
      <c r="BT43">
        <v>500</v>
      </c>
      <c r="BU43">
        <v>1000</v>
      </c>
      <c r="BW43" t="s">
        <v>2244</v>
      </c>
      <c r="CS43" t="s">
        <v>2245</v>
      </c>
      <c r="CT43">
        <v>1</v>
      </c>
      <c r="CU43">
        <v>0</v>
      </c>
      <c r="CV43">
        <v>0</v>
      </c>
      <c r="CW43">
        <v>0</v>
      </c>
      <c r="EK43" t="s">
        <v>2290</v>
      </c>
      <c r="EL43">
        <v>0</v>
      </c>
      <c r="EM43">
        <v>0</v>
      </c>
      <c r="EN43">
        <v>0</v>
      </c>
      <c r="EO43">
        <v>0</v>
      </c>
      <c r="EP43">
        <v>1</v>
      </c>
      <c r="EQ43">
        <v>1</v>
      </c>
      <c r="JB43" t="s">
        <v>2467</v>
      </c>
      <c r="JC43">
        <v>0</v>
      </c>
      <c r="JD43">
        <v>0</v>
      </c>
      <c r="JE43">
        <v>0</v>
      </c>
      <c r="JF43">
        <v>0</v>
      </c>
      <c r="JG43">
        <v>0</v>
      </c>
      <c r="JH43">
        <v>0</v>
      </c>
      <c r="JI43">
        <v>0</v>
      </c>
      <c r="JJ43">
        <v>0</v>
      </c>
      <c r="JK43">
        <v>0</v>
      </c>
      <c r="JL43">
        <v>0</v>
      </c>
      <c r="JM43">
        <v>0</v>
      </c>
      <c r="JN43">
        <v>0</v>
      </c>
      <c r="JO43">
        <v>1</v>
      </c>
      <c r="JP43">
        <v>1</v>
      </c>
      <c r="JQ43">
        <v>0</v>
      </c>
      <c r="JR43">
        <v>0</v>
      </c>
      <c r="JS43">
        <v>2</v>
      </c>
      <c r="JT43">
        <v>6</v>
      </c>
      <c r="PN43" t="s">
        <v>2242</v>
      </c>
      <c r="PO43">
        <v>1000</v>
      </c>
      <c r="PP43" t="s">
        <v>2240</v>
      </c>
      <c r="PS43">
        <v>20</v>
      </c>
      <c r="PT43">
        <v>1</v>
      </c>
      <c r="PU43">
        <v>0</v>
      </c>
      <c r="PV43">
        <v>50</v>
      </c>
      <c r="PW43">
        <v>100</v>
      </c>
      <c r="PY43" t="s">
        <v>2242</v>
      </c>
      <c r="PZ43" t="s">
        <v>2236</v>
      </c>
      <c r="QA43">
        <v>3000</v>
      </c>
      <c r="QD43" t="s">
        <v>2240</v>
      </c>
      <c r="QG43">
        <v>30</v>
      </c>
      <c r="QH43">
        <v>1</v>
      </c>
      <c r="QI43">
        <v>0</v>
      </c>
      <c r="QJ43">
        <v>60</v>
      </c>
      <c r="QK43">
        <v>100</v>
      </c>
      <c r="QX43" t="s">
        <v>2244</v>
      </c>
      <c r="SF43" t="s">
        <v>2245</v>
      </c>
      <c r="SG43">
        <v>1</v>
      </c>
      <c r="SH43">
        <v>0</v>
      </c>
      <c r="SI43">
        <v>0</v>
      </c>
      <c r="SJ43">
        <v>0</v>
      </c>
      <c r="UW43" t="s">
        <v>2468</v>
      </c>
      <c r="UX43">
        <v>0</v>
      </c>
      <c r="UY43">
        <v>0</v>
      </c>
      <c r="UZ43">
        <v>0</v>
      </c>
      <c r="VA43">
        <v>0</v>
      </c>
      <c r="VB43">
        <v>0</v>
      </c>
      <c r="VC43">
        <v>1</v>
      </c>
      <c r="VD43">
        <v>0</v>
      </c>
      <c r="VE43">
        <v>0</v>
      </c>
      <c r="VF43">
        <v>0</v>
      </c>
      <c r="VG43">
        <v>0</v>
      </c>
      <c r="VH43">
        <v>0</v>
      </c>
      <c r="VI43">
        <v>0</v>
      </c>
      <c r="VJ43">
        <v>0</v>
      </c>
      <c r="VK43">
        <v>0</v>
      </c>
      <c r="VL43">
        <v>1</v>
      </c>
      <c r="VM43">
        <v>0</v>
      </c>
      <c r="VN43">
        <v>0</v>
      </c>
      <c r="VO43">
        <v>0</v>
      </c>
      <c r="VP43">
        <v>0</v>
      </c>
      <c r="VQ43">
        <v>0</v>
      </c>
      <c r="VR43">
        <v>0</v>
      </c>
      <c r="VS43">
        <v>0</v>
      </c>
      <c r="VT43">
        <v>0</v>
      </c>
      <c r="VU43">
        <v>1</v>
      </c>
      <c r="VV43">
        <v>0</v>
      </c>
      <c r="VW43">
        <v>1</v>
      </c>
      <c r="VX43">
        <v>1</v>
      </c>
      <c r="VY43">
        <v>0</v>
      </c>
      <c r="VZ43">
        <v>5</v>
      </c>
      <c r="ZI43" t="s">
        <v>2242</v>
      </c>
      <c r="ZJ43" t="s">
        <v>2469</v>
      </c>
      <c r="ZK43">
        <v>1</v>
      </c>
      <c r="ZL43">
        <v>0</v>
      </c>
      <c r="ZM43">
        <v>0</v>
      </c>
      <c r="ZN43">
        <v>550</v>
      </c>
      <c r="ZQ43" t="s">
        <v>2240</v>
      </c>
      <c r="ZT43">
        <v>10</v>
      </c>
      <c r="ZU43">
        <v>1</v>
      </c>
      <c r="ZV43">
        <v>0</v>
      </c>
      <c r="ZW43">
        <v>1000</v>
      </c>
      <c r="ZX43">
        <v>3000</v>
      </c>
      <c r="ADP43" t="s">
        <v>2242</v>
      </c>
      <c r="ADQ43">
        <v>1350</v>
      </c>
      <c r="ADR43" t="s">
        <v>2240</v>
      </c>
      <c r="ADU43">
        <v>10</v>
      </c>
      <c r="ADV43">
        <v>1</v>
      </c>
      <c r="ADW43">
        <v>0</v>
      </c>
      <c r="ADX43">
        <v>150</v>
      </c>
      <c r="ADY43">
        <v>500</v>
      </c>
      <c r="AIW43" t="s">
        <v>2242</v>
      </c>
      <c r="AIX43">
        <v>800</v>
      </c>
      <c r="AIY43" t="s">
        <v>2240</v>
      </c>
      <c r="AJB43">
        <v>15</v>
      </c>
      <c r="AJC43">
        <v>1</v>
      </c>
      <c r="AJD43">
        <v>0</v>
      </c>
      <c r="AJE43">
        <v>500</v>
      </c>
      <c r="AJF43">
        <v>1000</v>
      </c>
      <c r="AJY43" t="s">
        <v>2242</v>
      </c>
      <c r="AJZ43" t="s">
        <v>2470</v>
      </c>
      <c r="AKA43">
        <v>1</v>
      </c>
      <c r="AKB43">
        <v>1</v>
      </c>
      <c r="AKC43">
        <v>750</v>
      </c>
      <c r="AKD43">
        <v>850</v>
      </c>
      <c r="AKE43" t="s">
        <v>2240</v>
      </c>
      <c r="AKH43">
        <v>10</v>
      </c>
      <c r="AKI43">
        <v>1</v>
      </c>
      <c r="AKJ43">
        <v>0</v>
      </c>
      <c r="AKK43">
        <v>1000</v>
      </c>
      <c r="AKL43">
        <v>2000</v>
      </c>
      <c r="AKN43" t="s">
        <v>2242</v>
      </c>
      <c r="AKO43">
        <v>500</v>
      </c>
      <c r="AKP43" t="s">
        <v>2240</v>
      </c>
      <c r="AKS43">
        <v>15</v>
      </c>
      <c r="AKT43">
        <v>1</v>
      </c>
      <c r="AKU43">
        <v>0</v>
      </c>
      <c r="AKV43">
        <v>50</v>
      </c>
      <c r="AKW43">
        <v>150</v>
      </c>
      <c r="AKY43" t="s">
        <v>2244</v>
      </c>
      <c r="AMT43" t="s">
        <v>2361</v>
      </c>
      <c r="AMU43">
        <v>0</v>
      </c>
      <c r="AMV43">
        <v>0</v>
      </c>
      <c r="AMW43">
        <v>1</v>
      </c>
      <c r="AMX43">
        <v>0</v>
      </c>
      <c r="AOP43" t="s">
        <v>2471</v>
      </c>
      <c r="AOQ43">
        <v>0</v>
      </c>
      <c r="AOR43">
        <v>0</v>
      </c>
      <c r="AOS43">
        <v>0</v>
      </c>
      <c r="AOT43">
        <v>0</v>
      </c>
      <c r="AOU43">
        <v>0</v>
      </c>
      <c r="AOV43">
        <v>0</v>
      </c>
      <c r="AOW43">
        <v>0</v>
      </c>
      <c r="AOX43">
        <v>0</v>
      </c>
      <c r="AOY43">
        <v>0</v>
      </c>
      <c r="AOZ43">
        <v>0</v>
      </c>
      <c r="APA43">
        <v>0</v>
      </c>
      <c r="APB43">
        <v>0</v>
      </c>
      <c r="APC43">
        <v>0</v>
      </c>
      <c r="APD43">
        <v>0</v>
      </c>
      <c r="APE43">
        <v>0</v>
      </c>
      <c r="APF43">
        <v>0</v>
      </c>
      <c r="APG43">
        <v>0</v>
      </c>
      <c r="APH43">
        <v>0</v>
      </c>
      <c r="API43">
        <v>0</v>
      </c>
      <c r="APJ43">
        <v>0</v>
      </c>
      <c r="APK43">
        <v>0</v>
      </c>
      <c r="APL43">
        <v>0</v>
      </c>
      <c r="APM43">
        <v>0</v>
      </c>
      <c r="APN43">
        <v>1</v>
      </c>
      <c r="APO43">
        <v>0</v>
      </c>
      <c r="APP43">
        <v>1</v>
      </c>
      <c r="APQ43">
        <v>0</v>
      </c>
      <c r="APR43">
        <v>0</v>
      </c>
      <c r="APS43" t="s">
        <v>2362</v>
      </c>
      <c r="APT43">
        <v>0</v>
      </c>
      <c r="APU43">
        <v>0</v>
      </c>
      <c r="APV43">
        <v>0</v>
      </c>
      <c r="APW43">
        <v>0</v>
      </c>
      <c r="APX43">
        <v>0</v>
      </c>
      <c r="APY43">
        <v>1</v>
      </c>
      <c r="APZ43">
        <v>0</v>
      </c>
      <c r="AQA43">
        <v>0</v>
      </c>
      <c r="AQB43">
        <v>0</v>
      </c>
      <c r="AQC43">
        <v>0</v>
      </c>
      <c r="AQD43">
        <v>0</v>
      </c>
      <c r="AQE43">
        <v>0</v>
      </c>
      <c r="AQG43" t="s">
        <v>2290</v>
      </c>
      <c r="AQH43">
        <v>1</v>
      </c>
      <c r="AQI43">
        <v>0</v>
      </c>
      <c r="AQJ43">
        <v>0</v>
      </c>
      <c r="AQK43">
        <v>0</v>
      </c>
      <c r="AQL43">
        <v>0</v>
      </c>
      <c r="AQM43">
        <v>0</v>
      </c>
      <c r="AQN43">
        <v>0</v>
      </c>
      <c r="AQO43">
        <v>0</v>
      </c>
      <c r="AQP43">
        <v>0</v>
      </c>
      <c r="AQQ43">
        <v>0</v>
      </c>
      <c r="AQS43" t="s">
        <v>2256</v>
      </c>
      <c r="AQT43">
        <v>0</v>
      </c>
      <c r="AQU43">
        <v>0</v>
      </c>
      <c r="AQV43">
        <v>1</v>
      </c>
      <c r="AQW43">
        <v>1</v>
      </c>
      <c r="AQX43">
        <v>0</v>
      </c>
      <c r="AQY43">
        <v>0</v>
      </c>
      <c r="AQZ43">
        <v>0</v>
      </c>
      <c r="ARA43">
        <v>0</v>
      </c>
      <c r="ARB43">
        <v>0</v>
      </c>
      <c r="ARC43">
        <v>0</v>
      </c>
      <c r="ARD43">
        <v>0</v>
      </c>
      <c r="ARF43" t="s">
        <v>2257</v>
      </c>
      <c r="ARG43" t="s">
        <v>2258</v>
      </c>
      <c r="ARH43" t="s">
        <v>2244</v>
      </c>
      <c r="ARI43">
        <v>1</v>
      </c>
      <c r="ARJ43">
        <v>0</v>
      </c>
      <c r="ARK43">
        <v>0</v>
      </c>
      <c r="ARL43">
        <v>0</v>
      </c>
      <c r="ARM43">
        <v>0</v>
      </c>
      <c r="ARN43">
        <v>0</v>
      </c>
      <c r="ARP43" t="s">
        <v>2244</v>
      </c>
      <c r="ASA43" t="s">
        <v>2259</v>
      </c>
      <c r="ASB43" t="s">
        <v>2290</v>
      </c>
      <c r="ASC43">
        <v>1</v>
      </c>
      <c r="ASD43">
        <v>0</v>
      </c>
      <c r="ASE43">
        <v>0</v>
      </c>
      <c r="ASF43">
        <v>0</v>
      </c>
      <c r="ASG43">
        <v>0</v>
      </c>
      <c r="ASH43">
        <v>0</v>
      </c>
      <c r="ASI43">
        <v>0</v>
      </c>
      <c r="ASJ43">
        <v>0</v>
      </c>
      <c r="ASK43">
        <v>0</v>
      </c>
      <c r="ASL43">
        <v>0</v>
      </c>
      <c r="ASN43" t="s">
        <v>2290</v>
      </c>
      <c r="ASO43">
        <v>1</v>
      </c>
      <c r="ASP43">
        <v>0</v>
      </c>
      <c r="ASQ43">
        <v>0</v>
      </c>
      <c r="ASR43">
        <v>0</v>
      </c>
      <c r="ASS43">
        <v>0</v>
      </c>
      <c r="AST43">
        <v>0</v>
      </c>
      <c r="ASU43">
        <v>0</v>
      </c>
      <c r="ASV43">
        <v>0</v>
      </c>
      <c r="ASW43">
        <v>0</v>
      </c>
      <c r="ASX43">
        <v>0</v>
      </c>
      <c r="ASZ43" t="s">
        <v>2290</v>
      </c>
      <c r="ATA43">
        <v>1</v>
      </c>
      <c r="ATB43">
        <v>0</v>
      </c>
      <c r="ATC43">
        <v>0</v>
      </c>
      <c r="ATD43">
        <v>0</v>
      </c>
      <c r="ATE43">
        <v>0</v>
      </c>
      <c r="ATF43">
        <v>0</v>
      </c>
      <c r="ATG43">
        <v>0</v>
      </c>
      <c r="ATH43">
        <v>0</v>
      </c>
      <c r="ATI43">
        <v>0</v>
      </c>
      <c r="ATK43" t="s">
        <v>2290</v>
      </c>
      <c r="ATL43">
        <v>1</v>
      </c>
      <c r="ATM43">
        <v>0</v>
      </c>
      <c r="ATN43">
        <v>0</v>
      </c>
      <c r="ATO43">
        <v>0</v>
      </c>
      <c r="ATP43">
        <v>0</v>
      </c>
      <c r="ATQ43">
        <v>0</v>
      </c>
      <c r="ATR43">
        <v>0</v>
      </c>
      <c r="ATS43">
        <v>0</v>
      </c>
      <c r="ATT43">
        <v>0</v>
      </c>
      <c r="ATV43" t="s">
        <v>2264</v>
      </c>
      <c r="ATZ43" t="s">
        <v>2264</v>
      </c>
      <c r="AUD43" t="s">
        <v>2388</v>
      </c>
      <c r="AUF43" t="s">
        <v>2388</v>
      </c>
      <c r="AUI43">
        <v>545090421</v>
      </c>
      <c r="AUJ43" s="165">
        <v>45371.507847222223</v>
      </c>
      <c r="AUM43" t="s">
        <v>2265</v>
      </c>
      <c r="AUN43" t="s">
        <v>2266</v>
      </c>
      <c r="AUO43" t="s">
        <v>2267</v>
      </c>
    </row>
    <row r="44" spans="1:1237" x14ac:dyDescent="0.35">
      <c r="A44">
        <v>43</v>
      </c>
      <c r="B44" t="s">
        <v>2472</v>
      </c>
      <c r="C44" s="165">
        <v>45370</v>
      </c>
      <c r="D44" t="s">
        <v>2445</v>
      </c>
      <c r="E44" t="s">
        <v>2446</v>
      </c>
      <c r="F44" s="165">
        <v>45370.497828946747</v>
      </c>
      <c r="G44" s="165">
        <v>45371.507098784721</v>
      </c>
      <c r="H44" t="s">
        <v>2229</v>
      </c>
      <c r="K44" t="s">
        <v>2295</v>
      </c>
      <c r="L44" s="165">
        <v>45370</v>
      </c>
      <c r="M44" t="s">
        <v>73</v>
      </c>
      <c r="N44" t="s">
        <v>2447</v>
      </c>
      <c r="O44" t="s">
        <v>77</v>
      </c>
      <c r="P44" t="s">
        <v>2233</v>
      </c>
      <c r="S44" t="s">
        <v>2297</v>
      </c>
      <c r="T44" t="s">
        <v>2448</v>
      </c>
      <c r="V44" t="s">
        <v>2236</v>
      </c>
      <c r="X44" t="s">
        <v>2237</v>
      </c>
      <c r="AA44" t="s">
        <v>2473</v>
      </c>
      <c r="AB44">
        <v>1</v>
      </c>
      <c r="AC44">
        <v>1</v>
      </c>
      <c r="AD44">
        <v>1</v>
      </c>
      <c r="AE44">
        <v>0</v>
      </c>
      <c r="AF44">
        <v>3</v>
      </c>
      <c r="AH44" t="s">
        <v>2242</v>
      </c>
      <c r="AI44">
        <v>1000</v>
      </c>
      <c r="AJ44" t="s">
        <v>2240</v>
      </c>
      <c r="AM44">
        <v>30</v>
      </c>
      <c r="AN44">
        <v>1</v>
      </c>
      <c r="AO44">
        <v>0</v>
      </c>
      <c r="AP44">
        <v>20</v>
      </c>
      <c r="AQ44">
        <v>50</v>
      </c>
      <c r="AS44" t="s">
        <v>2242</v>
      </c>
      <c r="AT44" t="s">
        <v>2279</v>
      </c>
      <c r="AU44">
        <v>1</v>
      </c>
      <c r="AV44">
        <v>0</v>
      </c>
      <c r="AW44">
        <v>650</v>
      </c>
      <c r="AY44" t="s">
        <v>2240</v>
      </c>
      <c r="BB44">
        <v>7</v>
      </c>
      <c r="BC44">
        <v>1</v>
      </c>
      <c r="BD44">
        <v>0</v>
      </c>
      <c r="BE44">
        <v>10</v>
      </c>
      <c r="BF44">
        <v>15</v>
      </c>
      <c r="BH44" t="s">
        <v>2242</v>
      </c>
      <c r="BI44" t="s">
        <v>2301</v>
      </c>
      <c r="BJ44">
        <v>1</v>
      </c>
      <c r="BK44">
        <v>1</v>
      </c>
      <c r="BL44">
        <v>500</v>
      </c>
      <c r="BM44">
        <v>300</v>
      </c>
      <c r="BN44" t="s">
        <v>2359</v>
      </c>
      <c r="BQ44">
        <v>10</v>
      </c>
      <c r="BR44">
        <v>1</v>
      </c>
      <c r="BS44">
        <v>0</v>
      </c>
      <c r="BT44">
        <v>100</v>
      </c>
      <c r="BU44">
        <v>500</v>
      </c>
      <c r="BW44" t="s">
        <v>2244</v>
      </c>
      <c r="CS44" t="s">
        <v>2245</v>
      </c>
      <c r="CT44">
        <v>1</v>
      </c>
      <c r="CU44">
        <v>0</v>
      </c>
      <c r="CV44">
        <v>0</v>
      </c>
      <c r="CW44">
        <v>0</v>
      </c>
      <c r="EK44" t="s">
        <v>2290</v>
      </c>
      <c r="EL44">
        <v>0</v>
      </c>
      <c r="EM44">
        <v>0</v>
      </c>
      <c r="EN44">
        <v>0</v>
      </c>
      <c r="EO44">
        <v>0</v>
      </c>
      <c r="EP44">
        <v>1</v>
      </c>
      <c r="EQ44">
        <v>1</v>
      </c>
      <c r="JB44" t="s">
        <v>2474</v>
      </c>
      <c r="JC44">
        <v>0</v>
      </c>
      <c r="JD44">
        <v>0</v>
      </c>
      <c r="JE44">
        <v>1</v>
      </c>
      <c r="JF44">
        <v>0</v>
      </c>
      <c r="JG44">
        <v>0</v>
      </c>
      <c r="JH44">
        <v>0</v>
      </c>
      <c r="JI44">
        <v>0</v>
      </c>
      <c r="JJ44">
        <v>0</v>
      </c>
      <c r="JK44">
        <v>1</v>
      </c>
      <c r="JL44">
        <v>1</v>
      </c>
      <c r="JM44">
        <v>0</v>
      </c>
      <c r="JN44">
        <v>0</v>
      </c>
      <c r="JO44">
        <v>1</v>
      </c>
      <c r="JP44">
        <v>1</v>
      </c>
      <c r="JQ44">
        <v>0</v>
      </c>
      <c r="JR44">
        <v>0</v>
      </c>
      <c r="JS44">
        <v>5</v>
      </c>
      <c r="JT44">
        <v>9</v>
      </c>
      <c r="KV44" t="s">
        <v>2242</v>
      </c>
      <c r="KW44" t="s">
        <v>2283</v>
      </c>
      <c r="KX44">
        <v>0</v>
      </c>
      <c r="KY44">
        <v>1</v>
      </c>
      <c r="KZ44">
        <v>1</v>
      </c>
      <c r="LB44">
        <v>22500</v>
      </c>
      <c r="LC44">
        <v>35000</v>
      </c>
      <c r="LD44" t="s">
        <v>2240</v>
      </c>
      <c r="LG44">
        <v>45</v>
      </c>
      <c r="LH44">
        <v>7</v>
      </c>
      <c r="LI44">
        <v>0</v>
      </c>
      <c r="LJ44">
        <v>25</v>
      </c>
      <c r="LK44">
        <v>100</v>
      </c>
      <c r="NV44" t="s">
        <v>2242</v>
      </c>
      <c r="NW44">
        <v>2500</v>
      </c>
      <c r="NX44" t="s">
        <v>2240</v>
      </c>
      <c r="OA44">
        <v>30</v>
      </c>
      <c r="OB44">
        <v>1</v>
      </c>
      <c r="OC44">
        <v>0</v>
      </c>
      <c r="OD44">
        <v>15</v>
      </c>
      <c r="OE44">
        <v>100</v>
      </c>
      <c r="OG44" t="s">
        <v>2242</v>
      </c>
      <c r="OH44">
        <v>2750</v>
      </c>
      <c r="OI44" t="s">
        <v>2240</v>
      </c>
      <c r="OL44">
        <v>30</v>
      </c>
      <c r="OM44">
        <v>1</v>
      </c>
      <c r="ON44">
        <v>0</v>
      </c>
      <c r="OO44">
        <v>30</v>
      </c>
      <c r="OP44">
        <v>100</v>
      </c>
      <c r="PN44" t="s">
        <v>2242</v>
      </c>
      <c r="PO44">
        <v>750</v>
      </c>
      <c r="PP44" t="s">
        <v>2240</v>
      </c>
      <c r="PS44">
        <v>30</v>
      </c>
      <c r="PT44">
        <v>1</v>
      </c>
      <c r="PU44">
        <v>0</v>
      </c>
      <c r="PV44">
        <v>20</v>
      </c>
      <c r="PW44">
        <v>50</v>
      </c>
      <c r="PY44" t="s">
        <v>2242</v>
      </c>
      <c r="PZ44" t="s">
        <v>2236</v>
      </c>
      <c r="QA44">
        <v>3000</v>
      </c>
      <c r="QD44" t="s">
        <v>2359</v>
      </c>
      <c r="QG44">
        <v>30</v>
      </c>
      <c r="QH44">
        <v>1</v>
      </c>
      <c r="QI44">
        <v>0</v>
      </c>
      <c r="QJ44">
        <v>30</v>
      </c>
      <c r="QK44">
        <v>100</v>
      </c>
      <c r="QX44" t="s">
        <v>2244</v>
      </c>
      <c r="SF44" t="s">
        <v>2245</v>
      </c>
      <c r="SG44">
        <v>1</v>
      </c>
      <c r="SH44">
        <v>0</v>
      </c>
      <c r="SI44">
        <v>0</v>
      </c>
      <c r="SJ44">
        <v>0</v>
      </c>
      <c r="UW44" t="s">
        <v>2475</v>
      </c>
      <c r="UX44">
        <v>0</v>
      </c>
      <c r="UY44">
        <v>0</v>
      </c>
      <c r="UZ44">
        <v>0</v>
      </c>
      <c r="VA44">
        <v>0</v>
      </c>
      <c r="VB44">
        <v>0</v>
      </c>
      <c r="VC44">
        <v>0</v>
      </c>
      <c r="VD44">
        <v>0</v>
      </c>
      <c r="VE44">
        <v>0</v>
      </c>
      <c r="VF44">
        <v>0</v>
      </c>
      <c r="VG44">
        <v>0</v>
      </c>
      <c r="VH44">
        <v>0</v>
      </c>
      <c r="VI44">
        <v>0</v>
      </c>
      <c r="VJ44">
        <v>0</v>
      </c>
      <c r="VK44">
        <v>0</v>
      </c>
      <c r="VL44">
        <v>1</v>
      </c>
      <c r="VM44">
        <v>0</v>
      </c>
      <c r="VN44">
        <v>0</v>
      </c>
      <c r="VO44">
        <v>0</v>
      </c>
      <c r="VP44">
        <v>0</v>
      </c>
      <c r="VQ44">
        <v>0</v>
      </c>
      <c r="VR44">
        <v>0</v>
      </c>
      <c r="VS44">
        <v>0</v>
      </c>
      <c r="VT44">
        <v>0</v>
      </c>
      <c r="VU44">
        <v>1</v>
      </c>
      <c r="VV44">
        <v>0</v>
      </c>
      <c r="VW44">
        <v>1</v>
      </c>
      <c r="VX44">
        <v>1</v>
      </c>
      <c r="VY44">
        <v>0</v>
      </c>
      <c r="VZ44">
        <v>4</v>
      </c>
      <c r="ADP44" t="s">
        <v>2242</v>
      </c>
      <c r="ADQ44">
        <v>1750</v>
      </c>
      <c r="ADR44" t="s">
        <v>2240</v>
      </c>
      <c r="ADU44">
        <v>30</v>
      </c>
      <c r="ADV44">
        <v>1</v>
      </c>
      <c r="ADW44">
        <v>0</v>
      </c>
      <c r="ADX44">
        <v>25</v>
      </c>
      <c r="ADY44">
        <v>50</v>
      </c>
      <c r="AIW44" t="s">
        <v>2242</v>
      </c>
      <c r="AIX44">
        <v>800</v>
      </c>
      <c r="AIY44" t="s">
        <v>2240</v>
      </c>
      <c r="AJB44">
        <v>10</v>
      </c>
      <c r="AJC44">
        <v>1</v>
      </c>
      <c r="AJD44">
        <v>0</v>
      </c>
      <c r="AJE44">
        <v>100</v>
      </c>
      <c r="AJF44">
        <v>500</v>
      </c>
      <c r="AJY44" t="s">
        <v>2242</v>
      </c>
      <c r="AJZ44" t="s">
        <v>2470</v>
      </c>
      <c r="AKA44">
        <v>1</v>
      </c>
      <c r="AKB44">
        <v>1</v>
      </c>
      <c r="AKC44">
        <v>750</v>
      </c>
      <c r="AKD44">
        <v>800</v>
      </c>
      <c r="AKE44" t="s">
        <v>2240</v>
      </c>
      <c r="AKH44">
        <v>10</v>
      </c>
      <c r="AKI44">
        <v>1</v>
      </c>
      <c r="AKJ44">
        <v>0</v>
      </c>
      <c r="AKK44">
        <v>500</v>
      </c>
      <c r="AKL44">
        <v>100</v>
      </c>
      <c r="AKN44" t="s">
        <v>2242</v>
      </c>
      <c r="AKO44">
        <v>500</v>
      </c>
      <c r="AKP44" t="s">
        <v>2240</v>
      </c>
      <c r="AKS44">
        <v>30</v>
      </c>
      <c r="AKT44">
        <v>1</v>
      </c>
      <c r="AKU44">
        <v>0</v>
      </c>
      <c r="AKV44">
        <v>15</v>
      </c>
      <c r="AKW44">
        <v>50</v>
      </c>
      <c r="AKY44" t="s">
        <v>2244</v>
      </c>
      <c r="AMT44" t="s">
        <v>2361</v>
      </c>
      <c r="AMU44">
        <v>0</v>
      </c>
      <c r="AMV44">
        <v>0</v>
      </c>
      <c r="AMW44">
        <v>1</v>
      </c>
      <c r="AMX44">
        <v>0</v>
      </c>
      <c r="AOP44" t="s">
        <v>2476</v>
      </c>
      <c r="AOQ44">
        <v>0</v>
      </c>
      <c r="AOR44">
        <v>0</v>
      </c>
      <c r="AOS44">
        <v>0</v>
      </c>
      <c r="AOT44">
        <v>0</v>
      </c>
      <c r="AOU44">
        <v>0</v>
      </c>
      <c r="AOV44">
        <v>0</v>
      </c>
      <c r="AOW44">
        <v>0</v>
      </c>
      <c r="AOX44">
        <v>0</v>
      </c>
      <c r="AOY44">
        <v>0</v>
      </c>
      <c r="AOZ44">
        <v>0</v>
      </c>
      <c r="APA44">
        <v>0</v>
      </c>
      <c r="APB44">
        <v>0</v>
      </c>
      <c r="APC44">
        <v>0</v>
      </c>
      <c r="APD44">
        <v>0</v>
      </c>
      <c r="APE44">
        <v>0</v>
      </c>
      <c r="APF44">
        <v>0</v>
      </c>
      <c r="APG44">
        <v>0</v>
      </c>
      <c r="APH44">
        <v>0</v>
      </c>
      <c r="API44">
        <v>0</v>
      </c>
      <c r="APJ44">
        <v>0</v>
      </c>
      <c r="APK44">
        <v>0</v>
      </c>
      <c r="APL44">
        <v>0</v>
      </c>
      <c r="APM44">
        <v>0</v>
      </c>
      <c r="APN44">
        <v>0</v>
      </c>
      <c r="APO44">
        <v>0</v>
      </c>
      <c r="APP44">
        <v>1</v>
      </c>
      <c r="APQ44">
        <v>0</v>
      </c>
      <c r="APR44">
        <v>0</v>
      </c>
      <c r="APS44" t="s">
        <v>2362</v>
      </c>
      <c r="APT44">
        <v>0</v>
      </c>
      <c r="APU44">
        <v>0</v>
      </c>
      <c r="APV44">
        <v>0</v>
      </c>
      <c r="APW44">
        <v>0</v>
      </c>
      <c r="APX44">
        <v>0</v>
      </c>
      <c r="APY44">
        <v>1</v>
      </c>
      <c r="APZ44">
        <v>0</v>
      </c>
      <c r="AQA44">
        <v>0</v>
      </c>
      <c r="AQB44">
        <v>0</v>
      </c>
      <c r="AQC44">
        <v>0</v>
      </c>
      <c r="AQD44">
        <v>0</v>
      </c>
      <c r="AQE44">
        <v>0</v>
      </c>
      <c r="AQG44" t="s">
        <v>2290</v>
      </c>
      <c r="AQH44">
        <v>1</v>
      </c>
      <c r="AQI44">
        <v>0</v>
      </c>
      <c r="AQJ44">
        <v>0</v>
      </c>
      <c r="AQK44">
        <v>0</v>
      </c>
      <c r="AQL44">
        <v>0</v>
      </c>
      <c r="AQM44">
        <v>0</v>
      </c>
      <c r="AQN44">
        <v>0</v>
      </c>
      <c r="AQO44">
        <v>0</v>
      </c>
      <c r="AQP44">
        <v>0</v>
      </c>
      <c r="AQQ44">
        <v>0</v>
      </c>
      <c r="AQS44" t="s">
        <v>2355</v>
      </c>
      <c r="AQT44">
        <v>0</v>
      </c>
      <c r="AQU44">
        <v>0</v>
      </c>
      <c r="AQV44">
        <v>1</v>
      </c>
      <c r="AQW44">
        <v>0</v>
      </c>
      <c r="AQX44">
        <v>0</v>
      </c>
      <c r="AQY44">
        <v>0</v>
      </c>
      <c r="AQZ44">
        <v>0</v>
      </c>
      <c r="ARA44">
        <v>0</v>
      </c>
      <c r="ARB44">
        <v>0</v>
      </c>
      <c r="ARC44">
        <v>0</v>
      </c>
      <c r="ARD44">
        <v>0</v>
      </c>
      <c r="ARF44" t="s">
        <v>2257</v>
      </c>
      <c r="ARG44" t="s">
        <v>2273</v>
      </c>
      <c r="ARH44" t="s">
        <v>2244</v>
      </c>
      <c r="ARI44">
        <v>1</v>
      </c>
      <c r="ARJ44">
        <v>0</v>
      </c>
      <c r="ARK44">
        <v>0</v>
      </c>
      <c r="ARL44">
        <v>0</v>
      </c>
      <c r="ARM44">
        <v>0</v>
      </c>
      <c r="ARN44">
        <v>0</v>
      </c>
      <c r="ARP44" t="s">
        <v>2244</v>
      </c>
      <c r="ASA44" t="s">
        <v>2259</v>
      </c>
      <c r="ASB44" t="s">
        <v>2290</v>
      </c>
      <c r="ASC44">
        <v>1</v>
      </c>
      <c r="ASD44">
        <v>0</v>
      </c>
      <c r="ASE44">
        <v>0</v>
      </c>
      <c r="ASF44">
        <v>0</v>
      </c>
      <c r="ASG44">
        <v>0</v>
      </c>
      <c r="ASH44">
        <v>0</v>
      </c>
      <c r="ASI44">
        <v>0</v>
      </c>
      <c r="ASJ44">
        <v>0</v>
      </c>
      <c r="ASK44">
        <v>0</v>
      </c>
      <c r="ASL44">
        <v>0</v>
      </c>
      <c r="ASN44" t="s">
        <v>2290</v>
      </c>
      <c r="ASO44">
        <v>1</v>
      </c>
      <c r="ASP44">
        <v>0</v>
      </c>
      <c r="ASQ44">
        <v>0</v>
      </c>
      <c r="ASR44">
        <v>0</v>
      </c>
      <c r="ASS44">
        <v>0</v>
      </c>
      <c r="AST44">
        <v>0</v>
      </c>
      <c r="ASU44">
        <v>0</v>
      </c>
      <c r="ASV44">
        <v>0</v>
      </c>
      <c r="ASW44">
        <v>0</v>
      </c>
      <c r="ASX44">
        <v>0</v>
      </c>
      <c r="ASZ44" t="s">
        <v>2290</v>
      </c>
      <c r="ATA44">
        <v>1</v>
      </c>
      <c r="ATB44">
        <v>0</v>
      </c>
      <c r="ATC44">
        <v>0</v>
      </c>
      <c r="ATD44">
        <v>0</v>
      </c>
      <c r="ATE44">
        <v>0</v>
      </c>
      <c r="ATF44">
        <v>0</v>
      </c>
      <c r="ATG44">
        <v>0</v>
      </c>
      <c r="ATH44">
        <v>0</v>
      </c>
      <c r="ATI44">
        <v>0</v>
      </c>
      <c r="ATK44" t="s">
        <v>2290</v>
      </c>
      <c r="ATL44">
        <v>1</v>
      </c>
      <c r="ATM44">
        <v>0</v>
      </c>
      <c r="ATN44">
        <v>0</v>
      </c>
      <c r="ATO44">
        <v>0</v>
      </c>
      <c r="ATP44">
        <v>0</v>
      </c>
      <c r="ATQ44">
        <v>0</v>
      </c>
      <c r="ATR44">
        <v>0</v>
      </c>
      <c r="ATS44">
        <v>0</v>
      </c>
      <c r="ATT44">
        <v>0</v>
      </c>
      <c r="ATV44" t="s">
        <v>2264</v>
      </c>
      <c r="ATZ44" t="s">
        <v>2264</v>
      </c>
      <c r="AUD44" t="s">
        <v>2363</v>
      </c>
      <c r="AUF44" t="s">
        <v>2388</v>
      </c>
      <c r="AUI44">
        <v>545090449</v>
      </c>
      <c r="AUJ44" s="165">
        <v>45371.507916666669</v>
      </c>
      <c r="AUM44" t="s">
        <v>2265</v>
      </c>
      <c r="AUN44" t="s">
        <v>2266</v>
      </c>
      <c r="AUO44" t="s">
        <v>2267</v>
      </c>
    </row>
    <row r="45" spans="1:1237" x14ac:dyDescent="0.35">
      <c r="A45">
        <v>44</v>
      </c>
      <c r="B45" t="s">
        <v>2477</v>
      </c>
      <c r="C45" s="165">
        <v>45370</v>
      </c>
      <c r="D45" t="s">
        <v>2445</v>
      </c>
      <c r="E45" t="s">
        <v>2446</v>
      </c>
      <c r="F45" s="165">
        <v>45370.52129733796</v>
      </c>
      <c r="G45" s="165">
        <v>45370.532024062501</v>
      </c>
      <c r="H45" t="s">
        <v>2229</v>
      </c>
      <c r="K45" t="s">
        <v>2295</v>
      </c>
      <c r="L45" s="165">
        <v>45370</v>
      </c>
      <c r="M45" t="s">
        <v>73</v>
      </c>
      <c r="N45" t="s">
        <v>2447</v>
      </c>
      <c r="O45" t="s">
        <v>77</v>
      </c>
      <c r="P45" t="s">
        <v>2233</v>
      </c>
      <c r="S45" t="s">
        <v>2297</v>
      </c>
      <c r="T45" t="s">
        <v>2448</v>
      </c>
      <c r="V45" t="s">
        <v>2236</v>
      </c>
      <c r="X45" t="s">
        <v>2237</v>
      </c>
      <c r="AA45" t="s">
        <v>2421</v>
      </c>
      <c r="AB45">
        <v>1</v>
      </c>
      <c r="AC45">
        <v>1</v>
      </c>
      <c r="AD45">
        <v>1</v>
      </c>
      <c r="AE45">
        <v>0</v>
      </c>
      <c r="AF45">
        <v>3</v>
      </c>
      <c r="AH45" t="s">
        <v>2242</v>
      </c>
      <c r="AI45">
        <v>1000</v>
      </c>
      <c r="AJ45" t="s">
        <v>2359</v>
      </c>
      <c r="AM45">
        <v>30</v>
      </c>
      <c r="AN45">
        <v>1</v>
      </c>
      <c r="AO45">
        <v>0</v>
      </c>
      <c r="AP45">
        <v>50</v>
      </c>
      <c r="AQ45">
        <v>200</v>
      </c>
      <c r="AS45" t="s">
        <v>2242</v>
      </c>
      <c r="AT45" t="s">
        <v>2279</v>
      </c>
      <c r="AU45">
        <v>1</v>
      </c>
      <c r="AV45">
        <v>0</v>
      </c>
      <c r="AW45">
        <v>1150</v>
      </c>
      <c r="AY45" t="s">
        <v>2379</v>
      </c>
      <c r="BB45">
        <v>7</v>
      </c>
      <c r="BC45">
        <v>3</v>
      </c>
      <c r="BD45">
        <v>0</v>
      </c>
      <c r="BE45">
        <v>10</v>
      </c>
      <c r="BF45">
        <v>30</v>
      </c>
      <c r="BH45" t="s">
        <v>2242</v>
      </c>
      <c r="BI45" t="s">
        <v>2243</v>
      </c>
      <c r="BJ45">
        <v>1</v>
      </c>
      <c r="BK45">
        <v>1</v>
      </c>
      <c r="BL45">
        <v>500</v>
      </c>
      <c r="BM45">
        <v>300</v>
      </c>
      <c r="BN45" t="s">
        <v>2240</v>
      </c>
      <c r="BQ45">
        <v>10</v>
      </c>
      <c r="BR45">
        <v>1</v>
      </c>
      <c r="BS45">
        <v>0</v>
      </c>
      <c r="BT45">
        <v>150</v>
      </c>
      <c r="BU45">
        <v>1000</v>
      </c>
      <c r="BW45" t="s">
        <v>2244</v>
      </c>
      <c r="CS45" t="s">
        <v>2245</v>
      </c>
      <c r="CT45">
        <v>1</v>
      </c>
      <c r="CU45">
        <v>0</v>
      </c>
      <c r="CV45">
        <v>0</v>
      </c>
      <c r="CW45">
        <v>0</v>
      </c>
      <c r="EK45" t="s">
        <v>2290</v>
      </c>
      <c r="EL45">
        <v>0</v>
      </c>
      <c r="EM45">
        <v>0</v>
      </c>
      <c r="EN45">
        <v>0</v>
      </c>
      <c r="EO45">
        <v>0</v>
      </c>
      <c r="EP45">
        <v>1</v>
      </c>
      <c r="EQ45">
        <v>1</v>
      </c>
      <c r="JB45" t="s">
        <v>2478</v>
      </c>
      <c r="JC45">
        <v>0</v>
      </c>
      <c r="JD45">
        <v>0</v>
      </c>
      <c r="JE45">
        <v>1</v>
      </c>
      <c r="JF45">
        <v>0</v>
      </c>
      <c r="JG45">
        <v>0</v>
      </c>
      <c r="JH45">
        <v>0</v>
      </c>
      <c r="JI45">
        <v>0</v>
      </c>
      <c r="JJ45">
        <v>0</v>
      </c>
      <c r="JK45">
        <v>0</v>
      </c>
      <c r="JL45">
        <v>1</v>
      </c>
      <c r="JM45">
        <v>0</v>
      </c>
      <c r="JN45">
        <v>0</v>
      </c>
      <c r="JO45">
        <v>1</v>
      </c>
      <c r="JP45">
        <v>1</v>
      </c>
      <c r="JQ45">
        <v>0</v>
      </c>
      <c r="JR45">
        <v>0</v>
      </c>
      <c r="JS45">
        <v>4</v>
      </c>
      <c r="JT45">
        <v>8</v>
      </c>
      <c r="KV45" t="s">
        <v>2242</v>
      </c>
      <c r="KW45" t="s">
        <v>2250</v>
      </c>
      <c r="KX45">
        <v>0</v>
      </c>
      <c r="KY45">
        <v>1</v>
      </c>
      <c r="KZ45">
        <v>1</v>
      </c>
      <c r="LB45">
        <v>22500</v>
      </c>
      <c r="LC45">
        <v>35000</v>
      </c>
      <c r="LD45" t="s">
        <v>2240</v>
      </c>
      <c r="LG45">
        <v>30</v>
      </c>
      <c r="LH45">
        <v>1</v>
      </c>
      <c r="LI45">
        <v>0</v>
      </c>
      <c r="LJ45">
        <v>30</v>
      </c>
      <c r="LK45">
        <v>50</v>
      </c>
      <c r="OG45" t="s">
        <v>2242</v>
      </c>
      <c r="OH45">
        <v>2700</v>
      </c>
      <c r="OI45" t="s">
        <v>2379</v>
      </c>
      <c r="OL45">
        <v>30</v>
      </c>
      <c r="OM45">
        <v>1</v>
      </c>
      <c r="ON45">
        <v>0</v>
      </c>
      <c r="OO45">
        <v>50</v>
      </c>
      <c r="OP45">
        <v>200</v>
      </c>
      <c r="PN45" t="s">
        <v>2242</v>
      </c>
      <c r="PO45">
        <v>800</v>
      </c>
      <c r="PP45" t="s">
        <v>2240</v>
      </c>
      <c r="PS45">
        <v>20</v>
      </c>
      <c r="PT45">
        <v>1</v>
      </c>
      <c r="PU45">
        <v>0</v>
      </c>
      <c r="PV45">
        <v>50</v>
      </c>
      <c r="PW45">
        <v>150</v>
      </c>
      <c r="PY45" t="s">
        <v>2242</v>
      </c>
      <c r="PZ45" t="s">
        <v>2236</v>
      </c>
      <c r="QA45">
        <v>3000</v>
      </c>
      <c r="QD45" t="s">
        <v>2379</v>
      </c>
      <c r="QG45">
        <v>30</v>
      </c>
      <c r="QH45">
        <v>1</v>
      </c>
      <c r="QI45">
        <v>0</v>
      </c>
      <c r="QJ45">
        <v>30</v>
      </c>
      <c r="QK45">
        <v>500</v>
      </c>
      <c r="QX45" t="s">
        <v>2244</v>
      </c>
      <c r="SF45" t="s">
        <v>2245</v>
      </c>
      <c r="SG45">
        <v>1</v>
      </c>
      <c r="SH45">
        <v>0</v>
      </c>
      <c r="SI45">
        <v>0</v>
      </c>
      <c r="SJ45">
        <v>0</v>
      </c>
      <c r="UW45" t="s">
        <v>2290</v>
      </c>
      <c r="UX45">
        <v>0</v>
      </c>
      <c r="UY45">
        <v>0</v>
      </c>
      <c r="UZ45">
        <v>0</v>
      </c>
      <c r="VA45">
        <v>0</v>
      </c>
      <c r="VB45">
        <v>0</v>
      </c>
      <c r="VC45">
        <v>0</v>
      </c>
      <c r="VD45">
        <v>0</v>
      </c>
      <c r="VE45">
        <v>0</v>
      </c>
      <c r="VF45">
        <v>0</v>
      </c>
      <c r="VG45">
        <v>0</v>
      </c>
      <c r="VH45">
        <v>0</v>
      </c>
      <c r="VI45">
        <v>0</v>
      </c>
      <c r="VJ45">
        <v>0</v>
      </c>
      <c r="VK45">
        <v>0</v>
      </c>
      <c r="VL45">
        <v>0</v>
      </c>
      <c r="VM45">
        <v>0</v>
      </c>
      <c r="VN45">
        <v>0</v>
      </c>
      <c r="VO45">
        <v>0</v>
      </c>
      <c r="VP45">
        <v>0</v>
      </c>
      <c r="VQ45">
        <v>0</v>
      </c>
      <c r="VR45">
        <v>0</v>
      </c>
      <c r="VS45">
        <v>0</v>
      </c>
      <c r="VT45">
        <v>0</v>
      </c>
      <c r="VU45">
        <v>0</v>
      </c>
      <c r="VV45">
        <v>0</v>
      </c>
      <c r="VW45">
        <v>0</v>
      </c>
      <c r="VX45">
        <v>0</v>
      </c>
      <c r="VY45">
        <v>1</v>
      </c>
      <c r="VZ45">
        <v>1</v>
      </c>
      <c r="AQG45" t="s">
        <v>2290</v>
      </c>
      <c r="AQH45">
        <v>1</v>
      </c>
      <c r="AQI45">
        <v>0</v>
      </c>
      <c r="AQJ45">
        <v>0</v>
      </c>
      <c r="AQK45">
        <v>0</v>
      </c>
      <c r="AQL45">
        <v>0</v>
      </c>
      <c r="AQM45">
        <v>0</v>
      </c>
      <c r="AQN45">
        <v>0</v>
      </c>
      <c r="AQO45">
        <v>0</v>
      </c>
      <c r="AQP45">
        <v>0</v>
      </c>
      <c r="AQQ45">
        <v>0</v>
      </c>
      <c r="AQS45" t="s">
        <v>506</v>
      </c>
      <c r="AQT45">
        <v>0</v>
      </c>
      <c r="AQU45">
        <v>0</v>
      </c>
      <c r="AQV45">
        <v>0</v>
      </c>
      <c r="AQW45">
        <v>0</v>
      </c>
      <c r="AQX45">
        <v>0</v>
      </c>
      <c r="AQY45">
        <v>0</v>
      </c>
      <c r="AQZ45">
        <v>0</v>
      </c>
      <c r="ARA45">
        <v>0</v>
      </c>
      <c r="ARB45">
        <v>1</v>
      </c>
      <c r="ARC45">
        <v>0</v>
      </c>
      <c r="ARD45">
        <v>0</v>
      </c>
      <c r="ARE45" t="s">
        <v>2458</v>
      </c>
      <c r="ARF45" t="s">
        <v>2257</v>
      </c>
      <c r="ARG45" t="s">
        <v>2258</v>
      </c>
      <c r="ARH45" t="s">
        <v>2244</v>
      </c>
      <c r="ARI45">
        <v>1</v>
      </c>
      <c r="ARJ45">
        <v>0</v>
      </c>
      <c r="ARK45">
        <v>0</v>
      </c>
      <c r="ARL45">
        <v>0</v>
      </c>
      <c r="ARM45">
        <v>0</v>
      </c>
      <c r="ARN45">
        <v>0</v>
      </c>
      <c r="ARP45" t="s">
        <v>2244</v>
      </c>
      <c r="ASA45" t="s">
        <v>2259</v>
      </c>
      <c r="ASB45" t="s">
        <v>2290</v>
      </c>
      <c r="ASC45">
        <v>1</v>
      </c>
      <c r="ASD45">
        <v>0</v>
      </c>
      <c r="ASE45">
        <v>0</v>
      </c>
      <c r="ASF45">
        <v>0</v>
      </c>
      <c r="ASG45">
        <v>0</v>
      </c>
      <c r="ASH45">
        <v>0</v>
      </c>
      <c r="ASI45">
        <v>0</v>
      </c>
      <c r="ASJ45">
        <v>0</v>
      </c>
      <c r="ASK45">
        <v>0</v>
      </c>
      <c r="ASL45">
        <v>0</v>
      </c>
      <c r="ASN45" t="s">
        <v>2290</v>
      </c>
      <c r="ASO45">
        <v>1</v>
      </c>
      <c r="ASP45">
        <v>0</v>
      </c>
      <c r="ASQ45">
        <v>0</v>
      </c>
      <c r="ASR45">
        <v>0</v>
      </c>
      <c r="ASS45">
        <v>0</v>
      </c>
      <c r="AST45">
        <v>0</v>
      </c>
      <c r="ASU45">
        <v>0</v>
      </c>
      <c r="ASV45">
        <v>0</v>
      </c>
      <c r="ASW45">
        <v>0</v>
      </c>
      <c r="ASX45">
        <v>0</v>
      </c>
      <c r="ASZ45" t="s">
        <v>2290</v>
      </c>
      <c r="ATA45">
        <v>1</v>
      </c>
      <c r="ATB45">
        <v>0</v>
      </c>
      <c r="ATC45">
        <v>0</v>
      </c>
      <c r="ATD45">
        <v>0</v>
      </c>
      <c r="ATE45">
        <v>0</v>
      </c>
      <c r="ATF45">
        <v>0</v>
      </c>
      <c r="ATG45">
        <v>0</v>
      </c>
      <c r="ATH45">
        <v>0</v>
      </c>
      <c r="ATI45">
        <v>0</v>
      </c>
      <c r="ATK45" t="s">
        <v>2290</v>
      </c>
      <c r="ATL45">
        <v>1</v>
      </c>
      <c r="ATM45">
        <v>0</v>
      </c>
      <c r="ATN45">
        <v>0</v>
      </c>
      <c r="ATO45">
        <v>0</v>
      </c>
      <c r="ATP45">
        <v>0</v>
      </c>
      <c r="ATQ45">
        <v>0</v>
      </c>
      <c r="ATR45">
        <v>0</v>
      </c>
      <c r="ATS45">
        <v>0</v>
      </c>
      <c r="ATT45">
        <v>0</v>
      </c>
      <c r="ATV45" t="s">
        <v>2382</v>
      </c>
      <c r="ATW45" t="s">
        <v>2244</v>
      </c>
      <c r="ATZ45" t="s">
        <v>2382</v>
      </c>
      <c r="AUA45" t="s">
        <v>2244</v>
      </c>
      <c r="AUD45" t="s">
        <v>2479</v>
      </c>
      <c r="AUF45" t="s">
        <v>2453</v>
      </c>
      <c r="AUI45">
        <v>545090517</v>
      </c>
      <c r="AUJ45" s="165">
        <v>45371.508020833338</v>
      </c>
      <c r="AUM45" t="s">
        <v>2265</v>
      </c>
      <c r="AUN45" t="s">
        <v>2266</v>
      </c>
      <c r="AUO45" t="s">
        <v>2267</v>
      </c>
    </row>
    <row r="46" spans="1:1237" x14ac:dyDescent="0.35">
      <c r="A46">
        <v>45</v>
      </c>
      <c r="B46" t="s">
        <v>2480</v>
      </c>
      <c r="C46" s="165">
        <v>45370</v>
      </c>
      <c r="D46" t="s">
        <v>2445</v>
      </c>
      <c r="E46" t="s">
        <v>2446</v>
      </c>
      <c r="F46" s="165">
        <v>45370.537044988421</v>
      </c>
      <c r="G46" s="165">
        <v>45370.545740520829</v>
      </c>
      <c r="H46" t="s">
        <v>2229</v>
      </c>
      <c r="K46" t="s">
        <v>2295</v>
      </c>
      <c r="L46" s="165">
        <v>45370</v>
      </c>
      <c r="M46" t="s">
        <v>73</v>
      </c>
      <c r="N46" t="s">
        <v>2447</v>
      </c>
      <c r="O46" t="s">
        <v>77</v>
      </c>
      <c r="P46" t="s">
        <v>2233</v>
      </c>
      <c r="S46" t="s">
        <v>2297</v>
      </c>
      <c r="T46" t="s">
        <v>2448</v>
      </c>
      <c r="V46" t="s">
        <v>2236</v>
      </c>
      <c r="X46" t="s">
        <v>2237</v>
      </c>
      <c r="AA46" t="s">
        <v>2290</v>
      </c>
      <c r="AB46">
        <v>0</v>
      </c>
      <c r="AC46">
        <v>0</v>
      </c>
      <c r="AD46">
        <v>0</v>
      </c>
      <c r="AE46">
        <v>1</v>
      </c>
      <c r="AF46">
        <v>1</v>
      </c>
      <c r="AI46"/>
      <c r="EK46" t="s">
        <v>2290</v>
      </c>
      <c r="EL46">
        <v>0</v>
      </c>
      <c r="EM46">
        <v>0</v>
      </c>
      <c r="EN46">
        <v>0</v>
      </c>
      <c r="EO46">
        <v>0</v>
      </c>
      <c r="EP46">
        <v>1</v>
      </c>
      <c r="EQ46">
        <v>1</v>
      </c>
      <c r="JB46" t="s">
        <v>2290</v>
      </c>
      <c r="JC46">
        <v>0</v>
      </c>
      <c r="JD46">
        <v>0</v>
      </c>
      <c r="JE46">
        <v>0</v>
      </c>
      <c r="JF46">
        <v>0</v>
      </c>
      <c r="JG46">
        <v>0</v>
      </c>
      <c r="JH46">
        <v>0</v>
      </c>
      <c r="JI46">
        <v>0</v>
      </c>
      <c r="JJ46">
        <v>0</v>
      </c>
      <c r="JK46">
        <v>0</v>
      </c>
      <c r="JL46">
        <v>0</v>
      </c>
      <c r="JM46">
        <v>0</v>
      </c>
      <c r="JN46">
        <v>0</v>
      </c>
      <c r="JO46">
        <v>0</v>
      </c>
      <c r="JP46">
        <v>0</v>
      </c>
      <c r="JQ46">
        <v>0</v>
      </c>
      <c r="JR46">
        <v>1</v>
      </c>
      <c r="JS46">
        <v>1</v>
      </c>
      <c r="JT46">
        <v>3</v>
      </c>
      <c r="UW46" t="s">
        <v>2481</v>
      </c>
      <c r="UX46">
        <v>1</v>
      </c>
      <c r="UY46">
        <v>1</v>
      </c>
      <c r="UZ46">
        <v>1</v>
      </c>
      <c r="VA46">
        <v>1</v>
      </c>
      <c r="VB46">
        <v>0</v>
      </c>
      <c r="VC46">
        <v>0</v>
      </c>
      <c r="VD46">
        <v>0</v>
      </c>
      <c r="VE46">
        <v>0</v>
      </c>
      <c r="VF46">
        <v>0</v>
      </c>
      <c r="VG46">
        <v>0</v>
      </c>
      <c r="VH46">
        <v>0</v>
      </c>
      <c r="VI46">
        <v>0</v>
      </c>
      <c r="VJ46">
        <v>0</v>
      </c>
      <c r="VK46">
        <v>0</v>
      </c>
      <c r="VL46">
        <v>0</v>
      </c>
      <c r="VM46">
        <v>0</v>
      </c>
      <c r="VN46">
        <v>0</v>
      </c>
      <c r="VO46">
        <v>1</v>
      </c>
      <c r="VP46">
        <v>1</v>
      </c>
      <c r="VQ46">
        <v>0</v>
      </c>
      <c r="VR46">
        <v>0</v>
      </c>
      <c r="VS46">
        <v>0</v>
      </c>
      <c r="VT46">
        <v>0</v>
      </c>
      <c r="VU46">
        <v>0</v>
      </c>
      <c r="VV46">
        <v>0</v>
      </c>
      <c r="VW46">
        <v>0</v>
      </c>
      <c r="VX46">
        <v>0</v>
      </c>
      <c r="VY46">
        <v>0</v>
      </c>
      <c r="VZ46">
        <v>6</v>
      </c>
      <c r="WB46" t="s">
        <v>2242</v>
      </c>
      <c r="WC46" t="s">
        <v>2457</v>
      </c>
      <c r="WD46">
        <v>0</v>
      </c>
      <c r="WE46">
        <v>1</v>
      </c>
      <c r="WF46">
        <v>0</v>
      </c>
      <c r="WH46">
        <v>700</v>
      </c>
      <c r="WJ46" t="s">
        <v>2240</v>
      </c>
      <c r="WM46">
        <v>10</v>
      </c>
      <c r="WN46">
        <v>2</v>
      </c>
      <c r="WO46">
        <v>0</v>
      </c>
      <c r="WP46">
        <v>30000</v>
      </c>
      <c r="WQ46">
        <v>60000</v>
      </c>
      <c r="WS46" t="s">
        <v>2242</v>
      </c>
      <c r="WT46" t="s">
        <v>2457</v>
      </c>
      <c r="WU46">
        <v>0</v>
      </c>
      <c r="WV46">
        <v>1</v>
      </c>
      <c r="WW46">
        <v>0</v>
      </c>
      <c r="WY46">
        <v>750</v>
      </c>
      <c r="XA46" t="s">
        <v>2240</v>
      </c>
      <c r="XD46">
        <v>10</v>
      </c>
      <c r="XE46">
        <v>2</v>
      </c>
      <c r="XF46">
        <v>0</v>
      </c>
      <c r="XG46">
        <v>5000</v>
      </c>
      <c r="XH46">
        <v>20000</v>
      </c>
      <c r="XJ46" t="s">
        <v>2242</v>
      </c>
      <c r="XK46" t="s">
        <v>2457</v>
      </c>
      <c r="XL46">
        <v>0</v>
      </c>
      <c r="XM46">
        <v>1</v>
      </c>
      <c r="XN46">
        <v>0</v>
      </c>
      <c r="XP46">
        <v>750</v>
      </c>
      <c r="XR46" t="s">
        <v>2240</v>
      </c>
      <c r="XU46">
        <v>10</v>
      </c>
      <c r="XV46">
        <v>2</v>
      </c>
      <c r="XW46">
        <v>0</v>
      </c>
      <c r="XX46">
        <v>5000</v>
      </c>
      <c r="XY46">
        <v>50000</v>
      </c>
      <c r="YA46" t="s">
        <v>2242</v>
      </c>
      <c r="YB46" t="s">
        <v>2457</v>
      </c>
      <c r="YC46">
        <v>0</v>
      </c>
      <c r="YD46">
        <v>1</v>
      </c>
      <c r="YE46">
        <v>0</v>
      </c>
      <c r="YG46">
        <v>1000</v>
      </c>
      <c r="YI46" t="s">
        <v>2240</v>
      </c>
      <c r="YL46">
        <v>10</v>
      </c>
      <c r="YM46">
        <v>2</v>
      </c>
      <c r="YN46">
        <v>0</v>
      </c>
      <c r="YO46">
        <v>20000</v>
      </c>
      <c r="YP46">
        <v>50000</v>
      </c>
      <c r="AFC46" t="s">
        <v>2242</v>
      </c>
      <c r="AFD46" t="s">
        <v>2457</v>
      </c>
      <c r="AFE46">
        <v>0</v>
      </c>
      <c r="AFF46">
        <v>1</v>
      </c>
      <c r="AFG46">
        <v>0</v>
      </c>
      <c r="AFI46">
        <v>750</v>
      </c>
      <c r="AFK46" t="s">
        <v>2240</v>
      </c>
      <c r="AFN46">
        <v>10</v>
      </c>
      <c r="AFO46">
        <v>2</v>
      </c>
      <c r="AFP46">
        <v>0</v>
      </c>
      <c r="AFQ46">
        <v>10000</v>
      </c>
      <c r="AFR46">
        <v>20000</v>
      </c>
      <c r="AFT46" t="s">
        <v>2242</v>
      </c>
      <c r="AFU46" t="s">
        <v>2457</v>
      </c>
      <c r="AFV46">
        <v>0</v>
      </c>
      <c r="AFW46">
        <v>1</v>
      </c>
      <c r="AFX46">
        <v>0</v>
      </c>
      <c r="AFZ46">
        <v>2000</v>
      </c>
      <c r="AGB46" t="s">
        <v>2240</v>
      </c>
      <c r="AGE46">
        <v>10</v>
      </c>
      <c r="AGF46">
        <v>2</v>
      </c>
      <c r="AGG46">
        <v>0</v>
      </c>
      <c r="AGH46">
        <v>5000</v>
      </c>
      <c r="AGI46">
        <v>10000</v>
      </c>
      <c r="AKY46" t="s">
        <v>2236</v>
      </c>
      <c r="ALA46" t="s">
        <v>2482</v>
      </c>
      <c r="ALB46">
        <v>1</v>
      </c>
      <c r="ALC46">
        <v>1</v>
      </c>
      <c r="ALD46">
        <v>1</v>
      </c>
      <c r="ALE46">
        <v>1</v>
      </c>
      <c r="ALF46">
        <v>0</v>
      </c>
      <c r="ALG46">
        <v>0</v>
      </c>
      <c r="ALH46">
        <v>0</v>
      </c>
      <c r="ALI46">
        <v>0</v>
      </c>
      <c r="ALJ46">
        <v>0</v>
      </c>
      <c r="ALK46">
        <v>0</v>
      </c>
      <c r="ALL46">
        <v>0</v>
      </c>
      <c r="ALM46">
        <v>0</v>
      </c>
      <c r="ALN46">
        <v>0</v>
      </c>
      <c r="ALO46">
        <v>0</v>
      </c>
      <c r="ALP46">
        <v>0</v>
      </c>
      <c r="ALQ46">
        <v>0</v>
      </c>
      <c r="ALR46">
        <v>0</v>
      </c>
      <c r="ALS46">
        <v>1</v>
      </c>
      <c r="ALT46">
        <v>1</v>
      </c>
      <c r="ALU46">
        <v>0</v>
      </c>
      <c r="ALV46">
        <v>0</v>
      </c>
      <c r="ALW46">
        <v>0</v>
      </c>
      <c r="ALX46">
        <v>0</v>
      </c>
      <c r="ALY46">
        <v>0</v>
      </c>
      <c r="ALZ46">
        <v>0</v>
      </c>
      <c r="AMA46">
        <v>0</v>
      </c>
      <c r="AMB46">
        <v>0</v>
      </c>
      <c r="AMC46">
        <v>0</v>
      </c>
      <c r="AME46" t="s">
        <v>506</v>
      </c>
      <c r="AMF46">
        <v>0</v>
      </c>
      <c r="AMG46">
        <v>0</v>
      </c>
      <c r="AMH46">
        <v>0</v>
      </c>
      <c r="AMI46">
        <v>0</v>
      </c>
      <c r="AMJ46">
        <v>0</v>
      </c>
      <c r="AMK46">
        <v>0</v>
      </c>
      <c r="AML46">
        <v>0</v>
      </c>
      <c r="AMM46">
        <v>0</v>
      </c>
      <c r="AMN46">
        <v>0</v>
      </c>
      <c r="AMO46">
        <v>0</v>
      </c>
      <c r="AMP46">
        <v>1</v>
      </c>
      <c r="AMQ46">
        <v>0</v>
      </c>
      <c r="AMR46" t="s">
        <v>2483</v>
      </c>
      <c r="AMT46" t="s">
        <v>2328</v>
      </c>
      <c r="AMU46">
        <v>0</v>
      </c>
      <c r="AMV46">
        <v>1</v>
      </c>
      <c r="AMW46">
        <v>0</v>
      </c>
      <c r="AMX46">
        <v>0</v>
      </c>
      <c r="AMY46" t="s">
        <v>2484</v>
      </c>
      <c r="AMZ46">
        <v>0</v>
      </c>
      <c r="ANA46">
        <v>0</v>
      </c>
      <c r="ANB46">
        <v>0</v>
      </c>
      <c r="ANC46">
        <v>1</v>
      </c>
      <c r="AND46">
        <v>0</v>
      </c>
      <c r="ANE46">
        <v>0</v>
      </c>
      <c r="ANF46">
        <v>0</v>
      </c>
      <c r="ANG46">
        <v>0</v>
      </c>
      <c r="ANH46">
        <v>0</v>
      </c>
      <c r="ANI46">
        <v>0</v>
      </c>
      <c r="ANJ46">
        <v>0</v>
      </c>
      <c r="ANK46">
        <v>0</v>
      </c>
      <c r="ANL46">
        <v>0</v>
      </c>
      <c r="ANM46">
        <v>0</v>
      </c>
      <c r="ANN46">
        <v>0</v>
      </c>
      <c r="ANO46">
        <v>0</v>
      </c>
      <c r="ANP46">
        <v>0</v>
      </c>
      <c r="ANQ46">
        <v>0</v>
      </c>
      <c r="ANR46">
        <v>1</v>
      </c>
      <c r="ANS46">
        <v>0</v>
      </c>
      <c r="ANT46">
        <v>0</v>
      </c>
      <c r="ANU46">
        <v>0</v>
      </c>
      <c r="ANV46">
        <v>0</v>
      </c>
      <c r="ANW46">
        <v>0</v>
      </c>
      <c r="ANX46">
        <v>0</v>
      </c>
      <c r="ANY46">
        <v>0</v>
      </c>
      <c r="ANZ46">
        <v>0</v>
      </c>
      <c r="AOA46">
        <v>0</v>
      </c>
      <c r="AOB46" t="s">
        <v>2329</v>
      </c>
      <c r="AOC46">
        <v>0</v>
      </c>
      <c r="AOD46">
        <v>0</v>
      </c>
      <c r="AOE46">
        <v>0</v>
      </c>
      <c r="AOF46">
        <v>0</v>
      </c>
      <c r="AOG46">
        <v>0</v>
      </c>
      <c r="AOH46">
        <v>1</v>
      </c>
      <c r="AOI46">
        <v>0</v>
      </c>
      <c r="AOJ46">
        <v>0</v>
      </c>
      <c r="AOK46">
        <v>0</v>
      </c>
      <c r="AOL46">
        <v>0</v>
      </c>
      <c r="AOM46">
        <v>0</v>
      </c>
      <c r="AON46">
        <v>0</v>
      </c>
      <c r="AQG46" t="s">
        <v>2290</v>
      </c>
      <c r="AQH46">
        <v>1</v>
      </c>
      <c r="AQI46">
        <v>0</v>
      </c>
      <c r="AQJ46">
        <v>0</v>
      </c>
      <c r="AQK46">
        <v>0</v>
      </c>
      <c r="AQL46">
        <v>0</v>
      </c>
      <c r="AQM46">
        <v>0</v>
      </c>
      <c r="AQN46">
        <v>0</v>
      </c>
      <c r="AQO46">
        <v>0</v>
      </c>
      <c r="AQP46">
        <v>0</v>
      </c>
      <c r="AQQ46">
        <v>0</v>
      </c>
      <c r="AQS46" t="s">
        <v>2355</v>
      </c>
      <c r="AQT46">
        <v>0</v>
      </c>
      <c r="AQU46">
        <v>0</v>
      </c>
      <c r="AQV46">
        <v>1</v>
      </c>
      <c r="AQW46">
        <v>0</v>
      </c>
      <c r="AQX46">
        <v>0</v>
      </c>
      <c r="AQY46">
        <v>0</v>
      </c>
      <c r="AQZ46">
        <v>0</v>
      </c>
      <c r="ARA46">
        <v>0</v>
      </c>
      <c r="ARB46">
        <v>0</v>
      </c>
      <c r="ARC46">
        <v>0</v>
      </c>
      <c r="ARD46">
        <v>0</v>
      </c>
      <c r="ARF46" t="s">
        <v>2257</v>
      </c>
      <c r="ARG46" t="s">
        <v>2258</v>
      </c>
      <c r="ARH46" t="s">
        <v>2244</v>
      </c>
      <c r="ARI46">
        <v>1</v>
      </c>
      <c r="ARJ46">
        <v>0</v>
      </c>
      <c r="ARK46">
        <v>0</v>
      </c>
      <c r="ARL46">
        <v>0</v>
      </c>
      <c r="ARM46">
        <v>0</v>
      </c>
      <c r="ARN46">
        <v>0</v>
      </c>
      <c r="ARP46" t="s">
        <v>2244</v>
      </c>
      <c r="ASA46" t="s">
        <v>2259</v>
      </c>
      <c r="ASB46" t="s">
        <v>2290</v>
      </c>
      <c r="ASC46">
        <v>1</v>
      </c>
      <c r="ASD46">
        <v>0</v>
      </c>
      <c r="ASE46">
        <v>0</v>
      </c>
      <c r="ASF46">
        <v>0</v>
      </c>
      <c r="ASG46">
        <v>0</v>
      </c>
      <c r="ASH46">
        <v>0</v>
      </c>
      <c r="ASI46">
        <v>0</v>
      </c>
      <c r="ASJ46">
        <v>0</v>
      </c>
      <c r="ASK46">
        <v>0</v>
      </c>
      <c r="ASL46">
        <v>0</v>
      </c>
      <c r="ASN46" t="s">
        <v>2290</v>
      </c>
      <c r="ASO46">
        <v>1</v>
      </c>
      <c r="ASP46">
        <v>0</v>
      </c>
      <c r="ASQ46">
        <v>0</v>
      </c>
      <c r="ASR46">
        <v>0</v>
      </c>
      <c r="ASS46">
        <v>0</v>
      </c>
      <c r="AST46">
        <v>0</v>
      </c>
      <c r="ASU46">
        <v>0</v>
      </c>
      <c r="ASV46">
        <v>0</v>
      </c>
      <c r="ASW46">
        <v>0</v>
      </c>
      <c r="ASX46">
        <v>0</v>
      </c>
      <c r="ASZ46" t="s">
        <v>2290</v>
      </c>
      <c r="ATA46">
        <v>1</v>
      </c>
      <c r="ATB46">
        <v>0</v>
      </c>
      <c r="ATC46">
        <v>0</v>
      </c>
      <c r="ATD46">
        <v>0</v>
      </c>
      <c r="ATE46">
        <v>0</v>
      </c>
      <c r="ATF46">
        <v>0</v>
      </c>
      <c r="ATG46">
        <v>0</v>
      </c>
      <c r="ATH46">
        <v>0</v>
      </c>
      <c r="ATI46">
        <v>0</v>
      </c>
      <c r="ATK46" t="s">
        <v>2290</v>
      </c>
      <c r="ATL46">
        <v>1</v>
      </c>
      <c r="ATM46">
        <v>0</v>
      </c>
      <c r="ATN46">
        <v>0</v>
      </c>
      <c r="ATO46">
        <v>0</v>
      </c>
      <c r="ATP46">
        <v>0</v>
      </c>
      <c r="ATQ46">
        <v>0</v>
      </c>
      <c r="ATR46">
        <v>0</v>
      </c>
      <c r="ATS46">
        <v>0</v>
      </c>
      <c r="ATT46">
        <v>0</v>
      </c>
      <c r="ATV46" t="s">
        <v>2264</v>
      </c>
      <c r="ATZ46" t="s">
        <v>2437</v>
      </c>
      <c r="AUA46" t="s">
        <v>2236</v>
      </c>
      <c r="AUB46" t="s">
        <v>2485</v>
      </c>
      <c r="AUD46" t="s">
        <v>2486</v>
      </c>
      <c r="AUF46" t="s">
        <v>2388</v>
      </c>
      <c r="AUI46">
        <v>545090529</v>
      </c>
      <c r="AUJ46" s="165">
        <v>45371.508067129631</v>
      </c>
      <c r="AUM46" t="s">
        <v>2265</v>
      </c>
      <c r="AUN46" t="s">
        <v>2266</v>
      </c>
      <c r="AUO46" t="s">
        <v>2267</v>
      </c>
    </row>
    <row r="47" spans="1:1237" x14ac:dyDescent="0.35">
      <c r="A47">
        <v>46</v>
      </c>
      <c r="B47" t="s">
        <v>2487</v>
      </c>
      <c r="C47" s="165">
        <v>45370</v>
      </c>
      <c r="D47" t="s">
        <v>2445</v>
      </c>
      <c r="E47" t="s">
        <v>2446</v>
      </c>
      <c r="F47" s="165">
        <v>45370.546187939814</v>
      </c>
      <c r="G47" s="165">
        <v>45370.55608991898</v>
      </c>
      <c r="H47" t="s">
        <v>2229</v>
      </c>
      <c r="K47" t="s">
        <v>2295</v>
      </c>
      <c r="L47" s="165">
        <v>45370</v>
      </c>
      <c r="M47" t="s">
        <v>73</v>
      </c>
      <c r="N47" t="s">
        <v>2447</v>
      </c>
      <c r="O47" t="s">
        <v>77</v>
      </c>
      <c r="P47" t="s">
        <v>2233</v>
      </c>
      <c r="S47" t="s">
        <v>2297</v>
      </c>
      <c r="T47" t="s">
        <v>2448</v>
      </c>
      <c r="V47" t="s">
        <v>2236</v>
      </c>
      <c r="X47" t="s">
        <v>2237</v>
      </c>
      <c r="AA47" t="s">
        <v>2290</v>
      </c>
      <c r="AB47">
        <v>0</v>
      </c>
      <c r="AC47">
        <v>0</v>
      </c>
      <c r="AD47">
        <v>0</v>
      </c>
      <c r="AE47">
        <v>1</v>
      </c>
      <c r="AF47">
        <v>1</v>
      </c>
      <c r="AI47"/>
      <c r="EK47" t="s">
        <v>2290</v>
      </c>
      <c r="EL47">
        <v>0</v>
      </c>
      <c r="EM47">
        <v>0</v>
      </c>
      <c r="EN47">
        <v>0</v>
      </c>
      <c r="EO47">
        <v>0</v>
      </c>
      <c r="EP47">
        <v>1</v>
      </c>
      <c r="EQ47">
        <v>1</v>
      </c>
      <c r="JB47" t="s">
        <v>2290</v>
      </c>
      <c r="JC47">
        <v>0</v>
      </c>
      <c r="JD47">
        <v>0</v>
      </c>
      <c r="JE47">
        <v>0</v>
      </c>
      <c r="JF47">
        <v>0</v>
      </c>
      <c r="JG47">
        <v>0</v>
      </c>
      <c r="JH47">
        <v>0</v>
      </c>
      <c r="JI47">
        <v>0</v>
      </c>
      <c r="JJ47">
        <v>0</v>
      </c>
      <c r="JK47">
        <v>0</v>
      </c>
      <c r="JL47">
        <v>0</v>
      </c>
      <c r="JM47">
        <v>0</v>
      </c>
      <c r="JN47">
        <v>0</v>
      </c>
      <c r="JO47">
        <v>0</v>
      </c>
      <c r="JP47">
        <v>0</v>
      </c>
      <c r="JQ47">
        <v>0</v>
      </c>
      <c r="JR47">
        <v>1</v>
      </c>
      <c r="JS47">
        <v>1</v>
      </c>
      <c r="JT47">
        <v>3</v>
      </c>
      <c r="UW47" t="s">
        <v>2488</v>
      </c>
      <c r="UX47">
        <v>1</v>
      </c>
      <c r="UY47">
        <v>1</v>
      </c>
      <c r="UZ47">
        <v>1</v>
      </c>
      <c r="VA47">
        <v>1</v>
      </c>
      <c r="VB47">
        <v>0</v>
      </c>
      <c r="VC47">
        <v>0</v>
      </c>
      <c r="VD47">
        <v>0</v>
      </c>
      <c r="VE47">
        <v>0</v>
      </c>
      <c r="VF47">
        <v>0</v>
      </c>
      <c r="VG47">
        <v>0</v>
      </c>
      <c r="VH47">
        <v>0</v>
      </c>
      <c r="VI47">
        <v>0</v>
      </c>
      <c r="VJ47">
        <v>0</v>
      </c>
      <c r="VK47">
        <v>0</v>
      </c>
      <c r="VL47">
        <v>0</v>
      </c>
      <c r="VM47">
        <v>0</v>
      </c>
      <c r="VN47">
        <v>1</v>
      </c>
      <c r="VO47">
        <v>1</v>
      </c>
      <c r="VP47">
        <v>1</v>
      </c>
      <c r="VQ47">
        <v>0</v>
      </c>
      <c r="VR47">
        <v>0</v>
      </c>
      <c r="VS47">
        <v>0</v>
      </c>
      <c r="VT47">
        <v>0</v>
      </c>
      <c r="VU47">
        <v>0</v>
      </c>
      <c r="VV47">
        <v>0</v>
      </c>
      <c r="VW47">
        <v>0</v>
      </c>
      <c r="VX47">
        <v>0</v>
      </c>
      <c r="VY47">
        <v>0</v>
      </c>
      <c r="VZ47">
        <v>7</v>
      </c>
      <c r="WB47" t="s">
        <v>2242</v>
      </c>
      <c r="WC47" t="s">
        <v>2469</v>
      </c>
      <c r="WD47">
        <v>1</v>
      </c>
      <c r="WE47">
        <v>0</v>
      </c>
      <c r="WF47">
        <v>0</v>
      </c>
      <c r="WG47">
        <v>700</v>
      </c>
      <c r="WJ47" t="s">
        <v>2240</v>
      </c>
      <c r="WM47">
        <v>14</v>
      </c>
      <c r="WN47">
        <v>2</v>
      </c>
      <c r="WO47">
        <v>0</v>
      </c>
      <c r="WP47">
        <v>30000</v>
      </c>
      <c r="WQ47">
        <v>100000</v>
      </c>
      <c r="WS47" t="s">
        <v>2242</v>
      </c>
      <c r="WT47" t="s">
        <v>2457</v>
      </c>
      <c r="WU47">
        <v>0</v>
      </c>
      <c r="WV47">
        <v>1</v>
      </c>
      <c r="WW47">
        <v>0</v>
      </c>
      <c r="WY47">
        <v>750</v>
      </c>
      <c r="XA47" t="s">
        <v>2379</v>
      </c>
      <c r="XD47">
        <v>14</v>
      </c>
      <c r="XE47">
        <v>2</v>
      </c>
      <c r="XF47">
        <v>0</v>
      </c>
      <c r="XG47">
        <v>5000</v>
      </c>
      <c r="XH47">
        <v>20000</v>
      </c>
      <c r="XJ47" t="s">
        <v>2242</v>
      </c>
      <c r="XK47" t="s">
        <v>2457</v>
      </c>
      <c r="XL47">
        <v>0</v>
      </c>
      <c r="XM47">
        <v>1</v>
      </c>
      <c r="XN47">
        <v>0</v>
      </c>
      <c r="XP47">
        <v>750</v>
      </c>
      <c r="XR47" t="s">
        <v>2240</v>
      </c>
      <c r="XU47">
        <v>14</v>
      </c>
      <c r="XV47">
        <v>2</v>
      </c>
      <c r="XW47">
        <v>0</v>
      </c>
      <c r="XX47">
        <v>10000</v>
      </c>
      <c r="XY47">
        <v>30000</v>
      </c>
      <c r="YA47" t="s">
        <v>2242</v>
      </c>
      <c r="YB47" t="s">
        <v>2457</v>
      </c>
      <c r="YC47">
        <v>0</v>
      </c>
      <c r="YD47">
        <v>1</v>
      </c>
      <c r="YE47">
        <v>0</v>
      </c>
      <c r="YG47">
        <v>950</v>
      </c>
      <c r="YI47" t="s">
        <v>2240</v>
      </c>
      <c r="YL47">
        <v>14</v>
      </c>
      <c r="YM47">
        <v>2</v>
      </c>
      <c r="YN47">
        <v>0</v>
      </c>
      <c r="YO47">
        <v>20000</v>
      </c>
      <c r="YP47">
        <v>50000</v>
      </c>
      <c r="AEL47" t="s">
        <v>2242</v>
      </c>
      <c r="AEM47" t="s">
        <v>2457</v>
      </c>
      <c r="AEN47">
        <v>0</v>
      </c>
      <c r="AEO47">
        <v>1</v>
      </c>
      <c r="AEP47">
        <v>0</v>
      </c>
      <c r="AER47">
        <v>1200</v>
      </c>
      <c r="AET47" t="s">
        <v>2240</v>
      </c>
      <c r="AEW47">
        <v>14</v>
      </c>
      <c r="AEX47">
        <v>2</v>
      </c>
      <c r="AEY47">
        <v>0</v>
      </c>
      <c r="AEZ47">
        <v>25000</v>
      </c>
      <c r="AFA47">
        <v>60000</v>
      </c>
      <c r="AFC47" t="s">
        <v>2242</v>
      </c>
      <c r="AFD47" t="s">
        <v>2457</v>
      </c>
      <c r="AFE47">
        <v>0</v>
      </c>
      <c r="AFF47">
        <v>1</v>
      </c>
      <c r="AFG47">
        <v>0</v>
      </c>
      <c r="AFI47">
        <v>750</v>
      </c>
      <c r="AFK47" t="s">
        <v>2240</v>
      </c>
      <c r="AFN47">
        <v>14</v>
      </c>
      <c r="AFO47">
        <v>2</v>
      </c>
      <c r="AFP47">
        <v>0</v>
      </c>
      <c r="AFQ47">
        <v>10000</v>
      </c>
      <c r="AFR47">
        <v>20000</v>
      </c>
      <c r="AFT47" t="s">
        <v>2242</v>
      </c>
      <c r="AFU47" t="s">
        <v>2457</v>
      </c>
      <c r="AFV47">
        <v>0</v>
      </c>
      <c r="AFW47">
        <v>1</v>
      </c>
      <c r="AFX47">
        <v>0</v>
      </c>
      <c r="AFZ47">
        <v>2000</v>
      </c>
      <c r="AGB47" t="s">
        <v>2240</v>
      </c>
      <c r="AGE47">
        <v>14</v>
      </c>
      <c r="AGF47">
        <v>2</v>
      </c>
      <c r="AGG47">
        <v>0</v>
      </c>
      <c r="AGH47">
        <v>5000</v>
      </c>
      <c r="AGI47">
        <v>8000</v>
      </c>
      <c r="AKY47" t="s">
        <v>2236</v>
      </c>
      <c r="ALA47" t="s">
        <v>2489</v>
      </c>
      <c r="ALB47">
        <v>1</v>
      </c>
      <c r="ALC47">
        <v>1</v>
      </c>
      <c r="ALD47">
        <v>1</v>
      </c>
      <c r="ALE47">
        <v>1</v>
      </c>
      <c r="ALF47">
        <v>0</v>
      </c>
      <c r="ALG47">
        <v>0</v>
      </c>
      <c r="ALH47">
        <v>0</v>
      </c>
      <c r="ALI47">
        <v>0</v>
      </c>
      <c r="ALJ47">
        <v>0</v>
      </c>
      <c r="ALK47">
        <v>0</v>
      </c>
      <c r="ALL47">
        <v>0</v>
      </c>
      <c r="ALM47">
        <v>0</v>
      </c>
      <c r="ALN47">
        <v>0</v>
      </c>
      <c r="ALO47">
        <v>0</v>
      </c>
      <c r="ALP47">
        <v>0</v>
      </c>
      <c r="ALQ47">
        <v>0</v>
      </c>
      <c r="ALR47">
        <v>1</v>
      </c>
      <c r="ALS47">
        <v>1</v>
      </c>
      <c r="ALT47">
        <v>1</v>
      </c>
      <c r="ALU47">
        <v>0</v>
      </c>
      <c r="ALV47">
        <v>0</v>
      </c>
      <c r="ALW47">
        <v>0</v>
      </c>
      <c r="ALX47">
        <v>0</v>
      </c>
      <c r="ALY47">
        <v>0</v>
      </c>
      <c r="ALZ47">
        <v>0</v>
      </c>
      <c r="AMA47">
        <v>0</v>
      </c>
      <c r="AMB47">
        <v>0</v>
      </c>
      <c r="AMC47">
        <v>0</v>
      </c>
      <c r="AME47" t="s">
        <v>2490</v>
      </c>
      <c r="AMF47">
        <v>0</v>
      </c>
      <c r="AMG47">
        <v>0</v>
      </c>
      <c r="AMH47">
        <v>0</v>
      </c>
      <c r="AMI47">
        <v>0</v>
      </c>
      <c r="AMJ47">
        <v>0</v>
      </c>
      <c r="AMK47">
        <v>1</v>
      </c>
      <c r="AML47">
        <v>0</v>
      </c>
      <c r="AMM47">
        <v>1</v>
      </c>
      <c r="AMN47">
        <v>0</v>
      </c>
      <c r="AMO47">
        <v>0</v>
      </c>
      <c r="AMP47">
        <v>0</v>
      </c>
      <c r="AMQ47">
        <v>0</v>
      </c>
      <c r="AMT47" t="s">
        <v>2328</v>
      </c>
      <c r="AMU47">
        <v>0</v>
      </c>
      <c r="AMV47">
        <v>1</v>
      </c>
      <c r="AMW47">
        <v>0</v>
      </c>
      <c r="AMX47">
        <v>0</v>
      </c>
      <c r="AMY47" t="s">
        <v>2491</v>
      </c>
      <c r="AMZ47">
        <v>0</v>
      </c>
      <c r="ANA47">
        <v>0</v>
      </c>
      <c r="ANB47">
        <v>0</v>
      </c>
      <c r="ANC47">
        <v>1</v>
      </c>
      <c r="AND47">
        <v>0</v>
      </c>
      <c r="ANE47">
        <v>0</v>
      </c>
      <c r="ANF47">
        <v>0</v>
      </c>
      <c r="ANG47">
        <v>0</v>
      </c>
      <c r="ANH47">
        <v>0</v>
      </c>
      <c r="ANI47">
        <v>0</v>
      </c>
      <c r="ANJ47">
        <v>0</v>
      </c>
      <c r="ANK47">
        <v>0</v>
      </c>
      <c r="ANL47">
        <v>0</v>
      </c>
      <c r="ANM47">
        <v>0</v>
      </c>
      <c r="ANN47">
        <v>0</v>
      </c>
      <c r="ANO47">
        <v>0</v>
      </c>
      <c r="ANP47">
        <v>1</v>
      </c>
      <c r="ANQ47">
        <v>1</v>
      </c>
      <c r="ANR47">
        <v>1</v>
      </c>
      <c r="ANS47">
        <v>0</v>
      </c>
      <c r="ANT47">
        <v>0</v>
      </c>
      <c r="ANU47">
        <v>0</v>
      </c>
      <c r="ANV47">
        <v>0</v>
      </c>
      <c r="ANW47">
        <v>0</v>
      </c>
      <c r="ANX47">
        <v>0</v>
      </c>
      <c r="ANY47">
        <v>0</v>
      </c>
      <c r="ANZ47">
        <v>0</v>
      </c>
      <c r="AOA47">
        <v>0</v>
      </c>
      <c r="AOB47" t="s">
        <v>2329</v>
      </c>
      <c r="AOC47">
        <v>0</v>
      </c>
      <c r="AOD47">
        <v>0</v>
      </c>
      <c r="AOE47">
        <v>0</v>
      </c>
      <c r="AOF47">
        <v>0</v>
      </c>
      <c r="AOG47">
        <v>0</v>
      </c>
      <c r="AOH47">
        <v>1</v>
      </c>
      <c r="AOI47">
        <v>0</v>
      </c>
      <c r="AOJ47">
        <v>0</v>
      </c>
      <c r="AOK47">
        <v>0</v>
      </c>
      <c r="AOL47">
        <v>0</v>
      </c>
      <c r="AOM47">
        <v>0</v>
      </c>
      <c r="AON47">
        <v>0</v>
      </c>
      <c r="AQG47" t="s">
        <v>2290</v>
      </c>
      <c r="AQH47">
        <v>1</v>
      </c>
      <c r="AQI47">
        <v>0</v>
      </c>
      <c r="AQJ47">
        <v>0</v>
      </c>
      <c r="AQK47">
        <v>0</v>
      </c>
      <c r="AQL47">
        <v>0</v>
      </c>
      <c r="AQM47">
        <v>0</v>
      </c>
      <c r="AQN47">
        <v>0</v>
      </c>
      <c r="AQO47">
        <v>0</v>
      </c>
      <c r="AQP47">
        <v>0</v>
      </c>
      <c r="AQQ47">
        <v>0</v>
      </c>
      <c r="AQS47" t="s">
        <v>2355</v>
      </c>
      <c r="AQT47">
        <v>0</v>
      </c>
      <c r="AQU47">
        <v>0</v>
      </c>
      <c r="AQV47">
        <v>1</v>
      </c>
      <c r="AQW47">
        <v>0</v>
      </c>
      <c r="AQX47">
        <v>0</v>
      </c>
      <c r="AQY47">
        <v>0</v>
      </c>
      <c r="AQZ47">
        <v>0</v>
      </c>
      <c r="ARA47">
        <v>0</v>
      </c>
      <c r="ARB47">
        <v>0</v>
      </c>
      <c r="ARC47">
        <v>0</v>
      </c>
      <c r="ARD47">
        <v>0</v>
      </c>
      <c r="ARF47" t="s">
        <v>2257</v>
      </c>
      <c r="ARG47" t="s">
        <v>2258</v>
      </c>
      <c r="ARH47" t="s">
        <v>2244</v>
      </c>
      <c r="ARI47">
        <v>1</v>
      </c>
      <c r="ARJ47">
        <v>0</v>
      </c>
      <c r="ARK47">
        <v>0</v>
      </c>
      <c r="ARL47">
        <v>0</v>
      </c>
      <c r="ARM47">
        <v>0</v>
      </c>
      <c r="ARN47">
        <v>0</v>
      </c>
      <c r="ARP47" t="s">
        <v>2244</v>
      </c>
      <c r="ASA47" t="s">
        <v>2259</v>
      </c>
      <c r="ASB47" t="s">
        <v>2290</v>
      </c>
      <c r="ASC47">
        <v>1</v>
      </c>
      <c r="ASD47">
        <v>0</v>
      </c>
      <c r="ASE47">
        <v>0</v>
      </c>
      <c r="ASF47">
        <v>0</v>
      </c>
      <c r="ASG47">
        <v>0</v>
      </c>
      <c r="ASH47">
        <v>0</v>
      </c>
      <c r="ASI47">
        <v>0</v>
      </c>
      <c r="ASJ47">
        <v>0</v>
      </c>
      <c r="ASK47">
        <v>0</v>
      </c>
      <c r="ASL47">
        <v>0</v>
      </c>
      <c r="ASN47" t="s">
        <v>2290</v>
      </c>
      <c r="ASO47">
        <v>1</v>
      </c>
      <c r="ASP47">
        <v>0</v>
      </c>
      <c r="ASQ47">
        <v>0</v>
      </c>
      <c r="ASR47">
        <v>0</v>
      </c>
      <c r="ASS47">
        <v>0</v>
      </c>
      <c r="AST47">
        <v>0</v>
      </c>
      <c r="ASU47">
        <v>0</v>
      </c>
      <c r="ASV47">
        <v>0</v>
      </c>
      <c r="ASW47">
        <v>0</v>
      </c>
      <c r="ASX47">
        <v>0</v>
      </c>
      <c r="ASZ47" t="s">
        <v>2290</v>
      </c>
      <c r="ATA47">
        <v>1</v>
      </c>
      <c r="ATB47">
        <v>0</v>
      </c>
      <c r="ATC47">
        <v>0</v>
      </c>
      <c r="ATD47">
        <v>0</v>
      </c>
      <c r="ATE47">
        <v>0</v>
      </c>
      <c r="ATF47">
        <v>0</v>
      </c>
      <c r="ATG47">
        <v>0</v>
      </c>
      <c r="ATH47">
        <v>0</v>
      </c>
      <c r="ATI47">
        <v>0</v>
      </c>
      <c r="ATK47" t="s">
        <v>2290</v>
      </c>
      <c r="ATL47">
        <v>1</v>
      </c>
      <c r="ATM47">
        <v>0</v>
      </c>
      <c r="ATN47">
        <v>0</v>
      </c>
      <c r="ATO47">
        <v>0</v>
      </c>
      <c r="ATP47">
        <v>0</v>
      </c>
      <c r="ATQ47">
        <v>0</v>
      </c>
      <c r="ATR47">
        <v>0</v>
      </c>
      <c r="ATS47">
        <v>0</v>
      </c>
      <c r="ATT47">
        <v>0</v>
      </c>
      <c r="ATV47" t="s">
        <v>2264</v>
      </c>
      <c r="ATZ47" t="s">
        <v>2264</v>
      </c>
      <c r="AUD47" t="s">
        <v>2363</v>
      </c>
      <c r="AUF47" t="s">
        <v>2363</v>
      </c>
      <c r="AUI47">
        <v>545090564</v>
      </c>
      <c r="AUJ47" s="165">
        <v>45371.508113425924</v>
      </c>
      <c r="AUM47" t="s">
        <v>2265</v>
      </c>
      <c r="AUN47" t="s">
        <v>2266</v>
      </c>
      <c r="AUO47" t="s">
        <v>2267</v>
      </c>
    </row>
    <row r="48" spans="1:1237" x14ac:dyDescent="0.35">
      <c r="A48">
        <v>47</v>
      </c>
      <c r="B48" t="s">
        <v>2492</v>
      </c>
      <c r="C48" s="165">
        <v>45370</v>
      </c>
      <c r="D48" t="s">
        <v>2445</v>
      </c>
      <c r="E48" t="s">
        <v>2446</v>
      </c>
      <c r="F48" s="165">
        <v>45370.560074583344</v>
      </c>
      <c r="G48" s="165">
        <v>45370.565677071761</v>
      </c>
      <c r="H48" t="s">
        <v>2229</v>
      </c>
      <c r="K48" t="s">
        <v>2295</v>
      </c>
      <c r="L48" s="165">
        <v>45370</v>
      </c>
      <c r="M48" t="s">
        <v>73</v>
      </c>
      <c r="N48" t="s">
        <v>2447</v>
      </c>
      <c r="O48" t="s">
        <v>77</v>
      </c>
      <c r="P48" t="s">
        <v>2233</v>
      </c>
      <c r="S48" t="s">
        <v>2297</v>
      </c>
      <c r="T48" t="s">
        <v>2448</v>
      </c>
      <c r="V48" t="s">
        <v>2236</v>
      </c>
      <c r="X48" t="s">
        <v>2237</v>
      </c>
      <c r="AA48" t="s">
        <v>2290</v>
      </c>
      <c r="AB48">
        <v>0</v>
      </c>
      <c r="AC48">
        <v>0</v>
      </c>
      <c r="AD48">
        <v>0</v>
      </c>
      <c r="AE48">
        <v>1</v>
      </c>
      <c r="AF48">
        <v>1</v>
      </c>
      <c r="AI48"/>
      <c r="EK48" t="s">
        <v>2290</v>
      </c>
      <c r="EL48">
        <v>0</v>
      </c>
      <c r="EM48">
        <v>0</v>
      </c>
      <c r="EN48">
        <v>0</v>
      </c>
      <c r="EO48">
        <v>0</v>
      </c>
      <c r="EP48">
        <v>1</v>
      </c>
      <c r="EQ48">
        <v>1</v>
      </c>
      <c r="JB48" t="s">
        <v>2493</v>
      </c>
      <c r="JC48">
        <v>0</v>
      </c>
      <c r="JD48">
        <v>0</v>
      </c>
      <c r="JE48">
        <v>0</v>
      </c>
      <c r="JF48">
        <v>0</v>
      </c>
      <c r="JG48">
        <v>0</v>
      </c>
      <c r="JH48">
        <v>0</v>
      </c>
      <c r="JI48">
        <v>0</v>
      </c>
      <c r="JJ48">
        <v>0</v>
      </c>
      <c r="JK48">
        <v>0</v>
      </c>
      <c r="JL48">
        <v>1</v>
      </c>
      <c r="JM48">
        <v>1</v>
      </c>
      <c r="JN48">
        <v>0</v>
      </c>
      <c r="JO48">
        <v>0</v>
      </c>
      <c r="JP48">
        <v>1</v>
      </c>
      <c r="JQ48">
        <v>1</v>
      </c>
      <c r="JR48">
        <v>0</v>
      </c>
      <c r="JS48">
        <v>4</v>
      </c>
      <c r="JT48">
        <v>6</v>
      </c>
      <c r="OG48" t="s">
        <v>2242</v>
      </c>
      <c r="OH48">
        <v>2700</v>
      </c>
      <c r="OI48" t="s">
        <v>2240</v>
      </c>
      <c r="OL48">
        <v>30</v>
      </c>
      <c r="OM48">
        <v>1</v>
      </c>
      <c r="ON48">
        <v>0</v>
      </c>
      <c r="OO48">
        <v>50</v>
      </c>
      <c r="OP48">
        <v>500</v>
      </c>
      <c r="OR48" t="s">
        <v>2242</v>
      </c>
      <c r="OS48">
        <v>1700</v>
      </c>
      <c r="OT48" t="s">
        <v>2240</v>
      </c>
      <c r="OW48">
        <v>90</v>
      </c>
      <c r="OX48">
        <v>1</v>
      </c>
      <c r="OY48">
        <v>0</v>
      </c>
      <c r="OZ48">
        <v>10</v>
      </c>
      <c r="PA48">
        <v>50</v>
      </c>
      <c r="PY48" t="s">
        <v>2242</v>
      </c>
      <c r="PZ48" t="s">
        <v>2236</v>
      </c>
      <c r="QA48">
        <v>3000</v>
      </c>
      <c r="QD48" t="s">
        <v>2240</v>
      </c>
      <c r="QG48">
        <v>60</v>
      </c>
      <c r="QH48">
        <v>2</v>
      </c>
      <c r="QI48">
        <v>0</v>
      </c>
      <c r="QJ48">
        <v>60</v>
      </c>
      <c r="QK48">
        <v>200</v>
      </c>
      <c r="QM48" t="s">
        <v>2242</v>
      </c>
      <c r="QN48">
        <v>300</v>
      </c>
      <c r="QO48" t="s">
        <v>2240</v>
      </c>
      <c r="QR48">
        <v>7</v>
      </c>
      <c r="QS48">
        <v>1</v>
      </c>
      <c r="QT48">
        <v>0</v>
      </c>
      <c r="QU48">
        <v>50</v>
      </c>
      <c r="QV48">
        <v>200</v>
      </c>
      <c r="QX48" t="s">
        <v>2244</v>
      </c>
      <c r="SF48" t="s">
        <v>2245</v>
      </c>
      <c r="SG48">
        <v>1</v>
      </c>
      <c r="SH48">
        <v>0</v>
      </c>
      <c r="SI48">
        <v>0</v>
      </c>
      <c r="SJ48">
        <v>0</v>
      </c>
      <c r="UW48" t="s">
        <v>2290</v>
      </c>
      <c r="UX48">
        <v>0</v>
      </c>
      <c r="UY48">
        <v>0</v>
      </c>
      <c r="UZ48">
        <v>0</v>
      </c>
      <c r="VA48">
        <v>0</v>
      </c>
      <c r="VB48">
        <v>0</v>
      </c>
      <c r="VC48">
        <v>0</v>
      </c>
      <c r="VD48">
        <v>0</v>
      </c>
      <c r="VE48">
        <v>0</v>
      </c>
      <c r="VF48">
        <v>0</v>
      </c>
      <c r="VG48">
        <v>0</v>
      </c>
      <c r="VH48">
        <v>0</v>
      </c>
      <c r="VI48">
        <v>0</v>
      </c>
      <c r="VJ48">
        <v>0</v>
      </c>
      <c r="VK48">
        <v>0</v>
      </c>
      <c r="VL48">
        <v>0</v>
      </c>
      <c r="VM48">
        <v>0</v>
      </c>
      <c r="VN48">
        <v>0</v>
      </c>
      <c r="VO48">
        <v>0</v>
      </c>
      <c r="VP48">
        <v>0</v>
      </c>
      <c r="VQ48">
        <v>0</v>
      </c>
      <c r="VR48">
        <v>0</v>
      </c>
      <c r="VS48">
        <v>0</v>
      </c>
      <c r="VT48">
        <v>0</v>
      </c>
      <c r="VU48">
        <v>0</v>
      </c>
      <c r="VV48">
        <v>0</v>
      </c>
      <c r="VW48">
        <v>0</v>
      </c>
      <c r="VX48">
        <v>0</v>
      </c>
      <c r="VY48">
        <v>1</v>
      </c>
      <c r="VZ48">
        <v>1</v>
      </c>
      <c r="AQG48" t="s">
        <v>2290</v>
      </c>
      <c r="AQH48">
        <v>1</v>
      </c>
      <c r="AQI48">
        <v>0</v>
      </c>
      <c r="AQJ48">
        <v>0</v>
      </c>
      <c r="AQK48">
        <v>0</v>
      </c>
      <c r="AQL48">
        <v>0</v>
      </c>
      <c r="AQM48">
        <v>0</v>
      </c>
      <c r="AQN48">
        <v>0</v>
      </c>
      <c r="AQO48">
        <v>0</v>
      </c>
      <c r="AQP48">
        <v>0</v>
      </c>
      <c r="AQQ48">
        <v>0</v>
      </c>
      <c r="AQS48" t="s">
        <v>2355</v>
      </c>
      <c r="AQT48">
        <v>0</v>
      </c>
      <c r="AQU48">
        <v>0</v>
      </c>
      <c r="AQV48">
        <v>1</v>
      </c>
      <c r="AQW48">
        <v>0</v>
      </c>
      <c r="AQX48">
        <v>0</v>
      </c>
      <c r="AQY48">
        <v>0</v>
      </c>
      <c r="AQZ48">
        <v>0</v>
      </c>
      <c r="ARA48">
        <v>0</v>
      </c>
      <c r="ARB48">
        <v>0</v>
      </c>
      <c r="ARC48">
        <v>0</v>
      </c>
      <c r="ARD48">
        <v>0</v>
      </c>
      <c r="ARF48" t="s">
        <v>2257</v>
      </c>
      <c r="ARG48" t="s">
        <v>2258</v>
      </c>
      <c r="ARH48" t="s">
        <v>2325</v>
      </c>
      <c r="ARI48">
        <v>0</v>
      </c>
      <c r="ARJ48">
        <v>1</v>
      </c>
      <c r="ARK48">
        <v>0</v>
      </c>
      <c r="ARL48">
        <v>0</v>
      </c>
      <c r="ARM48">
        <v>0</v>
      </c>
      <c r="ARN48">
        <v>0</v>
      </c>
      <c r="ARP48" t="s">
        <v>2244</v>
      </c>
      <c r="ASA48" t="s">
        <v>2259</v>
      </c>
      <c r="ASB48" t="s">
        <v>2290</v>
      </c>
      <c r="ASC48">
        <v>1</v>
      </c>
      <c r="ASD48">
        <v>0</v>
      </c>
      <c r="ASE48">
        <v>0</v>
      </c>
      <c r="ASF48">
        <v>0</v>
      </c>
      <c r="ASG48">
        <v>0</v>
      </c>
      <c r="ASH48">
        <v>0</v>
      </c>
      <c r="ASI48">
        <v>0</v>
      </c>
      <c r="ASJ48">
        <v>0</v>
      </c>
      <c r="ASK48">
        <v>0</v>
      </c>
      <c r="ASL48">
        <v>0</v>
      </c>
      <c r="ASN48" t="s">
        <v>2290</v>
      </c>
      <c r="ASO48">
        <v>1</v>
      </c>
      <c r="ASP48">
        <v>0</v>
      </c>
      <c r="ASQ48">
        <v>0</v>
      </c>
      <c r="ASR48">
        <v>0</v>
      </c>
      <c r="ASS48">
        <v>0</v>
      </c>
      <c r="AST48">
        <v>0</v>
      </c>
      <c r="ASU48">
        <v>0</v>
      </c>
      <c r="ASV48">
        <v>0</v>
      </c>
      <c r="ASW48">
        <v>0</v>
      </c>
      <c r="ASX48">
        <v>0</v>
      </c>
      <c r="ASZ48" t="s">
        <v>2290</v>
      </c>
      <c r="ATA48">
        <v>1</v>
      </c>
      <c r="ATB48">
        <v>0</v>
      </c>
      <c r="ATC48">
        <v>0</v>
      </c>
      <c r="ATD48">
        <v>0</v>
      </c>
      <c r="ATE48">
        <v>0</v>
      </c>
      <c r="ATF48">
        <v>0</v>
      </c>
      <c r="ATG48">
        <v>0</v>
      </c>
      <c r="ATH48">
        <v>0</v>
      </c>
      <c r="ATI48">
        <v>0</v>
      </c>
      <c r="ATK48" t="s">
        <v>2290</v>
      </c>
      <c r="ATL48">
        <v>1</v>
      </c>
      <c r="ATM48">
        <v>0</v>
      </c>
      <c r="ATN48">
        <v>0</v>
      </c>
      <c r="ATO48">
        <v>0</v>
      </c>
      <c r="ATP48">
        <v>0</v>
      </c>
      <c r="ATQ48">
        <v>0</v>
      </c>
      <c r="ATR48">
        <v>0</v>
      </c>
      <c r="ATS48">
        <v>0</v>
      </c>
      <c r="ATT48">
        <v>0</v>
      </c>
      <c r="ATV48" t="s">
        <v>2264</v>
      </c>
      <c r="ATZ48" t="s">
        <v>2264</v>
      </c>
      <c r="AUD48" t="s">
        <v>2388</v>
      </c>
      <c r="AUF48" t="s">
        <v>2388</v>
      </c>
      <c r="AUI48">
        <v>545090586</v>
      </c>
      <c r="AUJ48" s="165">
        <v>45371.508159722223</v>
      </c>
      <c r="AUM48" t="s">
        <v>2265</v>
      </c>
      <c r="AUN48" t="s">
        <v>2266</v>
      </c>
      <c r="AUO48" t="s">
        <v>2267</v>
      </c>
    </row>
    <row r="49" spans="1:1237" x14ac:dyDescent="0.35">
      <c r="A49">
        <v>48</v>
      </c>
      <c r="B49" t="s">
        <v>2494</v>
      </c>
      <c r="C49" s="165">
        <v>45370</v>
      </c>
      <c r="D49" t="s">
        <v>2445</v>
      </c>
      <c r="E49" t="s">
        <v>2446</v>
      </c>
      <c r="F49" s="165">
        <v>45370.566927893517</v>
      </c>
      <c r="G49" s="165">
        <v>45370.572391655092</v>
      </c>
      <c r="H49" t="s">
        <v>2229</v>
      </c>
      <c r="K49" t="s">
        <v>2295</v>
      </c>
      <c r="L49" s="165">
        <v>45370</v>
      </c>
      <c r="M49" t="s">
        <v>73</v>
      </c>
      <c r="N49" t="s">
        <v>2447</v>
      </c>
      <c r="O49" t="s">
        <v>77</v>
      </c>
      <c r="P49" t="s">
        <v>2233</v>
      </c>
      <c r="S49" t="s">
        <v>2297</v>
      </c>
      <c r="T49" t="s">
        <v>2448</v>
      </c>
      <c r="V49" t="s">
        <v>2236</v>
      </c>
      <c r="X49" t="s">
        <v>2237</v>
      </c>
      <c r="AA49" t="s">
        <v>2290</v>
      </c>
      <c r="AB49">
        <v>0</v>
      </c>
      <c r="AC49">
        <v>0</v>
      </c>
      <c r="AD49">
        <v>0</v>
      </c>
      <c r="AE49">
        <v>1</v>
      </c>
      <c r="AF49">
        <v>1</v>
      </c>
      <c r="AI49"/>
      <c r="EK49" t="s">
        <v>2290</v>
      </c>
      <c r="EL49">
        <v>0</v>
      </c>
      <c r="EM49">
        <v>0</v>
      </c>
      <c r="EN49">
        <v>0</v>
      </c>
      <c r="EO49">
        <v>0</v>
      </c>
      <c r="EP49">
        <v>1</v>
      </c>
      <c r="EQ49">
        <v>1</v>
      </c>
      <c r="JB49" t="s">
        <v>2290</v>
      </c>
      <c r="JC49">
        <v>0</v>
      </c>
      <c r="JD49">
        <v>0</v>
      </c>
      <c r="JE49">
        <v>0</v>
      </c>
      <c r="JF49">
        <v>0</v>
      </c>
      <c r="JG49">
        <v>0</v>
      </c>
      <c r="JH49">
        <v>0</v>
      </c>
      <c r="JI49">
        <v>0</v>
      </c>
      <c r="JJ49">
        <v>0</v>
      </c>
      <c r="JK49">
        <v>0</v>
      </c>
      <c r="JL49">
        <v>0</v>
      </c>
      <c r="JM49">
        <v>0</v>
      </c>
      <c r="JN49">
        <v>0</v>
      </c>
      <c r="JO49">
        <v>0</v>
      </c>
      <c r="JP49">
        <v>0</v>
      </c>
      <c r="JQ49">
        <v>0</v>
      </c>
      <c r="JR49">
        <v>1</v>
      </c>
      <c r="JS49">
        <v>1</v>
      </c>
      <c r="JT49">
        <v>3</v>
      </c>
      <c r="UW49" t="s">
        <v>2495</v>
      </c>
      <c r="UX49">
        <v>0</v>
      </c>
      <c r="UY49">
        <v>0</v>
      </c>
      <c r="UZ49">
        <v>0</v>
      </c>
      <c r="VA49">
        <v>0</v>
      </c>
      <c r="VB49">
        <v>0</v>
      </c>
      <c r="VC49">
        <v>0</v>
      </c>
      <c r="VD49">
        <v>0</v>
      </c>
      <c r="VE49">
        <v>0</v>
      </c>
      <c r="VF49">
        <v>0</v>
      </c>
      <c r="VG49">
        <v>0</v>
      </c>
      <c r="VH49">
        <v>0</v>
      </c>
      <c r="VI49">
        <v>1</v>
      </c>
      <c r="VJ49">
        <v>1</v>
      </c>
      <c r="VK49">
        <v>0</v>
      </c>
      <c r="VL49">
        <v>0</v>
      </c>
      <c r="VM49">
        <v>0</v>
      </c>
      <c r="VN49">
        <v>0</v>
      </c>
      <c r="VO49">
        <v>0</v>
      </c>
      <c r="VP49">
        <v>0</v>
      </c>
      <c r="VQ49">
        <v>0</v>
      </c>
      <c r="VR49">
        <v>0</v>
      </c>
      <c r="VS49">
        <v>0</v>
      </c>
      <c r="VT49">
        <v>0</v>
      </c>
      <c r="VU49">
        <v>0</v>
      </c>
      <c r="VV49">
        <v>0</v>
      </c>
      <c r="VW49">
        <v>0</v>
      </c>
      <c r="VX49">
        <v>0</v>
      </c>
      <c r="VY49">
        <v>0</v>
      </c>
      <c r="VZ49">
        <v>2</v>
      </c>
      <c r="ACI49" t="s">
        <v>2242</v>
      </c>
      <c r="ACJ49">
        <v>1000</v>
      </c>
      <c r="ACK49" t="s">
        <v>2379</v>
      </c>
      <c r="ACN49">
        <v>1</v>
      </c>
      <c r="ACO49">
        <v>2</v>
      </c>
      <c r="ACP49">
        <v>1</v>
      </c>
      <c r="ACQ49">
        <v>1</v>
      </c>
      <c r="ACR49">
        <v>2</v>
      </c>
      <c r="ACT49" t="s">
        <v>2242</v>
      </c>
      <c r="ACU49">
        <v>500</v>
      </c>
      <c r="ACV49" t="s">
        <v>2379</v>
      </c>
      <c r="ACY49">
        <v>1</v>
      </c>
      <c r="ACZ49">
        <v>1</v>
      </c>
      <c r="ADA49">
        <v>1</v>
      </c>
      <c r="ADB49">
        <v>1</v>
      </c>
      <c r="ADC49">
        <v>3</v>
      </c>
      <c r="AKY49" t="s">
        <v>2236</v>
      </c>
      <c r="ALA49" t="s">
        <v>2495</v>
      </c>
      <c r="ALB49">
        <v>0</v>
      </c>
      <c r="ALC49">
        <v>0</v>
      </c>
      <c r="ALD49">
        <v>0</v>
      </c>
      <c r="ALE49">
        <v>0</v>
      </c>
      <c r="ALF49">
        <v>0</v>
      </c>
      <c r="ALG49">
        <v>0</v>
      </c>
      <c r="ALH49">
        <v>0</v>
      </c>
      <c r="ALI49">
        <v>0</v>
      </c>
      <c r="ALJ49">
        <v>0</v>
      </c>
      <c r="ALK49">
        <v>0</v>
      </c>
      <c r="ALL49">
        <v>0</v>
      </c>
      <c r="ALM49">
        <v>1</v>
      </c>
      <c r="ALN49">
        <v>1</v>
      </c>
      <c r="ALO49">
        <v>0</v>
      </c>
      <c r="ALP49">
        <v>0</v>
      </c>
      <c r="ALQ49">
        <v>0</v>
      </c>
      <c r="ALR49">
        <v>0</v>
      </c>
      <c r="ALS49">
        <v>0</v>
      </c>
      <c r="ALT49">
        <v>0</v>
      </c>
      <c r="ALU49">
        <v>0</v>
      </c>
      <c r="ALV49">
        <v>0</v>
      </c>
      <c r="ALW49">
        <v>0</v>
      </c>
      <c r="ALX49">
        <v>0</v>
      </c>
      <c r="ALY49">
        <v>0</v>
      </c>
      <c r="ALZ49">
        <v>0</v>
      </c>
      <c r="AMA49">
        <v>0</v>
      </c>
      <c r="AMB49">
        <v>0</v>
      </c>
      <c r="AMC49">
        <v>0</v>
      </c>
      <c r="AME49" t="s">
        <v>490</v>
      </c>
      <c r="AMF49">
        <v>0</v>
      </c>
      <c r="AMG49">
        <v>0</v>
      </c>
      <c r="AMH49">
        <v>0</v>
      </c>
      <c r="AMI49">
        <v>0</v>
      </c>
      <c r="AMJ49">
        <v>0</v>
      </c>
      <c r="AMK49">
        <v>1</v>
      </c>
      <c r="AML49">
        <v>0</v>
      </c>
      <c r="AMM49">
        <v>0</v>
      </c>
      <c r="AMN49">
        <v>0</v>
      </c>
      <c r="AMO49">
        <v>0</v>
      </c>
      <c r="AMP49">
        <v>0</v>
      </c>
      <c r="AMQ49">
        <v>0</v>
      </c>
      <c r="AMT49" t="s">
        <v>2328</v>
      </c>
      <c r="AMU49">
        <v>0</v>
      </c>
      <c r="AMV49">
        <v>1</v>
      </c>
      <c r="AMW49">
        <v>0</v>
      </c>
      <c r="AMX49">
        <v>0</v>
      </c>
      <c r="AMY49" t="s">
        <v>2496</v>
      </c>
      <c r="AMZ49">
        <v>0</v>
      </c>
      <c r="ANA49">
        <v>0</v>
      </c>
      <c r="ANB49">
        <v>0</v>
      </c>
      <c r="ANC49">
        <v>0</v>
      </c>
      <c r="AND49">
        <v>0</v>
      </c>
      <c r="ANE49">
        <v>0</v>
      </c>
      <c r="ANF49">
        <v>0</v>
      </c>
      <c r="ANG49">
        <v>0</v>
      </c>
      <c r="ANH49">
        <v>0</v>
      </c>
      <c r="ANI49">
        <v>0</v>
      </c>
      <c r="ANJ49">
        <v>0</v>
      </c>
      <c r="ANK49">
        <v>1</v>
      </c>
      <c r="ANL49">
        <v>1</v>
      </c>
      <c r="ANM49">
        <v>0</v>
      </c>
      <c r="ANN49">
        <v>0</v>
      </c>
      <c r="ANO49">
        <v>0</v>
      </c>
      <c r="ANP49">
        <v>0</v>
      </c>
      <c r="ANQ49">
        <v>0</v>
      </c>
      <c r="ANR49">
        <v>0</v>
      </c>
      <c r="ANS49">
        <v>0</v>
      </c>
      <c r="ANT49">
        <v>0</v>
      </c>
      <c r="ANU49">
        <v>0</v>
      </c>
      <c r="ANV49">
        <v>0</v>
      </c>
      <c r="ANW49">
        <v>0</v>
      </c>
      <c r="ANX49">
        <v>0</v>
      </c>
      <c r="ANY49">
        <v>0</v>
      </c>
      <c r="ANZ49">
        <v>0</v>
      </c>
      <c r="AOA49">
        <v>0</v>
      </c>
      <c r="AOB49" t="s">
        <v>506</v>
      </c>
      <c r="AOC49">
        <v>0</v>
      </c>
      <c r="AOD49">
        <v>0</v>
      </c>
      <c r="AOE49">
        <v>0</v>
      </c>
      <c r="AOF49">
        <v>0</v>
      </c>
      <c r="AOG49">
        <v>0</v>
      </c>
      <c r="AOH49">
        <v>0</v>
      </c>
      <c r="AOI49">
        <v>0</v>
      </c>
      <c r="AOJ49">
        <v>0</v>
      </c>
      <c r="AOK49">
        <v>0</v>
      </c>
      <c r="AOL49">
        <v>0</v>
      </c>
      <c r="AOM49">
        <v>1</v>
      </c>
      <c r="AON49">
        <v>0</v>
      </c>
      <c r="AOO49" t="s">
        <v>2497</v>
      </c>
      <c r="AQG49" t="s">
        <v>2290</v>
      </c>
      <c r="AQH49">
        <v>1</v>
      </c>
      <c r="AQI49">
        <v>0</v>
      </c>
      <c r="AQJ49">
        <v>0</v>
      </c>
      <c r="AQK49">
        <v>0</v>
      </c>
      <c r="AQL49">
        <v>0</v>
      </c>
      <c r="AQM49">
        <v>0</v>
      </c>
      <c r="AQN49">
        <v>0</v>
      </c>
      <c r="AQO49">
        <v>0</v>
      </c>
      <c r="AQP49">
        <v>0</v>
      </c>
      <c r="AQQ49">
        <v>0</v>
      </c>
      <c r="AQS49" t="s">
        <v>506</v>
      </c>
      <c r="AQT49">
        <v>0</v>
      </c>
      <c r="AQU49">
        <v>0</v>
      </c>
      <c r="AQV49">
        <v>0</v>
      </c>
      <c r="AQW49">
        <v>0</v>
      </c>
      <c r="AQX49">
        <v>0</v>
      </c>
      <c r="AQY49">
        <v>0</v>
      </c>
      <c r="AQZ49">
        <v>0</v>
      </c>
      <c r="ARA49">
        <v>0</v>
      </c>
      <c r="ARB49">
        <v>1</v>
      </c>
      <c r="ARC49">
        <v>0</v>
      </c>
      <c r="ARD49">
        <v>0</v>
      </c>
      <c r="ARE49" t="s">
        <v>2458</v>
      </c>
      <c r="ARF49" t="s">
        <v>2352</v>
      </c>
      <c r="ARG49" t="s">
        <v>2273</v>
      </c>
      <c r="ARH49" t="s">
        <v>2325</v>
      </c>
      <c r="ARI49">
        <v>0</v>
      </c>
      <c r="ARJ49">
        <v>1</v>
      </c>
      <c r="ARK49">
        <v>0</v>
      </c>
      <c r="ARL49">
        <v>0</v>
      </c>
      <c r="ARM49">
        <v>0</v>
      </c>
      <c r="ARN49">
        <v>0</v>
      </c>
      <c r="ARP49" t="s">
        <v>2244</v>
      </c>
      <c r="ASA49" t="s">
        <v>2259</v>
      </c>
      <c r="ASB49" t="s">
        <v>2290</v>
      </c>
      <c r="ASC49">
        <v>1</v>
      </c>
      <c r="ASD49">
        <v>0</v>
      </c>
      <c r="ASE49">
        <v>0</v>
      </c>
      <c r="ASF49">
        <v>0</v>
      </c>
      <c r="ASG49">
        <v>0</v>
      </c>
      <c r="ASH49">
        <v>0</v>
      </c>
      <c r="ASI49">
        <v>0</v>
      </c>
      <c r="ASJ49">
        <v>0</v>
      </c>
      <c r="ASK49">
        <v>0</v>
      </c>
      <c r="ASL49">
        <v>0</v>
      </c>
      <c r="ASN49" t="s">
        <v>2290</v>
      </c>
      <c r="ASO49">
        <v>1</v>
      </c>
      <c r="ASP49">
        <v>0</v>
      </c>
      <c r="ASQ49">
        <v>0</v>
      </c>
      <c r="ASR49">
        <v>0</v>
      </c>
      <c r="ASS49">
        <v>0</v>
      </c>
      <c r="AST49">
        <v>0</v>
      </c>
      <c r="ASU49">
        <v>0</v>
      </c>
      <c r="ASV49">
        <v>0</v>
      </c>
      <c r="ASW49">
        <v>0</v>
      </c>
      <c r="ASX49">
        <v>0</v>
      </c>
      <c r="ASZ49" t="s">
        <v>2290</v>
      </c>
      <c r="ATA49">
        <v>1</v>
      </c>
      <c r="ATB49">
        <v>0</v>
      </c>
      <c r="ATC49">
        <v>0</v>
      </c>
      <c r="ATD49">
        <v>0</v>
      </c>
      <c r="ATE49">
        <v>0</v>
      </c>
      <c r="ATF49">
        <v>0</v>
      </c>
      <c r="ATG49">
        <v>0</v>
      </c>
      <c r="ATH49">
        <v>0</v>
      </c>
      <c r="ATI49">
        <v>0</v>
      </c>
      <c r="ATK49" t="s">
        <v>2290</v>
      </c>
      <c r="ATL49">
        <v>1</v>
      </c>
      <c r="ATM49">
        <v>0</v>
      </c>
      <c r="ATN49">
        <v>0</v>
      </c>
      <c r="ATO49">
        <v>0</v>
      </c>
      <c r="ATP49">
        <v>0</v>
      </c>
      <c r="ATQ49">
        <v>0</v>
      </c>
      <c r="ATR49">
        <v>0</v>
      </c>
      <c r="ATS49">
        <v>0</v>
      </c>
      <c r="ATT49">
        <v>0</v>
      </c>
      <c r="ATV49" t="s">
        <v>2264</v>
      </c>
      <c r="ATZ49" t="s">
        <v>2382</v>
      </c>
      <c r="AUA49" t="s">
        <v>2244</v>
      </c>
      <c r="AUD49" t="s">
        <v>2453</v>
      </c>
      <c r="AUF49" t="s">
        <v>2453</v>
      </c>
      <c r="AUI49">
        <v>545090610</v>
      </c>
      <c r="AUJ49" s="165">
        <v>45371.508217592593</v>
      </c>
      <c r="AUM49" t="s">
        <v>2265</v>
      </c>
      <c r="AUN49" t="s">
        <v>2266</v>
      </c>
      <c r="AUO49" t="s">
        <v>2267</v>
      </c>
    </row>
    <row r="50" spans="1:1237" x14ac:dyDescent="0.35">
      <c r="A50">
        <v>49</v>
      </c>
      <c r="B50" t="s">
        <v>2498</v>
      </c>
      <c r="C50" s="165">
        <v>45370</v>
      </c>
      <c r="D50" t="s">
        <v>2445</v>
      </c>
      <c r="E50" t="s">
        <v>2446</v>
      </c>
      <c r="F50" s="165">
        <v>45370.572484155098</v>
      </c>
      <c r="G50" s="165">
        <v>45370.580457048607</v>
      </c>
      <c r="H50" t="s">
        <v>2229</v>
      </c>
      <c r="K50" t="s">
        <v>2295</v>
      </c>
      <c r="L50" s="165">
        <v>45370</v>
      </c>
      <c r="M50" t="s">
        <v>73</v>
      </c>
      <c r="N50" t="s">
        <v>2447</v>
      </c>
      <c r="O50" t="s">
        <v>77</v>
      </c>
      <c r="P50" t="s">
        <v>2233</v>
      </c>
      <c r="S50" t="s">
        <v>2297</v>
      </c>
      <c r="T50" t="s">
        <v>2448</v>
      </c>
      <c r="V50" t="s">
        <v>2236</v>
      </c>
      <c r="X50" t="s">
        <v>2237</v>
      </c>
      <c r="AA50" t="s">
        <v>2290</v>
      </c>
      <c r="AB50">
        <v>0</v>
      </c>
      <c r="AC50">
        <v>0</v>
      </c>
      <c r="AD50">
        <v>0</v>
      </c>
      <c r="AE50">
        <v>1</v>
      </c>
      <c r="AF50">
        <v>1</v>
      </c>
      <c r="AI50"/>
      <c r="EK50" t="s">
        <v>2290</v>
      </c>
      <c r="EL50">
        <v>0</v>
      </c>
      <c r="EM50">
        <v>0</v>
      </c>
      <c r="EN50">
        <v>0</v>
      </c>
      <c r="EO50">
        <v>0</v>
      </c>
      <c r="EP50">
        <v>1</v>
      </c>
      <c r="EQ50">
        <v>1</v>
      </c>
      <c r="JB50" t="s">
        <v>2290</v>
      </c>
      <c r="JC50">
        <v>0</v>
      </c>
      <c r="JD50">
        <v>0</v>
      </c>
      <c r="JE50">
        <v>0</v>
      </c>
      <c r="JF50">
        <v>0</v>
      </c>
      <c r="JG50">
        <v>0</v>
      </c>
      <c r="JH50">
        <v>0</v>
      </c>
      <c r="JI50">
        <v>0</v>
      </c>
      <c r="JJ50">
        <v>0</v>
      </c>
      <c r="JK50">
        <v>0</v>
      </c>
      <c r="JL50">
        <v>0</v>
      </c>
      <c r="JM50">
        <v>0</v>
      </c>
      <c r="JN50">
        <v>0</v>
      </c>
      <c r="JO50">
        <v>0</v>
      </c>
      <c r="JP50">
        <v>0</v>
      </c>
      <c r="JQ50">
        <v>0</v>
      </c>
      <c r="JR50">
        <v>1</v>
      </c>
      <c r="JS50">
        <v>1</v>
      </c>
      <c r="JT50">
        <v>3</v>
      </c>
      <c r="UW50" t="s">
        <v>2495</v>
      </c>
      <c r="UX50">
        <v>0</v>
      </c>
      <c r="UY50">
        <v>0</v>
      </c>
      <c r="UZ50">
        <v>0</v>
      </c>
      <c r="VA50">
        <v>0</v>
      </c>
      <c r="VB50">
        <v>0</v>
      </c>
      <c r="VC50">
        <v>0</v>
      </c>
      <c r="VD50">
        <v>0</v>
      </c>
      <c r="VE50">
        <v>0</v>
      </c>
      <c r="VF50">
        <v>0</v>
      </c>
      <c r="VG50">
        <v>0</v>
      </c>
      <c r="VH50">
        <v>0</v>
      </c>
      <c r="VI50">
        <v>1</v>
      </c>
      <c r="VJ50">
        <v>1</v>
      </c>
      <c r="VK50">
        <v>0</v>
      </c>
      <c r="VL50">
        <v>0</v>
      </c>
      <c r="VM50">
        <v>0</v>
      </c>
      <c r="VN50">
        <v>0</v>
      </c>
      <c r="VO50">
        <v>0</v>
      </c>
      <c r="VP50">
        <v>0</v>
      </c>
      <c r="VQ50">
        <v>0</v>
      </c>
      <c r="VR50">
        <v>0</v>
      </c>
      <c r="VS50">
        <v>0</v>
      </c>
      <c r="VT50">
        <v>0</v>
      </c>
      <c r="VU50">
        <v>0</v>
      </c>
      <c r="VV50">
        <v>0</v>
      </c>
      <c r="VW50">
        <v>0</v>
      </c>
      <c r="VX50">
        <v>0</v>
      </c>
      <c r="VY50">
        <v>0</v>
      </c>
      <c r="VZ50">
        <v>2</v>
      </c>
      <c r="ACI50" t="s">
        <v>2242</v>
      </c>
      <c r="ACJ50">
        <v>1000</v>
      </c>
      <c r="ACK50" t="s">
        <v>2379</v>
      </c>
      <c r="ACN50">
        <v>1</v>
      </c>
      <c r="ACO50">
        <v>2</v>
      </c>
      <c r="ACP50">
        <v>1</v>
      </c>
      <c r="ACQ50">
        <v>1</v>
      </c>
      <c r="ACR50">
        <v>5</v>
      </c>
      <c r="ACT50" t="s">
        <v>2242</v>
      </c>
      <c r="ACU50">
        <v>1000</v>
      </c>
      <c r="ACV50" t="s">
        <v>2379</v>
      </c>
      <c r="ACY50">
        <v>1</v>
      </c>
      <c r="ACZ50">
        <v>2</v>
      </c>
      <c r="ADA50">
        <v>1</v>
      </c>
      <c r="ADB50">
        <v>1</v>
      </c>
      <c r="ADC50">
        <v>6</v>
      </c>
      <c r="AKY50" t="s">
        <v>2244</v>
      </c>
      <c r="AMT50" t="s">
        <v>2328</v>
      </c>
      <c r="AMU50">
        <v>0</v>
      </c>
      <c r="AMV50">
        <v>1</v>
      </c>
      <c r="AMW50">
        <v>0</v>
      </c>
      <c r="AMX50">
        <v>0</v>
      </c>
      <c r="AMY50" t="s">
        <v>2495</v>
      </c>
      <c r="AMZ50">
        <v>0</v>
      </c>
      <c r="ANA50">
        <v>0</v>
      </c>
      <c r="ANB50">
        <v>0</v>
      </c>
      <c r="ANC50">
        <v>0</v>
      </c>
      <c r="AND50">
        <v>0</v>
      </c>
      <c r="ANE50">
        <v>0</v>
      </c>
      <c r="ANF50">
        <v>0</v>
      </c>
      <c r="ANG50">
        <v>0</v>
      </c>
      <c r="ANH50">
        <v>0</v>
      </c>
      <c r="ANI50">
        <v>0</v>
      </c>
      <c r="ANJ50">
        <v>0</v>
      </c>
      <c r="ANK50">
        <v>1</v>
      </c>
      <c r="ANL50">
        <v>1</v>
      </c>
      <c r="ANM50">
        <v>0</v>
      </c>
      <c r="ANN50">
        <v>0</v>
      </c>
      <c r="ANO50">
        <v>0</v>
      </c>
      <c r="ANP50">
        <v>0</v>
      </c>
      <c r="ANQ50">
        <v>0</v>
      </c>
      <c r="ANR50">
        <v>0</v>
      </c>
      <c r="ANS50">
        <v>0</v>
      </c>
      <c r="ANT50">
        <v>0</v>
      </c>
      <c r="ANU50">
        <v>0</v>
      </c>
      <c r="ANV50">
        <v>0</v>
      </c>
      <c r="ANW50">
        <v>0</v>
      </c>
      <c r="ANX50">
        <v>0</v>
      </c>
      <c r="ANY50">
        <v>0</v>
      </c>
      <c r="ANZ50">
        <v>0</v>
      </c>
      <c r="AOA50">
        <v>0</v>
      </c>
      <c r="AOB50" t="s">
        <v>2329</v>
      </c>
      <c r="AOC50">
        <v>0</v>
      </c>
      <c r="AOD50">
        <v>0</v>
      </c>
      <c r="AOE50">
        <v>0</v>
      </c>
      <c r="AOF50">
        <v>0</v>
      </c>
      <c r="AOG50">
        <v>0</v>
      </c>
      <c r="AOH50">
        <v>1</v>
      </c>
      <c r="AOI50">
        <v>0</v>
      </c>
      <c r="AOJ50">
        <v>0</v>
      </c>
      <c r="AOK50">
        <v>0</v>
      </c>
      <c r="AOL50">
        <v>0</v>
      </c>
      <c r="AOM50">
        <v>0</v>
      </c>
      <c r="AON50">
        <v>0</v>
      </c>
      <c r="AQG50" t="s">
        <v>2499</v>
      </c>
      <c r="AQH50">
        <v>0</v>
      </c>
      <c r="AQI50">
        <v>1</v>
      </c>
      <c r="AQJ50">
        <v>0</v>
      </c>
      <c r="AQK50">
        <v>0</v>
      </c>
      <c r="AQL50">
        <v>0</v>
      </c>
      <c r="AQM50">
        <v>0</v>
      </c>
      <c r="AQN50">
        <v>0</v>
      </c>
      <c r="AQO50">
        <v>0</v>
      </c>
      <c r="AQP50">
        <v>0</v>
      </c>
      <c r="AQQ50">
        <v>0</v>
      </c>
      <c r="AQS50" t="s">
        <v>506</v>
      </c>
      <c r="AQT50">
        <v>0</v>
      </c>
      <c r="AQU50">
        <v>0</v>
      </c>
      <c r="AQV50">
        <v>0</v>
      </c>
      <c r="AQW50">
        <v>0</v>
      </c>
      <c r="AQX50">
        <v>0</v>
      </c>
      <c r="AQY50">
        <v>0</v>
      </c>
      <c r="AQZ50">
        <v>0</v>
      </c>
      <c r="ARA50">
        <v>0</v>
      </c>
      <c r="ARB50">
        <v>1</v>
      </c>
      <c r="ARC50">
        <v>0</v>
      </c>
      <c r="ARD50">
        <v>0</v>
      </c>
      <c r="ARE50" t="s">
        <v>2500</v>
      </c>
      <c r="ARF50" t="s">
        <v>2352</v>
      </c>
      <c r="ARG50" t="s">
        <v>2273</v>
      </c>
      <c r="ARH50" t="s">
        <v>2325</v>
      </c>
      <c r="ARI50">
        <v>0</v>
      </c>
      <c r="ARJ50">
        <v>1</v>
      </c>
      <c r="ARK50">
        <v>0</v>
      </c>
      <c r="ARL50">
        <v>0</v>
      </c>
      <c r="ARM50">
        <v>0</v>
      </c>
      <c r="ARN50">
        <v>0</v>
      </c>
      <c r="ARP50" t="s">
        <v>2244</v>
      </c>
      <c r="ASA50" t="s">
        <v>2259</v>
      </c>
      <c r="ASB50" t="s">
        <v>2290</v>
      </c>
      <c r="ASC50">
        <v>1</v>
      </c>
      <c r="ASD50">
        <v>0</v>
      </c>
      <c r="ASE50">
        <v>0</v>
      </c>
      <c r="ASF50">
        <v>0</v>
      </c>
      <c r="ASG50">
        <v>0</v>
      </c>
      <c r="ASH50">
        <v>0</v>
      </c>
      <c r="ASI50">
        <v>0</v>
      </c>
      <c r="ASJ50">
        <v>0</v>
      </c>
      <c r="ASK50">
        <v>0</v>
      </c>
      <c r="ASL50">
        <v>0</v>
      </c>
      <c r="ASN50" t="s">
        <v>2290</v>
      </c>
      <c r="ASO50">
        <v>1</v>
      </c>
      <c r="ASP50">
        <v>0</v>
      </c>
      <c r="ASQ50">
        <v>0</v>
      </c>
      <c r="ASR50">
        <v>0</v>
      </c>
      <c r="ASS50">
        <v>0</v>
      </c>
      <c r="AST50">
        <v>0</v>
      </c>
      <c r="ASU50">
        <v>0</v>
      </c>
      <c r="ASV50">
        <v>0</v>
      </c>
      <c r="ASW50">
        <v>0</v>
      </c>
      <c r="ASX50">
        <v>0</v>
      </c>
      <c r="ASZ50" t="s">
        <v>2290</v>
      </c>
      <c r="ATA50">
        <v>1</v>
      </c>
      <c r="ATB50">
        <v>0</v>
      </c>
      <c r="ATC50">
        <v>0</v>
      </c>
      <c r="ATD50">
        <v>0</v>
      </c>
      <c r="ATE50">
        <v>0</v>
      </c>
      <c r="ATF50">
        <v>0</v>
      </c>
      <c r="ATG50">
        <v>0</v>
      </c>
      <c r="ATH50">
        <v>0</v>
      </c>
      <c r="ATI50">
        <v>0</v>
      </c>
      <c r="ATK50" t="s">
        <v>2290</v>
      </c>
      <c r="ATL50">
        <v>1</v>
      </c>
      <c r="ATM50">
        <v>0</v>
      </c>
      <c r="ATN50">
        <v>0</v>
      </c>
      <c r="ATO50">
        <v>0</v>
      </c>
      <c r="ATP50">
        <v>0</v>
      </c>
      <c r="ATQ50">
        <v>0</v>
      </c>
      <c r="ATR50">
        <v>0</v>
      </c>
      <c r="ATS50">
        <v>0</v>
      </c>
      <c r="ATT50">
        <v>0</v>
      </c>
      <c r="ATV50" t="s">
        <v>2264</v>
      </c>
      <c r="ATZ50" t="s">
        <v>2382</v>
      </c>
      <c r="AUA50" t="s">
        <v>2244</v>
      </c>
      <c r="AUD50" t="s">
        <v>2363</v>
      </c>
      <c r="AUF50" t="s">
        <v>2453</v>
      </c>
      <c r="AUI50">
        <v>545090628</v>
      </c>
      <c r="AUJ50" s="165">
        <v>45371.508287037039</v>
      </c>
      <c r="AUM50" t="s">
        <v>2265</v>
      </c>
      <c r="AUN50" t="s">
        <v>2266</v>
      </c>
      <c r="AUO50" t="s">
        <v>2267</v>
      </c>
    </row>
    <row r="51" spans="1:1237" x14ac:dyDescent="0.35">
      <c r="A51">
        <v>50</v>
      </c>
      <c r="B51" t="s">
        <v>2501</v>
      </c>
      <c r="C51" s="165">
        <v>45370</v>
      </c>
      <c r="D51" t="s">
        <v>2445</v>
      </c>
      <c r="E51" t="s">
        <v>2446</v>
      </c>
      <c r="F51" s="165">
        <v>45370.580559027767</v>
      </c>
      <c r="G51" s="165">
        <v>45370.587831076387</v>
      </c>
      <c r="H51" t="s">
        <v>2229</v>
      </c>
      <c r="K51" t="s">
        <v>2295</v>
      </c>
      <c r="L51" s="165">
        <v>45370</v>
      </c>
      <c r="M51" t="s">
        <v>73</v>
      </c>
      <c r="N51" t="s">
        <v>2447</v>
      </c>
      <c r="O51" t="s">
        <v>77</v>
      </c>
      <c r="P51" t="s">
        <v>2233</v>
      </c>
      <c r="S51" t="s">
        <v>2297</v>
      </c>
      <c r="T51" t="s">
        <v>2448</v>
      </c>
      <c r="V51" t="s">
        <v>2236</v>
      </c>
      <c r="X51" t="s">
        <v>2237</v>
      </c>
      <c r="AA51" t="s">
        <v>2290</v>
      </c>
      <c r="AB51">
        <v>0</v>
      </c>
      <c r="AC51">
        <v>0</v>
      </c>
      <c r="AD51">
        <v>0</v>
      </c>
      <c r="AE51">
        <v>1</v>
      </c>
      <c r="AF51">
        <v>1</v>
      </c>
      <c r="AI51"/>
      <c r="EK51" t="s">
        <v>2290</v>
      </c>
      <c r="EL51">
        <v>0</v>
      </c>
      <c r="EM51">
        <v>0</v>
      </c>
      <c r="EN51">
        <v>0</v>
      </c>
      <c r="EO51">
        <v>0</v>
      </c>
      <c r="EP51">
        <v>1</v>
      </c>
      <c r="EQ51">
        <v>1</v>
      </c>
      <c r="JB51" t="s">
        <v>2290</v>
      </c>
      <c r="JC51">
        <v>0</v>
      </c>
      <c r="JD51">
        <v>0</v>
      </c>
      <c r="JE51">
        <v>0</v>
      </c>
      <c r="JF51">
        <v>0</v>
      </c>
      <c r="JG51">
        <v>0</v>
      </c>
      <c r="JH51">
        <v>0</v>
      </c>
      <c r="JI51">
        <v>0</v>
      </c>
      <c r="JJ51">
        <v>0</v>
      </c>
      <c r="JK51">
        <v>0</v>
      </c>
      <c r="JL51">
        <v>0</v>
      </c>
      <c r="JM51">
        <v>0</v>
      </c>
      <c r="JN51">
        <v>0</v>
      </c>
      <c r="JO51">
        <v>0</v>
      </c>
      <c r="JP51">
        <v>0</v>
      </c>
      <c r="JQ51">
        <v>0</v>
      </c>
      <c r="JR51">
        <v>1</v>
      </c>
      <c r="JS51">
        <v>1</v>
      </c>
      <c r="JT51">
        <v>3</v>
      </c>
      <c r="UW51" t="s">
        <v>2495</v>
      </c>
      <c r="UX51">
        <v>0</v>
      </c>
      <c r="UY51">
        <v>0</v>
      </c>
      <c r="UZ51">
        <v>0</v>
      </c>
      <c r="VA51">
        <v>0</v>
      </c>
      <c r="VB51">
        <v>0</v>
      </c>
      <c r="VC51">
        <v>0</v>
      </c>
      <c r="VD51">
        <v>0</v>
      </c>
      <c r="VE51">
        <v>0</v>
      </c>
      <c r="VF51">
        <v>0</v>
      </c>
      <c r="VG51">
        <v>0</v>
      </c>
      <c r="VH51">
        <v>0</v>
      </c>
      <c r="VI51">
        <v>1</v>
      </c>
      <c r="VJ51">
        <v>1</v>
      </c>
      <c r="VK51">
        <v>0</v>
      </c>
      <c r="VL51">
        <v>0</v>
      </c>
      <c r="VM51">
        <v>0</v>
      </c>
      <c r="VN51">
        <v>0</v>
      </c>
      <c r="VO51">
        <v>0</v>
      </c>
      <c r="VP51">
        <v>0</v>
      </c>
      <c r="VQ51">
        <v>0</v>
      </c>
      <c r="VR51">
        <v>0</v>
      </c>
      <c r="VS51">
        <v>0</v>
      </c>
      <c r="VT51">
        <v>0</v>
      </c>
      <c r="VU51">
        <v>0</v>
      </c>
      <c r="VV51">
        <v>0</v>
      </c>
      <c r="VW51">
        <v>0</v>
      </c>
      <c r="VX51">
        <v>0</v>
      </c>
      <c r="VY51">
        <v>0</v>
      </c>
      <c r="VZ51">
        <v>2</v>
      </c>
      <c r="ACI51" t="s">
        <v>2242</v>
      </c>
      <c r="ACJ51">
        <v>1000</v>
      </c>
      <c r="ACK51" t="s">
        <v>2379</v>
      </c>
      <c r="ACN51">
        <v>1</v>
      </c>
      <c r="ACO51">
        <v>1</v>
      </c>
      <c r="ACP51">
        <v>1</v>
      </c>
      <c r="ACQ51">
        <v>1</v>
      </c>
      <c r="ACR51">
        <v>2</v>
      </c>
      <c r="ACT51" t="s">
        <v>2242</v>
      </c>
      <c r="ACU51">
        <v>1000</v>
      </c>
      <c r="ACV51" t="s">
        <v>2379</v>
      </c>
      <c r="ACY51">
        <v>1</v>
      </c>
      <c r="ACZ51">
        <v>1</v>
      </c>
      <c r="ADA51">
        <v>1</v>
      </c>
      <c r="ADB51">
        <v>1</v>
      </c>
      <c r="ADC51">
        <v>2</v>
      </c>
      <c r="AKY51" t="s">
        <v>2244</v>
      </c>
      <c r="AMT51" t="s">
        <v>2245</v>
      </c>
      <c r="AMU51">
        <v>1</v>
      </c>
      <c r="AMV51">
        <v>0</v>
      </c>
      <c r="AMW51">
        <v>0</v>
      </c>
      <c r="AMX51">
        <v>0</v>
      </c>
      <c r="AQG51" t="s">
        <v>2290</v>
      </c>
      <c r="AQH51">
        <v>1</v>
      </c>
      <c r="AQI51">
        <v>0</v>
      </c>
      <c r="AQJ51">
        <v>0</v>
      </c>
      <c r="AQK51">
        <v>0</v>
      </c>
      <c r="AQL51">
        <v>0</v>
      </c>
      <c r="AQM51">
        <v>0</v>
      </c>
      <c r="AQN51">
        <v>0</v>
      </c>
      <c r="AQO51">
        <v>0</v>
      </c>
      <c r="AQP51">
        <v>0</v>
      </c>
      <c r="AQQ51">
        <v>0</v>
      </c>
      <c r="AQS51" t="s">
        <v>506</v>
      </c>
      <c r="AQT51">
        <v>0</v>
      </c>
      <c r="AQU51">
        <v>0</v>
      </c>
      <c r="AQV51">
        <v>0</v>
      </c>
      <c r="AQW51">
        <v>0</v>
      </c>
      <c r="AQX51">
        <v>0</v>
      </c>
      <c r="AQY51">
        <v>0</v>
      </c>
      <c r="AQZ51">
        <v>0</v>
      </c>
      <c r="ARA51">
        <v>0</v>
      </c>
      <c r="ARB51">
        <v>1</v>
      </c>
      <c r="ARC51">
        <v>0</v>
      </c>
      <c r="ARD51">
        <v>0</v>
      </c>
      <c r="ARE51" t="s">
        <v>2458</v>
      </c>
      <c r="ARF51" t="s">
        <v>2352</v>
      </c>
      <c r="ARG51" t="s">
        <v>2273</v>
      </c>
      <c r="ARH51" t="s">
        <v>2244</v>
      </c>
      <c r="ARI51">
        <v>1</v>
      </c>
      <c r="ARJ51">
        <v>0</v>
      </c>
      <c r="ARK51">
        <v>0</v>
      </c>
      <c r="ARL51">
        <v>0</v>
      </c>
      <c r="ARM51">
        <v>0</v>
      </c>
      <c r="ARN51">
        <v>0</v>
      </c>
      <c r="ARP51" t="s">
        <v>2244</v>
      </c>
      <c r="ASA51" t="s">
        <v>2259</v>
      </c>
      <c r="ASB51" t="s">
        <v>2290</v>
      </c>
      <c r="ASC51">
        <v>1</v>
      </c>
      <c r="ASD51">
        <v>0</v>
      </c>
      <c r="ASE51">
        <v>0</v>
      </c>
      <c r="ASF51">
        <v>0</v>
      </c>
      <c r="ASG51">
        <v>0</v>
      </c>
      <c r="ASH51">
        <v>0</v>
      </c>
      <c r="ASI51">
        <v>0</v>
      </c>
      <c r="ASJ51">
        <v>0</v>
      </c>
      <c r="ASK51">
        <v>0</v>
      </c>
      <c r="ASL51">
        <v>0</v>
      </c>
      <c r="ASN51" t="s">
        <v>2290</v>
      </c>
      <c r="ASO51">
        <v>1</v>
      </c>
      <c r="ASP51">
        <v>0</v>
      </c>
      <c r="ASQ51">
        <v>0</v>
      </c>
      <c r="ASR51">
        <v>0</v>
      </c>
      <c r="ASS51">
        <v>0</v>
      </c>
      <c r="AST51">
        <v>0</v>
      </c>
      <c r="ASU51">
        <v>0</v>
      </c>
      <c r="ASV51">
        <v>0</v>
      </c>
      <c r="ASW51">
        <v>0</v>
      </c>
      <c r="ASX51">
        <v>0</v>
      </c>
      <c r="ASZ51" t="s">
        <v>2290</v>
      </c>
      <c r="ATA51">
        <v>1</v>
      </c>
      <c r="ATB51">
        <v>0</v>
      </c>
      <c r="ATC51">
        <v>0</v>
      </c>
      <c r="ATD51">
        <v>0</v>
      </c>
      <c r="ATE51">
        <v>0</v>
      </c>
      <c r="ATF51">
        <v>0</v>
      </c>
      <c r="ATG51">
        <v>0</v>
      </c>
      <c r="ATH51">
        <v>0</v>
      </c>
      <c r="ATI51">
        <v>0</v>
      </c>
      <c r="ATK51" t="s">
        <v>2290</v>
      </c>
      <c r="ATL51">
        <v>1</v>
      </c>
      <c r="ATM51">
        <v>0</v>
      </c>
      <c r="ATN51">
        <v>0</v>
      </c>
      <c r="ATO51">
        <v>0</v>
      </c>
      <c r="ATP51">
        <v>0</v>
      </c>
      <c r="ATQ51">
        <v>0</v>
      </c>
      <c r="ATR51">
        <v>0</v>
      </c>
      <c r="ATS51">
        <v>0</v>
      </c>
      <c r="ATT51">
        <v>0</v>
      </c>
      <c r="ATV51" t="s">
        <v>2264</v>
      </c>
      <c r="ATZ51" t="s">
        <v>2264</v>
      </c>
      <c r="AUD51" t="s">
        <v>2453</v>
      </c>
      <c r="AUF51" t="s">
        <v>2453</v>
      </c>
      <c r="AUI51">
        <v>545090664</v>
      </c>
      <c r="AUJ51" s="165">
        <v>45371.508402777778</v>
      </c>
      <c r="AUM51" t="s">
        <v>2265</v>
      </c>
      <c r="AUN51" t="s">
        <v>2266</v>
      </c>
      <c r="AUO51" t="s">
        <v>2267</v>
      </c>
    </row>
    <row r="52" spans="1:1237" x14ac:dyDescent="0.35">
      <c r="A52">
        <v>51</v>
      </c>
      <c r="B52" t="s">
        <v>2502</v>
      </c>
      <c r="C52" s="165">
        <v>45370</v>
      </c>
      <c r="D52" t="s">
        <v>2445</v>
      </c>
      <c r="E52" t="s">
        <v>2446</v>
      </c>
      <c r="F52" s="165">
        <v>45370.588716215279</v>
      </c>
      <c r="G52" s="165">
        <v>45371.500821678237</v>
      </c>
      <c r="H52" t="s">
        <v>2229</v>
      </c>
      <c r="K52" t="s">
        <v>2295</v>
      </c>
      <c r="L52" s="165">
        <v>45370</v>
      </c>
      <c r="M52" t="s">
        <v>73</v>
      </c>
      <c r="N52" t="s">
        <v>2447</v>
      </c>
      <c r="O52" t="s">
        <v>77</v>
      </c>
      <c r="P52" t="s">
        <v>2233</v>
      </c>
      <c r="S52" t="s">
        <v>2297</v>
      </c>
      <c r="T52" t="s">
        <v>2448</v>
      </c>
      <c r="V52" t="s">
        <v>2236</v>
      </c>
      <c r="X52" t="s">
        <v>2237</v>
      </c>
      <c r="AA52" t="s">
        <v>2290</v>
      </c>
      <c r="AB52">
        <v>0</v>
      </c>
      <c r="AC52">
        <v>0</v>
      </c>
      <c r="AD52">
        <v>0</v>
      </c>
      <c r="AE52">
        <v>1</v>
      </c>
      <c r="AF52">
        <v>1</v>
      </c>
      <c r="AI52"/>
      <c r="EK52" t="s">
        <v>2290</v>
      </c>
      <c r="EL52">
        <v>0</v>
      </c>
      <c r="EM52">
        <v>0</v>
      </c>
      <c r="EN52">
        <v>0</v>
      </c>
      <c r="EO52">
        <v>0</v>
      </c>
      <c r="EP52">
        <v>1</v>
      </c>
      <c r="EQ52">
        <v>1</v>
      </c>
      <c r="JB52" t="s">
        <v>2290</v>
      </c>
      <c r="JC52">
        <v>0</v>
      </c>
      <c r="JD52">
        <v>0</v>
      </c>
      <c r="JE52">
        <v>0</v>
      </c>
      <c r="JF52">
        <v>0</v>
      </c>
      <c r="JG52">
        <v>0</v>
      </c>
      <c r="JH52">
        <v>0</v>
      </c>
      <c r="JI52">
        <v>0</v>
      </c>
      <c r="JJ52">
        <v>0</v>
      </c>
      <c r="JK52">
        <v>0</v>
      </c>
      <c r="JL52">
        <v>0</v>
      </c>
      <c r="JM52">
        <v>0</v>
      </c>
      <c r="JN52">
        <v>0</v>
      </c>
      <c r="JO52">
        <v>0</v>
      </c>
      <c r="JP52">
        <v>0</v>
      </c>
      <c r="JQ52">
        <v>0</v>
      </c>
      <c r="JR52">
        <v>1</v>
      </c>
      <c r="JS52">
        <v>1</v>
      </c>
      <c r="JT52">
        <v>3</v>
      </c>
      <c r="UW52" t="s">
        <v>2503</v>
      </c>
      <c r="UX52">
        <v>0</v>
      </c>
      <c r="UY52">
        <v>0</v>
      </c>
      <c r="UZ52">
        <v>0</v>
      </c>
      <c r="VA52">
        <v>0</v>
      </c>
      <c r="VB52">
        <v>0</v>
      </c>
      <c r="VC52">
        <v>0</v>
      </c>
      <c r="VD52">
        <v>0</v>
      </c>
      <c r="VE52">
        <v>0</v>
      </c>
      <c r="VF52">
        <v>1</v>
      </c>
      <c r="VG52">
        <v>0</v>
      </c>
      <c r="VH52">
        <v>1</v>
      </c>
      <c r="VI52">
        <v>0</v>
      </c>
      <c r="VJ52">
        <v>0</v>
      </c>
      <c r="VK52">
        <v>0</v>
      </c>
      <c r="VL52">
        <v>0</v>
      </c>
      <c r="VM52">
        <v>0</v>
      </c>
      <c r="VN52">
        <v>0</v>
      </c>
      <c r="VO52">
        <v>0</v>
      </c>
      <c r="VP52">
        <v>0</v>
      </c>
      <c r="VQ52">
        <v>0</v>
      </c>
      <c r="VR52">
        <v>1</v>
      </c>
      <c r="VS52">
        <v>1</v>
      </c>
      <c r="VT52">
        <v>1</v>
      </c>
      <c r="VU52">
        <v>0</v>
      </c>
      <c r="VV52">
        <v>1</v>
      </c>
      <c r="VW52">
        <v>0</v>
      </c>
      <c r="VX52">
        <v>0</v>
      </c>
      <c r="VY52">
        <v>0</v>
      </c>
      <c r="VZ52">
        <v>6</v>
      </c>
      <c r="ABB52" t="s">
        <v>2242</v>
      </c>
      <c r="ABC52">
        <v>1250</v>
      </c>
      <c r="ABD52" t="s">
        <v>2336</v>
      </c>
      <c r="ABG52">
        <v>7</v>
      </c>
      <c r="ABH52">
        <v>7</v>
      </c>
      <c r="ABI52">
        <v>1</v>
      </c>
      <c r="ABJ52">
        <v>100</v>
      </c>
      <c r="ABK52">
        <v>300</v>
      </c>
      <c r="ABX52" t="s">
        <v>2242</v>
      </c>
      <c r="ABY52">
        <v>500</v>
      </c>
      <c r="ABZ52" t="s">
        <v>2359</v>
      </c>
      <c r="ACC52">
        <v>3</v>
      </c>
      <c r="ACD52">
        <v>1</v>
      </c>
      <c r="ACE52">
        <v>0</v>
      </c>
      <c r="ACF52">
        <v>20</v>
      </c>
      <c r="ACG52">
        <v>100</v>
      </c>
      <c r="AHB52" t="s">
        <v>2242</v>
      </c>
      <c r="AHC52" t="s">
        <v>2450</v>
      </c>
      <c r="AHD52">
        <v>0</v>
      </c>
      <c r="AHE52">
        <v>0</v>
      </c>
      <c r="AHF52">
        <v>1</v>
      </c>
      <c r="AHI52">
        <v>100</v>
      </c>
      <c r="AHJ52" t="s">
        <v>2359</v>
      </c>
      <c r="AHM52">
        <v>2</v>
      </c>
      <c r="AHN52">
        <v>1</v>
      </c>
      <c r="AHO52">
        <v>0</v>
      </c>
      <c r="AHP52">
        <v>50</v>
      </c>
      <c r="AHQ52">
        <v>200</v>
      </c>
      <c r="AHS52" t="s">
        <v>2242</v>
      </c>
      <c r="AHT52" t="s">
        <v>2450</v>
      </c>
      <c r="AHU52">
        <v>0</v>
      </c>
      <c r="AHV52">
        <v>1</v>
      </c>
      <c r="AHX52">
        <v>100</v>
      </c>
      <c r="AHY52" t="s">
        <v>2359</v>
      </c>
      <c r="AIB52">
        <v>2</v>
      </c>
      <c r="AIC52">
        <v>1</v>
      </c>
      <c r="AID52">
        <v>0</v>
      </c>
      <c r="AIE52">
        <v>25</v>
      </c>
      <c r="AIF52">
        <v>100</v>
      </c>
      <c r="AIH52" t="s">
        <v>2242</v>
      </c>
      <c r="AII52" t="s">
        <v>2450</v>
      </c>
      <c r="AIJ52">
        <v>0</v>
      </c>
      <c r="AIK52">
        <v>1</v>
      </c>
      <c r="AIM52">
        <v>50</v>
      </c>
      <c r="AIN52" t="s">
        <v>2248</v>
      </c>
      <c r="AIQ52">
        <v>2</v>
      </c>
      <c r="AIR52">
        <v>1</v>
      </c>
      <c r="AIS52">
        <v>0</v>
      </c>
      <c r="AIT52">
        <v>25</v>
      </c>
      <c r="AIU52">
        <v>50</v>
      </c>
      <c r="AJH52" t="s">
        <v>2242</v>
      </c>
      <c r="AJI52" t="s">
        <v>2451</v>
      </c>
      <c r="AJJ52">
        <v>0</v>
      </c>
      <c r="AJK52">
        <v>0</v>
      </c>
      <c r="AJL52">
        <v>1</v>
      </c>
      <c r="AJO52">
        <v>25</v>
      </c>
      <c r="AJP52" t="s">
        <v>2379</v>
      </c>
      <c r="AJS52">
        <v>7</v>
      </c>
      <c r="AJT52">
        <v>1</v>
      </c>
      <c r="AJU52">
        <v>0</v>
      </c>
      <c r="AJV52">
        <v>15</v>
      </c>
      <c r="AJW52">
        <v>30</v>
      </c>
      <c r="AKY52" t="s">
        <v>2244</v>
      </c>
      <c r="AMT52" t="s">
        <v>2504</v>
      </c>
      <c r="AMU52">
        <v>0</v>
      </c>
      <c r="AMV52">
        <v>1</v>
      </c>
      <c r="AMW52">
        <v>1</v>
      </c>
      <c r="AMX52">
        <v>0</v>
      </c>
      <c r="AMY52" t="s">
        <v>2505</v>
      </c>
      <c r="AMZ52">
        <v>0</v>
      </c>
      <c r="ANA52">
        <v>0</v>
      </c>
      <c r="ANB52">
        <v>0</v>
      </c>
      <c r="ANC52">
        <v>0</v>
      </c>
      <c r="AND52">
        <v>0</v>
      </c>
      <c r="ANE52">
        <v>0</v>
      </c>
      <c r="ANF52">
        <v>0</v>
      </c>
      <c r="ANG52">
        <v>0</v>
      </c>
      <c r="ANH52">
        <v>0</v>
      </c>
      <c r="ANI52">
        <v>0</v>
      </c>
      <c r="ANJ52">
        <v>1</v>
      </c>
      <c r="ANK52">
        <v>0</v>
      </c>
      <c r="ANL52">
        <v>0</v>
      </c>
      <c r="ANM52">
        <v>0</v>
      </c>
      <c r="ANN52">
        <v>0</v>
      </c>
      <c r="ANO52">
        <v>0</v>
      </c>
      <c r="ANP52">
        <v>0</v>
      </c>
      <c r="ANQ52">
        <v>0</v>
      </c>
      <c r="ANR52">
        <v>0</v>
      </c>
      <c r="ANS52">
        <v>0</v>
      </c>
      <c r="ANT52">
        <v>1</v>
      </c>
      <c r="ANU52">
        <v>0</v>
      </c>
      <c r="ANV52">
        <v>0</v>
      </c>
      <c r="ANW52">
        <v>0</v>
      </c>
      <c r="ANX52">
        <v>0</v>
      </c>
      <c r="ANY52">
        <v>0</v>
      </c>
      <c r="ANZ52">
        <v>0</v>
      </c>
      <c r="AOA52">
        <v>0</v>
      </c>
      <c r="AOB52" t="s">
        <v>506</v>
      </c>
      <c r="AOC52">
        <v>0</v>
      </c>
      <c r="AOD52">
        <v>0</v>
      </c>
      <c r="AOE52">
        <v>0</v>
      </c>
      <c r="AOF52">
        <v>0</v>
      </c>
      <c r="AOG52">
        <v>0</v>
      </c>
      <c r="AOH52">
        <v>0</v>
      </c>
      <c r="AOI52">
        <v>0</v>
      </c>
      <c r="AOJ52">
        <v>0</v>
      </c>
      <c r="AOK52">
        <v>0</v>
      </c>
      <c r="AOL52">
        <v>0</v>
      </c>
      <c r="AOM52">
        <v>1</v>
      </c>
      <c r="AON52">
        <v>0</v>
      </c>
      <c r="AOO52" t="s">
        <v>2506</v>
      </c>
      <c r="AOP52" t="s">
        <v>2507</v>
      </c>
      <c r="AOQ52">
        <v>0</v>
      </c>
      <c r="AOR52">
        <v>0</v>
      </c>
      <c r="AOS52">
        <v>0</v>
      </c>
      <c r="AOT52">
        <v>0</v>
      </c>
      <c r="AOU52">
        <v>0</v>
      </c>
      <c r="AOV52">
        <v>0</v>
      </c>
      <c r="AOW52">
        <v>0</v>
      </c>
      <c r="AOX52">
        <v>0</v>
      </c>
      <c r="AOY52">
        <v>0</v>
      </c>
      <c r="AOZ52">
        <v>0</v>
      </c>
      <c r="APA52">
        <v>0</v>
      </c>
      <c r="APB52">
        <v>0</v>
      </c>
      <c r="APC52">
        <v>0</v>
      </c>
      <c r="APD52">
        <v>0</v>
      </c>
      <c r="APE52">
        <v>0</v>
      </c>
      <c r="APF52">
        <v>0</v>
      </c>
      <c r="APG52">
        <v>0</v>
      </c>
      <c r="APH52">
        <v>0</v>
      </c>
      <c r="API52">
        <v>0</v>
      </c>
      <c r="APJ52">
        <v>0</v>
      </c>
      <c r="APK52">
        <v>0</v>
      </c>
      <c r="APL52">
        <v>1</v>
      </c>
      <c r="APM52">
        <v>0</v>
      </c>
      <c r="APN52">
        <v>0</v>
      </c>
      <c r="APO52">
        <v>0</v>
      </c>
      <c r="APP52">
        <v>0</v>
      </c>
      <c r="APQ52">
        <v>0</v>
      </c>
      <c r="APR52">
        <v>0</v>
      </c>
      <c r="APS52" t="s">
        <v>2362</v>
      </c>
      <c r="APT52">
        <v>0</v>
      </c>
      <c r="APU52">
        <v>0</v>
      </c>
      <c r="APV52">
        <v>0</v>
      </c>
      <c r="APW52">
        <v>0</v>
      </c>
      <c r="APX52">
        <v>0</v>
      </c>
      <c r="APY52">
        <v>1</v>
      </c>
      <c r="APZ52">
        <v>0</v>
      </c>
      <c r="AQA52">
        <v>0</v>
      </c>
      <c r="AQB52">
        <v>0</v>
      </c>
      <c r="AQC52">
        <v>0</v>
      </c>
      <c r="AQD52">
        <v>0</v>
      </c>
      <c r="AQE52">
        <v>0</v>
      </c>
      <c r="AQG52" t="s">
        <v>2290</v>
      </c>
      <c r="AQH52">
        <v>1</v>
      </c>
      <c r="AQI52">
        <v>0</v>
      </c>
      <c r="AQJ52">
        <v>0</v>
      </c>
      <c r="AQK52">
        <v>0</v>
      </c>
      <c r="AQL52">
        <v>0</v>
      </c>
      <c r="AQM52">
        <v>0</v>
      </c>
      <c r="AQN52">
        <v>0</v>
      </c>
      <c r="AQO52">
        <v>0</v>
      </c>
      <c r="AQP52">
        <v>0</v>
      </c>
      <c r="AQQ52">
        <v>0</v>
      </c>
      <c r="AQS52" t="s">
        <v>506</v>
      </c>
      <c r="AQT52">
        <v>0</v>
      </c>
      <c r="AQU52">
        <v>0</v>
      </c>
      <c r="AQV52">
        <v>0</v>
      </c>
      <c r="AQW52">
        <v>0</v>
      </c>
      <c r="AQX52">
        <v>0</v>
      </c>
      <c r="AQY52">
        <v>0</v>
      </c>
      <c r="AQZ52">
        <v>0</v>
      </c>
      <c r="ARA52">
        <v>0</v>
      </c>
      <c r="ARB52">
        <v>1</v>
      </c>
      <c r="ARC52">
        <v>0</v>
      </c>
      <c r="ARD52">
        <v>0</v>
      </c>
      <c r="ARE52" t="s">
        <v>2458</v>
      </c>
      <c r="ARF52" t="s">
        <v>2352</v>
      </c>
      <c r="ARG52" t="s">
        <v>2435</v>
      </c>
      <c r="ARH52" t="s">
        <v>2325</v>
      </c>
      <c r="ARI52">
        <v>0</v>
      </c>
      <c r="ARJ52">
        <v>1</v>
      </c>
      <c r="ARK52">
        <v>0</v>
      </c>
      <c r="ARL52">
        <v>0</v>
      </c>
      <c r="ARM52">
        <v>0</v>
      </c>
      <c r="ARN52">
        <v>0</v>
      </c>
      <c r="ARP52" t="s">
        <v>2244</v>
      </c>
      <c r="ASA52" t="s">
        <v>2259</v>
      </c>
      <c r="ASB52" t="s">
        <v>2290</v>
      </c>
      <c r="ASC52">
        <v>1</v>
      </c>
      <c r="ASD52">
        <v>0</v>
      </c>
      <c r="ASE52">
        <v>0</v>
      </c>
      <c r="ASF52">
        <v>0</v>
      </c>
      <c r="ASG52">
        <v>0</v>
      </c>
      <c r="ASH52">
        <v>0</v>
      </c>
      <c r="ASI52">
        <v>0</v>
      </c>
      <c r="ASJ52">
        <v>0</v>
      </c>
      <c r="ASK52">
        <v>0</v>
      </c>
      <c r="ASL52">
        <v>0</v>
      </c>
      <c r="ASN52" t="s">
        <v>2290</v>
      </c>
      <c r="ASO52">
        <v>1</v>
      </c>
      <c r="ASP52">
        <v>0</v>
      </c>
      <c r="ASQ52">
        <v>0</v>
      </c>
      <c r="ASR52">
        <v>0</v>
      </c>
      <c r="ASS52">
        <v>0</v>
      </c>
      <c r="AST52">
        <v>0</v>
      </c>
      <c r="ASU52">
        <v>0</v>
      </c>
      <c r="ASV52">
        <v>0</v>
      </c>
      <c r="ASW52">
        <v>0</v>
      </c>
      <c r="ASX52">
        <v>0</v>
      </c>
      <c r="ASZ52" t="s">
        <v>2290</v>
      </c>
      <c r="ATA52">
        <v>1</v>
      </c>
      <c r="ATB52">
        <v>0</v>
      </c>
      <c r="ATC52">
        <v>0</v>
      </c>
      <c r="ATD52">
        <v>0</v>
      </c>
      <c r="ATE52">
        <v>0</v>
      </c>
      <c r="ATF52">
        <v>0</v>
      </c>
      <c r="ATG52">
        <v>0</v>
      </c>
      <c r="ATH52">
        <v>0</v>
      </c>
      <c r="ATI52">
        <v>0</v>
      </c>
      <c r="ATK52" t="s">
        <v>2290</v>
      </c>
      <c r="ATL52">
        <v>1</v>
      </c>
      <c r="ATM52">
        <v>0</v>
      </c>
      <c r="ATN52">
        <v>0</v>
      </c>
      <c r="ATO52">
        <v>0</v>
      </c>
      <c r="ATP52">
        <v>0</v>
      </c>
      <c r="ATQ52">
        <v>0</v>
      </c>
      <c r="ATR52">
        <v>0</v>
      </c>
      <c r="ATS52">
        <v>0</v>
      </c>
      <c r="ATT52">
        <v>0</v>
      </c>
      <c r="ATV52" t="s">
        <v>2264</v>
      </c>
      <c r="ATZ52" t="s">
        <v>2264</v>
      </c>
      <c r="AUD52" t="s">
        <v>2453</v>
      </c>
      <c r="AUF52" t="s">
        <v>2453</v>
      </c>
      <c r="AUI52">
        <v>545090682</v>
      </c>
      <c r="AUJ52" s="165">
        <v>45371.50844907407</v>
      </c>
      <c r="AUM52" t="s">
        <v>2265</v>
      </c>
      <c r="AUN52" t="s">
        <v>2266</v>
      </c>
      <c r="AUO52" t="s">
        <v>2267</v>
      </c>
    </row>
    <row r="53" spans="1:1237" x14ac:dyDescent="0.35">
      <c r="A53">
        <v>52</v>
      </c>
      <c r="B53" t="s">
        <v>2508</v>
      </c>
      <c r="C53" s="165">
        <v>45370</v>
      </c>
      <c r="D53" t="s">
        <v>2410</v>
      </c>
      <c r="E53" t="s">
        <v>2411</v>
      </c>
      <c r="F53" s="165">
        <v>45370.667117928242</v>
      </c>
      <c r="G53" s="165">
        <v>45371.436520405092</v>
      </c>
      <c r="H53" t="s">
        <v>2229</v>
      </c>
      <c r="K53" t="s">
        <v>2370</v>
      </c>
      <c r="L53" s="165">
        <v>45370</v>
      </c>
      <c r="M53" t="s">
        <v>2371</v>
      </c>
      <c r="N53" t="s">
        <v>2372</v>
      </c>
      <c r="O53" t="s">
        <v>2412</v>
      </c>
      <c r="P53" t="s">
        <v>2233</v>
      </c>
      <c r="S53" t="s">
        <v>2375</v>
      </c>
      <c r="T53" t="s">
        <v>2413</v>
      </c>
      <c r="V53" t="s">
        <v>2236</v>
      </c>
      <c r="X53" t="s">
        <v>2237</v>
      </c>
      <c r="AA53" t="s">
        <v>2238</v>
      </c>
      <c r="AB53">
        <v>1</v>
      </c>
      <c r="AC53">
        <v>1</v>
      </c>
      <c r="AD53">
        <v>1</v>
      </c>
      <c r="AE53">
        <v>0</v>
      </c>
      <c r="AF53">
        <v>3</v>
      </c>
      <c r="AH53" t="s">
        <v>2239</v>
      </c>
      <c r="AI53">
        <v>1250</v>
      </c>
      <c r="AJ53" t="s">
        <v>2240</v>
      </c>
      <c r="AM53">
        <v>12</v>
      </c>
      <c r="AN53">
        <v>15</v>
      </c>
      <c r="AO53">
        <v>1</v>
      </c>
      <c r="AP53">
        <v>250</v>
      </c>
      <c r="AQ53">
        <v>1000</v>
      </c>
      <c r="AS53" t="s">
        <v>2239</v>
      </c>
      <c r="AT53" t="s">
        <v>2241</v>
      </c>
      <c r="AU53">
        <v>1</v>
      </c>
      <c r="AV53">
        <v>1</v>
      </c>
      <c r="AW53">
        <v>2500</v>
      </c>
      <c r="AX53">
        <v>2750</v>
      </c>
      <c r="AY53" t="s">
        <v>2240</v>
      </c>
      <c r="BB53">
        <v>15</v>
      </c>
      <c r="BC53">
        <v>7</v>
      </c>
      <c r="BD53">
        <v>0</v>
      </c>
      <c r="BE53">
        <v>280</v>
      </c>
      <c r="BF53">
        <v>1500</v>
      </c>
      <c r="BH53" t="s">
        <v>2239</v>
      </c>
      <c r="BI53" t="s">
        <v>2301</v>
      </c>
      <c r="BJ53">
        <v>1</v>
      </c>
      <c r="BK53">
        <v>1</v>
      </c>
      <c r="BL53">
        <v>500</v>
      </c>
      <c r="BM53">
        <v>300</v>
      </c>
      <c r="BN53" t="s">
        <v>2240</v>
      </c>
      <c r="BQ53">
        <v>8</v>
      </c>
      <c r="BR53">
        <v>2</v>
      </c>
      <c r="BS53">
        <v>0</v>
      </c>
      <c r="BT53">
        <v>22000</v>
      </c>
      <c r="BU53">
        <v>30000</v>
      </c>
      <c r="BW53" t="s">
        <v>2244</v>
      </c>
      <c r="CS53" t="s">
        <v>2245</v>
      </c>
      <c r="CT53">
        <v>1</v>
      </c>
      <c r="CU53">
        <v>0</v>
      </c>
      <c r="CV53">
        <v>0</v>
      </c>
      <c r="CW53">
        <v>0</v>
      </c>
      <c r="EK53" t="s">
        <v>2246</v>
      </c>
      <c r="EL53">
        <v>1</v>
      </c>
      <c r="EM53">
        <v>1</v>
      </c>
      <c r="EN53">
        <v>1</v>
      </c>
      <c r="EO53">
        <v>1</v>
      </c>
      <c r="EP53">
        <v>0</v>
      </c>
      <c r="EQ53">
        <v>4</v>
      </c>
      <c r="ES53" t="s">
        <v>2242</v>
      </c>
      <c r="ET53">
        <v>3500</v>
      </c>
      <c r="EU53" t="s">
        <v>2240</v>
      </c>
      <c r="EX53">
        <v>12</v>
      </c>
      <c r="EY53">
        <v>3</v>
      </c>
      <c r="EZ53">
        <v>0</v>
      </c>
      <c r="FA53">
        <v>2500</v>
      </c>
      <c r="FB53">
        <v>2000</v>
      </c>
      <c r="FD53" t="s">
        <v>2242</v>
      </c>
      <c r="FE53">
        <v>7000</v>
      </c>
      <c r="FF53" t="s">
        <v>2240</v>
      </c>
      <c r="FI53">
        <v>25</v>
      </c>
      <c r="FJ53">
        <v>4</v>
      </c>
      <c r="FK53">
        <v>0</v>
      </c>
      <c r="FL53">
        <v>3300</v>
      </c>
      <c r="FM53">
        <v>1500</v>
      </c>
      <c r="FO53" t="s">
        <v>2242</v>
      </c>
      <c r="FP53">
        <v>1000</v>
      </c>
      <c r="FQ53" t="s">
        <v>2240</v>
      </c>
      <c r="FT53">
        <v>30</v>
      </c>
      <c r="FU53">
        <v>3</v>
      </c>
      <c r="FV53">
        <v>0</v>
      </c>
      <c r="FW53">
        <v>7500</v>
      </c>
      <c r="FX53">
        <v>3000</v>
      </c>
      <c r="FZ53" t="s">
        <v>2242</v>
      </c>
      <c r="GA53">
        <v>500</v>
      </c>
      <c r="GB53" t="s">
        <v>2240</v>
      </c>
      <c r="GE53">
        <v>30</v>
      </c>
      <c r="GF53">
        <v>3</v>
      </c>
      <c r="GG53">
        <v>0</v>
      </c>
      <c r="GH53">
        <v>4500</v>
      </c>
      <c r="GI53">
        <v>5000</v>
      </c>
      <c r="GK53" t="s">
        <v>2244</v>
      </c>
      <c r="HH53" t="s">
        <v>2245</v>
      </c>
      <c r="HI53">
        <v>1</v>
      </c>
      <c r="HJ53">
        <v>0</v>
      </c>
      <c r="HK53">
        <v>0</v>
      </c>
      <c r="HL53">
        <v>0</v>
      </c>
      <c r="JB53" t="s">
        <v>2327</v>
      </c>
      <c r="JC53">
        <v>0</v>
      </c>
      <c r="JD53">
        <v>0</v>
      </c>
      <c r="JE53">
        <v>1</v>
      </c>
      <c r="JF53">
        <v>0</v>
      </c>
      <c r="JG53">
        <v>0</v>
      </c>
      <c r="JH53">
        <v>0</v>
      </c>
      <c r="JI53">
        <v>0</v>
      </c>
      <c r="JJ53">
        <v>0</v>
      </c>
      <c r="JK53">
        <v>0</v>
      </c>
      <c r="JL53">
        <v>0</v>
      </c>
      <c r="JM53">
        <v>0</v>
      </c>
      <c r="JN53">
        <v>0</v>
      </c>
      <c r="JO53">
        <v>0</v>
      </c>
      <c r="JP53">
        <v>0</v>
      </c>
      <c r="JQ53">
        <v>0</v>
      </c>
      <c r="JR53">
        <v>0</v>
      </c>
      <c r="JS53">
        <v>1</v>
      </c>
      <c r="JT53">
        <v>8</v>
      </c>
      <c r="KV53" t="s">
        <v>2242</v>
      </c>
      <c r="KW53" t="s">
        <v>2250</v>
      </c>
      <c r="KX53">
        <v>0</v>
      </c>
      <c r="KY53">
        <v>1</v>
      </c>
      <c r="KZ53">
        <v>1</v>
      </c>
      <c r="LB53">
        <v>27000</v>
      </c>
      <c r="LC53">
        <v>37000</v>
      </c>
      <c r="LD53" t="s">
        <v>2240</v>
      </c>
      <c r="LG53">
        <v>7</v>
      </c>
      <c r="LH53">
        <v>14</v>
      </c>
      <c r="LI53">
        <v>1</v>
      </c>
      <c r="LJ53">
        <v>80</v>
      </c>
      <c r="LK53">
        <v>40</v>
      </c>
      <c r="QX53" t="s">
        <v>2244</v>
      </c>
      <c r="SF53" t="s">
        <v>2245</v>
      </c>
      <c r="SG53">
        <v>1</v>
      </c>
      <c r="SH53">
        <v>0</v>
      </c>
      <c r="SI53">
        <v>0</v>
      </c>
      <c r="SJ53">
        <v>0</v>
      </c>
      <c r="AQG53" t="s">
        <v>2290</v>
      </c>
      <c r="AQH53">
        <v>1</v>
      </c>
      <c r="AQI53">
        <v>0</v>
      </c>
      <c r="AQJ53">
        <v>0</v>
      </c>
      <c r="AQK53">
        <v>0</v>
      </c>
      <c r="AQL53">
        <v>0</v>
      </c>
      <c r="AQM53">
        <v>0</v>
      </c>
      <c r="AQN53">
        <v>0</v>
      </c>
      <c r="AQO53">
        <v>0</v>
      </c>
      <c r="AQP53">
        <v>0</v>
      </c>
      <c r="AQQ53">
        <v>0</v>
      </c>
      <c r="AQS53" t="s">
        <v>2509</v>
      </c>
      <c r="AQT53">
        <v>0</v>
      </c>
      <c r="AQU53">
        <v>0</v>
      </c>
      <c r="AQV53">
        <v>1</v>
      </c>
      <c r="AQW53">
        <v>1</v>
      </c>
      <c r="AQX53">
        <v>0</v>
      </c>
      <c r="AQY53">
        <v>1</v>
      </c>
      <c r="AQZ53">
        <v>0</v>
      </c>
      <c r="ARA53">
        <v>0</v>
      </c>
      <c r="ARB53">
        <v>0</v>
      </c>
      <c r="ARC53">
        <v>0</v>
      </c>
      <c r="ARD53">
        <v>0</v>
      </c>
      <c r="ARF53" t="s">
        <v>2257</v>
      </c>
      <c r="ARG53" t="s">
        <v>2273</v>
      </c>
      <c r="ARH53" t="s">
        <v>2244</v>
      </c>
      <c r="ARI53">
        <v>1</v>
      </c>
      <c r="ARJ53">
        <v>0</v>
      </c>
      <c r="ARK53">
        <v>0</v>
      </c>
      <c r="ARL53">
        <v>0</v>
      </c>
      <c r="ARM53">
        <v>0</v>
      </c>
      <c r="ARN53">
        <v>0</v>
      </c>
      <c r="ARP53" t="s">
        <v>2244</v>
      </c>
      <c r="ASA53" t="s">
        <v>2259</v>
      </c>
      <c r="ASB53" t="s">
        <v>2290</v>
      </c>
      <c r="ASC53">
        <v>1</v>
      </c>
      <c r="ASD53">
        <v>0</v>
      </c>
      <c r="ASE53">
        <v>0</v>
      </c>
      <c r="ASF53">
        <v>0</v>
      </c>
      <c r="ASG53">
        <v>0</v>
      </c>
      <c r="ASH53">
        <v>0</v>
      </c>
      <c r="ASI53">
        <v>0</v>
      </c>
      <c r="ASJ53">
        <v>0</v>
      </c>
      <c r="ASK53">
        <v>0</v>
      </c>
      <c r="ASL53">
        <v>0</v>
      </c>
      <c r="ASN53" t="s">
        <v>2290</v>
      </c>
      <c r="ASO53">
        <v>1</v>
      </c>
      <c r="ASP53">
        <v>0</v>
      </c>
      <c r="ASQ53">
        <v>0</v>
      </c>
      <c r="ASR53">
        <v>0</v>
      </c>
      <c r="ASS53">
        <v>0</v>
      </c>
      <c r="AST53">
        <v>0</v>
      </c>
      <c r="ASU53">
        <v>0</v>
      </c>
      <c r="ASV53">
        <v>0</v>
      </c>
      <c r="ASW53">
        <v>0</v>
      </c>
      <c r="ASX53">
        <v>0</v>
      </c>
      <c r="ASZ53" t="s">
        <v>2290</v>
      </c>
      <c r="ATA53">
        <v>1</v>
      </c>
      <c r="ATB53">
        <v>0</v>
      </c>
      <c r="ATC53">
        <v>0</v>
      </c>
      <c r="ATD53">
        <v>0</v>
      </c>
      <c r="ATE53">
        <v>0</v>
      </c>
      <c r="ATF53">
        <v>0</v>
      </c>
      <c r="ATG53">
        <v>0</v>
      </c>
      <c r="ATH53">
        <v>0</v>
      </c>
      <c r="ATI53">
        <v>0</v>
      </c>
      <c r="ATK53" t="s">
        <v>2290</v>
      </c>
      <c r="ATL53">
        <v>1</v>
      </c>
      <c r="ATM53">
        <v>0</v>
      </c>
      <c r="ATN53">
        <v>0</v>
      </c>
      <c r="ATO53">
        <v>0</v>
      </c>
      <c r="ATP53">
        <v>0</v>
      </c>
      <c r="ATQ53">
        <v>0</v>
      </c>
      <c r="ATR53">
        <v>0</v>
      </c>
      <c r="ATS53">
        <v>0</v>
      </c>
      <c r="ATT53">
        <v>0</v>
      </c>
      <c r="ATV53" t="s">
        <v>2264</v>
      </c>
      <c r="ATZ53" t="s">
        <v>2382</v>
      </c>
      <c r="AUA53" t="s">
        <v>2244</v>
      </c>
      <c r="AUD53" t="s">
        <v>146</v>
      </c>
      <c r="AUI53">
        <v>545175105</v>
      </c>
      <c r="AUJ53" s="165">
        <v>45371.687673611123</v>
      </c>
      <c r="AUM53" t="s">
        <v>2265</v>
      </c>
      <c r="AUN53" t="s">
        <v>2266</v>
      </c>
      <c r="AUO53" t="s">
        <v>2267</v>
      </c>
    </row>
    <row r="54" spans="1:1237" x14ac:dyDescent="0.35">
      <c r="A54">
        <v>53</v>
      </c>
      <c r="B54" t="s">
        <v>2510</v>
      </c>
      <c r="C54" s="165">
        <v>45371</v>
      </c>
      <c r="D54" t="s">
        <v>2410</v>
      </c>
      <c r="E54" t="s">
        <v>2411</v>
      </c>
      <c r="F54" s="165">
        <v>45371.437209097217</v>
      </c>
      <c r="G54" s="165">
        <v>45371.50098109954</v>
      </c>
      <c r="H54" t="s">
        <v>2229</v>
      </c>
      <c r="K54" t="s">
        <v>2370</v>
      </c>
      <c r="L54" s="165">
        <v>45371</v>
      </c>
      <c r="M54" t="s">
        <v>2371</v>
      </c>
      <c r="N54" t="s">
        <v>2372</v>
      </c>
      <c r="O54" t="s">
        <v>2412</v>
      </c>
      <c r="P54" t="s">
        <v>2233</v>
      </c>
      <c r="S54" t="s">
        <v>2375</v>
      </c>
      <c r="T54" t="s">
        <v>2413</v>
      </c>
      <c r="V54" t="s">
        <v>2236</v>
      </c>
      <c r="X54" t="s">
        <v>2237</v>
      </c>
      <c r="AA54" t="s">
        <v>2290</v>
      </c>
      <c r="AB54">
        <v>0</v>
      </c>
      <c r="AC54">
        <v>0</v>
      </c>
      <c r="AD54">
        <v>0</v>
      </c>
      <c r="AE54">
        <v>1</v>
      </c>
      <c r="AF54">
        <v>1</v>
      </c>
      <c r="AI54"/>
      <c r="EK54" t="s">
        <v>2246</v>
      </c>
      <c r="EL54">
        <v>1</v>
      </c>
      <c r="EM54">
        <v>1</v>
      </c>
      <c r="EN54">
        <v>1</v>
      </c>
      <c r="EO54">
        <v>1</v>
      </c>
      <c r="EP54">
        <v>0</v>
      </c>
      <c r="EQ54">
        <v>4</v>
      </c>
      <c r="ES54" t="s">
        <v>2242</v>
      </c>
      <c r="ET54">
        <v>3500</v>
      </c>
      <c r="EU54" t="s">
        <v>2240</v>
      </c>
      <c r="EX54">
        <v>28</v>
      </c>
      <c r="EY54">
        <v>2</v>
      </c>
      <c r="EZ54">
        <v>0</v>
      </c>
      <c r="FA54">
        <v>2000</v>
      </c>
      <c r="FB54">
        <v>1200</v>
      </c>
      <c r="FD54" t="s">
        <v>2242</v>
      </c>
      <c r="FE54">
        <v>8000</v>
      </c>
      <c r="FF54" t="s">
        <v>2240</v>
      </c>
      <c r="FI54">
        <v>30</v>
      </c>
      <c r="FJ54">
        <v>5</v>
      </c>
      <c r="FK54">
        <v>0</v>
      </c>
      <c r="FL54">
        <v>2200</v>
      </c>
      <c r="FM54">
        <v>500</v>
      </c>
      <c r="FO54" t="s">
        <v>2242</v>
      </c>
      <c r="FP54">
        <v>1000</v>
      </c>
      <c r="FQ54" t="s">
        <v>2240</v>
      </c>
      <c r="FT54">
        <v>18</v>
      </c>
      <c r="FU54">
        <v>2</v>
      </c>
      <c r="FV54">
        <v>0</v>
      </c>
      <c r="FW54">
        <v>1200</v>
      </c>
      <c r="FX54">
        <v>1200</v>
      </c>
      <c r="FZ54" t="s">
        <v>2242</v>
      </c>
      <c r="GA54">
        <v>600</v>
      </c>
      <c r="GB54" t="s">
        <v>2240</v>
      </c>
      <c r="GE54">
        <v>14</v>
      </c>
      <c r="GF54">
        <v>7</v>
      </c>
      <c r="GG54">
        <v>0</v>
      </c>
      <c r="GH54">
        <v>2500</v>
      </c>
      <c r="GI54">
        <v>2500</v>
      </c>
      <c r="GK54" t="s">
        <v>2244</v>
      </c>
      <c r="HH54" t="s">
        <v>2245</v>
      </c>
      <c r="HI54">
        <v>1</v>
      </c>
      <c r="HJ54">
        <v>0</v>
      </c>
      <c r="HK54">
        <v>0</v>
      </c>
      <c r="HL54">
        <v>0</v>
      </c>
      <c r="JB54" t="s">
        <v>2511</v>
      </c>
      <c r="JC54">
        <v>0</v>
      </c>
      <c r="JD54">
        <v>0</v>
      </c>
      <c r="JE54">
        <v>1</v>
      </c>
      <c r="JF54">
        <v>1</v>
      </c>
      <c r="JG54">
        <v>1</v>
      </c>
      <c r="JH54">
        <v>1</v>
      </c>
      <c r="JI54">
        <v>1</v>
      </c>
      <c r="JJ54">
        <v>1</v>
      </c>
      <c r="JK54">
        <v>1</v>
      </c>
      <c r="JL54">
        <v>1</v>
      </c>
      <c r="JM54">
        <v>1</v>
      </c>
      <c r="JN54">
        <v>1</v>
      </c>
      <c r="JO54">
        <v>1</v>
      </c>
      <c r="JP54">
        <v>1</v>
      </c>
      <c r="JQ54">
        <v>1</v>
      </c>
      <c r="JR54">
        <v>0</v>
      </c>
      <c r="JS54">
        <v>13</v>
      </c>
      <c r="JT54">
        <v>18</v>
      </c>
      <c r="KV54" t="s">
        <v>2239</v>
      </c>
      <c r="KW54" t="s">
        <v>2250</v>
      </c>
      <c r="KX54">
        <v>0</v>
      </c>
      <c r="KY54">
        <v>1</v>
      </c>
      <c r="KZ54">
        <v>1</v>
      </c>
      <c r="LB54">
        <v>25000</v>
      </c>
      <c r="LC54">
        <v>38000</v>
      </c>
      <c r="LD54" t="s">
        <v>2240</v>
      </c>
      <c r="LG54">
        <v>12</v>
      </c>
      <c r="LH54">
        <v>3</v>
      </c>
      <c r="LI54">
        <v>0</v>
      </c>
      <c r="LJ54">
        <v>200</v>
      </c>
      <c r="LK54">
        <v>200</v>
      </c>
      <c r="LM54" t="s">
        <v>2239</v>
      </c>
      <c r="LN54">
        <v>6250</v>
      </c>
      <c r="LO54" t="s">
        <v>2240</v>
      </c>
      <c r="LR54">
        <v>7</v>
      </c>
      <c r="LS54">
        <v>6</v>
      </c>
      <c r="LT54">
        <v>0</v>
      </c>
      <c r="LU54">
        <v>350</v>
      </c>
      <c r="LV54">
        <v>200</v>
      </c>
      <c r="LX54" t="s">
        <v>2242</v>
      </c>
      <c r="LY54">
        <v>4750</v>
      </c>
      <c r="LZ54" t="s">
        <v>2240</v>
      </c>
      <c r="MC54">
        <v>12</v>
      </c>
      <c r="MD54">
        <v>5</v>
      </c>
      <c r="ME54">
        <v>0</v>
      </c>
      <c r="MF54">
        <v>700</v>
      </c>
      <c r="MG54">
        <v>1000</v>
      </c>
      <c r="MI54" t="s">
        <v>2239</v>
      </c>
      <c r="MJ54">
        <v>600</v>
      </c>
      <c r="MK54" t="s">
        <v>2395</v>
      </c>
      <c r="ML54" t="s">
        <v>2512</v>
      </c>
      <c r="MN54">
        <v>30</v>
      </c>
      <c r="MO54">
        <v>7</v>
      </c>
      <c r="MP54">
        <v>0</v>
      </c>
      <c r="MQ54">
        <v>1200</v>
      </c>
      <c r="MR54">
        <v>2000</v>
      </c>
      <c r="MT54" t="s">
        <v>2242</v>
      </c>
      <c r="MU54">
        <v>500</v>
      </c>
      <c r="MV54" t="s">
        <v>2240</v>
      </c>
      <c r="MY54">
        <v>10</v>
      </c>
      <c r="MZ54">
        <v>5</v>
      </c>
      <c r="NA54">
        <v>0</v>
      </c>
      <c r="NB54">
        <v>2500</v>
      </c>
      <c r="NC54">
        <v>3000</v>
      </c>
      <c r="NE54" t="s">
        <v>2242</v>
      </c>
      <c r="NF54" t="s">
        <v>2398</v>
      </c>
      <c r="NG54">
        <v>1</v>
      </c>
      <c r="NH54">
        <v>1</v>
      </c>
      <c r="NI54">
        <v>1</v>
      </c>
      <c r="NJ54">
        <v>350</v>
      </c>
      <c r="NK54">
        <v>500</v>
      </c>
      <c r="NL54">
        <v>1000</v>
      </c>
      <c r="NM54" t="s">
        <v>2240</v>
      </c>
      <c r="NP54">
        <v>30</v>
      </c>
      <c r="NQ54">
        <v>8</v>
      </c>
      <c r="NR54">
        <v>0</v>
      </c>
      <c r="NS54">
        <v>3000</v>
      </c>
      <c r="NT54">
        <v>2500</v>
      </c>
      <c r="NV54" t="s">
        <v>2242</v>
      </c>
      <c r="NW54">
        <v>2000</v>
      </c>
      <c r="NX54" t="s">
        <v>2240</v>
      </c>
      <c r="OA54">
        <v>15</v>
      </c>
      <c r="OB54">
        <v>17</v>
      </c>
      <c r="OC54">
        <v>1</v>
      </c>
      <c r="OD54">
        <v>2000</v>
      </c>
      <c r="OE54">
        <v>250</v>
      </c>
      <c r="OG54" t="s">
        <v>2242</v>
      </c>
      <c r="OH54">
        <v>3000</v>
      </c>
      <c r="OI54" t="s">
        <v>2240</v>
      </c>
      <c r="OL54">
        <v>18</v>
      </c>
      <c r="OM54">
        <v>1</v>
      </c>
      <c r="ON54">
        <v>0</v>
      </c>
      <c r="OO54">
        <v>15000</v>
      </c>
      <c r="OP54">
        <v>15000</v>
      </c>
      <c r="OR54" t="s">
        <v>2242</v>
      </c>
      <c r="OS54">
        <v>2000</v>
      </c>
      <c r="OT54" t="s">
        <v>2240</v>
      </c>
      <c r="OW54">
        <v>25</v>
      </c>
      <c r="OX54">
        <v>1</v>
      </c>
      <c r="OY54">
        <v>0</v>
      </c>
      <c r="OZ54">
        <v>15000</v>
      </c>
      <c r="PA54">
        <v>20000</v>
      </c>
      <c r="PC54" t="s">
        <v>2242</v>
      </c>
      <c r="PD54">
        <v>2000</v>
      </c>
      <c r="PE54" t="s">
        <v>2240</v>
      </c>
      <c r="PH54">
        <v>15</v>
      </c>
      <c r="PI54">
        <v>1</v>
      </c>
      <c r="PJ54">
        <v>0</v>
      </c>
      <c r="PK54">
        <v>15000</v>
      </c>
      <c r="PL54">
        <v>20000</v>
      </c>
      <c r="PN54" t="s">
        <v>2242</v>
      </c>
      <c r="PO54">
        <v>1100</v>
      </c>
      <c r="PP54" t="s">
        <v>2240</v>
      </c>
      <c r="PS54">
        <v>32</v>
      </c>
      <c r="PT54">
        <v>1</v>
      </c>
      <c r="PU54">
        <v>0</v>
      </c>
      <c r="PV54">
        <v>25000</v>
      </c>
      <c r="PW54">
        <v>30000</v>
      </c>
      <c r="PY54" t="s">
        <v>2242</v>
      </c>
      <c r="PZ54" t="s">
        <v>2236</v>
      </c>
      <c r="QA54">
        <v>3500</v>
      </c>
      <c r="QD54" t="s">
        <v>2240</v>
      </c>
      <c r="QG54">
        <v>15</v>
      </c>
      <c r="QH54">
        <v>1</v>
      </c>
      <c r="QI54">
        <v>0</v>
      </c>
      <c r="QJ54">
        <v>10000</v>
      </c>
      <c r="QK54">
        <v>10000</v>
      </c>
      <c r="QM54" t="s">
        <v>2242</v>
      </c>
      <c r="QN54">
        <v>250</v>
      </c>
      <c r="QO54" t="s">
        <v>2240</v>
      </c>
      <c r="QR54">
        <v>30</v>
      </c>
      <c r="QS54">
        <v>5</v>
      </c>
      <c r="QT54">
        <v>0</v>
      </c>
      <c r="QU54">
        <v>15000</v>
      </c>
      <c r="QV54">
        <v>20000</v>
      </c>
      <c r="QX54" t="s">
        <v>2244</v>
      </c>
      <c r="SF54" t="s">
        <v>2245</v>
      </c>
      <c r="SG54">
        <v>1</v>
      </c>
      <c r="SH54">
        <v>0</v>
      </c>
      <c r="SI54">
        <v>0</v>
      </c>
      <c r="SJ54">
        <v>0</v>
      </c>
      <c r="AQG54" t="s">
        <v>2290</v>
      </c>
      <c r="AQH54">
        <v>1</v>
      </c>
      <c r="AQI54">
        <v>0</v>
      </c>
      <c r="AQJ54">
        <v>0</v>
      </c>
      <c r="AQK54">
        <v>0</v>
      </c>
      <c r="AQL54">
        <v>0</v>
      </c>
      <c r="AQM54">
        <v>0</v>
      </c>
      <c r="AQN54">
        <v>0</v>
      </c>
      <c r="AQO54">
        <v>0</v>
      </c>
      <c r="AQP54">
        <v>0</v>
      </c>
      <c r="AQQ54">
        <v>0</v>
      </c>
      <c r="AQS54" t="s">
        <v>2513</v>
      </c>
      <c r="AQT54">
        <v>0</v>
      </c>
      <c r="AQU54">
        <v>0</v>
      </c>
      <c r="AQV54">
        <v>1</v>
      </c>
      <c r="AQW54">
        <v>1</v>
      </c>
      <c r="AQX54">
        <v>0</v>
      </c>
      <c r="AQY54">
        <v>1</v>
      </c>
      <c r="AQZ54">
        <v>1</v>
      </c>
      <c r="ARA54">
        <v>0</v>
      </c>
      <c r="ARB54">
        <v>0</v>
      </c>
      <c r="ARC54">
        <v>0</v>
      </c>
      <c r="ARD54">
        <v>0</v>
      </c>
      <c r="ARF54" t="s">
        <v>2257</v>
      </c>
      <c r="ARG54" t="s">
        <v>2273</v>
      </c>
      <c r="ARH54" t="s">
        <v>2244</v>
      </c>
      <c r="ARI54">
        <v>1</v>
      </c>
      <c r="ARJ54">
        <v>0</v>
      </c>
      <c r="ARK54">
        <v>0</v>
      </c>
      <c r="ARL54">
        <v>0</v>
      </c>
      <c r="ARM54">
        <v>0</v>
      </c>
      <c r="ARN54">
        <v>0</v>
      </c>
      <c r="ARP54" t="s">
        <v>2244</v>
      </c>
      <c r="ASA54" t="s">
        <v>2259</v>
      </c>
      <c r="ASB54" t="s">
        <v>2290</v>
      </c>
      <c r="ASC54">
        <v>1</v>
      </c>
      <c r="ASD54">
        <v>0</v>
      </c>
      <c r="ASE54">
        <v>0</v>
      </c>
      <c r="ASF54">
        <v>0</v>
      </c>
      <c r="ASG54">
        <v>0</v>
      </c>
      <c r="ASH54">
        <v>0</v>
      </c>
      <c r="ASI54">
        <v>0</v>
      </c>
      <c r="ASJ54">
        <v>0</v>
      </c>
      <c r="ASK54">
        <v>0</v>
      </c>
      <c r="ASL54">
        <v>0</v>
      </c>
      <c r="ASN54" t="s">
        <v>2290</v>
      </c>
      <c r="ASO54">
        <v>1</v>
      </c>
      <c r="ASP54">
        <v>0</v>
      </c>
      <c r="ASQ54">
        <v>0</v>
      </c>
      <c r="ASR54">
        <v>0</v>
      </c>
      <c r="ASS54">
        <v>0</v>
      </c>
      <c r="AST54">
        <v>0</v>
      </c>
      <c r="ASU54">
        <v>0</v>
      </c>
      <c r="ASV54">
        <v>0</v>
      </c>
      <c r="ASW54">
        <v>0</v>
      </c>
      <c r="ASX54">
        <v>0</v>
      </c>
      <c r="ASZ54" t="s">
        <v>2290</v>
      </c>
      <c r="ATA54">
        <v>1</v>
      </c>
      <c r="ATB54">
        <v>0</v>
      </c>
      <c r="ATC54">
        <v>0</v>
      </c>
      <c r="ATD54">
        <v>0</v>
      </c>
      <c r="ATE54">
        <v>0</v>
      </c>
      <c r="ATF54">
        <v>0</v>
      </c>
      <c r="ATG54">
        <v>0</v>
      </c>
      <c r="ATH54">
        <v>0</v>
      </c>
      <c r="ATI54">
        <v>0</v>
      </c>
      <c r="ATK54" t="s">
        <v>2290</v>
      </c>
      <c r="ATL54">
        <v>1</v>
      </c>
      <c r="ATM54">
        <v>0</v>
      </c>
      <c r="ATN54">
        <v>0</v>
      </c>
      <c r="ATO54">
        <v>0</v>
      </c>
      <c r="ATP54">
        <v>0</v>
      </c>
      <c r="ATQ54">
        <v>0</v>
      </c>
      <c r="ATR54">
        <v>0</v>
      </c>
      <c r="ATS54">
        <v>0</v>
      </c>
      <c r="ATT54">
        <v>0</v>
      </c>
      <c r="ATV54" t="s">
        <v>2264</v>
      </c>
      <c r="ATZ54" t="s">
        <v>2264</v>
      </c>
      <c r="AUI54">
        <v>545175134</v>
      </c>
      <c r="AUJ54" s="165">
        <v>45371.687719907408</v>
      </c>
      <c r="AUM54" t="s">
        <v>2265</v>
      </c>
      <c r="AUN54" t="s">
        <v>2266</v>
      </c>
      <c r="AUO54" t="s">
        <v>2267</v>
      </c>
    </row>
    <row r="55" spans="1:1237" x14ac:dyDescent="0.35">
      <c r="A55">
        <v>54</v>
      </c>
      <c r="B55" t="s">
        <v>2514</v>
      </c>
      <c r="C55" s="165">
        <v>45371</v>
      </c>
      <c r="D55" t="s">
        <v>2410</v>
      </c>
      <c r="E55" t="s">
        <v>2411</v>
      </c>
      <c r="F55" s="165">
        <v>45371.471937210648</v>
      </c>
      <c r="G55" s="165">
        <v>45371.497832476853</v>
      </c>
      <c r="H55" t="s">
        <v>2229</v>
      </c>
      <c r="K55" t="s">
        <v>2370</v>
      </c>
      <c r="L55" s="165">
        <v>45371</v>
      </c>
      <c r="M55" t="s">
        <v>2371</v>
      </c>
      <c r="N55" t="s">
        <v>2372</v>
      </c>
      <c r="O55" t="s">
        <v>2412</v>
      </c>
      <c r="P55" t="s">
        <v>2233</v>
      </c>
      <c r="S55" t="s">
        <v>2375</v>
      </c>
      <c r="T55" t="s">
        <v>2413</v>
      </c>
      <c r="V55" t="s">
        <v>2236</v>
      </c>
      <c r="X55" t="s">
        <v>2237</v>
      </c>
      <c r="AA55" t="s">
        <v>2238</v>
      </c>
      <c r="AB55">
        <v>1</v>
      </c>
      <c r="AC55">
        <v>1</v>
      </c>
      <c r="AD55">
        <v>1</v>
      </c>
      <c r="AE55">
        <v>0</v>
      </c>
      <c r="AF55">
        <v>3</v>
      </c>
      <c r="AH55" t="s">
        <v>2242</v>
      </c>
      <c r="AI55">
        <v>1000</v>
      </c>
      <c r="AJ55" t="s">
        <v>2240</v>
      </c>
      <c r="AM55">
        <v>12</v>
      </c>
      <c r="AN55">
        <v>1</v>
      </c>
      <c r="AO55">
        <v>0</v>
      </c>
      <c r="AP55">
        <v>15000</v>
      </c>
      <c r="AQ55">
        <v>12000</v>
      </c>
      <c r="AS55" t="s">
        <v>2239</v>
      </c>
      <c r="AT55" t="s">
        <v>2279</v>
      </c>
      <c r="AU55">
        <v>1</v>
      </c>
      <c r="AV55">
        <v>0</v>
      </c>
      <c r="AW55">
        <v>2500</v>
      </c>
      <c r="AY55" t="s">
        <v>2240</v>
      </c>
      <c r="BB55">
        <v>10</v>
      </c>
      <c r="BC55">
        <v>1</v>
      </c>
      <c r="BD55">
        <v>0</v>
      </c>
      <c r="BE55">
        <v>3000</v>
      </c>
      <c r="BF55">
        <v>3000</v>
      </c>
      <c r="BH55" t="s">
        <v>2239</v>
      </c>
      <c r="BI55" t="s">
        <v>2515</v>
      </c>
      <c r="BJ55">
        <v>1</v>
      </c>
      <c r="BK55">
        <v>0</v>
      </c>
      <c r="BL55">
        <v>450</v>
      </c>
      <c r="BN55" t="s">
        <v>2240</v>
      </c>
      <c r="BQ55">
        <v>10</v>
      </c>
      <c r="BR55">
        <v>15</v>
      </c>
      <c r="BS55">
        <v>1</v>
      </c>
      <c r="BT55">
        <v>25000</v>
      </c>
      <c r="BU55">
        <v>32000</v>
      </c>
      <c r="BW55" t="s">
        <v>2244</v>
      </c>
      <c r="CS55" t="s">
        <v>2245</v>
      </c>
      <c r="CT55">
        <v>1</v>
      </c>
      <c r="CU55">
        <v>0</v>
      </c>
      <c r="CV55">
        <v>0</v>
      </c>
      <c r="CW55">
        <v>0</v>
      </c>
      <c r="EK55" t="s">
        <v>2246</v>
      </c>
      <c r="EL55">
        <v>1</v>
      </c>
      <c r="EM55">
        <v>1</v>
      </c>
      <c r="EN55">
        <v>1</v>
      </c>
      <c r="EO55">
        <v>1</v>
      </c>
      <c r="EP55">
        <v>0</v>
      </c>
      <c r="EQ55">
        <v>4</v>
      </c>
      <c r="ES55" t="s">
        <v>2242</v>
      </c>
      <c r="ET55">
        <v>4000</v>
      </c>
      <c r="EU55" t="s">
        <v>2240</v>
      </c>
      <c r="EX55">
        <v>25</v>
      </c>
      <c r="EY55">
        <v>2</v>
      </c>
      <c r="EZ55">
        <v>0</v>
      </c>
      <c r="FA55">
        <v>1500</v>
      </c>
      <c r="FB55">
        <v>2000</v>
      </c>
      <c r="FD55" t="s">
        <v>2242</v>
      </c>
      <c r="FE55">
        <v>3000</v>
      </c>
      <c r="FF55" t="s">
        <v>2240</v>
      </c>
      <c r="FI55">
        <v>12</v>
      </c>
      <c r="FJ55">
        <v>1</v>
      </c>
      <c r="FK55">
        <v>0</v>
      </c>
      <c r="FL55">
        <v>3200</v>
      </c>
      <c r="FM55">
        <v>2500</v>
      </c>
      <c r="FO55" t="s">
        <v>2242</v>
      </c>
      <c r="FP55">
        <v>1000</v>
      </c>
      <c r="FQ55" t="s">
        <v>2240</v>
      </c>
      <c r="FT55">
        <v>12</v>
      </c>
      <c r="FU55">
        <v>2</v>
      </c>
      <c r="FV55">
        <v>0</v>
      </c>
      <c r="FW55">
        <v>3000</v>
      </c>
      <c r="FX55">
        <v>4000</v>
      </c>
      <c r="FZ55" t="s">
        <v>2242</v>
      </c>
      <c r="GA55">
        <v>500</v>
      </c>
      <c r="GB55" t="s">
        <v>2240</v>
      </c>
      <c r="GE55">
        <v>13</v>
      </c>
      <c r="GF55">
        <v>1</v>
      </c>
      <c r="GG55">
        <v>0</v>
      </c>
      <c r="GH55">
        <v>2500</v>
      </c>
      <c r="GI55">
        <v>3000</v>
      </c>
      <c r="GK55" t="s">
        <v>2244</v>
      </c>
      <c r="HH55" t="s">
        <v>2245</v>
      </c>
      <c r="HI55">
        <v>1</v>
      </c>
      <c r="HJ55">
        <v>0</v>
      </c>
      <c r="HK55">
        <v>0</v>
      </c>
      <c r="HL55">
        <v>0</v>
      </c>
      <c r="JB55" t="s">
        <v>2516</v>
      </c>
      <c r="JC55">
        <v>0</v>
      </c>
      <c r="JD55">
        <v>0</v>
      </c>
      <c r="JE55">
        <v>1</v>
      </c>
      <c r="JF55">
        <v>1</v>
      </c>
      <c r="JG55">
        <v>1</v>
      </c>
      <c r="JH55">
        <v>1</v>
      </c>
      <c r="JI55">
        <v>1</v>
      </c>
      <c r="JJ55">
        <v>0</v>
      </c>
      <c r="JK55">
        <v>1</v>
      </c>
      <c r="JL55">
        <v>1</v>
      </c>
      <c r="JM55">
        <v>1</v>
      </c>
      <c r="JN55">
        <v>1</v>
      </c>
      <c r="JO55">
        <v>0</v>
      </c>
      <c r="JP55">
        <v>0</v>
      </c>
      <c r="JQ55">
        <v>0</v>
      </c>
      <c r="JR55">
        <v>0</v>
      </c>
      <c r="JS55">
        <v>9</v>
      </c>
      <c r="JT55">
        <v>16</v>
      </c>
      <c r="KV55" t="s">
        <v>2239</v>
      </c>
      <c r="KW55" t="s">
        <v>2250</v>
      </c>
      <c r="KX55">
        <v>0</v>
      </c>
      <c r="KY55">
        <v>1</v>
      </c>
      <c r="KZ55">
        <v>1</v>
      </c>
      <c r="LB55">
        <v>32000</v>
      </c>
      <c r="LC55">
        <v>47000</v>
      </c>
      <c r="LD55" t="s">
        <v>2336</v>
      </c>
      <c r="LG55">
        <v>15</v>
      </c>
      <c r="LH55">
        <v>3</v>
      </c>
      <c r="LI55">
        <v>0</v>
      </c>
      <c r="LJ55">
        <v>80</v>
      </c>
      <c r="LK55">
        <v>70</v>
      </c>
      <c r="LM55" t="s">
        <v>2239</v>
      </c>
      <c r="LN55">
        <v>5000</v>
      </c>
      <c r="LO55" t="s">
        <v>2240</v>
      </c>
      <c r="LR55">
        <v>15</v>
      </c>
      <c r="LS55">
        <v>2</v>
      </c>
      <c r="LT55">
        <v>0</v>
      </c>
      <c r="LU55">
        <v>4500</v>
      </c>
      <c r="LV55">
        <v>3000</v>
      </c>
      <c r="LX55" t="s">
        <v>2239</v>
      </c>
      <c r="LY55">
        <v>4500</v>
      </c>
      <c r="LZ55" t="s">
        <v>2240</v>
      </c>
      <c r="MC55">
        <v>18</v>
      </c>
      <c r="MD55">
        <v>2</v>
      </c>
      <c r="ME55">
        <v>0</v>
      </c>
      <c r="MF55">
        <v>1200</v>
      </c>
      <c r="MG55">
        <v>1000</v>
      </c>
      <c r="MI55" t="s">
        <v>2239</v>
      </c>
      <c r="MJ55">
        <v>600</v>
      </c>
      <c r="MK55" t="s">
        <v>2240</v>
      </c>
      <c r="MN55">
        <v>15</v>
      </c>
      <c r="MO55">
        <v>2</v>
      </c>
      <c r="MP55">
        <v>0</v>
      </c>
      <c r="MQ55">
        <v>2200</v>
      </c>
      <c r="MR55">
        <v>2000</v>
      </c>
      <c r="MT55" t="s">
        <v>2239</v>
      </c>
      <c r="MU55">
        <v>125</v>
      </c>
      <c r="MV55" t="s">
        <v>2240</v>
      </c>
      <c r="MY55">
        <v>12</v>
      </c>
      <c r="MZ55">
        <v>1</v>
      </c>
      <c r="NA55">
        <v>0</v>
      </c>
      <c r="NB55">
        <v>12000</v>
      </c>
      <c r="NC55">
        <v>50000</v>
      </c>
      <c r="NV55" t="s">
        <v>2242</v>
      </c>
      <c r="NW55">
        <v>1750</v>
      </c>
      <c r="NX55" t="s">
        <v>2240</v>
      </c>
      <c r="OA55">
        <v>15</v>
      </c>
      <c r="OB55">
        <v>1</v>
      </c>
      <c r="OC55">
        <v>0</v>
      </c>
      <c r="OD55">
        <v>25000</v>
      </c>
      <c r="OE55">
        <v>20000</v>
      </c>
      <c r="OG55" t="s">
        <v>2242</v>
      </c>
      <c r="OH55">
        <v>3000</v>
      </c>
      <c r="OI55" t="s">
        <v>2240</v>
      </c>
      <c r="OL55">
        <v>13</v>
      </c>
      <c r="OM55">
        <v>1</v>
      </c>
      <c r="ON55">
        <v>0</v>
      </c>
      <c r="OO55">
        <v>25000</v>
      </c>
      <c r="OP55">
        <v>10000</v>
      </c>
      <c r="OR55" t="s">
        <v>2242</v>
      </c>
      <c r="OS55">
        <v>1500</v>
      </c>
      <c r="OT55" t="s">
        <v>2240</v>
      </c>
      <c r="OW55">
        <v>25</v>
      </c>
      <c r="OX55">
        <v>1</v>
      </c>
      <c r="OY55">
        <v>0</v>
      </c>
      <c r="OZ55">
        <v>15000</v>
      </c>
      <c r="PA55">
        <v>25000</v>
      </c>
      <c r="PC55" t="s">
        <v>2242</v>
      </c>
      <c r="PD55">
        <v>2500</v>
      </c>
      <c r="PE55" t="s">
        <v>2240</v>
      </c>
      <c r="PH55">
        <v>20</v>
      </c>
      <c r="PI55">
        <v>3</v>
      </c>
      <c r="PJ55">
        <v>0</v>
      </c>
      <c r="PK55">
        <v>30000</v>
      </c>
      <c r="PL55">
        <v>25000</v>
      </c>
      <c r="QX55" t="s">
        <v>2244</v>
      </c>
      <c r="SF55" t="s">
        <v>2245</v>
      </c>
      <c r="SG55">
        <v>1</v>
      </c>
      <c r="SH55">
        <v>0</v>
      </c>
      <c r="SI55">
        <v>0</v>
      </c>
      <c r="SJ55">
        <v>0</v>
      </c>
      <c r="AQG55" t="s">
        <v>2290</v>
      </c>
      <c r="AQH55">
        <v>1</v>
      </c>
      <c r="AQI55">
        <v>0</v>
      </c>
      <c r="AQJ55">
        <v>0</v>
      </c>
      <c r="AQK55">
        <v>0</v>
      </c>
      <c r="AQL55">
        <v>0</v>
      </c>
      <c r="AQM55">
        <v>0</v>
      </c>
      <c r="AQN55">
        <v>0</v>
      </c>
      <c r="AQO55">
        <v>0</v>
      </c>
      <c r="AQP55">
        <v>0</v>
      </c>
      <c r="AQQ55">
        <v>0</v>
      </c>
      <c r="AQS55" t="s">
        <v>2509</v>
      </c>
      <c r="AQT55">
        <v>0</v>
      </c>
      <c r="AQU55">
        <v>0</v>
      </c>
      <c r="AQV55">
        <v>1</v>
      </c>
      <c r="AQW55">
        <v>1</v>
      </c>
      <c r="AQX55">
        <v>0</v>
      </c>
      <c r="AQY55">
        <v>1</v>
      </c>
      <c r="AQZ55">
        <v>0</v>
      </c>
      <c r="ARA55">
        <v>0</v>
      </c>
      <c r="ARB55">
        <v>0</v>
      </c>
      <c r="ARC55">
        <v>0</v>
      </c>
      <c r="ARD55">
        <v>0</v>
      </c>
      <c r="ARF55" t="s">
        <v>2257</v>
      </c>
      <c r="ARG55" t="s">
        <v>2258</v>
      </c>
      <c r="ARH55" t="s">
        <v>2244</v>
      </c>
      <c r="ARI55">
        <v>1</v>
      </c>
      <c r="ARJ55">
        <v>0</v>
      </c>
      <c r="ARK55">
        <v>0</v>
      </c>
      <c r="ARL55">
        <v>0</v>
      </c>
      <c r="ARM55">
        <v>0</v>
      </c>
      <c r="ARN55">
        <v>0</v>
      </c>
      <c r="ARP55" t="s">
        <v>2244</v>
      </c>
      <c r="ASA55" t="s">
        <v>2259</v>
      </c>
      <c r="ASB55" t="s">
        <v>2290</v>
      </c>
      <c r="ASC55">
        <v>1</v>
      </c>
      <c r="ASD55">
        <v>0</v>
      </c>
      <c r="ASE55">
        <v>0</v>
      </c>
      <c r="ASF55">
        <v>0</v>
      </c>
      <c r="ASG55">
        <v>0</v>
      </c>
      <c r="ASH55">
        <v>0</v>
      </c>
      <c r="ASI55">
        <v>0</v>
      </c>
      <c r="ASJ55">
        <v>0</v>
      </c>
      <c r="ASK55">
        <v>0</v>
      </c>
      <c r="ASL55">
        <v>0</v>
      </c>
      <c r="ASN55" t="s">
        <v>2290</v>
      </c>
      <c r="ASO55">
        <v>1</v>
      </c>
      <c r="ASP55">
        <v>0</v>
      </c>
      <c r="ASQ55">
        <v>0</v>
      </c>
      <c r="ASR55">
        <v>0</v>
      </c>
      <c r="ASS55">
        <v>0</v>
      </c>
      <c r="AST55">
        <v>0</v>
      </c>
      <c r="ASU55">
        <v>0</v>
      </c>
      <c r="ASV55">
        <v>0</v>
      </c>
      <c r="ASW55">
        <v>0</v>
      </c>
      <c r="ASX55">
        <v>0</v>
      </c>
      <c r="ASZ55" t="s">
        <v>2290</v>
      </c>
      <c r="ATA55">
        <v>1</v>
      </c>
      <c r="ATB55">
        <v>0</v>
      </c>
      <c r="ATC55">
        <v>0</v>
      </c>
      <c r="ATD55">
        <v>0</v>
      </c>
      <c r="ATE55">
        <v>0</v>
      </c>
      <c r="ATF55">
        <v>0</v>
      </c>
      <c r="ATG55">
        <v>0</v>
      </c>
      <c r="ATH55">
        <v>0</v>
      </c>
      <c r="ATI55">
        <v>0</v>
      </c>
      <c r="ATK55" t="s">
        <v>2290</v>
      </c>
      <c r="ATL55">
        <v>1</v>
      </c>
      <c r="ATM55">
        <v>0</v>
      </c>
      <c r="ATN55">
        <v>0</v>
      </c>
      <c r="ATO55">
        <v>0</v>
      </c>
      <c r="ATP55">
        <v>0</v>
      </c>
      <c r="ATQ55">
        <v>0</v>
      </c>
      <c r="ATR55">
        <v>0</v>
      </c>
      <c r="ATS55">
        <v>0</v>
      </c>
      <c r="ATT55">
        <v>0</v>
      </c>
      <c r="ATV55" t="s">
        <v>2264</v>
      </c>
      <c r="ATZ55" t="s">
        <v>2264</v>
      </c>
      <c r="AUI55">
        <v>545175159</v>
      </c>
      <c r="AUJ55" s="165">
        <v>45371.687777777777</v>
      </c>
      <c r="AUM55" t="s">
        <v>2265</v>
      </c>
      <c r="AUN55" t="s">
        <v>2266</v>
      </c>
      <c r="AUO55" t="s">
        <v>2267</v>
      </c>
    </row>
    <row r="56" spans="1:1237" x14ac:dyDescent="0.35">
      <c r="A56">
        <v>55</v>
      </c>
      <c r="B56" t="s">
        <v>2517</v>
      </c>
      <c r="C56" s="165">
        <v>45371</v>
      </c>
      <c r="D56" t="s">
        <v>2410</v>
      </c>
      <c r="E56" t="s">
        <v>2411</v>
      </c>
      <c r="F56" s="165">
        <v>45371.490897256939</v>
      </c>
      <c r="G56" s="165">
        <v>45371.54164862269</v>
      </c>
      <c r="H56" t="s">
        <v>2229</v>
      </c>
      <c r="K56" t="s">
        <v>2370</v>
      </c>
      <c r="L56" s="165">
        <v>45371</v>
      </c>
      <c r="M56" t="s">
        <v>2371</v>
      </c>
      <c r="N56" t="s">
        <v>2372</v>
      </c>
      <c r="O56" t="s">
        <v>2412</v>
      </c>
      <c r="P56" t="s">
        <v>2233</v>
      </c>
      <c r="S56" t="s">
        <v>2375</v>
      </c>
      <c r="T56" t="s">
        <v>2413</v>
      </c>
      <c r="V56" t="s">
        <v>2236</v>
      </c>
      <c r="X56" t="s">
        <v>2237</v>
      </c>
      <c r="AA56" t="s">
        <v>2290</v>
      </c>
      <c r="AB56">
        <v>0</v>
      </c>
      <c r="AC56">
        <v>0</v>
      </c>
      <c r="AD56">
        <v>0</v>
      </c>
      <c r="AE56">
        <v>1</v>
      </c>
      <c r="AF56">
        <v>1</v>
      </c>
      <c r="AI56"/>
      <c r="EK56" t="s">
        <v>2290</v>
      </c>
      <c r="EL56">
        <v>0</v>
      </c>
      <c r="EM56">
        <v>0</v>
      </c>
      <c r="EN56">
        <v>0</v>
      </c>
      <c r="EO56">
        <v>0</v>
      </c>
      <c r="EP56">
        <v>1</v>
      </c>
      <c r="EQ56">
        <v>1</v>
      </c>
      <c r="JB56" t="s">
        <v>2518</v>
      </c>
      <c r="JC56">
        <v>0</v>
      </c>
      <c r="JD56">
        <v>0</v>
      </c>
      <c r="JE56">
        <v>1</v>
      </c>
      <c r="JF56">
        <v>1</v>
      </c>
      <c r="JG56">
        <v>1</v>
      </c>
      <c r="JH56">
        <v>1</v>
      </c>
      <c r="JI56">
        <v>1</v>
      </c>
      <c r="JJ56">
        <v>1</v>
      </c>
      <c r="JK56">
        <v>1</v>
      </c>
      <c r="JL56">
        <v>1</v>
      </c>
      <c r="JM56">
        <v>1</v>
      </c>
      <c r="JN56">
        <v>1</v>
      </c>
      <c r="JO56">
        <v>1</v>
      </c>
      <c r="JP56">
        <v>1</v>
      </c>
      <c r="JQ56">
        <v>1</v>
      </c>
      <c r="JR56">
        <v>0</v>
      </c>
      <c r="JS56">
        <v>13</v>
      </c>
      <c r="JT56">
        <v>15</v>
      </c>
      <c r="KV56" t="s">
        <v>2242</v>
      </c>
      <c r="KW56" t="s">
        <v>2250</v>
      </c>
      <c r="KX56">
        <v>0</v>
      </c>
      <c r="KY56">
        <v>1</v>
      </c>
      <c r="KZ56">
        <v>1</v>
      </c>
      <c r="LB56">
        <v>35000</v>
      </c>
      <c r="LC56">
        <v>40000</v>
      </c>
      <c r="LD56" t="s">
        <v>2240</v>
      </c>
      <c r="LG56">
        <v>30</v>
      </c>
      <c r="LH56">
        <v>7</v>
      </c>
      <c r="LI56">
        <v>0</v>
      </c>
      <c r="LJ56">
        <v>200</v>
      </c>
      <c r="LK56">
        <v>50</v>
      </c>
      <c r="LM56" t="s">
        <v>2242</v>
      </c>
      <c r="LN56">
        <v>5000</v>
      </c>
      <c r="LO56" t="s">
        <v>2240</v>
      </c>
      <c r="LR56">
        <v>25</v>
      </c>
      <c r="LS56">
        <v>5</v>
      </c>
      <c r="LT56">
        <v>0</v>
      </c>
      <c r="LU56">
        <v>5000</v>
      </c>
      <c r="LV56">
        <v>5000</v>
      </c>
      <c r="LX56" t="s">
        <v>2242</v>
      </c>
      <c r="LY56">
        <v>4300</v>
      </c>
      <c r="LZ56" t="s">
        <v>2240</v>
      </c>
      <c r="MC56">
        <v>25</v>
      </c>
      <c r="MD56">
        <v>2</v>
      </c>
      <c r="ME56">
        <v>0</v>
      </c>
      <c r="MF56">
        <v>1500</v>
      </c>
      <c r="MG56">
        <v>1500</v>
      </c>
      <c r="MI56" t="s">
        <v>2242</v>
      </c>
      <c r="MJ56">
        <v>500</v>
      </c>
      <c r="MK56" t="s">
        <v>2240</v>
      </c>
      <c r="MN56">
        <v>4</v>
      </c>
      <c r="MO56">
        <v>1</v>
      </c>
      <c r="MP56">
        <v>0</v>
      </c>
      <c r="MQ56">
        <v>300</v>
      </c>
      <c r="MR56">
        <v>300</v>
      </c>
      <c r="MT56" t="s">
        <v>2242</v>
      </c>
      <c r="MU56">
        <v>200</v>
      </c>
      <c r="MV56" t="s">
        <v>2240</v>
      </c>
      <c r="MY56">
        <v>30</v>
      </c>
      <c r="MZ56">
        <v>1</v>
      </c>
      <c r="NA56">
        <v>0</v>
      </c>
      <c r="NB56">
        <v>15000</v>
      </c>
      <c r="NC56">
        <v>15000</v>
      </c>
      <c r="NE56" t="s">
        <v>2242</v>
      </c>
      <c r="NF56" t="s">
        <v>2252</v>
      </c>
      <c r="NG56">
        <v>0</v>
      </c>
      <c r="NH56">
        <v>1</v>
      </c>
      <c r="NI56">
        <v>1</v>
      </c>
      <c r="NK56">
        <v>350</v>
      </c>
      <c r="NL56">
        <v>550</v>
      </c>
      <c r="NM56" t="s">
        <v>2240</v>
      </c>
      <c r="NP56">
        <v>15</v>
      </c>
      <c r="NQ56">
        <v>3</v>
      </c>
      <c r="NR56">
        <v>0</v>
      </c>
      <c r="NS56">
        <v>50000</v>
      </c>
      <c r="NT56">
        <v>50000</v>
      </c>
      <c r="NV56" t="s">
        <v>2242</v>
      </c>
      <c r="NW56">
        <v>2000</v>
      </c>
      <c r="NX56" t="s">
        <v>2240</v>
      </c>
      <c r="OA56">
        <v>15</v>
      </c>
      <c r="OB56">
        <v>2</v>
      </c>
      <c r="OC56">
        <v>0</v>
      </c>
      <c r="OD56">
        <v>4000</v>
      </c>
      <c r="OE56">
        <v>3000</v>
      </c>
      <c r="OG56" t="s">
        <v>2242</v>
      </c>
      <c r="OH56">
        <v>2600</v>
      </c>
      <c r="OI56" t="s">
        <v>2240</v>
      </c>
      <c r="OL56">
        <v>21</v>
      </c>
      <c r="OM56">
        <v>3</v>
      </c>
      <c r="ON56">
        <v>0</v>
      </c>
      <c r="OO56">
        <v>2500</v>
      </c>
      <c r="OP56">
        <v>2500</v>
      </c>
      <c r="OR56" t="s">
        <v>2242</v>
      </c>
      <c r="OS56">
        <v>1800</v>
      </c>
      <c r="OT56" t="s">
        <v>2240</v>
      </c>
      <c r="OW56">
        <v>21</v>
      </c>
      <c r="OX56">
        <v>2</v>
      </c>
      <c r="OY56">
        <v>0</v>
      </c>
      <c r="OZ56">
        <v>1500</v>
      </c>
      <c r="PA56">
        <v>2500</v>
      </c>
      <c r="PC56" t="s">
        <v>2242</v>
      </c>
      <c r="PD56">
        <v>2000</v>
      </c>
      <c r="PE56" t="s">
        <v>2240</v>
      </c>
      <c r="PH56">
        <v>15</v>
      </c>
      <c r="PI56">
        <v>2</v>
      </c>
      <c r="PJ56">
        <v>0</v>
      </c>
      <c r="PK56">
        <v>2100</v>
      </c>
      <c r="PL56">
        <v>1500</v>
      </c>
      <c r="PN56" t="s">
        <v>2242</v>
      </c>
      <c r="PO56">
        <v>1050</v>
      </c>
      <c r="PP56" t="s">
        <v>2240</v>
      </c>
      <c r="PS56">
        <v>25</v>
      </c>
      <c r="PT56">
        <v>1</v>
      </c>
      <c r="PU56">
        <v>0</v>
      </c>
      <c r="PV56">
        <v>50000</v>
      </c>
      <c r="PW56">
        <v>50000</v>
      </c>
      <c r="PY56" t="s">
        <v>2242</v>
      </c>
      <c r="PZ56" t="s">
        <v>2236</v>
      </c>
      <c r="QA56">
        <v>4000</v>
      </c>
      <c r="QD56" t="s">
        <v>2240</v>
      </c>
      <c r="QG56">
        <v>15</v>
      </c>
      <c r="QH56">
        <v>4</v>
      </c>
      <c r="QI56">
        <v>0</v>
      </c>
      <c r="QJ56">
        <v>500</v>
      </c>
      <c r="QK56">
        <v>500</v>
      </c>
      <c r="QM56" t="s">
        <v>2242</v>
      </c>
      <c r="QN56">
        <v>250</v>
      </c>
      <c r="QO56" t="s">
        <v>2240</v>
      </c>
      <c r="QR56">
        <v>30</v>
      </c>
      <c r="QS56">
        <v>1</v>
      </c>
      <c r="QT56">
        <v>0</v>
      </c>
      <c r="QU56">
        <v>15000</v>
      </c>
      <c r="QV56">
        <v>10000</v>
      </c>
      <c r="QX56" t="s">
        <v>2244</v>
      </c>
      <c r="SF56" t="s">
        <v>2245</v>
      </c>
      <c r="SG56">
        <v>1</v>
      </c>
      <c r="SH56">
        <v>0</v>
      </c>
      <c r="SI56">
        <v>0</v>
      </c>
      <c r="SJ56">
        <v>0</v>
      </c>
      <c r="AQG56" t="s">
        <v>2290</v>
      </c>
      <c r="AQH56">
        <v>1</v>
      </c>
      <c r="AQI56">
        <v>0</v>
      </c>
      <c r="AQJ56">
        <v>0</v>
      </c>
      <c r="AQK56">
        <v>0</v>
      </c>
      <c r="AQL56">
        <v>0</v>
      </c>
      <c r="AQM56">
        <v>0</v>
      </c>
      <c r="AQN56">
        <v>0</v>
      </c>
      <c r="AQO56">
        <v>0</v>
      </c>
      <c r="AQP56">
        <v>0</v>
      </c>
      <c r="AQQ56">
        <v>0</v>
      </c>
      <c r="AQS56" t="s">
        <v>2519</v>
      </c>
      <c r="AQT56">
        <v>0</v>
      </c>
      <c r="AQU56">
        <v>0</v>
      </c>
      <c r="AQV56">
        <v>0</v>
      </c>
      <c r="AQW56">
        <v>1</v>
      </c>
      <c r="AQX56">
        <v>1</v>
      </c>
      <c r="AQY56">
        <v>1</v>
      </c>
      <c r="AQZ56">
        <v>0</v>
      </c>
      <c r="ARA56">
        <v>0</v>
      </c>
      <c r="ARB56">
        <v>0</v>
      </c>
      <c r="ARC56">
        <v>0</v>
      </c>
      <c r="ARD56">
        <v>0</v>
      </c>
      <c r="ARF56" t="s">
        <v>2257</v>
      </c>
      <c r="ARG56" t="s">
        <v>2273</v>
      </c>
      <c r="ARH56" t="s">
        <v>2244</v>
      </c>
      <c r="ARI56">
        <v>1</v>
      </c>
      <c r="ARJ56">
        <v>0</v>
      </c>
      <c r="ARK56">
        <v>0</v>
      </c>
      <c r="ARL56">
        <v>0</v>
      </c>
      <c r="ARM56">
        <v>0</v>
      </c>
      <c r="ARN56">
        <v>0</v>
      </c>
      <c r="ARP56" t="s">
        <v>2244</v>
      </c>
      <c r="ASA56" t="s">
        <v>2259</v>
      </c>
      <c r="ASB56" t="s">
        <v>2290</v>
      </c>
      <c r="ASC56">
        <v>1</v>
      </c>
      <c r="ASD56">
        <v>0</v>
      </c>
      <c r="ASE56">
        <v>0</v>
      </c>
      <c r="ASF56">
        <v>0</v>
      </c>
      <c r="ASG56">
        <v>0</v>
      </c>
      <c r="ASH56">
        <v>0</v>
      </c>
      <c r="ASI56">
        <v>0</v>
      </c>
      <c r="ASJ56">
        <v>0</v>
      </c>
      <c r="ASK56">
        <v>0</v>
      </c>
      <c r="ASL56">
        <v>0</v>
      </c>
      <c r="ASN56" t="s">
        <v>2290</v>
      </c>
      <c r="ASO56">
        <v>1</v>
      </c>
      <c r="ASP56">
        <v>0</v>
      </c>
      <c r="ASQ56">
        <v>0</v>
      </c>
      <c r="ASR56">
        <v>0</v>
      </c>
      <c r="ASS56">
        <v>0</v>
      </c>
      <c r="AST56">
        <v>0</v>
      </c>
      <c r="ASU56">
        <v>0</v>
      </c>
      <c r="ASV56">
        <v>0</v>
      </c>
      <c r="ASW56">
        <v>0</v>
      </c>
      <c r="ASX56">
        <v>0</v>
      </c>
      <c r="ASZ56" t="s">
        <v>2290</v>
      </c>
      <c r="ATA56">
        <v>1</v>
      </c>
      <c r="ATB56">
        <v>0</v>
      </c>
      <c r="ATC56">
        <v>0</v>
      </c>
      <c r="ATD56">
        <v>0</v>
      </c>
      <c r="ATE56">
        <v>0</v>
      </c>
      <c r="ATF56">
        <v>0</v>
      </c>
      <c r="ATG56">
        <v>0</v>
      </c>
      <c r="ATH56">
        <v>0</v>
      </c>
      <c r="ATI56">
        <v>0</v>
      </c>
      <c r="ATK56" t="s">
        <v>2290</v>
      </c>
      <c r="ATL56">
        <v>1</v>
      </c>
      <c r="ATM56">
        <v>0</v>
      </c>
      <c r="ATN56">
        <v>0</v>
      </c>
      <c r="ATO56">
        <v>0</v>
      </c>
      <c r="ATP56">
        <v>0</v>
      </c>
      <c r="ATQ56">
        <v>0</v>
      </c>
      <c r="ATR56">
        <v>0</v>
      </c>
      <c r="ATS56">
        <v>0</v>
      </c>
      <c r="ATT56">
        <v>0</v>
      </c>
      <c r="ATV56" t="s">
        <v>2264</v>
      </c>
      <c r="ATZ56" t="s">
        <v>2264</v>
      </c>
      <c r="AUI56">
        <v>545175178</v>
      </c>
      <c r="AUJ56" s="165">
        <v>45371.687824074077</v>
      </c>
      <c r="AUM56" t="s">
        <v>2265</v>
      </c>
      <c r="AUN56" t="s">
        <v>2266</v>
      </c>
      <c r="AUO56" t="s">
        <v>2267</v>
      </c>
    </row>
    <row r="57" spans="1:1237" x14ac:dyDescent="0.35">
      <c r="A57">
        <v>56</v>
      </c>
      <c r="B57" t="s">
        <v>2520</v>
      </c>
      <c r="C57" s="165">
        <v>45371</v>
      </c>
      <c r="D57" t="s">
        <v>2410</v>
      </c>
      <c r="E57" t="s">
        <v>2411</v>
      </c>
      <c r="F57" s="165">
        <v>45371.491936979168</v>
      </c>
      <c r="G57" s="165">
        <v>45371.545694340282</v>
      </c>
      <c r="H57" t="s">
        <v>2229</v>
      </c>
      <c r="K57" t="s">
        <v>2370</v>
      </c>
      <c r="L57" s="165">
        <v>45371</v>
      </c>
      <c r="M57" t="s">
        <v>2371</v>
      </c>
      <c r="N57" t="s">
        <v>2372</v>
      </c>
      <c r="O57" t="s">
        <v>2412</v>
      </c>
      <c r="P57" t="s">
        <v>2233</v>
      </c>
      <c r="S57" t="s">
        <v>2375</v>
      </c>
      <c r="T57" t="s">
        <v>2413</v>
      </c>
      <c r="V57" t="s">
        <v>2236</v>
      </c>
      <c r="X57" t="s">
        <v>2237</v>
      </c>
      <c r="AA57" t="s">
        <v>2290</v>
      </c>
      <c r="AB57">
        <v>0</v>
      </c>
      <c r="AC57">
        <v>0</v>
      </c>
      <c r="AD57">
        <v>0</v>
      </c>
      <c r="AE57">
        <v>1</v>
      </c>
      <c r="AF57">
        <v>1</v>
      </c>
      <c r="AI57"/>
      <c r="EK57" t="s">
        <v>2290</v>
      </c>
      <c r="EL57">
        <v>0</v>
      </c>
      <c r="EM57">
        <v>0</v>
      </c>
      <c r="EN57">
        <v>0</v>
      </c>
      <c r="EO57">
        <v>0</v>
      </c>
      <c r="EP57">
        <v>1</v>
      </c>
      <c r="EQ57">
        <v>1</v>
      </c>
      <c r="JB57" t="s">
        <v>2335</v>
      </c>
      <c r="JC57">
        <v>1</v>
      </c>
      <c r="JD57">
        <v>1</v>
      </c>
      <c r="JE57">
        <v>0</v>
      </c>
      <c r="JF57">
        <v>0</v>
      </c>
      <c r="JG57">
        <v>0</v>
      </c>
      <c r="JH57">
        <v>0</v>
      </c>
      <c r="JI57">
        <v>0</v>
      </c>
      <c r="JJ57">
        <v>0</v>
      </c>
      <c r="JK57">
        <v>0</v>
      </c>
      <c r="JL57">
        <v>0</v>
      </c>
      <c r="JM57">
        <v>0</v>
      </c>
      <c r="JN57">
        <v>0</v>
      </c>
      <c r="JO57">
        <v>0</v>
      </c>
      <c r="JP57">
        <v>0</v>
      </c>
      <c r="JQ57">
        <v>0</v>
      </c>
      <c r="JR57">
        <v>0</v>
      </c>
      <c r="JS57">
        <v>2</v>
      </c>
      <c r="JT57">
        <v>4</v>
      </c>
      <c r="JV57" t="s">
        <v>2242</v>
      </c>
      <c r="JW57">
        <v>500</v>
      </c>
      <c r="JX57" t="s">
        <v>2240</v>
      </c>
      <c r="KA57">
        <v>7</v>
      </c>
      <c r="KB57">
        <v>1</v>
      </c>
      <c r="KC57">
        <v>0</v>
      </c>
      <c r="KD57">
        <v>500</v>
      </c>
      <c r="KE57">
        <v>20</v>
      </c>
      <c r="KG57" t="s">
        <v>2242</v>
      </c>
      <c r="KH57" t="s">
        <v>2269</v>
      </c>
      <c r="KI57">
        <v>1</v>
      </c>
      <c r="KJ57">
        <v>1</v>
      </c>
      <c r="KK57">
        <v>8000</v>
      </c>
      <c r="KL57">
        <v>50</v>
      </c>
      <c r="KM57" t="s">
        <v>2240</v>
      </c>
      <c r="KP57">
        <v>7</v>
      </c>
      <c r="KQ57">
        <v>1</v>
      </c>
      <c r="KR57">
        <v>0</v>
      </c>
      <c r="KS57">
        <v>50</v>
      </c>
      <c r="KT57">
        <v>30</v>
      </c>
      <c r="QX57" t="s">
        <v>2244</v>
      </c>
      <c r="SF57" t="s">
        <v>2328</v>
      </c>
      <c r="SG57">
        <v>0</v>
      </c>
      <c r="SH57">
        <v>1</v>
      </c>
      <c r="SI57">
        <v>0</v>
      </c>
      <c r="SJ57">
        <v>0</v>
      </c>
      <c r="SK57" t="s">
        <v>2335</v>
      </c>
      <c r="SL57">
        <v>1</v>
      </c>
      <c r="SM57">
        <v>1</v>
      </c>
      <c r="SN57">
        <v>0</v>
      </c>
      <c r="SO57">
        <v>0</v>
      </c>
      <c r="SP57">
        <v>0</v>
      </c>
      <c r="SQ57">
        <v>0</v>
      </c>
      <c r="SR57">
        <v>0</v>
      </c>
      <c r="SS57">
        <v>0</v>
      </c>
      <c r="ST57">
        <v>0</v>
      </c>
      <c r="SU57">
        <v>0</v>
      </c>
      <c r="SV57">
        <v>0</v>
      </c>
      <c r="SW57">
        <v>0</v>
      </c>
      <c r="SX57">
        <v>0</v>
      </c>
      <c r="SY57">
        <v>0</v>
      </c>
      <c r="SZ57">
        <v>0</v>
      </c>
      <c r="TA57">
        <v>0</v>
      </c>
      <c r="TB57" t="s">
        <v>2521</v>
      </c>
      <c r="TC57">
        <v>1</v>
      </c>
      <c r="TD57">
        <v>0</v>
      </c>
      <c r="TE57">
        <v>0</v>
      </c>
      <c r="TF57">
        <v>0</v>
      </c>
      <c r="TG57">
        <v>0</v>
      </c>
      <c r="TH57">
        <v>0</v>
      </c>
      <c r="TI57">
        <v>0</v>
      </c>
      <c r="TJ57">
        <v>0</v>
      </c>
      <c r="TK57">
        <v>1</v>
      </c>
      <c r="TL57">
        <v>0</v>
      </c>
      <c r="TM57">
        <v>0</v>
      </c>
      <c r="TN57">
        <v>0</v>
      </c>
      <c r="AQG57" t="s">
        <v>2290</v>
      </c>
      <c r="AQH57">
        <v>1</v>
      </c>
      <c r="AQI57">
        <v>0</v>
      </c>
      <c r="AQJ57">
        <v>0</v>
      </c>
      <c r="AQK57">
        <v>0</v>
      </c>
      <c r="AQL57">
        <v>0</v>
      </c>
      <c r="AQM57">
        <v>0</v>
      </c>
      <c r="AQN57">
        <v>0</v>
      </c>
      <c r="AQO57">
        <v>0</v>
      </c>
      <c r="AQP57">
        <v>0</v>
      </c>
      <c r="AQQ57">
        <v>0</v>
      </c>
      <c r="AQS57" t="s">
        <v>2522</v>
      </c>
      <c r="AQT57">
        <v>0</v>
      </c>
      <c r="AQU57">
        <v>0</v>
      </c>
      <c r="AQV57">
        <v>0</v>
      </c>
      <c r="AQW57">
        <v>1</v>
      </c>
      <c r="AQX57">
        <v>0</v>
      </c>
      <c r="AQY57">
        <v>1</v>
      </c>
      <c r="AQZ57">
        <v>1</v>
      </c>
      <c r="ARA57">
        <v>0</v>
      </c>
      <c r="ARB57">
        <v>0</v>
      </c>
      <c r="ARC57">
        <v>0</v>
      </c>
      <c r="ARD57">
        <v>0</v>
      </c>
      <c r="ARF57" t="s">
        <v>2352</v>
      </c>
      <c r="ARG57" t="s">
        <v>2305</v>
      </c>
      <c r="ARH57" t="s">
        <v>2244</v>
      </c>
      <c r="ARI57">
        <v>1</v>
      </c>
      <c r="ARJ57">
        <v>0</v>
      </c>
      <c r="ARK57">
        <v>0</v>
      </c>
      <c r="ARL57">
        <v>0</v>
      </c>
      <c r="ARM57">
        <v>0</v>
      </c>
      <c r="ARN57">
        <v>0</v>
      </c>
      <c r="ARP57" t="s">
        <v>2244</v>
      </c>
      <c r="ASA57" t="s">
        <v>2259</v>
      </c>
      <c r="ASB57" t="s">
        <v>2290</v>
      </c>
      <c r="ASC57">
        <v>1</v>
      </c>
      <c r="ASD57">
        <v>0</v>
      </c>
      <c r="ASE57">
        <v>0</v>
      </c>
      <c r="ASF57">
        <v>0</v>
      </c>
      <c r="ASG57">
        <v>0</v>
      </c>
      <c r="ASH57">
        <v>0</v>
      </c>
      <c r="ASI57">
        <v>0</v>
      </c>
      <c r="ASJ57">
        <v>0</v>
      </c>
      <c r="ASK57">
        <v>0</v>
      </c>
      <c r="ASL57">
        <v>0</v>
      </c>
      <c r="ASN57" t="s">
        <v>2290</v>
      </c>
      <c r="ASO57">
        <v>1</v>
      </c>
      <c r="ASP57">
        <v>0</v>
      </c>
      <c r="ASQ57">
        <v>0</v>
      </c>
      <c r="ASR57">
        <v>0</v>
      </c>
      <c r="ASS57">
        <v>0</v>
      </c>
      <c r="AST57">
        <v>0</v>
      </c>
      <c r="ASU57">
        <v>0</v>
      </c>
      <c r="ASV57">
        <v>0</v>
      </c>
      <c r="ASW57">
        <v>0</v>
      </c>
      <c r="ASX57">
        <v>0</v>
      </c>
      <c r="ASZ57" t="s">
        <v>2290</v>
      </c>
      <c r="ATA57">
        <v>1</v>
      </c>
      <c r="ATB57">
        <v>0</v>
      </c>
      <c r="ATC57">
        <v>0</v>
      </c>
      <c r="ATD57">
        <v>0</v>
      </c>
      <c r="ATE57">
        <v>0</v>
      </c>
      <c r="ATF57">
        <v>0</v>
      </c>
      <c r="ATG57">
        <v>0</v>
      </c>
      <c r="ATH57">
        <v>0</v>
      </c>
      <c r="ATI57">
        <v>0</v>
      </c>
      <c r="ATK57" t="s">
        <v>2290</v>
      </c>
      <c r="ATL57">
        <v>1</v>
      </c>
      <c r="ATM57">
        <v>0</v>
      </c>
      <c r="ATN57">
        <v>0</v>
      </c>
      <c r="ATO57">
        <v>0</v>
      </c>
      <c r="ATP57">
        <v>0</v>
      </c>
      <c r="ATQ57">
        <v>0</v>
      </c>
      <c r="ATR57">
        <v>0</v>
      </c>
      <c r="ATS57">
        <v>0</v>
      </c>
      <c r="ATT57">
        <v>0</v>
      </c>
      <c r="ATV57" t="s">
        <v>2437</v>
      </c>
      <c r="ATW57" t="s">
        <v>2236</v>
      </c>
      <c r="ATX57" t="s">
        <v>2523</v>
      </c>
      <c r="ATZ57" t="s">
        <v>2264</v>
      </c>
      <c r="AUI57">
        <v>545175195</v>
      </c>
      <c r="AUJ57" s="165">
        <v>45371.68787037037</v>
      </c>
      <c r="AUM57" t="s">
        <v>2265</v>
      </c>
      <c r="AUN57" t="s">
        <v>2266</v>
      </c>
      <c r="AUO57" t="s">
        <v>2267</v>
      </c>
    </row>
    <row r="58" spans="1:1237" x14ac:dyDescent="0.35">
      <c r="A58">
        <v>57</v>
      </c>
      <c r="B58" t="s">
        <v>2524</v>
      </c>
      <c r="C58" s="165">
        <v>45371</v>
      </c>
      <c r="D58" t="s">
        <v>2368</v>
      </c>
      <c r="E58" t="s">
        <v>2525</v>
      </c>
      <c r="F58" s="165">
        <v>45371.531397349543</v>
      </c>
      <c r="G58" s="165">
        <v>45371.535512650458</v>
      </c>
      <c r="H58" t="s">
        <v>2229</v>
      </c>
      <c r="K58" t="s">
        <v>2370</v>
      </c>
      <c r="L58" s="165">
        <v>45371</v>
      </c>
      <c r="M58" t="s">
        <v>2371</v>
      </c>
      <c r="N58" t="s">
        <v>2372</v>
      </c>
      <c r="O58" t="s">
        <v>2373</v>
      </c>
      <c r="P58" t="s">
        <v>2374</v>
      </c>
      <c r="S58" t="s">
        <v>2375</v>
      </c>
      <c r="T58" t="s">
        <v>2376</v>
      </c>
      <c r="V58" t="s">
        <v>2236</v>
      </c>
      <c r="X58" t="s">
        <v>2237</v>
      </c>
      <c r="AA58" t="s">
        <v>2290</v>
      </c>
      <c r="AB58">
        <v>0</v>
      </c>
      <c r="AC58">
        <v>0</v>
      </c>
      <c r="AD58">
        <v>0</v>
      </c>
      <c r="AE58">
        <v>1</v>
      </c>
      <c r="AF58">
        <v>1</v>
      </c>
      <c r="AI58"/>
      <c r="EK58" t="s">
        <v>2290</v>
      </c>
      <c r="EL58">
        <v>0</v>
      </c>
      <c r="EM58">
        <v>0</v>
      </c>
      <c r="EN58">
        <v>0</v>
      </c>
      <c r="EO58">
        <v>0</v>
      </c>
      <c r="EP58">
        <v>1</v>
      </c>
      <c r="EQ58">
        <v>1</v>
      </c>
      <c r="JB58" t="s">
        <v>2335</v>
      </c>
      <c r="JC58">
        <v>1</v>
      </c>
      <c r="JD58">
        <v>1</v>
      </c>
      <c r="JE58">
        <v>0</v>
      </c>
      <c r="JF58">
        <v>0</v>
      </c>
      <c r="JG58">
        <v>0</v>
      </c>
      <c r="JH58">
        <v>0</v>
      </c>
      <c r="JI58">
        <v>0</v>
      </c>
      <c r="JJ58">
        <v>0</v>
      </c>
      <c r="JK58">
        <v>0</v>
      </c>
      <c r="JL58">
        <v>0</v>
      </c>
      <c r="JM58">
        <v>0</v>
      </c>
      <c r="JN58">
        <v>0</v>
      </c>
      <c r="JO58">
        <v>0</v>
      </c>
      <c r="JP58">
        <v>0</v>
      </c>
      <c r="JQ58">
        <v>0</v>
      </c>
      <c r="JR58">
        <v>0</v>
      </c>
      <c r="JS58">
        <v>2</v>
      </c>
      <c r="JT58">
        <v>4</v>
      </c>
      <c r="JV58" t="s">
        <v>2242</v>
      </c>
      <c r="JW58">
        <v>500</v>
      </c>
      <c r="JX58" t="s">
        <v>2359</v>
      </c>
      <c r="KA58">
        <v>30</v>
      </c>
      <c r="KB58">
        <v>10</v>
      </c>
      <c r="KC58">
        <v>0</v>
      </c>
      <c r="KD58">
        <v>250</v>
      </c>
      <c r="KE58">
        <v>500</v>
      </c>
      <c r="KG58" t="s">
        <v>2242</v>
      </c>
      <c r="KH58" t="s">
        <v>2269</v>
      </c>
      <c r="KI58">
        <v>1</v>
      </c>
      <c r="KJ58">
        <v>1</v>
      </c>
      <c r="KK58">
        <v>8000</v>
      </c>
      <c r="KL58">
        <v>100</v>
      </c>
      <c r="KM58" t="s">
        <v>2240</v>
      </c>
      <c r="KP58">
        <v>10</v>
      </c>
      <c r="KQ58">
        <v>7</v>
      </c>
      <c r="KR58">
        <v>0</v>
      </c>
      <c r="KS58">
        <v>200</v>
      </c>
      <c r="KT58">
        <v>400</v>
      </c>
      <c r="QX58" t="s">
        <v>2244</v>
      </c>
      <c r="SF58" t="s">
        <v>2245</v>
      </c>
      <c r="SG58">
        <v>1</v>
      </c>
      <c r="SH58">
        <v>0</v>
      </c>
      <c r="SI58">
        <v>0</v>
      </c>
      <c r="SJ58">
        <v>0</v>
      </c>
      <c r="AQG58" t="s">
        <v>2290</v>
      </c>
      <c r="AQH58">
        <v>1</v>
      </c>
      <c r="AQI58">
        <v>0</v>
      </c>
      <c r="AQJ58">
        <v>0</v>
      </c>
      <c r="AQK58">
        <v>0</v>
      </c>
      <c r="AQL58">
        <v>0</v>
      </c>
      <c r="AQM58">
        <v>0</v>
      </c>
      <c r="AQN58">
        <v>0</v>
      </c>
      <c r="AQO58">
        <v>0</v>
      </c>
      <c r="AQP58">
        <v>0</v>
      </c>
      <c r="AQQ58">
        <v>0</v>
      </c>
      <c r="AQS58" t="s">
        <v>2303</v>
      </c>
      <c r="AQT58">
        <v>1</v>
      </c>
      <c r="AQU58">
        <v>0</v>
      </c>
      <c r="AQV58">
        <v>0</v>
      </c>
      <c r="AQW58">
        <v>0</v>
      </c>
      <c r="AQX58">
        <v>0</v>
      </c>
      <c r="AQY58">
        <v>0</v>
      </c>
      <c r="AQZ58">
        <v>0</v>
      </c>
      <c r="ARA58">
        <v>0</v>
      </c>
      <c r="ARB58">
        <v>0</v>
      </c>
      <c r="ARC58">
        <v>0</v>
      </c>
      <c r="ARD58">
        <v>0</v>
      </c>
      <c r="ARF58" t="s">
        <v>2352</v>
      </c>
      <c r="ARG58" t="s">
        <v>2305</v>
      </c>
      <c r="ARH58" t="s">
        <v>2244</v>
      </c>
      <c r="ARI58">
        <v>1</v>
      </c>
      <c r="ARJ58">
        <v>0</v>
      </c>
      <c r="ARK58">
        <v>0</v>
      </c>
      <c r="ARL58">
        <v>0</v>
      </c>
      <c r="ARM58">
        <v>0</v>
      </c>
      <c r="ARN58">
        <v>0</v>
      </c>
      <c r="ARO58" t="s">
        <v>2306</v>
      </c>
      <c r="ARP58" t="s">
        <v>2244</v>
      </c>
      <c r="ASA58" t="s">
        <v>2259</v>
      </c>
      <c r="ASB58" t="s">
        <v>2290</v>
      </c>
      <c r="ASC58">
        <v>1</v>
      </c>
      <c r="ASD58">
        <v>0</v>
      </c>
      <c r="ASE58">
        <v>0</v>
      </c>
      <c r="ASF58">
        <v>0</v>
      </c>
      <c r="ASG58">
        <v>0</v>
      </c>
      <c r="ASH58">
        <v>0</v>
      </c>
      <c r="ASI58">
        <v>0</v>
      </c>
      <c r="ASJ58">
        <v>0</v>
      </c>
      <c r="ASK58">
        <v>0</v>
      </c>
      <c r="ASL58">
        <v>0</v>
      </c>
      <c r="ASN58" t="s">
        <v>2290</v>
      </c>
      <c r="ASO58">
        <v>1</v>
      </c>
      <c r="ASP58">
        <v>0</v>
      </c>
      <c r="ASQ58">
        <v>0</v>
      </c>
      <c r="ASR58">
        <v>0</v>
      </c>
      <c r="ASS58">
        <v>0</v>
      </c>
      <c r="AST58">
        <v>0</v>
      </c>
      <c r="ASU58">
        <v>0</v>
      </c>
      <c r="ASV58">
        <v>0</v>
      </c>
      <c r="ASW58">
        <v>0</v>
      </c>
      <c r="ASX58">
        <v>0</v>
      </c>
      <c r="ASZ58" t="s">
        <v>2290</v>
      </c>
      <c r="ATA58">
        <v>1</v>
      </c>
      <c r="ATB58">
        <v>0</v>
      </c>
      <c r="ATC58">
        <v>0</v>
      </c>
      <c r="ATD58">
        <v>0</v>
      </c>
      <c r="ATE58">
        <v>0</v>
      </c>
      <c r="ATF58">
        <v>0</v>
      </c>
      <c r="ATG58">
        <v>0</v>
      </c>
      <c r="ATH58">
        <v>0</v>
      </c>
      <c r="ATI58">
        <v>0</v>
      </c>
      <c r="ATK58" t="s">
        <v>2290</v>
      </c>
      <c r="ATL58">
        <v>1</v>
      </c>
      <c r="ATM58">
        <v>0</v>
      </c>
      <c r="ATN58">
        <v>0</v>
      </c>
      <c r="ATO58">
        <v>0</v>
      </c>
      <c r="ATP58">
        <v>0</v>
      </c>
      <c r="ATQ58">
        <v>0</v>
      </c>
      <c r="ATR58">
        <v>0</v>
      </c>
      <c r="ATS58">
        <v>0</v>
      </c>
      <c r="ATT58">
        <v>0</v>
      </c>
      <c r="ATV58" t="s">
        <v>2264</v>
      </c>
      <c r="ATZ58" t="s">
        <v>2264</v>
      </c>
      <c r="AUD58" t="s">
        <v>2388</v>
      </c>
      <c r="AUI58">
        <v>545175462</v>
      </c>
      <c r="AUJ58" s="165">
        <v>45371.688807870371</v>
      </c>
      <c r="AUM58" t="s">
        <v>2265</v>
      </c>
      <c r="AUN58" t="s">
        <v>2266</v>
      </c>
      <c r="AUO58" t="s">
        <v>2267</v>
      </c>
    </row>
    <row r="59" spans="1:1237" x14ac:dyDescent="0.35">
      <c r="A59">
        <v>58</v>
      </c>
      <c r="B59" t="s">
        <v>2526</v>
      </c>
      <c r="C59" s="165">
        <v>45371</v>
      </c>
      <c r="D59" t="s">
        <v>2368</v>
      </c>
      <c r="E59" t="s">
        <v>2525</v>
      </c>
      <c r="F59" s="165">
        <v>45371.447409513887</v>
      </c>
      <c r="G59" s="165">
        <v>45371.53124582176</v>
      </c>
      <c r="H59" t="s">
        <v>2229</v>
      </c>
      <c r="K59" t="s">
        <v>2370</v>
      </c>
      <c r="L59" s="165">
        <v>45371</v>
      </c>
      <c r="M59" t="s">
        <v>2371</v>
      </c>
      <c r="N59" t="s">
        <v>2372</v>
      </c>
      <c r="O59" t="s">
        <v>2373</v>
      </c>
      <c r="P59" t="s">
        <v>2233</v>
      </c>
      <c r="S59" t="s">
        <v>2375</v>
      </c>
      <c r="T59" t="s">
        <v>2376</v>
      </c>
      <c r="V59" t="s">
        <v>2236</v>
      </c>
      <c r="X59" t="s">
        <v>2299</v>
      </c>
      <c r="AA59" t="s">
        <v>2290</v>
      </c>
      <c r="AB59">
        <v>0</v>
      </c>
      <c r="AC59">
        <v>0</v>
      </c>
      <c r="AD59">
        <v>0</v>
      </c>
      <c r="AE59">
        <v>1</v>
      </c>
      <c r="AF59">
        <v>1</v>
      </c>
      <c r="AI59"/>
      <c r="EK59" t="s">
        <v>2290</v>
      </c>
      <c r="EL59">
        <v>0</v>
      </c>
      <c r="EM59">
        <v>0</v>
      </c>
      <c r="EN59">
        <v>0</v>
      </c>
      <c r="EO59">
        <v>0</v>
      </c>
      <c r="EP59">
        <v>1</v>
      </c>
      <c r="EQ59">
        <v>1</v>
      </c>
      <c r="JB59" t="s">
        <v>2327</v>
      </c>
      <c r="JC59">
        <v>0</v>
      </c>
      <c r="JD59">
        <v>0</v>
      </c>
      <c r="JE59">
        <v>1</v>
      </c>
      <c r="JF59">
        <v>0</v>
      </c>
      <c r="JG59">
        <v>0</v>
      </c>
      <c r="JH59">
        <v>0</v>
      </c>
      <c r="JI59">
        <v>0</v>
      </c>
      <c r="JJ59">
        <v>0</v>
      </c>
      <c r="JK59">
        <v>0</v>
      </c>
      <c r="JL59">
        <v>0</v>
      </c>
      <c r="JM59">
        <v>0</v>
      </c>
      <c r="JN59">
        <v>0</v>
      </c>
      <c r="JO59">
        <v>0</v>
      </c>
      <c r="JP59">
        <v>0</v>
      </c>
      <c r="JQ59">
        <v>0</v>
      </c>
      <c r="JR59">
        <v>0</v>
      </c>
      <c r="JS59">
        <v>1</v>
      </c>
      <c r="JT59">
        <v>3</v>
      </c>
      <c r="KV59" t="s">
        <v>2242</v>
      </c>
      <c r="KW59" t="s">
        <v>2250</v>
      </c>
      <c r="KX59">
        <v>0</v>
      </c>
      <c r="KY59">
        <v>1</v>
      </c>
      <c r="KZ59">
        <v>1</v>
      </c>
      <c r="LB59">
        <v>27500</v>
      </c>
      <c r="LC59">
        <v>28500</v>
      </c>
      <c r="LD59" t="s">
        <v>2240</v>
      </c>
      <c r="LG59">
        <v>15</v>
      </c>
      <c r="LH59">
        <v>3</v>
      </c>
      <c r="LI59">
        <v>0</v>
      </c>
      <c r="LJ59">
        <v>130</v>
      </c>
      <c r="LK59">
        <v>250</v>
      </c>
      <c r="QX59" t="s">
        <v>2244</v>
      </c>
      <c r="SF59" t="s">
        <v>2245</v>
      </c>
      <c r="SG59">
        <v>1</v>
      </c>
      <c r="SH59">
        <v>0</v>
      </c>
      <c r="SI59">
        <v>0</v>
      </c>
      <c r="SJ59">
        <v>0</v>
      </c>
      <c r="AQG59" t="s">
        <v>2290</v>
      </c>
      <c r="AQH59">
        <v>1</v>
      </c>
      <c r="AQI59">
        <v>0</v>
      </c>
      <c r="AQJ59">
        <v>0</v>
      </c>
      <c r="AQK59">
        <v>0</v>
      </c>
      <c r="AQL59">
        <v>0</v>
      </c>
      <c r="AQM59">
        <v>0</v>
      </c>
      <c r="AQN59">
        <v>0</v>
      </c>
      <c r="AQO59">
        <v>0</v>
      </c>
      <c r="AQP59">
        <v>0</v>
      </c>
      <c r="AQQ59">
        <v>0</v>
      </c>
      <c r="AQS59" t="s">
        <v>2324</v>
      </c>
      <c r="AQT59">
        <v>0</v>
      </c>
      <c r="AQU59">
        <v>0</v>
      </c>
      <c r="AQV59">
        <v>0</v>
      </c>
      <c r="AQW59">
        <v>1</v>
      </c>
      <c r="AQX59">
        <v>0</v>
      </c>
      <c r="AQY59">
        <v>0</v>
      </c>
      <c r="AQZ59">
        <v>0</v>
      </c>
      <c r="ARA59">
        <v>0</v>
      </c>
      <c r="ARB59">
        <v>0</v>
      </c>
      <c r="ARC59">
        <v>0</v>
      </c>
      <c r="ARD59">
        <v>0</v>
      </c>
      <c r="ARF59" t="s">
        <v>2381</v>
      </c>
      <c r="ARG59" t="s">
        <v>2305</v>
      </c>
      <c r="ARH59" t="s">
        <v>2244</v>
      </c>
      <c r="ARI59">
        <v>1</v>
      </c>
      <c r="ARJ59">
        <v>0</v>
      </c>
      <c r="ARK59">
        <v>0</v>
      </c>
      <c r="ARL59">
        <v>0</v>
      </c>
      <c r="ARM59">
        <v>0</v>
      </c>
      <c r="ARN59">
        <v>0</v>
      </c>
      <c r="ARP59" t="s">
        <v>2244</v>
      </c>
      <c r="ASA59" t="s">
        <v>2259</v>
      </c>
      <c r="ASB59" t="s">
        <v>2290</v>
      </c>
      <c r="ASC59">
        <v>1</v>
      </c>
      <c r="ASD59">
        <v>0</v>
      </c>
      <c r="ASE59">
        <v>0</v>
      </c>
      <c r="ASF59">
        <v>0</v>
      </c>
      <c r="ASG59">
        <v>0</v>
      </c>
      <c r="ASH59">
        <v>0</v>
      </c>
      <c r="ASI59">
        <v>0</v>
      </c>
      <c r="ASJ59">
        <v>0</v>
      </c>
      <c r="ASK59">
        <v>0</v>
      </c>
      <c r="ASL59">
        <v>0</v>
      </c>
      <c r="ASN59" t="s">
        <v>2290</v>
      </c>
      <c r="ASO59">
        <v>1</v>
      </c>
      <c r="ASP59">
        <v>0</v>
      </c>
      <c r="ASQ59">
        <v>0</v>
      </c>
      <c r="ASR59">
        <v>0</v>
      </c>
      <c r="ASS59">
        <v>0</v>
      </c>
      <c r="AST59">
        <v>0</v>
      </c>
      <c r="ASU59">
        <v>0</v>
      </c>
      <c r="ASV59">
        <v>0</v>
      </c>
      <c r="ASW59">
        <v>0</v>
      </c>
      <c r="ASX59">
        <v>0</v>
      </c>
      <c r="ASZ59" t="s">
        <v>2290</v>
      </c>
      <c r="ATA59">
        <v>1</v>
      </c>
      <c r="ATB59">
        <v>0</v>
      </c>
      <c r="ATC59">
        <v>0</v>
      </c>
      <c r="ATD59">
        <v>0</v>
      </c>
      <c r="ATE59">
        <v>0</v>
      </c>
      <c r="ATF59">
        <v>0</v>
      </c>
      <c r="ATG59">
        <v>0</v>
      </c>
      <c r="ATH59">
        <v>0</v>
      </c>
      <c r="ATI59">
        <v>0</v>
      </c>
      <c r="ATK59" t="s">
        <v>2290</v>
      </c>
      <c r="ATL59">
        <v>1</v>
      </c>
      <c r="ATM59">
        <v>0</v>
      </c>
      <c r="ATN59">
        <v>0</v>
      </c>
      <c r="ATO59">
        <v>0</v>
      </c>
      <c r="ATP59">
        <v>0</v>
      </c>
      <c r="ATQ59">
        <v>0</v>
      </c>
      <c r="ATR59">
        <v>0</v>
      </c>
      <c r="ATS59">
        <v>0</v>
      </c>
      <c r="ATT59">
        <v>0</v>
      </c>
      <c r="ATV59" t="s">
        <v>2264</v>
      </c>
      <c r="ATZ59" t="s">
        <v>2264</v>
      </c>
      <c r="AUD59" t="s">
        <v>2388</v>
      </c>
      <c r="AUI59">
        <v>545175470</v>
      </c>
      <c r="AUJ59" s="165">
        <v>45371.688842592594</v>
      </c>
      <c r="AUM59" t="s">
        <v>2265</v>
      </c>
      <c r="AUN59" t="s">
        <v>2266</v>
      </c>
      <c r="AUO59" t="s">
        <v>2267</v>
      </c>
    </row>
    <row r="60" spans="1:1237" x14ac:dyDescent="0.35">
      <c r="A60">
        <v>59</v>
      </c>
      <c r="B60" t="s">
        <v>2527</v>
      </c>
      <c r="C60" s="165">
        <v>45371</v>
      </c>
      <c r="D60" t="s">
        <v>2368</v>
      </c>
      <c r="E60" t="s">
        <v>2525</v>
      </c>
      <c r="F60" s="165">
        <v>45371.536403148137</v>
      </c>
      <c r="G60" s="165">
        <v>45371.54800299769</v>
      </c>
      <c r="H60" t="s">
        <v>2229</v>
      </c>
      <c r="K60" t="s">
        <v>2370</v>
      </c>
      <c r="L60" s="165">
        <v>45371</v>
      </c>
      <c r="M60" t="s">
        <v>2371</v>
      </c>
      <c r="N60" t="s">
        <v>2372</v>
      </c>
      <c r="O60" t="s">
        <v>2373</v>
      </c>
      <c r="P60" t="s">
        <v>2374</v>
      </c>
      <c r="S60" t="s">
        <v>2375</v>
      </c>
      <c r="T60" t="s">
        <v>2376</v>
      </c>
      <c r="V60" t="s">
        <v>2236</v>
      </c>
      <c r="X60" t="s">
        <v>2299</v>
      </c>
      <c r="AA60" t="s">
        <v>2339</v>
      </c>
      <c r="AB60">
        <v>1</v>
      </c>
      <c r="AC60">
        <v>0</v>
      </c>
      <c r="AD60">
        <v>0</v>
      </c>
      <c r="AE60">
        <v>0</v>
      </c>
      <c r="AF60">
        <v>1</v>
      </c>
      <c r="AH60" t="s">
        <v>2242</v>
      </c>
      <c r="AI60">
        <v>1250</v>
      </c>
      <c r="AJ60" t="s">
        <v>2359</v>
      </c>
      <c r="AM60">
        <v>15</v>
      </c>
      <c r="AN60">
        <v>4</v>
      </c>
      <c r="AO60">
        <v>0</v>
      </c>
      <c r="AP60">
        <v>100</v>
      </c>
      <c r="AQ60">
        <v>250</v>
      </c>
      <c r="BW60" t="s">
        <v>2244</v>
      </c>
      <c r="CS60" t="s">
        <v>2328</v>
      </c>
      <c r="CT60">
        <v>0</v>
      </c>
      <c r="CU60">
        <v>1</v>
      </c>
      <c r="CV60">
        <v>0</v>
      </c>
      <c r="CW60">
        <v>0</v>
      </c>
      <c r="CX60" t="s">
        <v>2339</v>
      </c>
      <c r="CY60">
        <v>1</v>
      </c>
      <c r="CZ60">
        <v>0</v>
      </c>
      <c r="DA60">
        <v>0</v>
      </c>
      <c r="DB60">
        <v>0</v>
      </c>
      <c r="DC60" t="s">
        <v>2528</v>
      </c>
      <c r="DD60">
        <v>0</v>
      </c>
      <c r="DE60">
        <v>0</v>
      </c>
      <c r="DF60">
        <v>0</v>
      </c>
      <c r="DG60">
        <v>0</v>
      </c>
      <c r="DH60">
        <v>0</v>
      </c>
      <c r="DI60">
        <v>0</v>
      </c>
      <c r="DJ60">
        <v>1</v>
      </c>
      <c r="DK60">
        <v>0</v>
      </c>
      <c r="DL60">
        <v>0</v>
      </c>
      <c r="DM60">
        <v>0</v>
      </c>
      <c r="DN60">
        <v>0</v>
      </c>
      <c r="DO60">
        <v>0</v>
      </c>
      <c r="EK60" t="s">
        <v>2290</v>
      </c>
      <c r="EL60">
        <v>0</v>
      </c>
      <c r="EM60">
        <v>0</v>
      </c>
      <c r="EN60">
        <v>0</v>
      </c>
      <c r="EO60">
        <v>0</v>
      </c>
      <c r="EP60">
        <v>1</v>
      </c>
      <c r="EQ60">
        <v>1</v>
      </c>
      <c r="JB60" t="s">
        <v>2529</v>
      </c>
      <c r="JC60">
        <v>0</v>
      </c>
      <c r="JD60">
        <v>0</v>
      </c>
      <c r="JE60">
        <v>0</v>
      </c>
      <c r="JF60">
        <v>0</v>
      </c>
      <c r="JG60">
        <v>0</v>
      </c>
      <c r="JH60">
        <v>1</v>
      </c>
      <c r="JI60">
        <v>1</v>
      </c>
      <c r="JJ60">
        <v>1</v>
      </c>
      <c r="JK60">
        <v>0</v>
      </c>
      <c r="JL60">
        <v>1</v>
      </c>
      <c r="JM60">
        <v>1</v>
      </c>
      <c r="JN60">
        <v>0</v>
      </c>
      <c r="JO60">
        <v>0</v>
      </c>
      <c r="JP60">
        <v>1</v>
      </c>
      <c r="JQ60">
        <v>0</v>
      </c>
      <c r="JR60">
        <v>0</v>
      </c>
      <c r="JS60">
        <v>6</v>
      </c>
      <c r="JT60">
        <v>8</v>
      </c>
      <c r="MI60" t="s">
        <v>2242</v>
      </c>
      <c r="MJ60">
        <v>300</v>
      </c>
      <c r="MK60" t="s">
        <v>2359</v>
      </c>
      <c r="MN60">
        <v>30</v>
      </c>
      <c r="MO60">
        <v>3</v>
      </c>
      <c r="MP60">
        <v>0</v>
      </c>
      <c r="MQ60">
        <v>300</v>
      </c>
      <c r="MR60">
        <v>500</v>
      </c>
      <c r="MT60" t="s">
        <v>2242</v>
      </c>
      <c r="MU60">
        <v>150</v>
      </c>
      <c r="MV60" t="s">
        <v>2359</v>
      </c>
      <c r="MY60">
        <v>20</v>
      </c>
      <c r="MZ60">
        <v>3</v>
      </c>
      <c r="NA60">
        <v>0</v>
      </c>
      <c r="NB60">
        <v>100</v>
      </c>
      <c r="NC60">
        <v>400</v>
      </c>
      <c r="NE60" t="s">
        <v>2239</v>
      </c>
      <c r="NF60" t="s">
        <v>2398</v>
      </c>
      <c r="NG60">
        <v>1</v>
      </c>
      <c r="NH60">
        <v>1</v>
      </c>
      <c r="NI60">
        <v>1</v>
      </c>
      <c r="NJ60">
        <v>400</v>
      </c>
      <c r="NK60">
        <v>750</v>
      </c>
      <c r="NL60">
        <v>1700</v>
      </c>
      <c r="NM60" t="s">
        <v>2240</v>
      </c>
      <c r="NP60">
        <v>30</v>
      </c>
      <c r="NQ60">
        <v>4</v>
      </c>
      <c r="NR60">
        <v>0</v>
      </c>
      <c r="NS60">
        <v>300</v>
      </c>
      <c r="NT60">
        <v>700</v>
      </c>
      <c r="OG60" t="s">
        <v>2242</v>
      </c>
      <c r="OH60">
        <v>3000</v>
      </c>
      <c r="OI60" t="s">
        <v>2336</v>
      </c>
      <c r="OL60">
        <v>30</v>
      </c>
      <c r="OM60">
        <v>4</v>
      </c>
      <c r="ON60">
        <v>0</v>
      </c>
      <c r="OO60">
        <v>100</v>
      </c>
      <c r="OP60">
        <v>250</v>
      </c>
      <c r="OR60" t="s">
        <v>2242</v>
      </c>
      <c r="OS60">
        <v>3000</v>
      </c>
      <c r="OT60" t="s">
        <v>2359</v>
      </c>
      <c r="OW60">
        <v>30</v>
      </c>
      <c r="OX60">
        <v>7</v>
      </c>
      <c r="OY60">
        <v>0</v>
      </c>
      <c r="OZ60">
        <v>300</v>
      </c>
      <c r="PA60">
        <v>400</v>
      </c>
      <c r="PY60" t="s">
        <v>2242</v>
      </c>
      <c r="PZ60" t="s">
        <v>2236</v>
      </c>
      <c r="QA60">
        <v>4500</v>
      </c>
      <c r="QD60" t="s">
        <v>2359</v>
      </c>
      <c r="QG60">
        <v>15</v>
      </c>
      <c r="QH60">
        <v>5</v>
      </c>
      <c r="QI60">
        <v>0</v>
      </c>
      <c r="QJ60">
        <v>250</v>
      </c>
      <c r="QK60">
        <v>500</v>
      </c>
      <c r="QX60" t="s">
        <v>2244</v>
      </c>
      <c r="SF60" t="s">
        <v>2245</v>
      </c>
      <c r="SG60">
        <v>1</v>
      </c>
      <c r="SH60">
        <v>0</v>
      </c>
      <c r="SI60">
        <v>0</v>
      </c>
      <c r="SJ60">
        <v>0</v>
      </c>
      <c r="AQG60" t="s">
        <v>2290</v>
      </c>
      <c r="AQH60">
        <v>1</v>
      </c>
      <c r="AQI60">
        <v>0</v>
      </c>
      <c r="AQJ60">
        <v>0</v>
      </c>
      <c r="AQK60">
        <v>0</v>
      </c>
      <c r="AQL60">
        <v>0</v>
      </c>
      <c r="AQM60">
        <v>0</v>
      </c>
      <c r="AQN60">
        <v>0</v>
      </c>
      <c r="AQO60">
        <v>0</v>
      </c>
      <c r="AQP60">
        <v>0</v>
      </c>
      <c r="AQQ60">
        <v>0</v>
      </c>
      <c r="AQS60" t="s">
        <v>2530</v>
      </c>
      <c r="AQT60">
        <v>1</v>
      </c>
      <c r="AQU60">
        <v>0</v>
      </c>
      <c r="AQV60">
        <v>0</v>
      </c>
      <c r="AQW60">
        <v>1</v>
      </c>
      <c r="AQX60">
        <v>0</v>
      </c>
      <c r="AQY60">
        <v>0</v>
      </c>
      <c r="AQZ60">
        <v>0</v>
      </c>
      <c r="ARA60">
        <v>0</v>
      </c>
      <c r="ARB60">
        <v>0</v>
      </c>
      <c r="ARC60">
        <v>0</v>
      </c>
      <c r="ARD60">
        <v>0</v>
      </c>
      <c r="ARF60" t="s">
        <v>2381</v>
      </c>
      <c r="ARG60" t="s">
        <v>2258</v>
      </c>
      <c r="ARH60" t="s">
        <v>2244</v>
      </c>
      <c r="ARI60">
        <v>1</v>
      </c>
      <c r="ARJ60">
        <v>0</v>
      </c>
      <c r="ARK60">
        <v>0</v>
      </c>
      <c r="ARL60">
        <v>0</v>
      </c>
      <c r="ARM60">
        <v>0</v>
      </c>
      <c r="ARN60">
        <v>0</v>
      </c>
      <c r="ARO60" t="s">
        <v>2287</v>
      </c>
      <c r="ARP60" t="s">
        <v>2244</v>
      </c>
      <c r="ASA60" t="s">
        <v>2259</v>
      </c>
      <c r="ASB60" t="s">
        <v>2290</v>
      </c>
      <c r="ASC60">
        <v>1</v>
      </c>
      <c r="ASD60">
        <v>0</v>
      </c>
      <c r="ASE60">
        <v>0</v>
      </c>
      <c r="ASF60">
        <v>0</v>
      </c>
      <c r="ASG60">
        <v>0</v>
      </c>
      <c r="ASH60">
        <v>0</v>
      </c>
      <c r="ASI60">
        <v>0</v>
      </c>
      <c r="ASJ60">
        <v>0</v>
      </c>
      <c r="ASK60">
        <v>0</v>
      </c>
      <c r="ASL60">
        <v>0</v>
      </c>
      <c r="ASN60" t="s">
        <v>2290</v>
      </c>
      <c r="ASO60">
        <v>1</v>
      </c>
      <c r="ASP60">
        <v>0</v>
      </c>
      <c r="ASQ60">
        <v>0</v>
      </c>
      <c r="ASR60">
        <v>0</v>
      </c>
      <c r="ASS60">
        <v>0</v>
      </c>
      <c r="AST60">
        <v>0</v>
      </c>
      <c r="ASU60">
        <v>0</v>
      </c>
      <c r="ASV60">
        <v>0</v>
      </c>
      <c r="ASW60">
        <v>0</v>
      </c>
      <c r="ASX60">
        <v>0</v>
      </c>
      <c r="ASZ60" t="s">
        <v>2290</v>
      </c>
      <c r="ATA60">
        <v>1</v>
      </c>
      <c r="ATB60">
        <v>0</v>
      </c>
      <c r="ATC60">
        <v>0</v>
      </c>
      <c r="ATD60">
        <v>0</v>
      </c>
      <c r="ATE60">
        <v>0</v>
      </c>
      <c r="ATF60">
        <v>0</v>
      </c>
      <c r="ATG60">
        <v>0</v>
      </c>
      <c r="ATH60">
        <v>0</v>
      </c>
      <c r="ATI60">
        <v>0</v>
      </c>
      <c r="ATK60" t="s">
        <v>2290</v>
      </c>
      <c r="ATL60">
        <v>1</v>
      </c>
      <c r="ATM60">
        <v>0</v>
      </c>
      <c r="ATN60">
        <v>0</v>
      </c>
      <c r="ATO60">
        <v>0</v>
      </c>
      <c r="ATP60">
        <v>0</v>
      </c>
      <c r="ATQ60">
        <v>0</v>
      </c>
      <c r="ATR60">
        <v>0</v>
      </c>
      <c r="ATS60">
        <v>0</v>
      </c>
      <c r="ATT60">
        <v>0</v>
      </c>
      <c r="ATV60" t="s">
        <v>2264</v>
      </c>
      <c r="ATZ60" t="s">
        <v>2264</v>
      </c>
      <c r="AUD60" t="s">
        <v>2388</v>
      </c>
      <c r="AUI60">
        <v>545175475</v>
      </c>
      <c r="AUJ60" s="165">
        <v>45371.688877314809</v>
      </c>
      <c r="AUM60" t="s">
        <v>2265</v>
      </c>
      <c r="AUN60" t="s">
        <v>2266</v>
      </c>
      <c r="AUO60" t="s">
        <v>2267</v>
      </c>
    </row>
    <row r="61" spans="1:1237" x14ac:dyDescent="0.35">
      <c r="A61">
        <v>60</v>
      </c>
      <c r="B61" t="s">
        <v>2531</v>
      </c>
      <c r="C61" s="165">
        <v>45371</v>
      </c>
      <c r="D61" t="s">
        <v>2368</v>
      </c>
      <c r="E61" t="s">
        <v>2525</v>
      </c>
      <c r="F61" s="165">
        <v>45371.565377083331</v>
      </c>
      <c r="G61" s="165">
        <v>45371.571580601849</v>
      </c>
      <c r="H61" t="s">
        <v>2229</v>
      </c>
      <c r="K61" t="s">
        <v>2370</v>
      </c>
      <c r="L61" s="165">
        <v>45371</v>
      </c>
      <c r="M61" t="s">
        <v>2371</v>
      </c>
      <c r="N61" t="s">
        <v>2372</v>
      </c>
      <c r="O61" t="s">
        <v>2373</v>
      </c>
      <c r="P61" t="s">
        <v>2233</v>
      </c>
      <c r="S61" t="s">
        <v>2375</v>
      </c>
      <c r="T61" t="s">
        <v>2376</v>
      </c>
      <c r="V61" t="s">
        <v>2236</v>
      </c>
      <c r="X61" t="s">
        <v>2237</v>
      </c>
      <c r="AA61" t="s">
        <v>2339</v>
      </c>
      <c r="AB61">
        <v>1</v>
      </c>
      <c r="AC61">
        <v>0</v>
      </c>
      <c r="AD61">
        <v>0</v>
      </c>
      <c r="AE61">
        <v>0</v>
      </c>
      <c r="AF61">
        <v>1</v>
      </c>
      <c r="AH61" t="s">
        <v>2242</v>
      </c>
      <c r="AI61">
        <v>1250</v>
      </c>
      <c r="AJ61" t="s">
        <v>2359</v>
      </c>
      <c r="AM61">
        <v>10</v>
      </c>
      <c r="AN61">
        <v>3</v>
      </c>
      <c r="AO61">
        <v>0</v>
      </c>
      <c r="AP61">
        <v>150</v>
      </c>
      <c r="AQ61">
        <v>200</v>
      </c>
      <c r="BW61" t="s">
        <v>2244</v>
      </c>
      <c r="CS61" t="s">
        <v>2245</v>
      </c>
      <c r="CT61">
        <v>1</v>
      </c>
      <c r="CU61">
        <v>0</v>
      </c>
      <c r="CV61">
        <v>0</v>
      </c>
      <c r="CW61">
        <v>0</v>
      </c>
      <c r="EK61" t="s">
        <v>2290</v>
      </c>
      <c r="EL61">
        <v>0</v>
      </c>
      <c r="EM61">
        <v>0</v>
      </c>
      <c r="EN61">
        <v>0</v>
      </c>
      <c r="EO61">
        <v>0</v>
      </c>
      <c r="EP61">
        <v>1</v>
      </c>
      <c r="EQ61">
        <v>1</v>
      </c>
      <c r="JB61" t="s">
        <v>2532</v>
      </c>
      <c r="JC61">
        <v>0</v>
      </c>
      <c r="JD61">
        <v>0</v>
      </c>
      <c r="JE61">
        <v>1</v>
      </c>
      <c r="JF61">
        <v>0</v>
      </c>
      <c r="JG61">
        <v>0</v>
      </c>
      <c r="JH61">
        <v>0</v>
      </c>
      <c r="JI61">
        <v>1</v>
      </c>
      <c r="JJ61">
        <v>0</v>
      </c>
      <c r="JK61">
        <v>1</v>
      </c>
      <c r="JL61">
        <v>0</v>
      </c>
      <c r="JM61">
        <v>0</v>
      </c>
      <c r="JN61">
        <v>0</v>
      </c>
      <c r="JO61">
        <v>0</v>
      </c>
      <c r="JP61">
        <v>1</v>
      </c>
      <c r="JQ61">
        <v>0</v>
      </c>
      <c r="JR61">
        <v>0</v>
      </c>
      <c r="JS61">
        <v>4</v>
      </c>
      <c r="JT61">
        <v>6</v>
      </c>
      <c r="KV61" t="s">
        <v>2242</v>
      </c>
      <c r="KW61" t="s">
        <v>2250</v>
      </c>
      <c r="KX61">
        <v>0</v>
      </c>
      <c r="KY61">
        <v>1</v>
      </c>
      <c r="KZ61">
        <v>1</v>
      </c>
      <c r="LB61">
        <v>28000</v>
      </c>
      <c r="LC61">
        <v>28500</v>
      </c>
      <c r="LD61" t="s">
        <v>2240</v>
      </c>
      <c r="LG61">
        <v>10</v>
      </c>
      <c r="LH61">
        <v>7</v>
      </c>
      <c r="LI61">
        <v>0</v>
      </c>
      <c r="LJ61">
        <v>50</v>
      </c>
      <c r="LK61">
        <v>150</v>
      </c>
      <c r="MT61" t="s">
        <v>2242</v>
      </c>
      <c r="MU61">
        <v>100</v>
      </c>
      <c r="MV61" t="s">
        <v>2359</v>
      </c>
      <c r="MY61">
        <v>30</v>
      </c>
      <c r="MZ61">
        <v>100</v>
      </c>
      <c r="NA61">
        <v>1</v>
      </c>
      <c r="NB61">
        <v>200</v>
      </c>
      <c r="NC61">
        <v>400</v>
      </c>
      <c r="NV61" t="s">
        <v>2242</v>
      </c>
      <c r="NW61">
        <v>1750</v>
      </c>
      <c r="NX61" t="s">
        <v>2336</v>
      </c>
      <c r="OA61">
        <v>30</v>
      </c>
      <c r="OB61">
        <v>4</v>
      </c>
      <c r="OC61">
        <v>0</v>
      </c>
      <c r="OD61">
        <v>60</v>
      </c>
      <c r="OE61">
        <v>130</v>
      </c>
      <c r="PY61" t="s">
        <v>2242</v>
      </c>
      <c r="PZ61" t="s">
        <v>2236</v>
      </c>
      <c r="QA61">
        <v>5000</v>
      </c>
      <c r="QD61" t="s">
        <v>2248</v>
      </c>
      <c r="QG61">
        <v>20</v>
      </c>
      <c r="QH61">
        <v>3</v>
      </c>
      <c r="QI61">
        <v>0</v>
      </c>
      <c r="QJ61">
        <v>200</v>
      </c>
      <c r="QK61">
        <v>500</v>
      </c>
      <c r="QX61" t="s">
        <v>2244</v>
      </c>
      <c r="SF61" t="s">
        <v>2328</v>
      </c>
      <c r="SG61">
        <v>0</v>
      </c>
      <c r="SH61">
        <v>1</v>
      </c>
      <c r="SI61">
        <v>0</v>
      </c>
      <c r="SJ61">
        <v>0</v>
      </c>
      <c r="SK61" t="s">
        <v>2533</v>
      </c>
      <c r="SL61">
        <v>0</v>
      </c>
      <c r="SM61">
        <v>0</v>
      </c>
      <c r="SN61">
        <v>0</v>
      </c>
      <c r="SO61">
        <v>0</v>
      </c>
      <c r="SP61">
        <v>0</v>
      </c>
      <c r="SQ61">
        <v>0</v>
      </c>
      <c r="SR61">
        <v>0</v>
      </c>
      <c r="SS61">
        <v>0</v>
      </c>
      <c r="ST61">
        <v>0</v>
      </c>
      <c r="SU61">
        <v>0</v>
      </c>
      <c r="SV61">
        <v>0</v>
      </c>
      <c r="SW61">
        <v>0</v>
      </c>
      <c r="SX61">
        <v>0</v>
      </c>
      <c r="SY61">
        <v>1</v>
      </c>
      <c r="SZ61">
        <v>0</v>
      </c>
      <c r="TA61">
        <v>0</v>
      </c>
      <c r="TB61" t="s">
        <v>2344</v>
      </c>
      <c r="TC61">
        <v>1</v>
      </c>
      <c r="TD61">
        <v>0</v>
      </c>
      <c r="TE61">
        <v>0</v>
      </c>
      <c r="TF61">
        <v>0</v>
      </c>
      <c r="TG61">
        <v>0</v>
      </c>
      <c r="TH61">
        <v>0</v>
      </c>
      <c r="TI61">
        <v>0</v>
      </c>
      <c r="TJ61">
        <v>0</v>
      </c>
      <c r="TK61">
        <v>0</v>
      </c>
      <c r="TL61">
        <v>0</v>
      </c>
      <c r="TM61">
        <v>0</v>
      </c>
      <c r="TN61">
        <v>0</v>
      </c>
      <c r="AQG61" t="s">
        <v>2290</v>
      </c>
      <c r="AQH61">
        <v>1</v>
      </c>
      <c r="AQI61">
        <v>0</v>
      </c>
      <c r="AQJ61">
        <v>0</v>
      </c>
      <c r="AQK61">
        <v>0</v>
      </c>
      <c r="AQL61">
        <v>0</v>
      </c>
      <c r="AQM61">
        <v>0</v>
      </c>
      <c r="AQN61">
        <v>0</v>
      </c>
      <c r="AQO61">
        <v>0</v>
      </c>
      <c r="AQP61">
        <v>0</v>
      </c>
      <c r="AQQ61">
        <v>0</v>
      </c>
      <c r="AQS61" t="s">
        <v>2324</v>
      </c>
      <c r="AQT61">
        <v>0</v>
      </c>
      <c r="AQU61">
        <v>0</v>
      </c>
      <c r="AQV61">
        <v>0</v>
      </c>
      <c r="AQW61">
        <v>1</v>
      </c>
      <c r="AQX61">
        <v>0</v>
      </c>
      <c r="AQY61">
        <v>0</v>
      </c>
      <c r="AQZ61">
        <v>0</v>
      </c>
      <c r="ARA61">
        <v>0</v>
      </c>
      <c r="ARB61">
        <v>0</v>
      </c>
      <c r="ARC61">
        <v>0</v>
      </c>
      <c r="ARD61">
        <v>0</v>
      </c>
      <c r="ARF61" t="s">
        <v>2381</v>
      </c>
      <c r="ARG61" t="s">
        <v>2258</v>
      </c>
      <c r="ARH61" t="s">
        <v>2244</v>
      </c>
      <c r="ARI61">
        <v>1</v>
      </c>
      <c r="ARJ61">
        <v>0</v>
      </c>
      <c r="ARK61">
        <v>0</v>
      </c>
      <c r="ARL61">
        <v>0</v>
      </c>
      <c r="ARM61">
        <v>0</v>
      </c>
      <c r="ARN61">
        <v>0</v>
      </c>
      <c r="ARP61" t="s">
        <v>2244</v>
      </c>
      <c r="ASA61" t="s">
        <v>2259</v>
      </c>
      <c r="ASB61" t="s">
        <v>2290</v>
      </c>
      <c r="ASC61">
        <v>1</v>
      </c>
      <c r="ASD61">
        <v>0</v>
      </c>
      <c r="ASE61">
        <v>0</v>
      </c>
      <c r="ASF61">
        <v>0</v>
      </c>
      <c r="ASG61">
        <v>0</v>
      </c>
      <c r="ASH61">
        <v>0</v>
      </c>
      <c r="ASI61">
        <v>0</v>
      </c>
      <c r="ASJ61">
        <v>0</v>
      </c>
      <c r="ASK61">
        <v>0</v>
      </c>
      <c r="ASL61">
        <v>0</v>
      </c>
      <c r="ASN61" t="s">
        <v>2290</v>
      </c>
      <c r="ASO61">
        <v>1</v>
      </c>
      <c r="ASP61">
        <v>0</v>
      </c>
      <c r="ASQ61">
        <v>0</v>
      </c>
      <c r="ASR61">
        <v>0</v>
      </c>
      <c r="ASS61">
        <v>0</v>
      </c>
      <c r="AST61">
        <v>0</v>
      </c>
      <c r="ASU61">
        <v>0</v>
      </c>
      <c r="ASV61">
        <v>0</v>
      </c>
      <c r="ASW61">
        <v>0</v>
      </c>
      <c r="ASX61">
        <v>0</v>
      </c>
      <c r="ASZ61" t="s">
        <v>2290</v>
      </c>
      <c r="ATA61">
        <v>1</v>
      </c>
      <c r="ATB61">
        <v>0</v>
      </c>
      <c r="ATC61">
        <v>0</v>
      </c>
      <c r="ATD61">
        <v>0</v>
      </c>
      <c r="ATE61">
        <v>0</v>
      </c>
      <c r="ATF61">
        <v>0</v>
      </c>
      <c r="ATG61">
        <v>0</v>
      </c>
      <c r="ATH61">
        <v>0</v>
      </c>
      <c r="ATI61">
        <v>0</v>
      </c>
      <c r="ATK61" t="s">
        <v>2290</v>
      </c>
      <c r="ATL61">
        <v>1</v>
      </c>
      <c r="ATM61">
        <v>0</v>
      </c>
      <c r="ATN61">
        <v>0</v>
      </c>
      <c r="ATO61">
        <v>0</v>
      </c>
      <c r="ATP61">
        <v>0</v>
      </c>
      <c r="ATQ61">
        <v>0</v>
      </c>
      <c r="ATR61">
        <v>0</v>
      </c>
      <c r="ATS61">
        <v>0</v>
      </c>
      <c r="ATT61">
        <v>0</v>
      </c>
      <c r="ATV61" t="s">
        <v>2264</v>
      </c>
      <c r="ATZ61" t="s">
        <v>2382</v>
      </c>
      <c r="AUA61" t="s">
        <v>2236</v>
      </c>
      <c r="AUC61" t="s">
        <v>2534</v>
      </c>
      <c r="AUD61" t="s">
        <v>2388</v>
      </c>
      <c r="AUI61">
        <v>545175482</v>
      </c>
      <c r="AUJ61" s="165">
        <v>45371.688912037032</v>
      </c>
      <c r="AUM61" t="s">
        <v>2265</v>
      </c>
      <c r="AUN61" t="s">
        <v>2266</v>
      </c>
      <c r="AUO61" t="s">
        <v>2267</v>
      </c>
    </row>
    <row r="62" spans="1:1237" x14ac:dyDescent="0.35">
      <c r="A62">
        <v>61</v>
      </c>
      <c r="B62" t="s">
        <v>2535</v>
      </c>
      <c r="C62" s="165">
        <v>45371</v>
      </c>
      <c r="D62" t="s">
        <v>2368</v>
      </c>
      <c r="E62" t="s">
        <v>2525</v>
      </c>
      <c r="F62" s="165">
        <v>45371.589121863421</v>
      </c>
      <c r="G62" s="165">
        <v>45371.605993032412</v>
      </c>
      <c r="H62" t="s">
        <v>2229</v>
      </c>
      <c r="K62" t="s">
        <v>2370</v>
      </c>
      <c r="L62" s="165">
        <v>45371</v>
      </c>
      <c r="M62" t="s">
        <v>2371</v>
      </c>
      <c r="N62" t="s">
        <v>2372</v>
      </c>
      <c r="O62" t="s">
        <v>2373</v>
      </c>
      <c r="P62" t="s">
        <v>2233</v>
      </c>
      <c r="S62" t="s">
        <v>2375</v>
      </c>
      <c r="T62" t="s">
        <v>2376</v>
      </c>
      <c r="V62" t="s">
        <v>2236</v>
      </c>
      <c r="X62" t="s">
        <v>2237</v>
      </c>
      <c r="AA62" t="s">
        <v>2290</v>
      </c>
      <c r="AB62">
        <v>0</v>
      </c>
      <c r="AC62">
        <v>0</v>
      </c>
      <c r="AD62">
        <v>0</v>
      </c>
      <c r="AE62">
        <v>1</v>
      </c>
      <c r="AF62">
        <v>1</v>
      </c>
      <c r="AI62"/>
      <c r="EK62" t="s">
        <v>2246</v>
      </c>
      <c r="EL62">
        <v>1</v>
      </c>
      <c r="EM62">
        <v>1</v>
      </c>
      <c r="EN62">
        <v>1</v>
      </c>
      <c r="EO62">
        <v>1</v>
      </c>
      <c r="EP62">
        <v>0</v>
      </c>
      <c r="EQ62">
        <v>4</v>
      </c>
      <c r="ES62" t="s">
        <v>2242</v>
      </c>
      <c r="ET62">
        <v>8500</v>
      </c>
      <c r="EU62" t="s">
        <v>2240</v>
      </c>
      <c r="EX62">
        <v>30</v>
      </c>
      <c r="EY62">
        <v>4</v>
      </c>
      <c r="EZ62">
        <v>0</v>
      </c>
      <c r="FA62">
        <v>500</v>
      </c>
      <c r="FB62">
        <v>1000</v>
      </c>
      <c r="FD62" t="s">
        <v>2242</v>
      </c>
      <c r="FE62">
        <v>7500</v>
      </c>
      <c r="FF62" t="s">
        <v>2240</v>
      </c>
      <c r="FI62">
        <v>30</v>
      </c>
      <c r="FJ62">
        <v>4</v>
      </c>
      <c r="FK62">
        <v>0</v>
      </c>
      <c r="FL62">
        <v>400</v>
      </c>
      <c r="FM62">
        <v>800</v>
      </c>
      <c r="FO62" t="s">
        <v>2242</v>
      </c>
      <c r="FP62">
        <v>3500</v>
      </c>
      <c r="FQ62" t="s">
        <v>2240</v>
      </c>
      <c r="FT62">
        <v>30</v>
      </c>
      <c r="FU62">
        <v>4</v>
      </c>
      <c r="FV62">
        <v>0</v>
      </c>
      <c r="FW62">
        <v>800</v>
      </c>
      <c r="FX62">
        <v>1000</v>
      </c>
      <c r="FZ62" t="s">
        <v>2242</v>
      </c>
      <c r="GA62">
        <v>1250</v>
      </c>
      <c r="GB62" t="s">
        <v>2248</v>
      </c>
      <c r="GE62">
        <v>10</v>
      </c>
      <c r="GF62">
        <v>3</v>
      </c>
      <c r="GG62">
        <v>0</v>
      </c>
      <c r="GH62">
        <v>300</v>
      </c>
      <c r="GI62">
        <v>500</v>
      </c>
      <c r="GK62" t="s">
        <v>2244</v>
      </c>
      <c r="HH62" t="s">
        <v>2245</v>
      </c>
      <c r="HI62">
        <v>1</v>
      </c>
      <c r="HJ62">
        <v>0</v>
      </c>
      <c r="HK62">
        <v>0</v>
      </c>
      <c r="HL62">
        <v>0</v>
      </c>
      <c r="JB62" t="s">
        <v>2290</v>
      </c>
      <c r="JC62">
        <v>0</v>
      </c>
      <c r="JD62">
        <v>0</v>
      </c>
      <c r="JE62">
        <v>0</v>
      </c>
      <c r="JF62">
        <v>0</v>
      </c>
      <c r="JG62">
        <v>0</v>
      </c>
      <c r="JH62">
        <v>0</v>
      </c>
      <c r="JI62">
        <v>0</v>
      </c>
      <c r="JJ62">
        <v>0</v>
      </c>
      <c r="JK62">
        <v>0</v>
      </c>
      <c r="JL62">
        <v>0</v>
      </c>
      <c r="JM62">
        <v>0</v>
      </c>
      <c r="JN62">
        <v>0</v>
      </c>
      <c r="JO62">
        <v>0</v>
      </c>
      <c r="JP62">
        <v>0</v>
      </c>
      <c r="JQ62">
        <v>0</v>
      </c>
      <c r="JR62">
        <v>1</v>
      </c>
      <c r="JS62">
        <v>1</v>
      </c>
      <c r="JT62">
        <v>6</v>
      </c>
      <c r="AQG62" t="s">
        <v>2290</v>
      </c>
      <c r="AQH62">
        <v>1</v>
      </c>
      <c r="AQI62">
        <v>0</v>
      </c>
      <c r="AQJ62">
        <v>0</v>
      </c>
      <c r="AQK62">
        <v>0</v>
      </c>
      <c r="AQL62">
        <v>0</v>
      </c>
      <c r="AQM62">
        <v>0</v>
      </c>
      <c r="AQN62">
        <v>0</v>
      </c>
      <c r="AQO62">
        <v>0</v>
      </c>
      <c r="AQP62">
        <v>0</v>
      </c>
      <c r="AQQ62">
        <v>0</v>
      </c>
      <c r="AQS62" t="s">
        <v>2536</v>
      </c>
      <c r="AQT62">
        <v>0</v>
      </c>
      <c r="AQU62">
        <v>0</v>
      </c>
      <c r="AQV62">
        <v>0</v>
      </c>
      <c r="AQW62">
        <v>1</v>
      </c>
      <c r="AQX62">
        <v>0</v>
      </c>
      <c r="AQY62">
        <v>1</v>
      </c>
      <c r="AQZ62">
        <v>0</v>
      </c>
      <c r="ARA62">
        <v>0</v>
      </c>
      <c r="ARB62">
        <v>0</v>
      </c>
      <c r="ARC62">
        <v>0</v>
      </c>
      <c r="ARD62">
        <v>0</v>
      </c>
      <c r="ARF62" t="s">
        <v>2257</v>
      </c>
      <c r="ARG62" t="s">
        <v>2258</v>
      </c>
      <c r="ARH62" t="s">
        <v>2244</v>
      </c>
      <c r="ARI62">
        <v>1</v>
      </c>
      <c r="ARJ62">
        <v>0</v>
      </c>
      <c r="ARK62">
        <v>0</v>
      </c>
      <c r="ARL62">
        <v>0</v>
      </c>
      <c r="ARM62">
        <v>0</v>
      </c>
      <c r="ARN62">
        <v>0</v>
      </c>
      <c r="ARP62" t="s">
        <v>2244</v>
      </c>
      <c r="ASA62" t="s">
        <v>2259</v>
      </c>
      <c r="ASB62" t="s">
        <v>2290</v>
      </c>
      <c r="ASC62">
        <v>1</v>
      </c>
      <c r="ASD62">
        <v>0</v>
      </c>
      <c r="ASE62">
        <v>0</v>
      </c>
      <c r="ASF62">
        <v>0</v>
      </c>
      <c r="ASG62">
        <v>0</v>
      </c>
      <c r="ASH62">
        <v>0</v>
      </c>
      <c r="ASI62">
        <v>0</v>
      </c>
      <c r="ASJ62">
        <v>0</v>
      </c>
      <c r="ASK62">
        <v>0</v>
      </c>
      <c r="ASL62">
        <v>0</v>
      </c>
      <c r="ASN62" t="s">
        <v>2290</v>
      </c>
      <c r="ASO62">
        <v>1</v>
      </c>
      <c r="ASP62">
        <v>0</v>
      </c>
      <c r="ASQ62">
        <v>0</v>
      </c>
      <c r="ASR62">
        <v>0</v>
      </c>
      <c r="ASS62">
        <v>0</v>
      </c>
      <c r="AST62">
        <v>0</v>
      </c>
      <c r="ASU62">
        <v>0</v>
      </c>
      <c r="ASV62">
        <v>0</v>
      </c>
      <c r="ASW62">
        <v>0</v>
      </c>
      <c r="ASX62">
        <v>0</v>
      </c>
      <c r="ASZ62" t="s">
        <v>2290</v>
      </c>
      <c r="ATA62">
        <v>1</v>
      </c>
      <c r="ATB62">
        <v>0</v>
      </c>
      <c r="ATC62">
        <v>0</v>
      </c>
      <c r="ATD62">
        <v>0</v>
      </c>
      <c r="ATE62">
        <v>0</v>
      </c>
      <c r="ATF62">
        <v>0</v>
      </c>
      <c r="ATG62">
        <v>0</v>
      </c>
      <c r="ATH62">
        <v>0</v>
      </c>
      <c r="ATI62">
        <v>0</v>
      </c>
      <c r="ATK62" t="s">
        <v>2290</v>
      </c>
      <c r="ATL62">
        <v>1</v>
      </c>
      <c r="ATM62">
        <v>0</v>
      </c>
      <c r="ATN62">
        <v>0</v>
      </c>
      <c r="ATO62">
        <v>0</v>
      </c>
      <c r="ATP62">
        <v>0</v>
      </c>
      <c r="ATQ62">
        <v>0</v>
      </c>
      <c r="ATR62">
        <v>0</v>
      </c>
      <c r="ATS62">
        <v>0</v>
      </c>
      <c r="ATT62">
        <v>0</v>
      </c>
      <c r="ATV62" t="s">
        <v>2264</v>
      </c>
      <c r="ATZ62" t="s">
        <v>2264</v>
      </c>
      <c r="AUD62" t="s">
        <v>2388</v>
      </c>
      <c r="AUI62">
        <v>545175491</v>
      </c>
      <c r="AUJ62" s="165">
        <v>45371.688946759263</v>
      </c>
      <c r="AUM62" t="s">
        <v>2265</v>
      </c>
      <c r="AUN62" t="s">
        <v>2266</v>
      </c>
      <c r="AUO62" t="s">
        <v>2267</v>
      </c>
    </row>
    <row r="63" spans="1:1237" x14ac:dyDescent="0.35">
      <c r="A63">
        <v>62</v>
      </c>
      <c r="B63" t="s">
        <v>2537</v>
      </c>
      <c r="C63" s="165">
        <v>45371</v>
      </c>
      <c r="D63" t="s">
        <v>2368</v>
      </c>
      <c r="E63" t="s">
        <v>2525</v>
      </c>
      <c r="F63" s="165">
        <v>45371.60696336806</v>
      </c>
      <c r="G63" s="165">
        <v>45371.622455937497</v>
      </c>
      <c r="H63" t="s">
        <v>2229</v>
      </c>
      <c r="K63" t="s">
        <v>2370</v>
      </c>
      <c r="L63" s="165">
        <v>45371</v>
      </c>
      <c r="M63" t="s">
        <v>2371</v>
      </c>
      <c r="N63" t="s">
        <v>2372</v>
      </c>
      <c r="O63" t="s">
        <v>2373</v>
      </c>
      <c r="P63" t="s">
        <v>2374</v>
      </c>
      <c r="S63" t="s">
        <v>2375</v>
      </c>
      <c r="T63" t="s">
        <v>2376</v>
      </c>
      <c r="V63" t="s">
        <v>2236</v>
      </c>
      <c r="X63" t="s">
        <v>2299</v>
      </c>
      <c r="AA63" t="s">
        <v>2339</v>
      </c>
      <c r="AB63">
        <v>1</v>
      </c>
      <c r="AC63">
        <v>0</v>
      </c>
      <c r="AD63">
        <v>0</v>
      </c>
      <c r="AE63">
        <v>0</v>
      </c>
      <c r="AF63">
        <v>1</v>
      </c>
      <c r="AH63" t="s">
        <v>2242</v>
      </c>
      <c r="AI63">
        <v>1000</v>
      </c>
      <c r="AJ63" t="s">
        <v>2336</v>
      </c>
      <c r="AM63">
        <v>10</v>
      </c>
      <c r="AN63">
        <v>4</v>
      </c>
      <c r="AO63">
        <v>0</v>
      </c>
      <c r="AP63">
        <v>50</v>
      </c>
      <c r="AQ63">
        <v>100</v>
      </c>
      <c r="BW63" t="s">
        <v>2244</v>
      </c>
      <c r="CS63" t="s">
        <v>2245</v>
      </c>
      <c r="CT63">
        <v>1</v>
      </c>
      <c r="CU63">
        <v>0</v>
      </c>
      <c r="CV63">
        <v>0</v>
      </c>
      <c r="CW63">
        <v>0</v>
      </c>
      <c r="EK63" t="s">
        <v>2290</v>
      </c>
      <c r="EL63">
        <v>0</v>
      </c>
      <c r="EM63">
        <v>0</v>
      </c>
      <c r="EN63">
        <v>0</v>
      </c>
      <c r="EO63">
        <v>0</v>
      </c>
      <c r="EP63">
        <v>1</v>
      </c>
      <c r="EQ63">
        <v>1</v>
      </c>
      <c r="JB63" t="s">
        <v>2538</v>
      </c>
      <c r="JC63">
        <v>0</v>
      </c>
      <c r="JD63">
        <v>0</v>
      </c>
      <c r="JE63">
        <v>1</v>
      </c>
      <c r="JF63">
        <v>0</v>
      </c>
      <c r="JG63">
        <v>1</v>
      </c>
      <c r="JH63">
        <v>1</v>
      </c>
      <c r="JI63">
        <v>1</v>
      </c>
      <c r="JJ63">
        <v>1</v>
      </c>
      <c r="JK63">
        <v>1</v>
      </c>
      <c r="JL63">
        <v>0</v>
      </c>
      <c r="JM63">
        <v>0</v>
      </c>
      <c r="JN63">
        <v>0</v>
      </c>
      <c r="JO63">
        <v>0</v>
      </c>
      <c r="JP63">
        <v>0</v>
      </c>
      <c r="JQ63">
        <v>0</v>
      </c>
      <c r="JR63">
        <v>0</v>
      </c>
      <c r="JS63">
        <v>6</v>
      </c>
      <c r="JT63">
        <v>8</v>
      </c>
      <c r="KV63" t="s">
        <v>2242</v>
      </c>
      <c r="KW63" t="s">
        <v>2250</v>
      </c>
      <c r="KX63">
        <v>0</v>
      </c>
      <c r="KY63">
        <v>1</v>
      </c>
      <c r="KZ63">
        <v>1</v>
      </c>
      <c r="LB63">
        <v>28000</v>
      </c>
      <c r="LC63">
        <v>28500</v>
      </c>
      <c r="LD63" t="s">
        <v>2240</v>
      </c>
      <c r="LG63">
        <v>20</v>
      </c>
      <c r="LH63">
        <v>7</v>
      </c>
      <c r="LI63">
        <v>0</v>
      </c>
      <c r="LJ63">
        <v>50</v>
      </c>
      <c r="LK63">
        <v>100</v>
      </c>
      <c r="LX63" t="s">
        <v>2242</v>
      </c>
      <c r="LY63">
        <v>5250</v>
      </c>
      <c r="LZ63" t="s">
        <v>2248</v>
      </c>
      <c r="MC63">
        <v>10</v>
      </c>
      <c r="MD63">
        <v>4</v>
      </c>
      <c r="ME63">
        <v>0</v>
      </c>
      <c r="MF63">
        <v>60</v>
      </c>
      <c r="MG63">
        <v>130</v>
      </c>
      <c r="MI63" t="s">
        <v>2242</v>
      </c>
      <c r="MJ63">
        <v>300</v>
      </c>
      <c r="MK63" t="s">
        <v>2248</v>
      </c>
      <c r="MN63">
        <v>20</v>
      </c>
      <c r="MO63">
        <v>3</v>
      </c>
      <c r="MP63">
        <v>0</v>
      </c>
      <c r="MQ63">
        <v>100</v>
      </c>
      <c r="MR63">
        <v>250</v>
      </c>
      <c r="MT63" t="s">
        <v>2242</v>
      </c>
      <c r="MU63">
        <v>150</v>
      </c>
      <c r="MV63" t="s">
        <v>2336</v>
      </c>
      <c r="MY63">
        <v>10</v>
      </c>
      <c r="MZ63">
        <v>3</v>
      </c>
      <c r="NA63">
        <v>0</v>
      </c>
      <c r="NB63">
        <v>100</v>
      </c>
      <c r="NC63">
        <v>400</v>
      </c>
      <c r="NE63" t="s">
        <v>2242</v>
      </c>
      <c r="NF63" t="s">
        <v>2252</v>
      </c>
      <c r="NG63">
        <v>0</v>
      </c>
      <c r="NH63">
        <v>1</v>
      </c>
      <c r="NI63">
        <v>1</v>
      </c>
      <c r="NK63">
        <v>800</v>
      </c>
      <c r="NL63">
        <v>1750</v>
      </c>
      <c r="NM63" t="s">
        <v>2336</v>
      </c>
      <c r="NP63">
        <v>30</v>
      </c>
      <c r="NQ63">
        <v>7</v>
      </c>
      <c r="NR63">
        <v>0</v>
      </c>
      <c r="NS63">
        <v>50</v>
      </c>
      <c r="NT63">
        <v>150</v>
      </c>
      <c r="NV63" t="s">
        <v>2242</v>
      </c>
      <c r="NW63">
        <v>1600</v>
      </c>
      <c r="NX63" t="s">
        <v>2336</v>
      </c>
      <c r="OA63">
        <v>20</v>
      </c>
      <c r="OB63">
        <v>5</v>
      </c>
      <c r="OC63">
        <v>0</v>
      </c>
      <c r="OD63">
        <v>100</v>
      </c>
      <c r="OE63">
        <v>150</v>
      </c>
      <c r="QX63" t="s">
        <v>2244</v>
      </c>
      <c r="SF63" t="s">
        <v>2328</v>
      </c>
      <c r="SG63">
        <v>0</v>
      </c>
      <c r="SH63">
        <v>1</v>
      </c>
      <c r="SI63">
        <v>0</v>
      </c>
      <c r="SJ63">
        <v>0</v>
      </c>
      <c r="SK63" t="s">
        <v>2539</v>
      </c>
      <c r="SL63">
        <v>0</v>
      </c>
      <c r="SM63">
        <v>0</v>
      </c>
      <c r="SN63">
        <v>0</v>
      </c>
      <c r="SO63">
        <v>0</v>
      </c>
      <c r="SP63">
        <v>0</v>
      </c>
      <c r="SQ63">
        <v>0</v>
      </c>
      <c r="SR63">
        <v>0</v>
      </c>
      <c r="SS63">
        <v>0</v>
      </c>
      <c r="ST63">
        <v>1</v>
      </c>
      <c r="SU63">
        <v>0</v>
      </c>
      <c r="SV63">
        <v>0</v>
      </c>
      <c r="SW63">
        <v>0</v>
      </c>
      <c r="SX63">
        <v>0</v>
      </c>
      <c r="SY63">
        <v>0</v>
      </c>
      <c r="SZ63">
        <v>0</v>
      </c>
      <c r="TA63">
        <v>0</v>
      </c>
      <c r="TB63" t="s">
        <v>2540</v>
      </c>
      <c r="TC63">
        <v>0</v>
      </c>
      <c r="TD63">
        <v>1</v>
      </c>
      <c r="TE63">
        <v>0</v>
      </c>
      <c r="TF63">
        <v>0</v>
      </c>
      <c r="TG63">
        <v>0</v>
      </c>
      <c r="TH63">
        <v>0</v>
      </c>
      <c r="TI63">
        <v>0</v>
      </c>
      <c r="TJ63">
        <v>0</v>
      </c>
      <c r="TK63">
        <v>0</v>
      </c>
      <c r="TL63">
        <v>0</v>
      </c>
      <c r="TM63">
        <v>0</v>
      </c>
      <c r="TN63">
        <v>0</v>
      </c>
      <c r="AQG63" t="s">
        <v>2290</v>
      </c>
      <c r="AQH63">
        <v>1</v>
      </c>
      <c r="AQI63">
        <v>0</v>
      </c>
      <c r="AQJ63">
        <v>0</v>
      </c>
      <c r="AQK63">
        <v>0</v>
      </c>
      <c r="AQL63">
        <v>0</v>
      </c>
      <c r="AQM63">
        <v>0</v>
      </c>
      <c r="AQN63">
        <v>0</v>
      </c>
      <c r="AQO63">
        <v>0</v>
      </c>
      <c r="AQP63">
        <v>0</v>
      </c>
      <c r="AQQ63">
        <v>0</v>
      </c>
      <c r="AQS63" t="s">
        <v>2324</v>
      </c>
      <c r="AQT63">
        <v>0</v>
      </c>
      <c r="AQU63">
        <v>0</v>
      </c>
      <c r="AQV63">
        <v>0</v>
      </c>
      <c r="AQW63">
        <v>1</v>
      </c>
      <c r="AQX63">
        <v>0</v>
      </c>
      <c r="AQY63">
        <v>0</v>
      </c>
      <c r="AQZ63">
        <v>0</v>
      </c>
      <c r="ARA63">
        <v>0</v>
      </c>
      <c r="ARB63">
        <v>0</v>
      </c>
      <c r="ARC63">
        <v>0</v>
      </c>
      <c r="ARD63">
        <v>0</v>
      </c>
      <c r="ARF63" t="s">
        <v>2452</v>
      </c>
      <c r="ARG63" t="s">
        <v>2258</v>
      </c>
      <c r="ARH63" t="s">
        <v>2244</v>
      </c>
      <c r="ARI63">
        <v>1</v>
      </c>
      <c r="ARJ63">
        <v>0</v>
      </c>
      <c r="ARK63">
        <v>0</v>
      </c>
      <c r="ARL63">
        <v>0</v>
      </c>
      <c r="ARM63">
        <v>0</v>
      </c>
      <c r="ARN63">
        <v>0</v>
      </c>
      <c r="ARP63" t="s">
        <v>2244</v>
      </c>
      <c r="ASA63" t="s">
        <v>2259</v>
      </c>
      <c r="ASB63" t="s">
        <v>2290</v>
      </c>
      <c r="ASC63">
        <v>1</v>
      </c>
      <c r="ASD63">
        <v>0</v>
      </c>
      <c r="ASE63">
        <v>0</v>
      </c>
      <c r="ASF63">
        <v>0</v>
      </c>
      <c r="ASG63">
        <v>0</v>
      </c>
      <c r="ASH63">
        <v>0</v>
      </c>
      <c r="ASI63">
        <v>0</v>
      </c>
      <c r="ASJ63">
        <v>0</v>
      </c>
      <c r="ASK63">
        <v>0</v>
      </c>
      <c r="ASL63">
        <v>0</v>
      </c>
      <c r="ASN63" t="s">
        <v>2290</v>
      </c>
      <c r="ASO63">
        <v>1</v>
      </c>
      <c r="ASP63">
        <v>0</v>
      </c>
      <c r="ASQ63">
        <v>0</v>
      </c>
      <c r="ASR63">
        <v>0</v>
      </c>
      <c r="ASS63">
        <v>0</v>
      </c>
      <c r="AST63">
        <v>0</v>
      </c>
      <c r="ASU63">
        <v>0</v>
      </c>
      <c r="ASV63">
        <v>0</v>
      </c>
      <c r="ASW63">
        <v>0</v>
      </c>
      <c r="ASX63">
        <v>0</v>
      </c>
      <c r="ASZ63" t="s">
        <v>2290</v>
      </c>
      <c r="ATA63">
        <v>1</v>
      </c>
      <c r="ATB63">
        <v>0</v>
      </c>
      <c r="ATC63">
        <v>0</v>
      </c>
      <c r="ATD63">
        <v>0</v>
      </c>
      <c r="ATE63">
        <v>0</v>
      </c>
      <c r="ATF63">
        <v>0</v>
      </c>
      <c r="ATG63">
        <v>0</v>
      </c>
      <c r="ATH63">
        <v>0</v>
      </c>
      <c r="ATI63">
        <v>0</v>
      </c>
      <c r="ATK63" t="s">
        <v>2290</v>
      </c>
      <c r="ATL63">
        <v>1</v>
      </c>
      <c r="ATM63">
        <v>0</v>
      </c>
      <c r="ATN63">
        <v>0</v>
      </c>
      <c r="ATO63">
        <v>0</v>
      </c>
      <c r="ATP63">
        <v>0</v>
      </c>
      <c r="ATQ63">
        <v>0</v>
      </c>
      <c r="ATR63">
        <v>0</v>
      </c>
      <c r="ATS63">
        <v>0</v>
      </c>
      <c r="ATT63">
        <v>0</v>
      </c>
      <c r="ATV63" t="s">
        <v>2264</v>
      </c>
      <c r="ATZ63" t="s">
        <v>2264</v>
      </c>
      <c r="AUD63" t="s">
        <v>2388</v>
      </c>
      <c r="AUI63">
        <v>545175496</v>
      </c>
      <c r="AUJ63" s="165">
        <v>45371.688993055563</v>
      </c>
      <c r="AUM63" t="s">
        <v>2265</v>
      </c>
      <c r="AUN63" t="s">
        <v>2266</v>
      </c>
      <c r="AUO63" t="s">
        <v>2267</v>
      </c>
    </row>
    <row r="64" spans="1:1237" x14ac:dyDescent="0.35">
      <c r="A64">
        <v>63</v>
      </c>
      <c r="B64" t="s">
        <v>2541</v>
      </c>
      <c r="C64" s="165">
        <v>45371</v>
      </c>
      <c r="D64" t="s">
        <v>2368</v>
      </c>
      <c r="E64" t="s">
        <v>2525</v>
      </c>
      <c r="F64" s="165">
        <v>45371.650195752307</v>
      </c>
      <c r="G64" s="165">
        <v>45371.654746990738</v>
      </c>
      <c r="H64" t="s">
        <v>2229</v>
      </c>
      <c r="K64" t="s">
        <v>2370</v>
      </c>
      <c r="L64" s="165">
        <v>45371</v>
      </c>
      <c r="M64" t="s">
        <v>2371</v>
      </c>
      <c r="N64" t="s">
        <v>2372</v>
      </c>
      <c r="O64" t="s">
        <v>2373</v>
      </c>
      <c r="P64" t="s">
        <v>2233</v>
      </c>
      <c r="S64" t="s">
        <v>2375</v>
      </c>
      <c r="T64" t="s">
        <v>2376</v>
      </c>
      <c r="V64" t="s">
        <v>2236</v>
      </c>
      <c r="X64" t="s">
        <v>2237</v>
      </c>
      <c r="AA64" t="s">
        <v>2290</v>
      </c>
      <c r="AB64">
        <v>0</v>
      </c>
      <c r="AC64">
        <v>0</v>
      </c>
      <c r="AD64">
        <v>0</v>
      </c>
      <c r="AE64">
        <v>1</v>
      </c>
      <c r="AF64">
        <v>1</v>
      </c>
      <c r="AI64"/>
      <c r="EK64" t="s">
        <v>2246</v>
      </c>
      <c r="EL64">
        <v>1</v>
      </c>
      <c r="EM64">
        <v>1</v>
      </c>
      <c r="EN64">
        <v>1</v>
      </c>
      <c r="EO64">
        <v>1</v>
      </c>
      <c r="EP64">
        <v>0</v>
      </c>
      <c r="EQ64">
        <v>4</v>
      </c>
      <c r="ES64" t="s">
        <v>2242</v>
      </c>
      <c r="ET64">
        <v>8500</v>
      </c>
      <c r="EU64" t="s">
        <v>2240</v>
      </c>
      <c r="EX64">
        <v>30</v>
      </c>
      <c r="EY64">
        <v>4</v>
      </c>
      <c r="EZ64">
        <v>0</v>
      </c>
      <c r="FA64">
        <v>200</v>
      </c>
      <c r="FB64">
        <v>400</v>
      </c>
      <c r="FD64" t="s">
        <v>2242</v>
      </c>
      <c r="FE64">
        <v>12600</v>
      </c>
      <c r="FF64" t="s">
        <v>2240</v>
      </c>
      <c r="FI64">
        <v>30</v>
      </c>
      <c r="FJ64">
        <v>4</v>
      </c>
      <c r="FK64">
        <v>0</v>
      </c>
      <c r="FL64">
        <v>150</v>
      </c>
      <c r="FM64">
        <v>250</v>
      </c>
      <c r="FO64" t="s">
        <v>2242</v>
      </c>
      <c r="FP64">
        <v>1600</v>
      </c>
      <c r="FQ64" t="s">
        <v>2240</v>
      </c>
      <c r="FT64">
        <v>30</v>
      </c>
      <c r="FU64">
        <v>4</v>
      </c>
      <c r="FV64">
        <v>0</v>
      </c>
      <c r="FW64">
        <v>150</v>
      </c>
      <c r="FX64">
        <v>400</v>
      </c>
      <c r="FZ64" t="s">
        <v>2242</v>
      </c>
      <c r="GA64">
        <v>1800</v>
      </c>
      <c r="GB64" t="s">
        <v>2248</v>
      </c>
      <c r="GE64">
        <v>30</v>
      </c>
      <c r="GF64">
        <v>5</v>
      </c>
      <c r="GG64">
        <v>0</v>
      </c>
      <c r="GH64">
        <v>200</v>
      </c>
      <c r="GI64">
        <v>400</v>
      </c>
      <c r="GK64" t="s">
        <v>2244</v>
      </c>
      <c r="HH64" t="s">
        <v>2245</v>
      </c>
      <c r="HI64">
        <v>1</v>
      </c>
      <c r="HJ64">
        <v>0</v>
      </c>
      <c r="HK64">
        <v>0</v>
      </c>
      <c r="HL64">
        <v>0</v>
      </c>
      <c r="JB64" t="s">
        <v>2290</v>
      </c>
      <c r="JC64">
        <v>0</v>
      </c>
      <c r="JD64">
        <v>0</v>
      </c>
      <c r="JE64">
        <v>0</v>
      </c>
      <c r="JF64">
        <v>0</v>
      </c>
      <c r="JG64">
        <v>0</v>
      </c>
      <c r="JH64">
        <v>0</v>
      </c>
      <c r="JI64">
        <v>0</v>
      </c>
      <c r="JJ64">
        <v>0</v>
      </c>
      <c r="JK64">
        <v>0</v>
      </c>
      <c r="JL64">
        <v>0</v>
      </c>
      <c r="JM64">
        <v>0</v>
      </c>
      <c r="JN64">
        <v>0</v>
      </c>
      <c r="JO64">
        <v>0</v>
      </c>
      <c r="JP64">
        <v>0</v>
      </c>
      <c r="JQ64">
        <v>0</v>
      </c>
      <c r="JR64">
        <v>1</v>
      </c>
      <c r="JS64">
        <v>1</v>
      </c>
      <c r="JT64">
        <v>6</v>
      </c>
      <c r="AQG64" t="s">
        <v>2290</v>
      </c>
      <c r="AQH64">
        <v>1</v>
      </c>
      <c r="AQI64">
        <v>0</v>
      </c>
      <c r="AQJ64">
        <v>0</v>
      </c>
      <c r="AQK64">
        <v>0</v>
      </c>
      <c r="AQL64">
        <v>0</v>
      </c>
      <c r="AQM64">
        <v>0</v>
      </c>
      <c r="AQN64">
        <v>0</v>
      </c>
      <c r="AQO64">
        <v>0</v>
      </c>
      <c r="AQP64">
        <v>0</v>
      </c>
      <c r="AQQ64">
        <v>0</v>
      </c>
      <c r="AQS64" t="s">
        <v>2542</v>
      </c>
      <c r="AQT64">
        <v>0</v>
      </c>
      <c r="AQU64">
        <v>0</v>
      </c>
      <c r="AQV64">
        <v>0</v>
      </c>
      <c r="AQW64">
        <v>1</v>
      </c>
      <c r="AQX64">
        <v>0</v>
      </c>
      <c r="AQY64">
        <v>1</v>
      </c>
      <c r="AQZ64">
        <v>1</v>
      </c>
      <c r="ARA64">
        <v>0</v>
      </c>
      <c r="ARB64">
        <v>0</v>
      </c>
      <c r="ARC64">
        <v>0</v>
      </c>
      <c r="ARD64">
        <v>0</v>
      </c>
      <c r="ARF64" t="s">
        <v>2257</v>
      </c>
      <c r="ARG64" t="s">
        <v>2258</v>
      </c>
      <c r="ARH64" t="s">
        <v>2244</v>
      </c>
      <c r="ARI64">
        <v>1</v>
      </c>
      <c r="ARJ64">
        <v>0</v>
      </c>
      <c r="ARK64">
        <v>0</v>
      </c>
      <c r="ARL64">
        <v>0</v>
      </c>
      <c r="ARM64">
        <v>0</v>
      </c>
      <c r="ARN64">
        <v>0</v>
      </c>
      <c r="ARP64" t="s">
        <v>2244</v>
      </c>
      <c r="ASA64" t="s">
        <v>2259</v>
      </c>
      <c r="ASB64" t="s">
        <v>2290</v>
      </c>
      <c r="ASC64">
        <v>1</v>
      </c>
      <c r="ASD64">
        <v>0</v>
      </c>
      <c r="ASE64">
        <v>0</v>
      </c>
      <c r="ASF64">
        <v>0</v>
      </c>
      <c r="ASG64">
        <v>0</v>
      </c>
      <c r="ASH64">
        <v>0</v>
      </c>
      <c r="ASI64">
        <v>0</v>
      </c>
      <c r="ASJ64">
        <v>0</v>
      </c>
      <c r="ASK64">
        <v>0</v>
      </c>
      <c r="ASL64">
        <v>0</v>
      </c>
      <c r="ASN64" t="s">
        <v>2290</v>
      </c>
      <c r="ASO64">
        <v>1</v>
      </c>
      <c r="ASP64">
        <v>0</v>
      </c>
      <c r="ASQ64">
        <v>0</v>
      </c>
      <c r="ASR64">
        <v>0</v>
      </c>
      <c r="ASS64">
        <v>0</v>
      </c>
      <c r="AST64">
        <v>0</v>
      </c>
      <c r="ASU64">
        <v>0</v>
      </c>
      <c r="ASV64">
        <v>0</v>
      </c>
      <c r="ASW64">
        <v>0</v>
      </c>
      <c r="ASX64">
        <v>0</v>
      </c>
      <c r="ASZ64" t="s">
        <v>2290</v>
      </c>
      <c r="ATA64">
        <v>1</v>
      </c>
      <c r="ATB64">
        <v>0</v>
      </c>
      <c r="ATC64">
        <v>0</v>
      </c>
      <c r="ATD64">
        <v>0</v>
      </c>
      <c r="ATE64">
        <v>0</v>
      </c>
      <c r="ATF64">
        <v>0</v>
      </c>
      <c r="ATG64">
        <v>0</v>
      </c>
      <c r="ATH64">
        <v>0</v>
      </c>
      <c r="ATI64">
        <v>0</v>
      </c>
      <c r="ATK64" t="s">
        <v>2290</v>
      </c>
      <c r="ATL64">
        <v>1</v>
      </c>
      <c r="ATM64">
        <v>0</v>
      </c>
      <c r="ATN64">
        <v>0</v>
      </c>
      <c r="ATO64">
        <v>0</v>
      </c>
      <c r="ATP64">
        <v>0</v>
      </c>
      <c r="ATQ64">
        <v>0</v>
      </c>
      <c r="ATR64">
        <v>0</v>
      </c>
      <c r="ATS64">
        <v>0</v>
      </c>
      <c r="ATT64">
        <v>0</v>
      </c>
      <c r="ATV64" t="s">
        <v>2264</v>
      </c>
      <c r="ATZ64" t="s">
        <v>2264</v>
      </c>
      <c r="AUD64" t="s">
        <v>2388</v>
      </c>
      <c r="AUI64">
        <v>545175505</v>
      </c>
      <c r="AUJ64" s="165">
        <v>45371.689027777778</v>
      </c>
      <c r="AUM64" t="s">
        <v>2265</v>
      </c>
      <c r="AUN64" t="s">
        <v>2266</v>
      </c>
      <c r="AUO64" t="s">
        <v>2267</v>
      </c>
    </row>
    <row r="65" spans="1:504 1125:1237" x14ac:dyDescent="0.35">
      <c r="A65">
        <v>64</v>
      </c>
      <c r="B65" t="s">
        <v>2543</v>
      </c>
      <c r="C65" s="165">
        <v>45371</v>
      </c>
      <c r="D65" t="s">
        <v>2425</v>
      </c>
      <c r="E65" t="s">
        <v>2369</v>
      </c>
      <c r="F65" s="165">
        <v>45371.369868252317</v>
      </c>
      <c r="G65" s="165">
        <v>45371.38448818287</v>
      </c>
      <c r="H65" t="s">
        <v>2229</v>
      </c>
      <c r="K65" t="s">
        <v>2370</v>
      </c>
      <c r="L65" s="165">
        <v>45371</v>
      </c>
      <c r="M65" t="s">
        <v>2371</v>
      </c>
      <c r="N65" t="s">
        <v>2372</v>
      </c>
      <c r="O65" t="s">
        <v>2426</v>
      </c>
      <c r="P65" t="s">
        <v>2233</v>
      </c>
      <c r="S65" t="s">
        <v>2375</v>
      </c>
      <c r="T65" t="s">
        <v>2427</v>
      </c>
      <c r="V65" t="s">
        <v>2236</v>
      </c>
      <c r="X65" t="s">
        <v>2237</v>
      </c>
      <c r="AA65" t="s">
        <v>2339</v>
      </c>
      <c r="AB65">
        <v>1</v>
      </c>
      <c r="AC65">
        <v>0</v>
      </c>
      <c r="AD65">
        <v>0</v>
      </c>
      <c r="AE65">
        <v>0</v>
      </c>
      <c r="AF65">
        <v>1</v>
      </c>
      <c r="AH65" t="s">
        <v>2242</v>
      </c>
      <c r="AI65">
        <v>2400</v>
      </c>
      <c r="AJ65" t="s">
        <v>2240</v>
      </c>
      <c r="AM65">
        <v>21</v>
      </c>
      <c r="AN65">
        <v>1</v>
      </c>
      <c r="AO65">
        <v>0</v>
      </c>
      <c r="AP65">
        <v>200</v>
      </c>
      <c r="AQ65">
        <v>400</v>
      </c>
      <c r="BW65" t="s">
        <v>2244</v>
      </c>
      <c r="CS65" t="s">
        <v>2245</v>
      </c>
      <c r="CT65">
        <v>1</v>
      </c>
      <c r="CU65">
        <v>0</v>
      </c>
      <c r="CV65">
        <v>0</v>
      </c>
      <c r="CW65">
        <v>0</v>
      </c>
      <c r="EK65" t="s">
        <v>2290</v>
      </c>
      <c r="EL65">
        <v>0</v>
      </c>
      <c r="EM65">
        <v>0</v>
      </c>
      <c r="EN65">
        <v>0</v>
      </c>
      <c r="EO65">
        <v>0</v>
      </c>
      <c r="EP65">
        <v>1</v>
      </c>
      <c r="EQ65">
        <v>1</v>
      </c>
      <c r="JB65" t="s">
        <v>2544</v>
      </c>
      <c r="JC65">
        <v>0</v>
      </c>
      <c r="JD65">
        <v>0</v>
      </c>
      <c r="JE65">
        <v>0</v>
      </c>
      <c r="JF65">
        <v>1</v>
      </c>
      <c r="JG65">
        <v>1</v>
      </c>
      <c r="JH65">
        <v>1</v>
      </c>
      <c r="JI65">
        <v>0</v>
      </c>
      <c r="JJ65">
        <v>0</v>
      </c>
      <c r="JK65">
        <v>0</v>
      </c>
      <c r="JL65">
        <v>0</v>
      </c>
      <c r="JM65">
        <v>0</v>
      </c>
      <c r="JN65">
        <v>0</v>
      </c>
      <c r="JO65">
        <v>0</v>
      </c>
      <c r="JP65">
        <v>0</v>
      </c>
      <c r="JQ65">
        <v>0</v>
      </c>
      <c r="JR65">
        <v>0</v>
      </c>
      <c r="JS65">
        <v>3</v>
      </c>
      <c r="JT65">
        <v>5</v>
      </c>
      <c r="LM65" t="s">
        <v>2242</v>
      </c>
      <c r="LN65">
        <v>7000</v>
      </c>
      <c r="LO65" t="s">
        <v>2240</v>
      </c>
      <c r="LR65">
        <v>21</v>
      </c>
      <c r="LS65">
        <v>2</v>
      </c>
      <c r="LT65">
        <v>0</v>
      </c>
      <c r="LU65">
        <v>100</v>
      </c>
      <c r="LV65">
        <v>200</v>
      </c>
      <c r="LX65" t="s">
        <v>2242</v>
      </c>
      <c r="LY65">
        <v>6000</v>
      </c>
      <c r="LZ65" t="s">
        <v>2240</v>
      </c>
      <c r="MC65">
        <v>21</v>
      </c>
      <c r="MD65">
        <v>2</v>
      </c>
      <c r="ME65">
        <v>0</v>
      </c>
      <c r="MF65">
        <v>300</v>
      </c>
      <c r="MG65">
        <v>300</v>
      </c>
      <c r="MI65" t="s">
        <v>2242</v>
      </c>
      <c r="MJ65">
        <v>300</v>
      </c>
      <c r="MK65" t="s">
        <v>2240</v>
      </c>
      <c r="MN65">
        <v>21</v>
      </c>
      <c r="MO65">
        <v>1</v>
      </c>
      <c r="MP65">
        <v>0</v>
      </c>
      <c r="MQ65">
        <v>200</v>
      </c>
      <c r="MR65">
        <v>300</v>
      </c>
      <c r="QX65" t="s">
        <v>2244</v>
      </c>
      <c r="SF65" t="s">
        <v>2245</v>
      </c>
      <c r="SG65">
        <v>1</v>
      </c>
      <c r="SH65">
        <v>0</v>
      </c>
      <c r="SI65">
        <v>0</v>
      </c>
      <c r="SJ65">
        <v>0</v>
      </c>
      <c r="AQG65" t="s">
        <v>2290</v>
      </c>
      <c r="AQH65">
        <v>1</v>
      </c>
      <c r="AQI65">
        <v>0</v>
      </c>
      <c r="AQJ65">
        <v>0</v>
      </c>
      <c r="AQK65">
        <v>0</v>
      </c>
      <c r="AQL65">
        <v>0</v>
      </c>
      <c r="AQM65">
        <v>0</v>
      </c>
      <c r="AQN65">
        <v>0</v>
      </c>
      <c r="AQO65">
        <v>0</v>
      </c>
      <c r="AQP65">
        <v>0</v>
      </c>
      <c r="AQQ65">
        <v>0</v>
      </c>
      <c r="AQS65" t="s">
        <v>2386</v>
      </c>
      <c r="AQT65">
        <v>0</v>
      </c>
      <c r="AQU65">
        <v>0</v>
      </c>
      <c r="AQV65">
        <v>1</v>
      </c>
      <c r="AQW65">
        <v>0</v>
      </c>
      <c r="AQX65">
        <v>0</v>
      </c>
      <c r="AQY65">
        <v>1</v>
      </c>
      <c r="AQZ65">
        <v>0</v>
      </c>
      <c r="ARA65">
        <v>0</v>
      </c>
      <c r="ARB65">
        <v>0</v>
      </c>
      <c r="ARC65">
        <v>0</v>
      </c>
      <c r="ARD65">
        <v>0</v>
      </c>
      <c r="ARF65" t="s">
        <v>2381</v>
      </c>
      <c r="ARG65" t="s">
        <v>2258</v>
      </c>
      <c r="ARH65" t="s">
        <v>2244</v>
      </c>
      <c r="ARI65">
        <v>1</v>
      </c>
      <c r="ARJ65">
        <v>0</v>
      </c>
      <c r="ARK65">
        <v>0</v>
      </c>
      <c r="ARL65">
        <v>0</v>
      </c>
      <c r="ARM65">
        <v>0</v>
      </c>
      <c r="ARN65">
        <v>0</v>
      </c>
      <c r="ARP65" t="s">
        <v>2244</v>
      </c>
      <c r="ASA65" t="s">
        <v>2259</v>
      </c>
      <c r="ASB65" t="s">
        <v>2290</v>
      </c>
      <c r="ASC65">
        <v>1</v>
      </c>
      <c r="ASD65">
        <v>0</v>
      </c>
      <c r="ASE65">
        <v>0</v>
      </c>
      <c r="ASF65">
        <v>0</v>
      </c>
      <c r="ASG65">
        <v>0</v>
      </c>
      <c r="ASH65">
        <v>0</v>
      </c>
      <c r="ASI65">
        <v>0</v>
      </c>
      <c r="ASJ65">
        <v>0</v>
      </c>
      <c r="ASK65">
        <v>0</v>
      </c>
      <c r="ASL65">
        <v>0</v>
      </c>
      <c r="ASN65" t="s">
        <v>2290</v>
      </c>
      <c r="ASO65">
        <v>1</v>
      </c>
      <c r="ASP65">
        <v>0</v>
      </c>
      <c r="ASQ65">
        <v>0</v>
      </c>
      <c r="ASR65">
        <v>0</v>
      </c>
      <c r="ASS65">
        <v>0</v>
      </c>
      <c r="AST65">
        <v>0</v>
      </c>
      <c r="ASU65">
        <v>0</v>
      </c>
      <c r="ASV65">
        <v>0</v>
      </c>
      <c r="ASW65">
        <v>0</v>
      </c>
      <c r="ASX65">
        <v>0</v>
      </c>
      <c r="ASZ65" t="s">
        <v>2290</v>
      </c>
      <c r="ATA65">
        <v>1</v>
      </c>
      <c r="ATB65">
        <v>0</v>
      </c>
      <c r="ATC65">
        <v>0</v>
      </c>
      <c r="ATD65">
        <v>0</v>
      </c>
      <c r="ATE65">
        <v>0</v>
      </c>
      <c r="ATF65">
        <v>0</v>
      </c>
      <c r="ATG65">
        <v>0</v>
      </c>
      <c r="ATH65">
        <v>0</v>
      </c>
      <c r="ATI65">
        <v>0</v>
      </c>
      <c r="ATK65" t="s">
        <v>2290</v>
      </c>
      <c r="ATL65">
        <v>1</v>
      </c>
      <c r="ATM65">
        <v>0</v>
      </c>
      <c r="ATN65">
        <v>0</v>
      </c>
      <c r="ATO65">
        <v>0</v>
      </c>
      <c r="ATP65">
        <v>0</v>
      </c>
      <c r="ATQ65">
        <v>0</v>
      </c>
      <c r="ATR65">
        <v>0</v>
      </c>
      <c r="ATS65">
        <v>0</v>
      </c>
      <c r="ATT65">
        <v>0</v>
      </c>
      <c r="ATV65" t="s">
        <v>2307</v>
      </c>
      <c r="ATW65" t="s">
        <v>2236</v>
      </c>
      <c r="ATX65" t="s">
        <v>2545</v>
      </c>
      <c r="ATZ65" t="s">
        <v>2307</v>
      </c>
      <c r="AUA65" t="s">
        <v>2236</v>
      </c>
      <c r="AUB65" t="s">
        <v>2546</v>
      </c>
      <c r="AUI65">
        <v>545175536</v>
      </c>
      <c r="AUJ65" s="165">
        <v>45371.689189814817</v>
      </c>
      <c r="AUM65" t="s">
        <v>2265</v>
      </c>
      <c r="AUN65" t="s">
        <v>2266</v>
      </c>
      <c r="AUO65" t="s">
        <v>2267</v>
      </c>
    </row>
    <row r="66" spans="1:504 1125:1237" x14ac:dyDescent="0.35">
      <c r="A66">
        <v>65</v>
      </c>
      <c r="B66" t="s">
        <v>2547</v>
      </c>
      <c r="C66" s="165">
        <v>45371</v>
      </c>
      <c r="D66" t="s">
        <v>2425</v>
      </c>
      <c r="E66" t="s">
        <v>2369</v>
      </c>
      <c r="F66" s="165">
        <v>45371.387029687503</v>
      </c>
      <c r="G66" s="165">
        <v>45371.395451851851</v>
      </c>
      <c r="H66" t="s">
        <v>2229</v>
      </c>
      <c r="K66" t="s">
        <v>2370</v>
      </c>
      <c r="L66" s="165">
        <v>45371</v>
      </c>
      <c r="M66" t="s">
        <v>2371</v>
      </c>
      <c r="N66" t="s">
        <v>2372</v>
      </c>
      <c r="O66" t="s">
        <v>2426</v>
      </c>
      <c r="P66" t="s">
        <v>2233</v>
      </c>
      <c r="S66" t="s">
        <v>2375</v>
      </c>
      <c r="T66" t="s">
        <v>2427</v>
      </c>
      <c r="V66" t="s">
        <v>2236</v>
      </c>
      <c r="X66" t="s">
        <v>2299</v>
      </c>
      <c r="AA66" t="s">
        <v>2339</v>
      </c>
      <c r="AB66">
        <v>1</v>
      </c>
      <c r="AC66">
        <v>0</v>
      </c>
      <c r="AD66">
        <v>0</v>
      </c>
      <c r="AE66">
        <v>0</v>
      </c>
      <c r="AF66">
        <v>1</v>
      </c>
      <c r="AH66" t="s">
        <v>2242</v>
      </c>
      <c r="AI66">
        <v>1200</v>
      </c>
      <c r="AJ66" t="s">
        <v>2359</v>
      </c>
      <c r="AM66">
        <v>21</v>
      </c>
      <c r="AN66">
        <v>2</v>
      </c>
      <c r="AO66">
        <v>0</v>
      </c>
      <c r="AP66">
        <v>40</v>
      </c>
      <c r="AQ66">
        <v>300</v>
      </c>
      <c r="BW66" t="s">
        <v>2244</v>
      </c>
      <c r="CS66" t="s">
        <v>2245</v>
      </c>
      <c r="CT66">
        <v>1</v>
      </c>
      <c r="CU66">
        <v>0</v>
      </c>
      <c r="CV66">
        <v>0</v>
      </c>
      <c r="CW66">
        <v>0</v>
      </c>
      <c r="EK66" t="s">
        <v>2290</v>
      </c>
      <c r="EL66">
        <v>0</v>
      </c>
      <c r="EM66">
        <v>0</v>
      </c>
      <c r="EN66">
        <v>0</v>
      </c>
      <c r="EO66">
        <v>0</v>
      </c>
      <c r="EP66">
        <v>1</v>
      </c>
      <c r="EQ66">
        <v>1</v>
      </c>
      <c r="JB66" t="s">
        <v>2548</v>
      </c>
      <c r="JC66">
        <v>0</v>
      </c>
      <c r="JD66">
        <v>0</v>
      </c>
      <c r="JE66">
        <v>0</v>
      </c>
      <c r="JF66">
        <v>0</v>
      </c>
      <c r="JG66">
        <v>0</v>
      </c>
      <c r="JH66">
        <v>0</v>
      </c>
      <c r="JI66">
        <v>1</v>
      </c>
      <c r="JJ66">
        <v>0</v>
      </c>
      <c r="JK66">
        <v>1</v>
      </c>
      <c r="JL66">
        <v>0</v>
      </c>
      <c r="JM66">
        <v>0</v>
      </c>
      <c r="JN66">
        <v>0</v>
      </c>
      <c r="JO66">
        <v>0</v>
      </c>
      <c r="JP66">
        <v>0</v>
      </c>
      <c r="JQ66">
        <v>0</v>
      </c>
      <c r="JR66">
        <v>0</v>
      </c>
      <c r="JS66">
        <v>2</v>
      </c>
      <c r="JT66">
        <v>4</v>
      </c>
      <c r="MT66" t="s">
        <v>2242</v>
      </c>
      <c r="MU66">
        <v>125</v>
      </c>
      <c r="MV66" t="s">
        <v>2359</v>
      </c>
      <c r="MY66">
        <v>2</v>
      </c>
      <c r="MZ66">
        <v>2</v>
      </c>
      <c r="NA66">
        <v>1</v>
      </c>
      <c r="NB66">
        <v>100</v>
      </c>
      <c r="NC66">
        <v>300</v>
      </c>
      <c r="NV66" t="s">
        <v>2242</v>
      </c>
      <c r="NW66">
        <v>1800</v>
      </c>
      <c r="NX66" t="s">
        <v>2359</v>
      </c>
      <c r="OA66">
        <v>21</v>
      </c>
      <c r="OB66">
        <v>2</v>
      </c>
      <c r="OC66">
        <v>0</v>
      </c>
      <c r="OD66">
        <v>150</v>
      </c>
      <c r="OE66">
        <v>300</v>
      </c>
      <c r="QX66" t="s">
        <v>2244</v>
      </c>
      <c r="SF66" t="s">
        <v>2245</v>
      </c>
      <c r="SG66">
        <v>1</v>
      </c>
      <c r="SH66">
        <v>0</v>
      </c>
      <c r="SI66">
        <v>0</v>
      </c>
      <c r="SJ66">
        <v>0</v>
      </c>
      <c r="AQG66" t="s">
        <v>2290</v>
      </c>
      <c r="AQH66">
        <v>1</v>
      </c>
      <c r="AQI66">
        <v>0</v>
      </c>
      <c r="AQJ66">
        <v>0</v>
      </c>
      <c r="AQK66">
        <v>0</v>
      </c>
      <c r="AQL66">
        <v>0</v>
      </c>
      <c r="AQM66">
        <v>0</v>
      </c>
      <c r="AQN66">
        <v>0</v>
      </c>
      <c r="AQO66">
        <v>0</v>
      </c>
      <c r="AQP66">
        <v>0</v>
      </c>
      <c r="AQQ66">
        <v>0</v>
      </c>
      <c r="AQS66" t="s">
        <v>2549</v>
      </c>
      <c r="AQT66">
        <v>0</v>
      </c>
      <c r="AQU66">
        <v>0</v>
      </c>
      <c r="AQV66">
        <v>1</v>
      </c>
      <c r="AQW66">
        <v>0</v>
      </c>
      <c r="AQX66">
        <v>0</v>
      </c>
      <c r="AQY66">
        <v>1</v>
      </c>
      <c r="AQZ66">
        <v>0</v>
      </c>
      <c r="ARA66">
        <v>0</v>
      </c>
      <c r="ARB66">
        <v>0</v>
      </c>
      <c r="ARC66">
        <v>0</v>
      </c>
      <c r="ARD66">
        <v>0</v>
      </c>
      <c r="ARF66" t="s">
        <v>2408</v>
      </c>
      <c r="ARG66" t="s">
        <v>2305</v>
      </c>
      <c r="ARH66" t="s">
        <v>2244</v>
      </c>
      <c r="ARI66">
        <v>1</v>
      </c>
      <c r="ARJ66">
        <v>0</v>
      </c>
      <c r="ARK66">
        <v>0</v>
      </c>
      <c r="ARL66">
        <v>0</v>
      </c>
      <c r="ARM66">
        <v>0</v>
      </c>
      <c r="ARN66">
        <v>0</v>
      </c>
      <c r="ARP66" t="s">
        <v>2244</v>
      </c>
      <c r="ASA66" t="s">
        <v>2259</v>
      </c>
      <c r="ASB66" t="s">
        <v>2290</v>
      </c>
      <c r="ASC66">
        <v>1</v>
      </c>
      <c r="ASD66">
        <v>0</v>
      </c>
      <c r="ASE66">
        <v>0</v>
      </c>
      <c r="ASF66">
        <v>0</v>
      </c>
      <c r="ASG66">
        <v>0</v>
      </c>
      <c r="ASH66">
        <v>0</v>
      </c>
      <c r="ASI66">
        <v>0</v>
      </c>
      <c r="ASJ66">
        <v>0</v>
      </c>
      <c r="ASK66">
        <v>0</v>
      </c>
      <c r="ASL66">
        <v>0</v>
      </c>
      <c r="ASN66" t="s">
        <v>2290</v>
      </c>
      <c r="ASO66">
        <v>1</v>
      </c>
      <c r="ASP66">
        <v>0</v>
      </c>
      <c r="ASQ66">
        <v>0</v>
      </c>
      <c r="ASR66">
        <v>0</v>
      </c>
      <c r="ASS66">
        <v>0</v>
      </c>
      <c r="AST66">
        <v>0</v>
      </c>
      <c r="ASU66">
        <v>0</v>
      </c>
      <c r="ASV66">
        <v>0</v>
      </c>
      <c r="ASW66">
        <v>0</v>
      </c>
      <c r="ASX66">
        <v>0</v>
      </c>
      <c r="ASZ66" t="s">
        <v>2290</v>
      </c>
      <c r="ATA66">
        <v>1</v>
      </c>
      <c r="ATB66">
        <v>0</v>
      </c>
      <c r="ATC66">
        <v>0</v>
      </c>
      <c r="ATD66">
        <v>0</v>
      </c>
      <c r="ATE66">
        <v>0</v>
      </c>
      <c r="ATF66">
        <v>0</v>
      </c>
      <c r="ATG66">
        <v>0</v>
      </c>
      <c r="ATH66">
        <v>0</v>
      </c>
      <c r="ATI66">
        <v>0</v>
      </c>
      <c r="ATK66" t="s">
        <v>2290</v>
      </c>
      <c r="ATL66">
        <v>1</v>
      </c>
      <c r="ATM66">
        <v>0</v>
      </c>
      <c r="ATN66">
        <v>0</v>
      </c>
      <c r="ATO66">
        <v>0</v>
      </c>
      <c r="ATP66">
        <v>0</v>
      </c>
      <c r="ATQ66">
        <v>0</v>
      </c>
      <c r="ATR66">
        <v>0</v>
      </c>
      <c r="ATS66">
        <v>0</v>
      </c>
      <c r="ATT66">
        <v>0</v>
      </c>
      <c r="ATV66" t="s">
        <v>2307</v>
      </c>
      <c r="ATW66" t="s">
        <v>2244</v>
      </c>
      <c r="ATZ66" t="s">
        <v>2436</v>
      </c>
      <c r="AUA66" t="s">
        <v>2244</v>
      </c>
      <c r="AUI66">
        <v>545175551</v>
      </c>
      <c r="AUJ66" s="165">
        <v>45371.689236111109</v>
      </c>
      <c r="AUM66" t="s">
        <v>2265</v>
      </c>
      <c r="AUN66" t="s">
        <v>2266</v>
      </c>
      <c r="AUO66" t="s">
        <v>2267</v>
      </c>
    </row>
    <row r="67" spans="1:504 1125:1237" x14ac:dyDescent="0.35">
      <c r="A67">
        <v>66</v>
      </c>
      <c r="B67" t="s">
        <v>2550</v>
      </c>
      <c r="C67" s="165">
        <v>45371</v>
      </c>
      <c r="D67" t="s">
        <v>2425</v>
      </c>
      <c r="E67" t="s">
        <v>2369</v>
      </c>
      <c r="F67" s="165">
        <v>45371.395800312501</v>
      </c>
      <c r="G67" s="165">
        <v>45371.410430914351</v>
      </c>
      <c r="H67" t="s">
        <v>2229</v>
      </c>
      <c r="K67" t="s">
        <v>2370</v>
      </c>
      <c r="L67" s="165">
        <v>45371</v>
      </c>
      <c r="M67" t="s">
        <v>2371</v>
      </c>
      <c r="N67" t="s">
        <v>2372</v>
      </c>
      <c r="O67" t="s">
        <v>2426</v>
      </c>
      <c r="P67" t="s">
        <v>2233</v>
      </c>
      <c r="S67" t="s">
        <v>2375</v>
      </c>
      <c r="T67" t="s">
        <v>2427</v>
      </c>
      <c r="V67" t="s">
        <v>2236</v>
      </c>
      <c r="X67" t="s">
        <v>2237</v>
      </c>
      <c r="AA67" t="s">
        <v>2290</v>
      </c>
      <c r="AB67">
        <v>0</v>
      </c>
      <c r="AC67">
        <v>0</v>
      </c>
      <c r="AD67">
        <v>0</v>
      </c>
      <c r="AE67">
        <v>1</v>
      </c>
      <c r="AF67">
        <v>1</v>
      </c>
      <c r="AI67"/>
      <c r="EK67" t="s">
        <v>2290</v>
      </c>
      <c r="EL67">
        <v>0</v>
      </c>
      <c r="EM67">
        <v>0</v>
      </c>
      <c r="EN67">
        <v>0</v>
      </c>
      <c r="EO67">
        <v>0</v>
      </c>
      <c r="EP67">
        <v>1</v>
      </c>
      <c r="EQ67">
        <v>1</v>
      </c>
      <c r="JB67" t="s">
        <v>2551</v>
      </c>
      <c r="JC67">
        <v>0</v>
      </c>
      <c r="JD67">
        <v>0</v>
      </c>
      <c r="JE67">
        <v>0</v>
      </c>
      <c r="JF67">
        <v>1</v>
      </c>
      <c r="JG67">
        <v>1</v>
      </c>
      <c r="JH67">
        <v>0</v>
      </c>
      <c r="JI67">
        <v>1</v>
      </c>
      <c r="JJ67">
        <v>1</v>
      </c>
      <c r="JK67">
        <v>1</v>
      </c>
      <c r="JL67">
        <v>0</v>
      </c>
      <c r="JM67">
        <v>0</v>
      </c>
      <c r="JN67">
        <v>0</v>
      </c>
      <c r="JO67">
        <v>0</v>
      </c>
      <c r="JP67">
        <v>0</v>
      </c>
      <c r="JQ67">
        <v>0</v>
      </c>
      <c r="JR67">
        <v>0</v>
      </c>
      <c r="JS67">
        <v>5</v>
      </c>
      <c r="JT67">
        <v>7</v>
      </c>
      <c r="LM67" t="s">
        <v>2242</v>
      </c>
      <c r="LN67">
        <v>9500</v>
      </c>
      <c r="LO67" t="s">
        <v>2359</v>
      </c>
      <c r="LR67">
        <v>30</v>
      </c>
      <c r="LS67">
        <v>1</v>
      </c>
      <c r="LT67">
        <v>0</v>
      </c>
      <c r="LU67">
        <v>10</v>
      </c>
      <c r="LV67">
        <v>300</v>
      </c>
      <c r="LX67" t="s">
        <v>2242</v>
      </c>
      <c r="LY67">
        <v>5000</v>
      </c>
      <c r="LZ67" t="s">
        <v>2359</v>
      </c>
      <c r="MC67">
        <v>21</v>
      </c>
      <c r="MD67">
        <v>1</v>
      </c>
      <c r="ME67">
        <v>0</v>
      </c>
      <c r="MF67">
        <v>15</v>
      </c>
      <c r="MG67">
        <v>300</v>
      </c>
      <c r="MT67" t="s">
        <v>2242</v>
      </c>
      <c r="MU67">
        <v>150</v>
      </c>
      <c r="MV67" t="s">
        <v>2359</v>
      </c>
      <c r="MY67">
        <v>21</v>
      </c>
      <c r="MZ67">
        <v>2</v>
      </c>
      <c r="NA67">
        <v>0</v>
      </c>
      <c r="NB67">
        <v>60</v>
      </c>
      <c r="NC67">
        <v>300</v>
      </c>
      <c r="NE67" t="s">
        <v>2242</v>
      </c>
      <c r="NF67" t="s">
        <v>2398</v>
      </c>
      <c r="NG67">
        <v>1</v>
      </c>
      <c r="NH67">
        <v>1</v>
      </c>
      <c r="NI67">
        <v>1</v>
      </c>
      <c r="NJ67">
        <v>300</v>
      </c>
      <c r="NK67">
        <v>500</v>
      </c>
      <c r="NL67">
        <v>600</v>
      </c>
      <c r="NM67" t="s">
        <v>2359</v>
      </c>
      <c r="NP67">
        <v>21</v>
      </c>
      <c r="NQ67">
        <v>2</v>
      </c>
      <c r="NR67">
        <v>0</v>
      </c>
      <c r="NS67">
        <v>200</v>
      </c>
      <c r="NT67">
        <v>300</v>
      </c>
      <c r="NV67" t="s">
        <v>2242</v>
      </c>
      <c r="NW67">
        <v>2500</v>
      </c>
      <c r="NX67" t="s">
        <v>2359</v>
      </c>
      <c r="OA67">
        <v>30</v>
      </c>
      <c r="OB67">
        <v>2</v>
      </c>
      <c r="OC67">
        <v>0</v>
      </c>
      <c r="OD67">
        <v>100</v>
      </c>
      <c r="OE67">
        <v>250</v>
      </c>
      <c r="QX67" t="s">
        <v>2244</v>
      </c>
      <c r="SF67" t="s">
        <v>2245</v>
      </c>
      <c r="SG67">
        <v>1</v>
      </c>
      <c r="SH67">
        <v>0</v>
      </c>
      <c r="SI67">
        <v>0</v>
      </c>
      <c r="SJ67">
        <v>0</v>
      </c>
      <c r="AQG67" t="s">
        <v>2290</v>
      </c>
      <c r="AQH67">
        <v>1</v>
      </c>
      <c r="AQI67">
        <v>0</v>
      </c>
      <c r="AQJ67">
        <v>0</v>
      </c>
      <c r="AQK67">
        <v>0</v>
      </c>
      <c r="AQL67">
        <v>0</v>
      </c>
      <c r="AQM67">
        <v>0</v>
      </c>
      <c r="AQN67">
        <v>0</v>
      </c>
      <c r="AQO67">
        <v>0</v>
      </c>
      <c r="AQP67">
        <v>0</v>
      </c>
      <c r="AQQ67">
        <v>0</v>
      </c>
      <c r="AQS67" t="s">
        <v>2386</v>
      </c>
      <c r="AQT67">
        <v>0</v>
      </c>
      <c r="AQU67">
        <v>0</v>
      </c>
      <c r="AQV67">
        <v>1</v>
      </c>
      <c r="AQW67">
        <v>0</v>
      </c>
      <c r="AQX67">
        <v>0</v>
      </c>
      <c r="AQY67">
        <v>1</v>
      </c>
      <c r="AQZ67">
        <v>0</v>
      </c>
      <c r="ARA67">
        <v>0</v>
      </c>
      <c r="ARB67">
        <v>0</v>
      </c>
      <c r="ARC67">
        <v>0</v>
      </c>
      <c r="ARD67">
        <v>0</v>
      </c>
      <c r="ARF67" t="s">
        <v>2257</v>
      </c>
      <c r="ARG67" t="s">
        <v>2258</v>
      </c>
      <c r="ARH67" t="s">
        <v>2244</v>
      </c>
      <c r="ARI67">
        <v>1</v>
      </c>
      <c r="ARJ67">
        <v>0</v>
      </c>
      <c r="ARK67">
        <v>0</v>
      </c>
      <c r="ARL67">
        <v>0</v>
      </c>
      <c r="ARM67">
        <v>0</v>
      </c>
      <c r="ARN67">
        <v>0</v>
      </c>
      <c r="ARP67" t="s">
        <v>510</v>
      </c>
      <c r="ASA67" t="s">
        <v>2259</v>
      </c>
      <c r="ASB67" t="s">
        <v>2290</v>
      </c>
      <c r="ASC67">
        <v>1</v>
      </c>
      <c r="ASD67">
        <v>0</v>
      </c>
      <c r="ASE67">
        <v>0</v>
      </c>
      <c r="ASF67">
        <v>0</v>
      </c>
      <c r="ASG67">
        <v>0</v>
      </c>
      <c r="ASH67">
        <v>0</v>
      </c>
      <c r="ASI67">
        <v>0</v>
      </c>
      <c r="ASJ67">
        <v>0</v>
      </c>
      <c r="ASK67">
        <v>0</v>
      </c>
      <c r="ASL67">
        <v>0</v>
      </c>
      <c r="ASN67" t="s">
        <v>2290</v>
      </c>
      <c r="ASO67">
        <v>1</v>
      </c>
      <c r="ASP67">
        <v>0</v>
      </c>
      <c r="ASQ67">
        <v>0</v>
      </c>
      <c r="ASR67">
        <v>0</v>
      </c>
      <c r="ASS67">
        <v>0</v>
      </c>
      <c r="AST67">
        <v>0</v>
      </c>
      <c r="ASU67">
        <v>0</v>
      </c>
      <c r="ASV67">
        <v>0</v>
      </c>
      <c r="ASW67">
        <v>0</v>
      </c>
      <c r="ASX67">
        <v>0</v>
      </c>
      <c r="ASZ67" t="s">
        <v>2290</v>
      </c>
      <c r="ATA67">
        <v>1</v>
      </c>
      <c r="ATB67">
        <v>0</v>
      </c>
      <c r="ATC67">
        <v>0</v>
      </c>
      <c r="ATD67">
        <v>0</v>
      </c>
      <c r="ATE67">
        <v>0</v>
      </c>
      <c r="ATF67">
        <v>0</v>
      </c>
      <c r="ATG67">
        <v>0</v>
      </c>
      <c r="ATH67">
        <v>0</v>
      </c>
      <c r="ATI67">
        <v>0</v>
      </c>
      <c r="ATK67" t="s">
        <v>2290</v>
      </c>
      <c r="ATL67">
        <v>1</v>
      </c>
      <c r="ATM67">
        <v>0</v>
      </c>
      <c r="ATN67">
        <v>0</v>
      </c>
      <c r="ATO67">
        <v>0</v>
      </c>
      <c r="ATP67">
        <v>0</v>
      </c>
      <c r="ATQ67">
        <v>0</v>
      </c>
      <c r="ATR67">
        <v>0</v>
      </c>
      <c r="ATS67">
        <v>0</v>
      </c>
      <c r="ATT67">
        <v>0</v>
      </c>
      <c r="ATV67" t="s">
        <v>2307</v>
      </c>
      <c r="ATW67" t="s">
        <v>2236</v>
      </c>
      <c r="ATX67" t="s">
        <v>2552</v>
      </c>
      <c r="ATZ67" t="s">
        <v>2307</v>
      </c>
      <c r="AUA67" t="s">
        <v>2260</v>
      </c>
      <c r="AUI67">
        <v>545175566</v>
      </c>
      <c r="AUJ67" s="165">
        <v>45371.689270833333</v>
      </c>
      <c r="AUM67" t="s">
        <v>2265</v>
      </c>
      <c r="AUN67" t="s">
        <v>2266</v>
      </c>
      <c r="AUO67" t="s">
        <v>2267</v>
      </c>
    </row>
    <row r="68" spans="1:504 1125:1237" x14ac:dyDescent="0.35">
      <c r="A68">
        <v>67</v>
      </c>
      <c r="B68" t="s">
        <v>2553</v>
      </c>
      <c r="C68" s="165">
        <v>45371</v>
      </c>
      <c r="D68" t="s">
        <v>2425</v>
      </c>
      <c r="E68" t="s">
        <v>2369</v>
      </c>
      <c r="F68" s="165">
        <v>45371.411707569438</v>
      </c>
      <c r="G68" s="165">
        <v>45371.419367997689</v>
      </c>
      <c r="H68" t="s">
        <v>2229</v>
      </c>
      <c r="K68" t="s">
        <v>2370</v>
      </c>
      <c r="L68" s="165">
        <v>45371</v>
      </c>
      <c r="M68" t="s">
        <v>2371</v>
      </c>
      <c r="N68" t="s">
        <v>2372</v>
      </c>
      <c r="O68" t="s">
        <v>2426</v>
      </c>
      <c r="P68" t="s">
        <v>2233</v>
      </c>
      <c r="S68" t="s">
        <v>2375</v>
      </c>
      <c r="T68" t="s">
        <v>2427</v>
      </c>
      <c r="V68" t="s">
        <v>2236</v>
      </c>
      <c r="X68" t="s">
        <v>2299</v>
      </c>
      <c r="AA68" t="s">
        <v>2290</v>
      </c>
      <c r="AB68">
        <v>0</v>
      </c>
      <c r="AC68">
        <v>0</v>
      </c>
      <c r="AD68">
        <v>0</v>
      </c>
      <c r="AE68">
        <v>1</v>
      </c>
      <c r="AF68">
        <v>1</v>
      </c>
      <c r="AI68"/>
      <c r="EK68" t="s">
        <v>2290</v>
      </c>
      <c r="EL68">
        <v>0</v>
      </c>
      <c r="EM68">
        <v>0</v>
      </c>
      <c r="EN68">
        <v>0</v>
      </c>
      <c r="EO68">
        <v>0</v>
      </c>
      <c r="EP68">
        <v>1</v>
      </c>
      <c r="EQ68">
        <v>1</v>
      </c>
      <c r="JB68" t="s">
        <v>2533</v>
      </c>
      <c r="JC68">
        <v>0</v>
      </c>
      <c r="JD68">
        <v>0</v>
      </c>
      <c r="JE68">
        <v>0</v>
      </c>
      <c r="JF68">
        <v>0</v>
      </c>
      <c r="JG68">
        <v>0</v>
      </c>
      <c r="JH68">
        <v>0</v>
      </c>
      <c r="JI68">
        <v>0</v>
      </c>
      <c r="JJ68">
        <v>0</v>
      </c>
      <c r="JK68">
        <v>0</v>
      </c>
      <c r="JL68">
        <v>0</v>
      </c>
      <c r="JM68">
        <v>0</v>
      </c>
      <c r="JN68">
        <v>0</v>
      </c>
      <c r="JO68">
        <v>0</v>
      </c>
      <c r="JP68">
        <v>1</v>
      </c>
      <c r="JQ68">
        <v>0</v>
      </c>
      <c r="JR68">
        <v>0</v>
      </c>
      <c r="JS68">
        <v>1</v>
      </c>
      <c r="JT68">
        <v>3</v>
      </c>
      <c r="PY68" t="s">
        <v>2242</v>
      </c>
      <c r="PZ68" t="s">
        <v>2236</v>
      </c>
      <c r="QA68">
        <v>2250</v>
      </c>
      <c r="QD68" t="s">
        <v>2359</v>
      </c>
      <c r="QG68">
        <v>21</v>
      </c>
      <c r="QH68">
        <v>1</v>
      </c>
      <c r="QI68">
        <v>0</v>
      </c>
      <c r="QJ68">
        <v>150</v>
      </c>
      <c r="QK68">
        <v>350</v>
      </c>
      <c r="QX68" t="s">
        <v>2244</v>
      </c>
      <c r="SF68" t="s">
        <v>2245</v>
      </c>
      <c r="SG68">
        <v>1</v>
      </c>
      <c r="SH68">
        <v>0</v>
      </c>
      <c r="SI68">
        <v>0</v>
      </c>
      <c r="SJ68">
        <v>0</v>
      </c>
      <c r="AQG68" t="s">
        <v>2290</v>
      </c>
      <c r="AQH68">
        <v>1</v>
      </c>
      <c r="AQI68">
        <v>0</v>
      </c>
      <c r="AQJ68">
        <v>0</v>
      </c>
      <c r="AQK68">
        <v>0</v>
      </c>
      <c r="AQL68">
        <v>0</v>
      </c>
      <c r="AQM68">
        <v>0</v>
      </c>
      <c r="AQN68">
        <v>0</v>
      </c>
      <c r="AQO68">
        <v>0</v>
      </c>
      <c r="AQP68">
        <v>0</v>
      </c>
      <c r="AQQ68">
        <v>0</v>
      </c>
      <c r="AQS68" t="s">
        <v>2386</v>
      </c>
      <c r="AQT68">
        <v>0</v>
      </c>
      <c r="AQU68">
        <v>0</v>
      </c>
      <c r="AQV68">
        <v>1</v>
      </c>
      <c r="AQW68">
        <v>0</v>
      </c>
      <c r="AQX68">
        <v>0</v>
      </c>
      <c r="AQY68">
        <v>1</v>
      </c>
      <c r="AQZ68">
        <v>0</v>
      </c>
      <c r="ARA68">
        <v>0</v>
      </c>
      <c r="ARB68">
        <v>0</v>
      </c>
      <c r="ARC68">
        <v>0</v>
      </c>
      <c r="ARD68">
        <v>0</v>
      </c>
      <c r="ARF68" t="s">
        <v>2257</v>
      </c>
      <c r="ARG68" t="s">
        <v>2258</v>
      </c>
      <c r="ARH68" t="s">
        <v>2260</v>
      </c>
      <c r="ARI68">
        <v>0</v>
      </c>
      <c r="ARJ68">
        <v>0</v>
      </c>
      <c r="ARK68">
        <v>0</v>
      </c>
      <c r="ARL68">
        <v>0</v>
      </c>
      <c r="ARM68">
        <v>1</v>
      </c>
      <c r="ARN68">
        <v>0</v>
      </c>
      <c r="ARP68" t="s">
        <v>2244</v>
      </c>
      <c r="ASA68" t="s">
        <v>2259</v>
      </c>
      <c r="ASB68" t="s">
        <v>2290</v>
      </c>
      <c r="ASC68">
        <v>1</v>
      </c>
      <c r="ASD68">
        <v>0</v>
      </c>
      <c r="ASE68">
        <v>0</v>
      </c>
      <c r="ASF68">
        <v>0</v>
      </c>
      <c r="ASG68">
        <v>0</v>
      </c>
      <c r="ASH68">
        <v>0</v>
      </c>
      <c r="ASI68">
        <v>0</v>
      </c>
      <c r="ASJ68">
        <v>0</v>
      </c>
      <c r="ASK68">
        <v>0</v>
      </c>
      <c r="ASL68">
        <v>0</v>
      </c>
      <c r="ASN68" t="s">
        <v>2290</v>
      </c>
      <c r="ASO68">
        <v>1</v>
      </c>
      <c r="ASP68">
        <v>0</v>
      </c>
      <c r="ASQ68">
        <v>0</v>
      </c>
      <c r="ASR68">
        <v>0</v>
      </c>
      <c r="ASS68">
        <v>0</v>
      </c>
      <c r="AST68">
        <v>0</v>
      </c>
      <c r="ASU68">
        <v>0</v>
      </c>
      <c r="ASV68">
        <v>0</v>
      </c>
      <c r="ASW68">
        <v>0</v>
      </c>
      <c r="ASX68">
        <v>0</v>
      </c>
      <c r="ASZ68" t="s">
        <v>2290</v>
      </c>
      <c r="ATA68">
        <v>1</v>
      </c>
      <c r="ATB68">
        <v>0</v>
      </c>
      <c r="ATC68">
        <v>0</v>
      </c>
      <c r="ATD68">
        <v>0</v>
      </c>
      <c r="ATE68">
        <v>0</v>
      </c>
      <c r="ATF68">
        <v>0</v>
      </c>
      <c r="ATG68">
        <v>0</v>
      </c>
      <c r="ATH68">
        <v>0</v>
      </c>
      <c r="ATI68">
        <v>0</v>
      </c>
      <c r="ATK68" t="s">
        <v>2290</v>
      </c>
      <c r="ATL68">
        <v>1</v>
      </c>
      <c r="ATM68">
        <v>0</v>
      </c>
      <c r="ATN68">
        <v>0</v>
      </c>
      <c r="ATO68">
        <v>0</v>
      </c>
      <c r="ATP68">
        <v>0</v>
      </c>
      <c r="ATQ68">
        <v>0</v>
      </c>
      <c r="ATR68">
        <v>0</v>
      </c>
      <c r="ATS68">
        <v>0</v>
      </c>
      <c r="ATT68">
        <v>0</v>
      </c>
      <c r="ATV68" t="s">
        <v>2436</v>
      </c>
      <c r="ATW68" t="s">
        <v>2244</v>
      </c>
      <c r="ATZ68" t="s">
        <v>2436</v>
      </c>
      <c r="AUA68" t="s">
        <v>2244</v>
      </c>
      <c r="AUI68">
        <v>545175575</v>
      </c>
      <c r="AUJ68" s="165">
        <v>45371.689305555563</v>
      </c>
      <c r="AUM68" t="s">
        <v>2265</v>
      </c>
      <c r="AUN68" t="s">
        <v>2266</v>
      </c>
      <c r="AUO68" t="s">
        <v>2267</v>
      </c>
    </row>
    <row r="69" spans="1:504 1125:1237" x14ac:dyDescent="0.35">
      <c r="A69">
        <v>68</v>
      </c>
      <c r="B69" t="s">
        <v>2554</v>
      </c>
      <c r="C69" s="165">
        <v>45371</v>
      </c>
      <c r="D69" t="s">
        <v>2425</v>
      </c>
      <c r="E69" t="s">
        <v>2369</v>
      </c>
      <c r="F69" s="165">
        <v>45371.419878032408</v>
      </c>
      <c r="G69" s="165">
        <v>45371.431362199073</v>
      </c>
      <c r="H69" t="s">
        <v>2229</v>
      </c>
      <c r="K69" t="s">
        <v>2370</v>
      </c>
      <c r="L69" s="165">
        <v>45371</v>
      </c>
      <c r="M69" t="s">
        <v>2371</v>
      </c>
      <c r="N69" t="s">
        <v>2372</v>
      </c>
      <c r="O69" t="s">
        <v>2426</v>
      </c>
      <c r="P69" t="s">
        <v>2233</v>
      </c>
      <c r="S69" t="s">
        <v>2375</v>
      </c>
      <c r="T69" t="s">
        <v>2427</v>
      </c>
      <c r="V69" t="s">
        <v>2236</v>
      </c>
      <c r="X69" t="s">
        <v>2299</v>
      </c>
      <c r="AA69" t="s">
        <v>2290</v>
      </c>
      <c r="AB69">
        <v>0</v>
      </c>
      <c r="AC69">
        <v>0</v>
      </c>
      <c r="AD69">
        <v>0</v>
      </c>
      <c r="AE69">
        <v>1</v>
      </c>
      <c r="AF69">
        <v>1</v>
      </c>
      <c r="AI69"/>
      <c r="EK69" t="s">
        <v>2350</v>
      </c>
      <c r="EL69">
        <v>1</v>
      </c>
      <c r="EM69">
        <v>0</v>
      </c>
      <c r="EN69">
        <v>0</v>
      </c>
      <c r="EO69">
        <v>0</v>
      </c>
      <c r="EP69">
        <v>0</v>
      </c>
      <c r="EQ69">
        <v>1</v>
      </c>
      <c r="ES69" t="s">
        <v>2242</v>
      </c>
      <c r="ET69">
        <v>8500</v>
      </c>
      <c r="EU69" t="s">
        <v>2359</v>
      </c>
      <c r="EX69">
        <v>21</v>
      </c>
      <c r="EY69">
        <v>2</v>
      </c>
      <c r="EZ69">
        <v>0</v>
      </c>
      <c r="FA69">
        <v>40</v>
      </c>
      <c r="FB69">
        <v>20</v>
      </c>
      <c r="GK69" t="s">
        <v>2244</v>
      </c>
      <c r="HH69" t="s">
        <v>2245</v>
      </c>
      <c r="HI69">
        <v>1</v>
      </c>
      <c r="HJ69">
        <v>0</v>
      </c>
      <c r="HK69">
        <v>0</v>
      </c>
      <c r="HL69">
        <v>0</v>
      </c>
      <c r="JB69" t="s">
        <v>2455</v>
      </c>
      <c r="JC69">
        <v>0</v>
      </c>
      <c r="JD69">
        <v>0</v>
      </c>
      <c r="JE69">
        <v>0</v>
      </c>
      <c r="JF69">
        <v>0</v>
      </c>
      <c r="JG69">
        <v>0</v>
      </c>
      <c r="JH69">
        <v>0</v>
      </c>
      <c r="JI69">
        <v>0</v>
      </c>
      <c r="JJ69">
        <v>0</v>
      </c>
      <c r="JK69">
        <v>0</v>
      </c>
      <c r="JL69">
        <v>0</v>
      </c>
      <c r="JM69">
        <v>0</v>
      </c>
      <c r="JN69">
        <v>0</v>
      </c>
      <c r="JO69">
        <v>0</v>
      </c>
      <c r="JP69">
        <v>0</v>
      </c>
      <c r="JQ69">
        <v>1</v>
      </c>
      <c r="JR69">
        <v>0</v>
      </c>
      <c r="JS69">
        <v>1</v>
      </c>
      <c r="JT69">
        <v>3</v>
      </c>
      <c r="QM69" t="s">
        <v>2242</v>
      </c>
      <c r="QN69">
        <v>250</v>
      </c>
      <c r="QO69" t="s">
        <v>2359</v>
      </c>
      <c r="QR69">
        <v>30</v>
      </c>
      <c r="QS69">
        <v>1</v>
      </c>
      <c r="QT69">
        <v>0</v>
      </c>
      <c r="QU69">
        <v>600</v>
      </c>
      <c r="QV69">
        <v>2000</v>
      </c>
      <c r="QX69" t="s">
        <v>2244</v>
      </c>
      <c r="SF69" t="s">
        <v>2245</v>
      </c>
      <c r="SG69">
        <v>1</v>
      </c>
      <c r="SH69">
        <v>0</v>
      </c>
      <c r="SI69">
        <v>0</v>
      </c>
      <c r="SJ69">
        <v>0</v>
      </c>
      <c r="AQG69" t="s">
        <v>2290</v>
      </c>
      <c r="AQH69">
        <v>1</v>
      </c>
      <c r="AQI69">
        <v>0</v>
      </c>
      <c r="AQJ69">
        <v>0</v>
      </c>
      <c r="AQK69">
        <v>0</v>
      </c>
      <c r="AQL69">
        <v>0</v>
      </c>
      <c r="AQM69">
        <v>0</v>
      </c>
      <c r="AQN69">
        <v>0</v>
      </c>
      <c r="AQO69">
        <v>0</v>
      </c>
      <c r="AQP69">
        <v>0</v>
      </c>
      <c r="AQQ69">
        <v>0</v>
      </c>
      <c r="AQS69" t="s">
        <v>2386</v>
      </c>
      <c r="AQT69">
        <v>0</v>
      </c>
      <c r="AQU69">
        <v>0</v>
      </c>
      <c r="AQV69">
        <v>1</v>
      </c>
      <c r="AQW69">
        <v>0</v>
      </c>
      <c r="AQX69">
        <v>0</v>
      </c>
      <c r="AQY69">
        <v>1</v>
      </c>
      <c r="AQZ69">
        <v>0</v>
      </c>
      <c r="ARA69">
        <v>0</v>
      </c>
      <c r="ARB69">
        <v>0</v>
      </c>
      <c r="ARC69">
        <v>0</v>
      </c>
      <c r="ARD69">
        <v>0</v>
      </c>
      <c r="ARF69" t="s">
        <v>2257</v>
      </c>
      <c r="ARG69" t="s">
        <v>2258</v>
      </c>
      <c r="ARH69" t="s">
        <v>2244</v>
      </c>
      <c r="ARI69">
        <v>1</v>
      </c>
      <c r="ARJ69">
        <v>0</v>
      </c>
      <c r="ARK69">
        <v>0</v>
      </c>
      <c r="ARL69">
        <v>0</v>
      </c>
      <c r="ARM69">
        <v>0</v>
      </c>
      <c r="ARN69">
        <v>0</v>
      </c>
      <c r="ARP69" t="s">
        <v>2244</v>
      </c>
      <c r="ASA69" t="s">
        <v>2259</v>
      </c>
      <c r="ASB69" t="s">
        <v>2290</v>
      </c>
      <c r="ASC69">
        <v>1</v>
      </c>
      <c r="ASD69">
        <v>0</v>
      </c>
      <c r="ASE69">
        <v>0</v>
      </c>
      <c r="ASF69">
        <v>0</v>
      </c>
      <c r="ASG69">
        <v>0</v>
      </c>
      <c r="ASH69">
        <v>0</v>
      </c>
      <c r="ASI69">
        <v>0</v>
      </c>
      <c r="ASJ69">
        <v>0</v>
      </c>
      <c r="ASK69">
        <v>0</v>
      </c>
      <c r="ASL69">
        <v>0</v>
      </c>
      <c r="ASN69" t="s">
        <v>2290</v>
      </c>
      <c r="ASO69">
        <v>1</v>
      </c>
      <c r="ASP69">
        <v>0</v>
      </c>
      <c r="ASQ69">
        <v>0</v>
      </c>
      <c r="ASR69">
        <v>0</v>
      </c>
      <c r="ASS69">
        <v>0</v>
      </c>
      <c r="AST69">
        <v>0</v>
      </c>
      <c r="ASU69">
        <v>0</v>
      </c>
      <c r="ASV69">
        <v>0</v>
      </c>
      <c r="ASW69">
        <v>0</v>
      </c>
      <c r="ASX69">
        <v>0</v>
      </c>
      <c r="ASZ69" t="s">
        <v>2290</v>
      </c>
      <c r="ATA69">
        <v>1</v>
      </c>
      <c r="ATB69">
        <v>0</v>
      </c>
      <c r="ATC69">
        <v>0</v>
      </c>
      <c r="ATD69">
        <v>0</v>
      </c>
      <c r="ATE69">
        <v>0</v>
      </c>
      <c r="ATF69">
        <v>0</v>
      </c>
      <c r="ATG69">
        <v>0</v>
      </c>
      <c r="ATH69">
        <v>0</v>
      </c>
      <c r="ATI69">
        <v>0</v>
      </c>
      <c r="ATK69" t="s">
        <v>2290</v>
      </c>
      <c r="ATL69">
        <v>1</v>
      </c>
      <c r="ATM69">
        <v>0</v>
      </c>
      <c r="ATN69">
        <v>0</v>
      </c>
      <c r="ATO69">
        <v>0</v>
      </c>
      <c r="ATP69">
        <v>0</v>
      </c>
      <c r="ATQ69">
        <v>0</v>
      </c>
      <c r="ATR69">
        <v>0</v>
      </c>
      <c r="ATS69">
        <v>0</v>
      </c>
      <c r="ATT69">
        <v>0</v>
      </c>
      <c r="ATV69" t="s">
        <v>2436</v>
      </c>
      <c r="ATW69" t="s">
        <v>2244</v>
      </c>
      <c r="ATZ69" t="s">
        <v>2307</v>
      </c>
      <c r="AUA69" t="s">
        <v>2244</v>
      </c>
      <c r="AUI69">
        <v>545175585</v>
      </c>
      <c r="AUJ69" s="165">
        <v>45371.689351851848</v>
      </c>
      <c r="AUM69" t="s">
        <v>2265</v>
      </c>
      <c r="AUN69" t="s">
        <v>2266</v>
      </c>
      <c r="AUO69" t="s">
        <v>2267</v>
      </c>
    </row>
    <row r="70" spans="1:504 1125:1237" x14ac:dyDescent="0.35">
      <c r="A70">
        <v>69</v>
      </c>
      <c r="B70" t="s">
        <v>2555</v>
      </c>
      <c r="C70" s="165">
        <v>45371</v>
      </c>
      <c r="D70" t="s">
        <v>2425</v>
      </c>
      <c r="E70" t="s">
        <v>2369</v>
      </c>
      <c r="F70" s="165">
        <v>45371.432625879628</v>
      </c>
      <c r="G70" s="165">
        <v>45371.435931377317</v>
      </c>
      <c r="H70" t="s">
        <v>2229</v>
      </c>
      <c r="K70" t="s">
        <v>2370</v>
      </c>
      <c r="L70" s="165">
        <v>45371</v>
      </c>
      <c r="M70" t="s">
        <v>2371</v>
      </c>
      <c r="N70" t="s">
        <v>2372</v>
      </c>
      <c r="O70" t="s">
        <v>2426</v>
      </c>
      <c r="P70" t="s">
        <v>2233</v>
      </c>
      <c r="S70" t="s">
        <v>2375</v>
      </c>
      <c r="T70" t="s">
        <v>2427</v>
      </c>
      <c r="V70" t="s">
        <v>2236</v>
      </c>
      <c r="X70" t="s">
        <v>2299</v>
      </c>
      <c r="AA70" t="s">
        <v>2290</v>
      </c>
      <c r="AB70">
        <v>0</v>
      </c>
      <c r="AC70">
        <v>0</v>
      </c>
      <c r="AD70">
        <v>0</v>
      </c>
      <c r="AE70">
        <v>1</v>
      </c>
      <c r="AF70">
        <v>1</v>
      </c>
      <c r="AI70"/>
      <c r="EK70" t="s">
        <v>2290</v>
      </c>
      <c r="EL70">
        <v>0</v>
      </c>
      <c r="EM70">
        <v>0</v>
      </c>
      <c r="EN70">
        <v>0</v>
      </c>
      <c r="EO70">
        <v>0</v>
      </c>
      <c r="EP70">
        <v>1</v>
      </c>
      <c r="EQ70">
        <v>1</v>
      </c>
      <c r="JB70" t="s">
        <v>2455</v>
      </c>
      <c r="JC70">
        <v>0</v>
      </c>
      <c r="JD70">
        <v>0</v>
      </c>
      <c r="JE70">
        <v>0</v>
      </c>
      <c r="JF70">
        <v>0</v>
      </c>
      <c r="JG70">
        <v>0</v>
      </c>
      <c r="JH70">
        <v>0</v>
      </c>
      <c r="JI70">
        <v>0</v>
      </c>
      <c r="JJ70">
        <v>0</v>
      </c>
      <c r="JK70">
        <v>0</v>
      </c>
      <c r="JL70">
        <v>0</v>
      </c>
      <c r="JM70">
        <v>0</v>
      </c>
      <c r="JN70">
        <v>0</v>
      </c>
      <c r="JO70">
        <v>0</v>
      </c>
      <c r="JP70">
        <v>0</v>
      </c>
      <c r="JQ70">
        <v>1</v>
      </c>
      <c r="JR70">
        <v>0</v>
      </c>
      <c r="JS70">
        <v>1</v>
      </c>
      <c r="JT70">
        <v>3</v>
      </c>
      <c r="QM70" t="s">
        <v>2242</v>
      </c>
      <c r="QN70">
        <v>250</v>
      </c>
      <c r="QO70" t="s">
        <v>2359</v>
      </c>
      <c r="QR70">
        <v>21</v>
      </c>
      <c r="QS70">
        <v>2</v>
      </c>
      <c r="QT70">
        <v>0</v>
      </c>
      <c r="QU70">
        <v>60</v>
      </c>
      <c r="QV70">
        <v>300</v>
      </c>
      <c r="QX70" t="s">
        <v>2244</v>
      </c>
      <c r="SF70" t="s">
        <v>2245</v>
      </c>
      <c r="SG70">
        <v>1</v>
      </c>
      <c r="SH70">
        <v>0</v>
      </c>
      <c r="SI70">
        <v>0</v>
      </c>
      <c r="SJ70">
        <v>0</v>
      </c>
      <c r="AQG70" t="s">
        <v>2290</v>
      </c>
      <c r="AQH70">
        <v>1</v>
      </c>
      <c r="AQI70">
        <v>0</v>
      </c>
      <c r="AQJ70">
        <v>0</v>
      </c>
      <c r="AQK70">
        <v>0</v>
      </c>
      <c r="AQL70">
        <v>0</v>
      </c>
      <c r="AQM70">
        <v>0</v>
      </c>
      <c r="AQN70">
        <v>0</v>
      </c>
      <c r="AQO70">
        <v>0</v>
      </c>
      <c r="AQP70">
        <v>0</v>
      </c>
      <c r="AQQ70">
        <v>0</v>
      </c>
      <c r="AQS70" t="s">
        <v>2386</v>
      </c>
      <c r="AQT70">
        <v>0</v>
      </c>
      <c r="AQU70">
        <v>0</v>
      </c>
      <c r="AQV70">
        <v>1</v>
      </c>
      <c r="AQW70">
        <v>0</v>
      </c>
      <c r="AQX70">
        <v>0</v>
      </c>
      <c r="AQY70">
        <v>1</v>
      </c>
      <c r="AQZ70">
        <v>0</v>
      </c>
      <c r="ARA70">
        <v>0</v>
      </c>
      <c r="ARB70">
        <v>0</v>
      </c>
      <c r="ARC70">
        <v>0</v>
      </c>
      <c r="ARD70">
        <v>0</v>
      </c>
      <c r="ARF70" t="s">
        <v>2257</v>
      </c>
      <c r="ARG70" t="s">
        <v>2258</v>
      </c>
      <c r="ARH70" t="s">
        <v>2244</v>
      </c>
      <c r="ARI70">
        <v>1</v>
      </c>
      <c r="ARJ70">
        <v>0</v>
      </c>
      <c r="ARK70">
        <v>0</v>
      </c>
      <c r="ARL70">
        <v>0</v>
      </c>
      <c r="ARM70">
        <v>0</v>
      </c>
      <c r="ARN70">
        <v>0</v>
      </c>
      <c r="ARP70" t="s">
        <v>2244</v>
      </c>
      <c r="ASA70" t="s">
        <v>2259</v>
      </c>
      <c r="ASB70" t="s">
        <v>2290</v>
      </c>
      <c r="ASC70">
        <v>1</v>
      </c>
      <c r="ASD70">
        <v>0</v>
      </c>
      <c r="ASE70">
        <v>0</v>
      </c>
      <c r="ASF70">
        <v>0</v>
      </c>
      <c r="ASG70">
        <v>0</v>
      </c>
      <c r="ASH70">
        <v>0</v>
      </c>
      <c r="ASI70">
        <v>0</v>
      </c>
      <c r="ASJ70">
        <v>0</v>
      </c>
      <c r="ASK70">
        <v>0</v>
      </c>
      <c r="ASL70">
        <v>0</v>
      </c>
      <c r="ASN70" t="s">
        <v>2290</v>
      </c>
      <c r="ASO70">
        <v>1</v>
      </c>
      <c r="ASP70">
        <v>0</v>
      </c>
      <c r="ASQ70">
        <v>0</v>
      </c>
      <c r="ASR70">
        <v>0</v>
      </c>
      <c r="ASS70">
        <v>0</v>
      </c>
      <c r="AST70">
        <v>0</v>
      </c>
      <c r="ASU70">
        <v>0</v>
      </c>
      <c r="ASV70">
        <v>0</v>
      </c>
      <c r="ASW70">
        <v>0</v>
      </c>
      <c r="ASX70">
        <v>0</v>
      </c>
      <c r="ASZ70" t="s">
        <v>2290</v>
      </c>
      <c r="ATA70">
        <v>1</v>
      </c>
      <c r="ATB70">
        <v>0</v>
      </c>
      <c r="ATC70">
        <v>0</v>
      </c>
      <c r="ATD70">
        <v>0</v>
      </c>
      <c r="ATE70">
        <v>0</v>
      </c>
      <c r="ATF70">
        <v>0</v>
      </c>
      <c r="ATG70">
        <v>0</v>
      </c>
      <c r="ATH70">
        <v>0</v>
      </c>
      <c r="ATI70">
        <v>0</v>
      </c>
      <c r="ATK70" t="s">
        <v>2290</v>
      </c>
      <c r="ATL70">
        <v>1</v>
      </c>
      <c r="ATM70">
        <v>0</v>
      </c>
      <c r="ATN70">
        <v>0</v>
      </c>
      <c r="ATO70">
        <v>0</v>
      </c>
      <c r="ATP70">
        <v>0</v>
      </c>
      <c r="ATQ70">
        <v>0</v>
      </c>
      <c r="ATR70">
        <v>0</v>
      </c>
      <c r="ATS70">
        <v>0</v>
      </c>
      <c r="ATT70">
        <v>0</v>
      </c>
      <c r="ATV70" t="s">
        <v>2436</v>
      </c>
      <c r="ATW70" t="s">
        <v>2244</v>
      </c>
      <c r="ATZ70" t="s">
        <v>2436</v>
      </c>
      <c r="AUA70" t="s">
        <v>2244</v>
      </c>
      <c r="AUI70">
        <v>545175593</v>
      </c>
      <c r="AUJ70" s="165">
        <v>45371.689386574071</v>
      </c>
      <c r="AUM70" t="s">
        <v>2265</v>
      </c>
      <c r="AUN70" t="s">
        <v>2266</v>
      </c>
      <c r="AUO70" t="s">
        <v>2267</v>
      </c>
    </row>
    <row r="71" spans="1:504 1125:1237" x14ac:dyDescent="0.35">
      <c r="A71">
        <v>70</v>
      </c>
      <c r="B71" t="s">
        <v>2556</v>
      </c>
      <c r="C71" s="165">
        <v>45371</v>
      </c>
      <c r="D71" t="s">
        <v>2425</v>
      </c>
      <c r="E71" t="s">
        <v>2369</v>
      </c>
      <c r="F71" s="165">
        <v>45371.43629302083</v>
      </c>
      <c r="G71" s="165">
        <v>45371.440282187497</v>
      </c>
      <c r="H71" t="s">
        <v>2229</v>
      </c>
      <c r="K71" t="s">
        <v>2370</v>
      </c>
      <c r="L71" s="165">
        <v>45371</v>
      </c>
      <c r="M71" t="s">
        <v>2371</v>
      </c>
      <c r="N71" t="s">
        <v>2372</v>
      </c>
      <c r="O71" t="s">
        <v>2426</v>
      </c>
      <c r="P71" t="s">
        <v>2233</v>
      </c>
      <c r="S71" t="s">
        <v>2375</v>
      </c>
      <c r="T71" t="s">
        <v>2427</v>
      </c>
      <c r="V71" t="s">
        <v>2236</v>
      </c>
      <c r="X71" t="s">
        <v>2299</v>
      </c>
      <c r="AA71" t="s">
        <v>2290</v>
      </c>
      <c r="AB71">
        <v>0</v>
      </c>
      <c r="AC71">
        <v>0</v>
      </c>
      <c r="AD71">
        <v>0</v>
      </c>
      <c r="AE71">
        <v>1</v>
      </c>
      <c r="AF71">
        <v>1</v>
      </c>
      <c r="AI71"/>
      <c r="EK71" t="s">
        <v>2290</v>
      </c>
      <c r="EL71">
        <v>0</v>
      </c>
      <c r="EM71">
        <v>0</v>
      </c>
      <c r="EN71">
        <v>0</v>
      </c>
      <c r="EO71">
        <v>0</v>
      </c>
      <c r="EP71">
        <v>1</v>
      </c>
      <c r="EQ71">
        <v>1</v>
      </c>
      <c r="JB71" t="s">
        <v>2533</v>
      </c>
      <c r="JC71">
        <v>0</v>
      </c>
      <c r="JD71">
        <v>0</v>
      </c>
      <c r="JE71">
        <v>0</v>
      </c>
      <c r="JF71">
        <v>0</v>
      </c>
      <c r="JG71">
        <v>0</v>
      </c>
      <c r="JH71">
        <v>0</v>
      </c>
      <c r="JI71">
        <v>0</v>
      </c>
      <c r="JJ71">
        <v>0</v>
      </c>
      <c r="JK71">
        <v>0</v>
      </c>
      <c r="JL71">
        <v>0</v>
      </c>
      <c r="JM71">
        <v>0</v>
      </c>
      <c r="JN71">
        <v>0</v>
      </c>
      <c r="JO71">
        <v>0</v>
      </c>
      <c r="JP71">
        <v>1</v>
      </c>
      <c r="JQ71">
        <v>0</v>
      </c>
      <c r="JR71">
        <v>0</v>
      </c>
      <c r="JS71">
        <v>1</v>
      </c>
      <c r="JT71">
        <v>3</v>
      </c>
      <c r="PY71" t="s">
        <v>2242</v>
      </c>
      <c r="PZ71" t="s">
        <v>2236</v>
      </c>
      <c r="QA71">
        <v>750</v>
      </c>
      <c r="QD71" t="s">
        <v>2240</v>
      </c>
      <c r="QG71">
        <v>30</v>
      </c>
      <c r="QH71">
        <v>2</v>
      </c>
      <c r="QI71">
        <v>0</v>
      </c>
      <c r="QJ71">
        <v>360</v>
      </c>
      <c r="QK71">
        <v>600</v>
      </c>
      <c r="QX71" t="s">
        <v>2244</v>
      </c>
      <c r="SF71" t="s">
        <v>2245</v>
      </c>
      <c r="SG71">
        <v>1</v>
      </c>
      <c r="SH71">
        <v>0</v>
      </c>
      <c r="SI71">
        <v>0</v>
      </c>
      <c r="SJ71">
        <v>0</v>
      </c>
      <c r="AQG71" t="s">
        <v>2290</v>
      </c>
      <c r="AQH71">
        <v>1</v>
      </c>
      <c r="AQI71">
        <v>0</v>
      </c>
      <c r="AQJ71">
        <v>0</v>
      </c>
      <c r="AQK71">
        <v>0</v>
      </c>
      <c r="AQL71">
        <v>0</v>
      </c>
      <c r="AQM71">
        <v>0</v>
      </c>
      <c r="AQN71">
        <v>0</v>
      </c>
      <c r="AQO71">
        <v>0</v>
      </c>
      <c r="AQP71">
        <v>0</v>
      </c>
      <c r="AQQ71">
        <v>0</v>
      </c>
      <c r="AQS71" t="s">
        <v>2549</v>
      </c>
      <c r="AQT71">
        <v>0</v>
      </c>
      <c r="AQU71">
        <v>0</v>
      </c>
      <c r="AQV71">
        <v>1</v>
      </c>
      <c r="AQW71">
        <v>0</v>
      </c>
      <c r="AQX71">
        <v>0</v>
      </c>
      <c r="AQY71">
        <v>1</v>
      </c>
      <c r="AQZ71">
        <v>0</v>
      </c>
      <c r="ARA71">
        <v>0</v>
      </c>
      <c r="ARB71">
        <v>0</v>
      </c>
      <c r="ARC71">
        <v>0</v>
      </c>
      <c r="ARD71">
        <v>0</v>
      </c>
      <c r="ARF71" t="s">
        <v>2352</v>
      </c>
      <c r="ARG71" t="s">
        <v>2305</v>
      </c>
      <c r="ARH71" t="s">
        <v>2244</v>
      </c>
      <c r="ARI71">
        <v>1</v>
      </c>
      <c r="ARJ71">
        <v>0</v>
      </c>
      <c r="ARK71">
        <v>0</v>
      </c>
      <c r="ARL71">
        <v>0</v>
      </c>
      <c r="ARM71">
        <v>0</v>
      </c>
      <c r="ARN71">
        <v>0</v>
      </c>
      <c r="ARP71" t="s">
        <v>2244</v>
      </c>
      <c r="ASA71" t="s">
        <v>2259</v>
      </c>
      <c r="ASB71" t="s">
        <v>2290</v>
      </c>
      <c r="ASC71">
        <v>1</v>
      </c>
      <c r="ASD71">
        <v>0</v>
      </c>
      <c r="ASE71">
        <v>0</v>
      </c>
      <c r="ASF71">
        <v>0</v>
      </c>
      <c r="ASG71">
        <v>0</v>
      </c>
      <c r="ASH71">
        <v>0</v>
      </c>
      <c r="ASI71">
        <v>0</v>
      </c>
      <c r="ASJ71">
        <v>0</v>
      </c>
      <c r="ASK71">
        <v>0</v>
      </c>
      <c r="ASL71">
        <v>0</v>
      </c>
      <c r="ASN71" t="s">
        <v>2290</v>
      </c>
      <c r="ASO71">
        <v>1</v>
      </c>
      <c r="ASP71">
        <v>0</v>
      </c>
      <c r="ASQ71">
        <v>0</v>
      </c>
      <c r="ASR71">
        <v>0</v>
      </c>
      <c r="ASS71">
        <v>0</v>
      </c>
      <c r="AST71">
        <v>0</v>
      </c>
      <c r="ASU71">
        <v>0</v>
      </c>
      <c r="ASV71">
        <v>0</v>
      </c>
      <c r="ASW71">
        <v>0</v>
      </c>
      <c r="ASX71">
        <v>0</v>
      </c>
      <c r="ASZ71" t="s">
        <v>2290</v>
      </c>
      <c r="ATA71">
        <v>1</v>
      </c>
      <c r="ATB71">
        <v>0</v>
      </c>
      <c r="ATC71">
        <v>0</v>
      </c>
      <c r="ATD71">
        <v>0</v>
      </c>
      <c r="ATE71">
        <v>0</v>
      </c>
      <c r="ATF71">
        <v>0</v>
      </c>
      <c r="ATG71">
        <v>0</v>
      </c>
      <c r="ATH71">
        <v>0</v>
      </c>
      <c r="ATI71">
        <v>0</v>
      </c>
      <c r="ATK71" t="s">
        <v>2290</v>
      </c>
      <c r="ATL71">
        <v>1</v>
      </c>
      <c r="ATM71">
        <v>0</v>
      </c>
      <c r="ATN71">
        <v>0</v>
      </c>
      <c r="ATO71">
        <v>0</v>
      </c>
      <c r="ATP71">
        <v>0</v>
      </c>
      <c r="ATQ71">
        <v>0</v>
      </c>
      <c r="ATR71">
        <v>0</v>
      </c>
      <c r="ATS71">
        <v>0</v>
      </c>
      <c r="ATT71">
        <v>0</v>
      </c>
      <c r="ATV71" t="s">
        <v>2307</v>
      </c>
      <c r="ATW71" t="s">
        <v>2260</v>
      </c>
      <c r="ATZ71" t="s">
        <v>2436</v>
      </c>
      <c r="AUA71" t="s">
        <v>2260</v>
      </c>
      <c r="AUI71">
        <v>545175599</v>
      </c>
      <c r="AUJ71" s="165">
        <v>45371.689421296287</v>
      </c>
      <c r="AUM71" t="s">
        <v>2265</v>
      </c>
      <c r="AUN71" t="s">
        <v>2266</v>
      </c>
      <c r="AUO71" t="s">
        <v>2267</v>
      </c>
    </row>
    <row r="72" spans="1:504 1125:1237" x14ac:dyDescent="0.35">
      <c r="A72">
        <v>71</v>
      </c>
      <c r="B72" t="s">
        <v>2557</v>
      </c>
      <c r="C72" s="165">
        <v>45371</v>
      </c>
      <c r="D72" t="s">
        <v>2425</v>
      </c>
      <c r="E72" t="s">
        <v>2369</v>
      </c>
      <c r="F72" s="165">
        <v>45371.440842870368</v>
      </c>
      <c r="G72" s="165">
        <v>45371.450797685189</v>
      </c>
      <c r="H72" t="s">
        <v>2229</v>
      </c>
      <c r="K72" t="s">
        <v>2370</v>
      </c>
      <c r="L72" s="165">
        <v>45371</v>
      </c>
      <c r="M72" t="s">
        <v>2371</v>
      </c>
      <c r="N72" t="s">
        <v>2372</v>
      </c>
      <c r="O72" t="s">
        <v>2426</v>
      </c>
      <c r="P72" t="s">
        <v>2233</v>
      </c>
      <c r="S72" t="s">
        <v>2375</v>
      </c>
      <c r="T72" t="s">
        <v>2427</v>
      </c>
      <c r="V72" t="s">
        <v>2236</v>
      </c>
      <c r="X72" t="s">
        <v>2299</v>
      </c>
      <c r="AA72" t="s">
        <v>2290</v>
      </c>
      <c r="AB72">
        <v>0</v>
      </c>
      <c r="AC72">
        <v>0</v>
      </c>
      <c r="AD72">
        <v>0</v>
      </c>
      <c r="AE72">
        <v>1</v>
      </c>
      <c r="AF72">
        <v>1</v>
      </c>
      <c r="AI72"/>
      <c r="EK72" t="s">
        <v>2558</v>
      </c>
      <c r="EL72">
        <v>0</v>
      </c>
      <c r="EM72">
        <v>1</v>
      </c>
      <c r="EN72">
        <v>1</v>
      </c>
      <c r="EO72">
        <v>1</v>
      </c>
      <c r="EP72">
        <v>0</v>
      </c>
      <c r="EQ72">
        <v>3</v>
      </c>
      <c r="FD72" t="s">
        <v>2242</v>
      </c>
      <c r="FE72">
        <v>3250</v>
      </c>
      <c r="FF72" t="s">
        <v>2359</v>
      </c>
      <c r="FI72">
        <v>30</v>
      </c>
      <c r="FJ72">
        <v>2</v>
      </c>
      <c r="FK72">
        <v>0</v>
      </c>
      <c r="FL72">
        <v>100</v>
      </c>
      <c r="FM72">
        <v>200</v>
      </c>
      <c r="FO72" t="s">
        <v>2242</v>
      </c>
      <c r="FP72">
        <v>1500</v>
      </c>
      <c r="FQ72" t="s">
        <v>2359</v>
      </c>
      <c r="FT72">
        <v>30</v>
      </c>
      <c r="FU72">
        <v>2</v>
      </c>
      <c r="FV72">
        <v>0</v>
      </c>
      <c r="FW72">
        <v>50</v>
      </c>
      <c r="FX72">
        <v>100</v>
      </c>
      <c r="FZ72" t="s">
        <v>2242</v>
      </c>
      <c r="GA72">
        <v>750</v>
      </c>
      <c r="GB72" t="s">
        <v>2359</v>
      </c>
      <c r="GE72">
        <v>21</v>
      </c>
      <c r="GF72">
        <v>2</v>
      </c>
      <c r="GG72">
        <v>0</v>
      </c>
      <c r="GH72">
        <v>60</v>
      </c>
      <c r="GI72">
        <v>60</v>
      </c>
      <c r="GK72" t="s">
        <v>2244</v>
      </c>
      <c r="HH72" t="s">
        <v>2245</v>
      </c>
      <c r="HI72">
        <v>1</v>
      </c>
      <c r="HJ72">
        <v>0</v>
      </c>
      <c r="HK72">
        <v>0</v>
      </c>
      <c r="HL72">
        <v>0</v>
      </c>
      <c r="JB72" t="s">
        <v>2290</v>
      </c>
      <c r="JC72">
        <v>0</v>
      </c>
      <c r="JD72">
        <v>0</v>
      </c>
      <c r="JE72">
        <v>0</v>
      </c>
      <c r="JF72">
        <v>0</v>
      </c>
      <c r="JG72">
        <v>0</v>
      </c>
      <c r="JH72">
        <v>0</v>
      </c>
      <c r="JI72">
        <v>0</v>
      </c>
      <c r="JJ72">
        <v>0</v>
      </c>
      <c r="JK72">
        <v>0</v>
      </c>
      <c r="JL72">
        <v>0</v>
      </c>
      <c r="JM72">
        <v>0</v>
      </c>
      <c r="JN72">
        <v>0</v>
      </c>
      <c r="JO72">
        <v>0</v>
      </c>
      <c r="JP72">
        <v>0</v>
      </c>
      <c r="JQ72">
        <v>0</v>
      </c>
      <c r="JR72">
        <v>1</v>
      </c>
      <c r="JS72">
        <v>1</v>
      </c>
      <c r="JT72">
        <v>5</v>
      </c>
      <c r="AQG72" t="s">
        <v>2290</v>
      </c>
      <c r="AQH72">
        <v>1</v>
      </c>
      <c r="AQI72">
        <v>0</v>
      </c>
      <c r="AQJ72">
        <v>0</v>
      </c>
      <c r="AQK72">
        <v>0</v>
      </c>
      <c r="AQL72">
        <v>0</v>
      </c>
      <c r="AQM72">
        <v>0</v>
      </c>
      <c r="AQN72">
        <v>0</v>
      </c>
      <c r="AQO72">
        <v>0</v>
      </c>
      <c r="AQP72">
        <v>0</v>
      </c>
      <c r="AQQ72">
        <v>0</v>
      </c>
      <c r="AQS72" t="s">
        <v>2303</v>
      </c>
      <c r="AQT72">
        <v>1</v>
      </c>
      <c r="AQU72">
        <v>0</v>
      </c>
      <c r="AQV72">
        <v>0</v>
      </c>
      <c r="AQW72">
        <v>0</v>
      </c>
      <c r="AQX72">
        <v>0</v>
      </c>
      <c r="AQY72">
        <v>0</v>
      </c>
      <c r="AQZ72">
        <v>0</v>
      </c>
      <c r="ARA72">
        <v>0</v>
      </c>
      <c r="ARB72">
        <v>0</v>
      </c>
      <c r="ARC72">
        <v>0</v>
      </c>
      <c r="ARD72">
        <v>0</v>
      </c>
      <c r="ARF72" t="s">
        <v>2381</v>
      </c>
      <c r="ARG72" t="s">
        <v>2258</v>
      </c>
      <c r="ARH72" t="s">
        <v>2244</v>
      </c>
      <c r="ARI72">
        <v>1</v>
      </c>
      <c r="ARJ72">
        <v>0</v>
      </c>
      <c r="ARK72">
        <v>0</v>
      </c>
      <c r="ARL72">
        <v>0</v>
      </c>
      <c r="ARM72">
        <v>0</v>
      </c>
      <c r="ARN72">
        <v>0</v>
      </c>
      <c r="ARO72" t="s">
        <v>2306</v>
      </c>
      <c r="ARP72" t="s">
        <v>2244</v>
      </c>
      <c r="ASA72" t="s">
        <v>2259</v>
      </c>
      <c r="ASB72" t="s">
        <v>2290</v>
      </c>
      <c r="ASC72">
        <v>1</v>
      </c>
      <c r="ASD72">
        <v>0</v>
      </c>
      <c r="ASE72">
        <v>0</v>
      </c>
      <c r="ASF72">
        <v>0</v>
      </c>
      <c r="ASG72">
        <v>0</v>
      </c>
      <c r="ASH72">
        <v>0</v>
      </c>
      <c r="ASI72">
        <v>0</v>
      </c>
      <c r="ASJ72">
        <v>0</v>
      </c>
      <c r="ASK72">
        <v>0</v>
      </c>
      <c r="ASL72">
        <v>0</v>
      </c>
      <c r="ASN72" t="s">
        <v>2290</v>
      </c>
      <c r="ASO72">
        <v>1</v>
      </c>
      <c r="ASP72">
        <v>0</v>
      </c>
      <c r="ASQ72">
        <v>0</v>
      </c>
      <c r="ASR72">
        <v>0</v>
      </c>
      <c r="ASS72">
        <v>0</v>
      </c>
      <c r="AST72">
        <v>0</v>
      </c>
      <c r="ASU72">
        <v>0</v>
      </c>
      <c r="ASV72">
        <v>0</v>
      </c>
      <c r="ASW72">
        <v>0</v>
      </c>
      <c r="ASX72">
        <v>0</v>
      </c>
      <c r="ASZ72" t="s">
        <v>2290</v>
      </c>
      <c r="ATA72">
        <v>1</v>
      </c>
      <c r="ATB72">
        <v>0</v>
      </c>
      <c r="ATC72">
        <v>0</v>
      </c>
      <c r="ATD72">
        <v>0</v>
      </c>
      <c r="ATE72">
        <v>0</v>
      </c>
      <c r="ATF72">
        <v>0</v>
      </c>
      <c r="ATG72">
        <v>0</v>
      </c>
      <c r="ATH72">
        <v>0</v>
      </c>
      <c r="ATI72">
        <v>0</v>
      </c>
      <c r="ATK72" t="s">
        <v>2290</v>
      </c>
      <c r="ATL72">
        <v>1</v>
      </c>
      <c r="ATM72">
        <v>0</v>
      </c>
      <c r="ATN72">
        <v>0</v>
      </c>
      <c r="ATO72">
        <v>0</v>
      </c>
      <c r="ATP72">
        <v>0</v>
      </c>
      <c r="ATQ72">
        <v>0</v>
      </c>
      <c r="ATR72">
        <v>0</v>
      </c>
      <c r="ATS72">
        <v>0</v>
      </c>
      <c r="ATT72">
        <v>0</v>
      </c>
      <c r="ATV72" t="s">
        <v>2436</v>
      </c>
      <c r="ATW72" t="s">
        <v>2244</v>
      </c>
      <c r="ATZ72" t="s">
        <v>2436</v>
      </c>
      <c r="AUA72" t="s">
        <v>2244</v>
      </c>
      <c r="AUI72">
        <v>545175605</v>
      </c>
      <c r="AUJ72" s="165">
        <v>45371.689456018517</v>
      </c>
      <c r="AUM72" t="s">
        <v>2265</v>
      </c>
      <c r="AUN72" t="s">
        <v>2266</v>
      </c>
      <c r="AUO72" t="s">
        <v>2267</v>
      </c>
    </row>
    <row r="73" spans="1:504 1125:1237" x14ac:dyDescent="0.35">
      <c r="A73">
        <v>72</v>
      </c>
      <c r="B73" t="s">
        <v>2559</v>
      </c>
      <c r="C73" s="165">
        <v>45371</v>
      </c>
      <c r="D73" t="s">
        <v>2425</v>
      </c>
      <c r="E73" t="s">
        <v>2369</v>
      </c>
      <c r="F73" s="165">
        <v>45371.452899293981</v>
      </c>
      <c r="G73" s="165">
        <v>45371.455227905091</v>
      </c>
      <c r="H73" t="s">
        <v>2229</v>
      </c>
      <c r="K73" t="s">
        <v>2370</v>
      </c>
      <c r="L73" s="165">
        <v>45371</v>
      </c>
      <c r="M73" t="s">
        <v>2371</v>
      </c>
      <c r="N73" t="s">
        <v>2372</v>
      </c>
      <c r="O73" t="s">
        <v>2426</v>
      </c>
      <c r="P73" t="s">
        <v>2233</v>
      </c>
      <c r="S73" t="s">
        <v>2375</v>
      </c>
      <c r="T73" t="s">
        <v>2427</v>
      </c>
      <c r="V73" t="s">
        <v>2236</v>
      </c>
      <c r="X73" t="s">
        <v>2299</v>
      </c>
      <c r="AA73" t="s">
        <v>2290</v>
      </c>
      <c r="AB73">
        <v>0</v>
      </c>
      <c r="AC73">
        <v>0</v>
      </c>
      <c r="AD73">
        <v>0</v>
      </c>
      <c r="AE73">
        <v>1</v>
      </c>
      <c r="AF73">
        <v>1</v>
      </c>
      <c r="AI73"/>
      <c r="EK73" t="s">
        <v>2290</v>
      </c>
      <c r="EL73">
        <v>0</v>
      </c>
      <c r="EM73">
        <v>0</v>
      </c>
      <c r="EN73">
        <v>0</v>
      </c>
      <c r="EO73">
        <v>0</v>
      </c>
      <c r="EP73">
        <v>1</v>
      </c>
      <c r="EQ73">
        <v>1</v>
      </c>
      <c r="JB73" t="s">
        <v>2560</v>
      </c>
      <c r="JC73">
        <v>0</v>
      </c>
      <c r="JD73">
        <v>0</v>
      </c>
      <c r="JE73">
        <v>0</v>
      </c>
      <c r="JF73">
        <v>0</v>
      </c>
      <c r="JG73">
        <v>0</v>
      </c>
      <c r="JH73">
        <v>0</v>
      </c>
      <c r="JI73">
        <v>0</v>
      </c>
      <c r="JJ73">
        <v>0</v>
      </c>
      <c r="JK73">
        <v>0</v>
      </c>
      <c r="JL73">
        <v>1</v>
      </c>
      <c r="JM73">
        <v>0</v>
      </c>
      <c r="JN73">
        <v>0</v>
      </c>
      <c r="JO73">
        <v>0</v>
      </c>
      <c r="JP73">
        <v>0</v>
      </c>
      <c r="JQ73">
        <v>0</v>
      </c>
      <c r="JR73">
        <v>0</v>
      </c>
      <c r="JS73">
        <v>1</v>
      </c>
      <c r="JT73">
        <v>3</v>
      </c>
      <c r="OG73" t="s">
        <v>2242</v>
      </c>
      <c r="OH73">
        <v>3000</v>
      </c>
      <c r="OI73" t="s">
        <v>2359</v>
      </c>
      <c r="OL73">
        <v>30</v>
      </c>
      <c r="OM73">
        <v>2</v>
      </c>
      <c r="ON73">
        <v>0</v>
      </c>
      <c r="OO73">
        <v>100</v>
      </c>
      <c r="OP73">
        <v>100</v>
      </c>
      <c r="QX73" t="s">
        <v>2244</v>
      </c>
      <c r="SF73" t="s">
        <v>2245</v>
      </c>
      <c r="SG73">
        <v>1</v>
      </c>
      <c r="SH73">
        <v>0</v>
      </c>
      <c r="SI73">
        <v>0</v>
      </c>
      <c r="SJ73">
        <v>0</v>
      </c>
      <c r="AQG73" t="s">
        <v>2290</v>
      </c>
      <c r="AQH73">
        <v>1</v>
      </c>
      <c r="AQI73">
        <v>0</v>
      </c>
      <c r="AQJ73">
        <v>0</v>
      </c>
      <c r="AQK73">
        <v>0</v>
      </c>
      <c r="AQL73">
        <v>0</v>
      </c>
      <c r="AQM73">
        <v>0</v>
      </c>
      <c r="AQN73">
        <v>0</v>
      </c>
      <c r="AQO73">
        <v>0</v>
      </c>
      <c r="AQP73">
        <v>0</v>
      </c>
      <c r="AQQ73">
        <v>0</v>
      </c>
      <c r="AQS73" t="s">
        <v>2355</v>
      </c>
      <c r="AQT73">
        <v>0</v>
      </c>
      <c r="AQU73">
        <v>0</v>
      </c>
      <c r="AQV73">
        <v>1</v>
      </c>
      <c r="AQW73">
        <v>0</v>
      </c>
      <c r="AQX73">
        <v>0</v>
      </c>
      <c r="AQY73">
        <v>0</v>
      </c>
      <c r="AQZ73">
        <v>0</v>
      </c>
      <c r="ARA73">
        <v>0</v>
      </c>
      <c r="ARB73">
        <v>0</v>
      </c>
      <c r="ARC73">
        <v>0</v>
      </c>
      <c r="ARD73">
        <v>0</v>
      </c>
      <c r="ARF73" t="s">
        <v>2257</v>
      </c>
      <c r="ARG73" t="s">
        <v>2258</v>
      </c>
      <c r="ARH73" t="s">
        <v>2244</v>
      </c>
      <c r="ARI73">
        <v>1</v>
      </c>
      <c r="ARJ73">
        <v>0</v>
      </c>
      <c r="ARK73">
        <v>0</v>
      </c>
      <c r="ARL73">
        <v>0</v>
      </c>
      <c r="ARM73">
        <v>0</v>
      </c>
      <c r="ARN73">
        <v>0</v>
      </c>
      <c r="ARP73" t="s">
        <v>2244</v>
      </c>
      <c r="ASA73" t="s">
        <v>2259</v>
      </c>
      <c r="ASB73" t="s">
        <v>2290</v>
      </c>
      <c r="ASC73">
        <v>1</v>
      </c>
      <c r="ASD73">
        <v>0</v>
      </c>
      <c r="ASE73">
        <v>0</v>
      </c>
      <c r="ASF73">
        <v>0</v>
      </c>
      <c r="ASG73">
        <v>0</v>
      </c>
      <c r="ASH73">
        <v>0</v>
      </c>
      <c r="ASI73">
        <v>0</v>
      </c>
      <c r="ASJ73">
        <v>0</v>
      </c>
      <c r="ASK73">
        <v>0</v>
      </c>
      <c r="ASL73">
        <v>0</v>
      </c>
      <c r="ASN73" t="s">
        <v>2290</v>
      </c>
      <c r="ASO73">
        <v>1</v>
      </c>
      <c r="ASP73">
        <v>0</v>
      </c>
      <c r="ASQ73">
        <v>0</v>
      </c>
      <c r="ASR73">
        <v>0</v>
      </c>
      <c r="ASS73">
        <v>0</v>
      </c>
      <c r="AST73">
        <v>0</v>
      </c>
      <c r="ASU73">
        <v>0</v>
      </c>
      <c r="ASV73">
        <v>0</v>
      </c>
      <c r="ASW73">
        <v>0</v>
      </c>
      <c r="ASX73">
        <v>0</v>
      </c>
      <c r="ASZ73" t="s">
        <v>2290</v>
      </c>
      <c r="ATA73">
        <v>1</v>
      </c>
      <c r="ATB73">
        <v>0</v>
      </c>
      <c r="ATC73">
        <v>0</v>
      </c>
      <c r="ATD73">
        <v>0</v>
      </c>
      <c r="ATE73">
        <v>0</v>
      </c>
      <c r="ATF73">
        <v>0</v>
      </c>
      <c r="ATG73">
        <v>0</v>
      </c>
      <c r="ATH73">
        <v>0</v>
      </c>
      <c r="ATI73">
        <v>0</v>
      </c>
      <c r="ATK73" t="s">
        <v>2290</v>
      </c>
      <c r="ATL73">
        <v>1</v>
      </c>
      <c r="ATM73">
        <v>0</v>
      </c>
      <c r="ATN73">
        <v>0</v>
      </c>
      <c r="ATO73">
        <v>0</v>
      </c>
      <c r="ATP73">
        <v>0</v>
      </c>
      <c r="ATQ73">
        <v>0</v>
      </c>
      <c r="ATR73">
        <v>0</v>
      </c>
      <c r="ATS73">
        <v>0</v>
      </c>
      <c r="ATT73">
        <v>0</v>
      </c>
      <c r="ATV73" t="s">
        <v>2307</v>
      </c>
      <c r="ATW73" t="s">
        <v>2244</v>
      </c>
      <c r="ATZ73" t="s">
        <v>2436</v>
      </c>
      <c r="AUA73" t="s">
        <v>2244</v>
      </c>
      <c r="AUI73">
        <v>545175610</v>
      </c>
      <c r="AUJ73" s="165">
        <v>45371.689479166671</v>
      </c>
      <c r="AUM73" t="s">
        <v>2265</v>
      </c>
      <c r="AUN73" t="s">
        <v>2266</v>
      </c>
      <c r="AUO73" t="s">
        <v>2267</v>
      </c>
    </row>
    <row r="74" spans="1:504 1125:1237" x14ac:dyDescent="0.35">
      <c r="A74">
        <v>73</v>
      </c>
      <c r="B74" t="s">
        <v>2561</v>
      </c>
      <c r="C74" s="165">
        <v>45371</v>
      </c>
      <c r="D74" t="s">
        <v>2425</v>
      </c>
      <c r="E74" t="s">
        <v>2369</v>
      </c>
      <c r="F74" s="165">
        <v>45371.456951608787</v>
      </c>
      <c r="G74" s="165">
        <v>45371.460158333342</v>
      </c>
      <c r="H74" t="s">
        <v>2229</v>
      </c>
      <c r="K74" t="s">
        <v>2370</v>
      </c>
      <c r="L74" s="165">
        <v>45371</v>
      </c>
      <c r="M74" t="s">
        <v>2371</v>
      </c>
      <c r="N74" t="s">
        <v>2372</v>
      </c>
      <c r="O74" t="s">
        <v>2426</v>
      </c>
      <c r="P74" t="s">
        <v>2233</v>
      </c>
      <c r="S74" t="s">
        <v>2375</v>
      </c>
      <c r="T74" t="s">
        <v>2427</v>
      </c>
      <c r="V74" t="s">
        <v>2236</v>
      </c>
      <c r="X74" t="s">
        <v>2299</v>
      </c>
      <c r="AA74" t="s">
        <v>2290</v>
      </c>
      <c r="AB74">
        <v>0</v>
      </c>
      <c r="AC74">
        <v>0</v>
      </c>
      <c r="AD74">
        <v>0</v>
      </c>
      <c r="AE74">
        <v>1</v>
      </c>
      <c r="AF74">
        <v>1</v>
      </c>
      <c r="AI74"/>
      <c r="EK74" t="s">
        <v>2290</v>
      </c>
      <c r="EL74">
        <v>0</v>
      </c>
      <c r="EM74">
        <v>0</v>
      </c>
      <c r="EN74">
        <v>0</v>
      </c>
      <c r="EO74">
        <v>0</v>
      </c>
      <c r="EP74">
        <v>1</v>
      </c>
      <c r="EQ74">
        <v>1</v>
      </c>
      <c r="JB74" t="s">
        <v>2562</v>
      </c>
      <c r="JC74">
        <v>0</v>
      </c>
      <c r="JD74">
        <v>0</v>
      </c>
      <c r="JE74">
        <v>0</v>
      </c>
      <c r="JF74">
        <v>0</v>
      </c>
      <c r="JG74">
        <v>0</v>
      </c>
      <c r="JH74">
        <v>1</v>
      </c>
      <c r="JI74">
        <v>0</v>
      </c>
      <c r="JJ74">
        <v>0</v>
      </c>
      <c r="JK74">
        <v>0</v>
      </c>
      <c r="JL74">
        <v>0</v>
      </c>
      <c r="JM74">
        <v>0</v>
      </c>
      <c r="JN74">
        <v>0</v>
      </c>
      <c r="JO74">
        <v>0</v>
      </c>
      <c r="JP74">
        <v>0</v>
      </c>
      <c r="JQ74">
        <v>0</v>
      </c>
      <c r="JR74">
        <v>0</v>
      </c>
      <c r="JS74">
        <v>1</v>
      </c>
      <c r="JT74">
        <v>3</v>
      </c>
      <c r="MI74" t="s">
        <v>2242</v>
      </c>
      <c r="MJ74">
        <v>300</v>
      </c>
      <c r="MK74" t="s">
        <v>2359</v>
      </c>
      <c r="MN74">
        <v>30</v>
      </c>
      <c r="MO74">
        <v>2</v>
      </c>
      <c r="MP74">
        <v>0</v>
      </c>
      <c r="MQ74">
        <v>100</v>
      </c>
      <c r="MR74">
        <v>100</v>
      </c>
      <c r="QX74" t="s">
        <v>2244</v>
      </c>
      <c r="SF74" t="s">
        <v>2245</v>
      </c>
      <c r="SG74">
        <v>1</v>
      </c>
      <c r="SH74">
        <v>0</v>
      </c>
      <c r="SI74">
        <v>0</v>
      </c>
      <c r="SJ74">
        <v>0</v>
      </c>
      <c r="AQG74" t="s">
        <v>2290</v>
      </c>
      <c r="AQH74">
        <v>1</v>
      </c>
      <c r="AQI74">
        <v>0</v>
      </c>
      <c r="AQJ74">
        <v>0</v>
      </c>
      <c r="AQK74">
        <v>0</v>
      </c>
      <c r="AQL74">
        <v>0</v>
      </c>
      <c r="AQM74">
        <v>0</v>
      </c>
      <c r="AQN74">
        <v>0</v>
      </c>
      <c r="AQO74">
        <v>0</v>
      </c>
      <c r="AQP74">
        <v>0</v>
      </c>
      <c r="AQQ74">
        <v>0</v>
      </c>
      <c r="AQS74" t="s">
        <v>2355</v>
      </c>
      <c r="AQT74">
        <v>0</v>
      </c>
      <c r="AQU74">
        <v>0</v>
      </c>
      <c r="AQV74">
        <v>1</v>
      </c>
      <c r="AQW74">
        <v>0</v>
      </c>
      <c r="AQX74">
        <v>0</v>
      </c>
      <c r="AQY74">
        <v>0</v>
      </c>
      <c r="AQZ74">
        <v>0</v>
      </c>
      <c r="ARA74">
        <v>0</v>
      </c>
      <c r="ARB74">
        <v>0</v>
      </c>
      <c r="ARC74">
        <v>0</v>
      </c>
      <c r="ARD74">
        <v>0</v>
      </c>
      <c r="ARF74" t="s">
        <v>2257</v>
      </c>
      <c r="ARG74" t="s">
        <v>2258</v>
      </c>
      <c r="ARH74" t="s">
        <v>2244</v>
      </c>
      <c r="ARI74">
        <v>1</v>
      </c>
      <c r="ARJ74">
        <v>0</v>
      </c>
      <c r="ARK74">
        <v>0</v>
      </c>
      <c r="ARL74">
        <v>0</v>
      </c>
      <c r="ARM74">
        <v>0</v>
      </c>
      <c r="ARN74">
        <v>0</v>
      </c>
      <c r="ARP74" t="s">
        <v>2244</v>
      </c>
      <c r="ASA74" t="s">
        <v>2259</v>
      </c>
      <c r="ASB74" t="s">
        <v>2290</v>
      </c>
      <c r="ASC74">
        <v>1</v>
      </c>
      <c r="ASD74">
        <v>0</v>
      </c>
      <c r="ASE74">
        <v>0</v>
      </c>
      <c r="ASF74">
        <v>0</v>
      </c>
      <c r="ASG74">
        <v>0</v>
      </c>
      <c r="ASH74">
        <v>0</v>
      </c>
      <c r="ASI74">
        <v>0</v>
      </c>
      <c r="ASJ74">
        <v>0</v>
      </c>
      <c r="ASK74">
        <v>0</v>
      </c>
      <c r="ASL74">
        <v>0</v>
      </c>
      <c r="ASN74" t="s">
        <v>2290</v>
      </c>
      <c r="ASO74">
        <v>1</v>
      </c>
      <c r="ASP74">
        <v>0</v>
      </c>
      <c r="ASQ74">
        <v>0</v>
      </c>
      <c r="ASR74">
        <v>0</v>
      </c>
      <c r="ASS74">
        <v>0</v>
      </c>
      <c r="AST74">
        <v>0</v>
      </c>
      <c r="ASU74">
        <v>0</v>
      </c>
      <c r="ASV74">
        <v>0</v>
      </c>
      <c r="ASW74">
        <v>0</v>
      </c>
      <c r="ASX74">
        <v>0</v>
      </c>
      <c r="ASZ74" t="s">
        <v>2290</v>
      </c>
      <c r="ATA74">
        <v>1</v>
      </c>
      <c r="ATB74">
        <v>0</v>
      </c>
      <c r="ATC74">
        <v>0</v>
      </c>
      <c r="ATD74">
        <v>0</v>
      </c>
      <c r="ATE74">
        <v>0</v>
      </c>
      <c r="ATF74">
        <v>0</v>
      </c>
      <c r="ATG74">
        <v>0</v>
      </c>
      <c r="ATH74">
        <v>0</v>
      </c>
      <c r="ATI74">
        <v>0</v>
      </c>
      <c r="ATK74" t="s">
        <v>2290</v>
      </c>
      <c r="ATL74">
        <v>1</v>
      </c>
      <c r="ATM74">
        <v>0</v>
      </c>
      <c r="ATN74">
        <v>0</v>
      </c>
      <c r="ATO74">
        <v>0</v>
      </c>
      <c r="ATP74">
        <v>0</v>
      </c>
      <c r="ATQ74">
        <v>0</v>
      </c>
      <c r="ATR74">
        <v>0</v>
      </c>
      <c r="ATS74">
        <v>0</v>
      </c>
      <c r="ATT74">
        <v>0</v>
      </c>
      <c r="ATV74" t="s">
        <v>2436</v>
      </c>
      <c r="ATW74" t="s">
        <v>2244</v>
      </c>
      <c r="ATZ74" t="s">
        <v>2437</v>
      </c>
      <c r="AUA74" t="s">
        <v>2244</v>
      </c>
      <c r="AUI74">
        <v>545175613</v>
      </c>
      <c r="AUJ74" s="165">
        <v>45371.689513888887</v>
      </c>
      <c r="AUM74" t="s">
        <v>2265</v>
      </c>
      <c r="AUN74" t="s">
        <v>2266</v>
      </c>
      <c r="AUO74" t="s">
        <v>2267</v>
      </c>
    </row>
    <row r="75" spans="1:504 1125:1237" x14ac:dyDescent="0.35">
      <c r="A75">
        <v>74</v>
      </c>
      <c r="B75" t="s">
        <v>2563</v>
      </c>
      <c r="C75" s="165">
        <v>45371</v>
      </c>
      <c r="D75" t="s">
        <v>2425</v>
      </c>
      <c r="E75" t="s">
        <v>2369</v>
      </c>
      <c r="F75" s="165">
        <v>45371.460265474539</v>
      </c>
      <c r="G75" s="165">
        <v>45371.464765497687</v>
      </c>
      <c r="H75" t="s">
        <v>2229</v>
      </c>
      <c r="K75" t="s">
        <v>2370</v>
      </c>
      <c r="L75" s="165">
        <v>45371</v>
      </c>
      <c r="M75" t="s">
        <v>2371</v>
      </c>
      <c r="N75" t="s">
        <v>2372</v>
      </c>
      <c r="O75" t="s">
        <v>2426</v>
      </c>
      <c r="P75" t="s">
        <v>2233</v>
      </c>
      <c r="S75" t="s">
        <v>2375</v>
      </c>
      <c r="T75" t="s">
        <v>2427</v>
      </c>
      <c r="V75" t="s">
        <v>2236</v>
      </c>
      <c r="X75" t="s">
        <v>2299</v>
      </c>
      <c r="AA75" t="s">
        <v>2290</v>
      </c>
      <c r="AB75">
        <v>0</v>
      </c>
      <c r="AC75">
        <v>0</v>
      </c>
      <c r="AD75">
        <v>0</v>
      </c>
      <c r="AE75">
        <v>1</v>
      </c>
      <c r="AF75">
        <v>1</v>
      </c>
      <c r="AI75"/>
      <c r="EK75" t="s">
        <v>2290</v>
      </c>
      <c r="EL75">
        <v>0</v>
      </c>
      <c r="EM75">
        <v>0</v>
      </c>
      <c r="EN75">
        <v>0</v>
      </c>
      <c r="EO75">
        <v>0</v>
      </c>
      <c r="EP75">
        <v>1</v>
      </c>
      <c r="EQ75">
        <v>1</v>
      </c>
      <c r="JB75" t="s">
        <v>2564</v>
      </c>
      <c r="JC75">
        <v>0</v>
      </c>
      <c r="JD75">
        <v>0</v>
      </c>
      <c r="JE75">
        <v>0</v>
      </c>
      <c r="JF75">
        <v>1</v>
      </c>
      <c r="JG75">
        <v>1</v>
      </c>
      <c r="JH75">
        <v>0</v>
      </c>
      <c r="JI75">
        <v>0</v>
      </c>
      <c r="JJ75">
        <v>0</v>
      </c>
      <c r="JK75">
        <v>0</v>
      </c>
      <c r="JL75">
        <v>0</v>
      </c>
      <c r="JM75">
        <v>0</v>
      </c>
      <c r="JN75">
        <v>0</v>
      </c>
      <c r="JO75">
        <v>0</v>
      </c>
      <c r="JP75">
        <v>0</v>
      </c>
      <c r="JQ75">
        <v>0</v>
      </c>
      <c r="JR75">
        <v>0</v>
      </c>
      <c r="JS75">
        <v>2</v>
      </c>
      <c r="JT75">
        <v>4</v>
      </c>
      <c r="LM75" t="s">
        <v>2242</v>
      </c>
      <c r="LN75">
        <v>6000</v>
      </c>
      <c r="LO75" t="s">
        <v>2359</v>
      </c>
      <c r="LR75">
        <v>21</v>
      </c>
      <c r="LS75">
        <v>3</v>
      </c>
      <c r="LT75">
        <v>0</v>
      </c>
      <c r="LU75">
        <v>60</v>
      </c>
      <c r="LV75">
        <v>150</v>
      </c>
      <c r="LX75" t="s">
        <v>2242</v>
      </c>
      <c r="LY75">
        <v>5500</v>
      </c>
      <c r="LZ75" t="s">
        <v>2359</v>
      </c>
      <c r="MC75">
        <v>21</v>
      </c>
      <c r="MD75">
        <v>2</v>
      </c>
      <c r="ME75">
        <v>0</v>
      </c>
      <c r="MF75">
        <v>50</v>
      </c>
      <c r="MG75">
        <v>150</v>
      </c>
      <c r="QX75" t="s">
        <v>2244</v>
      </c>
      <c r="SF75" t="s">
        <v>2245</v>
      </c>
      <c r="SG75">
        <v>1</v>
      </c>
      <c r="SH75">
        <v>0</v>
      </c>
      <c r="SI75">
        <v>0</v>
      </c>
      <c r="SJ75">
        <v>0</v>
      </c>
      <c r="AQG75" t="s">
        <v>2290</v>
      </c>
      <c r="AQH75">
        <v>1</v>
      </c>
      <c r="AQI75">
        <v>0</v>
      </c>
      <c r="AQJ75">
        <v>0</v>
      </c>
      <c r="AQK75">
        <v>0</v>
      </c>
      <c r="AQL75">
        <v>0</v>
      </c>
      <c r="AQM75">
        <v>0</v>
      </c>
      <c r="AQN75">
        <v>0</v>
      </c>
      <c r="AQO75">
        <v>0</v>
      </c>
      <c r="AQP75">
        <v>0</v>
      </c>
      <c r="AQQ75">
        <v>0</v>
      </c>
      <c r="AQS75" t="s">
        <v>2549</v>
      </c>
      <c r="AQT75">
        <v>0</v>
      </c>
      <c r="AQU75">
        <v>0</v>
      </c>
      <c r="AQV75">
        <v>1</v>
      </c>
      <c r="AQW75">
        <v>0</v>
      </c>
      <c r="AQX75">
        <v>0</v>
      </c>
      <c r="AQY75">
        <v>1</v>
      </c>
      <c r="AQZ75">
        <v>0</v>
      </c>
      <c r="ARA75">
        <v>0</v>
      </c>
      <c r="ARB75">
        <v>0</v>
      </c>
      <c r="ARC75">
        <v>0</v>
      </c>
      <c r="ARD75">
        <v>0</v>
      </c>
      <c r="ARF75" t="s">
        <v>2352</v>
      </c>
      <c r="ARG75" t="s">
        <v>2305</v>
      </c>
      <c r="ARH75" t="s">
        <v>2244</v>
      </c>
      <c r="ARI75">
        <v>1</v>
      </c>
      <c r="ARJ75">
        <v>0</v>
      </c>
      <c r="ARK75">
        <v>0</v>
      </c>
      <c r="ARL75">
        <v>0</v>
      </c>
      <c r="ARM75">
        <v>0</v>
      </c>
      <c r="ARN75">
        <v>0</v>
      </c>
      <c r="ARP75" t="s">
        <v>2244</v>
      </c>
      <c r="ASA75" t="s">
        <v>2259</v>
      </c>
      <c r="ASB75" t="s">
        <v>2290</v>
      </c>
      <c r="ASC75">
        <v>1</v>
      </c>
      <c r="ASD75">
        <v>0</v>
      </c>
      <c r="ASE75">
        <v>0</v>
      </c>
      <c r="ASF75">
        <v>0</v>
      </c>
      <c r="ASG75">
        <v>0</v>
      </c>
      <c r="ASH75">
        <v>0</v>
      </c>
      <c r="ASI75">
        <v>0</v>
      </c>
      <c r="ASJ75">
        <v>0</v>
      </c>
      <c r="ASK75">
        <v>0</v>
      </c>
      <c r="ASL75">
        <v>0</v>
      </c>
      <c r="ASN75" t="s">
        <v>2290</v>
      </c>
      <c r="ASO75">
        <v>1</v>
      </c>
      <c r="ASP75">
        <v>0</v>
      </c>
      <c r="ASQ75">
        <v>0</v>
      </c>
      <c r="ASR75">
        <v>0</v>
      </c>
      <c r="ASS75">
        <v>0</v>
      </c>
      <c r="AST75">
        <v>0</v>
      </c>
      <c r="ASU75">
        <v>0</v>
      </c>
      <c r="ASV75">
        <v>0</v>
      </c>
      <c r="ASW75">
        <v>0</v>
      </c>
      <c r="ASX75">
        <v>0</v>
      </c>
      <c r="ASZ75" t="s">
        <v>2290</v>
      </c>
      <c r="ATA75">
        <v>1</v>
      </c>
      <c r="ATB75">
        <v>0</v>
      </c>
      <c r="ATC75">
        <v>0</v>
      </c>
      <c r="ATD75">
        <v>0</v>
      </c>
      <c r="ATE75">
        <v>0</v>
      </c>
      <c r="ATF75">
        <v>0</v>
      </c>
      <c r="ATG75">
        <v>0</v>
      </c>
      <c r="ATH75">
        <v>0</v>
      </c>
      <c r="ATI75">
        <v>0</v>
      </c>
      <c r="ATK75" t="s">
        <v>2290</v>
      </c>
      <c r="ATL75">
        <v>1</v>
      </c>
      <c r="ATM75">
        <v>0</v>
      </c>
      <c r="ATN75">
        <v>0</v>
      </c>
      <c r="ATO75">
        <v>0</v>
      </c>
      <c r="ATP75">
        <v>0</v>
      </c>
      <c r="ATQ75">
        <v>0</v>
      </c>
      <c r="ATR75">
        <v>0</v>
      </c>
      <c r="ATS75">
        <v>0</v>
      </c>
      <c r="ATT75">
        <v>0</v>
      </c>
      <c r="ATV75" t="s">
        <v>2436</v>
      </c>
      <c r="ATW75" t="s">
        <v>2260</v>
      </c>
      <c r="ATZ75" t="s">
        <v>2436</v>
      </c>
      <c r="AUA75" t="s">
        <v>2260</v>
      </c>
      <c r="AUI75">
        <v>545175618</v>
      </c>
      <c r="AUJ75" s="165">
        <v>45371.68954861111</v>
      </c>
      <c r="AUM75" t="s">
        <v>2265</v>
      </c>
      <c r="AUN75" t="s">
        <v>2266</v>
      </c>
      <c r="AUO75" t="s">
        <v>2267</v>
      </c>
    </row>
    <row r="76" spans="1:504 1125:1237" x14ac:dyDescent="0.35">
      <c r="A76">
        <v>75</v>
      </c>
      <c r="B76" t="s">
        <v>2565</v>
      </c>
      <c r="C76" s="165">
        <v>45371</v>
      </c>
      <c r="D76" t="s">
        <v>2425</v>
      </c>
      <c r="E76" t="s">
        <v>2369</v>
      </c>
      <c r="F76" s="165">
        <v>45371.464892488417</v>
      </c>
      <c r="G76" s="165">
        <v>45371.471011655092</v>
      </c>
      <c r="H76" t="s">
        <v>2229</v>
      </c>
      <c r="K76" t="s">
        <v>2370</v>
      </c>
      <c r="L76" s="165">
        <v>45371</v>
      </c>
      <c r="M76" t="s">
        <v>2371</v>
      </c>
      <c r="N76" t="s">
        <v>2372</v>
      </c>
      <c r="O76" t="s">
        <v>2426</v>
      </c>
      <c r="P76" t="s">
        <v>2233</v>
      </c>
      <c r="S76" t="s">
        <v>2375</v>
      </c>
      <c r="T76" t="s">
        <v>2427</v>
      </c>
      <c r="V76" t="s">
        <v>2236</v>
      </c>
      <c r="X76" t="s">
        <v>2299</v>
      </c>
      <c r="AA76" t="s">
        <v>2290</v>
      </c>
      <c r="AB76">
        <v>0</v>
      </c>
      <c r="AC76">
        <v>0</v>
      </c>
      <c r="AD76">
        <v>0</v>
      </c>
      <c r="AE76">
        <v>1</v>
      </c>
      <c r="AF76">
        <v>1</v>
      </c>
      <c r="AI76"/>
      <c r="EK76" t="s">
        <v>2290</v>
      </c>
      <c r="EL76">
        <v>0</v>
      </c>
      <c r="EM76">
        <v>0</v>
      </c>
      <c r="EN76">
        <v>0</v>
      </c>
      <c r="EO76">
        <v>0</v>
      </c>
      <c r="EP76">
        <v>1</v>
      </c>
      <c r="EQ76">
        <v>1</v>
      </c>
      <c r="JB76" t="s">
        <v>2533</v>
      </c>
      <c r="JC76">
        <v>0</v>
      </c>
      <c r="JD76">
        <v>0</v>
      </c>
      <c r="JE76">
        <v>0</v>
      </c>
      <c r="JF76">
        <v>0</v>
      </c>
      <c r="JG76">
        <v>0</v>
      </c>
      <c r="JH76">
        <v>0</v>
      </c>
      <c r="JI76">
        <v>0</v>
      </c>
      <c r="JJ76">
        <v>0</v>
      </c>
      <c r="JK76">
        <v>0</v>
      </c>
      <c r="JL76">
        <v>0</v>
      </c>
      <c r="JM76">
        <v>0</v>
      </c>
      <c r="JN76">
        <v>0</v>
      </c>
      <c r="JO76">
        <v>0</v>
      </c>
      <c r="JP76">
        <v>1</v>
      </c>
      <c r="JQ76">
        <v>0</v>
      </c>
      <c r="JR76">
        <v>0</v>
      </c>
      <c r="JS76">
        <v>1</v>
      </c>
      <c r="JT76">
        <v>3</v>
      </c>
      <c r="PY76" t="s">
        <v>2242</v>
      </c>
      <c r="PZ76" t="s">
        <v>2236</v>
      </c>
      <c r="QA76">
        <v>2250</v>
      </c>
      <c r="QD76" t="s">
        <v>2359</v>
      </c>
      <c r="QG76">
        <v>21</v>
      </c>
      <c r="QH76">
        <v>2</v>
      </c>
      <c r="QI76">
        <v>0</v>
      </c>
      <c r="QJ76">
        <v>200</v>
      </c>
      <c r="QK76">
        <v>300</v>
      </c>
      <c r="QX76" t="s">
        <v>2244</v>
      </c>
      <c r="SF76" t="s">
        <v>2245</v>
      </c>
      <c r="SG76">
        <v>1</v>
      </c>
      <c r="SH76">
        <v>0</v>
      </c>
      <c r="SI76">
        <v>0</v>
      </c>
      <c r="SJ76">
        <v>0</v>
      </c>
      <c r="AQG76" t="s">
        <v>2290</v>
      </c>
      <c r="AQH76">
        <v>1</v>
      </c>
      <c r="AQI76">
        <v>0</v>
      </c>
      <c r="AQJ76">
        <v>0</v>
      </c>
      <c r="AQK76">
        <v>0</v>
      </c>
      <c r="AQL76">
        <v>0</v>
      </c>
      <c r="AQM76">
        <v>0</v>
      </c>
      <c r="AQN76">
        <v>0</v>
      </c>
      <c r="AQO76">
        <v>0</v>
      </c>
      <c r="AQP76">
        <v>0</v>
      </c>
      <c r="AQQ76">
        <v>0</v>
      </c>
      <c r="AQS76" t="s">
        <v>2355</v>
      </c>
      <c r="AQT76">
        <v>0</v>
      </c>
      <c r="AQU76">
        <v>0</v>
      </c>
      <c r="AQV76">
        <v>1</v>
      </c>
      <c r="AQW76">
        <v>0</v>
      </c>
      <c r="AQX76">
        <v>0</v>
      </c>
      <c r="AQY76">
        <v>0</v>
      </c>
      <c r="AQZ76">
        <v>0</v>
      </c>
      <c r="ARA76">
        <v>0</v>
      </c>
      <c r="ARB76">
        <v>0</v>
      </c>
      <c r="ARC76">
        <v>0</v>
      </c>
      <c r="ARD76">
        <v>0</v>
      </c>
      <c r="ARF76" t="s">
        <v>2352</v>
      </c>
      <c r="ARG76" t="s">
        <v>2305</v>
      </c>
      <c r="ARH76" t="s">
        <v>2244</v>
      </c>
      <c r="ARI76">
        <v>1</v>
      </c>
      <c r="ARJ76">
        <v>0</v>
      </c>
      <c r="ARK76">
        <v>0</v>
      </c>
      <c r="ARL76">
        <v>0</v>
      </c>
      <c r="ARM76">
        <v>0</v>
      </c>
      <c r="ARN76">
        <v>0</v>
      </c>
      <c r="ARP76" t="s">
        <v>2244</v>
      </c>
      <c r="ASA76" t="s">
        <v>2259</v>
      </c>
      <c r="ASB76" t="s">
        <v>2290</v>
      </c>
      <c r="ASC76">
        <v>1</v>
      </c>
      <c r="ASD76">
        <v>0</v>
      </c>
      <c r="ASE76">
        <v>0</v>
      </c>
      <c r="ASF76">
        <v>0</v>
      </c>
      <c r="ASG76">
        <v>0</v>
      </c>
      <c r="ASH76">
        <v>0</v>
      </c>
      <c r="ASI76">
        <v>0</v>
      </c>
      <c r="ASJ76">
        <v>0</v>
      </c>
      <c r="ASK76">
        <v>0</v>
      </c>
      <c r="ASL76">
        <v>0</v>
      </c>
      <c r="ASN76" t="s">
        <v>2290</v>
      </c>
      <c r="ASO76">
        <v>1</v>
      </c>
      <c r="ASP76">
        <v>0</v>
      </c>
      <c r="ASQ76">
        <v>0</v>
      </c>
      <c r="ASR76">
        <v>0</v>
      </c>
      <c r="ASS76">
        <v>0</v>
      </c>
      <c r="AST76">
        <v>0</v>
      </c>
      <c r="ASU76">
        <v>0</v>
      </c>
      <c r="ASV76">
        <v>0</v>
      </c>
      <c r="ASW76">
        <v>0</v>
      </c>
      <c r="ASX76">
        <v>0</v>
      </c>
      <c r="ASZ76" t="s">
        <v>2290</v>
      </c>
      <c r="ATA76">
        <v>1</v>
      </c>
      <c r="ATB76">
        <v>0</v>
      </c>
      <c r="ATC76">
        <v>0</v>
      </c>
      <c r="ATD76">
        <v>0</v>
      </c>
      <c r="ATE76">
        <v>0</v>
      </c>
      <c r="ATF76">
        <v>0</v>
      </c>
      <c r="ATG76">
        <v>0</v>
      </c>
      <c r="ATH76">
        <v>0</v>
      </c>
      <c r="ATI76">
        <v>0</v>
      </c>
      <c r="ATK76" t="s">
        <v>2290</v>
      </c>
      <c r="ATL76">
        <v>1</v>
      </c>
      <c r="ATM76">
        <v>0</v>
      </c>
      <c r="ATN76">
        <v>0</v>
      </c>
      <c r="ATO76">
        <v>0</v>
      </c>
      <c r="ATP76">
        <v>0</v>
      </c>
      <c r="ATQ76">
        <v>0</v>
      </c>
      <c r="ATR76">
        <v>0</v>
      </c>
      <c r="ATS76">
        <v>0</v>
      </c>
      <c r="ATT76">
        <v>0</v>
      </c>
      <c r="ATV76" t="s">
        <v>2436</v>
      </c>
      <c r="ATW76" t="s">
        <v>2244</v>
      </c>
      <c r="ATZ76" t="s">
        <v>2437</v>
      </c>
      <c r="AUA76" t="s">
        <v>2244</v>
      </c>
      <c r="AUI76">
        <v>545175621</v>
      </c>
      <c r="AUJ76" s="165">
        <v>45371.689583333333</v>
      </c>
      <c r="AUM76" t="s">
        <v>2265</v>
      </c>
      <c r="AUN76" t="s">
        <v>2266</v>
      </c>
      <c r="AUO76" t="s">
        <v>2267</v>
      </c>
    </row>
    <row r="77" spans="1:504 1125:1237" x14ac:dyDescent="0.35">
      <c r="A77">
        <v>76</v>
      </c>
      <c r="B77" t="s">
        <v>2566</v>
      </c>
      <c r="C77" s="165">
        <v>45371</v>
      </c>
      <c r="D77" t="s">
        <v>2425</v>
      </c>
      <c r="E77" t="s">
        <v>2369</v>
      </c>
      <c r="F77" s="165">
        <v>45371.471215462967</v>
      </c>
      <c r="G77" s="165">
        <v>45371.474833541673</v>
      </c>
      <c r="H77" t="s">
        <v>2229</v>
      </c>
      <c r="K77" t="s">
        <v>2370</v>
      </c>
      <c r="L77" s="165">
        <v>45371</v>
      </c>
      <c r="M77" t="s">
        <v>2371</v>
      </c>
      <c r="N77" t="s">
        <v>2372</v>
      </c>
      <c r="O77" t="s">
        <v>2426</v>
      </c>
      <c r="P77" t="s">
        <v>2233</v>
      </c>
      <c r="S77" t="s">
        <v>2375</v>
      </c>
      <c r="T77" t="s">
        <v>2427</v>
      </c>
      <c r="V77" t="s">
        <v>2236</v>
      </c>
      <c r="X77" t="s">
        <v>2299</v>
      </c>
      <c r="AA77" t="s">
        <v>2290</v>
      </c>
      <c r="AB77">
        <v>0</v>
      </c>
      <c r="AC77">
        <v>0</v>
      </c>
      <c r="AD77">
        <v>0</v>
      </c>
      <c r="AE77">
        <v>1</v>
      </c>
      <c r="AF77">
        <v>1</v>
      </c>
      <c r="AI77"/>
      <c r="EK77" t="s">
        <v>2290</v>
      </c>
      <c r="EL77">
        <v>0</v>
      </c>
      <c r="EM77">
        <v>0</v>
      </c>
      <c r="EN77">
        <v>0</v>
      </c>
      <c r="EO77">
        <v>0</v>
      </c>
      <c r="EP77">
        <v>1</v>
      </c>
      <c r="EQ77">
        <v>1</v>
      </c>
      <c r="JB77" t="s">
        <v>2567</v>
      </c>
      <c r="JC77">
        <v>0</v>
      </c>
      <c r="JD77">
        <v>0</v>
      </c>
      <c r="JE77">
        <v>0</v>
      </c>
      <c r="JF77">
        <v>0</v>
      </c>
      <c r="JG77">
        <v>0</v>
      </c>
      <c r="JH77">
        <v>0</v>
      </c>
      <c r="JI77">
        <v>0</v>
      </c>
      <c r="JJ77">
        <v>0</v>
      </c>
      <c r="JK77">
        <v>0</v>
      </c>
      <c r="JL77">
        <v>0</v>
      </c>
      <c r="JM77">
        <v>1</v>
      </c>
      <c r="JN77">
        <v>0</v>
      </c>
      <c r="JO77">
        <v>0</v>
      </c>
      <c r="JP77">
        <v>0</v>
      </c>
      <c r="JQ77">
        <v>0</v>
      </c>
      <c r="JR77">
        <v>0</v>
      </c>
      <c r="JS77">
        <v>1</v>
      </c>
      <c r="JT77">
        <v>3</v>
      </c>
      <c r="OR77" t="s">
        <v>2242</v>
      </c>
      <c r="OS77">
        <v>2000</v>
      </c>
      <c r="OT77" t="s">
        <v>2359</v>
      </c>
      <c r="OW77">
        <v>30</v>
      </c>
      <c r="OX77">
        <v>2</v>
      </c>
      <c r="OY77">
        <v>0</v>
      </c>
      <c r="OZ77">
        <v>150</v>
      </c>
      <c r="PA77">
        <v>200</v>
      </c>
      <c r="QX77" t="s">
        <v>2244</v>
      </c>
      <c r="SF77" t="s">
        <v>2245</v>
      </c>
      <c r="SG77">
        <v>1</v>
      </c>
      <c r="SH77">
        <v>0</v>
      </c>
      <c r="SI77">
        <v>0</v>
      </c>
      <c r="SJ77">
        <v>0</v>
      </c>
      <c r="AQG77" t="s">
        <v>2290</v>
      </c>
      <c r="AQH77">
        <v>1</v>
      </c>
      <c r="AQI77">
        <v>0</v>
      </c>
      <c r="AQJ77">
        <v>0</v>
      </c>
      <c r="AQK77">
        <v>0</v>
      </c>
      <c r="AQL77">
        <v>0</v>
      </c>
      <c r="AQM77">
        <v>0</v>
      </c>
      <c r="AQN77">
        <v>0</v>
      </c>
      <c r="AQO77">
        <v>0</v>
      </c>
      <c r="AQP77">
        <v>0</v>
      </c>
      <c r="AQQ77">
        <v>0</v>
      </c>
      <c r="AQS77" t="s">
        <v>2355</v>
      </c>
      <c r="AQT77">
        <v>0</v>
      </c>
      <c r="AQU77">
        <v>0</v>
      </c>
      <c r="AQV77">
        <v>1</v>
      </c>
      <c r="AQW77">
        <v>0</v>
      </c>
      <c r="AQX77">
        <v>0</v>
      </c>
      <c r="AQY77">
        <v>0</v>
      </c>
      <c r="AQZ77">
        <v>0</v>
      </c>
      <c r="ARA77">
        <v>0</v>
      </c>
      <c r="ARB77">
        <v>0</v>
      </c>
      <c r="ARC77">
        <v>0</v>
      </c>
      <c r="ARD77">
        <v>0</v>
      </c>
      <c r="ARF77" t="s">
        <v>2408</v>
      </c>
      <c r="ARG77" t="s">
        <v>2305</v>
      </c>
      <c r="ARH77" t="s">
        <v>2244</v>
      </c>
      <c r="ARI77">
        <v>1</v>
      </c>
      <c r="ARJ77">
        <v>0</v>
      </c>
      <c r="ARK77">
        <v>0</v>
      </c>
      <c r="ARL77">
        <v>0</v>
      </c>
      <c r="ARM77">
        <v>0</v>
      </c>
      <c r="ARN77">
        <v>0</v>
      </c>
      <c r="ARP77" t="s">
        <v>2244</v>
      </c>
      <c r="ASA77" t="s">
        <v>2259</v>
      </c>
      <c r="ASB77" t="s">
        <v>2290</v>
      </c>
      <c r="ASC77">
        <v>1</v>
      </c>
      <c r="ASD77">
        <v>0</v>
      </c>
      <c r="ASE77">
        <v>0</v>
      </c>
      <c r="ASF77">
        <v>0</v>
      </c>
      <c r="ASG77">
        <v>0</v>
      </c>
      <c r="ASH77">
        <v>0</v>
      </c>
      <c r="ASI77">
        <v>0</v>
      </c>
      <c r="ASJ77">
        <v>0</v>
      </c>
      <c r="ASK77">
        <v>0</v>
      </c>
      <c r="ASL77">
        <v>0</v>
      </c>
      <c r="ASN77" t="s">
        <v>2290</v>
      </c>
      <c r="ASO77">
        <v>1</v>
      </c>
      <c r="ASP77">
        <v>0</v>
      </c>
      <c r="ASQ77">
        <v>0</v>
      </c>
      <c r="ASR77">
        <v>0</v>
      </c>
      <c r="ASS77">
        <v>0</v>
      </c>
      <c r="AST77">
        <v>0</v>
      </c>
      <c r="ASU77">
        <v>0</v>
      </c>
      <c r="ASV77">
        <v>0</v>
      </c>
      <c r="ASW77">
        <v>0</v>
      </c>
      <c r="ASX77">
        <v>0</v>
      </c>
      <c r="ASZ77" t="s">
        <v>2290</v>
      </c>
      <c r="ATA77">
        <v>1</v>
      </c>
      <c r="ATB77">
        <v>0</v>
      </c>
      <c r="ATC77">
        <v>0</v>
      </c>
      <c r="ATD77">
        <v>0</v>
      </c>
      <c r="ATE77">
        <v>0</v>
      </c>
      <c r="ATF77">
        <v>0</v>
      </c>
      <c r="ATG77">
        <v>0</v>
      </c>
      <c r="ATH77">
        <v>0</v>
      </c>
      <c r="ATI77">
        <v>0</v>
      </c>
      <c r="ATK77" t="s">
        <v>2290</v>
      </c>
      <c r="ATL77">
        <v>1</v>
      </c>
      <c r="ATM77">
        <v>0</v>
      </c>
      <c r="ATN77">
        <v>0</v>
      </c>
      <c r="ATO77">
        <v>0</v>
      </c>
      <c r="ATP77">
        <v>0</v>
      </c>
      <c r="ATQ77">
        <v>0</v>
      </c>
      <c r="ATR77">
        <v>0</v>
      </c>
      <c r="ATS77">
        <v>0</v>
      </c>
      <c r="ATT77">
        <v>0</v>
      </c>
      <c r="ATV77" t="s">
        <v>2307</v>
      </c>
      <c r="ATW77" t="s">
        <v>2244</v>
      </c>
      <c r="ATZ77" t="s">
        <v>2264</v>
      </c>
      <c r="AUI77">
        <v>545175627</v>
      </c>
      <c r="AUJ77" s="165">
        <v>45371.689618055563</v>
      </c>
      <c r="AUM77" t="s">
        <v>2265</v>
      </c>
      <c r="AUN77" t="s">
        <v>2266</v>
      </c>
      <c r="AUO77" t="s">
        <v>2267</v>
      </c>
    </row>
    <row r="78" spans="1:504 1125:1237" x14ac:dyDescent="0.35">
      <c r="A78">
        <v>77</v>
      </c>
      <c r="B78" t="s">
        <v>2568</v>
      </c>
      <c r="C78" s="165">
        <v>45371</v>
      </c>
      <c r="D78" t="s">
        <v>2425</v>
      </c>
      <c r="E78" t="s">
        <v>2369</v>
      </c>
      <c r="F78" s="165">
        <v>45371.474933576392</v>
      </c>
      <c r="G78" s="165">
        <v>45371.478362476853</v>
      </c>
      <c r="H78" t="s">
        <v>2229</v>
      </c>
      <c r="K78" t="s">
        <v>2370</v>
      </c>
      <c r="L78" s="165">
        <v>45371</v>
      </c>
      <c r="M78" t="s">
        <v>2371</v>
      </c>
      <c r="N78" t="s">
        <v>2372</v>
      </c>
      <c r="O78" t="s">
        <v>2426</v>
      </c>
      <c r="P78" t="s">
        <v>2233</v>
      </c>
      <c r="S78" t="s">
        <v>2375</v>
      </c>
      <c r="T78" t="s">
        <v>2427</v>
      </c>
      <c r="V78" t="s">
        <v>2236</v>
      </c>
      <c r="X78" t="s">
        <v>2299</v>
      </c>
      <c r="AA78" t="s">
        <v>2290</v>
      </c>
      <c r="AB78">
        <v>0</v>
      </c>
      <c r="AC78">
        <v>0</v>
      </c>
      <c r="AD78">
        <v>0</v>
      </c>
      <c r="AE78">
        <v>1</v>
      </c>
      <c r="AF78">
        <v>1</v>
      </c>
      <c r="AI78"/>
      <c r="EK78" t="s">
        <v>2290</v>
      </c>
      <c r="EL78">
        <v>0</v>
      </c>
      <c r="EM78">
        <v>0</v>
      </c>
      <c r="EN78">
        <v>0</v>
      </c>
      <c r="EO78">
        <v>0</v>
      </c>
      <c r="EP78">
        <v>1</v>
      </c>
      <c r="EQ78">
        <v>1</v>
      </c>
      <c r="JB78" t="s">
        <v>2567</v>
      </c>
      <c r="JC78">
        <v>0</v>
      </c>
      <c r="JD78">
        <v>0</v>
      </c>
      <c r="JE78">
        <v>0</v>
      </c>
      <c r="JF78">
        <v>0</v>
      </c>
      <c r="JG78">
        <v>0</v>
      </c>
      <c r="JH78">
        <v>0</v>
      </c>
      <c r="JI78">
        <v>0</v>
      </c>
      <c r="JJ78">
        <v>0</v>
      </c>
      <c r="JK78">
        <v>0</v>
      </c>
      <c r="JL78">
        <v>0</v>
      </c>
      <c r="JM78">
        <v>1</v>
      </c>
      <c r="JN78">
        <v>0</v>
      </c>
      <c r="JO78">
        <v>0</v>
      </c>
      <c r="JP78">
        <v>0</v>
      </c>
      <c r="JQ78">
        <v>0</v>
      </c>
      <c r="JR78">
        <v>0</v>
      </c>
      <c r="JS78">
        <v>1</v>
      </c>
      <c r="JT78">
        <v>3</v>
      </c>
      <c r="OR78" t="s">
        <v>2242</v>
      </c>
      <c r="OS78">
        <v>2000</v>
      </c>
      <c r="OT78" t="s">
        <v>2359</v>
      </c>
      <c r="OW78">
        <v>30</v>
      </c>
      <c r="OX78">
        <v>2</v>
      </c>
      <c r="OY78">
        <v>0</v>
      </c>
      <c r="OZ78">
        <v>45</v>
      </c>
      <c r="PA78">
        <v>150</v>
      </c>
      <c r="QX78" t="s">
        <v>2244</v>
      </c>
      <c r="SF78" t="s">
        <v>2245</v>
      </c>
      <c r="SG78">
        <v>1</v>
      </c>
      <c r="SH78">
        <v>0</v>
      </c>
      <c r="SI78">
        <v>0</v>
      </c>
      <c r="SJ78">
        <v>0</v>
      </c>
      <c r="AQG78" t="s">
        <v>2290</v>
      </c>
      <c r="AQH78">
        <v>1</v>
      </c>
      <c r="AQI78">
        <v>0</v>
      </c>
      <c r="AQJ78">
        <v>0</v>
      </c>
      <c r="AQK78">
        <v>0</v>
      </c>
      <c r="AQL78">
        <v>0</v>
      </c>
      <c r="AQM78">
        <v>0</v>
      </c>
      <c r="AQN78">
        <v>0</v>
      </c>
      <c r="AQO78">
        <v>0</v>
      </c>
      <c r="AQP78">
        <v>0</v>
      </c>
      <c r="AQQ78">
        <v>0</v>
      </c>
      <c r="AQS78" t="s">
        <v>2386</v>
      </c>
      <c r="AQT78">
        <v>0</v>
      </c>
      <c r="AQU78">
        <v>0</v>
      </c>
      <c r="AQV78">
        <v>1</v>
      </c>
      <c r="AQW78">
        <v>0</v>
      </c>
      <c r="AQX78">
        <v>0</v>
      </c>
      <c r="AQY78">
        <v>1</v>
      </c>
      <c r="AQZ78">
        <v>0</v>
      </c>
      <c r="ARA78">
        <v>0</v>
      </c>
      <c r="ARB78">
        <v>0</v>
      </c>
      <c r="ARC78">
        <v>0</v>
      </c>
      <c r="ARD78">
        <v>0</v>
      </c>
      <c r="ARF78" t="s">
        <v>2352</v>
      </c>
      <c r="ARG78" t="s">
        <v>2305</v>
      </c>
      <c r="ARH78" t="s">
        <v>2244</v>
      </c>
      <c r="ARI78">
        <v>1</v>
      </c>
      <c r="ARJ78">
        <v>0</v>
      </c>
      <c r="ARK78">
        <v>0</v>
      </c>
      <c r="ARL78">
        <v>0</v>
      </c>
      <c r="ARM78">
        <v>0</v>
      </c>
      <c r="ARN78">
        <v>0</v>
      </c>
      <c r="ARP78" t="s">
        <v>2244</v>
      </c>
      <c r="ASA78" t="s">
        <v>2259</v>
      </c>
      <c r="ASB78" t="s">
        <v>2290</v>
      </c>
      <c r="ASC78">
        <v>1</v>
      </c>
      <c r="ASD78">
        <v>0</v>
      </c>
      <c r="ASE78">
        <v>0</v>
      </c>
      <c r="ASF78">
        <v>0</v>
      </c>
      <c r="ASG78">
        <v>0</v>
      </c>
      <c r="ASH78">
        <v>0</v>
      </c>
      <c r="ASI78">
        <v>0</v>
      </c>
      <c r="ASJ78">
        <v>0</v>
      </c>
      <c r="ASK78">
        <v>0</v>
      </c>
      <c r="ASL78">
        <v>0</v>
      </c>
      <c r="ASN78" t="s">
        <v>2290</v>
      </c>
      <c r="ASO78">
        <v>1</v>
      </c>
      <c r="ASP78">
        <v>0</v>
      </c>
      <c r="ASQ78">
        <v>0</v>
      </c>
      <c r="ASR78">
        <v>0</v>
      </c>
      <c r="ASS78">
        <v>0</v>
      </c>
      <c r="AST78">
        <v>0</v>
      </c>
      <c r="ASU78">
        <v>0</v>
      </c>
      <c r="ASV78">
        <v>0</v>
      </c>
      <c r="ASW78">
        <v>0</v>
      </c>
      <c r="ASX78">
        <v>0</v>
      </c>
      <c r="ASZ78" t="s">
        <v>2290</v>
      </c>
      <c r="ATA78">
        <v>1</v>
      </c>
      <c r="ATB78">
        <v>0</v>
      </c>
      <c r="ATC78">
        <v>0</v>
      </c>
      <c r="ATD78">
        <v>0</v>
      </c>
      <c r="ATE78">
        <v>0</v>
      </c>
      <c r="ATF78">
        <v>0</v>
      </c>
      <c r="ATG78">
        <v>0</v>
      </c>
      <c r="ATH78">
        <v>0</v>
      </c>
      <c r="ATI78">
        <v>0</v>
      </c>
      <c r="ATK78" t="s">
        <v>2290</v>
      </c>
      <c r="ATL78">
        <v>1</v>
      </c>
      <c r="ATM78">
        <v>0</v>
      </c>
      <c r="ATN78">
        <v>0</v>
      </c>
      <c r="ATO78">
        <v>0</v>
      </c>
      <c r="ATP78">
        <v>0</v>
      </c>
      <c r="ATQ78">
        <v>0</v>
      </c>
      <c r="ATR78">
        <v>0</v>
      </c>
      <c r="ATS78">
        <v>0</v>
      </c>
      <c r="ATT78">
        <v>0</v>
      </c>
      <c r="ATV78" t="s">
        <v>2436</v>
      </c>
      <c r="ATW78" t="s">
        <v>2260</v>
      </c>
      <c r="ATZ78" t="s">
        <v>2437</v>
      </c>
      <c r="AUA78" t="s">
        <v>2260</v>
      </c>
      <c r="AUI78">
        <v>545175631</v>
      </c>
      <c r="AUJ78" s="165">
        <v>45371.689664351863</v>
      </c>
      <c r="AUM78" t="s">
        <v>2265</v>
      </c>
      <c r="AUN78" t="s">
        <v>2266</v>
      </c>
      <c r="AUO78" t="s">
        <v>2267</v>
      </c>
    </row>
    <row r="79" spans="1:504 1125:1237" x14ac:dyDescent="0.35">
      <c r="A79">
        <v>78</v>
      </c>
      <c r="B79" t="s">
        <v>2569</v>
      </c>
      <c r="C79" s="165">
        <v>45371</v>
      </c>
      <c r="D79" t="s">
        <v>2425</v>
      </c>
      <c r="E79" t="s">
        <v>2369</v>
      </c>
      <c r="F79" s="165">
        <v>45371.478614618063</v>
      </c>
      <c r="G79" s="165">
        <v>45371.483075127311</v>
      </c>
      <c r="H79" t="s">
        <v>2229</v>
      </c>
      <c r="K79" t="s">
        <v>2370</v>
      </c>
      <c r="L79" s="165">
        <v>45371</v>
      </c>
      <c r="M79" t="s">
        <v>2371</v>
      </c>
      <c r="N79" t="s">
        <v>2372</v>
      </c>
      <c r="O79" t="s">
        <v>2426</v>
      </c>
      <c r="P79" t="s">
        <v>2233</v>
      </c>
      <c r="S79" t="s">
        <v>2375</v>
      </c>
      <c r="T79" t="s">
        <v>2427</v>
      </c>
      <c r="V79" t="s">
        <v>2236</v>
      </c>
      <c r="X79" t="s">
        <v>2299</v>
      </c>
      <c r="AA79" t="s">
        <v>2290</v>
      </c>
      <c r="AB79">
        <v>0</v>
      </c>
      <c r="AC79">
        <v>0</v>
      </c>
      <c r="AD79">
        <v>0</v>
      </c>
      <c r="AE79">
        <v>1</v>
      </c>
      <c r="AF79">
        <v>1</v>
      </c>
      <c r="AI79"/>
      <c r="EK79" t="s">
        <v>2570</v>
      </c>
      <c r="EL79">
        <v>0</v>
      </c>
      <c r="EM79">
        <v>1</v>
      </c>
      <c r="EN79">
        <v>0</v>
      </c>
      <c r="EO79">
        <v>0</v>
      </c>
      <c r="EP79">
        <v>0</v>
      </c>
      <c r="EQ79">
        <v>1</v>
      </c>
      <c r="FD79" t="s">
        <v>2242</v>
      </c>
      <c r="FE79">
        <v>2250</v>
      </c>
      <c r="FF79" t="s">
        <v>2359</v>
      </c>
      <c r="FI79">
        <v>30</v>
      </c>
      <c r="FJ79">
        <v>2</v>
      </c>
      <c r="FK79">
        <v>0</v>
      </c>
      <c r="FL79">
        <v>80</v>
      </c>
      <c r="FM79">
        <v>200</v>
      </c>
      <c r="GK79" t="s">
        <v>2244</v>
      </c>
      <c r="HH79" t="s">
        <v>2245</v>
      </c>
      <c r="HI79">
        <v>1</v>
      </c>
      <c r="HJ79">
        <v>0</v>
      </c>
      <c r="HK79">
        <v>0</v>
      </c>
      <c r="HL79">
        <v>0</v>
      </c>
      <c r="JB79" t="s">
        <v>2290</v>
      </c>
      <c r="JC79">
        <v>0</v>
      </c>
      <c r="JD79">
        <v>0</v>
      </c>
      <c r="JE79">
        <v>0</v>
      </c>
      <c r="JF79">
        <v>0</v>
      </c>
      <c r="JG79">
        <v>0</v>
      </c>
      <c r="JH79">
        <v>0</v>
      </c>
      <c r="JI79">
        <v>0</v>
      </c>
      <c r="JJ79">
        <v>0</v>
      </c>
      <c r="JK79">
        <v>0</v>
      </c>
      <c r="JL79">
        <v>0</v>
      </c>
      <c r="JM79">
        <v>0</v>
      </c>
      <c r="JN79">
        <v>0</v>
      </c>
      <c r="JO79">
        <v>0</v>
      </c>
      <c r="JP79">
        <v>0</v>
      </c>
      <c r="JQ79">
        <v>0</v>
      </c>
      <c r="JR79">
        <v>1</v>
      </c>
      <c r="JS79">
        <v>1</v>
      </c>
      <c r="JT79">
        <v>3</v>
      </c>
      <c r="AQG79" t="s">
        <v>2290</v>
      </c>
      <c r="AQH79">
        <v>1</v>
      </c>
      <c r="AQI79">
        <v>0</v>
      </c>
      <c r="AQJ79">
        <v>0</v>
      </c>
      <c r="AQK79">
        <v>0</v>
      </c>
      <c r="AQL79">
        <v>0</v>
      </c>
      <c r="AQM79">
        <v>0</v>
      </c>
      <c r="AQN79">
        <v>0</v>
      </c>
      <c r="AQO79">
        <v>0</v>
      </c>
      <c r="AQP79">
        <v>0</v>
      </c>
      <c r="AQQ79">
        <v>0</v>
      </c>
      <c r="AQS79" t="s">
        <v>2549</v>
      </c>
      <c r="AQT79">
        <v>0</v>
      </c>
      <c r="AQU79">
        <v>0</v>
      </c>
      <c r="AQV79">
        <v>1</v>
      </c>
      <c r="AQW79">
        <v>0</v>
      </c>
      <c r="AQX79">
        <v>0</v>
      </c>
      <c r="AQY79">
        <v>1</v>
      </c>
      <c r="AQZ79">
        <v>0</v>
      </c>
      <c r="ARA79">
        <v>0</v>
      </c>
      <c r="ARB79">
        <v>0</v>
      </c>
      <c r="ARC79">
        <v>0</v>
      </c>
      <c r="ARD79">
        <v>0</v>
      </c>
      <c r="ARF79" t="s">
        <v>2352</v>
      </c>
      <c r="ARG79" t="s">
        <v>2305</v>
      </c>
      <c r="ARH79" t="s">
        <v>2244</v>
      </c>
      <c r="ARI79">
        <v>1</v>
      </c>
      <c r="ARJ79">
        <v>0</v>
      </c>
      <c r="ARK79">
        <v>0</v>
      </c>
      <c r="ARL79">
        <v>0</v>
      </c>
      <c r="ARM79">
        <v>0</v>
      </c>
      <c r="ARN79">
        <v>0</v>
      </c>
      <c r="ARP79" t="s">
        <v>2244</v>
      </c>
      <c r="ASA79" t="s">
        <v>2259</v>
      </c>
      <c r="ASB79" t="s">
        <v>2290</v>
      </c>
      <c r="ASC79">
        <v>1</v>
      </c>
      <c r="ASD79">
        <v>0</v>
      </c>
      <c r="ASE79">
        <v>0</v>
      </c>
      <c r="ASF79">
        <v>0</v>
      </c>
      <c r="ASG79">
        <v>0</v>
      </c>
      <c r="ASH79">
        <v>0</v>
      </c>
      <c r="ASI79">
        <v>0</v>
      </c>
      <c r="ASJ79">
        <v>0</v>
      </c>
      <c r="ASK79">
        <v>0</v>
      </c>
      <c r="ASL79">
        <v>0</v>
      </c>
      <c r="ASN79" t="s">
        <v>2290</v>
      </c>
      <c r="ASO79">
        <v>1</v>
      </c>
      <c r="ASP79">
        <v>0</v>
      </c>
      <c r="ASQ79">
        <v>0</v>
      </c>
      <c r="ASR79">
        <v>0</v>
      </c>
      <c r="ASS79">
        <v>0</v>
      </c>
      <c r="AST79">
        <v>0</v>
      </c>
      <c r="ASU79">
        <v>0</v>
      </c>
      <c r="ASV79">
        <v>0</v>
      </c>
      <c r="ASW79">
        <v>0</v>
      </c>
      <c r="ASX79">
        <v>0</v>
      </c>
      <c r="ASZ79" t="s">
        <v>2290</v>
      </c>
      <c r="ATA79">
        <v>1</v>
      </c>
      <c r="ATB79">
        <v>0</v>
      </c>
      <c r="ATC79">
        <v>0</v>
      </c>
      <c r="ATD79">
        <v>0</v>
      </c>
      <c r="ATE79">
        <v>0</v>
      </c>
      <c r="ATF79">
        <v>0</v>
      </c>
      <c r="ATG79">
        <v>0</v>
      </c>
      <c r="ATH79">
        <v>0</v>
      </c>
      <c r="ATI79">
        <v>0</v>
      </c>
      <c r="ATK79" t="s">
        <v>2290</v>
      </c>
      <c r="ATL79">
        <v>1</v>
      </c>
      <c r="ATM79">
        <v>0</v>
      </c>
      <c r="ATN79">
        <v>0</v>
      </c>
      <c r="ATO79">
        <v>0</v>
      </c>
      <c r="ATP79">
        <v>0</v>
      </c>
      <c r="ATQ79">
        <v>0</v>
      </c>
      <c r="ATR79">
        <v>0</v>
      </c>
      <c r="ATS79">
        <v>0</v>
      </c>
      <c r="ATT79">
        <v>0</v>
      </c>
      <c r="ATV79" t="s">
        <v>2436</v>
      </c>
      <c r="ATW79" t="s">
        <v>2244</v>
      </c>
      <c r="ATZ79" t="s">
        <v>2437</v>
      </c>
      <c r="AUA79" t="s">
        <v>2244</v>
      </c>
      <c r="AUI79">
        <v>545175637</v>
      </c>
      <c r="AUJ79" s="165">
        <v>45371.689699074079</v>
      </c>
      <c r="AUM79" t="s">
        <v>2265</v>
      </c>
      <c r="AUN79" t="s">
        <v>2266</v>
      </c>
      <c r="AUO79" t="s">
        <v>2267</v>
      </c>
    </row>
    <row r="80" spans="1:504 1125:1237" x14ac:dyDescent="0.35">
      <c r="A80">
        <v>79</v>
      </c>
      <c r="B80" t="s">
        <v>2571</v>
      </c>
      <c r="C80" s="165">
        <v>45371</v>
      </c>
      <c r="D80" t="s">
        <v>2425</v>
      </c>
      <c r="E80" t="s">
        <v>2369</v>
      </c>
      <c r="F80" s="165">
        <v>45371.486503391206</v>
      </c>
      <c r="G80" s="165">
        <v>45371.491724085638</v>
      </c>
      <c r="H80" t="s">
        <v>2229</v>
      </c>
      <c r="K80" t="s">
        <v>2370</v>
      </c>
      <c r="L80" s="165">
        <v>45371</v>
      </c>
      <c r="M80" t="s">
        <v>2371</v>
      </c>
      <c r="N80" t="s">
        <v>2372</v>
      </c>
      <c r="O80" t="s">
        <v>2426</v>
      </c>
      <c r="P80" t="s">
        <v>2233</v>
      </c>
      <c r="S80" t="s">
        <v>2375</v>
      </c>
      <c r="T80" t="s">
        <v>2427</v>
      </c>
      <c r="V80" t="s">
        <v>2236</v>
      </c>
      <c r="X80" t="s">
        <v>2299</v>
      </c>
      <c r="AA80" t="s">
        <v>2290</v>
      </c>
      <c r="AB80">
        <v>0</v>
      </c>
      <c r="AC80">
        <v>0</v>
      </c>
      <c r="AD80">
        <v>0</v>
      </c>
      <c r="AE80">
        <v>1</v>
      </c>
      <c r="AF80">
        <v>1</v>
      </c>
      <c r="AI80"/>
      <c r="EK80" t="s">
        <v>2290</v>
      </c>
      <c r="EL80">
        <v>0</v>
      </c>
      <c r="EM80">
        <v>0</v>
      </c>
      <c r="EN80">
        <v>0</v>
      </c>
      <c r="EO80">
        <v>0</v>
      </c>
      <c r="EP80">
        <v>1</v>
      </c>
      <c r="EQ80">
        <v>1</v>
      </c>
      <c r="JB80" t="s">
        <v>2562</v>
      </c>
      <c r="JC80">
        <v>0</v>
      </c>
      <c r="JD80">
        <v>0</v>
      </c>
      <c r="JE80">
        <v>0</v>
      </c>
      <c r="JF80">
        <v>0</v>
      </c>
      <c r="JG80">
        <v>0</v>
      </c>
      <c r="JH80">
        <v>1</v>
      </c>
      <c r="JI80">
        <v>0</v>
      </c>
      <c r="JJ80">
        <v>0</v>
      </c>
      <c r="JK80">
        <v>0</v>
      </c>
      <c r="JL80">
        <v>0</v>
      </c>
      <c r="JM80">
        <v>0</v>
      </c>
      <c r="JN80">
        <v>0</v>
      </c>
      <c r="JO80">
        <v>0</v>
      </c>
      <c r="JP80">
        <v>0</v>
      </c>
      <c r="JQ80">
        <v>0</v>
      </c>
      <c r="JR80">
        <v>0</v>
      </c>
      <c r="JS80">
        <v>1</v>
      </c>
      <c r="JT80">
        <v>3</v>
      </c>
      <c r="MI80" t="s">
        <v>2242</v>
      </c>
      <c r="MJ80">
        <v>300</v>
      </c>
      <c r="MK80" t="s">
        <v>2359</v>
      </c>
      <c r="MN80">
        <v>21</v>
      </c>
      <c r="MO80">
        <v>1</v>
      </c>
      <c r="MP80">
        <v>0</v>
      </c>
      <c r="MQ80">
        <v>300</v>
      </c>
      <c r="MR80">
        <v>300</v>
      </c>
      <c r="QX80" t="s">
        <v>2244</v>
      </c>
      <c r="SF80" t="s">
        <v>2245</v>
      </c>
      <c r="SG80">
        <v>1</v>
      </c>
      <c r="SH80">
        <v>0</v>
      </c>
      <c r="SI80">
        <v>0</v>
      </c>
      <c r="SJ80">
        <v>0</v>
      </c>
      <c r="AQG80" t="s">
        <v>2290</v>
      </c>
      <c r="AQH80">
        <v>1</v>
      </c>
      <c r="AQI80">
        <v>0</v>
      </c>
      <c r="AQJ80">
        <v>0</v>
      </c>
      <c r="AQK80">
        <v>0</v>
      </c>
      <c r="AQL80">
        <v>0</v>
      </c>
      <c r="AQM80">
        <v>0</v>
      </c>
      <c r="AQN80">
        <v>0</v>
      </c>
      <c r="AQO80">
        <v>0</v>
      </c>
      <c r="AQP80">
        <v>0</v>
      </c>
      <c r="AQQ80">
        <v>0</v>
      </c>
      <c r="AQS80" t="s">
        <v>2355</v>
      </c>
      <c r="AQT80">
        <v>0</v>
      </c>
      <c r="AQU80">
        <v>0</v>
      </c>
      <c r="AQV80">
        <v>1</v>
      </c>
      <c r="AQW80">
        <v>0</v>
      </c>
      <c r="AQX80">
        <v>0</v>
      </c>
      <c r="AQY80">
        <v>0</v>
      </c>
      <c r="AQZ80">
        <v>0</v>
      </c>
      <c r="ARA80">
        <v>0</v>
      </c>
      <c r="ARB80">
        <v>0</v>
      </c>
      <c r="ARC80">
        <v>0</v>
      </c>
      <c r="ARD80">
        <v>0</v>
      </c>
      <c r="ARF80" t="s">
        <v>2408</v>
      </c>
      <c r="ARG80" t="s">
        <v>2305</v>
      </c>
      <c r="ARH80" t="s">
        <v>2244</v>
      </c>
      <c r="ARI80">
        <v>1</v>
      </c>
      <c r="ARJ80">
        <v>0</v>
      </c>
      <c r="ARK80">
        <v>0</v>
      </c>
      <c r="ARL80">
        <v>0</v>
      </c>
      <c r="ARM80">
        <v>0</v>
      </c>
      <c r="ARN80">
        <v>0</v>
      </c>
      <c r="ARP80" t="s">
        <v>2244</v>
      </c>
      <c r="ASA80" t="s">
        <v>2259</v>
      </c>
      <c r="ASB80" t="s">
        <v>2290</v>
      </c>
      <c r="ASC80">
        <v>1</v>
      </c>
      <c r="ASD80">
        <v>0</v>
      </c>
      <c r="ASE80">
        <v>0</v>
      </c>
      <c r="ASF80">
        <v>0</v>
      </c>
      <c r="ASG80">
        <v>0</v>
      </c>
      <c r="ASH80">
        <v>0</v>
      </c>
      <c r="ASI80">
        <v>0</v>
      </c>
      <c r="ASJ80">
        <v>0</v>
      </c>
      <c r="ASK80">
        <v>0</v>
      </c>
      <c r="ASL80">
        <v>0</v>
      </c>
      <c r="ASN80" t="s">
        <v>2290</v>
      </c>
      <c r="ASO80">
        <v>1</v>
      </c>
      <c r="ASP80">
        <v>0</v>
      </c>
      <c r="ASQ80">
        <v>0</v>
      </c>
      <c r="ASR80">
        <v>0</v>
      </c>
      <c r="ASS80">
        <v>0</v>
      </c>
      <c r="AST80">
        <v>0</v>
      </c>
      <c r="ASU80">
        <v>0</v>
      </c>
      <c r="ASV80">
        <v>0</v>
      </c>
      <c r="ASW80">
        <v>0</v>
      </c>
      <c r="ASX80">
        <v>0</v>
      </c>
      <c r="ASZ80" t="s">
        <v>2290</v>
      </c>
      <c r="ATA80">
        <v>1</v>
      </c>
      <c r="ATB80">
        <v>0</v>
      </c>
      <c r="ATC80">
        <v>0</v>
      </c>
      <c r="ATD80">
        <v>0</v>
      </c>
      <c r="ATE80">
        <v>0</v>
      </c>
      <c r="ATF80">
        <v>0</v>
      </c>
      <c r="ATG80">
        <v>0</v>
      </c>
      <c r="ATH80">
        <v>0</v>
      </c>
      <c r="ATI80">
        <v>0</v>
      </c>
      <c r="ATK80" t="s">
        <v>2290</v>
      </c>
      <c r="ATL80">
        <v>1</v>
      </c>
      <c r="ATM80">
        <v>0</v>
      </c>
      <c r="ATN80">
        <v>0</v>
      </c>
      <c r="ATO80">
        <v>0</v>
      </c>
      <c r="ATP80">
        <v>0</v>
      </c>
      <c r="ATQ80">
        <v>0</v>
      </c>
      <c r="ATR80">
        <v>0</v>
      </c>
      <c r="ATS80">
        <v>0</v>
      </c>
      <c r="ATT80">
        <v>0</v>
      </c>
      <c r="ATV80" t="s">
        <v>2436</v>
      </c>
      <c r="ATW80" t="s">
        <v>2260</v>
      </c>
      <c r="ATZ80" t="s">
        <v>2264</v>
      </c>
      <c r="AUD80" t="s">
        <v>2572</v>
      </c>
      <c r="AUI80">
        <v>545175647</v>
      </c>
      <c r="AUJ80" s="165">
        <v>45371.689733796287</v>
      </c>
      <c r="AUM80" t="s">
        <v>2265</v>
      </c>
      <c r="AUN80" t="s">
        <v>2266</v>
      </c>
      <c r="AUO80" t="s">
        <v>2267</v>
      </c>
    </row>
    <row r="81" spans="1:987 1034:1237" x14ac:dyDescent="0.35">
      <c r="A81">
        <v>80</v>
      </c>
      <c r="B81" t="s">
        <v>2573</v>
      </c>
      <c r="C81" s="165">
        <v>45371</v>
      </c>
      <c r="D81" t="s">
        <v>2425</v>
      </c>
      <c r="E81" t="s">
        <v>2369</v>
      </c>
      <c r="F81" s="165">
        <v>45371.514206597218</v>
      </c>
      <c r="G81" s="165">
        <v>45371.519902835636</v>
      </c>
      <c r="H81" t="s">
        <v>2229</v>
      </c>
      <c r="K81" t="s">
        <v>2370</v>
      </c>
      <c r="L81" s="165">
        <v>45371</v>
      </c>
      <c r="M81" t="s">
        <v>2371</v>
      </c>
      <c r="N81" t="s">
        <v>2372</v>
      </c>
      <c r="O81" t="s">
        <v>2426</v>
      </c>
      <c r="P81" t="s">
        <v>2374</v>
      </c>
      <c r="S81" t="s">
        <v>2375</v>
      </c>
      <c r="T81" t="s">
        <v>2427</v>
      </c>
      <c r="V81" t="s">
        <v>2236</v>
      </c>
      <c r="X81" t="s">
        <v>2299</v>
      </c>
      <c r="AA81" t="s">
        <v>2290</v>
      </c>
      <c r="AB81">
        <v>0</v>
      </c>
      <c r="AC81">
        <v>0</v>
      </c>
      <c r="AD81">
        <v>0</v>
      </c>
      <c r="AE81">
        <v>1</v>
      </c>
      <c r="AF81">
        <v>1</v>
      </c>
      <c r="AI81"/>
      <c r="EK81" t="s">
        <v>2574</v>
      </c>
      <c r="EL81">
        <v>0</v>
      </c>
      <c r="EM81">
        <v>0</v>
      </c>
      <c r="EN81">
        <v>1</v>
      </c>
      <c r="EO81">
        <v>1</v>
      </c>
      <c r="EP81">
        <v>0</v>
      </c>
      <c r="EQ81">
        <v>2</v>
      </c>
      <c r="FO81" t="s">
        <v>2242</v>
      </c>
      <c r="FP81">
        <v>1500</v>
      </c>
      <c r="FQ81" t="s">
        <v>2359</v>
      </c>
      <c r="FT81">
        <v>30</v>
      </c>
      <c r="FU81">
        <v>1</v>
      </c>
      <c r="FV81">
        <v>0</v>
      </c>
      <c r="FW81">
        <v>48</v>
      </c>
      <c r="FX81">
        <v>240</v>
      </c>
      <c r="FZ81" t="s">
        <v>2242</v>
      </c>
      <c r="GA81">
        <v>6000</v>
      </c>
      <c r="GB81" t="s">
        <v>2359</v>
      </c>
      <c r="GE81">
        <v>30</v>
      </c>
      <c r="GF81">
        <v>1</v>
      </c>
      <c r="GG81">
        <v>0</v>
      </c>
      <c r="GH81">
        <v>10</v>
      </c>
      <c r="GI81">
        <v>200</v>
      </c>
      <c r="GK81" t="s">
        <v>2244</v>
      </c>
      <c r="HH81" t="s">
        <v>2245</v>
      </c>
      <c r="HI81">
        <v>1</v>
      </c>
      <c r="HJ81">
        <v>0</v>
      </c>
      <c r="HK81">
        <v>0</v>
      </c>
      <c r="HL81">
        <v>0</v>
      </c>
      <c r="JB81" t="s">
        <v>2290</v>
      </c>
      <c r="JC81">
        <v>0</v>
      </c>
      <c r="JD81">
        <v>0</v>
      </c>
      <c r="JE81">
        <v>0</v>
      </c>
      <c r="JF81">
        <v>0</v>
      </c>
      <c r="JG81">
        <v>0</v>
      </c>
      <c r="JH81">
        <v>0</v>
      </c>
      <c r="JI81">
        <v>0</v>
      </c>
      <c r="JJ81">
        <v>0</v>
      </c>
      <c r="JK81">
        <v>0</v>
      </c>
      <c r="JL81">
        <v>0</v>
      </c>
      <c r="JM81">
        <v>0</v>
      </c>
      <c r="JN81">
        <v>0</v>
      </c>
      <c r="JO81">
        <v>0</v>
      </c>
      <c r="JP81">
        <v>0</v>
      </c>
      <c r="JQ81">
        <v>0</v>
      </c>
      <c r="JR81">
        <v>1</v>
      </c>
      <c r="JS81">
        <v>1</v>
      </c>
      <c r="JT81">
        <v>4</v>
      </c>
      <c r="AQG81" t="s">
        <v>2290</v>
      </c>
      <c r="AQH81">
        <v>1</v>
      </c>
      <c r="AQI81">
        <v>0</v>
      </c>
      <c r="AQJ81">
        <v>0</v>
      </c>
      <c r="AQK81">
        <v>0</v>
      </c>
      <c r="AQL81">
        <v>0</v>
      </c>
      <c r="AQM81">
        <v>0</v>
      </c>
      <c r="AQN81">
        <v>0</v>
      </c>
      <c r="AQO81">
        <v>0</v>
      </c>
      <c r="AQP81">
        <v>0</v>
      </c>
      <c r="AQQ81">
        <v>0</v>
      </c>
      <c r="AQS81" t="s">
        <v>2355</v>
      </c>
      <c r="AQT81">
        <v>0</v>
      </c>
      <c r="AQU81">
        <v>0</v>
      </c>
      <c r="AQV81">
        <v>1</v>
      </c>
      <c r="AQW81">
        <v>0</v>
      </c>
      <c r="AQX81">
        <v>0</v>
      </c>
      <c r="AQY81">
        <v>0</v>
      </c>
      <c r="AQZ81">
        <v>0</v>
      </c>
      <c r="ARA81">
        <v>0</v>
      </c>
      <c r="ARB81">
        <v>0</v>
      </c>
      <c r="ARC81">
        <v>0</v>
      </c>
      <c r="ARD81">
        <v>0</v>
      </c>
      <c r="ARF81" t="s">
        <v>2257</v>
      </c>
      <c r="ARG81" t="s">
        <v>2258</v>
      </c>
      <c r="ARH81" t="s">
        <v>2244</v>
      </c>
      <c r="ARI81">
        <v>1</v>
      </c>
      <c r="ARJ81">
        <v>0</v>
      </c>
      <c r="ARK81">
        <v>0</v>
      </c>
      <c r="ARL81">
        <v>0</v>
      </c>
      <c r="ARM81">
        <v>0</v>
      </c>
      <c r="ARN81">
        <v>0</v>
      </c>
      <c r="ARP81" t="s">
        <v>2244</v>
      </c>
      <c r="ASA81" t="s">
        <v>2259</v>
      </c>
      <c r="ASB81" t="s">
        <v>2290</v>
      </c>
      <c r="ASC81">
        <v>1</v>
      </c>
      <c r="ASD81">
        <v>0</v>
      </c>
      <c r="ASE81">
        <v>0</v>
      </c>
      <c r="ASF81">
        <v>0</v>
      </c>
      <c r="ASG81">
        <v>0</v>
      </c>
      <c r="ASH81">
        <v>0</v>
      </c>
      <c r="ASI81">
        <v>0</v>
      </c>
      <c r="ASJ81">
        <v>0</v>
      </c>
      <c r="ASK81">
        <v>0</v>
      </c>
      <c r="ASL81">
        <v>0</v>
      </c>
      <c r="ASN81" t="s">
        <v>2290</v>
      </c>
      <c r="ASO81">
        <v>1</v>
      </c>
      <c r="ASP81">
        <v>0</v>
      </c>
      <c r="ASQ81">
        <v>0</v>
      </c>
      <c r="ASR81">
        <v>0</v>
      </c>
      <c r="ASS81">
        <v>0</v>
      </c>
      <c r="AST81">
        <v>0</v>
      </c>
      <c r="ASU81">
        <v>0</v>
      </c>
      <c r="ASV81">
        <v>0</v>
      </c>
      <c r="ASW81">
        <v>0</v>
      </c>
      <c r="ASX81">
        <v>0</v>
      </c>
      <c r="ASZ81" t="s">
        <v>2290</v>
      </c>
      <c r="ATA81">
        <v>1</v>
      </c>
      <c r="ATB81">
        <v>0</v>
      </c>
      <c r="ATC81">
        <v>0</v>
      </c>
      <c r="ATD81">
        <v>0</v>
      </c>
      <c r="ATE81">
        <v>0</v>
      </c>
      <c r="ATF81">
        <v>0</v>
      </c>
      <c r="ATG81">
        <v>0</v>
      </c>
      <c r="ATH81">
        <v>0</v>
      </c>
      <c r="ATI81">
        <v>0</v>
      </c>
      <c r="ATK81" t="s">
        <v>2290</v>
      </c>
      <c r="ATL81">
        <v>1</v>
      </c>
      <c r="ATM81">
        <v>0</v>
      </c>
      <c r="ATN81">
        <v>0</v>
      </c>
      <c r="ATO81">
        <v>0</v>
      </c>
      <c r="ATP81">
        <v>0</v>
      </c>
      <c r="ATQ81">
        <v>0</v>
      </c>
      <c r="ATR81">
        <v>0</v>
      </c>
      <c r="ATS81">
        <v>0</v>
      </c>
      <c r="ATT81">
        <v>0</v>
      </c>
      <c r="ATV81" t="s">
        <v>2436</v>
      </c>
      <c r="ATW81" t="s">
        <v>2244</v>
      </c>
      <c r="ATZ81" t="s">
        <v>2264</v>
      </c>
      <c r="AUI81">
        <v>545175662</v>
      </c>
      <c r="AUJ81" s="165">
        <v>45371.689768518518</v>
      </c>
      <c r="AUM81" t="s">
        <v>2265</v>
      </c>
      <c r="AUN81" t="s">
        <v>2266</v>
      </c>
      <c r="AUO81" t="s">
        <v>2267</v>
      </c>
    </row>
    <row r="82" spans="1:987 1034:1237" x14ac:dyDescent="0.35">
      <c r="A82">
        <v>81</v>
      </c>
      <c r="B82" t="s">
        <v>2575</v>
      </c>
      <c r="C82" s="165">
        <v>45371</v>
      </c>
      <c r="D82" t="s">
        <v>2425</v>
      </c>
      <c r="E82" t="s">
        <v>2369</v>
      </c>
      <c r="F82" s="165">
        <v>45371.52256913195</v>
      </c>
      <c r="G82" s="165">
        <v>45371.532205000003</v>
      </c>
      <c r="H82" t="s">
        <v>2229</v>
      </c>
      <c r="K82" t="s">
        <v>2370</v>
      </c>
      <c r="L82" s="165">
        <v>45371</v>
      </c>
      <c r="M82" t="s">
        <v>2371</v>
      </c>
      <c r="N82" t="s">
        <v>2372</v>
      </c>
      <c r="O82" t="s">
        <v>2426</v>
      </c>
      <c r="P82" t="s">
        <v>2374</v>
      </c>
      <c r="S82" t="s">
        <v>2375</v>
      </c>
      <c r="T82" t="s">
        <v>2427</v>
      </c>
      <c r="V82" t="s">
        <v>2236</v>
      </c>
      <c r="X82" t="s">
        <v>2299</v>
      </c>
      <c r="AA82" t="s">
        <v>2290</v>
      </c>
      <c r="AB82">
        <v>0</v>
      </c>
      <c r="AC82">
        <v>0</v>
      </c>
      <c r="AD82">
        <v>0</v>
      </c>
      <c r="AE82">
        <v>1</v>
      </c>
      <c r="AF82">
        <v>1</v>
      </c>
      <c r="AI82"/>
      <c r="EK82" t="s">
        <v>2576</v>
      </c>
      <c r="EL82">
        <v>0</v>
      </c>
      <c r="EM82">
        <v>0</v>
      </c>
      <c r="EN82">
        <v>0</v>
      </c>
      <c r="EO82">
        <v>1</v>
      </c>
      <c r="EP82">
        <v>0</v>
      </c>
      <c r="EQ82">
        <v>1</v>
      </c>
      <c r="FZ82" t="s">
        <v>2242</v>
      </c>
      <c r="GA82">
        <v>5500</v>
      </c>
      <c r="GB82" t="s">
        <v>2359</v>
      </c>
      <c r="GE82">
        <v>45</v>
      </c>
      <c r="GF82">
        <v>2</v>
      </c>
      <c r="GG82">
        <v>0</v>
      </c>
      <c r="GH82">
        <v>15</v>
      </c>
      <c r="GI82">
        <v>100</v>
      </c>
      <c r="GK82" t="s">
        <v>2244</v>
      </c>
      <c r="HH82" t="s">
        <v>2245</v>
      </c>
      <c r="HI82">
        <v>1</v>
      </c>
      <c r="HJ82">
        <v>0</v>
      </c>
      <c r="HK82">
        <v>0</v>
      </c>
      <c r="HL82">
        <v>0</v>
      </c>
      <c r="JB82" t="s">
        <v>2358</v>
      </c>
      <c r="JC82">
        <v>0</v>
      </c>
      <c r="JD82">
        <v>1</v>
      </c>
      <c r="JE82">
        <v>0</v>
      </c>
      <c r="JF82">
        <v>0</v>
      </c>
      <c r="JG82">
        <v>0</v>
      </c>
      <c r="JH82">
        <v>0</v>
      </c>
      <c r="JI82">
        <v>0</v>
      </c>
      <c r="JJ82">
        <v>0</v>
      </c>
      <c r="JK82">
        <v>0</v>
      </c>
      <c r="JL82">
        <v>0</v>
      </c>
      <c r="JM82">
        <v>0</v>
      </c>
      <c r="JN82">
        <v>0</v>
      </c>
      <c r="JO82">
        <v>0</v>
      </c>
      <c r="JP82">
        <v>0</v>
      </c>
      <c r="JQ82">
        <v>0</v>
      </c>
      <c r="JR82">
        <v>0</v>
      </c>
      <c r="JS82">
        <v>1</v>
      </c>
      <c r="JT82">
        <v>3</v>
      </c>
      <c r="KG82" t="s">
        <v>2242</v>
      </c>
      <c r="KH82" t="s">
        <v>2577</v>
      </c>
      <c r="KI82">
        <v>0</v>
      </c>
      <c r="KJ82">
        <v>1</v>
      </c>
      <c r="KL82">
        <v>100</v>
      </c>
      <c r="KM82" t="s">
        <v>2248</v>
      </c>
      <c r="KP82">
        <v>7</v>
      </c>
      <c r="KQ82">
        <v>2</v>
      </c>
      <c r="KR82">
        <v>0</v>
      </c>
      <c r="KS82">
        <v>100</v>
      </c>
      <c r="KT82">
        <v>200</v>
      </c>
      <c r="QX82" t="s">
        <v>2244</v>
      </c>
      <c r="SF82" t="s">
        <v>2245</v>
      </c>
      <c r="SG82">
        <v>1</v>
      </c>
      <c r="SH82">
        <v>0</v>
      </c>
      <c r="SI82">
        <v>0</v>
      </c>
      <c r="SJ82">
        <v>0</v>
      </c>
      <c r="AQG82" t="s">
        <v>2290</v>
      </c>
      <c r="AQH82">
        <v>1</v>
      </c>
      <c r="AQI82">
        <v>0</v>
      </c>
      <c r="AQJ82">
        <v>0</v>
      </c>
      <c r="AQK82">
        <v>0</v>
      </c>
      <c r="AQL82">
        <v>0</v>
      </c>
      <c r="AQM82">
        <v>0</v>
      </c>
      <c r="AQN82">
        <v>0</v>
      </c>
      <c r="AQO82">
        <v>0</v>
      </c>
      <c r="AQP82">
        <v>0</v>
      </c>
      <c r="AQQ82">
        <v>0</v>
      </c>
      <c r="AQS82" t="s">
        <v>2355</v>
      </c>
      <c r="AQT82">
        <v>0</v>
      </c>
      <c r="AQU82">
        <v>0</v>
      </c>
      <c r="AQV82">
        <v>1</v>
      </c>
      <c r="AQW82">
        <v>0</v>
      </c>
      <c r="AQX82">
        <v>0</v>
      </c>
      <c r="AQY82">
        <v>0</v>
      </c>
      <c r="AQZ82">
        <v>0</v>
      </c>
      <c r="ARA82">
        <v>0</v>
      </c>
      <c r="ARB82">
        <v>0</v>
      </c>
      <c r="ARC82">
        <v>0</v>
      </c>
      <c r="ARD82">
        <v>0</v>
      </c>
      <c r="ARF82" t="s">
        <v>2304</v>
      </c>
      <c r="ARG82" t="s">
        <v>2305</v>
      </c>
      <c r="ARH82" t="s">
        <v>2244</v>
      </c>
      <c r="ARI82">
        <v>1</v>
      </c>
      <c r="ARJ82">
        <v>0</v>
      </c>
      <c r="ARK82">
        <v>0</v>
      </c>
      <c r="ARL82">
        <v>0</v>
      </c>
      <c r="ARM82">
        <v>0</v>
      </c>
      <c r="ARN82">
        <v>0</v>
      </c>
      <c r="ARP82" t="s">
        <v>2244</v>
      </c>
      <c r="ASA82" t="s">
        <v>2259</v>
      </c>
      <c r="ASB82" t="s">
        <v>2290</v>
      </c>
      <c r="ASC82">
        <v>1</v>
      </c>
      <c r="ASD82">
        <v>0</v>
      </c>
      <c r="ASE82">
        <v>0</v>
      </c>
      <c r="ASF82">
        <v>0</v>
      </c>
      <c r="ASG82">
        <v>0</v>
      </c>
      <c r="ASH82">
        <v>0</v>
      </c>
      <c r="ASI82">
        <v>0</v>
      </c>
      <c r="ASJ82">
        <v>0</v>
      </c>
      <c r="ASK82">
        <v>0</v>
      </c>
      <c r="ASL82">
        <v>0</v>
      </c>
      <c r="ASN82" t="s">
        <v>2290</v>
      </c>
      <c r="ASO82">
        <v>1</v>
      </c>
      <c r="ASP82">
        <v>0</v>
      </c>
      <c r="ASQ82">
        <v>0</v>
      </c>
      <c r="ASR82">
        <v>0</v>
      </c>
      <c r="ASS82">
        <v>0</v>
      </c>
      <c r="AST82">
        <v>0</v>
      </c>
      <c r="ASU82">
        <v>0</v>
      </c>
      <c r="ASV82">
        <v>0</v>
      </c>
      <c r="ASW82">
        <v>0</v>
      </c>
      <c r="ASX82">
        <v>0</v>
      </c>
      <c r="ASZ82" t="s">
        <v>2290</v>
      </c>
      <c r="ATA82">
        <v>1</v>
      </c>
      <c r="ATB82">
        <v>0</v>
      </c>
      <c r="ATC82">
        <v>0</v>
      </c>
      <c r="ATD82">
        <v>0</v>
      </c>
      <c r="ATE82">
        <v>0</v>
      </c>
      <c r="ATF82">
        <v>0</v>
      </c>
      <c r="ATG82">
        <v>0</v>
      </c>
      <c r="ATH82">
        <v>0</v>
      </c>
      <c r="ATI82">
        <v>0</v>
      </c>
      <c r="ATK82" t="s">
        <v>2290</v>
      </c>
      <c r="ATL82">
        <v>1</v>
      </c>
      <c r="ATM82">
        <v>0</v>
      </c>
      <c r="ATN82">
        <v>0</v>
      </c>
      <c r="ATO82">
        <v>0</v>
      </c>
      <c r="ATP82">
        <v>0</v>
      </c>
      <c r="ATQ82">
        <v>0</v>
      </c>
      <c r="ATR82">
        <v>0</v>
      </c>
      <c r="ATS82">
        <v>0</v>
      </c>
      <c r="ATT82">
        <v>0</v>
      </c>
      <c r="ATV82" t="s">
        <v>2264</v>
      </c>
      <c r="ATZ82" t="s">
        <v>2264</v>
      </c>
      <c r="AUI82">
        <v>545175685</v>
      </c>
      <c r="AUJ82" s="165">
        <v>45371.689814814818</v>
      </c>
      <c r="AUM82" t="s">
        <v>2265</v>
      </c>
      <c r="AUN82" t="s">
        <v>2266</v>
      </c>
      <c r="AUO82" t="s">
        <v>2267</v>
      </c>
    </row>
    <row r="83" spans="1:987 1034:1237" x14ac:dyDescent="0.35">
      <c r="A83">
        <v>82</v>
      </c>
      <c r="B83" t="s">
        <v>2578</v>
      </c>
      <c r="C83" s="165">
        <v>45371</v>
      </c>
      <c r="D83" t="s">
        <v>2425</v>
      </c>
      <c r="E83" t="s">
        <v>2369</v>
      </c>
      <c r="F83" s="165">
        <v>45371.538128854168</v>
      </c>
      <c r="G83" s="165">
        <v>45371.543653842593</v>
      </c>
      <c r="H83" t="s">
        <v>2229</v>
      </c>
      <c r="K83" t="s">
        <v>2370</v>
      </c>
      <c r="L83" s="165">
        <v>45371</v>
      </c>
      <c r="M83" t="s">
        <v>2371</v>
      </c>
      <c r="N83" t="s">
        <v>2372</v>
      </c>
      <c r="O83" t="s">
        <v>2426</v>
      </c>
      <c r="P83" t="s">
        <v>2374</v>
      </c>
      <c r="S83" t="s">
        <v>2375</v>
      </c>
      <c r="T83" t="s">
        <v>2427</v>
      </c>
      <c r="V83" t="s">
        <v>2236</v>
      </c>
      <c r="X83" t="s">
        <v>2299</v>
      </c>
      <c r="AA83" t="s">
        <v>2290</v>
      </c>
      <c r="AB83">
        <v>0</v>
      </c>
      <c r="AC83">
        <v>0</v>
      </c>
      <c r="AD83">
        <v>0</v>
      </c>
      <c r="AE83">
        <v>1</v>
      </c>
      <c r="AF83">
        <v>1</v>
      </c>
      <c r="AI83"/>
      <c r="EK83" t="s">
        <v>2290</v>
      </c>
      <c r="EL83">
        <v>0</v>
      </c>
      <c r="EM83">
        <v>0</v>
      </c>
      <c r="EN83">
        <v>0</v>
      </c>
      <c r="EO83">
        <v>0</v>
      </c>
      <c r="EP83">
        <v>1</v>
      </c>
      <c r="EQ83">
        <v>1</v>
      </c>
      <c r="JB83" t="s">
        <v>2335</v>
      </c>
      <c r="JC83">
        <v>1</v>
      </c>
      <c r="JD83">
        <v>1</v>
      </c>
      <c r="JE83">
        <v>0</v>
      </c>
      <c r="JF83">
        <v>0</v>
      </c>
      <c r="JG83">
        <v>0</v>
      </c>
      <c r="JH83">
        <v>0</v>
      </c>
      <c r="JI83">
        <v>0</v>
      </c>
      <c r="JJ83">
        <v>0</v>
      </c>
      <c r="JK83">
        <v>0</v>
      </c>
      <c r="JL83">
        <v>0</v>
      </c>
      <c r="JM83">
        <v>0</v>
      </c>
      <c r="JN83">
        <v>0</v>
      </c>
      <c r="JO83">
        <v>0</v>
      </c>
      <c r="JP83">
        <v>0</v>
      </c>
      <c r="JQ83">
        <v>0</v>
      </c>
      <c r="JR83">
        <v>0</v>
      </c>
      <c r="JS83">
        <v>2</v>
      </c>
      <c r="JT83">
        <v>4</v>
      </c>
      <c r="JV83" t="s">
        <v>2242</v>
      </c>
      <c r="JW83">
        <v>1000</v>
      </c>
      <c r="JX83" t="s">
        <v>2379</v>
      </c>
      <c r="KA83">
        <v>2</v>
      </c>
      <c r="KB83">
        <v>3</v>
      </c>
      <c r="KC83">
        <v>1</v>
      </c>
      <c r="KD83">
        <v>50</v>
      </c>
      <c r="KE83">
        <v>50</v>
      </c>
      <c r="KG83" t="s">
        <v>2242</v>
      </c>
      <c r="KH83" t="s">
        <v>2579</v>
      </c>
      <c r="KI83">
        <v>1</v>
      </c>
      <c r="KJ83">
        <v>0</v>
      </c>
      <c r="KK83">
        <v>7500</v>
      </c>
      <c r="KM83" t="s">
        <v>2248</v>
      </c>
      <c r="KP83">
        <v>21</v>
      </c>
      <c r="KQ83">
        <v>2</v>
      </c>
      <c r="KR83">
        <v>0</v>
      </c>
      <c r="KS83">
        <v>50</v>
      </c>
      <c r="KT83">
        <v>40</v>
      </c>
      <c r="QX83" t="s">
        <v>2244</v>
      </c>
      <c r="SF83" t="s">
        <v>2245</v>
      </c>
      <c r="SG83">
        <v>1</v>
      </c>
      <c r="SH83">
        <v>0</v>
      </c>
      <c r="SI83">
        <v>0</v>
      </c>
      <c r="SJ83">
        <v>0</v>
      </c>
      <c r="AQG83" t="s">
        <v>2290</v>
      </c>
      <c r="AQH83">
        <v>1</v>
      </c>
      <c r="AQI83">
        <v>0</v>
      </c>
      <c r="AQJ83">
        <v>0</v>
      </c>
      <c r="AQK83">
        <v>0</v>
      </c>
      <c r="AQL83">
        <v>0</v>
      </c>
      <c r="AQM83">
        <v>0</v>
      </c>
      <c r="AQN83">
        <v>0</v>
      </c>
      <c r="AQO83">
        <v>0</v>
      </c>
      <c r="AQP83">
        <v>0</v>
      </c>
      <c r="AQQ83">
        <v>0</v>
      </c>
      <c r="AQS83" t="s">
        <v>2355</v>
      </c>
      <c r="AQT83">
        <v>0</v>
      </c>
      <c r="AQU83">
        <v>0</v>
      </c>
      <c r="AQV83">
        <v>1</v>
      </c>
      <c r="AQW83">
        <v>0</v>
      </c>
      <c r="AQX83">
        <v>0</v>
      </c>
      <c r="AQY83">
        <v>0</v>
      </c>
      <c r="AQZ83">
        <v>0</v>
      </c>
      <c r="ARA83">
        <v>0</v>
      </c>
      <c r="ARB83">
        <v>0</v>
      </c>
      <c r="ARC83">
        <v>0</v>
      </c>
      <c r="ARD83">
        <v>0</v>
      </c>
      <c r="ARF83" t="s">
        <v>2408</v>
      </c>
      <c r="ARG83" t="s">
        <v>2305</v>
      </c>
      <c r="ARH83" t="s">
        <v>2244</v>
      </c>
      <c r="ARI83">
        <v>1</v>
      </c>
      <c r="ARJ83">
        <v>0</v>
      </c>
      <c r="ARK83">
        <v>0</v>
      </c>
      <c r="ARL83">
        <v>0</v>
      </c>
      <c r="ARM83">
        <v>0</v>
      </c>
      <c r="ARN83">
        <v>0</v>
      </c>
      <c r="ARP83" t="s">
        <v>2244</v>
      </c>
      <c r="ASA83" t="s">
        <v>2259</v>
      </c>
      <c r="ASB83" t="s">
        <v>2290</v>
      </c>
      <c r="ASC83">
        <v>1</v>
      </c>
      <c r="ASD83">
        <v>0</v>
      </c>
      <c r="ASE83">
        <v>0</v>
      </c>
      <c r="ASF83">
        <v>0</v>
      </c>
      <c r="ASG83">
        <v>0</v>
      </c>
      <c r="ASH83">
        <v>0</v>
      </c>
      <c r="ASI83">
        <v>0</v>
      </c>
      <c r="ASJ83">
        <v>0</v>
      </c>
      <c r="ASK83">
        <v>0</v>
      </c>
      <c r="ASL83">
        <v>0</v>
      </c>
      <c r="ASN83" t="s">
        <v>2290</v>
      </c>
      <c r="ASO83">
        <v>1</v>
      </c>
      <c r="ASP83">
        <v>0</v>
      </c>
      <c r="ASQ83">
        <v>0</v>
      </c>
      <c r="ASR83">
        <v>0</v>
      </c>
      <c r="ASS83">
        <v>0</v>
      </c>
      <c r="AST83">
        <v>0</v>
      </c>
      <c r="ASU83">
        <v>0</v>
      </c>
      <c r="ASV83">
        <v>0</v>
      </c>
      <c r="ASW83">
        <v>0</v>
      </c>
      <c r="ASX83">
        <v>0</v>
      </c>
      <c r="ASZ83" t="s">
        <v>2290</v>
      </c>
      <c r="ATA83">
        <v>1</v>
      </c>
      <c r="ATB83">
        <v>0</v>
      </c>
      <c r="ATC83">
        <v>0</v>
      </c>
      <c r="ATD83">
        <v>0</v>
      </c>
      <c r="ATE83">
        <v>0</v>
      </c>
      <c r="ATF83">
        <v>0</v>
      </c>
      <c r="ATG83">
        <v>0</v>
      </c>
      <c r="ATH83">
        <v>0</v>
      </c>
      <c r="ATI83">
        <v>0</v>
      </c>
      <c r="ATK83" t="s">
        <v>2290</v>
      </c>
      <c r="ATL83">
        <v>1</v>
      </c>
      <c r="ATM83">
        <v>0</v>
      </c>
      <c r="ATN83">
        <v>0</v>
      </c>
      <c r="ATO83">
        <v>0</v>
      </c>
      <c r="ATP83">
        <v>0</v>
      </c>
      <c r="ATQ83">
        <v>0</v>
      </c>
      <c r="ATR83">
        <v>0</v>
      </c>
      <c r="ATS83">
        <v>0</v>
      </c>
      <c r="ATT83">
        <v>0</v>
      </c>
      <c r="ATV83" t="s">
        <v>2264</v>
      </c>
      <c r="ATZ83" t="s">
        <v>2264</v>
      </c>
      <c r="AUI83">
        <v>545175700</v>
      </c>
      <c r="AUJ83" s="165">
        <v>45371.68986111111</v>
      </c>
      <c r="AUM83" t="s">
        <v>2265</v>
      </c>
      <c r="AUN83" t="s">
        <v>2266</v>
      </c>
      <c r="AUO83" t="s">
        <v>2267</v>
      </c>
    </row>
    <row r="84" spans="1:987 1034:1237" x14ac:dyDescent="0.35">
      <c r="A84">
        <v>83</v>
      </c>
      <c r="B84" t="s">
        <v>2580</v>
      </c>
      <c r="C84" s="165">
        <v>45371</v>
      </c>
      <c r="D84" t="s">
        <v>2425</v>
      </c>
      <c r="E84" t="s">
        <v>2369</v>
      </c>
      <c r="F84" s="165">
        <v>45371.547277546299</v>
      </c>
      <c r="G84" s="165">
        <v>45371.551008437498</v>
      </c>
      <c r="H84" t="s">
        <v>2229</v>
      </c>
      <c r="K84" t="s">
        <v>2370</v>
      </c>
      <c r="L84" s="165">
        <v>45371</v>
      </c>
      <c r="M84" t="s">
        <v>2371</v>
      </c>
      <c r="N84" t="s">
        <v>2372</v>
      </c>
      <c r="O84" t="s">
        <v>2426</v>
      </c>
      <c r="P84" t="s">
        <v>2233</v>
      </c>
      <c r="S84" t="s">
        <v>2375</v>
      </c>
      <c r="T84" t="s">
        <v>2427</v>
      </c>
      <c r="V84" t="s">
        <v>2236</v>
      </c>
      <c r="X84" t="s">
        <v>2299</v>
      </c>
      <c r="AA84" t="s">
        <v>2290</v>
      </c>
      <c r="AB84">
        <v>0</v>
      </c>
      <c r="AC84">
        <v>0</v>
      </c>
      <c r="AD84">
        <v>0</v>
      </c>
      <c r="AE84">
        <v>1</v>
      </c>
      <c r="AF84">
        <v>1</v>
      </c>
      <c r="AI84"/>
      <c r="EK84" t="s">
        <v>2290</v>
      </c>
      <c r="EL84">
        <v>0</v>
      </c>
      <c r="EM84">
        <v>0</v>
      </c>
      <c r="EN84">
        <v>0</v>
      </c>
      <c r="EO84">
        <v>0</v>
      </c>
      <c r="EP84">
        <v>1</v>
      </c>
      <c r="EQ84">
        <v>1</v>
      </c>
      <c r="JB84" t="s">
        <v>2358</v>
      </c>
      <c r="JC84">
        <v>0</v>
      </c>
      <c r="JD84">
        <v>1</v>
      </c>
      <c r="JE84">
        <v>0</v>
      </c>
      <c r="JF84">
        <v>0</v>
      </c>
      <c r="JG84">
        <v>0</v>
      </c>
      <c r="JH84">
        <v>0</v>
      </c>
      <c r="JI84">
        <v>0</v>
      </c>
      <c r="JJ84">
        <v>0</v>
      </c>
      <c r="JK84">
        <v>0</v>
      </c>
      <c r="JL84">
        <v>0</v>
      </c>
      <c r="JM84">
        <v>0</v>
      </c>
      <c r="JN84">
        <v>0</v>
      </c>
      <c r="JO84">
        <v>0</v>
      </c>
      <c r="JP84">
        <v>0</v>
      </c>
      <c r="JQ84">
        <v>0</v>
      </c>
      <c r="JR84">
        <v>0</v>
      </c>
      <c r="JS84">
        <v>1</v>
      </c>
      <c r="JT84">
        <v>3</v>
      </c>
      <c r="KG84" t="s">
        <v>2242</v>
      </c>
      <c r="KH84" t="s">
        <v>2579</v>
      </c>
      <c r="KI84">
        <v>1</v>
      </c>
      <c r="KJ84">
        <v>0</v>
      </c>
      <c r="KK84">
        <v>8000</v>
      </c>
      <c r="KM84" t="s">
        <v>2248</v>
      </c>
      <c r="KP84">
        <v>21</v>
      </c>
      <c r="KQ84">
        <v>2</v>
      </c>
      <c r="KR84">
        <v>0</v>
      </c>
      <c r="KS84">
        <v>30</v>
      </c>
      <c r="KT84">
        <v>40</v>
      </c>
      <c r="QX84" t="s">
        <v>2236</v>
      </c>
      <c r="QZ84" t="s">
        <v>2358</v>
      </c>
      <c r="RA84">
        <v>0</v>
      </c>
      <c r="RB84">
        <v>1</v>
      </c>
      <c r="RC84">
        <v>0</v>
      </c>
      <c r="RD84">
        <v>0</v>
      </c>
      <c r="RE84">
        <v>0</v>
      </c>
      <c r="RF84">
        <v>0</v>
      </c>
      <c r="RG84">
        <v>0</v>
      </c>
      <c r="RH84">
        <v>0</v>
      </c>
      <c r="RI84">
        <v>0</v>
      </c>
      <c r="RJ84">
        <v>0</v>
      </c>
      <c r="RK84">
        <v>0</v>
      </c>
      <c r="RL84">
        <v>0</v>
      </c>
      <c r="RM84">
        <v>0</v>
      </c>
      <c r="RN84">
        <v>0</v>
      </c>
      <c r="RO84">
        <v>0</v>
      </c>
      <c r="RP84">
        <v>0</v>
      </c>
      <c r="RR84" t="s">
        <v>494</v>
      </c>
      <c r="RS84">
        <v>0</v>
      </c>
      <c r="RT84">
        <v>0</v>
      </c>
      <c r="RU84">
        <v>0</v>
      </c>
      <c r="RV84">
        <v>0</v>
      </c>
      <c r="RW84">
        <v>0</v>
      </c>
      <c r="RX84">
        <v>1</v>
      </c>
      <c r="RY84">
        <v>0</v>
      </c>
      <c r="RZ84">
        <v>0</v>
      </c>
      <c r="SA84">
        <v>0</v>
      </c>
      <c r="SB84">
        <v>0</v>
      </c>
      <c r="SC84">
        <v>0</v>
      </c>
      <c r="SF84" t="s">
        <v>2328</v>
      </c>
      <c r="SG84">
        <v>0</v>
      </c>
      <c r="SH84">
        <v>1</v>
      </c>
      <c r="SI84">
        <v>0</v>
      </c>
      <c r="SJ84">
        <v>0</v>
      </c>
      <c r="SK84" t="s">
        <v>2358</v>
      </c>
      <c r="SL84">
        <v>0</v>
      </c>
      <c r="SM84">
        <v>1</v>
      </c>
      <c r="SN84">
        <v>0</v>
      </c>
      <c r="SO84">
        <v>0</v>
      </c>
      <c r="SP84">
        <v>0</v>
      </c>
      <c r="SQ84">
        <v>0</v>
      </c>
      <c r="SR84">
        <v>0</v>
      </c>
      <c r="SS84">
        <v>0</v>
      </c>
      <c r="ST84">
        <v>0</v>
      </c>
      <c r="SU84">
        <v>0</v>
      </c>
      <c r="SV84">
        <v>0</v>
      </c>
      <c r="SW84">
        <v>0</v>
      </c>
      <c r="SX84">
        <v>0</v>
      </c>
      <c r="SY84">
        <v>0</v>
      </c>
      <c r="SZ84">
        <v>0</v>
      </c>
      <c r="TA84">
        <v>0</v>
      </c>
      <c r="TB84" t="s">
        <v>2344</v>
      </c>
      <c r="TC84">
        <v>1</v>
      </c>
      <c r="TD84">
        <v>0</v>
      </c>
      <c r="TE84">
        <v>0</v>
      </c>
      <c r="TF84">
        <v>0</v>
      </c>
      <c r="TG84">
        <v>0</v>
      </c>
      <c r="TH84">
        <v>0</v>
      </c>
      <c r="TI84">
        <v>0</v>
      </c>
      <c r="TJ84">
        <v>0</v>
      </c>
      <c r="TK84">
        <v>0</v>
      </c>
      <c r="TL84">
        <v>0</v>
      </c>
      <c r="TM84">
        <v>0</v>
      </c>
      <c r="TN84">
        <v>0</v>
      </c>
      <c r="AQG84" t="s">
        <v>2290</v>
      </c>
      <c r="AQH84">
        <v>1</v>
      </c>
      <c r="AQI84">
        <v>0</v>
      </c>
      <c r="AQJ84">
        <v>0</v>
      </c>
      <c r="AQK84">
        <v>0</v>
      </c>
      <c r="AQL84">
        <v>0</v>
      </c>
      <c r="AQM84">
        <v>0</v>
      </c>
      <c r="AQN84">
        <v>0</v>
      </c>
      <c r="AQO84">
        <v>0</v>
      </c>
      <c r="AQP84">
        <v>0</v>
      </c>
      <c r="AQQ84">
        <v>0</v>
      </c>
      <c r="AQS84" t="s">
        <v>2355</v>
      </c>
      <c r="AQT84">
        <v>0</v>
      </c>
      <c r="AQU84">
        <v>0</v>
      </c>
      <c r="AQV84">
        <v>1</v>
      </c>
      <c r="AQW84">
        <v>0</v>
      </c>
      <c r="AQX84">
        <v>0</v>
      </c>
      <c r="AQY84">
        <v>0</v>
      </c>
      <c r="AQZ84">
        <v>0</v>
      </c>
      <c r="ARA84">
        <v>0</v>
      </c>
      <c r="ARB84">
        <v>0</v>
      </c>
      <c r="ARC84">
        <v>0</v>
      </c>
      <c r="ARD84">
        <v>0</v>
      </c>
      <c r="ARF84" t="s">
        <v>2304</v>
      </c>
      <c r="ARG84" t="s">
        <v>2305</v>
      </c>
      <c r="ARH84" t="s">
        <v>2244</v>
      </c>
      <c r="ARI84">
        <v>1</v>
      </c>
      <c r="ARJ84">
        <v>0</v>
      </c>
      <c r="ARK84">
        <v>0</v>
      </c>
      <c r="ARL84">
        <v>0</v>
      </c>
      <c r="ARM84">
        <v>0</v>
      </c>
      <c r="ARN84">
        <v>0</v>
      </c>
      <c r="ARP84" t="s">
        <v>2244</v>
      </c>
      <c r="ASA84" t="s">
        <v>2259</v>
      </c>
      <c r="ASB84" t="s">
        <v>2290</v>
      </c>
      <c r="ASC84">
        <v>1</v>
      </c>
      <c r="ASD84">
        <v>0</v>
      </c>
      <c r="ASE84">
        <v>0</v>
      </c>
      <c r="ASF84">
        <v>0</v>
      </c>
      <c r="ASG84">
        <v>0</v>
      </c>
      <c r="ASH84">
        <v>0</v>
      </c>
      <c r="ASI84">
        <v>0</v>
      </c>
      <c r="ASJ84">
        <v>0</v>
      </c>
      <c r="ASK84">
        <v>0</v>
      </c>
      <c r="ASL84">
        <v>0</v>
      </c>
      <c r="ASN84" t="s">
        <v>2290</v>
      </c>
      <c r="ASO84">
        <v>1</v>
      </c>
      <c r="ASP84">
        <v>0</v>
      </c>
      <c r="ASQ84">
        <v>0</v>
      </c>
      <c r="ASR84">
        <v>0</v>
      </c>
      <c r="ASS84">
        <v>0</v>
      </c>
      <c r="AST84">
        <v>0</v>
      </c>
      <c r="ASU84">
        <v>0</v>
      </c>
      <c r="ASV84">
        <v>0</v>
      </c>
      <c r="ASW84">
        <v>0</v>
      </c>
      <c r="ASX84">
        <v>0</v>
      </c>
      <c r="ASZ84" t="s">
        <v>2290</v>
      </c>
      <c r="ATA84">
        <v>1</v>
      </c>
      <c r="ATB84">
        <v>0</v>
      </c>
      <c r="ATC84">
        <v>0</v>
      </c>
      <c r="ATD84">
        <v>0</v>
      </c>
      <c r="ATE84">
        <v>0</v>
      </c>
      <c r="ATF84">
        <v>0</v>
      </c>
      <c r="ATG84">
        <v>0</v>
      </c>
      <c r="ATH84">
        <v>0</v>
      </c>
      <c r="ATI84">
        <v>0</v>
      </c>
      <c r="ATK84" t="s">
        <v>2290</v>
      </c>
      <c r="ATL84">
        <v>1</v>
      </c>
      <c r="ATM84">
        <v>0</v>
      </c>
      <c r="ATN84">
        <v>0</v>
      </c>
      <c r="ATO84">
        <v>0</v>
      </c>
      <c r="ATP84">
        <v>0</v>
      </c>
      <c r="ATQ84">
        <v>0</v>
      </c>
      <c r="ATR84">
        <v>0</v>
      </c>
      <c r="ATS84">
        <v>0</v>
      </c>
      <c r="ATT84">
        <v>0</v>
      </c>
      <c r="ATV84" t="s">
        <v>2264</v>
      </c>
      <c r="ATZ84" t="s">
        <v>2264</v>
      </c>
      <c r="AUI84">
        <v>545175711</v>
      </c>
      <c r="AUJ84" s="165">
        <v>45371.689895833333</v>
      </c>
      <c r="AUM84" t="s">
        <v>2265</v>
      </c>
      <c r="AUN84" t="s">
        <v>2266</v>
      </c>
      <c r="AUO84" t="s">
        <v>2267</v>
      </c>
    </row>
    <row r="85" spans="1:987 1034:1237" x14ac:dyDescent="0.35">
      <c r="A85">
        <v>84</v>
      </c>
      <c r="B85" t="s">
        <v>2581</v>
      </c>
      <c r="C85" s="165">
        <v>45371</v>
      </c>
      <c r="D85" t="s">
        <v>2425</v>
      </c>
      <c r="E85" t="s">
        <v>2369</v>
      </c>
      <c r="F85" s="165">
        <v>45371.551579178238</v>
      </c>
      <c r="G85" s="165">
        <v>45371.555112638889</v>
      </c>
      <c r="H85" t="s">
        <v>2229</v>
      </c>
      <c r="K85" t="s">
        <v>2370</v>
      </c>
      <c r="L85" s="165">
        <v>45371</v>
      </c>
      <c r="M85" t="s">
        <v>2371</v>
      </c>
      <c r="N85" t="s">
        <v>2372</v>
      </c>
      <c r="O85" t="s">
        <v>2426</v>
      </c>
      <c r="P85" t="s">
        <v>2233</v>
      </c>
      <c r="S85" t="s">
        <v>2375</v>
      </c>
      <c r="T85" t="s">
        <v>2427</v>
      </c>
      <c r="V85" t="s">
        <v>2236</v>
      </c>
      <c r="X85" t="s">
        <v>2299</v>
      </c>
      <c r="AA85" t="s">
        <v>2290</v>
      </c>
      <c r="AB85">
        <v>0</v>
      </c>
      <c r="AC85">
        <v>0</v>
      </c>
      <c r="AD85">
        <v>0</v>
      </c>
      <c r="AE85">
        <v>1</v>
      </c>
      <c r="AF85">
        <v>1</v>
      </c>
      <c r="AI85"/>
      <c r="EK85" t="s">
        <v>2290</v>
      </c>
      <c r="EL85">
        <v>0</v>
      </c>
      <c r="EM85">
        <v>0</v>
      </c>
      <c r="EN85">
        <v>0</v>
      </c>
      <c r="EO85">
        <v>0</v>
      </c>
      <c r="EP85">
        <v>1</v>
      </c>
      <c r="EQ85">
        <v>1</v>
      </c>
      <c r="JB85" t="s">
        <v>2365</v>
      </c>
      <c r="JC85">
        <v>1</v>
      </c>
      <c r="JD85">
        <v>0</v>
      </c>
      <c r="JE85">
        <v>0</v>
      </c>
      <c r="JF85">
        <v>0</v>
      </c>
      <c r="JG85">
        <v>0</v>
      </c>
      <c r="JH85">
        <v>0</v>
      </c>
      <c r="JI85">
        <v>0</v>
      </c>
      <c r="JJ85">
        <v>0</v>
      </c>
      <c r="JK85">
        <v>0</v>
      </c>
      <c r="JL85">
        <v>0</v>
      </c>
      <c r="JM85">
        <v>0</v>
      </c>
      <c r="JN85">
        <v>0</v>
      </c>
      <c r="JO85">
        <v>0</v>
      </c>
      <c r="JP85">
        <v>0</v>
      </c>
      <c r="JQ85">
        <v>0</v>
      </c>
      <c r="JR85">
        <v>0</v>
      </c>
      <c r="JS85">
        <v>1</v>
      </c>
      <c r="JT85">
        <v>3</v>
      </c>
      <c r="JV85" t="s">
        <v>2239</v>
      </c>
      <c r="JW85">
        <v>500</v>
      </c>
      <c r="JX85" t="s">
        <v>2379</v>
      </c>
      <c r="KA85">
        <v>7</v>
      </c>
      <c r="KB85">
        <v>2</v>
      </c>
      <c r="KC85">
        <v>0</v>
      </c>
      <c r="KD85">
        <v>60</v>
      </c>
      <c r="KE85">
        <v>60</v>
      </c>
      <c r="QX85" t="s">
        <v>2236</v>
      </c>
      <c r="QZ85" t="s">
        <v>2365</v>
      </c>
      <c r="RA85">
        <v>1</v>
      </c>
      <c r="RB85">
        <v>0</v>
      </c>
      <c r="RC85">
        <v>0</v>
      </c>
      <c r="RD85">
        <v>0</v>
      </c>
      <c r="RE85">
        <v>0</v>
      </c>
      <c r="RF85">
        <v>0</v>
      </c>
      <c r="RG85">
        <v>0</v>
      </c>
      <c r="RH85">
        <v>0</v>
      </c>
      <c r="RI85">
        <v>0</v>
      </c>
      <c r="RJ85">
        <v>0</v>
      </c>
      <c r="RK85">
        <v>0</v>
      </c>
      <c r="RL85">
        <v>0</v>
      </c>
      <c r="RM85">
        <v>0</v>
      </c>
      <c r="RN85">
        <v>0</v>
      </c>
      <c r="RO85">
        <v>0</v>
      </c>
      <c r="RP85">
        <v>0</v>
      </c>
      <c r="RR85" t="s">
        <v>494</v>
      </c>
      <c r="RS85">
        <v>0</v>
      </c>
      <c r="RT85">
        <v>0</v>
      </c>
      <c r="RU85">
        <v>0</v>
      </c>
      <c r="RV85">
        <v>0</v>
      </c>
      <c r="RW85">
        <v>0</v>
      </c>
      <c r="RX85">
        <v>1</v>
      </c>
      <c r="RY85">
        <v>0</v>
      </c>
      <c r="RZ85">
        <v>0</v>
      </c>
      <c r="SA85">
        <v>0</v>
      </c>
      <c r="SB85">
        <v>0</v>
      </c>
      <c r="SC85">
        <v>0</v>
      </c>
      <c r="SF85" t="s">
        <v>2245</v>
      </c>
      <c r="SG85">
        <v>1</v>
      </c>
      <c r="SH85">
        <v>0</v>
      </c>
      <c r="SI85">
        <v>0</v>
      </c>
      <c r="SJ85">
        <v>0</v>
      </c>
      <c r="AQG85" t="s">
        <v>2290</v>
      </c>
      <c r="AQH85">
        <v>1</v>
      </c>
      <c r="AQI85">
        <v>0</v>
      </c>
      <c r="AQJ85">
        <v>0</v>
      </c>
      <c r="AQK85">
        <v>0</v>
      </c>
      <c r="AQL85">
        <v>0</v>
      </c>
      <c r="AQM85">
        <v>0</v>
      </c>
      <c r="AQN85">
        <v>0</v>
      </c>
      <c r="AQO85">
        <v>0</v>
      </c>
      <c r="AQP85">
        <v>0</v>
      </c>
      <c r="AQQ85">
        <v>0</v>
      </c>
      <c r="AQS85" t="s">
        <v>2355</v>
      </c>
      <c r="AQT85">
        <v>0</v>
      </c>
      <c r="AQU85">
        <v>0</v>
      </c>
      <c r="AQV85">
        <v>1</v>
      </c>
      <c r="AQW85">
        <v>0</v>
      </c>
      <c r="AQX85">
        <v>0</v>
      </c>
      <c r="AQY85">
        <v>0</v>
      </c>
      <c r="AQZ85">
        <v>0</v>
      </c>
      <c r="ARA85">
        <v>0</v>
      </c>
      <c r="ARB85">
        <v>0</v>
      </c>
      <c r="ARC85">
        <v>0</v>
      </c>
      <c r="ARD85">
        <v>0</v>
      </c>
      <c r="ARF85" t="s">
        <v>2304</v>
      </c>
      <c r="ARG85" t="s">
        <v>2305</v>
      </c>
      <c r="ARH85" t="s">
        <v>2244</v>
      </c>
      <c r="ARI85">
        <v>1</v>
      </c>
      <c r="ARJ85">
        <v>0</v>
      </c>
      <c r="ARK85">
        <v>0</v>
      </c>
      <c r="ARL85">
        <v>0</v>
      </c>
      <c r="ARM85">
        <v>0</v>
      </c>
      <c r="ARN85">
        <v>0</v>
      </c>
      <c r="ARP85" t="s">
        <v>2244</v>
      </c>
      <c r="ASA85" t="s">
        <v>2259</v>
      </c>
      <c r="ASB85" t="s">
        <v>2290</v>
      </c>
      <c r="ASC85">
        <v>1</v>
      </c>
      <c r="ASD85">
        <v>0</v>
      </c>
      <c r="ASE85">
        <v>0</v>
      </c>
      <c r="ASF85">
        <v>0</v>
      </c>
      <c r="ASG85">
        <v>0</v>
      </c>
      <c r="ASH85">
        <v>0</v>
      </c>
      <c r="ASI85">
        <v>0</v>
      </c>
      <c r="ASJ85">
        <v>0</v>
      </c>
      <c r="ASK85">
        <v>0</v>
      </c>
      <c r="ASL85">
        <v>0</v>
      </c>
      <c r="ASN85" t="s">
        <v>2290</v>
      </c>
      <c r="ASO85">
        <v>1</v>
      </c>
      <c r="ASP85">
        <v>0</v>
      </c>
      <c r="ASQ85">
        <v>0</v>
      </c>
      <c r="ASR85">
        <v>0</v>
      </c>
      <c r="ASS85">
        <v>0</v>
      </c>
      <c r="AST85">
        <v>0</v>
      </c>
      <c r="ASU85">
        <v>0</v>
      </c>
      <c r="ASV85">
        <v>0</v>
      </c>
      <c r="ASW85">
        <v>0</v>
      </c>
      <c r="ASX85">
        <v>0</v>
      </c>
      <c r="ASZ85" t="s">
        <v>2290</v>
      </c>
      <c r="ATA85">
        <v>1</v>
      </c>
      <c r="ATB85">
        <v>0</v>
      </c>
      <c r="ATC85">
        <v>0</v>
      </c>
      <c r="ATD85">
        <v>0</v>
      </c>
      <c r="ATE85">
        <v>0</v>
      </c>
      <c r="ATF85">
        <v>0</v>
      </c>
      <c r="ATG85">
        <v>0</v>
      </c>
      <c r="ATH85">
        <v>0</v>
      </c>
      <c r="ATI85">
        <v>0</v>
      </c>
      <c r="ATK85" t="s">
        <v>2290</v>
      </c>
      <c r="ATL85">
        <v>1</v>
      </c>
      <c r="ATM85">
        <v>0</v>
      </c>
      <c r="ATN85">
        <v>0</v>
      </c>
      <c r="ATO85">
        <v>0</v>
      </c>
      <c r="ATP85">
        <v>0</v>
      </c>
      <c r="ATQ85">
        <v>0</v>
      </c>
      <c r="ATR85">
        <v>0</v>
      </c>
      <c r="ATS85">
        <v>0</v>
      </c>
      <c r="ATT85">
        <v>0</v>
      </c>
      <c r="ATV85" t="s">
        <v>2264</v>
      </c>
      <c r="ATZ85" t="s">
        <v>2264</v>
      </c>
      <c r="AUI85">
        <v>545175723</v>
      </c>
      <c r="AUJ85" s="165">
        <v>45371.689942129633</v>
      </c>
      <c r="AUM85" t="s">
        <v>2265</v>
      </c>
      <c r="AUN85" t="s">
        <v>2266</v>
      </c>
      <c r="AUO85" t="s">
        <v>2267</v>
      </c>
    </row>
    <row r="86" spans="1:987 1034:1237" x14ac:dyDescent="0.35">
      <c r="A86">
        <v>85</v>
      </c>
      <c r="B86" t="s">
        <v>2582</v>
      </c>
      <c r="C86" s="165">
        <v>45371</v>
      </c>
      <c r="D86" t="s">
        <v>2425</v>
      </c>
      <c r="E86" t="s">
        <v>2369</v>
      </c>
      <c r="F86" s="165">
        <v>45371.565966620372</v>
      </c>
      <c r="G86" s="165">
        <v>45371.571518912038</v>
      </c>
      <c r="H86" t="s">
        <v>2229</v>
      </c>
      <c r="K86" t="s">
        <v>2370</v>
      </c>
      <c r="L86" s="165">
        <v>45371</v>
      </c>
      <c r="M86" t="s">
        <v>2371</v>
      </c>
      <c r="N86" t="s">
        <v>2372</v>
      </c>
      <c r="O86" t="s">
        <v>2426</v>
      </c>
      <c r="P86" t="s">
        <v>2233</v>
      </c>
      <c r="S86" t="s">
        <v>2375</v>
      </c>
      <c r="T86" t="s">
        <v>2427</v>
      </c>
      <c r="V86" t="s">
        <v>2236</v>
      </c>
      <c r="X86" t="s">
        <v>2299</v>
      </c>
      <c r="AA86" t="s">
        <v>2290</v>
      </c>
      <c r="AB86">
        <v>0</v>
      </c>
      <c r="AC86">
        <v>0</v>
      </c>
      <c r="AD86">
        <v>0</v>
      </c>
      <c r="AE86">
        <v>1</v>
      </c>
      <c r="AF86">
        <v>1</v>
      </c>
      <c r="AI86"/>
      <c r="EK86" t="s">
        <v>2290</v>
      </c>
      <c r="EL86">
        <v>0</v>
      </c>
      <c r="EM86">
        <v>0</v>
      </c>
      <c r="EN86">
        <v>0</v>
      </c>
      <c r="EO86">
        <v>0</v>
      </c>
      <c r="EP86">
        <v>1</v>
      </c>
      <c r="EQ86">
        <v>1</v>
      </c>
      <c r="JB86" t="s">
        <v>2583</v>
      </c>
      <c r="JC86">
        <v>1</v>
      </c>
      <c r="JD86">
        <v>0</v>
      </c>
      <c r="JE86">
        <v>1</v>
      </c>
      <c r="JF86">
        <v>0</v>
      </c>
      <c r="JG86">
        <v>0</v>
      </c>
      <c r="JH86">
        <v>0</v>
      </c>
      <c r="JI86">
        <v>0</v>
      </c>
      <c r="JJ86">
        <v>0</v>
      </c>
      <c r="JK86">
        <v>0</v>
      </c>
      <c r="JL86">
        <v>0</v>
      </c>
      <c r="JM86">
        <v>0</v>
      </c>
      <c r="JN86">
        <v>0</v>
      </c>
      <c r="JO86">
        <v>0</v>
      </c>
      <c r="JP86">
        <v>0</v>
      </c>
      <c r="JQ86">
        <v>0</v>
      </c>
      <c r="JR86">
        <v>0</v>
      </c>
      <c r="JS86">
        <v>2</v>
      </c>
      <c r="JT86">
        <v>4</v>
      </c>
      <c r="JV86" t="s">
        <v>2242</v>
      </c>
      <c r="JW86">
        <v>500</v>
      </c>
      <c r="JX86" t="s">
        <v>2379</v>
      </c>
      <c r="KA86">
        <v>14</v>
      </c>
      <c r="KB86">
        <v>2</v>
      </c>
      <c r="KC86">
        <v>0</v>
      </c>
      <c r="KD86">
        <v>100</v>
      </c>
      <c r="KE86">
        <v>100</v>
      </c>
      <c r="KV86" t="s">
        <v>2239</v>
      </c>
      <c r="KW86" t="s">
        <v>2584</v>
      </c>
      <c r="KX86">
        <v>0</v>
      </c>
      <c r="KY86">
        <v>1</v>
      </c>
      <c r="KZ86">
        <v>0</v>
      </c>
      <c r="LB86">
        <v>17000</v>
      </c>
      <c r="LD86" t="s">
        <v>2359</v>
      </c>
      <c r="LG86">
        <v>30</v>
      </c>
      <c r="LH86">
        <v>3</v>
      </c>
      <c r="LI86">
        <v>0</v>
      </c>
      <c r="LJ86">
        <v>50</v>
      </c>
      <c r="LK86">
        <v>50</v>
      </c>
      <c r="QX86" t="s">
        <v>2244</v>
      </c>
      <c r="SF86" t="s">
        <v>2245</v>
      </c>
      <c r="SG86">
        <v>1</v>
      </c>
      <c r="SH86">
        <v>0</v>
      </c>
      <c r="SI86">
        <v>0</v>
      </c>
      <c r="SJ86">
        <v>0</v>
      </c>
      <c r="AQG86" t="s">
        <v>2290</v>
      </c>
      <c r="AQH86">
        <v>1</v>
      </c>
      <c r="AQI86">
        <v>0</v>
      </c>
      <c r="AQJ86">
        <v>0</v>
      </c>
      <c r="AQK86">
        <v>0</v>
      </c>
      <c r="AQL86">
        <v>0</v>
      </c>
      <c r="AQM86">
        <v>0</v>
      </c>
      <c r="AQN86">
        <v>0</v>
      </c>
      <c r="AQO86">
        <v>0</v>
      </c>
      <c r="AQP86">
        <v>0</v>
      </c>
      <c r="AQQ86">
        <v>0</v>
      </c>
      <c r="AQS86" t="s">
        <v>2355</v>
      </c>
      <c r="AQT86">
        <v>0</v>
      </c>
      <c r="AQU86">
        <v>0</v>
      </c>
      <c r="AQV86">
        <v>1</v>
      </c>
      <c r="AQW86">
        <v>0</v>
      </c>
      <c r="AQX86">
        <v>0</v>
      </c>
      <c r="AQY86">
        <v>0</v>
      </c>
      <c r="AQZ86">
        <v>0</v>
      </c>
      <c r="ARA86">
        <v>0</v>
      </c>
      <c r="ARB86">
        <v>0</v>
      </c>
      <c r="ARC86">
        <v>0</v>
      </c>
      <c r="ARD86">
        <v>0</v>
      </c>
      <c r="ARF86" t="s">
        <v>2352</v>
      </c>
      <c r="ARG86" t="s">
        <v>2305</v>
      </c>
      <c r="ARH86" t="s">
        <v>2244</v>
      </c>
      <c r="ARI86">
        <v>1</v>
      </c>
      <c r="ARJ86">
        <v>0</v>
      </c>
      <c r="ARK86">
        <v>0</v>
      </c>
      <c r="ARL86">
        <v>0</v>
      </c>
      <c r="ARM86">
        <v>0</v>
      </c>
      <c r="ARN86">
        <v>0</v>
      </c>
      <c r="ARP86" t="s">
        <v>2244</v>
      </c>
      <c r="ASA86" t="s">
        <v>2259</v>
      </c>
      <c r="ASB86" t="s">
        <v>2290</v>
      </c>
      <c r="ASC86">
        <v>1</v>
      </c>
      <c r="ASD86">
        <v>0</v>
      </c>
      <c r="ASE86">
        <v>0</v>
      </c>
      <c r="ASF86">
        <v>0</v>
      </c>
      <c r="ASG86">
        <v>0</v>
      </c>
      <c r="ASH86">
        <v>0</v>
      </c>
      <c r="ASI86">
        <v>0</v>
      </c>
      <c r="ASJ86">
        <v>0</v>
      </c>
      <c r="ASK86">
        <v>0</v>
      </c>
      <c r="ASL86">
        <v>0</v>
      </c>
      <c r="ASN86" t="s">
        <v>2290</v>
      </c>
      <c r="ASO86">
        <v>1</v>
      </c>
      <c r="ASP86">
        <v>0</v>
      </c>
      <c r="ASQ86">
        <v>0</v>
      </c>
      <c r="ASR86">
        <v>0</v>
      </c>
      <c r="ASS86">
        <v>0</v>
      </c>
      <c r="AST86">
        <v>0</v>
      </c>
      <c r="ASU86">
        <v>0</v>
      </c>
      <c r="ASV86">
        <v>0</v>
      </c>
      <c r="ASW86">
        <v>0</v>
      </c>
      <c r="ASX86">
        <v>0</v>
      </c>
      <c r="ASZ86" t="s">
        <v>2290</v>
      </c>
      <c r="ATA86">
        <v>1</v>
      </c>
      <c r="ATB86">
        <v>0</v>
      </c>
      <c r="ATC86">
        <v>0</v>
      </c>
      <c r="ATD86">
        <v>0</v>
      </c>
      <c r="ATE86">
        <v>0</v>
      </c>
      <c r="ATF86">
        <v>0</v>
      </c>
      <c r="ATG86">
        <v>0</v>
      </c>
      <c r="ATH86">
        <v>0</v>
      </c>
      <c r="ATI86">
        <v>0</v>
      </c>
      <c r="ATK86" t="s">
        <v>2290</v>
      </c>
      <c r="ATL86">
        <v>1</v>
      </c>
      <c r="ATM86">
        <v>0</v>
      </c>
      <c r="ATN86">
        <v>0</v>
      </c>
      <c r="ATO86">
        <v>0</v>
      </c>
      <c r="ATP86">
        <v>0</v>
      </c>
      <c r="ATQ86">
        <v>0</v>
      </c>
      <c r="ATR86">
        <v>0</v>
      </c>
      <c r="ATS86">
        <v>0</v>
      </c>
      <c r="ATT86">
        <v>0</v>
      </c>
      <c r="ATV86" t="s">
        <v>2264</v>
      </c>
      <c r="ATZ86" t="s">
        <v>2264</v>
      </c>
      <c r="AUI86">
        <v>545175739</v>
      </c>
      <c r="AUJ86" s="165">
        <v>45371.689988425933</v>
      </c>
      <c r="AUM86" t="s">
        <v>2265</v>
      </c>
      <c r="AUN86" t="s">
        <v>2266</v>
      </c>
      <c r="AUO86" t="s">
        <v>2267</v>
      </c>
    </row>
    <row r="87" spans="1:987 1034:1237" x14ac:dyDescent="0.35">
      <c r="A87">
        <v>86</v>
      </c>
      <c r="B87" t="s">
        <v>2585</v>
      </c>
      <c r="C87" s="165">
        <v>45371</v>
      </c>
      <c r="D87" t="s">
        <v>2425</v>
      </c>
      <c r="E87" t="s">
        <v>2369</v>
      </c>
      <c r="F87" s="165">
        <v>45371.579818541657</v>
      </c>
      <c r="G87" s="165">
        <v>45371.588109479169</v>
      </c>
      <c r="H87" t="s">
        <v>2229</v>
      </c>
      <c r="K87" t="s">
        <v>2370</v>
      </c>
      <c r="L87" s="165">
        <v>45371</v>
      </c>
      <c r="M87" t="s">
        <v>2371</v>
      </c>
      <c r="N87" t="s">
        <v>2372</v>
      </c>
      <c r="O87" t="s">
        <v>2426</v>
      </c>
      <c r="P87" t="s">
        <v>2374</v>
      </c>
      <c r="S87" t="s">
        <v>2375</v>
      </c>
      <c r="T87" t="s">
        <v>2427</v>
      </c>
      <c r="V87" t="s">
        <v>2236</v>
      </c>
      <c r="X87" t="s">
        <v>2237</v>
      </c>
      <c r="AA87" t="s">
        <v>2290</v>
      </c>
      <c r="AB87">
        <v>0</v>
      </c>
      <c r="AC87">
        <v>0</v>
      </c>
      <c r="AD87">
        <v>0</v>
      </c>
      <c r="AE87">
        <v>1</v>
      </c>
      <c r="AF87">
        <v>1</v>
      </c>
      <c r="AI87"/>
      <c r="EK87" t="s">
        <v>2290</v>
      </c>
      <c r="EL87">
        <v>0</v>
      </c>
      <c r="EM87">
        <v>0</v>
      </c>
      <c r="EN87">
        <v>0</v>
      </c>
      <c r="EO87">
        <v>0</v>
      </c>
      <c r="EP87">
        <v>1</v>
      </c>
      <c r="EQ87">
        <v>1</v>
      </c>
      <c r="JB87" t="s">
        <v>2327</v>
      </c>
      <c r="JC87">
        <v>0</v>
      </c>
      <c r="JD87">
        <v>0</v>
      </c>
      <c r="JE87">
        <v>1</v>
      </c>
      <c r="JF87">
        <v>0</v>
      </c>
      <c r="JG87">
        <v>0</v>
      </c>
      <c r="JH87">
        <v>0</v>
      </c>
      <c r="JI87">
        <v>0</v>
      </c>
      <c r="JJ87">
        <v>0</v>
      </c>
      <c r="JK87">
        <v>0</v>
      </c>
      <c r="JL87">
        <v>0</v>
      </c>
      <c r="JM87">
        <v>0</v>
      </c>
      <c r="JN87">
        <v>0</v>
      </c>
      <c r="JO87">
        <v>0</v>
      </c>
      <c r="JP87">
        <v>0</v>
      </c>
      <c r="JQ87">
        <v>0</v>
      </c>
      <c r="JR87">
        <v>0</v>
      </c>
      <c r="JS87">
        <v>1</v>
      </c>
      <c r="JT87">
        <v>3</v>
      </c>
      <c r="KV87" t="s">
        <v>2242</v>
      </c>
      <c r="KW87" t="s">
        <v>2250</v>
      </c>
      <c r="KX87">
        <v>0</v>
      </c>
      <c r="KY87">
        <v>1</v>
      </c>
      <c r="KZ87">
        <v>1</v>
      </c>
      <c r="LB87">
        <v>28000</v>
      </c>
      <c r="LC87">
        <v>40000</v>
      </c>
      <c r="LD87" t="s">
        <v>2240</v>
      </c>
      <c r="LG87">
        <v>30</v>
      </c>
      <c r="LH87">
        <v>2</v>
      </c>
      <c r="LI87">
        <v>0</v>
      </c>
      <c r="LJ87">
        <v>40</v>
      </c>
      <c r="LK87">
        <v>100</v>
      </c>
      <c r="QX87" t="s">
        <v>2236</v>
      </c>
      <c r="QZ87" t="s">
        <v>2327</v>
      </c>
      <c r="RA87">
        <v>0</v>
      </c>
      <c r="RB87">
        <v>0</v>
      </c>
      <c r="RC87">
        <v>1</v>
      </c>
      <c r="RD87">
        <v>0</v>
      </c>
      <c r="RE87">
        <v>0</v>
      </c>
      <c r="RF87">
        <v>0</v>
      </c>
      <c r="RG87">
        <v>0</v>
      </c>
      <c r="RH87">
        <v>0</v>
      </c>
      <c r="RI87">
        <v>0</v>
      </c>
      <c r="RJ87">
        <v>0</v>
      </c>
      <c r="RK87">
        <v>0</v>
      </c>
      <c r="RL87">
        <v>0</v>
      </c>
      <c r="RM87">
        <v>0</v>
      </c>
      <c r="RN87">
        <v>0</v>
      </c>
      <c r="RO87">
        <v>0</v>
      </c>
      <c r="RP87">
        <v>0</v>
      </c>
      <c r="RR87" t="s">
        <v>494</v>
      </c>
      <c r="RS87">
        <v>0</v>
      </c>
      <c r="RT87">
        <v>0</v>
      </c>
      <c r="RU87">
        <v>0</v>
      </c>
      <c r="RV87">
        <v>0</v>
      </c>
      <c r="RW87">
        <v>0</v>
      </c>
      <c r="RX87">
        <v>1</v>
      </c>
      <c r="RY87">
        <v>0</v>
      </c>
      <c r="RZ87">
        <v>0</v>
      </c>
      <c r="SA87">
        <v>0</v>
      </c>
      <c r="SB87">
        <v>0</v>
      </c>
      <c r="SC87">
        <v>0</v>
      </c>
      <c r="SF87" t="s">
        <v>2245</v>
      </c>
      <c r="SG87">
        <v>1</v>
      </c>
      <c r="SH87">
        <v>0</v>
      </c>
      <c r="SI87">
        <v>0</v>
      </c>
      <c r="SJ87">
        <v>0</v>
      </c>
      <c r="AQG87" t="s">
        <v>2586</v>
      </c>
      <c r="AQH87">
        <v>0</v>
      </c>
      <c r="AQI87">
        <v>0</v>
      </c>
      <c r="AQJ87">
        <v>1</v>
      </c>
      <c r="AQK87">
        <v>0</v>
      </c>
      <c r="AQL87">
        <v>0</v>
      </c>
      <c r="AQM87">
        <v>0</v>
      </c>
      <c r="AQN87">
        <v>0</v>
      </c>
      <c r="AQO87">
        <v>0</v>
      </c>
      <c r="AQP87">
        <v>0</v>
      </c>
      <c r="AQQ87">
        <v>0</v>
      </c>
      <c r="AQS87" t="s">
        <v>2549</v>
      </c>
      <c r="AQT87">
        <v>0</v>
      </c>
      <c r="AQU87">
        <v>0</v>
      </c>
      <c r="AQV87">
        <v>1</v>
      </c>
      <c r="AQW87">
        <v>0</v>
      </c>
      <c r="AQX87">
        <v>0</v>
      </c>
      <c r="AQY87">
        <v>1</v>
      </c>
      <c r="AQZ87">
        <v>0</v>
      </c>
      <c r="ARA87">
        <v>0</v>
      </c>
      <c r="ARB87">
        <v>0</v>
      </c>
      <c r="ARC87">
        <v>0</v>
      </c>
      <c r="ARD87">
        <v>0</v>
      </c>
      <c r="ARF87" t="s">
        <v>2352</v>
      </c>
      <c r="ARG87" t="s">
        <v>2305</v>
      </c>
      <c r="ARH87" t="s">
        <v>2244</v>
      </c>
      <c r="ARI87">
        <v>1</v>
      </c>
      <c r="ARJ87">
        <v>0</v>
      </c>
      <c r="ARK87">
        <v>0</v>
      </c>
      <c r="ARL87">
        <v>0</v>
      </c>
      <c r="ARM87">
        <v>0</v>
      </c>
      <c r="ARN87">
        <v>0</v>
      </c>
      <c r="ARP87" t="s">
        <v>2244</v>
      </c>
      <c r="ASA87" t="s">
        <v>2259</v>
      </c>
      <c r="ASB87" t="s">
        <v>2290</v>
      </c>
      <c r="ASC87">
        <v>1</v>
      </c>
      <c r="ASD87">
        <v>0</v>
      </c>
      <c r="ASE87">
        <v>0</v>
      </c>
      <c r="ASF87">
        <v>0</v>
      </c>
      <c r="ASG87">
        <v>0</v>
      </c>
      <c r="ASH87">
        <v>0</v>
      </c>
      <c r="ASI87">
        <v>0</v>
      </c>
      <c r="ASJ87">
        <v>0</v>
      </c>
      <c r="ASK87">
        <v>0</v>
      </c>
      <c r="ASL87">
        <v>0</v>
      </c>
      <c r="ASN87" t="s">
        <v>2290</v>
      </c>
      <c r="ASO87">
        <v>1</v>
      </c>
      <c r="ASP87">
        <v>0</v>
      </c>
      <c r="ASQ87">
        <v>0</v>
      </c>
      <c r="ASR87">
        <v>0</v>
      </c>
      <c r="ASS87">
        <v>0</v>
      </c>
      <c r="AST87">
        <v>0</v>
      </c>
      <c r="ASU87">
        <v>0</v>
      </c>
      <c r="ASV87">
        <v>0</v>
      </c>
      <c r="ASW87">
        <v>0</v>
      </c>
      <c r="ASX87">
        <v>0</v>
      </c>
      <c r="ASZ87" t="s">
        <v>2290</v>
      </c>
      <c r="ATA87">
        <v>1</v>
      </c>
      <c r="ATB87">
        <v>0</v>
      </c>
      <c r="ATC87">
        <v>0</v>
      </c>
      <c r="ATD87">
        <v>0</v>
      </c>
      <c r="ATE87">
        <v>0</v>
      </c>
      <c r="ATF87">
        <v>0</v>
      </c>
      <c r="ATG87">
        <v>0</v>
      </c>
      <c r="ATH87">
        <v>0</v>
      </c>
      <c r="ATI87">
        <v>0</v>
      </c>
      <c r="ATK87" t="s">
        <v>2290</v>
      </c>
      <c r="ATL87">
        <v>1</v>
      </c>
      <c r="ATM87">
        <v>0</v>
      </c>
      <c r="ATN87">
        <v>0</v>
      </c>
      <c r="ATO87">
        <v>0</v>
      </c>
      <c r="ATP87">
        <v>0</v>
      </c>
      <c r="ATQ87">
        <v>0</v>
      </c>
      <c r="ATR87">
        <v>0</v>
      </c>
      <c r="ATS87">
        <v>0</v>
      </c>
      <c r="ATT87">
        <v>0</v>
      </c>
      <c r="ATV87" t="s">
        <v>2264</v>
      </c>
      <c r="ATZ87" t="s">
        <v>2264</v>
      </c>
      <c r="AUI87">
        <v>545175771</v>
      </c>
      <c r="AUJ87" s="165">
        <v>45371.690057870372</v>
      </c>
      <c r="AUM87" t="s">
        <v>2265</v>
      </c>
      <c r="AUN87" t="s">
        <v>2266</v>
      </c>
      <c r="AUO87" t="s">
        <v>2267</v>
      </c>
    </row>
    <row r="88" spans="1:987 1034:1237" x14ac:dyDescent="0.35">
      <c r="A88">
        <v>87</v>
      </c>
      <c r="B88" t="s">
        <v>2587</v>
      </c>
      <c r="C88" s="165">
        <v>45371</v>
      </c>
      <c r="D88" t="s">
        <v>2588</v>
      </c>
      <c r="E88" t="s">
        <v>2589</v>
      </c>
      <c r="F88" s="165">
        <v>45371.397942476848</v>
      </c>
      <c r="G88" s="165">
        <v>45371.414584351849</v>
      </c>
      <c r="H88" t="s">
        <v>2229</v>
      </c>
      <c r="K88" t="s">
        <v>2590</v>
      </c>
      <c r="L88" s="165">
        <v>45371</v>
      </c>
      <c r="M88" t="s">
        <v>73</v>
      </c>
      <c r="N88" t="s">
        <v>2591</v>
      </c>
      <c r="O88" t="s">
        <v>79</v>
      </c>
      <c r="P88" t="s">
        <v>2233</v>
      </c>
      <c r="S88" t="s">
        <v>2592</v>
      </c>
      <c r="T88" t="s">
        <v>2593</v>
      </c>
      <c r="V88" t="s">
        <v>2236</v>
      </c>
      <c r="X88" t="s">
        <v>2237</v>
      </c>
      <c r="AA88" t="s">
        <v>2238</v>
      </c>
      <c r="AB88">
        <v>1</v>
      </c>
      <c r="AC88">
        <v>1</v>
      </c>
      <c r="AD88">
        <v>1</v>
      </c>
      <c r="AE88">
        <v>0</v>
      </c>
      <c r="AF88">
        <v>3</v>
      </c>
      <c r="AH88" t="s">
        <v>2242</v>
      </c>
      <c r="AI88">
        <v>1000</v>
      </c>
      <c r="AJ88" t="s">
        <v>2240</v>
      </c>
      <c r="AM88">
        <v>21</v>
      </c>
      <c r="AN88">
        <v>2</v>
      </c>
      <c r="AO88">
        <v>0</v>
      </c>
      <c r="AP88">
        <v>200</v>
      </c>
      <c r="AQ88">
        <v>200</v>
      </c>
      <c r="AS88" t="s">
        <v>2242</v>
      </c>
      <c r="AT88" t="s">
        <v>2279</v>
      </c>
      <c r="AU88">
        <v>1</v>
      </c>
      <c r="AV88">
        <v>0</v>
      </c>
      <c r="AW88">
        <v>3500</v>
      </c>
      <c r="AY88" t="s">
        <v>2240</v>
      </c>
      <c r="BB88">
        <v>30</v>
      </c>
      <c r="BC88">
        <v>4</v>
      </c>
      <c r="BD88">
        <v>0</v>
      </c>
      <c r="BE88">
        <v>100</v>
      </c>
      <c r="BF88">
        <v>100</v>
      </c>
      <c r="BH88" t="s">
        <v>2242</v>
      </c>
      <c r="BI88" t="s">
        <v>2301</v>
      </c>
      <c r="BJ88">
        <v>1</v>
      </c>
      <c r="BK88">
        <v>1</v>
      </c>
      <c r="BL88">
        <v>500</v>
      </c>
      <c r="BM88">
        <v>300</v>
      </c>
      <c r="BN88" t="s">
        <v>2240</v>
      </c>
      <c r="BQ88">
        <v>14</v>
      </c>
      <c r="BR88">
        <v>2</v>
      </c>
      <c r="BS88">
        <v>0</v>
      </c>
      <c r="BT88">
        <v>2000</v>
      </c>
      <c r="BU88">
        <v>2000</v>
      </c>
      <c r="BW88" t="s">
        <v>2236</v>
      </c>
      <c r="BY88" t="s">
        <v>2347</v>
      </c>
      <c r="BZ88">
        <v>0</v>
      </c>
      <c r="CA88">
        <v>1</v>
      </c>
      <c r="CB88">
        <v>0</v>
      </c>
      <c r="CC88">
        <v>0</v>
      </c>
      <c r="CE88" t="s">
        <v>506</v>
      </c>
      <c r="CF88">
        <v>0</v>
      </c>
      <c r="CG88">
        <v>0</v>
      </c>
      <c r="CH88">
        <v>0</v>
      </c>
      <c r="CI88">
        <v>0</v>
      </c>
      <c r="CJ88">
        <v>0</v>
      </c>
      <c r="CK88">
        <v>0</v>
      </c>
      <c r="CL88">
        <v>0</v>
      </c>
      <c r="CM88">
        <v>0</v>
      </c>
      <c r="CN88">
        <v>0</v>
      </c>
      <c r="CO88">
        <v>1</v>
      </c>
      <c r="CP88">
        <v>0</v>
      </c>
      <c r="CQ88" t="s">
        <v>2594</v>
      </c>
      <c r="CS88" t="s">
        <v>2245</v>
      </c>
      <c r="CT88">
        <v>1</v>
      </c>
      <c r="CU88">
        <v>0</v>
      </c>
      <c r="CV88">
        <v>0</v>
      </c>
      <c r="CW88">
        <v>0</v>
      </c>
      <c r="EK88" t="s">
        <v>2595</v>
      </c>
      <c r="EL88">
        <v>1</v>
      </c>
      <c r="EM88">
        <v>1</v>
      </c>
      <c r="EN88">
        <v>1</v>
      </c>
      <c r="EO88">
        <v>1</v>
      </c>
      <c r="EP88">
        <v>0</v>
      </c>
      <c r="EQ88">
        <v>4</v>
      </c>
      <c r="ES88" t="s">
        <v>2242</v>
      </c>
      <c r="ET88">
        <v>6000</v>
      </c>
      <c r="EU88" t="s">
        <v>2240</v>
      </c>
      <c r="EX88">
        <v>30</v>
      </c>
      <c r="EY88">
        <v>2</v>
      </c>
      <c r="EZ88">
        <v>0</v>
      </c>
      <c r="FA88">
        <v>200</v>
      </c>
      <c r="FB88">
        <v>200</v>
      </c>
      <c r="FD88" t="s">
        <v>2242</v>
      </c>
      <c r="FE88">
        <v>8000</v>
      </c>
      <c r="FF88" t="s">
        <v>2240</v>
      </c>
      <c r="FI88">
        <v>21</v>
      </c>
      <c r="FJ88">
        <v>2</v>
      </c>
      <c r="FK88">
        <v>0</v>
      </c>
      <c r="FL88">
        <v>100</v>
      </c>
      <c r="FM88">
        <v>100</v>
      </c>
      <c r="FO88" t="s">
        <v>2242</v>
      </c>
      <c r="FP88">
        <v>2000</v>
      </c>
      <c r="FQ88" t="s">
        <v>2240</v>
      </c>
      <c r="FT88">
        <v>28</v>
      </c>
      <c r="FU88">
        <v>2</v>
      </c>
      <c r="FV88">
        <v>0</v>
      </c>
      <c r="FW88">
        <v>200</v>
      </c>
      <c r="FX88">
        <v>200</v>
      </c>
      <c r="FZ88" t="s">
        <v>2242</v>
      </c>
      <c r="GA88">
        <v>2500</v>
      </c>
      <c r="GB88" t="s">
        <v>2240</v>
      </c>
      <c r="GE88">
        <v>14</v>
      </c>
      <c r="GF88">
        <v>2</v>
      </c>
      <c r="GG88">
        <v>0</v>
      </c>
      <c r="GH88">
        <v>100</v>
      </c>
      <c r="GI88">
        <v>100</v>
      </c>
      <c r="GK88" t="s">
        <v>2244</v>
      </c>
      <c r="HH88" t="s">
        <v>2245</v>
      </c>
      <c r="HI88">
        <v>1</v>
      </c>
      <c r="HJ88">
        <v>0</v>
      </c>
      <c r="HK88">
        <v>0</v>
      </c>
      <c r="HL88">
        <v>0</v>
      </c>
      <c r="JB88" t="s">
        <v>2596</v>
      </c>
      <c r="JC88">
        <v>0</v>
      </c>
      <c r="JD88">
        <v>1</v>
      </c>
      <c r="JE88">
        <v>1</v>
      </c>
      <c r="JF88">
        <v>1</v>
      </c>
      <c r="JG88">
        <v>1</v>
      </c>
      <c r="JH88">
        <v>1</v>
      </c>
      <c r="JI88">
        <v>1</v>
      </c>
      <c r="JJ88">
        <v>1</v>
      </c>
      <c r="JK88">
        <v>1</v>
      </c>
      <c r="JL88">
        <v>1</v>
      </c>
      <c r="JM88">
        <v>1</v>
      </c>
      <c r="JN88">
        <v>1</v>
      </c>
      <c r="JO88">
        <v>1</v>
      </c>
      <c r="JP88">
        <v>1</v>
      </c>
      <c r="JQ88">
        <v>1</v>
      </c>
      <c r="JR88">
        <v>0</v>
      </c>
      <c r="JS88">
        <v>14</v>
      </c>
      <c r="JT88">
        <v>21</v>
      </c>
      <c r="KG88" t="s">
        <v>2242</v>
      </c>
      <c r="KH88" t="s">
        <v>2269</v>
      </c>
      <c r="KI88">
        <v>1</v>
      </c>
      <c r="KJ88">
        <v>1</v>
      </c>
      <c r="KK88">
        <v>11000</v>
      </c>
      <c r="KL88">
        <v>100</v>
      </c>
      <c r="KM88" t="s">
        <v>2240</v>
      </c>
      <c r="KP88">
        <v>45</v>
      </c>
      <c r="KQ88">
        <v>5</v>
      </c>
      <c r="KR88">
        <v>0</v>
      </c>
      <c r="KS88">
        <v>100</v>
      </c>
      <c r="KT88">
        <v>50</v>
      </c>
      <c r="KV88" t="s">
        <v>2242</v>
      </c>
      <c r="KW88" t="s">
        <v>2250</v>
      </c>
      <c r="KX88">
        <v>0</v>
      </c>
      <c r="KY88">
        <v>1</v>
      </c>
      <c r="KZ88">
        <v>1</v>
      </c>
      <c r="LB88">
        <v>28000</v>
      </c>
      <c r="LC88">
        <v>45000</v>
      </c>
      <c r="LD88" t="s">
        <v>2240</v>
      </c>
      <c r="LG88">
        <v>60</v>
      </c>
      <c r="LH88">
        <v>3</v>
      </c>
      <c r="LI88">
        <v>0</v>
      </c>
      <c r="LJ88">
        <v>200</v>
      </c>
      <c r="LK88">
        <v>200</v>
      </c>
      <c r="LM88" t="s">
        <v>2242</v>
      </c>
      <c r="LN88">
        <v>7500</v>
      </c>
      <c r="LO88" t="s">
        <v>2240</v>
      </c>
      <c r="LR88">
        <v>21</v>
      </c>
      <c r="LS88">
        <v>2</v>
      </c>
      <c r="LT88">
        <v>0</v>
      </c>
      <c r="LU88">
        <v>150</v>
      </c>
      <c r="LV88">
        <v>150</v>
      </c>
      <c r="LX88" t="s">
        <v>2242</v>
      </c>
      <c r="LY88">
        <v>5000</v>
      </c>
      <c r="LZ88" t="s">
        <v>2240</v>
      </c>
      <c r="MC88">
        <v>21</v>
      </c>
      <c r="MD88">
        <v>2</v>
      </c>
      <c r="ME88">
        <v>0</v>
      </c>
      <c r="MF88">
        <v>150</v>
      </c>
      <c r="MG88">
        <v>150</v>
      </c>
      <c r="MI88" t="s">
        <v>2242</v>
      </c>
      <c r="MJ88">
        <v>1500</v>
      </c>
      <c r="MK88" t="s">
        <v>2240</v>
      </c>
      <c r="MN88">
        <v>30</v>
      </c>
      <c r="MO88">
        <v>2</v>
      </c>
      <c r="MP88">
        <v>0</v>
      </c>
      <c r="MQ88">
        <v>500</v>
      </c>
      <c r="MR88">
        <v>500</v>
      </c>
      <c r="MT88" t="s">
        <v>2242</v>
      </c>
      <c r="MU88">
        <v>150</v>
      </c>
      <c r="MV88" t="s">
        <v>2240</v>
      </c>
      <c r="MY88">
        <v>21</v>
      </c>
      <c r="MZ88">
        <v>2</v>
      </c>
      <c r="NA88">
        <v>0</v>
      </c>
      <c r="NB88">
        <v>100</v>
      </c>
      <c r="NC88">
        <v>100</v>
      </c>
      <c r="NE88" t="s">
        <v>2242</v>
      </c>
      <c r="NF88" t="s">
        <v>2597</v>
      </c>
      <c r="NG88">
        <v>0</v>
      </c>
      <c r="NH88">
        <v>0</v>
      </c>
      <c r="NI88">
        <v>1</v>
      </c>
      <c r="NL88">
        <v>2250</v>
      </c>
      <c r="NM88" t="s">
        <v>2240</v>
      </c>
      <c r="NP88">
        <v>21</v>
      </c>
      <c r="NQ88">
        <v>2</v>
      </c>
      <c r="NR88">
        <v>0</v>
      </c>
      <c r="NS88">
        <v>100</v>
      </c>
      <c r="NT88">
        <v>100</v>
      </c>
      <c r="NV88" t="s">
        <v>2242</v>
      </c>
      <c r="NW88">
        <v>2250</v>
      </c>
      <c r="NX88" t="s">
        <v>2240</v>
      </c>
      <c r="OA88">
        <v>30</v>
      </c>
      <c r="OB88">
        <v>2</v>
      </c>
      <c r="OC88">
        <v>0</v>
      </c>
      <c r="OD88">
        <v>150</v>
      </c>
      <c r="OE88">
        <v>150</v>
      </c>
      <c r="OG88" t="s">
        <v>2242</v>
      </c>
      <c r="OH88">
        <v>3500</v>
      </c>
      <c r="OI88" t="s">
        <v>2240</v>
      </c>
      <c r="OL88">
        <v>14</v>
      </c>
      <c r="OM88">
        <v>2</v>
      </c>
      <c r="ON88">
        <v>0</v>
      </c>
      <c r="OO88">
        <v>100</v>
      </c>
      <c r="OP88">
        <v>100</v>
      </c>
      <c r="OR88" t="s">
        <v>2242</v>
      </c>
      <c r="OS88">
        <v>2500</v>
      </c>
      <c r="OT88" t="s">
        <v>2240</v>
      </c>
      <c r="OW88">
        <v>30</v>
      </c>
      <c r="OX88">
        <v>2</v>
      </c>
      <c r="OY88">
        <v>0</v>
      </c>
      <c r="OZ88">
        <v>200</v>
      </c>
      <c r="PA88">
        <v>200</v>
      </c>
      <c r="PC88" t="s">
        <v>2242</v>
      </c>
      <c r="PD88">
        <v>3000</v>
      </c>
      <c r="PE88" t="s">
        <v>2240</v>
      </c>
      <c r="PH88">
        <v>21</v>
      </c>
      <c r="PI88">
        <v>3</v>
      </c>
      <c r="PJ88">
        <v>0</v>
      </c>
      <c r="PK88">
        <v>100</v>
      </c>
      <c r="PL88">
        <v>100</v>
      </c>
      <c r="PN88" t="s">
        <v>2242</v>
      </c>
      <c r="PO88">
        <v>1500</v>
      </c>
      <c r="PP88" t="s">
        <v>2240</v>
      </c>
      <c r="PS88">
        <v>21</v>
      </c>
      <c r="PT88">
        <v>2</v>
      </c>
      <c r="PU88">
        <v>0</v>
      </c>
      <c r="PV88">
        <v>200</v>
      </c>
      <c r="PW88">
        <v>200</v>
      </c>
      <c r="PY88" t="s">
        <v>2242</v>
      </c>
      <c r="PZ88" t="s">
        <v>2236</v>
      </c>
      <c r="QA88">
        <v>4500</v>
      </c>
      <c r="QD88" t="s">
        <v>2240</v>
      </c>
      <c r="QG88">
        <v>14</v>
      </c>
      <c r="QH88">
        <v>2</v>
      </c>
      <c r="QI88">
        <v>0</v>
      </c>
      <c r="QJ88">
        <v>500</v>
      </c>
      <c r="QK88">
        <v>500</v>
      </c>
      <c r="QM88" t="s">
        <v>2242</v>
      </c>
      <c r="QN88">
        <v>250</v>
      </c>
      <c r="QO88" t="s">
        <v>2240</v>
      </c>
      <c r="QR88">
        <v>30</v>
      </c>
      <c r="QS88">
        <v>2</v>
      </c>
      <c r="QT88">
        <v>0</v>
      </c>
      <c r="QU88">
        <v>1500</v>
      </c>
      <c r="QV88">
        <v>1500</v>
      </c>
      <c r="QX88" t="s">
        <v>2244</v>
      </c>
      <c r="SF88" t="s">
        <v>2245</v>
      </c>
      <c r="SG88">
        <v>1</v>
      </c>
      <c r="SH88">
        <v>0</v>
      </c>
      <c r="SI88">
        <v>0</v>
      </c>
      <c r="SJ88">
        <v>0</v>
      </c>
      <c r="AQG88" t="s">
        <v>2598</v>
      </c>
      <c r="AQH88">
        <v>0</v>
      </c>
      <c r="AQI88">
        <v>0</v>
      </c>
      <c r="AQJ88">
        <v>1</v>
      </c>
      <c r="AQK88">
        <v>1</v>
      </c>
      <c r="AQL88">
        <v>0</v>
      </c>
      <c r="AQM88">
        <v>1</v>
      </c>
      <c r="AQN88">
        <v>0</v>
      </c>
      <c r="AQO88">
        <v>0</v>
      </c>
      <c r="AQP88">
        <v>0</v>
      </c>
      <c r="AQQ88">
        <v>0</v>
      </c>
      <c r="AQS88" t="s">
        <v>2599</v>
      </c>
      <c r="AQT88">
        <v>1</v>
      </c>
      <c r="AQU88">
        <v>0</v>
      </c>
      <c r="AQV88">
        <v>1</v>
      </c>
      <c r="AQW88">
        <v>1</v>
      </c>
      <c r="AQX88">
        <v>1</v>
      </c>
      <c r="AQY88">
        <v>1</v>
      </c>
      <c r="AQZ88">
        <v>1</v>
      </c>
      <c r="ARA88">
        <v>0</v>
      </c>
      <c r="ARB88">
        <v>0</v>
      </c>
      <c r="ARC88">
        <v>0</v>
      </c>
      <c r="ARD88">
        <v>0</v>
      </c>
      <c r="ARF88" t="s">
        <v>2257</v>
      </c>
      <c r="ARG88" t="s">
        <v>2258</v>
      </c>
      <c r="ARH88" t="s">
        <v>2244</v>
      </c>
      <c r="ARI88">
        <v>1</v>
      </c>
      <c r="ARJ88">
        <v>0</v>
      </c>
      <c r="ARK88">
        <v>0</v>
      </c>
      <c r="ARL88">
        <v>0</v>
      </c>
      <c r="ARM88">
        <v>0</v>
      </c>
      <c r="ARN88">
        <v>0</v>
      </c>
      <c r="ARO88" t="s">
        <v>2236</v>
      </c>
      <c r="ARP88" t="s">
        <v>2244</v>
      </c>
      <c r="ASA88" t="s">
        <v>2259</v>
      </c>
      <c r="ASB88" t="s">
        <v>2290</v>
      </c>
      <c r="ASC88">
        <v>1</v>
      </c>
      <c r="ASD88">
        <v>0</v>
      </c>
      <c r="ASE88">
        <v>0</v>
      </c>
      <c r="ASF88">
        <v>0</v>
      </c>
      <c r="ASG88">
        <v>0</v>
      </c>
      <c r="ASH88">
        <v>0</v>
      </c>
      <c r="ASI88">
        <v>0</v>
      </c>
      <c r="ASJ88">
        <v>0</v>
      </c>
      <c r="ASK88">
        <v>0</v>
      </c>
      <c r="ASL88">
        <v>0</v>
      </c>
      <c r="ASN88" t="s">
        <v>2290</v>
      </c>
      <c r="ASO88">
        <v>1</v>
      </c>
      <c r="ASP88">
        <v>0</v>
      </c>
      <c r="ASQ88">
        <v>0</v>
      </c>
      <c r="ASR88">
        <v>0</v>
      </c>
      <c r="ASS88">
        <v>0</v>
      </c>
      <c r="AST88">
        <v>0</v>
      </c>
      <c r="ASU88">
        <v>0</v>
      </c>
      <c r="ASV88">
        <v>0</v>
      </c>
      <c r="ASW88">
        <v>0</v>
      </c>
      <c r="ASX88">
        <v>0</v>
      </c>
      <c r="ASZ88" t="s">
        <v>2600</v>
      </c>
      <c r="ATA88">
        <v>0</v>
      </c>
      <c r="ATB88">
        <v>0</v>
      </c>
      <c r="ATC88">
        <v>0</v>
      </c>
      <c r="ATD88">
        <v>0</v>
      </c>
      <c r="ATE88">
        <v>1</v>
      </c>
      <c r="ATF88">
        <v>0</v>
      </c>
      <c r="ATG88">
        <v>0</v>
      </c>
      <c r="ATH88">
        <v>0</v>
      </c>
      <c r="ATI88">
        <v>0</v>
      </c>
      <c r="ATK88" t="s">
        <v>2601</v>
      </c>
      <c r="ATL88">
        <v>0</v>
      </c>
      <c r="ATM88">
        <v>0</v>
      </c>
      <c r="ATN88">
        <v>0</v>
      </c>
      <c r="ATO88">
        <v>0</v>
      </c>
      <c r="ATP88">
        <v>1</v>
      </c>
      <c r="ATQ88">
        <v>0</v>
      </c>
      <c r="ATR88">
        <v>1</v>
      </c>
      <c r="ATS88">
        <v>0</v>
      </c>
      <c r="ATT88">
        <v>0</v>
      </c>
      <c r="ATV88" t="s">
        <v>2264</v>
      </c>
      <c r="ATZ88" t="s">
        <v>2437</v>
      </c>
      <c r="AUA88" t="s">
        <v>2244</v>
      </c>
      <c r="AUI88">
        <v>545389001</v>
      </c>
      <c r="AUJ88" s="165">
        <v>45372.460636574076</v>
      </c>
      <c r="AUM88" t="s">
        <v>2265</v>
      </c>
      <c r="AUN88" t="s">
        <v>2266</v>
      </c>
      <c r="AUO88" t="s">
        <v>2267</v>
      </c>
    </row>
    <row r="89" spans="1:987 1034:1237" x14ac:dyDescent="0.35">
      <c r="A89">
        <v>88</v>
      </c>
      <c r="B89" t="s">
        <v>2602</v>
      </c>
      <c r="C89" s="165">
        <v>45371</v>
      </c>
      <c r="D89" t="s">
        <v>2588</v>
      </c>
      <c r="E89" t="s">
        <v>2589</v>
      </c>
      <c r="F89" s="165">
        <v>45371.420117175927</v>
      </c>
      <c r="G89" s="165">
        <v>45371.435074872687</v>
      </c>
      <c r="H89" t="s">
        <v>2229</v>
      </c>
      <c r="K89" t="s">
        <v>2590</v>
      </c>
      <c r="L89" s="165">
        <v>45371</v>
      </c>
      <c r="M89" t="s">
        <v>73</v>
      </c>
      <c r="N89" t="s">
        <v>2591</v>
      </c>
      <c r="O89" t="s">
        <v>79</v>
      </c>
      <c r="P89" t="s">
        <v>2233</v>
      </c>
      <c r="S89" t="s">
        <v>2592</v>
      </c>
      <c r="T89" t="s">
        <v>2593</v>
      </c>
      <c r="V89" t="s">
        <v>2236</v>
      </c>
      <c r="X89" t="s">
        <v>2278</v>
      </c>
      <c r="AA89" t="s">
        <v>2238</v>
      </c>
      <c r="AB89">
        <v>1</v>
      </c>
      <c r="AC89">
        <v>1</v>
      </c>
      <c r="AD89">
        <v>1</v>
      </c>
      <c r="AE89">
        <v>0</v>
      </c>
      <c r="AF89">
        <v>3</v>
      </c>
      <c r="AH89" t="s">
        <v>2242</v>
      </c>
      <c r="AI89">
        <v>1250</v>
      </c>
      <c r="AJ89" t="s">
        <v>2240</v>
      </c>
      <c r="AM89">
        <v>30</v>
      </c>
      <c r="AN89">
        <v>2</v>
      </c>
      <c r="AO89">
        <v>0</v>
      </c>
      <c r="AP89">
        <v>1000</v>
      </c>
      <c r="AQ89">
        <v>1000</v>
      </c>
      <c r="AS89" t="s">
        <v>2242</v>
      </c>
      <c r="AT89" t="s">
        <v>2279</v>
      </c>
      <c r="AU89">
        <v>1</v>
      </c>
      <c r="AV89">
        <v>0</v>
      </c>
      <c r="AW89">
        <v>3500</v>
      </c>
      <c r="AY89" t="s">
        <v>2240</v>
      </c>
      <c r="BB89">
        <v>28</v>
      </c>
      <c r="BC89">
        <v>3</v>
      </c>
      <c r="BD89">
        <v>0</v>
      </c>
      <c r="BE89">
        <v>1500</v>
      </c>
      <c r="BF89">
        <v>1500</v>
      </c>
      <c r="BH89" t="s">
        <v>2242</v>
      </c>
      <c r="BI89" t="s">
        <v>2301</v>
      </c>
      <c r="BJ89">
        <v>1</v>
      </c>
      <c r="BK89">
        <v>1</v>
      </c>
      <c r="BL89">
        <v>600</v>
      </c>
      <c r="BM89">
        <v>350</v>
      </c>
      <c r="BN89" t="s">
        <v>2240</v>
      </c>
      <c r="BQ89">
        <v>30</v>
      </c>
      <c r="BR89">
        <v>2</v>
      </c>
      <c r="BS89">
        <v>0</v>
      </c>
      <c r="BT89">
        <v>10000</v>
      </c>
      <c r="BU89">
        <v>10000</v>
      </c>
      <c r="BW89" t="s">
        <v>2236</v>
      </c>
      <c r="BY89" t="s">
        <v>2347</v>
      </c>
      <c r="BZ89">
        <v>0</v>
      </c>
      <c r="CA89">
        <v>1</v>
      </c>
      <c r="CB89">
        <v>0</v>
      </c>
      <c r="CC89">
        <v>0</v>
      </c>
      <c r="CE89" t="s">
        <v>506</v>
      </c>
      <c r="CF89">
        <v>0</v>
      </c>
      <c r="CG89">
        <v>0</v>
      </c>
      <c r="CH89">
        <v>0</v>
      </c>
      <c r="CI89">
        <v>0</v>
      </c>
      <c r="CJ89">
        <v>0</v>
      </c>
      <c r="CK89">
        <v>0</v>
      </c>
      <c r="CL89">
        <v>0</v>
      </c>
      <c r="CM89">
        <v>0</v>
      </c>
      <c r="CN89">
        <v>0</v>
      </c>
      <c r="CO89">
        <v>1</v>
      </c>
      <c r="CP89">
        <v>0</v>
      </c>
      <c r="CQ89" t="s">
        <v>2603</v>
      </c>
      <c r="CS89" t="s">
        <v>2245</v>
      </c>
      <c r="CT89">
        <v>1</v>
      </c>
      <c r="CU89">
        <v>0</v>
      </c>
      <c r="CV89">
        <v>0</v>
      </c>
      <c r="CW89">
        <v>0</v>
      </c>
      <c r="EK89" t="s">
        <v>2246</v>
      </c>
      <c r="EL89">
        <v>1</v>
      </c>
      <c r="EM89">
        <v>1</v>
      </c>
      <c r="EN89">
        <v>1</v>
      </c>
      <c r="EO89">
        <v>1</v>
      </c>
      <c r="EP89">
        <v>0</v>
      </c>
      <c r="EQ89">
        <v>4</v>
      </c>
      <c r="ES89" t="s">
        <v>2242</v>
      </c>
      <c r="ET89">
        <v>6000</v>
      </c>
      <c r="EU89" t="s">
        <v>2240</v>
      </c>
      <c r="EX89">
        <v>30</v>
      </c>
      <c r="EY89">
        <v>2</v>
      </c>
      <c r="EZ89">
        <v>0</v>
      </c>
      <c r="FA89">
        <v>2000</v>
      </c>
      <c r="FB89">
        <v>2000</v>
      </c>
      <c r="FD89" t="s">
        <v>2242</v>
      </c>
      <c r="FE89">
        <v>7000</v>
      </c>
      <c r="FF89" t="s">
        <v>2240</v>
      </c>
      <c r="FI89">
        <v>15</v>
      </c>
      <c r="FJ89">
        <v>2</v>
      </c>
      <c r="FK89">
        <v>0</v>
      </c>
      <c r="FL89">
        <v>1000</v>
      </c>
      <c r="FM89">
        <v>1000</v>
      </c>
      <c r="FO89" t="s">
        <v>2242</v>
      </c>
      <c r="FP89">
        <v>1500</v>
      </c>
      <c r="FQ89" t="s">
        <v>2240</v>
      </c>
      <c r="FT89">
        <v>45</v>
      </c>
      <c r="FU89">
        <v>2</v>
      </c>
      <c r="FV89">
        <v>0</v>
      </c>
      <c r="FW89">
        <v>2000</v>
      </c>
      <c r="FX89">
        <v>2000</v>
      </c>
      <c r="FZ89" t="s">
        <v>2242</v>
      </c>
      <c r="GA89">
        <v>3000</v>
      </c>
      <c r="GB89" t="s">
        <v>2240</v>
      </c>
      <c r="GE89">
        <v>30</v>
      </c>
      <c r="GF89">
        <v>2</v>
      </c>
      <c r="GG89">
        <v>0</v>
      </c>
      <c r="GH89">
        <v>1500</v>
      </c>
      <c r="GI89">
        <v>1500</v>
      </c>
      <c r="GK89" t="s">
        <v>2244</v>
      </c>
      <c r="HH89" t="s">
        <v>2245</v>
      </c>
      <c r="HI89">
        <v>1</v>
      </c>
      <c r="HJ89">
        <v>0</v>
      </c>
      <c r="HK89">
        <v>0</v>
      </c>
      <c r="HL89">
        <v>0</v>
      </c>
      <c r="JB89" t="s">
        <v>2604</v>
      </c>
      <c r="JC89">
        <v>0</v>
      </c>
      <c r="JD89">
        <v>1</v>
      </c>
      <c r="JE89">
        <v>1</v>
      </c>
      <c r="JF89">
        <v>1</v>
      </c>
      <c r="JG89">
        <v>1</v>
      </c>
      <c r="JH89">
        <v>1</v>
      </c>
      <c r="JI89">
        <v>1</v>
      </c>
      <c r="JJ89">
        <v>1</v>
      </c>
      <c r="JK89">
        <v>1</v>
      </c>
      <c r="JL89">
        <v>1</v>
      </c>
      <c r="JM89">
        <v>1</v>
      </c>
      <c r="JN89">
        <v>1</v>
      </c>
      <c r="JO89">
        <v>1</v>
      </c>
      <c r="JP89">
        <v>1</v>
      </c>
      <c r="JQ89">
        <v>1</v>
      </c>
      <c r="JR89">
        <v>0</v>
      </c>
      <c r="JS89">
        <v>14</v>
      </c>
      <c r="JT89">
        <v>21</v>
      </c>
      <c r="KG89" t="s">
        <v>2242</v>
      </c>
      <c r="KH89" t="s">
        <v>2579</v>
      </c>
      <c r="KI89">
        <v>1</v>
      </c>
      <c r="KJ89">
        <v>0</v>
      </c>
      <c r="KK89">
        <v>10500</v>
      </c>
      <c r="KM89" t="s">
        <v>2240</v>
      </c>
      <c r="KP89">
        <v>21</v>
      </c>
      <c r="KQ89">
        <v>5</v>
      </c>
      <c r="KR89">
        <v>0</v>
      </c>
      <c r="KS89">
        <v>200</v>
      </c>
      <c r="KT89">
        <v>100</v>
      </c>
      <c r="KV89" t="s">
        <v>2242</v>
      </c>
      <c r="KW89" t="s">
        <v>2250</v>
      </c>
      <c r="KX89">
        <v>0</v>
      </c>
      <c r="KY89">
        <v>1</v>
      </c>
      <c r="KZ89">
        <v>1</v>
      </c>
      <c r="LB89">
        <v>27500</v>
      </c>
      <c r="LC89">
        <v>42500</v>
      </c>
      <c r="LD89" t="s">
        <v>2240</v>
      </c>
      <c r="LG89">
        <v>60</v>
      </c>
      <c r="LH89">
        <v>3</v>
      </c>
      <c r="LI89">
        <v>0</v>
      </c>
      <c r="LJ89">
        <v>500</v>
      </c>
      <c r="LK89">
        <v>500</v>
      </c>
      <c r="LM89" t="s">
        <v>2242</v>
      </c>
      <c r="LN89">
        <v>7000</v>
      </c>
      <c r="LO89" t="s">
        <v>2240</v>
      </c>
      <c r="LR89">
        <v>30</v>
      </c>
      <c r="LS89">
        <v>3</v>
      </c>
      <c r="LT89">
        <v>0</v>
      </c>
      <c r="LU89">
        <v>2000</v>
      </c>
      <c r="LV89">
        <v>2000</v>
      </c>
      <c r="LX89" t="s">
        <v>2242</v>
      </c>
      <c r="LY89">
        <v>6000</v>
      </c>
      <c r="LZ89" t="s">
        <v>2240</v>
      </c>
      <c r="MC89">
        <v>30</v>
      </c>
      <c r="MD89">
        <v>3</v>
      </c>
      <c r="ME89">
        <v>0</v>
      </c>
      <c r="MF89">
        <v>2000</v>
      </c>
      <c r="MG89">
        <v>2000</v>
      </c>
      <c r="MI89" t="s">
        <v>2242</v>
      </c>
      <c r="MJ89">
        <v>1750</v>
      </c>
      <c r="MK89" t="s">
        <v>2240</v>
      </c>
      <c r="MN89">
        <v>21</v>
      </c>
      <c r="MO89">
        <v>2</v>
      </c>
      <c r="MP89">
        <v>0</v>
      </c>
      <c r="MQ89">
        <v>5000</v>
      </c>
      <c r="MR89">
        <v>5000</v>
      </c>
      <c r="MT89" t="s">
        <v>2242</v>
      </c>
      <c r="MU89">
        <v>200</v>
      </c>
      <c r="MV89" t="s">
        <v>2240</v>
      </c>
      <c r="MY89">
        <v>30</v>
      </c>
      <c r="MZ89">
        <v>2</v>
      </c>
      <c r="NA89">
        <v>0</v>
      </c>
      <c r="NB89">
        <v>1000</v>
      </c>
      <c r="NC89">
        <v>1000</v>
      </c>
      <c r="NE89" t="s">
        <v>2242</v>
      </c>
      <c r="NF89" t="s">
        <v>2605</v>
      </c>
      <c r="NG89">
        <v>0</v>
      </c>
      <c r="NH89">
        <v>1</v>
      </c>
      <c r="NI89">
        <v>1</v>
      </c>
      <c r="NK89">
        <v>1750</v>
      </c>
      <c r="NL89">
        <v>2250</v>
      </c>
      <c r="NM89" t="s">
        <v>2240</v>
      </c>
      <c r="NP89">
        <v>30</v>
      </c>
      <c r="NQ89">
        <v>2</v>
      </c>
      <c r="NR89">
        <v>0</v>
      </c>
      <c r="NS89">
        <v>1500</v>
      </c>
      <c r="NT89">
        <v>1500</v>
      </c>
      <c r="NV89" t="s">
        <v>2242</v>
      </c>
      <c r="NW89">
        <v>2000</v>
      </c>
      <c r="NX89" t="s">
        <v>2240</v>
      </c>
      <c r="OA89">
        <v>30</v>
      </c>
      <c r="OB89">
        <v>2</v>
      </c>
      <c r="OC89">
        <v>0</v>
      </c>
      <c r="OD89">
        <v>2000</v>
      </c>
      <c r="OE89">
        <v>2000</v>
      </c>
      <c r="OG89" t="s">
        <v>2242</v>
      </c>
      <c r="OH89">
        <v>3500</v>
      </c>
      <c r="OI89" t="s">
        <v>2240</v>
      </c>
      <c r="OL89">
        <v>30</v>
      </c>
      <c r="OM89">
        <v>2</v>
      </c>
      <c r="ON89">
        <v>0</v>
      </c>
      <c r="OO89">
        <v>2500</v>
      </c>
      <c r="OP89">
        <v>2500</v>
      </c>
      <c r="OR89" t="s">
        <v>2242</v>
      </c>
      <c r="OS89">
        <v>2500</v>
      </c>
      <c r="OT89" t="s">
        <v>2240</v>
      </c>
      <c r="OW89">
        <v>45</v>
      </c>
      <c r="OX89">
        <v>2</v>
      </c>
      <c r="OY89">
        <v>0</v>
      </c>
      <c r="OZ89">
        <v>5000</v>
      </c>
      <c r="PA89">
        <v>5000</v>
      </c>
      <c r="PC89" t="s">
        <v>2242</v>
      </c>
      <c r="PD89">
        <v>3000</v>
      </c>
      <c r="PE89" t="s">
        <v>2240</v>
      </c>
      <c r="PH89">
        <v>30</v>
      </c>
      <c r="PI89">
        <v>2</v>
      </c>
      <c r="PJ89">
        <v>0</v>
      </c>
      <c r="PK89">
        <v>2000</v>
      </c>
      <c r="PL89">
        <v>2000</v>
      </c>
      <c r="PN89" t="s">
        <v>2242</v>
      </c>
      <c r="PO89">
        <v>2000</v>
      </c>
      <c r="PP89" t="s">
        <v>2240</v>
      </c>
      <c r="PS89">
        <v>21</v>
      </c>
      <c r="PT89">
        <v>2</v>
      </c>
      <c r="PU89">
        <v>0</v>
      </c>
      <c r="PV89">
        <v>1000</v>
      </c>
      <c r="PW89">
        <v>1000</v>
      </c>
      <c r="PY89" t="s">
        <v>2242</v>
      </c>
      <c r="PZ89" t="s">
        <v>2236</v>
      </c>
      <c r="QA89">
        <v>6000</v>
      </c>
      <c r="QD89" t="s">
        <v>2240</v>
      </c>
      <c r="QG89">
        <v>30</v>
      </c>
      <c r="QH89">
        <v>2</v>
      </c>
      <c r="QI89">
        <v>0</v>
      </c>
      <c r="QJ89">
        <v>10000</v>
      </c>
      <c r="QK89">
        <v>10000</v>
      </c>
      <c r="QM89" t="s">
        <v>2242</v>
      </c>
      <c r="QN89">
        <v>250</v>
      </c>
      <c r="QO89" t="s">
        <v>2240</v>
      </c>
      <c r="QR89">
        <v>30</v>
      </c>
      <c r="QS89">
        <v>2</v>
      </c>
      <c r="QT89">
        <v>0</v>
      </c>
      <c r="QU89">
        <v>10000</v>
      </c>
      <c r="QV89">
        <v>10000</v>
      </c>
      <c r="QX89" t="s">
        <v>2244</v>
      </c>
      <c r="SF89" t="s">
        <v>2245</v>
      </c>
      <c r="SG89">
        <v>1</v>
      </c>
      <c r="SH89">
        <v>0</v>
      </c>
      <c r="SI89">
        <v>0</v>
      </c>
      <c r="SJ89">
        <v>0</v>
      </c>
      <c r="AQG89" t="s">
        <v>2606</v>
      </c>
      <c r="AQH89">
        <v>0</v>
      </c>
      <c r="AQI89">
        <v>0</v>
      </c>
      <c r="AQJ89">
        <v>0</v>
      </c>
      <c r="AQK89">
        <v>0</v>
      </c>
      <c r="AQL89">
        <v>0</v>
      </c>
      <c r="AQM89">
        <v>1</v>
      </c>
      <c r="AQN89">
        <v>0</v>
      </c>
      <c r="AQO89">
        <v>0</v>
      </c>
      <c r="AQP89">
        <v>0</v>
      </c>
      <c r="AQQ89">
        <v>0</v>
      </c>
      <c r="AQS89" t="s">
        <v>2599</v>
      </c>
      <c r="AQT89">
        <v>1</v>
      </c>
      <c r="AQU89">
        <v>0</v>
      </c>
      <c r="AQV89">
        <v>1</v>
      </c>
      <c r="AQW89">
        <v>1</v>
      </c>
      <c r="AQX89">
        <v>1</v>
      </c>
      <c r="AQY89">
        <v>1</v>
      </c>
      <c r="AQZ89">
        <v>1</v>
      </c>
      <c r="ARA89">
        <v>0</v>
      </c>
      <c r="ARB89">
        <v>0</v>
      </c>
      <c r="ARC89">
        <v>0</v>
      </c>
      <c r="ARD89">
        <v>0</v>
      </c>
      <c r="ARF89" t="s">
        <v>2257</v>
      </c>
      <c r="ARG89" t="s">
        <v>2273</v>
      </c>
      <c r="ARH89" t="s">
        <v>2244</v>
      </c>
      <c r="ARI89">
        <v>1</v>
      </c>
      <c r="ARJ89">
        <v>0</v>
      </c>
      <c r="ARK89">
        <v>0</v>
      </c>
      <c r="ARL89">
        <v>0</v>
      </c>
      <c r="ARM89">
        <v>0</v>
      </c>
      <c r="ARN89">
        <v>0</v>
      </c>
      <c r="ARO89" t="s">
        <v>2287</v>
      </c>
      <c r="ARP89" t="s">
        <v>2244</v>
      </c>
      <c r="ASA89" t="s">
        <v>2259</v>
      </c>
      <c r="ASB89" t="s">
        <v>2290</v>
      </c>
      <c r="ASC89">
        <v>1</v>
      </c>
      <c r="ASD89">
        <v>0</v>
      </c>
      <c r="ASE89">
        <v>0</v>
      </c>
      <c r="ASF89">
        <v>0</v>
      </c>
      <c r="ASG89">
        <v>0</v>
      </c>
      <c r="ASH89">
        <v>0</v>
      </c>
      <c r="ASI89">
        <v>0</v>
      </c>
      <c r="ASJ89">
        <v>0</v>
      </c>
      <c r="ASK89">
        <v>0</v>
      </c>
      <c r="ASL89">
        <v>0</v>
      </c>
      <c r="ASN89" t="s">
        <v>2290</v>
      </c>
      <c r="ASO89">
        <v>1</v>
      </c>
      <c r="ASP89">
        <v>0</v>
      </c>
      <c r="ASQ89">
        <v>0</v>
      </c>
      <c r="ASR89">
        <v>0</v>
      </c>
      <c r="ASS89">
        <v>0</v>
      </c>
      <c r="AST89">
        <v>0</v>
      </c>
      <c r="ASU89">
        <v>0</v>
      </c>
      <c r="ASV89">
        <v>0</v>
      </c>
      <c r="ASW89">
        <v>0</v>
      </c>
      <c r="ASX89">
        <v>0</v>
      </c>
      <c r="ASZ89" t="s">
        <v>2600</v>
      </c>
      <c r="ATA89">
        <v>0</v>
      </c>
      <c r="ATB89">
        <v>0</v>
      </c>
      <c r="ATC89">
        <v>0</v>
      </c>
      <c r="ATD89">
        <v>0</v>
      </c>
      <c r="ATE89">
        <v>1</v>
      </c>
      <c r="ATF89">
        <v>0</v>
      </c>
      <c r="ATG89">
        <v>0</v>
      </c>
      <c r="ATH89">
        <v>0</v>
      </c>
      <c r="ATI89">
        <v>0</v>
      </c>
      <c r="ATK89" t="s">
        <v>2601</v>
      </c>
      <c r="ATL89">
        <v>0</v>
      </c>
      <c r="ATM89">
        <v>0</v>
      </c>
      <c r="ATN89">
        <v>0</v>
      </c>
      <c r="ATO89">
        <v>0</v>
      </c>
      <c r="ATP89">
        <v>1</v>
      </c>
      <c r="ATQ89">
        <v>0</v>
      </c>
      <c r="ATR89">
        <v>1</v>
      </c>
      <c r="ATS89">
        <v>0</v>
      </c>
      <c r="ATT89">
        <v>0</v>
      </c>
      <c r="ATV89" t="s">
        <v>2264</v>
      </c>
      <c r="ATZ89" t="s">
        <v>2382</v>
      </c>
      <c r="AUA89" t="s">
        <v>2244</v>
      </c>
      <c r="AUI89">
        <v>545389024</v>
      </c>
      <c r="AUJ89" s="165">
        <v>45372.4606712963</v>
      </c>
      <c r="AUM89" t="s">
        <v>2265</v>
      </c>
      <c r="AUN89" t="s">
        <v>2266</v>
      </c>
      <c r="AUO89" t="s">
        <v>2267</v>
      </c>
    </row>
    <row r="90" spans="1:987 1034:1237" x14ac:dyDescent="0.35">
      <c r="A90">
        <v>89</v>
      </c>
      <c r="B90" t="s">
        <v>2607</v>
      </c>
      <c r="C90" s="165">
        <v>45371</v>
      </c>
      <c r="D90" t="s">
        <v>2588</v>
      </c>
      <c r="E90" t="s">
        <v>2589</v>
      </c>
      <c r="F90" s="165">
        <v>45371.448640358787</v>
      </c>
      <c r="G90" s="165">
        <v>45372.459564965277</v>
      </c>
      <c r="H90" t="s">
        <v>2229</v>
      </c>
      <c r="K90" t="s">
        <v>2590</v>
      </c>
      <c r="L90" s="165">
        <v>45371</v>
      </c>
      <c r="M90" t="s">
        <v>73</v>
      </c>
      <c r="N90" t="s">
        <v>2591</v>
      </c>
      <c r="O90" t="s">
        <v>79</v>
      </c>
      <c r="P90" t="s">
        <v>2233</v>
      </c>
      <c r="S90" t="s">
        <v>2592</v>
      </c>
      <c r="T90" t="s">
        <v>2593</v>
      </c>
      <c r="V90" t="s">
        <v>2236</v>
      </c>
      <c r="X90" t="s">
        <v>2278</v>
      </c>
      <c r="AA90" t="s">
        <v>2238</v>
      </c>
      <c r="AB90">
        <v>1</v>
      </c>
      <c r="AC90">
        <v>1</v>
      </c>
      <c r="AD90">
        <v>1</v>
      </c>
      <c r="AE90">
        <v>0</v>
      </c>
      <c r="AF90">
        <v>3</v>
      </c>
      <c r="AH90" t="s">
        <v>2242</v>
      </c>
      <c r="AI90">
        <v>1400</v>
      </c>
      <c r="AJ90" t="s">
        <v>2240</v>
      </c>
      <c r="AM90">
        <v>14</v>
      </c>
      <c r="AN90">
        <v>3</v>
      </c>
      <c r="AO90">
        <v>0</v>
      </c>
      <c r="AP90">
        <v>2000</v>
      </c>
      <c r="AQ90">
        <v>2000</v>
      </c>
      <c r="AS90" t="s">
        <v>2242</v>
      </c>
      <c r="AT90" t="s">
        <v>2279</v>
      </c>
      <c r="AU90">
        <v>1</v>
      </c>
      <c r="AV90">
        <v>0</v>
      </c>
      <c r="AW90">
        <v>5000</v>
      </c>
      <c r="AY90" t="s">
        <v>2240</v>
      </c>
      <c r="BB90">
        <v>30</v>
      </c>
      <c r="BC90">
        <v>3</v>
      </c>
      <c r="BD90">
        <v>0</v>
      </c>
      <c r="BE90">
        <v>300</v>
      </c>
      <c r="BF90">
        <v>300</v>
      </c>
      <c r="BH90" t="s">
        <v>2242</v>
      </c>
      <c r="BI90" t="s">
        <v>2301</v>
      </c>
      <c r="BJ90">
        <v>1</v>
      </c>
      <c r="BK90">
        <v>1</v>
      </c>
      <c r="BL90">
        <v>700</v>
      </c>
      <c r="BM90">
        <v>350</v>
      </c>
      <c r="BN90" t="s">
        <v>2240</v>
      </c>
      <c r="BQ90">
        <v>7</v>
      </c>
      <c r="BR90">
        <v>3</v>
      </c>
      <c r="BS90">
        <v>0</v>
      </c>
      <c r="BT90">
        <v>10000</v>
      </c>
      <c r="BU90">
        <v>10000</v>
      </c>
      <c r="BW90" t="s">
        <v>2244</v>
      </c>
      <c r="CS90" t="s">
        <v>2328</v>
      </c>
      <c r="CT90">
        <v>0</v>
      </c>
      <c r="CU90">
        <v>1</v>
      </c>
      <c r="CV90">
        <v>0</v>
      </c>
      <c r="CW90">
        <v>0</v>
      </c>
      <c r="CX90" t="s">
        <v>2339</v>
      </c>
      <c r="CY90">
        <v>1</v>
      </c>
      <c r="CZ90">
        <v>0</v>
      </c>
      <c r="DA90">
        <v>0</v>
      </c>
      <c r="DB90">
        <v>0</v>
      </c>
      <c r="DC90" t="s">
        <v>2329</v>
      </c>
      <c r="DD90">
        <v>0</v>
      </c>
      <c r="DE90">
        <v>0</v>
      </c>
      <c r="DF90">
        <v>0</v>
      </c>
      <c r="DG90">
        <v>0</v>
      </c>
      <c r="DH90">
        <v>0</v>
      </c>
      <c r="DI90">
        <v>1</v>
      </c>
      <c r="DJ90">
        <v>0</v>
      </c>
      <c r="DK90">
        <v>0</v>
      </c>
      <c r="DL90">
        <v>0</v>
      </c>
      <c r="DM90">
        <v>0</v>
      </c>
      <c r="DN90">
        <v>0</v>
      </c>
      <c r="DO90">
        <v>0</v>
      </c>
      <c r="EK90" t="s">
        <v>2246</v>
      </c>
      <c r="EL90">
        <v>1</v>
      </c>
      <c r="EM90">
        <v>1</v>
      </c>
      <c r="EN90">
        <v>1</v>
      </c>
      <c r="EO90">
        <v>1</v>
      </c>
      <c r="EP90">
        <v>0</v>
      </c>
      <c r="EQ90">
        <v>4</v>
      </c>
      <c r="ES90" t="s">
        <v>2242</v>
      </c>
      <c r="ET90">
        <v>7000</v>
      </c>
      <c r="EU90" t="s">
        <v>2240</v>
      </c>
      <c r="EX90">
        <v>14</v>
      </c>
      <c r="EY90">
        <v>3</v>
      </c>
      <c r="EZ90">
        <v>0</v>
      </c>
      <c r="FA90">
        <v>100</v>
      </c>
      <c r="FB90">
        <v>100</v>
      </c>
      <c r="FD90" t="s">
        <v>2242</v>
      </c>
      <c r="FE90">
        <v>11000</v>
      </c>
      <c r="FF90" t="s">
        <v>2240</v>
      </c>
      <c r="FI90">
        <v>14</v>
      </c>
      <c r="FJ90">
        <v>3</v>
      </c>
      <c r="FK90">
        <v>0</v>
      </c>
      <c r="FL90">
        <v>50</v>
      </c>
      <c r="FM90">
        <v>50</v>
      </c>
      <c r="FO90" t="s">
        <v>2242</v>
      </c>
      <c r="FP90">
        <v>2000</v>
      </c>
      <c r="FQ90" t="s">
        <v>2240</v>
      </c>
      <c r="FT90">
        <v>21</v>
      </c>
      <c r="FU90">
        <v>2</v>
      </c>
      <c r="FV90">
        <v>0</v>
      </c>
      <c r="FW90">
        <v>1000</v>
      </c>
      <c r="FX90">
        <v>1000</v>
      </c>
      <c r="FZ90" t="s">
        <v>2242</v>
      </c>
      <c r="GA90">
        <v>3000</v>
      </c>
      <c r="GB90" t="s">
        <v>2240</v>
      </c>
      <c r="GE90">
        <v>30</v>
      </c>
      <c r="GF90">
        <v>2</v>
      </c>
      <c r="GG90">
        <v>0</v>
      </c>
      <c r="GH90">
        <v>200</v>
      </c>
      <c r="GI90">
        <v>200</v>
      </c>
      <c r="GK90" t="s">
        <v>2244</v>
      </c>
      <c r="HH90" t="s">
        <v>2328</v>
      </c>
      <c r="HI90">
        <v>0</v>
      </c>
      <c r="HJ90">
        <v>1</v>
      </c>
      <c r="HK90">
        <v>0</v>
      </c>
      <c r="HL90">
        <v>0</v>
      </c>
      <c r="HM90" t="s">
        <v>2570</v>
      </c>
      <c r="HN90">
        <v>0</v>
      </c>
      <c r="HO90">
        <v>1</v>
      </c>
      <c r="HP90">
        <v>0</v>
      </c>
      <c r="HQ90">
        <v>0</v>
      </c>
      <c r="HR90">
        <v>0</v>
      </c>
      <c r="HS90" t="s">
        <v>2329</v>
      </c>
      <c r="HT90">
        <v>0</v>
      </c>
      <c r="HU90">
        <v>0</v>
      </c>
      <c r="HV90">
        <v>0</v>
      </c>
      <c r="HW90">
        <v>0</v>
      </c>
      <c r="HX90">
        <v>0</v>
      </c>
      <c r="HY90">
        <v>1</v>
      </c>
      <c r="HZ90">
        <v>0</v>
      </c>
      <c r="IA90">
        <v>0</v>
      </c>
      <c r="IB90">
        <v>0</v>
      </c>
      <c r="IC90">
        <v>0</v>
      </c>
      <c r="ID90">
        <v>0</v>
      </c>
      <c r="IE90">
        <v>0</v>
      </c>
      <c r="JB90" t="s">
        <v>2608</v>
      </c>
      <c r="JC90">
        <v>0</v>
      </c>
      <c r="JD90">
        <v>1</v>
      </c>
      <c r="JE90">
        <v>1</v>
      </c>
      <c r="JF90">
        <v>1</v>
      </c>
      <c r="JG90">
        <v>1</v>
      </c>
      <c r="JH90">
        <v>1</v>
      </c>
      <c r="JI90">
        <v>1</v>
      </c>
      <c r="JJ90">
        <v>1</v>
      </c>
      <c r="JK90">
        <v>1</v>
      </c>
      <c r="JL90">
        <v>1</v>
      </c>
      <c r="JM90">
        <v>1</v>
      </c>
      <c r="JN90">
        <v>1</v>
      </c>
      <c r="JO90">
        <v>1</v>
      </c>
      <c r="JP90">
        <v>1</v>
      </c>
      <c r="JQ90">
        <v>1</v>
      </c>
      <c r="JR90">
        <v>0</v>
      </c>
      <c r="JS90">
        <v>14</v>
      </c>
      <c r="JT90">
        <v>21</v>
      </c>
      <c r="KG90" t="s">
        <v>2242</v>
      </c>
      <c r="KH90" t="s">
        <v>2579</v>
      </c>
      <c r="KI90">
        <v>1</v>
      </c>
      <c r="KJ90">
        <v>0</v>
      </c>
      <c r="KK90">
        <v>11000</v>
      </c>
      <c r="KM90" t="s">
        <v>2240</v>
      </c>
      <c r="KP90">
        <v>45</v>
      </c>
      <c r="KQ90">
        <v>3</v>
      </c>
      <c r="KR90">
        <v>0</v>
      </c>
      <c r="KS90">
        <v>200</v>
      </c>
      <c r="KT90">
        <v>200</v>
      </c>
      <c r="KV90" t="s">
        <v>2242</v>
      </c>
      <c r="KW90" t="s">
        <v>2250</v>
      </c>
      <c r="KX90">
        <v>0</v>
      </c>
      <c r="KY90">
        <v>1</v>
      </c>
      <c r="KZ90">
        <v>1</v>
      </c>
      <c r="LB90">
        <v>28000</v>
      </c>
      <c r="LC90">
        <v>45000</v>
      </c>
      <c r="LD90" t="s">
        <v>2240</v>
      </c>
      <c r="LG90">
        <v>15</v>
      </c>
      <c r="LH90">
        <v>2</v>
      </c>
      <c r="LI90">
        <v>0</v>
      </c>
      <c r="LJ90">
        <v>150</v>
      </c>
      <c r="LK90">
        <v>150</v>
      </c>
      <c r="LM90" t="s">
        <v>2242</v>
      </c>
      <c r="LN90">
        <v>7500</v>
      </c>
      <c r="LO90" t="s">
        <v>2240</v>
      </c>
      <c r="LR90">
        <v>14</v>
      </c>
      <c r="LS90">
        <v>3</v>
      </c>
      <c r="LT90">
        <v>0</v>
      </c>
      <c r="LU90">
        <v>100</v>
      </c>
      <c r="LV90">
        <v>100</v>
      </c>
      <c r="LX90" t="s">
        <v>2242</v>
      </c>
      <c r="LY90">
        <v>6500</v>
      </c>
      <c r="LZ90" t="s">
        <v>2240</v>
      </c>
      <c r="MC90">
        <v>14</v>
      </c>
      <c r="MD90">
        <v>3</v>
      </c>
      <c r="ME90">
        <v>0</v>
      </c>
      <c r="MF90">
        <v>100</v>
      </c>
      <c r="MG90">
        <v>100</v>
      </c>
      <c r="MI90" t="s">
        <v>2242</v>
      </c>
      <c r="MJ90">
        <v>1500</v>
      </c>
      <c r="MK90" t="s">
        <v>2240</v>
      </c>
      <c r="MN90">
        <v>14</v>
      </c>
      <c r="MO90">
        <v>3</v>
      </c>
      <c r="MP90">
        <v>0</v>
      </c>
      <c r="MQ90">
        <v>2000</v>
      </c>
      <c r="MR90">
        <v>2000</v>
      </c>
      <c r="MT90" t="s">
        <v>2242</v>
      </c>
      <c r="MU90">
        <v>200</v>
      </c>
      <c r="MV90" t="s">
        <v>2240</v>
      </c>
      <c r="MY90">
        <v>14</v>
      </c>
      <c r="MZ90">
        <v>3</v>
      </c>
      <c r="NA90">
        <v>0</v>
      </c>
      <c r="NB90">
        <v>1000</v>
      </c>
      <c r="NC90">
        <v>1000</v>
      </c>
      <c r="NE90" t="s">
        <v>2242</v>
      </c>
      <c r="NF90" t="s">
        <v>2317</v>
      </c>
      <c r="NG90">
        <v>0</v>
      </c>
      <c r="NH90">
        <v>1</v>
      </c>
      <c r="NI90">
        <v>0</v>
      </c>
      <c r="NK90">
        <v>1500</v>
      </c>
      <c r="NM90" t="s">
        <v>2240</v>
      </c>
      <c r="NP90">
        <v>14</v>
      </c>
      <c r="NQ90">
        <v>3</v>
      </c>
      <c r="NR90">
        <v>0</v>
      </c>
      <c r="NS90">
        <v>1000</v>
      </c>
      <c r="NT90">
        <v>1000</v>
      </c>
      <c r="NV90" t="s">
        <v>2242</v>
      </c>
      <c r="NW90">
        <v>3000</v>
      </c>
      <c r="NX90" t="s">
        <v>2240</v>
      </c>
      <c r="OA90">
        <v>14</v>
      </c>
      <c r="OB90">
        <v>3</v>
      </c>
      <c r="OC90">
        <v>0</v>
      </c>
      <c r="OD90">
        <v>500</v>
      </c>
      <c r="OE90">
        <v>500</v>
      </c>
      <c r="OG90" t="s">
        <v>2242</v>
      </c>
      <c r="OH90">
        <v>3500</v>
      </c>
      <c r="OI90" t="s">
        <v>2240</v>
      </c>
      <c r="OL90">
        <v>14</v>
      </c>
      <c r="OM90">
        <v>3</v>
      </c>
      <c r="ON90">
        <v>0</v>
      </c>
      <c r="OO90">
        <v>2000</v>
      </c>
      <c r="OP90">
        <v>2000</v>
      </c>
      <c r="OR90" t="s">
        <v>2242</v>
      </c>
      <c r="OS90">
        <v>3000</v>
      </c>
      <c r="OT90" t="s">
        <v>2240</v>
      </c>
      <c r="OW90">
        <v>14</v>
      </c>
      <c r="OX90">
        <v>3</v>
      </c>
      <c r="OY90">
        <v>0</v>
      </c>
      <c r="OZ90">
        <v>2000</v>
      </c>
      <c r="PA90">
        <v>2000</v>
      </c>
      <c r="PC90" t="s">
        <v>2242</v>
      </c>
      <c r="PD90">
        <v>3500</v>
      </c>
      <c r="PE90" t="s">
        <v>2240</v>
      </c>
      <c r="PH90">
        <v>21</v>
      </c>
      <c r="PI90">
        <v>3</v>
      </c>
      <c r="PJ90">
        <v>0</v>
      </c>
      <c r="PK90">
        <v>500</v>
      </c>
      <c r="PL90">
        <v>500</v>
      </c>
      <c r="PN90" t="s">
        <v>2242</v>
      </c>
      <c r="PO90">
        <v>1250</v>
      </c>
      <c r="PP90" t="s">
        <v>2240</v>
      </c>
      <c r="PS90">
        <v>14</v>
      </c>
      <c r="PT90">
        <v>3</v>
      </c>
      <c r="PU90">
        <v>0</v>
      </c>
      <c r="PV90">
        <v>200</v>
      </c>
      <c r="PW90">
        <v>200</v>
      </c>
      <c r="PY90" t="s">
        <v>2242</v>
      </c>
      <c r="PZ90" t="s">
        <v>2236</v>
      </c>
      <c r="QA90">
        <v>6500</v>
      </c>
      <c r="QD90" t="s">
        <v>2240</v>
      </c>
      <c r="QG90">
        <v>14</v>
      </c>
      <c r="QH90">
        <v>3</v>
      </c>
      <c r="QI90">
        <v>0</v>
      </c>
      <c r="QJ90">
        <v>5000</v>
      </c>
      <c r="QK90">
        <v>5000</v>
      </c>
      <c r="QM90" t="s">
        <v>2242</v>
      </c>
      <c r="QN90">
        <v>300</v>
      </c>
      <c r="QO90" t="s">
        <v>2240</v>
      </c>
      <c r="QR90">
        <v>30</v>
      </c>
      <c r="QS90">
        <v>3</v>
      </c>
      <c r="QT90">
        <v>0</v>
      </c>
      <c r="QU90">
        <v>5000</v>
      </c>
      <c r="QV90">
        <v>5000</v>
      </c>
      <c r="QX90" t="s">
        <v>2244</v>
      </c>
      <c r="SF90" t="s">
        <v>2245</v>
      </c>
      <c r="SG90">
        <v>1</v>
      </c>
      <c r="SH90">
        <v>0</v>
      </c>
      <c r="SI90">
        <v>0</v>
      </c>
      <c r="SJ90">
        <v>0</v>
      </c>
      <c r="AQG90" t="s">
        <v>2290</v>
      </c>
      <c r="AQH90">
        <v>1</v>
      </c>
      <c r="AQI90">
        <v>0</v>
      </c>
      <c r="AQJ90">
        <v>0</v>
      </c>
      <c r="AQK90">
        <v>0</v>
      </c>
      <c r="AQL90">
        <v>0</v>
      </c>
      <c r="AQM90">
        <v>0</v>
      </c>
      <c r="AQN90">
        <v>0</v>
      </c>
      <c r="AQO90">
        <v>0</v>
      </c>
      <c r="AQP90">
        <v>0</v>
      </c>
      <c r="AQQ90">
        <v>0</v>
      </c>
      <c r="AQS90" t="s">
        <v>2609</v>
      </c>
      <c r="AQT90">
        <v>1</v>
      </c>
      <c r="AQU90">
        <v>0</v>
      </c>
      <c r="AQV90">
        <v>1</v>
      </c>
      <c r="AQW90">
        <v>1</v>
      </c>
      <c r="AQX90">
        <v>1</v>
      </c>
      <c r="AQY90">
        <v>1</v>
      </c>
      <c r="AQZ90">
        <v>0</v>
      </c>
      <c r="ARA90">
        <v>1</v>
      </c>
      <c r="ARB90">
        <v>0</v>
      </c>
      <c r="ARC90">
        <v>0</v>
      </c>
      <c r="ARD90">
        <v>0</v>
      </c>
      <c r="ARF90" t="s">
        <v>2257</v>
      </c>
      <c r="ARG90" t="s">
        <v>2273</v>
      </c>
      <c r="ARH90" t="s">
        <v>2244</v>
      </c>
      <c r="ARI90">
        <v>1</v>
      </c>
      <c r="ARJ90">
        <v>0</v>
      </c>
      <c r="ARK90">
        <v>0</v>
      </c>
      <c r="ARL90">
        <v>0</v>
      </c>
      <c r="ARM90">
        <v>0</v>
      </c>
      <c r="ARN90">
        <v>0</v>
      </c>
      <c r="ARO90" t="s">
        <v>2306</v>
      </c>
      <c r="ARP90" t="s">
        <v>2236</v>
      </c>
      <c r="ASA90" t="s">
        <v>2259</v>
      </c>
      <c r="ASB90" t="s">
        <v>2290</v>
      </c>
      <c r="ASC90">
        <v>1</v>
      </c>
      <c r="ASD90">
        <v>0</v>
      </c>
      <c r="ASE90">
        <v>0</v>
      </c>
      <c r="ASF90">
        <v>0</v>
      </c>
      <c r="ASG90">
        <v>0</v>
      </c>
      <c r="ASH90">
        <v>0</v>
      </c>
      <c r="ASI90">
        <v>0</v>
      </c>
      <c r="ASJ90">
        <v>0</v>
      </c>
      <c r="ASK90">
        <v>0</v>
      </c>
      <c r="ASL90">
        <v>0</v>
      </c>
      <c r="ASN90" t="s">
        <v>2290</v>
      </c>
      <c r="ASO90">
        <v>1</v>
      </c>
      <c r="ASP90">
        <v>0</v>
      </c>
      <c r="ASQ90">
        <v>0</v>
      </c>
      <c r="ASR90">
        <v>0</v>
      </c>
      <c r="ASS90">
        <v>0</v>
      </c>
      <c r="AST90">
        <v>0</v>
      </c>
      <c r="ASU90">
        <v>0</v>
      </c>
      <c r="ASV90">
        <v>0</v>
      </c>
      <c r="ASW90">
        <v>0</v>
      </c>
      <c r="ASX90">
        <v>0</v>
      </c>
      <c r="ASZ90" t="s">
        <v>2290</v>
      </c>
      <c r="ATA90">
        <v>1</v>
      </c>
      <c r="ATB90">
        <v>0</v>
      </c>
      <c r="ATC90">
        <v>0</v>
      </c>
      <c r="ATD90">
        <v>0</v>
      </c>
      <c r="ATE90">
        <v>0</v>
      </c>
      <c r="ATF90">
        <v>0</v>
      </c>
      <c r="ATG90">
        <v>0</v>
      </c>
      <c r="ATH90">
        <v>0</v>
      </c>
      <c r="ATI90">
        <v>0</v>
      </c>
      <c r="ATK90" t="s">
        <v>2610</v>
      </c>
      <c r="ATL90">
        <v>0</v>
      </c>
      <c r="ATM90">
        <v>0</v>
      </c>
      <c r="ATN90">
        <v>0</v>
      </c>
      <c r="ATO90">
        <v>0</v>
      </c>
      <c r="ATP90">
        <v>0</v>
      </c>
      <c r="ATQ90">
        <v>0</v>
      </c>
      <c r="ATR90">
        <v>1</v>
      </c>
      <c r="ATS90">
        <v>0</v>
      </c>
      <c r="ATT90">
        <v>0</v>
      </c>
      <c r="ATV90" t="s">
        <v>2264</v>
      </c>
      <c r="ATZ90" t="s">
        <v>2264</v>
      </c>
      <c r="AUI90">
        <v>545389042</v>
      </c>
      <c r="AUJ90" s="165">
        <v>45372.460706018523</v>
      </c>
      <c r="AUM90" t="s">
        <v>2265</v>
      </c>
      <c r="AUN90" t="s">
        <v>2266</v>
      </c>
      <c r="AUO90" t="s">
        <v>2267</v>
      </c>
    </row>
    <row r="91" spans="1:987 1034:1237" x14ac:dyDescent="0.35">
      <c r="A91">
        <v>90</v>
      </c>
      <c r="B91" t="s">
        <v>2611</v>
      </c>
      <c r="C91" s="165">
        <v>45372</v>
      </c>
      <c r="D91" t="s">
        <v>2588</v>
      </c>
      <c r="E91" t="s">
        <v>2589</v>
      </c>
      <c r="F91" s="165">
        <v>45372.331047094907</v>
      </c>
      <c r="G91" s="165">
        <v>45372.452145787043</v>
      </c>
      <c r="H91" t="s">
        <v>2229</v>
      </c>
      <c r="K91" t="s">
        <v>2590</v>
      </c>
      <c r="L91" s="165">
        <v>45372</v>
      </c>
      <c r="M91" t="s">
        <v>73</v>
      </c>
      <c r="N91" t="s">
        <v>2591</v>
      </c>
      <c r="O91" t="s">
        <v>79</v>
      </c>
      <c r="P91" t="s">
        <v>2233</v>
      </c>
      <c r="S91" t="s">
        <v>2592</v>
      </c>
      <c r="T91" t="s">
        <v>2593</v>
      </c>
      <c r="V91" t="s">
        <v>2236</v>
      </c>
      <c r="X91" t="s">
        <v>2237</v>
      </c>
      <c r="AA91" t="s">
        <v>2238</v>
      </c>
      <c r="AB91">
        <v>1</v>
      </c>
      <c r="AC91">
        <v>1</v>
      </c>
      <c r="AD91">
        <v>1</v>
      </c>
      <c r="AE91">
        <v>0</v>
      </c>
      <c r="AF91">
        <v>3</v>
      </c>
      <c r="AH91" t="s">
        <v>2242</v>
      </c>
      <c r="AI91">
        <v>1000</v>
      </c>
      <c r="AJ91" t="s">
        <v>2240</v>
      </c>
      <c r="AM91">
        <v>14</v>
      </c>
      <c r="AN91">
        <v>2</v>
      </c>
      <c r="AO91">
        <v>0</v>
      </c>
      <c r="AP91">
        <v>1500</v>
      </c>
      <c r="AQ91">
        <v>1500</v>
      </c>
      <c r="AS91" t="s">
        <v>2242</v>
      </c>
      <c r="AT91" t="s">
        <v>2279</v>
      </c>
      <c r="AU91">
        <v>1</v>
      </c>
      <c r="AV91">
        <v>0</v>
      </c>
      <c r="AW91">
        <v>4000</v>
      </c>
      <c r="AY91" t="s">
        <v>2240</v>
      </c>
      <c r="BB91">
        <v>30</v>
      </c>
      <c r="BC91">
        <v>3</v>
      </c>
      <c r="BD91">
        <v>0</v>
      </c>
      <c r="BE91">
        <v>500</v>
      </c>
      <c r="BF91">
        <v>500</v>
      </c>
      <c r="BH91" t="s">
        <v>2242</v>
      </c>
      <c r="BI91" t="s">
        <v>2301</v>
      </c>
      <c r="BJ91">
        <v>1</v>
      </c>
      <c r="BK91">
        <v>1</v>
      </c>
      <c r="BL91">
        <v>500</v>
      </c>
      <c r="BM91">
        <v>300</v>
      </c>
      <c r="BN91" t="s">
        <v>2240</v>
      </c>
      <c r="BQ91">
        <v>21</v>
      </c>
      <c r="BR91">
        <v>2</v>
      </c>
      <c r="BS91">
        <v>0</v>
      </c>
      <c r="BT91">
        <v>10000</v>
      </c>
      <c r="BU91">
        <v>10000</v>
      </c>
      <c r="BW91" t="s">
        <v>2244</v>
      </c>
      <c r="CS91" t="s">
        <v>2245</v>
      </c>
      <c r="CT91">
        <v>1</v>
      </c>
      <c r="CU91">
        <v>0</v>
      </c>
      <c r="CV91">
        <v>0</v>
      </c>
      <c r="CW91">
        <v>0</v>
      </c>
      <c r="EK91" t="s">
        <v>2246</v>
      </c>
      <c r="EL91">
        <v>1</v>
      </c>
      <c r="EM91">
        <v>1</v>
      </c>
      <c r="EN91">
        <v>1</v>
      </c>
      <c r="EO91">
        <v>1</v>
      </c>
      <c r="EP91">
        <v>0</v>
      </c>
      <c r="EQ91">
        <v>4</v>
      </c>
      <c r="ES91" t="s">
        <v>2242</v>
      </c>
      <c r="ET91">
        <v>5500</v>
      </c>
      <c r="EU91" t="s">
        <v>2240</v>
      </c>
      <c r="EX91">
        <v>30</v>
      </c>
      <c r="EY91">
        <v>2</v>
      </c>
      <c r="EZ91">
        <v>0</v>
      </c>
      <c r="FA91">
        <v>1000</v>
      </c>
      <c r="FB91">
        <v>1000</v>
      </c>
      <c r="FD91" t="s">
        <v>2242</v>
      </c>
      <c r="FE91">
        <v>7500</v>
      </c>
      <c r="FF91" t="s">
        <v>2240</v>
      </c>
      <c r="FI91">
        <v>30</v>
      </c>
      <c r="FJ91">
        <v>2</v>
      </c>
      <c r="FK91">
        <v>0</v>
      </c>
      <c r="FL91">
        <v>200</v>
      </c>
      <c r="FM91">
        <v>200</v>
      </c>
      <c r="FO91" t="s">
        <v>2242</v>
      </c>
      <c r="FP91">
        <v>1500</v>
      </c>
      <c r="FQ91" t="s">
        <v>2240</v>
      </c>
      <c r="FT91">
        <v>14</v>
      </c>
      <c r="FU91">
        <v>2</v>
      </c>
      <c r="FV91">
        <v>0</v>
      </c>
      <c r="FW91">
        <v>2000</v>
      </c>
      <c r="FX91">
        <v>2000</v>
      </c>
      <c r="FZ91" t="s">
        <v>2242</v>
      </c>
      <c r="GA91">
        <v>2500</v>
      </c>
      <c r="GB91" t="s">
        <v>2240</v>
      </c>
      <c r="GE91">
        <v>30</v>
      </c>
      <c r="GF91">
        <v>2</v>
      </c>
      <c r="GG91">
        <v>0</v>
      </c>
      <c r="GH91">
        <v>500</v>
      </c>
      <c r="GI91">
        <v>500</v>
      </c>
      <c r="GK91" t="s">
        <v>2244</v>
      </c>
      <c r="HH91" t="s">
        <v>2245</v>
      </c>
      <c r="HI91">
        <v>1</v>
      </c>
      <c r="HJ91">
        <v>0</v>
      </c>
      <c r="HK91">
        <v>0</v>
      </c>
      <c r="HL91">
        <v>0</v>
      </c>
      <c r="JB91" t="s">
        <v>2612</v>
      </c>
      <c r="JC91">
        <v>0</v>
      </c>
      <c r="JD91">
        <v>1</v>
      </c>
      <c r="JE91">
        <v>1</v>
      </c>
      <c r="JF91">
        <v>1</v>
      </c>
      <c r="JG91">
        <v>1</v>
      </c>
      <c r="JH91">
        <v>1</v>
      </c>
      <c r="JI91">
        <v>1</v>
      </c>
      <c r="JJ91">
        <v>1</v>
      </c>
      <c r="JK91">
        <v>1</v>
      </c>
      <c r="JL91">
        <v>1</v>
      </c>
      <c r="JM91">
        <v>1</v>
      </c>
      <c r="JN91">
        <v>1</v>
      </c>
      <c r="JO91">
        <v>1</v>
      </c>
      <c r="JP91">
        <v>1</v>
      </c>
      <c r="JQ91">
        <v>1</v>
      </c>
      <c r="JR91">
        <v>0</v>
      </c>
      <c r="JS91">
        <v>14</v>
      </c>
      <c r="JT91">
        <v>21</v>
      </c>
      <c r="KG91" t="s">
        <v>2242</v>
      </c>
      <c r="KH91" t="s">
        <v>2269</v>
      </c>
      <c r="KI91">
        <v>1</v>
      </c>
      <c r="KJ91">
        <v>1</v>
      </c>
      <c r="KK91">
        <v>10000</v>
      </c>
      <c r="KL91">
        <v>100</v>
      </c>
      <c r="KM91" t="s">
        <v>2240</v>
      </c>
      <c r="KP91">
        <v>45</v>
      </c>
      <c r="KQ91">
        <v>5</v>
      </c>
      <c r="KR91">
        <v>0</v>
      </c>
      <c r="KS91">
        <v>150</v>
      </c>
      <c r="KT91">
        <v>100</v>
      </c>
      <c r="KV91" t="s">
        <v>2242</v>
      </c>
      <c r="KW91" t="s">
        <v>2250</v>
      </c>
      <c r="KX91">
        <v>0</v>
      </c>
      <c r="KY91">
        <v>1</v>
      </c>
      <c r="KZ91">
        <v>1</v>
      </c>
      <c r="LB91">
        <v>28000</v>
      </c>
      <c r="LC91">
        <v>42500</v>
      </c>
      <c r="LD91" t="s">
        <v>2240</v>
      </c>
      <c r="LG91">
        <v>30</v>
      </c>
      <c r="LH91">
        <v>3</v>
      </c>
      <c r="LI91">
        <v>0</v>
      </c>
      <c r="LJ91">
        <v>200</v>
      </c>
      <c r="LK91">
        <v>200</v>
      </c>
      <c r="LM91" t="s">
        <v>2242</v>
      </c>
      <c r="LN91">
        <v>7000</v>
      </c>
      <c r="LO91" t="s">
        <v>2240</v>
      </c>
      <c r="LR91">
        <v>30</v>
      </c>
      <c r="LS91">
        <v>2</v>
      </c>
      <c r="LT91">
        <v>0</v>
      </c>
      <c r="LU91">
        <v>100</v>
      </c>
      <c r="LV91">
        <v>100</v>
      </c>
      <c r="LX91" t="s">
        <v>2242</v>
      </c>
      <c r="LY91">
        <v>5000</v>
      </c>
      <c r="LZ91" t="s">
        <v>2240</v>
      </c>
      <c r="MC91">
        <v>14</v>
      </c>
      <c r="MD91">
        <v>2</v>
      </c>
      <c r="ME91">
        <v>0</v>
      </c>
      <c r="MF91">
        <v>100</v>
      </c>
      <c r="MG91">
        <v>100</v>
      </c>
      <c r="MI91" t="s">
        <v>2242</v>
      </c>
      <c r="MJ91">
        <v>1500</v>
      </c>
      <c r="MK91" t="s">
        <v>2240</v>
      </c>
      <c r="MN91">
        <v>21</v>
      </c>
      <c r="MO91">
        <v>2</v>
      </c>
      <c r="MP91">
        <v>0</v>
      </c>
      <c r="MQ91">
        <v>200</v>
      </c>
      <c r="MR91">
        <v>200</v>
      </c>
      <c r="MT91" t="s">
        <v>2242</v>
      </c>
      <c r="MU91">
        <v>200</v>
      </c>
      <c r="MV91" t="s">
        <v>2240</v>
      </c>
      <c r="MY91">
        <v>14</v>
      </c>
      <c r="MZ91">
        <v>2</v>
      </c>
      <c r="NA91">
        <v>0</v>
      </c>
      <c r="NB91">
        <v>200</v>
      </c>
      <c r="NC91">
        <v>200</v>
      </c>
      <c r="NE91" t="s">
        <v>2242</v>
      </c>
      <c r="NF91" t="s">
        <v>2605</v>
      </c>
      <c r="NG91">
        <v>0</v>
      </c>
      <c r="NH91">
        <v>1</v>
      </c>
      <c r="NI91">
        <v>1</v>
      </c>
      <c r="NK91">
        <v>1500</v>
      </c>
      <c r="NL91">
        <v>2250</v>
      </c>
      <c r="NM91" t="s">
        <v>2240</v>
      </c>
      <c r="NP91">
        <v>30</v>
      </c>
      <c r="NQ91">
        <v>2</v>
      </c>
      <c r="NR91">
        <v>0</v>
      </c>
      <c r="NS91">
        <v>100</v>
      </c>
      <c r="NT91">
        <v>100</v>
      </c>
      <c r="NV91" t="s">
        <v>2242</v>
      </c>
      <c r="NW91">
        <v>2000</v>
      </c>
      <c r="NX91" t="s">
        <v>2240</v>
      </c>
      <c r="OA91">
        <v>21</v>
      </c>
      <c r="OB91">
        <v>2</v>
      </c>
      <c r="OC91">
        <v>0</v>
      </c>
      <c r="OD91">
        <v>150</v>
      </c>
      <c r="OE91">
        <v>150</v>
      </c>
      <c r="OG91" t="s">
        <v>2242</v>
      </c>
      <c r="OH91">
        <v>3500</v>
      </c>
      <c r="OI91" t="s">
        <v>2240</v>
      </c>
      <c r="OL91">
        <v>30</v>
      </c>
      <c r="OM91">
        <v>2</v>
      </c>
      <c r="ON91">
        <v>0</v>
      </c>
      <c r="OO91">
        <v>200</v>
      </c>
      <c r="OP91">
        <v>200</v>
      </c>
      <c r="OR91" t="s">
        <v>2242</v>
      </c>
      <c r="OS91">
        <v>2500</v>
      </c>
      <c r="OT91" t="s">
        <v>2240</v>
      </c>
      <c r="OW91">
        <v>45</v>
      </c>
      <c r="OX91">
        <v>2</v>
      </c>
      <c r="OY91">
        <v>0</v>
      </c>
      <c r="OZ91">
        <v>200</v>
      </c>
      <c r="PA91">
        <v>200</v>
      </c>
      <c r="PC91" t="s">
        <v>2242</v>
      </c>
      <c r="PD91">
        <v>3000</v>
      </c>
      <c r="PE91" t="s">
        <v>2240</v>
      </c>
      <c r="PH91">
        <v>21</v>
      </c>
      <c r="PI91">
        <v>2</v>
      </c>
      <c r="PJ91">
        <v>0</v>
      </c>
      <c r="PK91">
        <v>200</v>
      </c>
      <c r="PL91">
        <v>200</v>
      </c>
      <c r="PN91" t="s">
        <v>2242</v>
      </c>
      <c r="PO91">
        <v>1500</v>
      </c>
      <c r="PP91" t="s">
        <v>2240</v>
      </c>
      <c r="PS91">
        <v>21</v>
      </c>
      <c r="PT91">
        <v>2</v>
      </c>
      <c r="PU91">
        <v>0</v>
      </c>
      <c r="PV91">
        <v>500</v>
      </c>
      <c r="PW91">
        <v>500</v>
      </c>
      <c r="PY91" t="s">
        <v>2242</v>
      </c>
      <c r="PZ91" t="s">
        <v>2236</v>
      </c>
      <c r="QA91">
        <v>6000</v>
      </c>
      <c r="QD91" t="s">
        <v>2240</v>
      </c>
      <c r="QG91">
        <v>30</v>
      </c>
      <c r="QH91">
        <v>2</v>
      </c>
      <c r="QI91">
        <v>0</v>
      </c>
      <c r="QJ91">
        <v>1000</v>
      </c>
      <c r="QK91">
        <v>1000</v>
      </c>
      <c r="QM91" t="s">
        <v>2242</v>
      </c>
      <c r="QN91">
        <v>250</v>
      </c>
      <c r="QO91" t="s">
        <v>2240</v>
      </c>
      <c r="QR91">
        <v>30</v>
      </c>
      <c r="QS91">
        <v>2</v>
      </c>
      <c r="QT91">
        <v>0</v>
      </c>
      <c r="QU91">
        <v>5000</v>
      </c>
      <c r="QV91">
        <v>5000</v>
      </c>
      <c r="QX91" t="s">
        <v>2244</v>
      </c>
      <c r="SF91" t="s">
        <v>2245</v>
      </c>
      <c r="SG91">
        <v>1</v>
      </c>
      <c r="SH91">
        <v>0</v>
      </c>
      <c r="SI91">
        <v>0</v>
      </c>
      <c r="SJ91">
        <v>0</v>
      </c>
      <c r="AQG91" t="s">
        <v>2606</v>
      </c>
      <c r="AQH91">
        <v>0</v>
      </c>
      <c r="AQI91">
        <v>0</v>
      </c>
      <c r="AQJ91">
        <v>0</v>
      </c>
      <c r="AQK91">
        <v>0</v>
      </c>
      <c r="AQL91">
        <v>0</v>
      </c>
      <c r="AQM91">
        <v>1</v>
      </c>
      <c r="AQN91">
        <v>0</v>
      </c>
      <c r="AQO91">
        <v>0</v>
      </c>
      <c r="AQP91">
        <v>0</v>
      </c>
      <c r="AQQ91">
        <v>0</v>
      </c>
      <c r="AQS91" t="s">
        <v>2599</v>
      </c>
      <c r="AQT91">
        <v>1</v>
      </c>
      <c r="AQU91">
        <v>0</v>
      </c>
      <c r="AQV91">
        <v>1</v>
      </c>
      <c r="AQW91">
        <v>1</v>
      </c>
      <c r="AQX91">
        <v>1</v>
      </c>
      <c r="AQY91">
        <v>1</v>
      </c>
      <c r="AQZ91">
        <v>1</v>
      </c>
      <c r="ARA91">
        <v>0</v>
      </c>
      <c r="ARB91">
        <v>0</v>
      </c>
      <c r="ARC91">
        <v>0</v>
      </c>
      <c r="ARD91">
        <v>0</v>
      </c>
      <c r="ARF91" t="s">
        <v>2257</v>
      </c>
      <c r="ARG91" t="s">
        <v>2258</v>
      </c>
      <c r="ARH91" t="s">
        <v>2244</v>
      </c>
      <c r="ARI91">
        <v>1</v>
      </c>
      <c r="ARJ91">
        <v>0</v>
      </c>
      <c r="ARK91">
        <v>0</v>
      </c>
      <c r="ARL91">
        <v>0</v>
      </c>
      <c r="ARM91">
        <v>0</v>
      </c>
      <c r="ARN91">
        <v>0</v>
      </c>
      <c r="ARO91" t="s">
        <v>2287</v>
      </c>
      <c r="ARP91" t="s">
        <v>2244</v>
      </c>
      <c r="ASA91" t="s">
        <v>2259</v>
      </c>
      <c r="ASB91" t="s">
        <v>2290</v>
      </c>
      <c r="ASC91">
        <v>1</v>
      </c>
      <c r="ASD91">
        <v>0</v>
      </c>
      <c r="ASE91">
        <v>0</v>
      </c>
      <c r="ASF91">
        <v>0</v>
      </c>
      <c r="ASG91">
        <v>0</v>
      </c>
      <c r="ASH91">
        <v>0</v>
      </c>
      <c r="ASI91">
        <v>0</v>
      </c>
      <c r="ASJ91">
        <v>0</v>
      </c>
      <c r="ASK91">
        <v>0</v>
      </c>
      <c r="ASL91">
        <v>0</v>
      </c>
      <c r="ASN91" t="s">
        <v>2290</v>
      </c>
      <c r="ASO91">
        <v>1</v>
      </c>
      <c r="ASP91">
        <v>0</v>
      </c>
      <c r="ASQ91">
        <v>0</v>
      </c>
      <c r="ASR91">
        <v>0</v>
      </c>
      <c r="ASS91">
        <v>0</v>
      </c>
      <c r="AST91">
        <v>0</v>
      </c>
      <c r="ASU91">
        <v>0</v>
      </c>
      <c r="ASV91">
        <v>0</v>
      </c>
      <c r="ASW91">
        <v>0</v>
      </c>
      <c r="ASX91">
        <v>0</v>
      </c>
      <c r="ASZ91" t="s">
        <v>2290</v>
      </c>
      <c r="ATA91">
        <v>1</v>
      </c>
      <c r="ATB91">
        <v>0</v>
      </c>
      <c r="ATC91">
        <v>0</v>
      </c>
      <c r="ATD91">
        <v>0</v>
      </c>
      <c r="ATE91">
        <v>0</v>
      </c>
      <c r="ATF91">
        <v>0</v>
      </c>
      <c r="ATG91">
        <v>0</v>
      </c>
      <c r="ATH91">
        <v>0</v>
      </c>
      <c r="ATI91">
        <v>0</v>
      </c>
      <c r="ATK91" t="s">
        <v>2613</v>
      </c>
      <c r="ATL91">
        <v>0</v>
      </c>
      <c r="ATM91">
        <v>0</v>
      </c>
      <c r="ATN91">
        <v>0</v>
      </c>
      <c r="ATO91">
        <v>0</v>
      </c>
      <c r="ATP91">
        <v>1</v>
      </c>
      <c r="ATQ91">
        <v>0</v>
      </c>
      <c r="ATR91">
        <v>0</v>
      </c>
      <c r="ATS91">
        <v>0</v>
      </c>
      <c r="ATT91">
        <v>0</v>
      </c>
      <c r="ATV91" t="s">
        <v>2264</v>
      </c>
      <c r="ATZ91" t="s">
        <v>2382</v>
      </c>
      <c r="AUA91" t="s">
        <v>2244</v>
      </c>
      <c r="AUI91">
        <v>545389067</v>
      </c>
      <c r="AUJ91" s="165">
        <v>45372.460752314822</v>
      </c>
      <c r="AUM91" t="s">
        <v>2265</v>
      </c>
      <c r="AUN91" t="s">
        <v>2266</v>
      </c>
      <c r="AUO91" t="s">
        <v>2267</v>
      </c>
    </row>
    <row r="92" spans="1:987 1034:1237" x14ac:dyDescent="0.35">
      <c r="A92">
        <v>91</v>
      </c>
      <c r="B92" t="s">
        <v>2614</v>
      </c>
      <c r="C92" s="165">
        <v>45370</v>
      </c>
      <c r="D92" t="s">
        <v>2445</v>
      </c>
      <c r="E92" t="s">
        <v>2446</v>
      </c>
      <c r="F92" s="165">
        <v>45370.600695682871</v>
      </c>
      <c r="G92" s="165">
        <v>45372.591139027783</v>
      </c>
      <c r="H92" t="s">
        <v>2229</v>
      </c>
      <c r="K92" t="s">
        <v>2295</v>
      </c>
      <c r="L92" s="165">
        <v>45370</v>
      </c>
      <c r="M92" t="s">
        <v>73</v>
      </c>
      <c r="N92" t="s">
        <v>2447</v>
      </c>
      <c r="O92" t="s">
        <v>77</v>
      </c>
      <c r="P92" t="s">
        <v>2233</v>
      </c>
      <c r="S92" t="s">
        <v>2297</v>
      </c>
      <c r="T92" t="s">
        <v>2448</v>
      </c>
      <c r="V92" t="s">
        <v>2236</v>
      </c>
      <c r="X92" t="s">
        <v>2237</v>
      </c>
      <c r="AA92" t="s">
        <v>2290</v>
      </c>
      <c r="AB92">
        <v>0</v>
      </c>
      <c r="AC92">
        <v>0</v>
      </c>
      <c r="AD92">
        <v>0</v>
      </c>
      <c r="AE92">
        <v>1</v>
      </c>
      <c r="AF92">
        <v>1</v>
      </c>
      <c r="AI92"/>
      <c r="EK92" t="s">
        <v>2290</v>
      </c>
      <c r="EL92">
        <v>0</v>
      </c>
      <c r="EM92">
        <v>0</v>
      </c>
      <c r="EN92">
        <v>0</v>
      </c>
      <c r="EO92">
        <v>0</v>
      </c>
      <c r="EP92">
        <v>1</v>
      </c>
      <c r="EQ92">
        <v>1</v>
      </c>
      <c r="JB92" t="s">
        <v>2290</v>
      </c>
      <c r="JC92">
        <v>0</v>
      </c>
      <c r="JD92">
        <v>0</v>
      </c>
      <c r="JE92">
        <v>0</v>
      </c>
      <c r="JF92">
        <v>0</v>
      </c>
      <c r="JG92">
        <v>0</v>
      </c>
      <c r="JH92">
        <v>0</v>
      </c>
      <c r="JI92">
        <v>0</v>
      </c>
      <c r="JJ92">
        <v>0</v>
      </c>
      <c r="JK92">
        <v>0</v>
      </c>
      <c r="JL92">
        <v>0</v>
      </c>
      <c r="JM92">
        <v>0</v>
      </c>
      <c r="JN92">
        <v>0</v>
      </c>
      <c r="JO92">
        <v>0</v>
      </c>
      <c r="JP92">
        <v>0</v>
      </c>
      <c r="JQ92">
        <v>0</v>
      </c>
      <c r="JR92">
        <v>1</v>
      </c>
      <c r="JS92">
        <v>1</v>
      </c>
      <c r="JT92">
        <v>3</v>
      </c>
      <c r="UW92" t="s">
        <v>2615</v>
      </c>
      <c r="UX92">
        <v>0</v>
      </c>
      <c r="UY92">
        <v>0</v>
      </c>
      <c r="UZ92">
        <v>0</v>
      </c>
      <c r="VA92">
        <v>0</v>
      </c>
      <c r="VB92">
        <v>0</v>
      </c>
      <c r="VC92">
        <v>0</v>
      </c>
      <c r="VD92">
        <v>0</v>
      </c>
      <c r="VE92">
        <v>0</v>
      </c>
      <c r="VF92">
        <v>1</v>
      </c>
      <c r="VG92">
        <v>0</v>
      </c>
      <c r="VH92">
        <v>1</v>
      </c>
      <c r="VI92">
        <v>0</v>
      </c>
      <c r="VJ92">
        <v>0</v>
      </c>
      <c r="VK92">
        <v>1</v>
      </c>
      <c r="VL92">
        <v>0</v>
      </c>
      <c r="VM92">
        <v>0</v>
      </c>
      <c r="VN92">
        <v>0</v>
      </c>
      <c r="VO92">
        <v>0</v>
      </c>
      <c r="VP92">
        <v>0</v>
      </c>
      <c r="VQ92">
        <v>0</v>
      </c>
      <c r="VR92">
        <v>1</v>
      </c>
      <c r="VS92">
        <v>1</v>
      </c>
      <c r="VT92">
        <v>1</v>
      </c>
      <c r="VU92">
        <v>0</v>
      </c>
      <c r="VV92">
        <v>1</v>
      </c>
      <c r="VW92">
        <v>0</v>
      </c>
      <c r="VX92">
        <v>1</v>
      </c>
      <c r="VY92">
        <v>0</v>
      </c>
      <c r="VZ92">
        <v>8</v>
      </c>
      <c r="ABB92" t="s">
        <v>2242</v>
      </c>
      <c r="ABC92">
        <v>1250</v>
      </c>
      <c r="ABD92" t="s">
        <v>2240</v>
      </c>
      <c r="ABG92">
        <v>7</v>
      </c>
      <c r="ABH92">
        <v>2</v>
      </c>
      <c r="ABI92">
        <v>0</v>
      </c>
      <c r="ABJ92">
        <v>60</v>
      </c>
      <c r="ABK92">
        <v>200</v>
      </c>
      <c r="ABX92" t="s">
        <v>2242</v>
      </c>
      <c r="ABY92">
        <v>550</v>
      </c>
      <c r="ABZ92" t="s">
        <v>2359</v>
      </c>
      <c r="ACC92">
        <v>3</v>
      </c>
      <c r="ACD92">
        <v>1</v>
      </c>
      <c r="ACE92">
        <v>0</v>
      </c>
      <c r="ACF92">
        <v>50</v>
      </c>
      <c r="ACG92">
        <v>200</v>
      </c>
      <c r="ADE92" t="s">
        <v>2242</v>
      </c>
      <c r="ADF92">
        <v>1300</v>
      </c>
      <c r="ADG92" t="s">
        <v>2359</v>
      </c>
      <c r="ADJ92">
        <v>2</v>
      </c>
      <c r="ADK92">
        <v>1</v>
      </c>
      <c r="ADL92">
        <v>0</v>
      </c>
      <c r="ADM92">
        <v>100</v>
      </c>
      <c r="ADN92">
        <v>500</v>
      </c>
      <c r="AHB92" t="s">
        <v>2242</v>
      </c>
      <c r="AHC92" t="s">
        <v>2469</v>
      </c>
      <c r="AHD92">
        <v>1</v>
      </c>
      <c r="AHE92">
        <v>0</v>
      </c>
      <c r="AHF92">
        <v>0</v>
      </c>
      <c r="AHG92">
        <v>100</v>
      </c>
      <c r="AHJ92" t="s">
        <v>2248</v>
      </c>
      <c r="AHM92">
        <v>2</v>
      </c>
      <c r="AHN92">
        <v>1</v>
      </c>
      <c r="AHO92">
        <v>0</v>
      </c>
      <c r="AHP92">
        <v>100</v>
      </c>
      <c r="AHQ92">
        <v>300</v>
      </c>
      <c r="AHS92" t="s">
        <v>2242</v>
      </c>
      <c r="AHT92" t="s">
        <v>2469</v>
      </c>
      <c r="AHU92">
        <v>1</v>
      </c>
      <c r="AHV92">
        <v>0</v>
      </c>
      <c r="AHW92">
        <v>100</v>
      </c>
      <c r="AHY92" t="s">
        <v>2359</v>
      </c>
      <c r="AIB92">
        <v>2</v>
      </c>
      <c r="AIC92">
        <v>1</v>
      </c>
      <c r="AID92">
        <v>0</v>
      </c>
      <c r="AIE92">
        <v>50</v>
      </c>
      <c r="AIF92">
        <v>200</v>
      </c>
      <c r="AIH92" t="s">
        <v>2242</v>
      </c>
      <c r="AII92" t="s">
        <v>2450</v>
      </c>
      <c r="AIJ92">
        <v>0</v>
      </c>
      <c r="AIK92">
        <v>1</v>
      </c>
      <c r="AIM92">
        <v>50</v>
      </c>
      <c r="AIN92" t="s">
        <v>2336</v>
      </c>
      <c r="AIQ92">
        <v>2</v>
      </c>
      <c r="AIR92">
        <v>1</v>
      </c>
      <c r="AIS92">
        <v>0</v>
      </c>
      <c r="AIT92">
        <v>25</v>
      </c>
      <c r="AIU92">
        <v>100</v>
      </c>
      <c r="AJH92" t="s">
        <v>2242</v>
      </c>
      <c r="AJI92" t="s">
        <v>2451</v>
      </c>
      <c r="AJJ92">
        <v>0</v>
      </c>
      <c r="AJK92">
        <v>0</v>
      </c>
      <c r="AJL92">
        <v>1</v>
      </c>
      <c r="AJO92">
        <v>50</v>
      </c>
      <c r="AJP92" t="s">
        <v>2248</v>
      </c>
      <c r="AJS92">
        <v>3</v>
      </c>
      <c r="AJT92">
        <v>5</v>
      </c>
      <c r="AJU92">
        <v>1</v>
      </c>
      <c r="AJV92">
        <v>20</v>
      </c>
      <c r="AJW92">
        <v>50</v>
      </c>
      <c r="AKN92" t="s">
        <v>2242</v>
      </c>
      <c r="AKO92">
        <v>100</v>
      </c>
      <c r="AKP92" t="s">
        <v>2379</v>
      </c>
      <c r="AKS92">
        <v>14</v>
      </c>
      <c r="AKT92">
        <v>1</v>
      </c>
      <c r="AKU92">
        <v>0</v>
      </c>
      <c r="AKV92">
        <v>15</v>
      </c>
      <c r="AKW92">
        <v>25</v>
      </c>
      <c r="AKY92" t="s">
        <v>2244</v>
      </c>
      <c r="AMT92" t="s">
        <v>2245</v>
      </c>
      <c r="AMU92">
        <v>1</v>
      </c>
      <c r="AMV92">
        <v>0</v>
      </c>
      <c r="AMW92">
        <v>0</v>
      </c>
      <c r="AMX92">
        <v>0</v>
      </c>
      <c r="AQG92" t="s">
        <v>2290</v>
      </c>
      <c r="AQH92">
        <v>1</v>
      </c>
      <c r="AQI92">
        <v>0</v>
      </c>
      <c r="AQJ92">
        <v>0</v>
      </c>
      <c r="AQK92">
        <v>0</v>
      </c>
      <c r="AQL92">
        <v>0</v>
      </c>
      <c r="AQM92">
        <v>0</v>
      </c>
      <c r="AQN92">
        <v>0</v>
      </c>
      <c r="AQO92">
        <v>0</v>
      </c>
      <c r="AQP92">
        <v>0</v>
      </c>
      <c r="AQQ92">
        <v>0</v>
      </c>
      <c r="AQS92" t="s">
        <v>506</v>
      </c>
      <c r="AQT92">
        <v>0</v>
      </c>
      <c r="AQU92">
        <v>0</v>
      </c>
      <c r="AQV92">
        <v>0</v>
      </c>
      <c r="AQW92">
        <v>0</v>
      </c>
      <c r="AQX92">
        <v>0</v>
      </c>
      <c r="AQY92">
        <v>0</v>
      </c>
      <c r="AQZ92">
        <v>0</v>
      </c>
      <c r="ARA92">
        <v>0</v>
      </c>
      <c r="ARB92">
        <v>1</v>
      </c>
      <c r="ARC92">
        <v>0</v>
      </c>
      <c r="ARD92">
        <v>0</v>
      </c>
      <c r="ARE92" t="s">
        <v>2458</v>
      </c>
      <c r="ARF92" t="s">
        <v>2352</v>
      </c>
      <c r="ARG92" t="s">
        <v>2435</v>
      </c>
      <c r="ARH92" t="s">
        <v>2325</v>
      </c>
      <c r="ARI92">
        <v>0</v>
      </c>
      <c r="ARJ92">
        <v>1</v>
      </c>
      <c r="ARK92">
        <v>0</v>
      </c>
      <c r="ARL92">
        <v>0</v>
      </c>
      <c r="ARM92">
        <v>0</v>
      </c>
      <c r="ARN92">
        <v>0</v>
      </c>
      <c r="ARP92" t="s">
        <v>2244</v>
      </c>
      <c r="ASA92" t="s">
        <v>2259</v>
      </c>
      <c r="ASB92" t="s">
        <v>2290</v>
      </c>
      <c r="ASC92">
        <v>1</v>
      </c>
      <c r="ASD92">
        <v>0</v>
      </c>
      <c r="ASE92">
        <v>0</v>
      </c>
      <c r="ASF92">
        <v>0</v>
      </c>
      <c r="ASG92">
        <v>0</v>
      </c>
      <c r="ASH92">
        <v>0</v>
      </c>
      <c r="ASI92">
        <v>0</v>
      </c>
      <c r="ASJ92">
        <v>0</v>
      </c>
      <c r="ASK92">
        <v>0</v>
      </c>
      <c r="ASL92">
        <v>0</v>
      </c>
      <c r="ASN92" t="s">
        <v>2290</v>
      </c>
      <c r="ASO92">
        <v>1</v>
      </c>
      <c r="ASP92">
        <v>0</v>
      </c>
      <c r="ASQ92">
        <v>0</v>
      </c>
      <c r="ASR92">
        <v>0</v>
      </c>
      <c r="ASS92">
        <v>0</v>
      </c>
      <c r="AST92">
        <v>0</v>
      </c>
      <c r="ASU92">
        <v>0</v>
      </c>
      <c r="ASV92">
        <v>0</v>
      </c>
      <c r="ASW92">
        <v>0</v>
      </c>
      <c r="ASX92">
        <v>0</v>
      </c>
      <c r="ASZ92" t="s">
        <v>2290</v>
      </c>
      <c r="ATA92">
        <v>1</v>
      </c>
      <c r="ATB92">
        <v>0</v>
      </c>
      <c r="ATC92">
        <v>0</v>
      </c>
      <c r="ATD92">
        <v>0</v>
      </c>
      <c r="ATE92">
        <v>0</v>
      </c>
      <c r="ATF92">
        <v>0</v>
      </c>
      <c r="ATG92">
        <v>0</v>
      </c>
      <c r="ATH92">
        <v>0</v>
      </c>
      <c r="ATI92">
        <v>0</v>
      </c>
      <c r="ATK92" t="s">
        <v>2290</v>
      </c>
      <c r="ATL92">
        <v>1</v>
      </c>
      <c r="ATM92">
        <v>0</v>
      </c>
      <c r="ATN92">
        <v>0</v>
      </c>
      <c r="ATO92">
        <v>0</v>
      </c>
      <c r="ATP92">
        <v>0</v>
      </c>
      <c r="ATQ92">
        <v>0</v>
      </c>
      <c r="ATR92">
        <v>0</v>
      </c>
      <c r="ATS92">
        <v>0</v>
      </c>
      <c r="ATT92">
        <v>0</v>
      </c>
      <c r="ATV92" t="s">
        <v>2264</v>
      </c>
      <c r="ATZ92" t="s">
        <v>2264</v>
      </c>
      <c r="AUD92" t="s">
        <v>2453</v>
      </c>
      <c r="AUF92" t="s">
        <v>2363</v>
      </c>
      <c r="AUI92">
        <v>545489396</v>
      </c>
      <c r="AUJ92" s="165">
        <v>45372.69594907407</v>
      </c>
      <c r="AUM92" t="s">
        <v>2265</v>
      </c>
      <c r="AUN92" t="s">
        <v>2266</v>
      </c>
      <c r="AUO92" t="s">
        <v>2267</v>
      </c>
    </row>
    <row r="93" spans="1:987 1034:1237" x14ac:dyDescent="0.35">
      <c r="A93">
        <v>92</v>
      </c>
      <c r="B93" t="s">
        <v>2616</v>
      </c>
      <c r="C93" s="165">
        <v>45372</v>
      </c>
      <c r="D93" t="s">
        <v>2445</v>
      </c>
      <c r="E93" t="s">
        <v>2446</v>
      </c>
      <c r="F93" s="165">
        <v>45372.442578831018</v>
      </c>
      <c r="G93" s="165">
        <v>45372.592891307868</v>
      </c>
      <c r="H93" t="s">
        <v>2229</v>
      </c>
      <c r="K93" t="s">
        <v>2295</v>
      </c>
      <c r="L93" s="165">
        <v>45372</v>
      </c>
      <c r="M93" t="s">
        <v>73</v>
      </c>
      <c r="N93" t="s">
        <v>2447</v>
      </c>
      <c r="O93" t="s">
        <v>77</v>
      </c>
      <c r="P93" t="s">
        <v>2233</v>
      </c>
      <c r="S93" t="s">
        <v>2297</v>
      </c>
      <c r="T93" t="s">
        <v>2448</v>
      </c>
      <c r="V93" t="s">
        <v>2236</v>
      </c>
      <c r="X93" t="s">
        <v>2237</v>
      </c>
      <c r="AA93" t="s">
        <v>2290</v>
      </c>
      <c r="AB93">
        <v>0</v>
      </c>
      <c r="AC93">
        <v>0</v>
      </c>
      <c r="AD93">
        <v>0</v>
      </c>
      <c r="AE93">
        <v>1</v>
      </c>
      <c r="AF93">
        <v>1</v>
      </c>
      <c r="AI93"/>
      <c r="EK93" t="s">
        <v>2290</v>
      </c>
      <c r="EL93">
        <v>0</v>
      </c>
      <c r="EM93">
        <v>0</v>
      </c>
      <c r="EN93">
        <v>0</v>
      </c>
      <c r="EO93">
        <v>0</v>
      </c>
      <c r="EP93">
        <v>1</v>
      </c>
      <c r="EQ93">
        <v>1</v>
      </c>
      <c r="JB93" t="s">
        <v>2290</v>
      </c>
      <c r="JC93">
        <v>0</v>
      </c>
      <c r="JD93">
        <v>0</v>
      </c>
      <c r="JE93">
        <v>0</v>
      </c>
      <c r="JF93">
        <v>0</v>
      </c>
      <c r="JG93">
        <v>0</v>
      </c>
      <c r="JH93">
        <v>0</v>
      </c>
      <c r="JI93">
        <v>0</v>
      </c>
      <c r="JJ93">
        <v>0</v>
      </c>
      <c r="JK93">
        <v>0</v>
      </c>
      <c r="JL93">
        <v>0</v>
      </c>
      <c r="JM93">
        <v>0</v>
      </c>
      <c r="JN93">
        <v>0</v>
      </c>
      <c r="JO93">
        <v>0</v>
      </c>
      <c r="JP93">
        <v>0</v>
      </c>
      <c r="JQ93">
        <v>0</v>
      </c>
      <c r="JR93">
        <v>1</v>
      </c>
      <c r="JS93">
        <v>1</v>
      </c>
      <c r="JT93">
        <v>3</v>
      </c>
      <c r="AQG93" t="s">
        <v>506</v>
      </c>
      <c r="AQH93">
        <v>0</v>
      </c>
      <c r="AQI93">
        <v>0</v>
      </c>
      <c r="AQJ93">
        <v>0</v>
      </c>
      <c r="AQK93">
        <v>0</v>
      </c>
      <c r="AQL93">
        <v>0</v>
      </c>
      <c r="AQM93">
        <v>0</v>
      </c>
      <c r="AQN93">
        <v>0</v>
      </c>
      <c r="AQO93">
        <v>1</v>
      </c>
      <c r="AQP93">
        <v>0</v>
      </c>
      <c r="AQQ93">
        <v>0</v>
      </c>
      <c r="AQR93" t="s">
        <v>2458</v>
      </c>
      <c r="AQS93" t="s">
        <v>506</v>
      </c>
      <c r="AQT93">
        <v>0</v>
      </c>
      <c r="AQU93">
        <v>0</v>
      </c>
      <c r="AQV93">
        <v>0</v>
      </c>
      <c r="AQW93">
        <v>0</v>
      </c>
      <c r="AQX93">
        <v>0</v>
      </c>
      <c r="AQY93">
        <v>0</v>
      </c>
      <c r="AQZ93">
        <v>0</v>
      </c>
      <c r="ARA93">
        <v>0</v>
      </c>
      <c r="ARB93">
        <v>1</v>
      </c>
      <c r="ARC93">
        <v>0</v>
      </c>
      <c r="ARD93">
        <v>0</v>
      </c>
      <c r="ARE93" t="s">
        <v>2617</v>
      </c>
      <c r="ARF93" t="s">
        <v>2352</v>
      </c>
      <c r="ARG93" t="s">
        <v>2435</v>
      </c>
      <c r="ARH93" t="s">
        <v>2325</v>
      </c>
      <c r="ARI93">
        <v>0</v>
      </c>
      <c r="ARJ93">
        <v>1</v>
      </c>
      <c r="ARK93">
        <v>0</v>
      </c>
      <c r="ARL93">
        <v>0</v>
      </c>
      <c r="ARM93">
        <v>0</v>
      </c>
      <c r="ARN93">
        <v>0</v>
      </c>
      <c r="ARP93" t="s">
        <v>2244</v>
      </c>
      <c r="ASA93" t="s">
        <v>2259</v>
      </c>
      <c r="ASB93" t="s">
        <v>2290</v>
      </c>
      <c r="ASC93">
        <v>1</v>
      </c>
      <c r="ASD93">
        <v>0</v>
      </c>
      <c r="ASE93">
        <v>0</v>
      </c>
      <c r="ASF93">
        <v>0</v>
      </c>
      <c r="ASG93">
        <v>0</v>
      </c>
      <c r="ASH93">
        <v>0</v>
      </c>
      <c r="ASI93">
        <v>0</v>
      </c>
      <c r="ASJ93">
        <v>0</v>
      </c>
      <c r="ASK93">
        <v>0</v>
      </c>
      <c r="ASL93">
        <v>0</v>
      </c>
      <c r="ASN93" t="s">
        <v>2290</v>
      </c>
      <c r="ASO93">
        <v>1</v>
      </c>
      <c r="ASP93">
        <v>0</v>
      </c>
      <c r="ASQ93">
        <v>0</v>
      </c>
      <c r="ASR93">
        <v>0</v>
      </c>
      <c r="ASS93">
        <v>0</v>
      </c>
      <c r="AST93">
        <v>0</v>
      </c>
      <c r="ASU93">
        <v>0</v>
      </c>
      <c r="ASV93">
        <v>0</v>
      </c>
      <c r="ASW93">
        <v>0</v>
      </c>
      <c r="ASX93">
        <v>0</v>
      </c>
      <c r="ASZ93" t="s">
        <v>2290</v>
      </c>
      <c r="ATA93">
        <v>1</v>
      </c>
      <c r="ATB93">
        <v>0</v>
      </c>
      <c r="ATC93">
        <v>0</v>
      </c>
      <c r="ATD93">
        <v>0</v>
      </c>
      <c r="ATE93">
        <v>0</v>
      </c>
      <c r="ATF93">
        <v>0</v>
      </c>
      <c r="ATG93">
        <v>0</v>
      </c>
      <c r="ATH93">
        <v>0</v>
      </c>
      <c r="ATI93">
        <v>0</v>
      </c>
      <c r="ATK93" t="s">
        <v>2290</v>
      </c>
      <c r="ATL93">
        <v>1</v>
      </c>
      <c r="ATM93">
        <v>0</v>
      </c>
      <c r="ATN93">
        <v>0</v>
      </c>
      <c r="ATO93">
        <v>0</v>
      </c>
      <c r="ATP93">
        <v>0</v>
      </c>
      <c r="ATQ93">
        <v>0</v>
      </c>
      <c r="ATR93">
        <v>0</v>
      </c>
      <c r="ATS93">
        <v>0</v>
      </c>
      <c r="ATT93">
        <v>0</v>
      </c>
      <c r="ATV93" t="s">
        <v>2264</v>
      </c>
      <c r="ATZ93" t="s">
        <v>2264</v>
      </c>
      <c r="AUD93" t="s">
        <v>2618</v>
      </c>
      <c r="AUF93" t="s">
        <v>2453</v>
      </c>
      <c r="AUI93">
        <v>545489407</v>
      </c>
      <c r="AUJ93" s="165">
        <v>45372.696006944447</v>
      </c>
      <c r="AUM93" t="s">
        <v>2265</v>
      </c>
      <c r="AUN93" t="s">
        <v>2266</v>
      </c>
      <c r="AUO93" t="s">
        <v>2267</v>
      </c>
    </row>
    <row r="94" spans="1:987 1034:1237" x14ac:dyDescent="0.35">
      <c r="A94">
        <v>93</v>
      </c>
      <c r="B94" t="s">
        <v>2619</v>
      </c>
      <c r="C94" s="165">
        <v>45372</v>
      </c>
      <c r="D94" t="s">
        <v>2445</v>
      </c>
      <c r="E94" t="s">
        <v>2446</v>
      </c>
      <c r="F94" s="165">
        <v>45372.456615393523</v>
      </c>
      <c r="G94" s="165">
        <v>45372.676769641213</v>
      </c>
      <c r="H94" t="s">
        <v>2229</v>
      </c>
      <c r="K94" t="s">
        <v>2295</v>
      </c>
      <c r="L94" s="165">
        <v>45372</v>
      </c>
      <c r="M94" t="s">
        <v>73</v>
      </c>
      <c r="N94" t="s">
        <v>2447</v>
      </c>
      <c r="O94" t="s">
        <v>77</v>
      </c>
      <c r="P94" t="s">
        <v>2233</v>
      </c>
      <c r="S94" t="s">
        <v>2297</v>
      </c>
      <c r="T94" t="s">
        <v>2448</v>
      </c>
      <c r="V94" t="s">
        <v>2236</v>
      </c>
      <c r="X94" t="s">
        <v>2237</v>
      </c>
      <c r="AA94" t="s">
        <v>2290</v>
      </c>
      <c r="AB94">
        <v>0</v>
      </c>
      <c r="AC94">
        <v>0</v>
      </c>
      <c r="AD94">
        <v>0</v>
      </c>
      <c r="AE94">
        <v>1</v>
      </c>
      <c r="AF94">
        <v>1</v>
      </c>
      <c r="AI94"/>
      <c r="EK94" t="s">
        <v>2290</v>
      </c>
      <c r="EL94">
        <v>0</v>
      </c>
      <c r="EM94">
        <v>0</v>
      </c>
      <c r="EN94">
        <v>0</v>
      </c>
      <c r="EO94">
        <v>0</v>
      </c>
      <c r="EP94">
        <v>1</v>
      </c>
      <c r="EQ94">
        <v>1</v>
      </c>
      <c r="JB94" t="s">
        <v>2620</v>
      </c>
      <c r="JC94">
        <v>0</v>
      </c>
      <c r="JD94">
        <v>0</v>
      </c>
      <c r="JE94">
        <v>1</v>
      </c>
      <c r="JF94">
        <v>0</v>
      </c>
      <c r="JG94">
        <v>0</v>
      </c>
      <c r="JH94">
        <v>0</v>
      </c>
      <c r="JI94">
        <v>1</v>
      </c>
      <c r="JJ94">
        <v>0</v>
      </c>
      <c r="JK94">
        <v>1</v>
      </c>
      <c r="JL94">
        <v>1</v>
      </c>
      <c r="JM94">
        <v>0</v>
      </c>
      <c r="JN94">
        <v>0</v>
      </c>
      <c r="JO94">
        <v>0</v>
      </c>
      <c r="JP94">
        <v>0</v>
      </c>
      <c r="JQ94">
        <v>0</v>
      </c>
      <c r="JR94">
        <v>0</v>
      </c>
      <c r="JS94">
        <v>4</v>
      </c>
      <c r="JT94">
        <v>6</v>
      </c>
      <c r="KV94" t="s">
        <v>2242</v>
      </c>
      <c r="KW94" t="s">
        <v>2250</v>
      </c>
      <c r="KX94">
        <v>0</v>
      </c>
      <c r="KY94">
        <v>1</v>
      </c>
      <c r="KZ94">
        <v>1</v>
      </c>
      <c r="LB94">
        <v>22500</v>
      </c>
      <c r="LC94">
        <v>35000</v>
      </c>
      <c r="LD94" t="s">
        <v>2240</v>
      </c>
      <c r="LG94">
        <v>30</v>
      </c>
      <c r="LH94">
        <v>5</v>
      </c>
      <c r="LI94">
        <v>0</v>
      </c>
      <c r="LJ94">
        <v>25</v>
      </c>
      <c r="LK94">
        <v>75</v>
      </c>
      <c r="MT94" t="s">
        <v>2242</v>
      </c>
      <c r="MU94">
        <v>150</v>
      </c>
      <c r="MV94" t="s">
        <v>2240</v>
      </c>
      <c r="MY94">
        <v>30</v>
      </c>
      <c r="MZ94">
        <v>1</v>
      </c>
      <c r="NA94">
        <v>0</v>
      </c>
      <c r="NB94">
        <v>50</v>
      </c>
      <c r="NC94">
        <v>200</v>
      </c>
      <c r="NV94" t="s">
        <v>2242</v>
      </c>
      <c r="NW94">
        <v>2500</v>
      </c>
      <c r="NX94" t="s">
        <v>2240</v>
      </c>
      <c r="OA94">
        <v>30</v>
      </c>
      <c r="OB94">
        <v>2</v>
      </c>
      <c r="OC94">
        <v>0</v>
      </c>
      <c r="OD94">
        <v>25</v>
      </c>
      <c r="OE94">
        <v>150</v>
      </c>
      <c r="OG94" t="s">
        <v>2242</v>
      </c>
      <c r="OH94">
        <v>2750</v>
      </c>
      <c r="OI94" t="s">
        <v>2240</v>
      </c>
      <c r="OL94">
        <v>25</v>
      </c>
      <c r="OM94">
        <v>2</v>
      </c>
      <c r="ON94">
        <v>0</v>
      </c>
      <c r="OO94">
        <v>25</v>
      </c>
      <c r="OP94">
        <v>50</v>
      </c>
      <c r="QX94" t="s">
        <v>2244</v>
      </c>
      <c r="SF94" t="s">
        <v>2245</v>
      </c>
      <c r="SG94">
        <v>1</v>
      </c>
      <c r="SH94">
        <v>0</v>
      </c>
      <c r="SI94">
        <v>0</v>
      </c>
      <c r="SJ94">
        <v>0</v>
      </c>
      <c r="UW94" t="s">
        <v>2621</v>
      </c>
      <c r="UX94">
        <v>0</v>
      </c>
      <c r="UY94">
        <v>0</v>
      </c>
      <c r="UZ94">
        <v>0</v>
      </c>
      <c r="VA94">
        <v>0</v>
      </c>
      <c r="VB94">
        <v>0</v>
      </c>
      <c r="VC94">
        <v>1</v>
      </c>
      <c r="VD94">
        <v>0</v>
      </c>
      <c r="VE94">
        <v>0</v>
      </c>
      <c r="VF94">
        <v>0</v>
      </c>
      <c r="VG94">
        <v>0</v>
      </c>
      <c r="VH94">
        <v>0</v>
      </c>
      <c r="VI94">
        <v>0</v>
      </c>
      <c r="VJ94">
        <v>0</v>
      </c>
      <c r="VK94">
        <v>0</v>
      </c>
      <c r="VL94">
        <v>1</v>
      </c>
      <c r="VM94">
        <v>0</v>
      </c>
      <c r="VN94">
        <v>0</v>
      </c>
      <c r="VO94">
        <v>0</v>
      </c>
      <c r="VP94">
        <v>0</v>
      </c>
      <c r="VQ94">
        <v>0</v>
      </c>
      <c r="VR94">
        <v>0</v>
      </c>
      <c r="VS94">
        <v>0</v>
      </c>
      <c r="VT94">
        <v>0</v>
      </c>
      <c r="VU94">
        <v>1</v>
      </c>
      <c r="VV94">
        <v>0</v>
      </c>
      <c r="VW94">
        <v>1</v>
      </c>
      <c r="VX94">
        <v>0</v>
      </c>
      <c r="VY94">
        <v>0</v>
      </c>
      <c r="VZ94">
        <v>4</v>
      </c>
      <c r="ZI94" t="s">
        <v>2242</v>
      </c>
      <c r="ZJ94" t="s">
        <v>2469</v>
      </c>
      <c r="ZK94">
        <v>1</v>
      </c>
      <c r="ZL94">
        <v>0</v>
      </c>
      <c r="ZM94">
        <v>0</v>
      </c>
      <c r="ZN94">
        <v>550</v>
      </c>
      <c r="ZQ94" t="s">
        <v>2240</v>
      </c>
      <c r="ZT94">
        <v>30</v>
      </c>
      <c r="ZU94">
        <v>1</v>
      </c>
      <c r="ZV94">
        <v>0</v>
      </c>
      <c r="ZW94">
        <v>1000</v>
      </c>
      <c r="ZX94">
        <v>3000</v>
      </c>
      <c r="ADP94" t="s">
        <v>2242</v>
      </c>
      <c r="ADQ94">
        <v>1400</v>
      </c>
      <c r="ADR94" t="s">
        <v>2240</v>
      </c>
      <c r="ADU94">
        <v>30</v>
      </c>
      <c r="ADV94">
        <v>1</v>
      </c>
      <c r="ADW94">
        <v>0</v>
      </c>
      <c r="ADX94">
        <v>50</v>
      </c>
      <c r="ADY94">
        <v>150</v>
      </c>
      <c r="AIW94" t="s">
        <v>2242</v>
      </c>
      <c r="AIX94">
        <v>1000</v>
      </c>
      <c r="AIY94" t="s">
        <v>2240</v>
      </c>
      <c r="AJB94">
        <v>30</v>
      </c>
      <c r="AJC94">
        <v>1</v>
      </c>
      <c r="AJD94">
        <v>0</v>
      </c>
      <c r="AJE94">
        <v>400</v>
      </c>
      <c r="AJF94">
        <v>700</v>
      </c>
      <c r="AJY94" t="s">
        <v>2242</v>
      </c>
      <c r="AJZ94" t="s">
        <v>2470</v>
      </c>
      <c r="AKA94">
        <v>1</v>
      </c>
      <c r="AKB94">
        <v>1</v>
      </c>
      <c r="AKC94">
        <v>750</v>
      </c>
      <c r="AKD94">
        <v>1000</v>
      </c>
      <c r="AKE94" t="s">
        <v>2240</v>
      </c>
      <c r="AKH94">
        <v>30</v>
      </c>
      <c r="AKI94">
        <v>1</v>
      </c>
      <c r="AKJ94">
        <v>0</v>
      </c>
      <c r="AKK94">
        <v>500</v>
      </c>
      <c r="AKL94">
        <v>1000</v>
      </c>
      <c r="AKY94" t="s">
        <v>2244</v>
      </c>
      <c r="AMT94" t="s">
        <v>2245</v>
      </c>
      <c r="AMU94">
        <v>1</v>
      </c>
      <c r="AMV94">
        <v>0</v>
      </c>
      <c r="AMW94">
        <v>0</v>
      </c>
      <c r="AMX94">
        <v>0</v>
      </c>
      <c r="AQG94" t="s">
        <v>2290</v>
      </c>
      <c r="AQH94">
        <v>1</v>
      </c>
      <c r="AQI94">
        <v>0</v>
      </c>
      <c r="AQJ94">
        <v>0</v>
      </c>
      <c r="AQK94">
        <v>0</v>
      </c>
      <c r="AQL94">
        <v>0</v>
      </c>
      <c r="AQM94">
        <v>0</v>
      </c>
      <c r="AQN94">
        <v>0</v>
      </c>
      <c r="AQO94">
        <v>0</v>
      </c>
      <c r="AQP94">
        <v>0</v>
      </c>
      <c r="AQQ94">
        <v>0</v>
      </c>
      <c r="AQS94" t="s">
        <v>506</v>
      </c>
      <c r="AQT94">
        <v>0</v>
      </c>
      <c r="AQU94">
        <v>0</v>
      </c>
      <c r="AQV94">
        <v>0</v>
      </c>
      <c r="AQW94">
        <v>0</v>
      </c>
      <c r="AQX94">
        <v>0</v>
      </c>
      <c r="AQY94">
        <v>0</v>
      </c>
      <c r="AQZ94">
        <v>0</v>
      </c>
      <c r="ARA94">
        <v>0</v>
      </c>
      <c r="ARB94">
        <v>1</v>
      </c>
      <c r="ARC94">
        <v>0</v>
      </c>
      <c r="ARD94">
        <v>0</v>
      </c>
      <c r="ARE94" t="s">
        <v>2458</v>
      </c>
      <c r="ARF94" t="s">
        <v>2257</v>
      </c>
      <c r="ARG94" t="s">
        <v>2258</v>
      </c>
      <c r="ARH94" t="s">
        <v>2244</v>
      </c>
      <c r="ARI94">
        <v>1</v>
      </c>
      <c r="ARJ94">
        <v>0</v>
      </c>
      <c r="ARK94">
        <v>0</v>
      </c>
      <c r="ARL94">
        <v>0</v>
      </c>
      <c r="ARM94">
        <v>0</v>
      </c>
      <c r="ARN94">
        <v>0</v>
      </c>
      <c r="ARP94" t="s">
        <v>2244</v>
      </c>
      <c r="ASA94" t="s">
        <v>2259</v>
      </c>
      <c r="ASB94" t="s">
        <v>2290</v>
      </c>
      <c r="ASC94">
        <v>1</v>
      </c>
      <c r="ASD94">
        <v>0</v>
      </c>
      <c r="ASE94">
        <v>0</v>
      </c>
      <c r="ASF94">
        <v>0</v>
      </c>
      <c r="ASG94">
        <v>0</v>
      </c>
      <c r="ASH94">
        <v>0</v>
      </c>
      <c r="ASI94">
        <v>0</v>
      </c>
      <c r="ASJ94">
        <v>0</v>
      </c>
      <c r="ASK94">
        <v>0</v>
      </c>
      <c r="ASL94">
        <v>0</v>
      </c>
      <c r="ASN94" t="s">
        <v>2290</v>
      </c>
      <c r="ASO94">
        <v>1</v>
      </c>
      <c r="ASP94">
        <v>0</v>
      </c>
      <c r="ASQ94">
        <v>0</v>
      </c>
      <c r="ASR94">
        <v>0</v>
      </c>
      <c r="ASS94">
        <v>0</v>
      </c>
      <c r="AST94">
        <v>0</v>
      </c>
      <c r="ASU94">
        <v>0</v>
      </c>
      <c r="ASV94">
        <v>0</v>
      </c>
      <c r="ASW94">
        <v>0</v>
      </c>
      <c r="ASX94">
        <v>0</v>
      </c>
      <c r="ASZ94" t="s">
        <v>2290</v>
      </c>
      <c r="ATA94">
        <v>1</v>
      </c>
      <c r="ATB94">
        <v>0</v>
      </c>
      <c r="ATC94">
        <v>0</v>
      </c>
      <c r="ATD94">
        <v>0</v>
      </c>
      <c r="ATE94">
        <v>0</v>
      </c>
      <c r="ATF94">
        <v>0</v>
      </c>
      <c r="ATG94">
        <v>0</v>
      </c>
      <c r="ATH94">
        <v>0</v>
      </c>
      <c r="ATI94">
        <v>0</v>
      </c>
      <c r="ATK94" t="s">
        <v>2290</v>
      </c>
      <c r="ATL94">
        <v>1</v>
      </c>
      <c r="ATM94">
        <v>0</v>
      </c>
      <c r="ATN94">
        <v>0</v>
      </c>
      <c r="ATO94">
        <v>0</v>
      </c>
      <c r="ATP94">
        <v>0</v>
      </c>
      <c r="ATQ94">
        <v>0</v>
      </c>
      <c r="ATR94">
        <v>0</v>
      </c>
      <c r="ATS94">
        <v>0</v>
      </c>
      <c r="ATT94">
        <v>0</v>
      </c>
      <c r="ATV94" t="s">
        <v>2264</v>
      </c>
      <c r="ATZ94" t="s">
        <v>2264</v>
      </c>
      <c r="AUD94" t="s">
        <v>2453</v>
      </c>
      <c r="AUF94" t="s">
        <v>2453</v>
      </c>
      <c r="AUI94">
        <v>545489427</v>
      </c>
      <c r="AUJ94" s="165">
        <v>45372.696064814823</v>
      </c>
      <c r="AUM94" t="s">
        <v>2265</v>
      </c>
      <c r="AUN94" t="s">
        <v>2266</v>
      </c>
      <c r="AUO94" t="s">
        <v>2267</v>
      </c>
    </row>
    <row r="95" spans="1:987 1034:1237" x14ac:dyDescent="0.35">
      <c r="A95">
        <v>94</v>
      </c>
      <c r="B95" t="s">
        <v>2622</v>
      </c>
      <c r="C95" s="165">
        <v>45372</v>
      </c>
      <c r="D95" t="s">
        <v>2445</v>
      </c>
      <c r="E95" t="s">
        <v>2446</v>
      </c>
      <c r="F95" s="165">
        <v>45372.508260671297</v>
      </c>
      <c r="G95" s="165">
        <v>45372.60230564815</v>
      </c>
      <c r="H95" t="s">
        <v>2229</v>
      </c>
      <c r="K95" t="s">
        <v>2295</v>
      </c>
      <c r="L95" s="165">
        <v>45372</v>
      </c>
      <c r="M95" t="s">
        <v>73</v>
      </c>
      <c r="N95" t="s">
        <v>2447</v>
      </c>
      <c r="O95" t="s">
        <v>77</v>
      </c>
      <c r="P95" t="s">
        <v>2374</v>
      </c>
      <c r="S95" t="s">
        <v>2297</v>
      </c>
      <c r="T95" t="s">
        <v>2448</v>
      </c>
      <c r="V95" t="s">
        <v>2236</v>
      </c>
      <c r="X95" t="s">
        <v>2237</v>
      </c>
      <c r="AA95" t="s">
        <v>2290</v>
      </c>
      <c r="AB95">
        <v>0</v>
      </c>
      <c r="AC95">
        <v>0</v>
      </c>
      <c r="AD95">
        <v>0</v>
      </c>
      <c r="AE95">
        <v>1</v>
      </c>
      <c r="AF95">
        <v>1</v>
      </c>
      <c r="AI95"/>
      <c r="EK95" t="s">
        <v>2290</v>
      </c>
      <c r="EL95">
        <v>0</v>
      </c>
      <c r="EM95">
        <v>0</v>
      </c>
      <c r="EN95">
        <v>0</v>
      </c>
      <c r="EO95">
        <v>0</v>
      </c>
      <c r="EP95">
        <v>1</v>
      </c>
      <c r="EQ95">
        <v>1</v>
      </c>
      <c r="JB95" t="s">
        <v>2290</v>
      </c>
      <c r="JC95">
        <v>0</v>
      </c>
      <c r="JD95">
        <v>0</v>
      </c>
      <c r="JE95">
        <v>0</v>
      </c>
      <c r="JF95">
        <v>0</v>
      </c>
      <c r="JG95">
        <v>0</v>
      </c>
      <c r="JH95">
        <v>0</v>
      </c>
      <c r="JI95">
        <v>0</v>
      </c>
      <c r="JJ95">
        <v>0</v>
      </c>
      <c r="JK95">
        <v>0</v>
      </c>
      <c r="JL95">
        <v>0</v>
      </c>
      <c r="JM95">
        <v>0</v>
      </c>
      <c r="JN95">
        <v>0</v>
      </c>
      <c r="JO95">
        <v>0</v>
      </c>
      <c r="JP95">
        <v>0</v>
      </c>
      <c r="JQ95">
        <v>0</v>
      </c>
      <c r="JR95">
        <v>1</v>
      </c>
      <c r="JS95">
        <v>1</v>
      </c>
      <c r="JT95">
        <v>3</v>
      </c>
      <c r="UW95" t="s">
        <v>2623</v>
      </c>
      <c r="UX95">
        <v>0</v>
      </c>
      <c r="UY95">
        <v>0</v>
      </c>
      <c r="UZ95">
        <v>0</v>
      </c>
      <c r="VA95">
        <v>0</v>
      </c>
      <c r="VB95">
        <v>0</v>
      </c>
      <c r="VC95">
        <v>0</v>
      </c>
      <c r="VD95">
        <v>0</v>
      </c>
      <c r="VE95">
        <v>0</v>
      </c>
      <c r="VF95">
        <v>0</v>
      </c>
      <c r="VG95">
        <v>0</v>
      </c>
      <c r="VH95">
        <v>0</v>
      </c>
      <c r="VI95">
        <v>0</v>
      </c>
      <c r="VJ95">
        <v>0</v>
      </c>
      <c r="VK95">
        <v>1</v>
      </c>
      <c r="VL95">
        <v>0</v>
      </c>
      <c r="VM95">
        <v>0</v>
      </c>
      <c r="VN95">
        <v>0</v>
      </c>
      <c r="VO95">
        <v>0</v>
      </c>
      <c r="VP95">
        <v>0</v>
      </c>
      <c r="VQ95">
        <v>0</v>
      </c>
      <c r="VR95">
        <v>1</v>
      </c>
      <c r="VS95">
        <v>1</v>
      </c>
      <c r="VT95">
        <v>1</v>
      </c>
      <c r="VU95">
        <v>1</v>
      </c>
      <c r="VV95">
        <v>1</v>
      </c>
      <c r="VW95">
        <v>0</v>
      </c>
      <c r="VX95">
        <v>0</v>
      </c>
      <c r="VY95">
        <v>0</v>
      </c>
      <c r="VZ95">
        <v>6</v>
      </c>
      <c r="ADE95" t="s">
        <v>2242</v>
      </c>
      <c r="ADF95">
        <v>1250</v>
      </c>
      <c r="ADG95" t="s">
        <v>2359</v>
      </c>
      <c r="ADJ95">
        <v>3</v>
      </c>
      <c r="ADK95">
        <v>1</v>
      </c>
      <c r="ADL95">
        <v>0</v>
      </c>
      <c r="ADM95">
        <v>50</v>
      </c>
      <c r="ADN95">
        <v>250</v>
      </c>
      <c r="AHB95" t="s">
        <v>2242</v>
      </c>
      <c r="AHC95" t="s">
        <v>2450</v>
      </c>
      <c r="AHD95">
        <v>0</v>
      </c>
      <c r="AHE95">
        <v>0</v>
      </c>
      <c r="AHF95">
        <v>1</v>
      </c>
      <c r="AHI95">
        <v>100</v>
      </c>
      <c r="AHJ95" t="s">
        <v>2359</v>
      </c>
      <c r="AHM95">
        <v>5</v>
      </c>
      <c r="AHN95">
        <v>1</v>
      </c>
      <c r="AHO95">
        <v>0</v>
      </c>
      <c r="AHP95">
        <v>100</v>
      </c>
      <c r="AHQ95">
        <v>250</v>
      </c>
      <c r="AHS95" t="s">
        <v>2242</v>
      </c>
      <c r="AHT95" t="s">
        <v>2450</v>
      </c>
      <c r="AHU95">
        <v>0</v>
      </c>
      <c r="AHV95">
        <v>1</v>
      </c>
      <c r="AHX95">
        <v>100</v>
      </c>
      <c r="AHY95" t="s">
        <v>2359</v>
      </c>
      <c r="AIB95">
        <v>3</v>
      </c>
      <c r="AIC95">
        <v>1</v>
      </c>
      <c r="AID95">
        <v>0</v>
      </c>
      <c r="AIE95">
        <v>100</v>
      </c>
      <c r="AIF95">
        <v>200</v>
      </c>
      <c r="AIH95" t="s">
        <v>2242</v>
      </c>
      <c r="AII95" t="s">
        <v>2450</v>
      </c>
      <c r="AIJ95">
        <v>0</v>
      </c>
      <c r="AIK95">
        <v>1</v>
      </c>
      <c r="AIM95">
        <v>50</v>
      </c>
      <c r="AIN95" t="s">
        <v>2248</v>
      </c>
      <c r="AIQ95">
        <v>2</v>
      </c>
      <c r="AIR95">
        <v>1</v>
      </c>
      <c r="AIS95">
        <v>0</v>
      </c>
      <c r="AIT95">
        <v>30</v>
      </c>
      <c r="AIU95">
        <v>100</v>
      </c>
      <c r="AIW95" t="s">
        <v>2242</v>
      </c>
      <c r="AIX95">
        <v>1000</v>
      </c>
      <c r="AIY95" t="s">
        <v>2248</v>
      </c>
      <c r="AJB95">
        <v>7</v>
      </c>
      <c r="AJC95">
        <v>1</v>
      </c>
      <c r="AJD95">
        <v>0</v>
      </c>
      <c r="AJE95">
        <v>20</v>
      </c>
      <c r="AJF95">
        <v>60</v>
      </c>
      <c r="AJH95" t="s">
        <v>2242</v>
      </c>
      <c r="AJI95" t="s">
        <v>2451</v>
      </c>
      <c r="AJJ95">
        <v>0</v>
      </c>
      <c r="AJK95">
        <v>0</v>
      </c>
      <c r="AJL95">
        <v>1</v>
      </c>
      <c r="AJO95">
        <v>25</v>
      </c>
      <c r="AJP95" t="s">
        <v>2359</v>
      </c>
      <c r="AJS95">
        <v>3</v>
      </c>
      <c r="AJT95">
        <v>2</v>
      </c>
      <c r="AJU95">
        <v>0</v>
      </c>
      <c r="AJV95">
        <v>20</v>
      </c>
      <c r="AJW95">
        <v>50</v>
      </c>
      <c r="AKY95" t="s">
        <v>2244</v>
      </c>
      <c r="AMT95" t="s">
        <v>2328</v>
      </c>
      <c r="AMU95">
        <v>0</v>
      </c>
      <c r="AMV95">
        <v>1</v>
      </c>
      <c r="AMW95">
        <v>0</v>
      </c>
      <c r="AMX95">
        <v>0</v>
      </c>
      <c r="AMY95" t="s">
        <v>2624</v>
      </c>
      <c r="AMZ95">
        <v>0</v>
      </c>
      <c r="ANA95">
        <v>0</v>
      </c>
      <c r="ANB95">
        <v>0</v>
      </c>
      <c r="ANC95">
        <v>0</v>
      </c>
      <c r="AND95">
        <v>0</v>
      </c>
      <c r="ANE95">
        <v>0</v>
      </c>
      <c r="ANF95">
        <v>0</v>
      </c>
      <c r="ANG95">
        <v>0</v>
      </c>
      <c r="ANH95">
        <v>0</v>
      </c>
      <c r="ANI95">
        <v>0</v>
      </c>
      <c r="ANJ95">
        <v>0</v>
      </c>
      <c r="ANK95">
        <v>0</v>
      </c>
      <c r="ANL95">
        <v>0</v>
      </c>
      <c r="ANM95">
        <v>0</v>
      </c>
      <c r="ANN95">
        <v>0</v>
      </c>
      <c r="ANO95">
        <v>0</v>
      </c>
      <c r="ANP95">
        <v>0</v>
      </c>
      <c r="ANQ95">
        <v>0</v>
      </c>
      <c r="ANR95">
        <v>0</v>
      </c>
      <c r="ANS95">
        <v>0</v>
      </c>
      <c r="ANT95">
        <v>1</v>
      </c>
      <c r="ANU95">
        <v>0</v>
      </c>
      <c r="ANV95">
        <v>1</v>
      </c>
      <c r="ANW95">
        <v>0</v>
      </c>
      <c r="ANX95">
        <v>0</v>
      </c>
      <c r="ANY95">
        <v>0</v>
      </c>
      <c r="ANZ95">
        <v>0</v>
      </c>
      <c r="AOA95">
        <v>0</v>
      </c>
      <c r="AOB95" t="s">
        <v>506</v>
      </c>
      <c r="AOC95">
        <v>0</v>
      </c>
      <c r="AOD95">
        <v>0</v>
      </c>
      <c r="AOE95">
        <v>0</v>
      </c>
      <c r="AOF95">
        <v>0</v>
      </c>
      <c r="AOG95">
        <v>0</v>
      </c>
      <c r="AOH95">
        <v>0</v>
      </c>
      <c r="AOI95">
        <v>0</v>
      </c>
      <c r="AOJ95">
        <v>0</v>
      </c>
      <c r="AOK95">
        <v>0</v>
      </c>
      <c r="AOL95">
        <v>0</v>
      </c>
      <c r="AOM95">
        <v>1</v>
      </c>
      <c r="AON95">
        <v>0</v>
      </c>
      <c r="AOO95" t="s">
        <v>2625</v>
      </c>
      <c r="AQG95" t="s">
        <v>2290</v>
      </c>
      <c r="AQH95">
        <v>1</v>
      </c>
      <c r="AQI95">
        <v>0</v>
      </c>
      <c r="AQJ95">
        <v>0</v>
      </c>
      <c r="AQK95">
        <v>0</v>
      </c>
      <c r="AQL95">
        <v>0</v>
      </c>
      <c r="AQM95">
        <v>0</v>
      </c>
      <c r="AQN95">
        <v>0</v>
      </c>
      <c r="AQO95">
        <v>0</v>
      </c>
      <c r="AQP95">
        <v>0</v>
      </c>
      <c r="AQQ95">
        <v>0</v>
      </c>
      <c r="AQS95" t="s">
        <v>506</v>
      </c>
      <c r="AQT95">
        <v>0</v>
      </c>
      <c r="AQU95">
        <v>0</v>
      </c>
      <c r="AQV95">
        <v>0</v>
      </c>
      <c r="AQW95">
        <v>0</v>
      </c>
      <c r="AQX95">
        <v>0</v>
      </c>
      <c r="AQY95">
        <v>0</v>
      </c>
      <c r="AQZ95">
        <v>0</v>
      </c>
      <c r="ARA95">
        <v>0</v>
      </c>
      <c r="ARB95">
        <v>1</v>
      </c>
      <c r="ARC95">
        <v>0</v>
      </c>
      <c r="ARD95">
        <v>0</v>
      </c>
      <c r="ARE95" t="s">
        <v>2458</v>
      </c>
      <c r="ARF95" t="s">
        <v>2452</v>
      </c>
      <c r="ARG95" t="s">
        <v>2435</v>
      </c>
      <c r="ARH95" t="s">
        <v>2325</v>
      </c>
      <c r="ARI95">
        <v>0</v>
      </c>
      <c r="ARJ95">
        <v>1</v>
      </c>
      <c r="ARK95">
        <v>0</v>
      </c>
      <c r="ARL95">
        <v>0</v>
      </c>
      <c r="ARM95">
        <v>0</v>
      </c>
      <c r="ARN95">
        <v>0</v>
      </c>
      <c r="ARP95" t="s">
        <v>2244</v>
      </c>
      <c r="ASA95" t="s">
        <v>2259</v>
      </c>
      <c r="ASB95" t="s">
        <v>2290</v>
      </c>
      <c r="ASC95">
        <v>1</v>
      </c>
      <c r="ASD95">
        <v>0</v>
      </c>
      <c r="ASE95">
        <v>0</v>
      </c>
      <c r="ASF95">
        <v>0</v>
      </c>
      <c r="ASG95">
        <v>0</v>
      </c>
      <c r="ASH95">
        <v>0</v>
      </c>
      <c r="ASI95">
        <v>0</v>
      </c>
      <c r="ASJ95">
        <v>0</v>
      </c>
      <c r="ASK95">
        <v>0</v>
      </c>
      <c r="ASL95">
        <v>0</v>
      </c>
      <c r="ASN95" t="s">
        <v>2290</v>
      </c>
      <c r="ASO95">
        <v>1</v>
      </c>
      <c r="ASP95">
        <v>0</v>
      </c>
      <c r="ASQ95">
        <v>0</v>
      </c>
      <c r="ASR95">
        <v>0</v>
      </c>
      <c r="ASS95">
        <v>0</v>
      </c>
      <c r="AST95">
        <v>0</v>
      </c>
      <c r="ASU95">
        <v>0</v>
      </c>
      <c r="ASV95">
        <v>0</v>
      </c>
      <c r="ASW95">
        <v>0</v>
      </c>
      <c r="ASX95">
        <v>0</v>
      </c>
      <c r="ASZ95" t="s">
        <v>2290</v>
      </c>
      <c r="ATA95">
        <v>1</v>
      </c>
      <c r="ATB95">
        <v>0</v>
      </c>
      <c r="ATC95">
        <v>0</v>
      </c>
      <c r="ATD95">
        <v>0</v>
      </c>
      <c r="ATE95">
        <v>0</v>
      </c>
      <c r="ATF95">
        <v>0</v>
      </c>
      <c r="ATG95">
        <v>0</v>
      </c>
      <c r="ATH95">
        <v>0</v>
      </c>
      <c r="ATI95">
        <v>0</v>
      </c>
      <c r="ATK95" t="s">
        <v>2290</v>
      </c>
      <c r="ATL95">
        <v>1</v>
      </c>
      <c r="ATM95">
        <v>0</v>
      </c>
      <c r="ATN95">
        <v>0</v>
      </c>
      <c r="ATO95">
        <v>0</v>
      </c>
      <c r="ATP95">
        <v>0</v>
      </c>
      <c r="ATQ95">
        <v>0</v>
      </c>
      <c r="ATR95">
        <v>0</v>
      </c>
      <c r="ATS95">
        <v>0</v>
      </c>
      <c r="ATT95">
        <v>0</v>
      </c>
      <c r="ATV95" t="s">
        <v>2264</v>
      </c>
      <c r="ATZ95" t="s">
        <v>2264</v>
      </c>
      <c r="AUD95" t="s">
        <v>2363</v>
      </c>
      <c r="AUF95" t="s">
        <v>2363</v>
      </c>
      <c r="AUI95">
        <v>545489446</v>
      </c>
      <c r="AUJ95" s="165">
        <v>45372.696134259248</v>
      </c>
      <c r="AUM95" t="s">
        <v>2265</v>
      </c>
      <c r="AUN95" t="s">
        <v>2266</v>
      </c>
      <c r="AUO95" t="s">
        <v>2267</v>
      </c>
    </row>
    <row r="96" spans="1:987 1034:1237" x14ac:dyDescent="0.35">
      <c r="A96">
        <v>95</v>
      </c>
      <c r="B96" t="s">
        <v>2626</v>
      </c>
      <c r="C96" s="165">
        <v>45372</v>
      </c>
      <c r="D96" t="s">
        <v>2445</v>
      </c>
      <c r="E96" t="s">
        <v>2446</v>
      </c>
      <c r="F96" s="165">
        <v>45372.537016458329</v>
      </c>
      <c r="G96" s="165">
        <v>45372.58503696759</v>
      </c>
      <c r="H96" t="s">
        <v>2229</v>
      </c>
      <c r="K96" t="s">
        <v>2295</v>
      </c>
      <c r="L96" s="165">
        <v>45372</v>
      </c>
      <c r="M96" t="s">
        <v>73</v>
      </c>
      <c r="N96" t="s">
        <v>2447</v>
      </c>
      <c r="O96" t="s">
        <v>77</v>
      </c>
      <c r="P96" t="s">
        <v>2233</v>
      </c>
      <c r="S96" t="s">
        <v>2297</v>
      </c>
      <c r="T96" t="s">
        <v>2448</v>
      </c>
      <c r="V96" t="s">
        <v>2236</v>
      </c>
      <c r="X96" t="s">
        <v>2237</v>
      </c>
      <c r="AA96" t="s">
        <v>2290</v>
      </c>
      <c r="AB96">
        <v>0</v>
      </c>
      <c r="AC96">
        <v>0</v>
      </c>
      <c r="AD96">
        <v>0</v>
      </c>
      <c r="AE96">
        <v>1</v>
      </c>
      <c r="AF96">
        <v>1</v>
      </c>
      <c r="AI96"/>
      <c r="EK96" t="s">
        <v>2290</v>
      </c>
      <c r="EL96">
        <v>0</v>
      </c>
      <c r="EM96">
        <v>0</v>
      </c>
      <c r="EN96">
        <v>0</v>
      </c>
      <c r="EO96">
        <v>0</v>
      </c>
      <c r="EP96">
        <v>1</v>
      </c>
      <c r="EQ96">
        <v>1</v>
      </c>
      <c r="JB96" t="s">
        <v>2290</v>
      </c>
      <c r="JC96">
        <v>0</v>
      </c>
      <c r="JD96">
        <v>0</v>
      </c>
      <c r="JE96">
        <v>0</v>
      </c>
      <c r="JF96">
        <v>0</v>
      </c>
      <c r="JG96">
        <v>0</v>
      </c>
      <c r="JH96">
        <v>0</v>
      </c>
      <c r="JI96">
        <v>0</v>
      </c>
      <c r="JJ96">
        <v>0</v>
      </c>
      <c r="JK96">
        <v>0</v>
      </c>
      <c r="JL96">
        <v>0</v>
      </c>
      <c r="JM96">
        <v>0</v>
      </c>
      <c r="JN96">
        <v>0</v>
      </c>
      <c r="JO96">
        <v>0</v>
      </c>
      <c r="JP96">
        <v>0</v>
      </c>
      <c r="JQ96">
        <v>0</v>
      </c>
      <c r="JR96">
        <v>1</v>
      </c>
      <c r="JS96">
        <v>1</v>
      </c>
      <c r="JT96">
        <v>3</v>
      </c>
      <c r="UW96" t="s">
        <v>2496</v>
      </c>
      <c r="UX96">
        <v>0</v>
      </c>
      <c r="UY96">
        <v>0</v>
      </c>
      <c r="UZ96">
        <v>0</v>
      </c>
      <c r="VA96">
        <v>0</v>
      </c>
      <c r="VB96">
        <v>0</v>
      </c>
      <c r="VC96">
        <v>0</v>
      </c>
      <c r="VD96">
        <v>0</v>
      </c>
      <c r="VE96">
        <v>0</v>
      </c>
      <c r="VF96">
        <v>0</v>
      </c>
      <c r="VG96">
        <v>0</v>
      </c>
      <c r="VH96">
        <v>0</v>
      </c>
      <c r="VI96">
        <v>1</v>
      </c>
      <c r="VJ96">
        <v>1</v>
      </c>
      <c r="VK96">
        <v>0</v>
      </c>
      <c r="VL96">
        <v>0</v>
      </c>
      <c r="VM96">
        <v>0</v>
      </c>
      <c r="VN96">
        <v>0</v>
      </c>
      <c r="VO96">
        <v>0</v>
      </c>
      <c r="VP96">
        <v>0</v>
      </c>
      <c r="VQ96">
        <v>0</v>
      </c>
      <c r="VR96">
        <v>0</v>
      </c>
      <c r="VS96">
        <v>0</v>
      </c>
      <c r="VT96">
        <v>0</v>
      </c>
      <c r="VU96">
        <v>0</v>
      </c>
      <c r="VV96">
        <v>0</v>
      </c>
      <c r="VW96">
        <v>0</v>
      </c>
      <c r="VX96">
        <v>0</v>
      </c>
      <c r="VY96">
        <v>0</v>
      </c>
      <c r="VZ96">
        <v>2</v>
      </c>
      <c r="ACI96" t="s">
        <v>2242</v>
      </c>
      <c r="ACJ96">
        <v>1000</v>
      </c>
      <c r="ACK96" t="s">
        <v>2359</v>
      </c>
      <c r="ACN96">
        <v>1</v>
      </c>
      <c r="ACO96">
        <v>2</v>
      </c>
      <c r="ACP96">
        <v>1</v>
      </c>
      <c r="ACQ96">
        <v>1</v>
      </c>
      <c r="ACR96">
        <v>2</v>
      </c>
      <c r="ACT96" t="s">
        <v>2242</v>
      </c>
      <c r="ACU96">
        <v>1000</v>
      </c>
      <c r="ACV96" t="s">
        <v>2379</v>
      </c>
      <c r="ACY96">
        <v>2</v>
      </c>
      <c r="ACZ96">
        <v>1</v>
      </c>
      <c r="ADA96">
        <v>0</v>
      </c>
      <c r="ADB96">
        <v>1</v>
      </c>
      <c r="ADC96">
        <v>2</v>
      </c>
      <c r="AKY96" t="s">
        <v>2244</v>
      </c>
      <c r="AMT96" t="s">
        <v>2328</v>
      </c>
      <c r="AMU96">
        <v>0</v>
      </c>
      <c r="AMV96">
        <v>1</v>
      </c>
      <c r="AMW96">
        <v>0</v>
      </c>
      <c r="AMX96">
        <v>0</v>
      </c>
      <c r="AMY96" t="s">
        <v>2496</v>
      </c>
      <c r="AMZ96">
        <v>0</v>
      </c>
      <c r="ANA96">
        <v>0</v>
      </c>
      <c r="ANB96">
        <v>0</v>
      </c>
      <c r="ANC96">
        <v>0</v>
      </c>
      <c r="AND96">
        <v>0</v>
      </c>
      <c r="ANE96">
        <v>0</v>
      </c>
      <c r="ANF96">
        <v>0</v>
      </c>
      <c r="ANG96">
        <v>0</v>
      </c>
      <c r="ANH96">
        <v>0</v>
      </c>
      <c r="ANI96">
        <v>0</v>
      </c>
      <c r="ANJ96">
        <v>0</v>
      </c>
      <c r="ANK96">
        <v>1</v>
      </c>
      <c r="ANL96">
        <v>1</v>
      </c>
      <c r="ANM96">
        <v>0</v>
      </c>
      <c r="ANN96">
        <v>0</v>
      </c>
      <c r="ANO96">
        <v>0</v>
      </c>
      <c r="ANP96">
        <v>0</v>
      </c>
      <c r="ANQ96">
        <v>0</v>
      </c>
      <c r="ANR96">
        <v>0</v>
      </c>
      <c r="ANS96">
        <v>0</v>
      </c>
      <c r="ANT96">
        <v>0</v>
      </c>
      <c r="ANU96">
        <v>0</v>
      </c>
      <c r="ANV96">
        <v>0</v>
      </c>
      <c r="ANW96">
        <v>0</v>
      </c>
      <c r="ANX96">
        <v>0</v>
      </c>
      <c r="ANY96">
        <v>0</v>
      </c>
      <c r="ANZ96">
        <v>0</v>
      </c>
      <c r="AOA96">
        <v>0</v>
      </c>
      <c r="AOB96" t="s">
        <v>506</v>
      </c>
      <c r="AOC96">
        <v>0</v>
      </c>
      <c r="AOD96">
        <v>0</v>
      </c>
      <c r="AOE96">
        <v>0</v>
      </c>
      <c r="AOF96">
        <v>0</v>
      </c>
      <c r="AOG96">
        <v>0</v>
      </c>
      <c r="AOH96">
        <v>0</v>
      </c>
      <c r="AOI96">
        <v>0</v>
      </c>
      <c r="AOJ96">
        <v>0</v>
      </c>
      <c r="AOK96">
        <v>0</v>
      </c>
      <c r="AOL96">
        <v>0</v>
      </c>
      <c r="AOM96">
        <v>1</v>
      </c>
      <c r="AON96">
        <v>0</v>
      </c>
      <c r="AOO96" t="s">
        <v>2627</v>
      </c>
      <c r="AQG96" t="s">
        <v>2290</v>
      </c>
      <c r="AQH96">
        <v>1</v>
      </c>
      <c r="AQI96">
        <v>0</v>
      </c>
      <c r="AQJ96">
        <v>0</v>
      </c>
      <c r="AQK96">
        <v>0</v>
      </c>
      <c r="AQL96">
        <v>0</v>
      </c>
      <c r="AQM96">
        <v>0</v>
      </c>
      <c r="AQN96">
        <v>0</v>
      </c>
      <c r="AQO96">
        <v>0</v>
      </c>
      <c r="AQP96">
        <v>0</v>
      </c>
      <c r="AQQ96">
        <v>0</v>
      </c>
      <c r="AQS96" t="s">
        <v>506</v>
      </c>
      <c r="AQT96">
        <v>0</v>
      </c>
      <c r="AQU96">
        <v>0</v>
      </c>
      <c r="AQV96">
        <v>0</v>
      </c>
      <c r="AQW96">
        <v>0</v>
      </c>
      <c r="AQX96">
        <v>0</v>
      </c>
      <c r="AQY96">
        <v>0</v>
      </c>
      <c r="AQZ96">
        <v>0</v>
      </c>
      <c r="ARA96">
        <v>0</v>
      </c>
      <c r="ARB96">
        <v>1</v>
      </c>
      <c r="ARC96">
        <v>0</v>
      </c>
      <c r="ARD96">
        <v>0</v>
      </c>
      <c r="ARE96" t="s">
        <v>2458</v>
      </c>
      <c r="ARF96" t="s">
        <v>2352</v>
      </c>
      <c r="ARG96" t="s">
        <v>2273</v>
      </c>
      <c r="ARH96" t="s">
        <v>2244</v>
      </c>
      <c r="ARI96">
        <v>1</v>
      </c>
      <c r="ARJ96">
        <v>0</v>
      </c>
      <c r="ARK96">
        <v>0</v>
      </c>
      <c r="ARL96">
        <v>0</v>
      </c>
      <c r="ARM96">
        <v>0</v>
      </c>
      <c r="ARN96">
        <v>0</v>
      </c>
      <c r="ARP96" t="s">
        <v>2244</v>
      </c>
      <c r="ASA96" t="s">
        <v>2259</v>
      </c>
      <c r="ASB96" t="s">
        <v>2290</v>
      </c>
      <c r="ASC96">
        <v>1</v>
      </c>
      <c r="ASD96">
        <v>0</v>
      </c>
      <c r="ASE96">
        <v>0</v>
      </c>
      <c r="ASF96">
        <v>0</v>
      </c>
      <c r="ASG96">
        <v>0</v>
      </c>
      <c r="ASH96">
        <v>0</v>
      </c>
      <c r="ASI96">
        <v>0</v>
      </c>
      <c r="ASJ96">
        <v>0</v>
      </c>
      <c r="ASK96">
        <v>0</v>
      </c>
      <c r="ASL96">
        <v>0</v>
      </c>
      <c r="ASN96" t="s">
        <v>2290</v>
      </c>
      <c r="ASO96">
        <v>1</v>
      </c>
      <c r="ASP96">
        <v>0</v>
      </c>
      <c r="ASQ96">
        <v>0</v>
      </c>
      <c r="ASR96">
        <v>0</v>
      </c>
      <c r="ASS96">
        <v>0</v>
      </c>
      <c r="AST96">
        <v>0</v>
      </c>
      <c r="ASU96">
        <v>0</v>
      </c>
      <c r="ASV96">
        <v>0</v>
      </c>
      <c r="ASW96">
        <v>0</v>
      </c>
      <c r="ASX96">
        <v>0</v>
      </c>
      <c r="ASZ96" t="s">
        <v>2290</v>
      </c>
      <c r="ATA96">
        <v>1</v>
      </c>
      <c r="ATB96">
        <v>0</v>
      </c>
      <c r="ATC96">
        <v>0</v>
      </c>
      <c r="ATD96">
        <v>0</v>
      </c>
      <c r="ATE96">
        <v>0</v>
      </c>
      <c r="ATF96">
        <v>0</v>
      </c>
      <c r="ATG96">
        <v>0</v>
      </c>
      <c r="ATH96">
        <v>0</v>
      </c>
      <c r="ATI96">
        <v>0</v>
      </c>
      <c r="ATK96" t="s">
        <v>2290</v>
      </c>
      <c r="ATL96">
        <v>1</v>
      </c>
      <c r="ATM96">
        <v>0</v>
      </c>
      <c r="ATN96">
        <v>0</v>
      </c>
      <c r="ATO96">
        <v>0</v>
      </c>
      <c r="ATP96">
        <v>0</v>
      </c>
      <c r="ATQ96">
        <v>0</v>
      </c>
      <c r="ATR96">
        <v>0</v>
      </c>
      <c r="ATS96">
        <v>0</v>
      </c>
      <c r="ATT96">
        <v>0</v>
      </c>
      <c r="ATV96" t="s">
        <v>2264</v>
      </c>
      <c r="ATZ96" t="s">
        <v>2264</v>
      </c>
      <c r="AUD96" t="s">
        <v>2453</v>
      </c>
      <c r="AUF96" t="s">
        <v>2453</v>
      </c>
      <c r="AUI96">
        <v>545489459</v>
      </c>
      <c r="AUJ96" s="165">
        <v>45372.696192129632</v>
      </c>
      <c r="AUM96" t="s">
        <v>2265</v>
      </c>
      <c r="AUN96" t="s">
        <v>2266</v>
      </c>
      <c r="AUO96" t="s">
        <v>2267</v>
      </c>
    </row>
    <row r="97" spans="1:598 1125:1237" x14ac:dyDescent="0.35">
      <c r="A97">
        <v>96</v>
      </c>
      <c r="B97" t="s">
        <v>2628</v>
      </c>
      <c r="C97" s="165">
        <v>45372</v>
      </c>
      <c r="D97" t="s">
        <v>2445</v>
      </c>
      <c r="E97" t="s">
        <v>2446</v>
      </c>
      <c r="F97" s="165">
        <v>45372.602924074083</v>
      </c>
      <c r="G97" s="165">
        <v>45372.680876770843</v>
      </c>
      <c r="H97" t="s">
        <v>2229</v>
      </c>
      <c r="K97" t="s">
        <v>2295</v>
      </c>
      <c r="L97" s="165">
        <v>45372</v>
      </c>
      <c r="M97" t="s">
        <v>73</v>
      </c>
      <c r="N97" t="s">
        <v>2447</v>
      </c>
      <c r="O97" t="s">
        <v>77</v>
      </c>
      <c r="P97" t="s">
        <v>2374</v>
      </c>
      <c r="S97" t="s">
        <v>2297</v>
      </c>
      <c r="T97" t="s">
        <v>2448</v>
      </c>
      <c r="V97" t="s">
        <v>2236</v>
      </c>
      <c r="X97" t="s">
        <v>2299</v>
      </c>
      <c r="AA97" t="s">
        <v>2290</v>
      </c>
      <c r="AB97">
        <v>0</v>
      </c>
      <c r="AC97">
        <v>0</v>
      </c>
      <c r="AD97">
        <v>0</v>
      </c>
      <c r="AE97">
        <v>1</v>
      </c>
      <c r="AF97">
        <v>1</v>
      </c>
      <c r="AI97"/>
      <c r="EK97" t="s">
        <v>2246</v>
      </c>
      <c r="EL97">
        <v>1</v>
      </c>
      <c r="EM97">
        <v>1</v>
      </c>
      <c r="EN97">
        <v>1</v>
      </c>
      <c r="EO97">
        <v>1</v>
      </c>
      <c r="EP97">
        <v>0</v>
      </c>
      <c r="EQ97">
        <v>4</v>
      </c>
      <c r="ES97" t="s">
        <v>2242</v>
      </c>
      <c r="ET97">
        <v>4000</v>
      </c>
      <c r="EU97" t="s">
        <v>2379</v>
      </c>
      <c r="EX97">
        <v>30</v>
      </c>
      <c r="EY97">
        <v>2</v>
      </c>
      <c r="EZ97">
        <v>0</v>
      </c>
      <c r="FA97">
        <v>25</v>
      </c>
      <c r="FB97">
        <v>300</v>
      </c>
      <c r="FD97" t="s">
        <v>2242</v>
      </c>
      <c r="FE97">
        <v>3000</v>
      </c>
      <c r="FF97" t="s">
        <v>2240</v>
      </c>
      <c r="FI97">
        <v>30</v>
      </c>
      <c r="FJ97">
        <v>2</v>
      </c>
      <c r="FK97">
        <v>0</v>
      </c>
      <c r="FL97">
        <v>50</v>
      </c>
      <c r="FM97">
        <v>100</v>
      </c>
      <c r="FO97" t="s">
        <v>2242</v>
      </c>
      <c r="FP97">
        <v>800</v>
      </c>
      <c r="FQ97" t="s">
        <v>2240</v>
      </c>
      <c r="FT97">
        <v>30</v>
      </c>
      <c r="FU97">
        <v>2</v>
      </c>
      <c r="FV97">
        <v>0</v>
      </c>
      <c r="FW97">
        <v>25</v>
      </c>
      <c r="FX97">
        <v>75</v>
      </c>
      <c r="FZ97" t="s">
        <v>2242</v>
      </c>
      <c r="GA97">
        <v>1500</v>
      </c>
      <c r="GB97" t="s">
        <v>2240</v>
      </c>
      <c r="GE97">
        <v>30</v>
      </c>
      <c r="GF97">
        <v>2</v>
      </c>
      <c r="GG97">
        <v>0</v>
      </c>
      <c r="GH97">
        <v>30</v>
      </c>
      <c r="GI97">
        <v>100</v>
      </c>
      <c r="GK97" t="s">
        <v>2244</v>
      </c>
      <c r="HH97" t="s">
        <v>2245</v>
      </c>
      <c r="HI97">
        <v>1</v>
      </c>
      <c r="HJ97">
        <v>0</v>
      </c>
      <c r="HK97">
        <v>0</v>
      </c>
      <c r="HL97">
        <v>0</v>
      </c>
      <c r="JB97" t="s">
        <v>2290</v>
      </c>
      <c r="JC97">
        <v>0</v>
      </c>
      <c r="JD97">
        <v>0</v>
      </c>
      <c r="JE97">
        <v>0</v>
      </c>
      <c r="JF97">
        <v>0</v>
      </c>
      <c r="JG97">
        <v>0</v>
      </c>
      <c r="JH97">
        <v>0</v>
      </c>
      <c r="JI97">
        <v>0</v>
      </c>
      <c r="JJ97">
        <v>0</v>
      </c>
      <c r="JK97">
        <v>0</v>
      </c>
      <c r="JL97">
        <v>0</v>
      </c>
      <c r="JM97">
        <v>0</v>
      </c>
      <c r="JN97">
        <v>0</v>
      </c>
      <c r="JO97">
        <v>0</v>
      </c>
      <c r="JP97">
        <v>0</v>
      </c>
      <c r="JQ97">
        <v>0</v>
      </c>
      <c r="JR97">
        <v>1</v>
      </c>
      <c r="JS97">
        <v>1</v>
      </c>
      <c r="JT97">
        <v>6</v>
      </c>
      <c r="UW97" t="s">
        <v>2290</v>
      </c>
      <c r="UX97">
        <v>0</v>
      </c>
      <c r="UY97">
        <v>0</v>
      </c>
      <c r="UZ97">
        <v>0</v>
      </c>
      <c r="VA97">
        <v>0</v>
      </c>
      <c r="VB97">
        <v>0</v>
      </c>
      <c r="VC97">
        <v>0</v>
      </c>
      <c r="VD97">
        <v>0</v>
      </c>
      <c r="VE97">
        <v>0</v>
      </c>
      <c r="VF97">
        <v>0</v>
      </c>
      <c r="VG97">
        <v>0</v>
      </c>
      <c r="VH97">
        <v>0</v>
      </c>
      <c r="VI97">
        <v>0</v>
      </c>
      <c r="VJ97">
        <v>0</v>
      </c>
      <c r="VK97">
        <v>0</v>
      </c>
      <c r="VL97">
        <v>0</v>
      </c>
      <c r="VM97">
        <v>0</v>
      </c>
      <c r="VN97">
        <v>0</v>
      </c>
      <c r="VO97">
        <v>0</v>
      </c>
      <c r="VP97">
        <v>0</v>
      </c>
      <c r="VQ97">
        <v>0</v>
      </c>
      <c r="VR97">
        <v>0</v>
      </c>
      <c r="VS97">
        <v>0</v>
      </c>
      <c r="VT97">
        <v>0</v>
      </c>
      <c r="VU97">
        <v>0</v>
      </c>
      <c r="VV97">
        <v>0</v>
      </c>
      <c r="VW97">
        <v>0</v>
      </c>
      <c r="VX97">
        <v>0</v>
      </c>
      <c r="VY97">
        <v>1</v>
      </c>
      <c r="VZ97">
        <v>1</v>
      </c>
      <c r="AQG97" t="s">
        <v>2290</v>
      </c>
      <c r="AQH97">
        <v>1</v>
      </c>
      <c r="AQI97">
        <v>0</v>
      </c>
      <c r="AQJ97">
        <v>0</v>
      </c>
      <c r="AQK97">
        <v>0</v>
      </c>
      <c r="AQL97">
        <v>0</v>
      </c>
      <c r="AQM97">
        <v>0</v>
      </c>
      <c r="AQN97">
        <v>0</v>
      </c>
      <c r="AQO97">
        <v>0</v>
      </c>
      <c r="AQP97">
        <v>0</v>
      </c>
      <c r="AQQ97">
        <v>0</v>
      </c>
      <c r="AQS97" t="s">
        <v>506</v>
      </c>
      <c r="AQT97">
        <v>0</v>
      </c>
      <c r="AQU97">
        <v>0</v>
      </c>
      <c r="AQV97">
        <v>0</v>
      </c>
      <c r="AQW97">
        <v>0</v>
      </c>
      <c r="AQX97">
        <v>0</v>
      </c>
      <c r="AQY97">
        <v>0</v>
      </c>
      <c r="AQZ97">
        <v>0</v>
      </c>
      <c r="ARA97">
        <v>0</v>
      </c>
      <c r="ARB97">
        <v>1</v>
      </c>
      <c r="ARC97">
        <v>0</v>
      </c>
      <c r="ARD97">
        <v>0</v>
      </c>
      <c r="ARE97" t="s">
        <v>2458</v>
      </c>
      <c r="ARF97" t="s">
        <v>2257</v>
      </c>
      <c r="ARG97" t="s">
        <v>2273</v>
      </c>
      <c r="ARH97" t="s">
        <v>2244</v>
      </c>
      <c r="ARI97">
        <v>1</v>
      </c>
      <c r="ARJ97">
        <v>0</v>
      </c>
      <c r="ARK97">
        <v>0</v>
      </c>
      <c r="ARL97">
        <v>0</v>
      </c>
      <c r="ARM97">
        <v>0</v>
      </c>
      <c r="ARN97">
        <v>0</v>
      </c>
      <c r="ARP97" t="s">
        <v>2244</v>
      </c>
      <c r="ASA97" t="s">
        <v>2259</v>
      </c>
      <c r="ASB97" t="s">
        <v>2290</v>
      </c>
      <c r="ASC97">
        <v>1</v>
      </c>
      <c r="ASD97">
        <v>0</v>
      </c>
      <c r="ASE97">
        <v>0</v>
      </c>
      <c r="ASF97">
        <v>0</v>
      </c>
      <c r="ASG97">
        <v>0</v>
      </c>
      <c r="ASH97">
        <v>0</v>
      </c>
      <c r="ASI97">
        <v>0</v>
      </c>
      <c r="ASJ97">
        <v>0</v>
      </c>
      <c r="ASK97">
        <v>0</v>
      </c>
      <c r="ASL97">
        <v>0</v>
      </c>
      <c r="ASN97" t="s">
        <v>2290</v>
      </c>
      <c r="ASO97">
        <v>1</v>
      </c>
      <c r="ASP97">
        <v>0</v>
      </c>
      <c r="ASQ97">
        <v>0</v>
      </c>
      <c r="ASR97">
        <v>0</v>
      </c>
      <c r="ASS97">
        <v>0</v>
      </c>
      <c r="AST97">
        <v>0</v>
      </c>
      <c r="ASU97">
        <v>0</v>
      </c>
      <c r="ASV97">
        <v>0</v>
      </c>
      <c r="ASW97">
        <v>0</v>
      </c>
      <c r="ASX97">
        <v>0</v>
      </c>
      <c r="ASZ97" t="s">
        <v>2290</v>
      </c>
      <c r="ATA97">
        <v>1</v>
      </c>
      <c r="ATB97">
        <v>0</v>
      </c>
      <c r="ATC97">
        <v>0</v>
      </c>
      <c r="ATD97">
        <v>0</v>
      </c>
      <c r="ATE97">
        <v>0</v>
      </c>
      <c r="ATF97">
        <v>0</v>
      </c>
      <c r="ATG97">
        <v>0</v>
      </c>
      <c r="ATH97">
        <v>0</v>
      </c>
      <c r="ATI97">
        <v>0</v>
      </c>
      <c r="ATK97" t="s">
        <v>2290</v>
      </c>
      <c r="ATL97">
        <v>1</v>
      </c>
      <c r="ATM97">
        <v>0</v>
      </c>
      <c r="ATN97">
        <v>0</v>
      </c>
      <c r="ATO97">
        <v>0</v>
      </c>
      <c r="ATP97">
        <v>0</v>
      </c>
      <c r="ATQ97">
        <v>0</v>
      </c>
      <c r="ATR97">
        <v>0</v>
      </c>
      <c r="ATS97">
        <v>0</v>
      </c>
      <c r="ATT97">
        <v>0</v>
      </c>
      <c r="ATV97" t="s">
        <v>2264</v>
      </c>
      <c r="ATZ97" t="s">
        <v>2264</v>
      </c>
      <c r="AUD97" t="s">
        <v>2453</v>
      </c>
      <c r="AUF97" t="s">
        <v>2453</v>
      </c>
      <c r="AUI97">
        <v>545489464</v>
      </c>
      <c r="AUJ97" s="165">
        <v>45372.696226851847</v>
      </c>
      <c r="AUM97" t="s">
        <v>2265</v>
      </c>
      <c r="AUN97" t="s">
        <v>2266</v>
      </c>
      <c r="AUO97" t="s">
        <v>2267</v>
      </c>
    </row>
    <row r="98" spans="1:598 1125:1237" x14ac:dyDescent="0.35">
      <c r="A98">
        <v>97</v>
      </c>
      <c r="B98" t="s">
        <v>2629</v>
      </c>
      <c r="C98" s="165">
        <v>45372</v>
      </c>
      <c r="D98" t="s">
        <v>2445</v>
      </c>
      <c r="E98" t="s">
        <v>2446</v>
      </c>
      <c r="F98" s="165">
        <v>45372.367738333327</v>
      </c>
      <c r="G98" s="165">
        <v>45372.695663877312</v>
      </c>
      <c r="H98" t="s">
        <v>2229</v>
      </c>
      <c r="K98" t="s">
        <v>2295</v>
      </c>
      <c r="L98" s="165">
        <v>45372</v>
      </c>
      <c r="M98" t="s">
        <v>73</v>
      </c>
      <c r="N98" t="s">
        <v>2447</v>
      </c>
      <c r="O98" t="s">
        <v>77</v>
      </c>
      <c r="P98" t="s">
        <v>2233</v>
      </c>
      <c r="S98" t="s">
        <v>2297</v>
      </c>
      <c r="T98" t="s">
        <v>2448</v>
      </c>
      <c r="V98" t="s">
        <v>2236</v>
      </c>
      <c r="X98" t="s">
        <v>2299</v>
      </c>
      <c r="AA98" t="s">
        <v>2290</v>
      </c>
      <c r="AB98">
        <v>0</v>
      </c>
      <c r="AC98">
        <v>0</v>
      </c>
      <c r="AD98">
        <v>0</v>
      </c>
      <c r="AE98">
        <v>1</v>
      </c>
      <c r="AF98">
        <v>1</v>
      </c>
      <c r="AI98"/>
      <c r="EK98" t="s">
        <v>2630</v>
      </c>
      <c r="EL98">
        <v>1</v>
      </c>
      <c r="EM98">
        <v>1</v>
      </c>
      <c r="EN98">
        <v>1</v>
      </c>
      <c r="EO98">
        <v>1</v>
      </c>
      <c r="EP98">
        <v>0</v>
      </c>
      <c r="EQ98">
        <v>4</v>
      </c>
      <c r="ES98" t="s">
        <v>2242</v>
      </c>
      <c r="ET98">
        <v>4000</v>
      </c>
      <c r="EU98" t="s">
        <v>2379</v>
      </c>
      <c r="EX98">
        <v>20</v>
      </c>
      <c r="EY98">
        <v>2</v>
      </c>
      <c r="EZ98">
        <v>0</v>
      </c>
      <c r="FA98">
        <v>50</v>
      </c>
      <c r="FB98">
        <v>1000</v>
      </c>
      <c r="FD98" t="s">
        <v>2242</v>
      </c>
      <c r="FE98">
        <v>3000</v>
      </c>
      <c r="FF98" t="s">
        <v>2240</v>
      </c>
      <c r="FI98">
        <v>20</v>
      </c>
      <c r="FJ98">
        <v>2</v>
      </c>
      <c r="FK98">
        <v>0</v>
      </c>
      <c r="FL98">
        <v>50</v>
      </c>
      <c r="FM98">
        <v>50</v>
      </c>
      <c r="FO98" t="s">
        <v>2242</v>
      </c>
      <c r="FP98">
        <v>1800</v>
      </c>
      <c r="FQ98" t="s">
        <v>2248</v>
      </c>
      <c r="FT98">
        <v>22</v>
      </c>
      <c r="FU98">
        <v>2</v>
      </c>
      <c r="FV98">
        <v>0</v>
      </c>
      <c r="FW98">
        <v>15</v>
      </c>
      <c r="FX98">
        <v>30</v>
      </c>
      <c r="FZ98" t="s">
        <v>2242</v>
      </c>
      <c r="GA98">
        <v>1500</v>
      </c>
      <c r="GB98" t="s">
        <v>2248</v>
      </c>
      <c r="GE98">
        <v>60</v>
      </c>
      <c r="GF98">
        <v>2</v>
      </c>
      <c r="GG98">
        <v>0</v>
      </c>
      <c r="GH98">
        <v>30</v>
      </c>
      <c r="GI98">
        <v>50</v>
      </c>
      <c r="GK98" t="s">
        <v>2244</v>
      </c>
      <c r="HH98" t="s">
        <v>2245</v>
      </c>
      <c r="HI98">
        <v>1</v>
      </c>
      <c r="HJ98">
        <v>0</v>
      </c>
      <c r="HK98">
        <v>0</v>
      </c>
      <c r="HL98">
        <v>0</v>
      </c>
      <c r="JB98" t="s">
        <v>2327</v>
      </c>
      <c r="JC98">
        <v>0</v>
      </c>
      <c r="JD98">
        <v>0</v>
      </c>
      <c r="JE98">
        <v>1</v>
      </c>
      <c r="JF98">
        <v>0</v>
      </c>
      <c r="JG98">
        <v>0</v>
      </c>
      <c r="JH98">
        <v>0</v>
      </c>
      <c r="JI98">
        <v>0</v>
      </c>
      <c r="JJ98">
        <v>0</v>
      </c>
      <c r="JK98">
        <v>0</v>
      </c>
      <c r="JL98">
        <v>0</v>
      </c>
      <c r="JM98">
        <v>0</v>
      </c>
      <c r="JN98">
        <v>0</v>
      </c>
      <c r="JO98">
        <v>0</v>
      </c>
      <c r="JP98">
        <v>0</v>
      </c>
      <c r="JQ98">
        <v>0</v>
      </c>
      <c r="JR98">
        <v>0</v>
      </c>
      <c r="JS98">
        <v>1</v>
      </c>
      <c r="JT98">
        <v>6</v>
      </c>
      <c r="KV98" t="s">
        <v>2242</v>
      </c>
      <c r="KW98" t="s">
        <v>2250</v>
      </c>
      <c r="KX98">
        <v>0</v>
      </c>
      <c r="KY98">
        <v>1</v>
      </c>
      <c r="KZ98">
        <v>1</v>
      </c>
      <c r="LB98">
        <v>22500</v>
      </c>
      <c r="LC98">
        <v>35000</v>
      </c>
      <c r="LD98" t="s">
        <v>2240</v>
      </c>
      <c r="LG98">
        <v>45</v>
      </c>
      <c r="LH98">
        <v>14</v>
      </c>
      <c r="LI98">
        <v>0</v>
      </c>
      <c r="LJ98">
        <v>30</v>
      </c>
      <c r="LK98">
        <v>100</v>
      </c>
      <c r="QX98" t="s">
        <v>2244</v>
      </c>
      <c r="SF98" t="s">
        <v>2245</v>
      </c>
      <c r="SG98">
        <v>1</v>
      </c>
      <c r="SH98">
        <v>0</v>
      </c>
      <c r="SI98">
        <v>0</v>
      </c>
      <c r="SJ98">
        <v>0</v>
      </c>
      <c r="UW98" t="s">
        <v>2290</v>
      </c>
      <c r="UX98">
        <v>0</v>
      </c>
      <c r="UY98">
        <v>0</v>
      </c>
      <c r="UZ98">
        <v>0</v>
      </c>
      <c r="VA98">
        <v>0</v>
      </c>
      <c r="VB98">
        <v>0</v>
      </c>
      <c r="VC98">
        <v>0</v>
      </c>
      <c r="VD98">
        <v>0</v>
      </c>
      <c r="VE98">
        <v>0</v>
      </c>
      <c r="VF98">
        <v>0</v>
      </c>
      <c r="VG98">
        <v>0</v>
      </c>
      <c r="VH98">
        <v>0</v>
      </c>
      <c r="VI98">
        <v>0</v>
      </c>
      <c r="VJ98">
        <v>0</v>
      </c>
      <c r="VK98">
        <v>0</v>
      </c>
      <c r="VL98">
        <v>0</v>
      </c>
      <c r="VM98">
        <v>0</v>
      </c>
      <c r="VN98">
        <v>0</v>
      </c>
      <c r="VO98">
        <v>0</v>
      </c>
      <c r="VP98">
        <v>0</v>
      </c>
      <c r="VQ98">
        <v>0</v>
      </c>
      <c r="VR98">
        <v>0</v>
      </c>
      <c r="VS98">
        <v>0</v>
      </c>
      <c r="VT98">
        <v>0</v>
      </c>
      <c r="VU98">
        <v>0</v>
      </c>
      <c r="VV98">
        <v>0</v>
      </c>
      <c r="VW98">
        <v>0</v>
      </c>
      <c r="VX98">
        <v>0</v>
      </c>
      <c r="VY98">
        <v>1</v>
      </c>
      <c r="VZ98">
        <v>1</v>
      </c>
      <c r="AQG98" t="s">
        <v>2290</v>
      </c>
      <c r="AQH98">
        <v>1</v>
      </c>
      <c r="AQI98">
        <v>0</v>
      </c>
      <c r="AQJ98">
        <v>0</v>
      </c>
      <c r="AQK98">
        <v>0</v>
      </c>
      <c r="AQL98">
        <v>0</v>
      </c>
      <c r="AQM98">
        <v>0</v>
      </c>
      <c r="AQN98">
        <v>0</v>
      </c>
      <c r="AQO98">
        <v>0</v>
      </c>
      <c r="AQP98">
        <v>0</v>
      </c>
      <c r="AQQ98">
        <v>0</v>
      </c>
      <c r="AQS98" t="s">
        <v>506</v>
      </c>
      <c r="AQT98">
        <v>0</v>
      </c>
      <c r="AQU98">
        <v>0</v>
      </c>
      <c r="AQV98">
        <v>0</v>
      </c>
      <c r="AQW98">
        <v>0</v>
      </c>
      <c r="AQX98">
        <v>0</v>
      </c>
      <c r="AQY98">
        <v>0</v>
      </c>
      <c r="AQZ98">
        <v>0</v>
      </c>
      <c r="ARA98">
        <v>0</v>
      </c>
      <c r="ARB98">
        <v>1</v>
      </c>
      <c r="ARC98">
        <v>0</v>
      </c>
      <c r="ARD98">
        <v>0</v>
      </c>
      <c r="ARE98" t="s">
        <v>2458</v>
      </c>
      <c r="ARF98" t="s">
        <v>2257</v>
      </c>
      <c r="ARG98" t="s">
        <v>2273</v>
      </c>
      <c r="ARH98" t="s">
        <v>2325</v>
      </c>
      <c r="ARI98">
        <v>0</v>
      </c>
      <c r="ARJ98">
        <v>1</v>
      </c>
      <c r="ARK98">
        <v>0</v>
      </c>
      <c r="ARL98">
        <v>0</v>
      </c>
      <c r="ARM98">
        <v>0</v>
      </c>
      <c r="ARN98">
        <v>0</v>
      </c>
      <c r="ARP98" t="s">
        <v>2244</v>
      </c>
      <c r="ASA98" t="s">
        <v>2259</v>
      </c>
      <c r="ASB98" t="s">
        <v>2290</v>
      </c>
      <c r="ASC98">
        <v>1</v>
      </c>
      <c r="ASD98">
        <v>0</v>
      </c>
      <c r="ASE98">
        <v>0</v>
      </c>
      <c r="ASF98">
        <v>0</v>
      </c>
      <c r="ASG98">
        <v>0</v>
      </c>
      <c r="ASH98">
        <v>0</v>
      </c>
      <c r="ASI98">
        <v>0</v>
      </c>
      <c r="ASJ98">
        <v>0</v>
      </c>
      <c r="ASK98">
        <v>0</v>
      </c>
      <c r="ASL98">
        <v>0</v>
      </c>
      <c r="ASN98" t="s">
        <v>2290</v>
      </c>
      <c r="ASO98">
        <v>1</v>
      </c>
      <c r="ASP98">
        <v>0</v>
      </c>
      <c r="ASQ98">
        <v>0</v>
      </c>
      <c r="ASR98">
        <v>0</v>
      </c>
      <c r="ASS98">
        <v>0</v>
      </c>
      <c r="AST98">
        <v>0</v>
      </c>
      <c r="ASU98">
        <v>0</v>
      </c>
      <c r="ASV98">
        <v>0</v>
      </c>
      <c r="ASW98">
        <v>0</v>
      </c>
      <c r="ASX98">
        <v>0</v>
      </c>
      <c r="ASZ98" t="s">
        <v>2260</v>
      </c>
      <c r="ATA98">
        <v>0</v>
      </c>
      <c r="ATB98">
        <v>0</v>
      </c>
      <c r="ATC98">
        <v>0</v>
      </c>
      <c r="ATD98">
        <v>0</v>
      </c>
      <c r="ATE98">
        <v>0</v>
      </c>
      <c r="ATF98">
        <v>0</v>
      </c>
      <c r="ATG98">
        <v>0</v>
      </c>
      <c r="ATH98">
        <v>1</v>
      </c>
      <c r="ATI98">
        <v>0</v>
      </c>
      <c r="ATK98" t="s">
        <v>2260</v>
      </c>
      <c r="ATL98">
        <v>0</v>
      </c>
      <c r="ATM98">
        <v>0</v>
      </c>
      <c r="ATN98">
        <v>0</v>
      </c>
      <c r="ATO98">
        <v>0</v>
      </c>
      <c r="ATP98">
        <v>0</v>
      </c>
      <c r="ATQ98">
        <v>0</v>
      </c>
      <c r="ATR98">
        <v>0</v>
      </c>
      <c r="ATS98">
        <v>0</v>
      </c>
      <c r="ATT98">
        <v>1</v>
      </c>
      <c r="ATV98" t="s">
        <v>2264</v>
      </c>
      <c r="ATZ98" t="s">
        <v>2264</v>
      </c>
      <c r="AUD98" t="s">
        <v>2453</v>
      </c>
      <c r="AUF98" t="s">
        <v>2453</v>
      </c>
      <c r="AUI98">
        <v>545489511</v>
      </c>
      <c r="AUJ98" s="165">
        <v>45372.696458333332</v>
      </c>
      <c r="AUM98" t="s">
        <v>2265</v>
      </c>
      <c r="AUN98" t="s">
        <v>2266</v>
      </c>
      <c r="AUO98" t="s">
        <v>2267</v>
      </c>
    </row>
    <row r="99" spans="1:598 1125:1237" x14ac:dyDescent="0.35">
      <c r="A99">
        <v>98</v>
      </c>
      <c r="B99" t="s">
        <v>2631</v>
      </c>
      <c r="C99" s="165">
        <v>45370</v>
      </c>
      <c r="D99" t="s">
        <v>2632</v>
      </c>
      <c r="E99" t="s">
        <v>2633</v>
      </c>
      <c r="F99" s="165">
        <v>45370.405269212963</v>
      </c>
      <c r="G99" s="165">
        <v>45372.387139930557</v>
      </c>
      <c r="H99" t="s">
        <v>2229</v>
      </c>
      <c r="K99" t="s">
        <v>2590</v>
      </c>
      <c r="L99" s="165">
        <v>45370</v>
      </c>
      <c r="M99" t="s">
        <v>99</v>
      </c>
      <c r="N99" t="s">
        <v>2634</v>
      </c>
      <c r="O99" t="s">
        <v>100</v>
      </c>
      <c r="P99" t="s">
        <v>2233</v>
      </c>
      <c r="S99" t="s">
        <v>2592</v>
      </c>
      <c r="T99" t="s">
        <v>2635</v>
      </c>
      <c r="V99" t="s">
        <v>2236</v>
      </c>
      <c r="X99" t="s">
        <v>2299</v>
      </c>
      <c r="AA99" t="s">
        <v>2290</v>
      </c>
      <c r="AB99">
        <v>0</v>
      </c>
      <c r="AC99">
        <v>0</v>
      </c>
      <c r="AD99">
        <v>0</v>
      </c>
      <c r="AE99">
        <v>1</v>
      </c>
      <c r="AF99">
        <v>1</v>
      </c>
      <c r="AI99"/>
      <c r="EK99" t="s">
        <v>2290</v>
      </c>
      <c r="EL99">
        <v>0</v>
      </c>
      <c r="EM99">
        <v>0</v>
      </c>
      <c r="EN99">
        <v>0</v>
      </c>
      <c r="EO99">
        <v>0</v>
      </c>
      <c r="EP99">
        <v>1</v>
      </c>
      <c r="EQ99">
        <v>1</v>
      </c>
      <c r="JB99" t="s">
        <v>2636</v>
      </c>
      <c r="JC99">
        <v>0</v>
      </c>
      <c r="JD99">
        <v>0</v>
      </c>
      <c r="JE99">
        <v>0</v>
      </c>
      <c r="JF99">
        <v>1</v>
      </c>
      <c r="JG99">
        <v>1</v>
      </c>
      <c r="JH99">
        <v>0</v>
      </c>
      <c r="JI99">
        <v>1</v>
      </c>
      <c r="JJ99">
        <v>0</v>
      </c>
      <c r="JK99">
        <v>0</v>
      </c>
      <c r="JL99">
        <v>1</v>
      </c>
      <c r="JM99">
        <v>0</v>
      </c>
      <c r="JN99">
        <v>0</v>
      </c>
      <c r="JO99">
        <v>0</v>
      </c>
      <c r="JP99">
        <v>1</v>
      </c>
      <c r="JQ99">
        <v>0</v>
      </c>
      <c r="JR99">
        <v>0</v>
      </c>
      <c r="JS99">
        <v>5</v>
      </c>
      <c r="JT99">
        <v>7</v>
      </c>
      <c r="LM99" t="s">
        <v>2239</v>
      </c>
      <c r="LN99">
        <v>5000</v>
      </c>
      <c r="LO99" t="s">
        <v>2379</v>
      </c>
      <c r="LR99">
        <v>30</v>
      </c>
      <c r="LS99">
        <v>60</v>
      </c>
      <c r="LT99">
        <v>1</v>
      </c>
      <c r="LU99">
        <v>30</v>
      </c>
      <c r="LV99">
        <v>1</v>
      </c>
      <c r="LX99" t="s">
        <v>2239</v>
      </c>
      <c r="LY99">
        <v>4000</v>
      </c>
      <c r="LZ99" t="s">
        <v>2379</v>
      </c>
      <c r="MC99">
        <v>25</v>
      </c>
      <c r="MD99">
        <v>60</v>
      </c>
      <c r="ME99">
        <v>1</v>
      </c>
      <c r="MF99">
        <v>3</v>
      </c>
      <c r="MG99">
        <v>2</v>
      </c>
      <c r="MT99" t="s">
        <v>2239</v>
      </c>
      <c r="MU99">
        <v>150</v>
      </c>
      <c r="MV99" t="s">
        <v>2240</v>
      </c>
      <c r="MY99">
        <v>15</v>
      </c>
      <c r="MZ99">
        <v>30</v>
      </c>
      <c r="NA99">
        <v>1</v>
      </c>
      <c r="NB99">
        <v>60</v>
      </c>
      <c r="NC99">
        <v>10</v>
      </c>
      <c r="OG99" t="s">
        <v>2239</v>
      </c>
      <c r="OH99">
        <v>3250</v>
      </c>
      <c r="OI99" t="s">
        <v>2240</v>
      </c>
      <c r="OL99">
        <v>30</v>
      </c>
      <c r="OM99">
        <v>60</v>
      </c>
      <c r="ON99">
        <v>1</v>
      </c>
      <c r="OO99">
        <v>100</v>
      </c>
      <c r="OP99">
        <v>8</v>
      </c>
      <c r="PY99" t="s">
        <v>2239</v>
      </c>
      <c r="PZ99" t="s">
        <v>2236</v>
      </c>
      <c r="QA99">
        <v>6000</v>
      </c>
      <c r="QD99" t="s">
        <v>2240</v>
      </c>
      <c r="QG99">
        <v>90</v>
      </c>
      <c r="QH99">
        <v>120</v>
      </c>
      <c r="QI99">
        <v>1</v>
      </c>
      <c r="QJ99">
        <v>250</v>
      </c>
      <c r="QK99">
        <v>10</v>
      </c>
      <c r="QX99" t="s">
        <v>2236</v>
      </c>
      <c r="QZ99" t="s">
        <v>2637</v>
      </c>
      <c r="RA99">
        <v>0</v>
      </c>
      <c r="RB99">
        <v>0</v>
      </c>
      <c r="RC99">
        <v>0</v>
      </c>
      <c r="RD99">
        <v>1</v>
      </c>
      <c r="RE99">
        <v>1</v>
      </c>
      <c r="RF99">
        <v>0</v>
      </c>
      <c r="RG99">
        <v>1</v>
      </c>
      <c r="RH99">
        <v>0</v>
      </c>
      <c r="RI99">
        <v>0</v>
      </c>
      <c r="RJ99">
        <v>1</v>
      </c>
      <c r="RK99">
        <v>0</v>
      </c>
      <c r="RL99">
        <v>0</v>
      </c>
      <c r="RM99">
        <v>0</v>
      </c>
      <c r="RN99">
        <v>1</v>
      </c>
      <c r="RO99">
        <v>0</v>
      </c>
      <c r="RP99">
        <v>0</v>
      </c>
      <c r="RR99" t="s">
        <v>2638</v>
      </c>
      <c r="RS99">
        <v>1</v>
      </c>
      <c r="RT99">
        <v>0</v>
      </c>
      <c r="RU99">
        <v>0</v>
      </c>
      <c r="RV99">
        <v>1</v>
      </c>
      <c r="RW99">
        <v>0</v>
      </c>
      <c r="RX99">
        <v>1</v>
      </c>
      <c r="RY99">
        <v>1</v>
      </c>
      <c r="RZ99">
        <v>0</v>
      </c>
      <c r="SA99">
        <v>0</v>
      </c>
      <c r="SB99">
        <v>0</v>
      </c>
      <c r="SC99">
        <v>0</v>
      </c>
      <c r="SF99" t="s">
        <v>2245</v>
      </c>
      <c r="SG99">
        <v>1</v>
      </c>
      <c r="SH99">
        <v>0</v>
      </c>
      <c r="SI99">
        <v>0</v>
      </c>
      <c r="SJ99">
        <v>0</v>
      </c>
      <c r="AQG99" t="s">
        <v>2639</v>
      </c>
      <c r="AQH99">
        <v>0</v>
      </c>
      <c r="AQI99">
        <v>1</v>
      </c>
      <c r="AQJ99">
        <v>1</v>
      </c>
      <c r="AQK99">
        <v>0</v>
      </c>
      <c r="AQL99">
        <v>0</v>
      </c>
      <c r="AQM99">
        <v>0</v>
      </c>
      <c r="AQN99">
        <v>0</v>
      </c>
      <c r="AQO99">
        <v>0</v>
      </c>
      <c r="AQP99">
        <v>0</v>
      </c>
      <c r="AQQ99">
        <v>0</v>
      </c>
      <c r="AQS99" t="s">
        <v>2380</v>
      </c>
      <c r="AQT99">
        <v>1</v>
      </c>
      <c r="AQU99">
        <v>0</v>
      </c>
      <c r="AQV99">
        <v>1</v>
      </c>
      <c r="AQW99">
        <v>0</v>
      </c>
      <c r="AQX99">
        <v>0</v>
      </c>
      <c r="AQY99">
        <v>0</v>
      </c>
      <c r="AQZ99">
        <v>0</v>
      </c>
      <c r="ARA99">
        <v>0</v>
      </c>
      <c r="ARB99">
        <v>0</v>
      </c>
      <c r="ARC99">
        <v>0</v>
      </c>
      <c r="ARD99">
        <v>0</v>
      </c>
      <c r="ARF99" t="s">
        <v>2257</v>
      </c>
      <c r="ARG99" t="s">
        <v>2273</v>
      </c>
      <c r="ARH99" t="s">
        <v>2325</v>
      </c>
      <c r="ARI99">
        <v>0</v>
      </c>
      <c r="ARJ99">
        <v>1</v>
      </c>
      <c r="ARK99">
        <v>0</v>
      </c>
      <c r="ARL99">
        <v>0</v>
      </c>
      <c r="ARM99">
        <v>0</v>
      </c>
      <c r="ARN99">
        <v>0</v>
      </c>
      <c r="ARO99" t="s">
        <v>2640</v>
      </c>
      <c r="ARP99" t="s">
        <v>2244</v>
      </c>
      <c r="ASA99" t="s">
        <v>2259</v>
      </c>
      <c r="ASB99" t="s">
        <v>2290</v>
      </c>
      <c r="ASC99">
        <v>1</v>
      </c>
      <c r="ASD99">
        <v>0</v>
      </c>
      <c r="ASE99">
        <v>0</v>
      </c>
      <c r="ASF99">
        <v>0</v>
      </c>
      <c r="ASG99">
        <v>0</v>
      </c>
      <c r="ASH99">
        <v>0</v>
      </c>
      <c r="ASI99">
        <v>0</v>
      </c>
      <c r="ASJ99">
        <v>0</v>
      </c>
      <c r="ASK99">
        <v>0</v>
      </c>
      <c r="ASL99">
        <v>0</v>
      </c>
      <c r="ASN99" t="s">
        <v>2290</v>
      </c>
      <c r="ASO99">
        <v>1</v>
      </c>
      <c r="ASP99">
        <v>0</v>
      </c>
      <c r="ASQ99">
        <v>0</v>
      </c>
      <c r="ASR99">
        <v>0</v>
      </c>
      <c r="ASS99">
        <v>0</v>
      </c>
      <c r="AST99">
        <v>0</v>
      </c>
      <c r="ASU99">
        <v>0</v>
      </c>
      <c r="ASV99">
        <v>0</v>
      </c>
      <c r="ASW99">
        <v>0</v>
      </c>
      <c r="ASX99">
        <v>0</v>
      </c>
      <c r="ASZ99" t="s">
        <v>2290</v>
      </c>
      <c r="ATA99">
        <v>1</v>
      </c>
      <c r="ATB99">
        <v>0</v>
      </c>
      <c r="ATC99">
        <v>0</v>
      </c>
      <c r="ATD99">
        <v>0</v>
      </c>
      <c r="ATE99">
        <v>0</v>
      </c>
      <c r="ATF99">
        <v>0</v>
      </c>
      <c r="ATG99">
        <v>0</v>
      </c>
      <c r="ATH99">
        <v>0</v>
      </c>
      <c r="ATI99">
        <v>0</v>
      </c>
      <c r="ATK99" t="s">
        <v>2290</v>
      </c>
      <c r="ATL99">
        <v>1</v>
      </c>
      <c r="ATM99">
        <v>0</v>
      </c>
      <c r="ATN99">
        <v>0</v>
      </c>
      <c r="ATO99">
        <v>0</v>
      </c>
      <c r="ATP99">
        <v>0</v>
      </c>
      <c r="ATQ99">
        <v>0</v>
      </c>
      <c r="ATR99">
        <v>0</v>
      </c>
      <c r="ATS99">
        <v>0</v>
      </c>
      <c r="ATT99">
        <v>0</v>
      </c>
      <c r="ATV99" t="s">
        <v>2382</v>
      </c>
      <c r="ATW99" t="s">
        <v>2236</v>
      </c>
      <c r="ATY99" t="s">
        <v>2641</v>
      </c>
      <c r="ATZ99" t="s">
        <v>2642</v>
      </c>
      <c r="AUA99" t="s">
        <v>2236</v>
      </c>
      <c r="AUC99" t="s">
        <v>2643</v>
      </c>
      <c r="AUD99" t="s">
        <v>2644</v>
      </c>
      <c r="AUF99" t="s">
        <v>2645</v>
      </c>
      <c r="AUI99">
        <v>545636925</v>
      </c>
      <c r="AUJ99" s="165">
        <v>45373.364745370367</v>
      </c>
      <c r="AUM99" t="s">
        <v>2265</v>
      </c>
      <c r="AUN99" t="s">
        <v>2266</v>
      </c>
      <c r="AUO99" t="s">
        <v>2267</v>
      </c>
    </row>
    <row r="100" spans="1:598 1125:1237" x14ac:dyDescent="0.35">
      <c r="A100">
        <v>99</v>
      </c>
      <c r="B100" t="s">
        <v>2646</v>
      </c>
      <c r="C100" s="165">
        <v>45370</v>
      </c>
      <c r="D100" t="s">
        <v>2632</v>
      </c>
      <c r="E100" t="s">
        <v>2633</v>
      </c>
      <c r="F100" s="165">
        <v>45370.42512403935</v>
      </c>
      <c r="G100" s="165">
        <v>45371.44082956019</v>
      </c>
      <c r="H100" t="s">
        <v>2229</v>
      </c>
      <c r="K100" t="s">
        <v>2590</v>
      </c>
      <c r="L100" s="165">
        <v>45370</v>
      </c>
      <c r="M100" t="s">
        <v>99</v>
      </c>
      <c r="N100" t="s">
        <v>2634</v>
      </c>
      <c r="O100" t="s">
        <v>100</v>
      </c>
      <c r="P100" t="s">
        <v>2233</v>
      </c>
      <c r="S100" t="s">
        <v>2592</v>
      </c>
      <c r="T100" t="s">
        <v>2635</v>
      </c>
      <c r="V100" t="s">
        <v>2236</v>
      </c>
      <c r="X100" t="s">
        <v>2299</v>
      </c>
      <c r="AA100" t="s">
        <v>2290</v>
      </c>
      <c r="AB100">
        <v>0</v>
      </c>
      <c r="AC100">
        <v>0</v>
      </c>
      <c r="AD100">
        <v>0</v>
      </c>
      <c r="AE100">
        <v>1</v>
      </c>
      <c r="AF100">
        <v>1</v>
      </c>
      <c r="AI100"/>
      <c r="EK100" t="s">
        <v>2290</v>
      </c>
      <c r="EL100">
        <v>0</v>
      </c>
      <c r="EM100">
        <v>0</v>
      </c>
      <c r="EN100">
        <v>0</v>
      </c>
      <c r="EO100">
        <v>0</v>
      </c>
      <c r="EP100">
        <v>1</v>
      </c>
      <c r="EQ100">
        <v>1</v>
      </c>
      <c r="JB100" t="s">
        <v>2636</v>
      </c>
      <c r="JC100">
        <v>0</v>
      </c>
      <c r="JD100">
        <v>0</v>
      </c>
      <c r="JE100">
        <v>0</v>
      </c>
      <c r="JF100">
        <v>1</v>
      </c>
      <c r="JG100">
        <v>1</v>
      </c>
      <c r="JH100">
        <v>0</v>
      </c>
      <c r="JI100">
        <v>1</v>
      </c>
      <c r="JJ100">
        <v>0</v>
      </c>
      <c r="JK100">
        <v>0</v>
      </c>
      <c r="JL100">
        <v>1</v>
      </c>
      <c r="JM100">
        <v>0</v>
      </c>
      <c r="JN100">
        <v>0</v>
      </c>
      <c r="JO100">
        <v>0</v>
      </c>
      <c r="JP100">
        <v>1</v>
      </c>
      <c r="JQ100">
        <v>0</v>
      </c>
      <c r="JR100">
        <v>0</v>
      </c>
      <c r="JS100">
        <v>5</v>
      </c>
      <c r="JT100">
        <v>7</v>
      </c>
      <c r="LM100" t="s">
        <v>2239</v>
      </c>
      <c r="LN100">
        <v>5000</v>
      </c>
      <c r="LO100" t="s">
        <v>2379</v>
      </c>
      <c r="LR100">
        <v>90</v>
      </c>
      <c r="LS100">
        <v>150</v>
      </c>
      <c r="LT100">
        <v>1</v>
      </c>
      <c r="LU100">
        <v>20</v>
      </c>
      <c r="LV100">
        <v>2</v>
      </c>
      <c r="LX100" t="s">
        <v>2239</v>
      </c>
      <c r="LY100">
        <v>3500</v>
      </c>
      <c r="LZ100" t="s">
        <v>2379</v>
      </c>
      <c r="MC100">
        <v>60</v>
      </c>
      <c r="MD100">
        <v>150</v>
      </c>
      <c r="ME100">
        <v>1</v>
      </c>
      <c r="MF100">
        <v>25</v>
      </c>
      <c r="MG100">
        <v>3</v>
      </c>
      <c r="MT100" t="s">
        <v>2239</v>
      </c>
      <c r="MU100">
        <v>200</v>
      </c>
      <c r="MV100" t="s">
        <v>2240</v>
      </c>
      <c r="MY100">
        <v>60</v>
      </c>
      <c r="MZ100">
        <v>150</v>
      </c>
      <c r="NA100">
        <v>1</v>
      </c>
      <c r="NB100">
        <v>100</v>
      </c>
      <c r="NC100">
        <v>150</v>
      </c>
      <c r="OG100" t="s">
        <v>2239</v>
      </c>
      <c r="OH100">
        <v>3500</v>
      </c>
      <c r="OI100" t="s">
        <v>2240</v>
      </c>
      <c r="OL100">
        <v>60</v>
      </c>
      <c r="OM100">
        <v>150</v>
      </c>
      <c r="ON100">
        <v>1</v>
      </c>
      <c r="OO100">
        <v>120</v>
      </c>
      <c r="OP100">
        <v>80</v>
      </c>
      <c r="PY100" t="s">
        <v>2239</v>
      </c>
      <c r="PZ100" t="s">
        <v>2236</v>
      </c>
      <c r="QA100">
        <v>5000</v>
      </c>
      <c r="QD100" t="s">
        <v>2240</v>
      </c>
      <c r="QG100">
        <v>90</v>
      </c>
      <c r="QH100">
        <v>150</v>
      </c>
      <c r="QI100">
        <v>1</v>
      </c>
      <c r="QJ100">
        <v>200</v>
      </c>
      <c r="QK100">
        <v>15</v>
      </c>
      <c r="QX100" t="s">
        <v>2236</v>
      </c>
      <c r="QZ100" t="s">
        <v>2636</v>
      </c>
      <c r="RA100">
        <v>0</v>
      </c>
      <c r="RB100">
        <v>0</v>
      </c>
      <c r="RC100">
        <v>0</v>
      </c>
      <c r="RD100">
        <v>1</v>
      </c>
      <c r="RE100">
        <v>1</v>
      </c>
      <c r="RF100">
        <v>0</v>
      </c>
      <c r="RG100">
        <v>1</v>
      </c>
      <c r="RH100">
        <v>0</v>
      </c>
      <c r="RI100">
        <v>0</v>
      </c>
      <c r="RJ100">
        <v>1</v>
      </c>
      <c r="RK100">
        <v>0</v>
      </c>
      <c r="RL100">
        <v>0</v>
      </c>
      <c r="RM100">
        <v>0</v>
      </c>
      <c r="RN100">
        <v>1</v>
      </c>
      <c r="RO100">
        <v>0</v>
      </c>
      <c r="RP100">
        <v>0</v>
      </c>
      <c r="RR100" t="s">
        <v>2647</v>
      </c>
      <c r="RS100">
        <v>1</v>
      </c>
      <c r="RT100">
        <v>0</v>
      </c>
      <c r="RU100">
        <v>0</v>
      </c>
      <c r="RV100">
        <v>1</v>
      </c>
      <c r="RW100">
        <v>1</v>
      </c>
      <c r="RX100">
        <v>1</v>
      </c>
      <c r="RY100">
        <v>1</v>
      </c>
      <c r="RZ100">
        <v>0</v>
      </c>
      <c r="SA100">
        <v>0</v>
      </c>
      <c r="SB100">
        <v>0</v>
      </c>
      <c r="SC100">
        <v>0</v>
      </c>
      <c r="SF100" t="s">
        <v>2245</v>
      </c>
      <c r="SG100">
        <v>1</v>
      </c>
      <c r="SH100">
        <v>0</v>
      </c>
      <c r="SI100">
        <v>0</v>
      </c>
      <c r="SJ100">
        <v>0</v>
      </c>
      <c r="AQG100" t="s">
        <v>2648</v>
      </c>
      <c r="AQH100">
        <v>0</v>
      </c>
      <c r="AQI100">
        <v>0</v>
      </c>
      <c r="AQJ100">
        <v>1</v>
      </c>
      <c r="AQK100">
        <v>0</v>
      </c>
      <c r="AQL100">
        <v>0</v>
      </c>
      <c r="AQM100">
        <v>1</v>
      </c>
      <c r="AQN100">
        <v>0</v>
      </c>
      <c r="AQO100">
        <v>0</v>
      </c>
      <c r="AQP100">
        <v>0</v>
      </c>
      <c r="AQQ100">
        <v>0</v>
      </c>
      <c r="AQS100" t="s">
        <v>2649</v>
      </c>
      <c r="AQT100">
        <v>0</v>
      </c>
      <c r="AQU100">
        <v>0</v>
      </c>
      <c r="AQV100">
        <v>1</v>
      </c>
      <c r="AQW100">
        <v>1</v>
      </c>
      <c r="AQX100">
        <v>0</v>
      </c>
      <c r="AQY100">
        <v>0</v>
      </c>
      <c r="AQZ100">
        <v>0</v>
      </c>
      <c r="ARA100">
        <v>1</v>
      </c>
      <c r="ARB100">
        <v>0</v>
      </c>
      <c r="ARC100">
        <v>0</v>
      </c>
      <c r="ARD100">
        <v>0</v>
      </c>
      <c r="ARF100" t="s">
        <v>2257</v>
      </c>
      <c r="ARG100" t="s">
        <v>2273</v>
      </c>
      <c r="ARH100" t="s">
        <v>2325</v>
      </c>
      <c r="ARI100">
        <v>0</v>
      </c>
      <c r="ARJ100">
        <v>1</v>
      </c>
      <c r="ARK100">
        <v>0</v>
      </c>
      <c r="ARL100">
        <v>0</v>
      </c>
      <c r="ARM100">
        <v>0</v>
      </c>
      <c r="ARN100">
        <v>0</v>
      </c>
      <c r="ARP100" t="s">
        <v>2244</v>
      </c>
      <c r="ASA100" t="s">
        <v>2259</v>
      </c>
      <c r="ASB100" t="s">
        <v>2290</v>
      </c>
      <c r="ASC100">
        <v>1</v>
      </c>
      <c r="ASD100">
        <v>0</v>
      </c>
      <c r="ASE100">
        <v>0</v>
      </c>
      <c r="ASF100">
        <v>0</v>
      </c>
      <c r="ASG100">
        <v>0</v>
      </c>
      <c r="ASH100">
        <v>0</v>
      </c>
      <c r="ASI100">
        <v>0</v>
      </c>
      <c r="ASJ100">
        <v>0</v>
      </c>
      <c r="ASK100">
        <v>0</v>
      </c>
      <c r="ASL100">
        <v>0</v>
      </c>
      <c r="ASN100" t="s">
        <v>2290</v>
      </c>
      <c r="ASO100">
        <v>1</v>
      </c>
      <c r="ASP100">
        <v>0</v>
      </c>
      <c r="ASQ100">
        <v>0</v>
      </c>
      <c r="ASR100">
        <v>0</v>
      </c>
      <c r="ASS100">
        <v>0</v>
      </c>
      <c r="AST100">
        <v>0</v>
      </c>
      <c r="ASU100">
        <v>0</v>
      </c>
      <c r="ASV100">
        <v>0</v>
      </c>
      <c r="ASW100">
        <v>0</v>
      </c>
      <c r="ASX100">
        <v>0</v>
      </c>
      <c r="ASZ100" t="s">
        <v>2290</v>
      </c>
      <c r="ATA100">
        <v>1</v>
      </c>
      <c r="ATB100">
        <v>0</v>
      </c>
      <c r="ATC100">
        <v>0</v>
      </c>
      <c r="ATD100">
        <v>0</v>
      </c>
      <c r="ATE100">
        <v>0</v>
      </c>
      <c r="ATF100">
        <v>0</v>
      </c>
      <c r="ATG100">
        <v>0</v>
      </c>
      <c r="ATH100">
        <v>0</v>
      </c>
      <c r="ATI100">
        <v>0</v>
      </c>
      <c r="ATK100" t="s">
        <v>2290</v>
      </c>
      <c r="ATL100">
        <v>1</v>
      </c>
      <c r="ATM100">
        <v>0</v>
      </c>
      <c r="ATN100">
        <v>0</v>
      </c>
      <c r="ATO100">
        <v>0</v>
      </c>
      <c r="ATP100">
        <v>0</v>
      </c>
      <c r="ATQ100">
        <v>0</v>
      </c>
      <c r="ATR100">
        <v>0</v>
      </c>
      <c r="ATS100">
        <v>0</v>
      </c>
      <c r="ATT100">
        <v>0</v>
      </c>
      <c r="ATV100" t="s">
        <v>2382</v>
      </c>
      <c r="ATW100" t="s">
        <v>2236</v>
      </c>
      <c r="ATY100" t="s">
        <v>2650</v>
      </c>
      <c r="ATZ100" t="s">
        <v>2382</v>
      </c>
      <c r="AUA100" t="s">
        <v>2236</v>
      </c>
      <c r="AUC100" t="s">
        <v>2651</v>
      </c>
      <c r="AUD100" t="s">
        <v>2652</v>
      </c>
      <c r="AUF100" t="s">
        <v>2653</v>
      </c>
      <c r="AUI100">
        <v>545636949</v>
      </c>
      <c r="AUJ100" s="165">
        <v>45373.364803240736</v>
      </c>
      <c r="AUM100" t="s">
        <v>2265</v>
      </c>
      <c r="AUN100" t="s">
        <v>2266</v>
      </c>
      <c r="AUO100" t="s">
        <v>2267</v>
      </c>
    </row>
    <row r="101" spans="1:598 1125:1237" x14ac:dyDescent="0.35">
      <c r="A101">
        <v>100</v>
      </c>
      <c r="B101" t="s">
        <v>2654</v>
      </c>
      <c r="C101" s="165">
        <v>45370</v>
      </c>
      <c r="D101" t="s">
        <v>2632</v>
      </c>
      <c r="E101" t="s">
        <v>2633</v>
      </c>
      <c r="F101" s="165">
        <v>45370.450327569437</v>
      </c>
      <c r="G101" s="165">
        <v>45370.465214918979</v>
      </c>
      <c r="H101" t="s">
        <v>2229</v>
      </c>
      <c r="K101" t="s">
        <v>2590</v>
      </c>
      <c r="L101" s="165">
        <v>45370</v>
      </c>
      <c r="M101" t="s">
        <v>99</v>
      </c>
      <c r="N101" t="s">
        <v>2634</v>
      </c>
      <c r="O101" t="s">
        <v>100</v>
      </c>
      <c r="P101" t="s">
        <v>2233</v>
      </c>
      <c r="S101" t="s">
        <v>2592</v>
      </c>
      <c r="T101" t="s">
        <v>2635</v>
      </c>
      <c r="V101" t="s">
        <v>2236</v>
      </c>
      <c r="X101" t="s">
        <v>2299</v>
      </c>
      <c r="AA101" t="s">
        <v>2290</v>
      </c>
      <c r="AB101">
        <v>0</v>
      </c>
      <c r="AC101">
        <v>0</v>
      </c>
      <c r="AD101">
        <v>0</v>
      </c>
      <c r="AE101">
        <v>1</v>
      </c>
      <c r="AF101">
        <v>1</v>
      </c>
      <c r="AI101"/>
      <c r="EK101" t="s">
        <v>2290</v>
      </c>
      <c r="EL101">
        <v>0</v>
      </c>
      <c r="EM101">
        <v>0</v>
      </c>
      <c r="EN101">
        <v>0</v>
      </c>
      <c r="EO101">
        <v>0</v>
      </c>
      <c r="EP101">
        <v>1</v>
      </c>
      <c r="EQ101">
        <v>1</v>
      </c>
      <c r="JB101" t="s">
        <v>2655</v>
      </c>
      <c r="JC101">
        <v>0</v>
      </c>
      <c r="JD101">
        <v>0</v>
      </c>
      <c r="JE101">
        <v>0</v>
      </c>
      <c r="JF101">
        <v>1</v>
      </c>
      <c r="JG101">
        <v>1</v>
      </c>
      <c r="JH101">
        <v>0</v>
      </c>
      <c r="JI101">
        <v>1</v>
      </c>
      <c r="JJ101">
        <v>0</v>
      </c>
      <c r="JK101">
        <v>0</v>
      </c>
      <c r="JL101">
        <v>1</v>
      </c>
      <c r="JM101">
        <v>0</v>
      </c>
      <c r="JN101">
        <v>0</v>
      </c>
      <c r="JO101">
        <v>0</v>
      </c>
      <c r="JP101">
        <v>0</v>
      </c>
      <c r="JQ101">
        <v>0</v>
      </c>
      <c r="JR101">
        <v>0</v>
      </c>
      <c r="JS101">
        <v>4</v>
      </c>
      <c r="JT101">
        <v>6</v>
      </c>
      <c r="LM101" t="s">
        <v>2239</v>
      </c>
      <c r="LN101">
        <v>5500</v>
      </c>
      <c r="LO101" t="s">
        <v>2379</v>
      </c>
      <c r="LR101">
        <v>60</v>
      </c>
      <c r="LS101">
        <v>120</v>
      </c>
      <c r="LT101">
        <v>1</v>
      </c>
      <c r="LU101">
        <v>25</v>
      </c>
      <c r="LV101">
        <v>5</v>
      </c>
      <c r="LX101" t="s">
        <v>2239</v>
      </c>
      <c r="LY101">
        <v>4500</v>
      </c>
      <c r="LZ101" t="s">
        <v>2379</v>
      </c>
      <c r="MC101">
        <v>130</v>
      </c>
      <c r="MD101">
        <v>5</v>
      </c>
      <c r="ME101">
        <v>0</v>
      </c>
      <c r="MF101">
        <v>30</v>
      </c>
      <c r="MG101">
        <v>2</v>
      </c>
      <c r="MT101" t="s">
        <v>2239</v>
      </c>
      <c r="MU101">
        <v>150</v>
      </c>
      <c r="MV101" t="s">
        <v>2240</v>
      </c>
      <c r="MY101">
        <v>60</v>
      </c>
      <c r="MZ101">
        <v>150</v>
      </c>
      <c r="NA101">
        <v>1</v>
      </c>
      <c r="NB101">
        <v>120</v>
      </c>
      <c r="NC101">
        <v>90</v>
      </c>
      <c r="OG101" t="s">
        <v>2239</v>
      </c>
      <c r="OH101">
        <v>3000</v>
      </c>
      <c r="OI101" t="s">
        <v>2240</v>
      </c>
      <c r="OL101">
        <v>90</v>
      </c>
      <c r="OM101">
        <v>150</v>
      </c>
      <c r="ON101">
        <v>1</v>
      </c>
      <c r="OO101">
        <v>50</v>
      </c>
      <c r="OP101">
        <v>90</v>
      </c>
      <c r="QX101" t="s">
        <v>2236</v>
      </c>
      <c r="QZ101" t="s">
        <v>2655</v>
      </c>
      <c r="RA101">
        <v>0</v>
      </c>
      <c r="RB101">
        <v>0</v>
      </c>
      <c r="RC101">
        <v>0</v>
      </c>
      <c r="RD101">
        <v>1</v>
      </c>
      <c r="RE101">
        <v>1</v>
      </c>
      <c r="RF101">
        <v>0</v>
      </c>
      <c r="RG101">
        <v>1</v>
      </c>
      <c r="RH101">
        <v>0</v>
      </c>
      <c r="RI101">
        <v>0</v>
      </c>
      <c r="RJ101">
        <v>1</v>
      </c>
      <c r="RK101">
        <v>0</v>
      </c>
      <c r="RL101">
        <v>0</v>
      </c>
      <c r="RM101">
        <v>0</v>
      </c>
      <c r="RN101">
        <v>0</v>
      </c>
      <c r="RO101">
        <v>0</v>
      </c>
      <c r="RP101">
        <v>0</v>
      </c>
      <c r="RR101" t="s">
        <v>2656</v>
      </c>
      <c r="RS101">
        <v>0</v>
      </c>
      <c r="RT101">
        <v>0</v>
      </c>
      <c r="RU101">
        <v>0</v>
      </c>
      <c r="RV101">
        <v>1</v>
      </c>
      <c r="RW101">
        <v>1</v>
      </c>
      <c r="RX101">
        <v>1</v>
      </c>
      <c r="RY101">
        <v>1</v>
      </c>
      <c r="RZ101">
        <v>0</v>
      </c>
      <c r="SA101">
        <v>0</v>
      </c>
      <c r="SB101">
        <v>0</v>
      </c>
      <c r="SC101">
        <v>0</v>
      </c>
      <c r="SF101" t="s">
        <v>2245</v>
      </c>
      <c r="SG101">
        <v>1</v>
      </c>
      <c r="SH101">
        <v>0</v>
      </c>
      <c r="SI101">
        <v>0</v>
      </c>
      <c r="SJ101">
        <v>0</v>
      </c>
      <c r="AQG101" t="s">
        <v>2657</v>
      </c>
      <c r="AQH101">
        <v>0</v>
      </c>
      <c r="AQI101">
        <v>0</v>
      </c>
      <c r="AQJ101">
        <v>0</v>
      </c>
      <c r="AQK101">
        <v>1</v>
      </c>
      <c r="AQL101">
        <v>0</v>
      </c>
      <c r="AQM101">
        <v>1</v>
      </c>
      <c r="AQN101">
        <v>0</v>
      </c>
      <c r="AQO101">
        <v>0</v>
      </c>
      <c r="AQP101">
        <v>0</v>
      </c>
      <c r="AQQ101">
        <v>0</v>
      </c>
      <c r="AQS101" t="s">
        <v>506</v>
      </c>
      <c r="AQT101">
        <v>0</v>
      </c>
      <c r="AQU101">
        <v>0</v>
      </c>
      <c r="AQV101">
        <v>0</v>
      </c>
      <c r="AQW101">
        <v>0</v>
      </c>
      <c r="AQX101">
        <v>0</v>
      </c>
      <c r="AQY101">
        <v>0</v>
      </c>
      <c r="AQZ101">
        <v>0</v>
      </c>
      <c r="ARA101">
        <v>0</v>
      </c>
      <c r="ARB101">
        <v>1</v>
      </c>
      <c r="ARC101">
        <v>0</v>
      </c>
      <c r="ARD101">
        <v>0</v>
      </c>
      <c r="ARE101" t="s">
        <v>2658</v>
      </c>
      <c r="ARF101" t="s">
        <v>2257</v>
      </c>
      <c r="ARG101" t="s">
        <v>2273</v>
      </c>
      <c r="ARH101" t="s">
        <v>2325</v>
      </c>
      <c r="ARI101">
        <v>0</v>
      </c>
      <c r="ARJ101">
        <v>1</v>
      </c>
      <c r="ARK101">
        <v>0</v>
      </c>
      <c r="ARL101">
        <v>0</v>
      </c>
      <c r="ARM101">
        <v>0</v>
      </c>
      <c r="ARN101">
        <v>0</v>
      </c>
      <c r="ARP101" t="s">
        <v>2244</v>
      </c>
      <c r="ASA101" t="s">
        <v>2259</v>
      </c>
      <c r="ASB101" t="s">
        <v>2290</v>
      </c>
      <c r="ASC101">
        <v>1</v>
      </c>
      <c r="ASD101">
        <v>0</v>
      </c>
      <c r="ASE101">
        <v>0</v>
      </c>
      <c r="ASF101">
        <v>0</v>
      </c>
      <c r="ASG101">
        <v>0</v>
      </c>
      <c r="ASH101">
        <v>0</v>
      </c>
      <c r="ASI101">
        <v>0</v>
      </c>
      <c r="ASJ101">
        <v>0</v>
      </c>
      <c r="ASK101">
        <v>0</v>
      </c>
      <c r="ASL101">
        <v>0</v>
      </c>
      <c r="ASN101" t="s">
        <v>2290</v>
      </c>
      <c r="ASO101">
        <v>1</v>
      </c>
      <c r="ASP101">
        <v>0</v>
      </c>
      <c r="ASQ101">
        <v>0</v>
      </c>
      <c r="ASR101">
        <v>0</v>
      </c>
      <c r="ASS101">
        <v>0</v>
      </c>
      <c r="AST101">
        <v>0</v>
      </c>
      <c r="ASU101">
        <v>0</v>
      </c>
      <c r="ASV101">
        <v>0</v>
      </c>
      <c r="ASW101">
        <v>0</v>
      </c>
      <c r="ASX101">
        <v>0</v>
      </c>
      <c r="ASZ101" t="s">
        <v>2659</v>
      </c>
      <c r="ATA101">
        <v>0</v>
      </c>
      <c r="ATB101">
        <v>0</v>
      </c>
      <c r="ATC101">
        <v>0</v>
      </c>
      <c r="ATD101">
        <v>0</v>
      </c>
      <c r="ATE101">
        <v>0</v>
      </c>
      <c r="ATF101">
        <v>1</v>
      </c>
      <c r="ATG101">
        <v>0</v>
      </c>
      <c r="ATH101">
        <v>0</v>
      </c>
      <c r="ATI101">
        <v>0</v>
      </c>
      <c r="ATK101" t="s">
        <v>2290</v>
      </c>
      <c r="ATL101">
        <v>1</v>
      </c>
      <c r="ATM101">
        <v>0</v>
      </c>
      <c r="ATN101">
        <v>0</v>
      </c>
      <c r="ATO101">
        <v>0</v>
      </c>
      <c r="ATP101">
        <v>0</v>
      </c>
      <c r="ATQ101">
        <v>0</v>
      </c>
      <c r="ATR101">
        <v>0</v>
      </c>
      <c r="ATS101">
        <v>0</v>
      </c>
      <c r="ATT101">
        <v>0</v>
      </c>
      <c r="ATV101" t="s">
        <v>2382</v>
      </c>
      <c r="ATW101" t="s">
        <v>2236</v>
      </c>
      <c r="ATY101" t="s">
        <v>2660</v>
      </c>
      <c r="ATZ101" t="s">
        <v>2661</v>
      </c>
      <c r="AUA101" t="s">
        <v>2236</v>
      </c>
      <c r="AUC101" t="s">
        <v>2662</v>
      </c>
      <c r="AUD101" t="s">
        <v>2663</v>
      </c>
      <c r="AUF101" t="s">
        <v>2653</v>
      </c>
      <c r="AUI101">
        <v>545636974</v>
      </c>
      <c r="AUJ101" s="165">
        <v>45373.364849537043</v>
      </c>
      <c r="AUM101" t="s">
        <v>2265</v>
      </c>
      <c r="AUN101" t="s">
        <v>2266</v>
      </c>
      <c r="AUO101" t="s">
        <v>2267</v>
      </c>
    </row>
    <row r="102" spans="1:598 1125:1237" x14ac:dyDescent="0.35">
      <c r="A102">
        <v>101</v>
      </c>
      <c r="B102" t="s">
        <v>2664</v>
      </c>
      <c r="C102" s="165">
        <v>45371</v>
      </c>
      <c r="D102" t="s">
        <v>2632</v>
      </c>
      <c r="E102" t="s">
        <v>2633</v>
      </c>
      <c r="F102" s="165">
        <v>45371.406192071758</v>
      </c>
      <c r="G102" s="165">
        <v>45371.437352210647</v>
      </c>
      <c r="H102" t="s">
        <v>2229</v>
      </c>
      <c r="K102" t="s">
        <v>2590</v>
      </c>
      <c r="L102" s="165">
        <v>45371</v>
      </c>
      <c r="M102" t="s">
        <v>99</v>
      </c>
      <c r="N102" t="s">
        <v>2634</v>
      </c>
      <c r="O102" t="s">
        <v>100</v>
      </c>
      <c r="P102" t="s">
        <v>2233</v>
      </c>
      <c r="S102" t="s">
        <v>2592</v>
      </c>
      <c r="T102" t="s">
        <v>2635</v>
      </c>
      <c r="V102" t="s">
        <v>2236</v>
      </c>
      <c r="X102" t="s">
        <v>2299</v>
      </c>
      <c r="AA102" t="s">
        <v>2290</v>
      </c>
      <c r="AB102">
        <v>0</v>
      </c>
      <c r="AC102">
        <v>0</v>
      </c>
      <c r="AD102">
        <v>0</v>
      </c>
      <c r="AE102">
        <v>1</v>
      </c>
      <c r="AF102">
        <v>1</v>
      </c>
      <c r="AI102"/>
      <c r="EK102" t="s">
        <v>2290</v>
      </c>
      <c r="EL102">
        <v>0</v>
      </c>
      <c r="EM102">
        <v>0</v>
      </c>
      <c r="EN102">
        <v>0</v>
      </c>
      <c r="EO102">
        <v>0</v>
      </c>
      <c r="EP102">
        <v>1</v>
      </c>
      <c r="EQ102">
        <v>1</v>
      </c>
      <c r="JB102" t="s">
        <v>2533</v>
      </c>
      <c r="JC102">
        <v>0</v>
      </c>
      <c r="JD102">
        <v>0</v>
      </c>
      <c r="JE102">
        <v>0</v>
      </c>
      <c r="JF102">
        <v>0</v>
      </c>
      <c r="JG102">
        <v>0</v>
      </c>
      <c r="JH102">
        <v>0</v>
      </c>
      <c r="JI102">
        <v>0</v>
      </c>
      <c r="JJ102">
        <v>0</v>
      </c>
      <c r="JK102">
        <v>0</v>
      </c>
      <c r="JL102">
        <v>0</v>
      </c>
      <c r="JM102">
        <v>0</v>
      </c>
      <c r="JN102">
        <v>0</v>
      </c>
      <c r="JO102">
        <v>0</v>
      </c>
      <c r="JP102">
        <v>1</v>
      </c>
      <c r="JQ102">
        <v>0</v>
      </c>
      <c r="JR102">
        <v>0</v>
      </c>
      <c r="JS102">
        <v>1</v>
      </c>
      <c r="JT102">
        <v>3</v>
      </c>
      <c r="PY102" t="s">
        <v>2242</v>
      </c>
      <c r="PZ102" t="s">
        <v>2236</v>
      </c>
      <c r="QA102">
        <v>5000</v>
      </c>
      <c r="QD102" t="s">
        <v>2240</v>
      </c>
      <c r="QG102">
        <v>120</v>
      </c>
      <c r="QH102">
        <v>150</v>
      </c>
      <c r="QI102">
        <v>1</v>
      </c>
      <c r="QJ102">
        <v>100</v>
      </c>
      <c r="QK102">
        <v>3</v>
      </c>
      <c r="QX102" t="s">
        <v>2236</v>
      </c>
      <c r="QZ102" t="s">
        <v>2533</v>
      </c>
      <c r="RA102">
        <v>0</v>
      </c>
      <c r="RB102">
        <v>0</v>
      </c>
      <c r="RC102">
        <v>0</v>
      </c>
      <c r="RD102">
        <v>0</v>
      </c>
      <c r="RE102">
        <v>0</v>
      </c>
      <c r="RF102">
        <v>0</v>
      </c>
      <c r="RG102">
        <v>0</v>
      </c>
      <c r="RH102">
        <v>0</v>
      </c>
      <c r="RI102">
        <v>0</v>
      </c>
      <c r="RJ102">
        <v>0</v>
      </c>
      <c r="RK102">
        <v>0</v>
      </c>
      <c r="RL102">
        <v>0</v>
      </c>
      <c r="RM102">
        <v>0</v>
      </c>
      <c r="RN102">
        <v>1</v>
      </c>
      <c r="RO102">
        <v>0</v>
      </c>
      <c r="RP102">
        <v>0</v>
      </c>
      <c r="RR102" t="s">
        <v>2656</v>
      </c>
      <c r="RS102">
        <v>0</v>
      </c>
      <c r="RT102">
        <v>0</v>
      </c>
      <c r="RU102">
        <v>0</v>
      </c>
      <c r="RV102">
        <v>1</v>
      </c>
      <c r="RW102">
        <v>1</v>
      </c>
      <c r="RX102">
        <v>1</v>
      </c>
      <c r="RY102">
        <v>1</v>
      </c>
      <c r="RZ102">
        <v>0</v>
      </c>
      <c r="SA102">
        <v>0</v>
      </c>
      <c r="SB102">
        <v>0</v>
      </c>
      <c r="SC102">
        <v>0</v>
      </c>
      <c r="SF102" t="s">
        <v>2328</v>
      </c>
      <c r="SG102">
        <v>0</v>
      </c>
      <c r="SH102">
        <v>1</v>
      </c>
      <c r="SI102">
        <v>0</v>
      </c>
      <c r="SJ102">
        <v>0</v>
      </c>
      <c r="SK102" t="s">
        <v>2533</v>
      </c>
      <c r="SL102">
        <v>0</v>
      </c>
      <c r="SM102">
        <v>0</v>
      </c>
      <c r="SN102">
        <v>0</v>
      </c>
      <c r="SO102">
        <v>0</v>
      </c>
      <c r="SP102">
        <v>0</v>
      </c>
      <c r="SQ102">
        <v>0</v>
      </c>
      <c r="SR102">
        <v>0</v>
      </c>
      <c r="SS102">
        <v>0</v>
      </c>
      <c r="ST102">
        <v>0</v>
      </c>
      <c r="SU102">
        <v>0</v>
      </c>
      <c r="SV102">
        <v>0</v>
      </c>
      <c r="SW102">
        <v>0</v>
      </c>
      <c r="SX102">
        <v>0</v>
      </c>
      <c r="SY102">
        <v>1</v>
      </c>
      <c r="SZ102">
        <v>0</v>
      </c>
      <c r="TA102">
        <v>0</v>
      </c>
      <c r="TB102" t="s">
        <v>2665</v>
      </c>
      <c r="TC102">
        <v>0</v>
      </c>
      <c r="TD102">
        <v>0</v>
      </c>
      <c r="TE102">
        <v>0</v>
      </c>
      <c r="TF102">
        <v>0</v>
      </c>
      <c r="TG102">
        <v>0</v>
      </c>
      <c r="TH102">
        <v>1</v>
      </c>
      <c r="TI102">
        <v>0</v>
      </c>
      <c r="TJ102">
        <v>0</v>
      </c>
      <c r="TK102">
        <v>1</v>
      </c>
      <c r="TL102">
        <v>0</v>
      </c>
      <c r="TM102">
        <v>0</v>
      </c>
      <c r="TN102">
        <v>0</v>
      </c>
      <c r="AQG102" t="s">
        <v>2415</v>
      </c>
      <c r="AQH102">
        <v>0</v>
      </c>
      <c r="AQI102">
        <v>0</v>
      </c>
      <c r="AQJ102">
        <v>0</v>
      </c>
      <c r="AQK102">
        <v>1</v>
      </c>
      <c r="AQL102">
        <v>0</v>
      </c>
      <c r="AQM102">
        <v>0</v>
      </c>
      <c r="AQN102">
        <v>0</v>
      </c>
      <c r="AQO102">
        <v>0</v>
      </c>
      <c r="AQP102">
        <v>0</v>
      </c>
      <c r="AQQ102">
        <v>0</v>
      </c>
      <c r="AQS102" t="s">
        <v>2380</v>
      </c>
      <c r="AQT102">
        <v>1</v>
      </c>
      <c r="AQU102">
        <v>0</v>
      </c>
      <c r="AQV102">
        <v>1</v>
      </c>
      <c r="AQW102">
        <v>0</v>
      </c>
      <c r="AQX102">
        <v>0</v>
      </c>
      <c r="AQY102">
        <v>0</v>
      </c>
      <c r="AQZ102">
        <v>0</v>
      </c>
      <c r="ARA102">
        <v>0</v>
      </c>
      <c r="ARB102">
        <v>0</v>
      </c>
      <c r="ARC102">
        <v>0</v>
      </c>
      <c r="ARD102">
        <v>0</v>
      </c>
      <c r="ARF102" t="s">
        <v>2257</v>
      </c>
      <c r="ARG102" t="s">
        <v>2273</v>
      </c>
      <c r="ARH102" t="s">
        <v>2325</v>
      </c>
      <c r="ARI102">
        <v>0</v>
      </c>
      <c r="ARJ102">
        <v>1</v>
      </c>
      <c r="ARK102">
        <v>0</v>
      </c>
      <c r="ARL102">
        <v>0</v>
      </c>
      <c r="ARM102">
        <v>0</v>
      </c>
      <c r="ARN102">
        <v>0</v>
      </c>
      <c r="ARO102" t="s">
        <v>2306</v>
      </c>
      <c r="ARP102" t="s">
        <v>2244</v>
      </c>
      <c r="ASA102" t="s">
        <v>2259</v>
      </c>
      <c r="ASB102" t="s">
        <v>2290</v>
      </c>
      <c r="ASC102">
        <v>1</v>
      </c>
      <c r="ASD102">
        <v>0</v>
      </c>
      <c r="ASE102">
        <v>0</v>
      </c>
      <c r="ASF102">
        <v>0</v>
      </c>
      <c r="ASG102">
        <v>0</v>
      </c>
      <c r="ASH102">
        <v>0</v>
      </c>
      <c r="ASI102">
        <v>0</v>
      </c>
      <c r="ASJ102">
        <v>0</v>
      </c>
      <c r="ASK102">
        <v>0</v>
      </c>
      <c r="ASL102">
        <v>0</v>
      </c>
      <c r="ASN102" t="s">
        <v>2290</v>
      </c>
      <c r="ASO102">
        <v>1</v>
      </c>
      <c r="ASP102">
        <v>0</v>
      </c>
      <c r="ASQ102">
        <v>0</v>
      </c>
      <c r="ASR102">
        <v>0</v>
      </c>
      <c r="ASS102">
        <v>0</v>
      </c>
      <c r="AST102">
        <v>0</v>
      </c>
      <c r="ASU102">
        <v>0</v>
      </c>
      <c r="ASV102">
        <v>0</v>
      </c>
      <c r="ASW102">
        <v>0</v>
      </c>
      <c r="ASX102">
        <v>0</v>
      </c>
      <c r="ASZ102" t="s">
        <v>2290</v>
      </c>
      <c r="ATA102">
        <v>1</v>
      </c>
      <c r="ATB102">
        <v>0</v>
      </c>
      <c r="ATC102">
        <v>0</v>
      </c>
      <c r="ATD102">
        <v>0</v>
      </c>
      <c r="ATE102">
        <v>0</v>
      </c>
      <c r="ATF102">
        <v>0</v>
      </c>
      <c r="ATG102">
        <v>0</v>
      </c>
      <c r="ATH102">
        <v>0</v>
      </c>
      <c r="ATI102">
        <v>0</v>
      </c>
      <c r="ATK102" t="s">
        <v>2290</v>
      </c>
      <c r="ATL102">
        <v>1</v>
      </c>
      <c r="ATM102">
        <v>0</v>
      </c>
      <c r="ATN102">
        <v>0</v>
      </c>
      <c r="ATO102">
        <v>0</v>
      </c>
      <c r="ATP102">
        <v>0</v>
      </c>
      <c r="ATQ102">
        <v>0</v>
      </c>
      <c r="ATR102">
        <v>0</v>
      </c>
      <c r="ATS102">
        <v>0</v>
      </c>
      <c r="ATT102">
        <v>0</v>
      </c>
      <c r="ATV102" t="s">
        <v>2382</v>
      </c>
      <c r="ATW102" t="s">
        <v>2236</v>
      </c>
      <c r="ATY102" t="s">
        <v>2666</v>
      </c>
      <c r="ATZ102" t="s">
        <v>2382</v>
      </c>
      <c r="AUA102" t="s">
        <v>2236</v>
      </c>
      <c r="AUC102" t="s">
        <v>2667</v>
      </c>
      <c r="AUF102" t="s">
        <v>2645</v>
      </c>
      <c r="AUI102">
        <v>545636992</v>
      </c>
      <c r="AUJ102" s="165">
        <v>45373.364895833343</v>
      </c>
      <c r="AUM102" t="s">
        <v>2265</v>
      </c>
      <c r="AUN102" t="s">
        <v>2266</v>
      </c>
      <c r="AUO102" t="s">
        <v>2267</v>
      </c>
    </row>
    <row r="103" spans="1:598 1125:1237" x14ac:dyDescent="0.35">
      <c r="A103">
        <v>102</v>
      </c>
      <c r="B103" t="s">
        <v>2668</v>
      </c>
      <c r="C103" s="165">
        <v>45369</v>
      </c>
      <c r="D103" t="s">
        <v>2669</v>
      </c>
      <c r="E103" t="s">
        <v>2670</v>
      </c>
      <c r="F103" s="165">
        <v>45369.507527395843</v>
      </c>
      <c r="G103" s="165">
        <v>45372.442578009257</v>
      </c>
      <c r="H103" t="s">
        <v>2229</v>
      </c>
      <c r="K103" t="s">
        <v>2671</v>
      </c>
      <c r="L103" s="165">
        <v>45369</v>
      </c>
      <c r="M103" t="s">
        <v>81</v>
      </c>
      <c r="N103" t="s">
        <v>2672</v>
      </c>
      <c r="O103" t="s">
        <v>90</v>
      </c>
      <c r="P103" t="s">
        <v>2233</v>
      </c>
      <c r="S103" t="s">
        <v>2673</v>
      </c>
      <c r="T103" t="s">
        <v>2674</v>
      </c>
      <c r="V103" t="s">
        <v>2236</v>
      </c>
      <c r="X103" t="s">
        <v>2299</v>
      </c>
      <c r="AA103" t="s">
        <v>2339</v>
      </c>
      <c r="AB103">
        <v>1</v>
      </c>
      <c r="AC103">
        <v>0</v>
      </c>
      <c r="AD103">
        <v>0</v>
      </c>
      <c r="AE103">
        <v>0</v>
      </c>
      <c r="AF103">
        <v>1</v>
      </c>
      <c r="AH103" t="s">
        <v>2239</v>
      </c>
      <c r="AI103">
        <v>1250</v>
      </c>
      <c r="AJ103" t="s">
        <v>2240</v>
      </c>
      <c r="AM103">
        <v>15</v>
      </c>
      <c r="AN103">
        <v>30</v>
      </c>
      <c r="AO103">
        <v>1</v>
      </c>
      <c r="AP103">
        <v>400</v>
      </c>
      <c r="AQ103">
        <v>0</v>
      </c>
      <c r="BW103" t="s">
        <v>2236</v>
      </c>
      <c r="BY103" t="s">
        <v>2339</v>
      </c>
      <c r="BZ103">
        <v>1</v>
      </c>
      <c r="CA103">
        <v>0</v>
      </c>
      <c r="CB103">
        <v>0</v>
      </c>
      <c r="CC103">
        <v>0</v>
      </c>
      <c r="CE103" t="s">
        <v>2675</v>
      </c>
      <c r="CF103">
        <v>1</v>
      </c>
      <c r="CG103">
        <v>0</v>
      </c>
      <c r="CH103">
        <v>0</v>
      </c>
      <c r="CI103">
        <v>0</v>
      </c>
      <c r="CJ103">
        <v>0</v>
      </c>
      <c r="CK103">
        <v>1</v>
      </c>
      <c r="CL103">
        <v>0</v>
      </c>
      <c r="CM103">
        <v>0</v>
      </c>
      <c r="CN103">
        <v>0</v>
      </c>
      <c r="CO103">
        <v>0</v>
      </c>
      <c r="CP103">
        <v>0</v>
      </c>
      <c r="CS103" t="s">
        <v>2328</v>
      </c>
      <c r="CT103">
        <v>0</v>
      </c>
      <c r="CU103">
        <v>1</v>
      </c>
      <c r="CV103">
        <v>0</v>
      </c>
      <c r="CW103">
        <v>0</v>
      </c>
      <c r="CX103" t="s">
        <v>2339</v>
      </c>
      <c r="CY103">
        <v>1</v>
      </c>
      <c r="CZ103">
        <v>0</v>
      </c>
      <c r="DA103">
        <v>0</v>
      </c>
      <c r="DB103">
        <v>0</v>
      </c>
      <c r="DC103" t="s">
        <v>2676</v>
      </c>
      <c r="DD103">
        <v>1</v>
      </c>
      <c r="DE103">
        <v>0</v>
      </c>
      <c r="DF103">
        <v>0</v>
      </c>
      <c r="DG103">
        <v>0</v>
      </c>
      <c r="DH103">
        <v>0</v>
      </c>
      <c r="DI103">
        <v>1</v>
      </c>
      <c r="DJ103">
        <v>0</v>
      </c>
      <c r="DK103">
        <v>0</v>
      </c>
      <c r="DL103">
        <v>1</v>
      </c>
      <c r="DM103">
        <v>0</v>
      </c>
      <c r="DN103">
        <v>0</v>
      </c>
      <c r="DO103">
        <v>0</v>
      </c>
      <c r="EK103" t="s">
        <v>2290</v>
      </c>
      <c r="EL103">
        <v>0</v>
      </c>
      <c r="EM103">
        <v>0</v>
      </c>
      <c r="EN103">
        <v>0</v>
      </c>
      <c r="EO103">
        <v>0</v>
      </c>
      <c r="EP103">
        <v>1</v>
      </c>
      <c r="EQ103">
        <v>1</v>
      </c>
      <c r="JB103" t="s">
        <v>2677</v>
      </c>
      <c r="JC103">
        <v>0</v>
      </c>
      <c r="JD103">
        <v>0</v>
      </c>
      <c r="JE103">
        <v>0</v>
      </c>
      <c r="JF103">
        <v>0</v>
      </c>
      <c r="JG103">
        <v>0</v>
      </c>
      <c r="JH103">
        <v>0</v>
      </c>
      <c r="JI103">
        <v>1</v>
      </c>
      <c r="JJ103">
        <v>0</v>
      </c>
      <c r="JK103">
        <v>1</v>
      </c>
      <c r="JL103">
        <v>0</v>
      </c>
      <c r="JM103">
        <v>0</v>
      </c>
      <c r="JN103">
        <v>0</v>
      </c>
      <c r="JO103">
        <v>0</v>
      </c>
      <c r="JP103">
        <v>0</v>
      </c>
      <c r="JQ103">
        <v>0</v>
      </c>
      <c r="JR103">
        <v>0</v>
      </c>
      <c r="JS103">
        <v>2</v>
      </c>
      <c r="JT103">
        <v>4</v>
      </c>
      <c r="MT103" t="s">
        <v>2239</v>
      </c>
      <c r="MU103">
        <v>150</v>
      </c>
      <c r="MV103" t="s">
        <v>2240</v>
      </c>
      <c r="MY103">
        <v>30</v>
      </c>
      <c r="MZ103">
        <v>30</v>
      </c>
      <c r="NA103">
        <v>1</v>
      </c>
      <c r="NB103">
        <v>400</v>
      </c>
      <c r="NC103">
        <v>0</v>
      </c>
      <c r="NV103" t="s">
        <v>2239</v>
      </c>
      <c r="NW103">
        <v>2000</v>
      </c>
      <c r="NX103" t="s">
        <v>2240</v>
      </c>
      <c r="OA103">
        <v>30</v>
      </c>
      <c r="OB103">
        <v>30</v>
      </c>
      <c r="OC103">
        <v>1</v>
      </c>
      <c r="OD103">
        <v>200</v>
      </c>
      <c r="OE103">
        <v>0</v>
      </c>
      <c r="QX103" t="s">
        <v>2236</v>
      </c>
      <c r="QZ103" t="s">
        <v>2677</v>
      </c>
      <c r="RA103">
        <v>0</v>
      </c>
      <c r="RB103">
        <v>0</v>
      </c>
      <c r="RC103">
        <v>0</v>
      </c>
      <c r="RD103">
        <v>0</v>
      </c>
      <c r="RE103">
        <v>0</v>
      </c>
      <c r="RF103">
        <v>0</v>
      </c>
      <c r="RG103">
        <v>1</v>
      </c>
      <c r="RH103">
        <v>0</v>
      </c>
      <c r="RI103">
        <v>1</v>
      </c>
      <c r="RJ103">
        <v>0</v>
      </c>
      <c r="RK103">
        <v>0</v>
      </c>
      <c r="RL103">
        <v>0</v>
      </c>
      <c r="RM103">
        <v>0</v>
      </c>
      <c r="RN103">
        <v>0</v>
      </c>
      <c r="RO103">
        <v>0</v>
      </c>
      <c r="RP103">
        <v>0</v>
      </c>
      <c r="RR103" t="s">
        <v>2675</v>
      </c>
      <c r="RS103">
        <v>1</v>
      </c>
      <c r="RT103">
        <v>0</v>
      </c>
      <c r="RU103">
        <v>0</v>
      </c>
      <c r="RV103">
        <v>0</v>
      </c>
      <c r="RW103">
        <v>0</v>
      </c>
      <c r="RX103">
        <v>1</v>
      </c>
      <c r="RY103">
        <v>0</v>
      </c>
      <c r="RZ103">
        <v>0</v>
      </c>
      <c r="SA103">
        <v>0</v>
      </c>
      <c r="SB103">
        <v>0</v>
      </c>
      <c r="SC103">
        <v>0</v>
      </c>
      <c r="SF103" t="s">
        <v>2328</v>
      </c>
      <c r="SG103">
        <v>0</v>
      </c>
      <c r="SH103">
        <v>1</v>
      </c>
      <c r="SI103">
        <v>0</v>
      </c>
      <c r="SJ103">
        <v>0</v>
      </c>
      <c r="SK103" t="s">
        <v>2539</v>
      </c>
      <c r="SL103">
        <v>0</v>
      </c>
      <c r="SM103">
        <v>0</v>
      </c>
      <c r="SN103">
        <v>0</v>
      </c>
      <c r="SO103">
        <v>0</v>
      </c>
      <c r="SP103">
        <v>0</v>
      </c>
      <c r="SQ103">
        <v>0</v>
      </c>
      <c r="SR103">
        <v>0</v>
      </c>
      <c r="SS103">
        <v>0</v>
      </c>
      <c r="ST103">
        <v>1</v>
      </c>
      <c r="SU103">
        <v>0</v>
      </c>
      <c r="SV103">
        <v>0</v>
      </c>
      <c r="SW103">
        <v>0</v>
      </c>
      <c r="SX103">
        <v>0</v>
      </c>
      <c r="SY103">
        <v>0</v>
      </c>
      <c r="SZ103">
        <v>0</v>
      </c>
      <c r="TA103">
        <v>0</v>
      </c>
      <c r="TB103" t="s">
        <v>2678</v>
      </c>
      <c r="TC103">
        <v>0</v>
      </c>
      <c r="TD103">
        <v>0</v>
      </c>
      <c r="TE103">
        <v>0</v>
      </c>
      <c r="TF103">
        <v>0</v>
      </c>
      <c r="TG103">
        <v>1</v>
      </c>
      <c r="TH103">
        <v>1</v>
      </c>
      <c r="TI103">
        <v>0</v>
      </c>
      <c r="TJ103">
        <v>0</v>
      </c>
      <c r="TK103">
        <v>1</v>
      </c>
      <c r="TL103">
        <v>0</v>
      </c>
      <c r="TM103">
        <v>0</v>
      </c>
      <c r="TN103">
        <v>0</v>
      </c>
      <c r="AQG103" t="s">
        <v>2648</v>
      </c>
      <c r="AQH103">
        <v>0</v>
      </c>
      <c r="AQI103">
        <v>0</v>
      </c>
      <c r="AQJ103">
        <v>1</v>
      </c>
      <c r="AQK103">
        <v>0</v>
      </c>
      <c r="AQL103">
        <v>0</v>
      </c>
      <c r="AQM103">
        <v>1</v>
      </c>
      <c r="AQN103">
        <v>0</v>
      </c>
      <c r="AQO103">
        <v>0</v>
      </c>
      <c r="AQP103">
        <v>0</v>
      </c>
      <c r="AQQ103">
        <v>0</v>
      </c>
      <c r="AQS103" t="s">
        <v>2324</v>
      </c>
      <c r="AQT103">
        <v>0</v>
      </c>
      <c r="AQU103">
        <v>0</v>
      </c>
      <c r="AQV103">
        <v>0</v>
      </c>
      <c r="AQW103">
        <v>1</v>
      </c>
      <c r="AQX103">
        <v>0</v>
      </c>
      <c r="AQY103">
        <v>0</v>
      </c>
      <c r="AQZ103">
        <v>0</v>
      </c>
      <c r="ARA103">
        <v>0</v>
      </c>
      <c r="ARB103">
        <v>0</v>
      </c>
      <c r="ARC103">
        <v>0</v>
      </c>
      <c r="ARD103">
        <v>0</v>
      </c>
      <c r="ARF103" t="s">
        <v>2452</v>
      </c>
      <c r="ARG103" t="s">
        <v>2258</v>
      </c>
      <c r="ARH103" t="s">
        <v>2679</v>
      </c>
      <c r="ARI103">
        <v>0</v>
      </c>
      <c r="ARJ103">
        <v>1</v>
      </c>
      <c r="ARK103">
        <v>1</v>
      </c>
      <c r="ARL103">
        <v>0</v>
      </c>
      <c r="ARM103">
        <v>0</v>
      </c>
      <c r="ARN103">
        <v>0</v>
      </c>
      <c r="ARP103" t="s">
        <v>2236</v>
      </c>
      <c r="ASA103" t="s">
        <v>2259</v>
      </c>
      <c r="ASB103" t="s">
        <v>2680</v>
      </c>
      <c r="ASC103">
        <v>0</v>
      </c>
      <c r="ASD103">
        <v>1</v>
      </c>
      <c r="ASE103">
        <v>1</v>
      </c>
      <c r="ASF103">
        <v>0</v>
      </c>
      <c r="ASG103">
        <v>0</v>
      </c>
      <c r="ASH103">
        <v>0</v>
      </c>
      <c r="ASI103">
        <v>0</v>
      </c>
      <c r="ASJ103">
        <v>0</v>
      </c>
      <c r="ASK103">
        <v>0</v>
      </c>
      <c r="ASL103">
        <v>0</v>
      </c>
      <c r="ASN103" t="s">
        <v>2681</v>
      </c>
      <c r="ASO103">
        <v>0</v>
      </c>
      <c r="ASP103">
        <v>0</v>
      </c>
      <c r="ASQ103">
        <v>0</v>
      </c>
      <c r="ASR103">
        <v>1</v>
      </c>
      <c r="ASS103">
        <v>0</v>
      </c>
      <c r="AST103">
        <v>0</v>
      </c>
      <c r="ASU103">
        <v>0</v>
      </c>
      <c r="ASV103">
        <v>0</v>
      </c>
      <c r="ASW103">
        <v>0</v>
      </c>
      <c r="ASX103">
        <v>0</v>
      </c>
      <c r="ASZ103" t="s">
        <v>2600</v>
      </c>
      <c r="ATA103">
        <v>0</v>
      </c>
      <c r="ATB103">
        <v>0</v>
      </c>
      <c r="ATC103">
        <v>0</v>
      </c>
      <c r="ATD103">
        <v>0</v>
      </c>
      <c r="ATE103">
        <v>1</v>
      </c>
      <c r="ATF103">
        <v>0</v>
      </c>
      <c r="ATG103">
        <v>0</v>
      </c>
      <c r="ATH103">
        <v>0</v>
      </c>
      <c r="ATI103">
        <v>0</v>
      </c>
      <c r="ATK103" t="s">
        <v>2682</v>
      </c>
      <c r="ATL103">
        <v>0</v>
      </c>
      <c r="ATM103">
        <v>0</v>
      </c>
      <c r="ATN103">
        <v>0</v>
      </c>
      <c r="ATO103">
        <v>0</v>
      </c>
      <c r="ATP103">
        <v>1</v>
      </c>
      <c r="ATQ103">
        <v>1</v>
      </c>
      <c r="ATR103">
        <v>1</v>
      </c>
      <c r="ATS103">
        <v>0</v>
      </c>
      <c r="ATT103">
        <v>0</v>
      </c>
      <c r="ATV103" t="s">
        <v>2642</v>
      </c>
      <c r="ATW103" t="s">
        <v>2236</v>
      </c>
      <c r="ATY103" t="s">
        <v>2683</v>
      </c>
      <c r="ATZ103" t="s">
        <v>2642</v>
      </c>
      <c r="AUA103" t="s">
        <v>2236</v>
      </c>
      <c r="AUC103" t="s">
        <v>2684</v>
      </c>
      <c r="AUI103">
        <v>545653233</v>
      </c>
      <c r="AUJ103" s="165">
        <v>45373.396145833343</v>
      </c>
      <c r="AUM103" t="s">
        <v>2265</v>
      </c>
      <c r="AUN103" t="s">
        <v>2266</v>
      </c>
      <c r="AUO103" t="s">
        <v>2267</v>
      </c>
    </row>
    <row r="104" spans="1:598 1125:1237" x14ac:dyDescent="0.35">
      <c r="A104">
        <v>103</v>
      </c>
      <c r="B104" t="s">
        <v>2685</v>
      </c>
      <c r="C104" s="165">
        <v>45372</v>
      </c>
      <c r="D104" t="s">
        <v>2669</v>
      </c>
      <c r="E104" t="s">
        <v>2670</v>
      </c>
      <c r="F104" s="165">
        <v>45372.691559212974</v>
      </c>
      <c r="G104" s="165">
        <v>45372.696441701388</v>
      </c>
      <c r="H104" t="s">
        <v>2229</v>
      </c>
      <c r="K104" t="s">
        <v>2671</v>
      </c>
      <c r="L104" s="165">
        <v>45372</v>
      </c>
      <c r="M104" t="s">
        <v>81</v>
      </c>
      <c r="N104" t="s">
        <v>2672</v>
      </c>
      <c r="O104" t="s">
        <v>90</v>
      </c>
      <c r="P104" t="s">
        <v>2233</v>
      </c>
      <c r="S104" t="s">
        <v>2673</v>
      </c>
      <c r="T104" t="s">
        <v>2674</v>
      </c>
      <c r="V104" t="s">
        <v>2236</v>
      </c>
      <c r="X104" t="s">
        <v>2299</v>
      </c>
      <c r="AA104" t="s">
        <v>2339</v>
      </c>
      <c r="AB104">
        <v>1</v>
      </c>
      <c r="AC104">
        <v>0</v>
      </c>
      <c r="AD104">
        <v>0</v>
      </c>
      <c r="AE104">
        <v>0</v>
      </c>
      <c r="AF104">
        <v>1</v>
      </c>
      <c r="AH104" t="s">
        <v>2239</v>
      </c>
      <c r="AI104">
        <v>1500</v>
      </c>
      <c r="AJ104" t="s">
        <v>2240</v>
      </c>
      <c r="AM104">
        <v>30</v>
      </c>
      <c r="AN104">
        <v>30</v>
      </c>
      <c r="AO104">
        <v>1</v>
      </c>
      <c r="AP104">
        <v>500</v>
      </c>
      <c r="AQ104">
        <v>0</v>
      </c>
      <c r="BW104" t="s">
        <v>2236</v>
      </c>
      <c r="BY104" t="s">
        <v>2339</v>
      </c>
      <c r="BZ104">
        <v>1</v>
      </c>
      <c r="CA104">
        <v>0</v>
      </c>
      <c r="CB104">
        <v>0</v>
      </c>
      <c r="CC104">
        <v>0</v>
      </c>
      <c r="CE104" t="s">
        <v>2675</v>
      </c>
      <c r="CF104">
        <v>1</v>
      </c>
      <c r="CG104">
        <v>0</v>
      </c>
      <c r="CH104">
        <v>0</v>
      </c>
      <c r="CI104">
        <v>0</v>
      </c>
      <c r="CJ104">
        <v>0</v>
      </c>
      <c r="CK104">
        <v>1</v>
      </c>
      <c r="CL104">
        <v>0</v>
      </c>
      <c r="CM104">
        <v>0</v>
      </c>
      <c r="CN104">
        <v>0</v>
      </c>
      <c r="CO104">
        <v>0</v>
      </c>
      <c r="CP104">
        <v>0</v>
      </c>
      <c r="CS104" t="s">
        <v>2328</v>
      </c>
      <c r="CT104">
        <v>0</v>
      </c>
      <c r="CU104">
        <v>1</v>
      </c>
      <c r="CV104">
        <v>0</v>
      </c>
      <c r="CW104">
        <v>0</v>
      </c>
      <c r="CX104" t="s">
        <v>2339</v>
      </c>
      <c r="CY104">
        <v>1</v>
      </c>
      <c r="CZ104">
        <v>0</v>
      </c>
      <c r="DA104">
        <v>0</v>
      </c>
      <c r="DB104">
        <v>0</v>
      </c>
      <c r="DC104" t="s">
        <v>2676</v>
      </c>
      <c r="DD104">
        <v>1</v>
      </c>
      <c r="DE104">
        <v>0</v>
      </c>
      <c r="DF104">
        <v>0</v>
      </c>
      <c r="DG104">
        <v>0</v>
      </c>
      <c r="DH104">
        <v>0</v>
      </c>
      <c r="DI104">
        <v>1</v>
      </c>
      <c r="DJ104">
        <v>0</v>
      </c>
      <c r="DK104">
        <v>0</v>
      </c>
      <c r="DL104">
        <v>1</v>
      </c>
      <c r="DM104">
        <v>0</v>
      </c>
      <c r="DN104">
        <v>0</v>
      </c>
      <c r="DO104">
        <v>0</v>
      </c>
      <c r="EK104" t="s">
        <v>2290</v>
      </c>
      <c r="EL104">
        <v>0</v>
      </c>
      <c r="EM104">
        <v>0</v>
      </c>
      <c r="EN104">
        <v>0</v>
      </c>
      <c r="EO104">
        <v>0</v>
      </c>
      <c r="EP104">
        <v>1</v>
      </c>
      <c r="EQ104">
        <v>1</v>
      </c>
      <c r="JB104" t="s">
        <v>2677</v>
      </c>
      <c r="JC104">
        <v>0</v>
      </c>
      <c r="JD104">
        <v>0</v>
      </c>
      <c r="JE104">
        <v>0</v>
      </c>
      <c r="JF104">
        <v>0</v>
      </c>
      <c r="JG104">
        <v>0</v>
      </c>
      <c r="JH104">
        <v>0</v>
      </c>
      <c r="JI104">
        <v>1</v>
      </c>
      <c r="JJ104">
        <v>0</v>
      </c>
      <c r="JK104">
        <v>1</v>
      </c>
      <c r="JL104">
        <v>0</v>
      </c>
      <c r="JM104">
        <v>0</v>
      </c>
      <c r="JN104">
        <v>0</v>
      </c>
      <c r="JO104">
        <v>0</v>
      </c>
      <c r="JP104">
        <v>0</v>
      </c>
      <c r="JQ104">
        <v>0</v>
      </c>
      <c r="JR104">
        <v>0</v>
      </c>
      <c r="JS104">
        <v>2</v>
      </c>
      <c r="JT104">
        <v>4</v>
      </c>
      <c r="MT104" t="s">
        <v>2239</v>
      </c>
      <c r="MU104">
        <v>200</v>
      </c>
      <c r="MV104" t="s">
        <v>2240</v>
      </c>
      <c r="MY104">
        <v>60</v>
      </c>
      <c r="MZ104">
        <v>30</v>
      </c>
      <c r="NA104">
        <v>0</v>
      </c>
      <c r="NB104">
        <v>500</v>
      </c>
      <c r="NC104">
        <v>0</v>
      </c>
      <c r="NV104" t="s">
        <v>2239</v>
      </c>
      <c r="NW104">
        <v>2000</v>
      </c>
      <c r="NX104" t="s">
        <v>2240</v>
      </c>
      <c r="OA104">
        <v>30</v>
      </c>
      <c r="OB104">
        <v>60</v>
      </c>
      <c r="OC104">
        <v>1</v>
      </c>
      <c r="OD104">
        <v>300</v>
      </c>
      <c r="OE104">
        <v>0</v>
      </c>
      <c r="QX104" t="s">
        <v>2236</v>
      </c>
      <c r="QZ104" t="s">
        <v>2677</v>
      </c>
      <c r="RA104">
        <v>0</v>
      </c>
      <c r="RB104">
        <v>0</v>
      </c>
      <c r="RC104">
        <v>0</v>
      </c>
      <c r="RD104">
        <v>0</v>
      </c>
      <c r="RE104">
        <v>0</v>
      </c>
      <c r="RF104">
        <v>0</v>
      </c>
      <c r="RG104">
        <v>1</v>
      </c>
      <c r="RH104">
        <v>0</v>
      </c>
      <c r="RI104">
        <v>1</v>
      </c>
      <c r="RJ104">
        <v>0</v>
      </c>
      <c r="RK104">
        <v>0</v>
      </c>
      <c r="RL104">
        <v>0</v>
      </c>
      <c r="RM104">
        <v>0</v>
      </c>
      <c r="RN104">
        <v>0</v>
      </c>
      <c r="RO104">
        <v>0</v>
      </c>
      <c r="RP104">
        <v>0</v>
      </c>
      <c r="RR104" t="s">
        <v>2675</v>
      </c>
      <c r="RS104">
        <v>1</v>
      </c>
      <c r="RT104">
        <v>0</v>
      </c>
      <c r="RU104">
        <v>0</v>
      </c>
      <c r="RV104">
        <v>0</v>
      </c>
      <c r="RW104">
        <v>0</v>
      </c>
      <c r="RX104">
        <v>1</v>
      </c>
      <c r="RY104">
        <v>0</v>
      </c>
      <c r="RZ104">
        <v>0</v>
      </c>
      <c r="SA104">
        <v>0</v>
      </c>
      <c r="SB104">
        <v>0</v>
      </c>
      <c r="SC104">
        <v>0</v>
      </c>
      <c r="SF104" t="s">
        <v>2328</v>
      </c>
      <c r="SG104">
        <v>0</v>
      </c>
      <c r="SH104">
        <v>1</v>
      </c>
      <c r="SI104">
        <v>0</v>
      </c>
      <c r="SJ104">
        <v>0</v>
      </c>
      <c r="SK104" t="s">
        <v>2686</v>
      </c>
      <c r="SL104">
        <v>0</v>
      </c>
      <c r="SM104">
        <v>0</v>
      </c>
      <c r="SN104">
        <v>0</v>
      </c>
      <c r="SO104">
        <v>0</v>
      </c>
      <c r="SP104">
        <v>0</v>
      </c>
      <c r="SQ104">
        <v>0</v>
      </c>
      <c r="SR104">
        <v>1</v>
      </c>
      <c r="SS104">
        <v>0</v>
      </c>
      <c r="ST104">
        <v>0</v>
      </c>
      <c r="SU104">
        <v>0</v>
      </c>
      <c r="SV104">
        <v>0</v>
      </c>
      <c r="SW104">
        <v>0</v>
      </c>
      <c r="SX104">
        <v>0</v>
      </c>
      <c r="SY104">
        <v>0</v>
      </c>
      <c r="SZ104">
        <v>0</v>
      </c>
      <c r="TA104">
        <v>0</v>
      </c>
      <c r="TB104" t="s">
        <v>2665</v>
      </c>
      <c r="TC104">
        <v>0</v>
      </c>
      <c r="TD104">
        <v>0</v>
      </c>
      <c r="TE104">
        <v>0</v>
      </c>
      <c r="TF104">
        <v>0</v>
      </c>
      <c r="TG104">
        <v>0</v>
      </c>
      <c r="TH104">
        <v>1</v>
      </c>
      <c r="TI104">
        <v>0</v>
      </c>
      <c r="TJ104">
        <v>0</v>
      </c>
      <c r="TK104">
        <v>1</v>
      </c>
      <c r="TL104">
        <v>0</v>
      </c>
      <c r="TM104">
        <v>0</v>
      </c>
      <c r="TN104">
        <v>0</v>
      </c>
      <c r="AQG104" t="s">
        <v>2648</v>
      </c>
      <c r="AQH104">
        <v>0</v>
      </c>
      <c r="AQI104">
        <v>0</v>
      </c>
      <c r="AQJ104">
        <v>1</v>
      </c>
      <c r="AQK104">
        <v>0</v>
      </c>
      <c r="AQL104">
        <v>0</v>
      </c>
      <c r="AQM104">
        <v>1</v>
      </c>
      <c r="AQN104">
        <v>0</v>
      </c>
      <c r="AQO104">
        <v>0</v>
      </c>
      <c r="AQP104">
        <v>0</v>
      </c>
      <c r="AQQ104">
        <v>0</v>
      </c>
      <c r="AQS104" t="s">
        <v>2324</v>
      </c>
      <c r="AQT104">
        <v>0</v>
      </c>
      <c r="AQU104">
        <v>0</v>
      </c>
      <c r="AQV104">
        <v>0</v>
      </c>
      <c r="AQW104">
        <v>1</v>
      </c>
      <c r="AQX104">
        <v>0</v>
      </c>
      <c r="AQY104">
        <v>0</v>
      </c>
      <c r="AQZ104">
        <v>0</v>
      </c>
      <c r="ARA104">
        <v>0</v>
      </c>
      <c r="ARB104">
        <v>0</v>
      </c>
      <c r="ARC104">
        <v>0</v>
      </c>
      <c r="ARD104">
        <v>0</v>
      </c>
      <c r="ARF104" t="s">
        <v>2452</v>
      </c>
      <c r="ARG104" t="s">
        <v>2331</v>
      </c>
      <c r="ARH104" t="s">
        <v>2679</v>
      </c>
      <c r="ARI104">
        <v>0</v>
      </c>
      <c r="ARJ104">
        <v>1</v>
      </c>
      <c r="ARK104">
        <v>1</v>
      </c>
      <c r="ARL104">
        <v>0</v>
      </c>
      <c r="ARM104">
        <v>0</v>
      </c>
      <c r="ARN104">
        <v>0</v>
      </c>
      <c r="ARP104" t="s">
        <v>2236</v>
      </c>
      <c r="ASA104" t="s">
        <v>2259</v>
      </c>
      <c r="ASB104" t="s">
        <v>2687</v>
      </c>
      <c r="ASC104">
        <v>0</v>
      </c>
      <c r="ASD104">
        <v>1</v>
      </c>
      <c r="ASE104">
        <v>0</v>
      </c>
      <c r="ASF104">
        <v>0</v>
      </c>
      <c r="ASG104">
        <v>0</v>
      </c>
      <c r="ASH104">
        <v>0</v>
      </c>
      <c r="ASI104">
        <v>0</v>
      </c>
      <c r="ASJ104">
        <v>0</v>
      </c>
      <c r="ASK104">
        <v>0</v>
      </c>
      <c r="ASL104">
        <v>0</v>
      </c>
      <c r="ASN104" t="s">
        <v>2688</v>
      </c>
      <c r="ASO104">
        <v>0</v>
      </c>
      <c r="ASP104">
        <v>0</v>
      </c>
      <c r="ASQ104">
        <v>1</v>
      </c>
      <c r="ASR104">
        <v>1</v>
      </c>
      <c r="ASS104">
        <v>0</v>
      </c>
      <c r="AST104">
        <v>0</v>
      </c>
      <c r="ASU104">
        <v>0</v>
      </c>
      <c r="ASV104">
        <v>0</v>
      </c>
      <c r="ASW104">
        <v>0</v>
      </c>
      <c r="ASX104">
        <v>0</v>
      </c>
      <c r="ASZ104" t="s">
        <v>2600</v>
      </c>
      <c r="ATA104">
        <v>0</v>
      </c>
      <c r="ATB104">
        <v>0</v>
      </c>
      <c r="ATC104">
        <v>0</v>
      </c>
      <c r="ATD104">
        <v>0</v>
      </c>
      <c r="ATE104">
        <v>1</v>
      </c>
      <c r="ATF104">
        <v>0</v>
      </c>
      <c r="ATG104">
        <v>0</v>
      </c>
      <c r="ATH104">
        <v>0</v>
      </c>
      <c r="ATI104">
        <v>0</v>
      </c>
      <c r="ATK104" t="s">
        <v>2682</v>
      </c>
      <c r="ATL104">
        <v>0</v>
      </c>
      <c r="ATM104">
        <v>0</v>
      </c>
      <c r="ATN104">
        <v>0</v>
      </c>
      <c r="ATO104">
        <v>0</v>
      </c>
      <c r="ATP104">
        <v>1</v>
      </c>
      <c r="ATQ104">
        <v>1</v>
      </c>
      <c r="ATR104">
        <v>1</v>
      </c>
      <c r="ATS104">
        <v>0</v>
      </c>
      <c r="ATT104">
        <v>0</v>
      </c>
      <c r="ATV104" t="s">
        <v>2642</v>
      </c>
      <c r="ATW104" t="s">
        <v>2236</v>
      </c>
      <c r="ATY104" t="s">
        <v>2689</v>
      </c>
      <c r="ATZ104" t="s">
        <v>2642</v>
      </c>
      <c r="AUA104" t="s">
        <v>2236</v>
      </c>
      <c r="AUC104" t="s">
        <v>2690</v>
      </c>
      <c r="AUI104">
        <v>545653248</v>
      </c>
      <c r="AUJ104" s="165">
        <v>45373.396168981482</v>
      </c>
      <c r="AUM104" t="s">
        <v>2265</v>
      </c>
      <c r="AUN104" t="s">
        <v>2266</v>
      </c>
      <c r="AUO104" t="s">
        <v>2267</v>
      </c>
    </row>
    <row r="105" spans="1:598 1125:1237" x14ac:dyDescent="0.35">
      <c r="A105">
        <v>104</v>
      </c>
      <c r="B105" t="s">
        <v>2691</v>
      </c>
      <c r="C105" s="165">
        <v>45373</v>
      </c>
      <c r="D105" t="s">
        <v>2669</v>
      </c>
      <c r="E105" t="s">
        <v>2670</v>
      </c>
      <c r="F105" s="165">
        <v>45373.390556516199</v>
      </c>
      <c r="G105" s="165">
        <v>45373.395950497681</v>
      </c>
      <c r="H105" t="s">
        <v>2229</v>
      </c>
      <c r="K105" t="s">
        <v>2671</v>
      </c>
      <c r="L105" s="165">
        <v>45373</v>
      </c>
      <c r="M105" t="s">
        <v>81</v>
      </c>
      <c r="N105" t="s">
        <v>2672</v>
      </c>
      <c r="O105" t="s">
        <v>90</v>
      </c>
      <c r="P105" t="s">
        <v>2233</v>
      </c>
      <c r="S105" t="s">
        <v>2673</v>
      </c>
      <c r="T105" t="s">
        <v>2674</v>
      </c>
      <c r="V105" t="s">
        <v>2236</v>
      </c>
      <c r="X105" t="s">
        <v>2299</v>
      </c>
      <c r="AA105" t="s">
        <v>2339</v>
      </c>
      <c r="AB105">
        <v>1</v>
      </c>
      <c r="AC105">
        <v>0</v>
      </c>
      <c r="AD105">
        <v>0</v>
      </c>
      <c r="AE105">
        <v>0</v>
      </c>
      <c r="AF105">
        <v>1</v>
      </c>
      <c r="AH105" t="s">
        <v>2239</v>
      </c>
      <c r="AI105">
        <v>1250</v>
      </c>
      <c r="AJ105" t="s">
        <v>2240</v>
      </c>
      <c r="AM105">
        <v>14</v>
      </c>
      <c r="AN105">
        <v>30</v>
      </c>
      <c r="AO105">
        <v>1</v>
      </c>
      <c r="AP105">
        <v>800</v>
      </c>
      <c r="AQ105">
        <v>0</v>
      </c>
      <c r="BW105" t="s">
        <v>2236</v>
      </c>
      <c r="BY105" t="s">
        <v>2339</v>
      </c>
      <c r="BZ105">
        <v>1</v>
      </c>
      <c r="CA105">
        <v>0</v>
      </c>
      <c r="CB105">
        <v>0</v>
      </c>
      <c r="CC105">
        <v>0</v>
      </c>
      <c r="CE105" t="s">
        <v>2675</v>
      </c>
      <c r="CF105">
        <v>1</v>
      </c>
      <c r="CG105">
        <v>0</v>
      </c>
      <c r="CH105">
        <v>0</v>
      </c>
      <c r="CI105">
        <v>0</v>
      </c>
      <c r="CJ105">
        <v>0</v>
      </c>
      <c r="CK105">
        <v>1</v>
      </c>
      <c r="CL105">
        <v>0</v>
      </c>
      <c r="CM105">
        <v>0</v>
      </c>
      <c r="CN105">
        <v>0</v>
      </c>
      <c r="CO105">
        <v>0</v>
      </c>
      <c r="CP105">
        <v>0</v>
      </c>
      <c r="CS105" t="s">
        <v>2328</v>
      </c>
      <c r="CT105">
        <v>0</v>
      </c>
      <c r="CU105">
        <v>1</v>
      </c>
      <c r="CV105">
        <v>0</v>
      </c>
      <c r="CW105">
        <v>0</v>
      </c>
      <c r="CX105" t="s">
        <v>2339</v>
      </c>
      <c r="CY105">
        <v>1</v>
      </c>
      <c r="CZ105">
        <v>0</v>
      </c>
      <c r="DA105">
        <v>0</v>
      </c>
      <c r="DB105">
        <v>0</v>
      </c>
      <c r="DC105" t="s">
        <v>2692</v>
      </c>
      <c r="DD105">
        <v>0</v>
      </c>
      <c r="DE105">
        <v>0</v>
      </c>
      <c r="DF105">
        <v>0</v>
      </c>
      <c r="DG105">
        <v>0</v>
      </c>
      <c r="DH105">
        <v>0</v>
      </c>
      <c r="DI105">
        <v>0</v>
      </c>
      <c r="DJ105">
        <v>0</v>
      </c>
      <c r="DK105">
        <v>0</v>
      </c>
      <c r="DL105">
        <v>1</v>
      </c>
      <c r="DM105">
        <v>0</v>
      </c>
      <c r="DN105">
        <v>0</v>
      </c>
      <c r="DO105">
        <v>0</v>
      </c>
      <c r="EK105" t="s">
        <v>2290</v>
      </c>
      <c r="EL105">
        <v>0</v>
      </c>
      <c r="EM105">
        <v>0</v>
      </c>
      <c r="EN105">
        <v>0</v>
      </c>
      <c r="EO105">
        <v>0</v>
      </c>
      <c r="EP105">
        <v>1</v>
      </c>
      <c r="EQ105">
        <v>1</v>
      </c>
      <c r="JB105" t="s">
        <v>2548</v>
      </c>
      <c r="JC105">
        <v>0</v>
      </c>
      <c r="JD105">
        <v>0</v>
      </c>
      <c r="JE105">
        <v>0</v>
      </c>
      <c r="JF105">
        <v>0</v>
      </c>
      <c r="JG105">
        <v>0</v>
      </c>
      <c r="JH105">
        <v>0</v>
      </c>
      <c r="JI105">
        <v>1</v>
      </c>
      <c r="JJ105">
        <v>0</v>
      </c>
      <c r="JK105">
        <v>1</v>
      </c>
      <c r="JL105">
        <v>0</v>
      </c>
      <c r="JM105">
        <v>0</v>
      </c>
      <c r="JN105">
        <v>0</v>
      </c>
      <c r="JO105">
        <v>0</v>
      </c>
      <c r="JP105">
        <v>0</v>
      </c>
      <c r="JQ105">
        <v>0</v>
      </c>
      <c r="JR105">
        <v>0</v>
      </c>
      <c r="JS105">
        <v>2</v>
      </c>
      <c r="JT105">
        <v>4</v>
      </c>
      <c r="MT105" t="s">
        <v>2239</v>
      </c>
      <c r="MU105">
        <v>200</v>
      </c>
      <c r="MV105" t="s">
        <v>2240</v>
      </c>
      <c r="MY105">
        <v>20</v>
      </c>
      <c r="MZ105">
        <v>30</v>
      </c>
      <c r="NA105">
        <v>1</v>
      </c>
      <c r="NB105">
        <v>600</v>
      </c>
      <c r="NC105">
        <v>0</v>
      </c>
      <c r="NV105" t="s">
        <v>2239</v>
      </c>
      <c r="NW105">
        <v>2000</v>
      </c>
      <c r="NX105" t="s">
        <v>2240</v>
      </c>
      <c r="OA105">
        <v>30</v>
      </c>
      <c r="OB105">
        <v>30</v>
      </c>
      <c r="OC105">
        <v>1</v>
      </c>
      <c r="OD105">
        <v>300</v>
      </c>
      <c r="OE105">
        <v>0</v>
      </c>
      <c r="QX105" t="s">
        <v>2236</v>
      </c>
      <c r="QZ105" t="s">
        <v>2677</v>
      </c>
      <c r="RA105">
        <v>0</v>
      </c>
      <c r="RB105">
        <v>0</v>
      </c>
      <c r="RC105">
        <v>0</v>
      </c>
      <c r="RD105">
        <v>0</v>
      </c>
      <c r="RE105">
        <v>0</v>
      </c>
      <c r="RF105">
        <v>0</v>
      </c>
      <c r="RG105">
        <v>1</v>
      </c>
      <c r="RH105">
        <v>0</v>
      </c>
      <c r="RI105">
        <v>1</v>
      </c>
      <c r="RJ105">
        <v>0</v>
      </c>
      <c r="RK105">
        <v>0</v>
      </c>
      <c r="RL105">
        <v>0</v>
      </c>
      <c r="RM105">
        <v>0</v>
      </c>
      <c r="RN105">
        <v>0</v>
      </c>
      <c r="RO105">
        <v>0</v>
      </c>
      <c r="RP105">
        <v>0</v>
      </c>
      <c r="RR105" t="s">
        <v>2675</v>
      </c>
      <c r="RS105">
        <v>1</v>
      </c>
      <c r="RT105">
        <v>0</v>
      </c>
      <c r="RU105">
        <v>0</v>
      </c>
      <c r="RV105">
        <v>0</v>
      </c>
      <c r="RW105">
        <v>0</v>
      </c>
      <c r="RX105">
        <v>1</v>
      </c>
      <c r="RY105">
        <v>0</v>
      </c>
      <c r="RZ105">
        <v>0</v>
      </c>
      <c r="SA105">
        <v>0</v>
      </c>
      <c r="SB105">
        <v>0</v>
      </c>
      <c r="SC105">
        <v>0</v>
      </c>
      <c r="SF105" t="s">
        <v>2328</v>
      </c>
      <c r="SG105">
        <v>0</v>
      </c>
      <c r="SH105">
        <v>1</v>
      </c>
      <c r="SI105">
        <v>0</v>
      </c>
      <c r="SJ105">
        <v>0</v>
      </c>
      <c r="SK105" t="s">
        <v>2686</v>
      </c>
      <c r="SL105">
        <v>0</v>
      </c>
      <c r="SM105">
        <v>0</v>
      </c>
      <c r="SN105">
        <v>0</v>
      </c>
      <c r="SO105">
        <v>0</v>
      </c>
      <c r="SP105">
        <v>0</v>
      </c>
      <c r="SQ105">
        <v>0</v>
      </c>
      <c r="SR105">
        <v>1</v>
      </c>
      <c r="SS105">
        <v>0</v>
      </c>
      <c r="ST105">
        <v>0</v>
      </c>
      <c r="SU105">
        <v>0</v>
      </c>
      <c r="SV105">
        <v>0</v>
      </c>
      <c r="SW105">
        <v>0</v>
      </c>
      <c r="SX105">
        <v>0</v>
      </c>
      <c r="SY105">
        <v>0</v>
      </c>
      <c r="SZ105">
        <v>0</v>
      </c>
      <c r="TA105">
        <v>0</v>
      </c>
      <c r="TB105" t="s">
        <v>2676</v>
      </c>
      <c r="TC105">
        <v>1</v>
      </c>
      <c r="TD105">
        <v>0</v>
      </c>
      <c r="TE105">
        <v>0</v>
      </c>
      <c r="TF105">
        <v>0</v>
      </c>
      <c r="TG105">
        <v>0</v>
      </c>
      <c r="TH105">
        <v>1</v>
      </c>
      <c r="TI105">
        <v>0</v>
      </c>
      <c r="TJ105">
        <v>0</v>
      </c>
      <c r="TK105">
        <v>1</v>
      </c>
      <c r="TL105">
        <v>0</v>
      </c>
      <c r="TM105">
        <v>0</v>
      </c>
      <c r="TN105">
        <v>0</v>
      </c>
      <c r="AQG105" t="s">
        <v>2648</v>
      </c>
      <c r="AQH105">
        <v>0</v>
      </c>
      <c r="AQI105">
        <v>0</v>
      </c>
      <c r="AQJ105">
        <v>1</v>
      </c>
      <c r="AQK105">
        <v>0</v>
      </c>
      <c r="AQL105">
        <v>0</v>
      </c>
      <c r="AQM105">
        <v>1</v>
      </c>
      <c r="AQN105">
        <v>0</v>
      </c>
      <c r="AQO105">
        <v>0</v>
      </c>
      <c r="AQP105">
        <v>0</v>
      </c>
      <c r="AQQ105">
        <v>0</v>
      </c>
      <c r="AQS105" t="s">
        <v>2324</v>
      </c>
      <c r="AQT105">
        <v>0</v>
      </c>
      <c r="AQU105">
        <v>0</v>
      </c>
      <c r="AQV105">
        <v>0</v>
      </c>
      <c r="AQW105">
        <v>1</v>
      </c>
      <c r="AQX105">
        <v>0</v>
      </c>
      <c r="AQY105">
        <v>0</v>
      </c>
      <c r="AQZ105">
        <v>0</v>
      </c>
      <c r="ARA105">
        <v>0</v>
      </c>
      <c r="ARB105">
        <v>0</v>
      </c>
      <c r="ARC105">
        <v>0</v>
      </c>
      <c r="ARD105">
        <v>0</v>
      </c>
      <c r="ARF105" t="s">
        <v>2452</v>
      </c>
      <c r="ARG105" t="s">
        <v>2273</v>
      </c>
      <c r="ARH105" t="s">
        <v>2693</v>
      </c>
      <c r="ARI105">
        <v>0</v>
      </c>
      <c r="ARJ105">
        <v>1</v>
      </c>
      <c r="ARK105">
        <v>1</v>
      </c>
      <c r="ARL105">
        <v>0</v>
      </c>
      <c r="ARM105">
        <v>0</v>
      </c>
      <c r="ARN105">
        <v>0</v>
      </c>
      <c r="ARP105" t="s">
        <v>2236</v>
      </c>
      <c r="ASA105" t="s">
        <v>2259</v>
      </c>
      <c r="ASB105" t="s">
        <v>2680</v>
      </c>
      <c r="ASC105">
        <v>0</v>
      </c>
      <c r="ASD105">
        <v>1</v>
      </c>
      <c r="ASE105">
        <v>1</v>
      </c>
      <c r="ASF105">
        <v>0</v>
      </c>
      <c r="ASG105">
        <v>0</v>
      </c>
      <c r="ASH105">
        <v>0</v>
      </c>
      <c r="ASI105">
        <v>0</v>
      </c>
      <c r="ASJ105">
        <v>0</v>
      </c>
      <c r="ASK105">
        <v>0</v>
      </c>
      <c r="ASL105">
        <v>0</v>
      </c>
      <c r="ASN105" t="s">
        <v>2681</v>
      </c>
      <c r="ASO105">
        <v>0</v>
      </c>
      <c r="ASP105">
        <v>0</v>
      </c>
      <c r="ASQ105">
        <v>0</v>
      </c>
      <c r="ASR105">
        <v>1</v>
      </c>
      <c r="ASS105">
        <v>0</v>
      </c>
      <c r="AST105">
        <v>0</v>
      </c>
      <c r="ASU105">
        <v>0</v>
      </c>
      <c r="ASV105">
        <v>0</v>
      </c>
      <c r="ASW105">
        <v>0</v>
      </c>
      <c r="ASX105">
        <v>0</v>
      </c>
      <c r="ASZ105" t="s">
        <v>2600</v>
      </c>
      <c r="ATA105">
        <v>0</v>
      </c>
      <c r="ATB105">
        <v>0</v>
      </c>
      <c r="ATC105">
        <v>0</v>
      </c>
      <c r="ATD105">
        <v>0</v>
      </c>
      <c r="ATE105">
        <v>1</v>
      </c>
      <c r="ATF105">
        <v>0</v>
      </c>
      <c r="ATG105">
        <v>0</v>
      </c>
      <c r="ATH105">
        <v>0</v>
      </c>
      <c r="ATI105">
        <v>0</v>
      </c>
      <c r="ATK105" t="s">
        <v>2682</v>
      </c>
      <c r="ATL105">
        <v>0</v>
      </c>
      <c r="ATM105">
        <v>0</v>
      </c>
      <c r="ATN105">
        <v>0</v>
      </c>
      <c r="ATO105">
        <v>0</v>
      </c>
      <c r="ATP105">
        <v>1</v>
      </c>
      <c r="ATQ105">
        <v>1</v>
      </c>
      <c r="ATR105">
        <v>1</v>
      </c>
      <c r="ATS105">
        <v>0</v>
      </c>
      <c r="ATT105">
        <v>0</v>
      </c>
      <c r="ATV105" t="s">
        <v>2642</v>
      </c>
      <c r="ATW105" t="s">
        <v>2236</v>
      </c>
      <c r="ATY105" t="s">
        <v>2689</v>
      </c>
      <c r="ATZ105" t="s">
        <v>2642</v>
      </c>
      <c r="AUA105" t="s">
        <v>2236</v>
      </c>
      <c r="AUC105" t="s">
        <v>2690</v>
      </c>
      <c r="AUI105">
        <v>545653263</v>
      </c>
      <c r="AUJ105" s="165">
        <v>45373.396203703713</v>
      </c>
      <c r="AUM105" t="s">
        <v>2265</v>
      </c>
      <c r="AUN105" t="s">
        <v>2266</v>
      </c>
      <c r="AUO105" t="s">
        <v>2267</v>
      </c>
    </row>
    <row r="106" spans="1:598 1125:1237" x14ac:dyDescent="0.35">
      <c r="A106">
        <v>105</v>
      </c>
      <c r="B106" t="s">
        <v>2694</v>
      </c>
      <c r="C106" s="165">
        <v>45372</v>
      </c>
      <c r="D106" t="s">
        <v>2695</v>
      </c>
      <c r="E106" t="s">
        <v>2696</v>
      </c>
      <c r="F106" s="165">
        <v>45372.731643796287</v>
      </c>
      <c r="G106" s="165">
        <v>45373.488743356487</v>
      </c>
      <c r="H106" t="s">
        <v>2229</v>
      </c>
      <c r="K106" t="s">
        <v>2590</v>
      </c>
      <c r="L106" s="165">
        <v>45372</v>
      </c>
      <c r="M106" t="s">
        <v>99</v>
      </c>
      <c r="N106" t="s">
        <v>2697</v>
      </c>
      <c r="O106" t="s">
        <v>106</v>
      </c>
      <c r="P106" t="s">
        <v>2233</v>
      </c>
      <c r="S106" t="s">
        <v>2592</v>
      </c>
      <c r="T106" t="s">
        <v>2698</v>
      </c>
      <c r="V106" t="s">
        <v>2236</v>
      </c>
      <c r="X106" t="s">
        <v>510</v>
      </c>
      <c r="AA106" t="s">
        <v>2315</v>
      </c>
      <c r="AB106">
        <v>1</v>
      </c>
      <c r="AC106">
        <v>1</v>
      </c>
      <c r="AD106">
        <v>0</v>
      </c>
      <c r="AE106">
        <v>0</v>
      </c>
      <c r="AF106">
        <v>2</v>
      </c>
      <c r="AH106" t="s">
        <v>2239</v>
      </c>
      <c r="AI106">
        <v>3000</v>
      </c>
      <c r="AJ106" t="s">
        <v>2240</v>
      </c>
      <c r="AM106">
        <v>15</v>
      </c>
      <c r="AN106">
        <v>120</v>
      </c>
      <c r="AO106">
        <v>1</v>
      </c>
      <c r="AP106">
        <v>200</v>
      </c>
      <c r="AQ106">
        <v>0</v>
      </c>
      <c r="AS106" t="s">
        <v>2239</v>
      </c>
      <c r="AT106" t="s">
        <v>2241</v>
      </c>
      <c r="AU106">
        <v>1</v>
      </c>
      <c r="AV106">
        <v>1</v>
      </c>
      <c r="AW106">
        <v>2000</v>
      </c>
      <c r="AX106">
        <v>2500</v>
      </c>
      <c r="AY106" t="s">
        <v>2379</v>
      </c>
      <c r="BB106">
        <v>20</v>
      </c>
      <c r="BC106">
        <v>120</v>
      </c>
      <c r="BD106">
        <v>1</v>
      </c>
      <c r="BE106">
        <v>200</v>
      </c>
      <c r="BF106">
        <v>0</v>
      </c>
      <c r="BW106" t="s">
        <v>510</v>
      </c>
      <c r="CS106" t="s">
        <v>510</v>
      </c>
      <c r="CT106">
        <v>0</v>
      </c>
      <c r="CU106">
        <v>0</v>
      </c>
      <c r="CV106">
        <v>0</v>
      </c>
      <c r="CW106">
        <v>1</v>
      </c>
      <c r="EK106" t="s">
        <v>2290</v>
      </c>
      <c r="EL106">
        <v>0</v>
      </c>
      <c r="EM106">
        <v>0</v>
      </c>
      <c r="EN106">
        <v>0</v>
      </c>
      <c r="EO106">
        <v>0</v>
      </c>
      <c r="EP106">
        <v>1</v>
      </c>
      <c r="EQ106">
        <v>1</v>
      </c>
      <c r="JB106" t="s">
        <v>2699</v>
      </c>
      <c r="JC106">
        <v>1</v>
      </c>
      <c r="JD106">
        <v>1</v>
      </c>
      <c r="JE106">
        <v>0</v>
      </c>
      <c r="JF106">
        <v>0</v>
      </c>
      <c r="JG106">
        <v>0</v>
      </c>
      <c r="JH106">
        <v>0</v>
      </c>
      <c r="JI106">
        <v>0</v>
      </c>
      <c r="JJ106">
        <v>0</v>
      </c>
      <c r="JK106">
        <v>0</v>
      </c>
      <c r="JL106">
        <v>0</v>
      </c>
      <c r="JM106">
        <v>0</v>
      </c>
      <c r="JN106">
        <v>0</v>
      </c>
      <c r="JO106">
        <v>1</v>
      </c>
      <c r="JP106">
        <v>0</v>
      </c>
      <c r="JQ106">
        <v>1</v>
      </c>
      <c r="JR106">
        <v>0</v>
      </c>
      <c r="JS106">
        <v>4</v>
      </c>
      <c r="JT106">
        <v>7</v>
      </c>
      <c r="JV106" t="s">
        <v>2239</v>
      </c>
      <c r="JW106">
        <v>1000</v>
      </c>
      <c r="JX106" t="s">
        <v>2379</v>
      </c>
      <c r="KA106">
        <v>15</v>
      </c>
      <c r="KB106">
        <v>20</v>
      </c>
      <c r="KC106">
        <v>1</v>
      </c>
      <c r="KD106">
        <v>200</v>
      </c>
      <c r="KE106">
        <v>0</v>
      </c>
      <c r="KG106" t="s">
        <v>2239</v>
      </c>
      <c r="KH106" t="s">
        <v>2269</v>
      </c>
      <c r="KI106">
        <v>1</v>
      </c>
      <c r="KJ106">
        <v>1</v>
      </c>
      <c r="KK106">
        <v>9000</v>
      </c>
      <c r="KL106">
        <v>300</v>
      </c>
      <c r="KM106" t="s">
        <v>2379</v>
      </c>
      <c r="KP106">
        <v>20</v>
      </c>
      <c r="KQ106">
        <v>20</v>
      </c>
      <c r="KR106">
        <v>1</v>
      </c>
      <c r="KS106">
        <v>200</v>
      </c>
      <c r="KT106">
        <v>0</v>
      </c>
      <c r="PN106" t="s">
        <v>2239</v>
      </c>
      <c r="PO106">
        <v>2000</v>
      </c>
      <c r="PP106" t="s">
        <v>2240</v>
      </c>
      <c r="PS106">
        <v>20</v>
      </c>
      <c r="PT106">
        <v>120</v>
      </c>
      <c r="PU106">
        <v>1</v>
      </c>
      <c r="PV106">
        <v>300</v>
      </c>
      <c r="PW106">
        <v>0</v>
      </c>
      <c r="QM106" t="s">
        <v>2239</v>
      </c>
      <c r="QN106">
        <v>600</v>
      </c>
      <c r="QO106" t="s">
        <v>2240</v>
      </c>
      <c r="QR106">
        <v>15</v>
      </c>
      <c r="QS106">
        <v>120</v>
      </c>
      <c r="QT106">
        <v>1</v>
      </c>
      <c r="QU106">
        <v>300</v>
      </c>
      <c r="QV106">
        <v>0</v>
      </c>
      <c r="QX106" t="s">
        <v>510</v>
      </c>
      <c r="SF106" t="s">
        <v>510</v>
      </c>
      <c r="SG106">
        <v>0</v>
      </c>
      <c r="SH106">
        <v>0</v>
      </c>
      <c r="SI106">
        <v>0</v>
      </c>
      <c r="SJ106">
        <v>1</v>
      </c>
      <c r="AQG106" t="s">
        <v>2700</v>
      </c>
      <c r="AQH106">
        <v>0</v>
      </c>
      <c r="AQI106">
        <v>0</v>
      </c>
      <c r="AQJ106">
        <v>0</v>
      </c>
      <c r="AQK106">
        <v>0</v>
      </c>
      <c r="AQL106">
        <v>0</v>
      </c>
      <c r="AQM106">
        <v>0</v>
      </c>
      <c r="AQN106">
        <v>0</v>
      </c>
      <c r="AQO106">
        <v>0</v>
      </c>
      <c r="AQP106">
        <v>0</v>
      </c>
      <c r="AQQ106">
        <v>1</v>
      </c>
      <c r="AQS106" t="s">
        <v>2700</v>
      </c>
      <c r="AQT106">
        <v>0</v>
      </c>
      <c r="AQU106">
        <v>0</v>
      </c>
      <c r="AQV106">
        <v>0</v>
      </c>
      <c r="AQW106">
        <v>0</v>
      </c>
      <c r="AQX106">
        <v>0</v>
      </c>
      <c r="AQY106">
        <v>0</v>
      </c>
      <c r="AQZ106">
        <v>0</v>
      </c>
      <c r="ARA106">
        <v>0</v>
      </c>
      <c r="ARB106">
        <v>0</v>
      </c>
      <c r="ARC106">
        <v>0</v>
      </c>
      <c r="ARD106">
        <v>1</v>
      </c>
      <c r="ARF106" t="s">
        <v>2452</v>
      </c>
      <c r="ARG106" t="s">
        <v>2258</v>
      </c>
      <c r="ARH106" t="s">
        <v>2700</v>
      </c>
      <c r="ARI106">
        <v>0</v>
      </c>
      <c r="ARJ106">
        <v>0</v>
      </c>
      <c r="ARK106">
        <v>0</v>
      </c>
      <c r="ARL106">
        <v>0</v>
      </c>
      <c r="ARM106">
        <v>0</v>
      </c>
      <c r="ARN106">
        <v>1</v>
      </c>
      <c r="ARP106" t="s">
        <v>510</v>
      </c>
      <c r="ASA106" t="s">
        <v>2701</v>
      </c>
      <c r="ASB106" t="s">
        <v>2700</v>
      </c>
      <c r="ASC106">
        <v>0</v>
      </c>
      <c r="ASD106">
        <v>0</v>
      </c>
      <c r="ASE106">
        <v>0</v>
      </c>
      <c r="ASF106">
        <v>0</v>
      </c>
      <c r="ASG106">
        <v>0</v>
      </c>
      <c r="ASH106">
        <v>0</v>
      </c>
      <c r="ASI106">
        <v>0</v>
      </c>
      <c r="ASJ106">
        <v>0</v>
      </c>
      <c r="ASK106">
        <v>0</v>
      </c>
      <c r="ASL106">
        <v>1</v>
      </c>
      <c r="ASN106" t="s">
        <v>2700</v>
      </c>
      <c r="ASO106">
        <v>0</v>
      </c>
      <c r="ASP106">
        <v>0</v>
      </c>
      <c r="ASQ106">
        <v>0</v>
      </c>
      <c r="ASR106">
        <v>0</v>
      </c>
      <c r="ASS106">
        <v>0</v>
      </c>
      <c r="AST106">
        <v>0</v>
      </c>
      <c r="ASU106">
        <v>0</v>
      </c>
      <c r="ASV106">
        <v>0</v>
      </c>
      <c r="ASW106">
        <v>0</v>
      </c>
      <c r="ASX106">
        <v>1</v>
      </c>
      <c r="ASZ106" t="s">
        <v>2700</v>
      </c>
      <c r="ATA106">
        <v>0</v>
      </c>
      <c r="ATB106">
        <v>0</v>
      </c>
      <c r="ATC106">
        <v>0</v>
      </c>
      <c r="ATD106">
        <v>0</v>
      </c>
      <c r="ATE106">
        <v>0</v>
      </c>
      <c r="ATF106">
        <v>0</v>
      </c>
      <c r="ATG106">
        <v>0</v>
      </c>
      <c r="ATH106">
        <v>0</v>
      </c>
      <c r="ATI106">
        <v>1</v>
      </c>
      <c r="ATK106" t="s">
        <v>2260</v>
      </c>
      <c r="ATL106">
        <v>0</v>
      </c>
      <c r="ATM106">
        <v>0</v>
      </c>
      <c r="ATN106">
        <v>0</v>
      </c>
      <c r="ATO106">
        <v>0</v>
      </c>
      <c r="ATP106">
        <v>0</v>
      </c>
      <c r="ATQ106">
        <v>0</v>
      </c>
      <c r="ATR106">
        <v>0</v>
      </c>
      <c r="ATS106">
        <v>0</v>
      </c>
      <c r="ATT106">
        <v>1</v>
      </c>
      <c r="ATV106" t="s">
        <v>2307</v>
      </c>
      <c r="ATW106" t="s">
        <v>2700</v>
      </c>
      <c r="ATZ106" t="s">
        <v>2307</v>
      </c>
      <c r="AUA106" t="s">
        <v>2700</v>
      </c>
      <c r="AUD106" t="s">
        <v>2702</v>
      </c>
      <c r="AUF106" t="s">
        <v>2703</v>
      </c>
      <c r="AUI106">
        <v>545698014</v>
      </c>
      <c r="AUJ106" s="165">
        <v>45373.489212962959</v>
      </c>
      <c r="AUM106" t="s">
        <v>2265</v>
      </c>
      <c r="AUN106" t="s">
        <v>2266</v>
      </c>
      <c r="AUO106" t="s">
        <v>2267</v>
      </c>
    </row>
    <row r="107" spans="1:598 1125:1237" x14ac:dyDescent="0.35">
      <c r="A107">
        <v>106</v>
      </c>
      <c r="B107" t="s">
        <v>2704</v>
      </c>
      <c r="C107" s="165">
        <v>45373</v>
      </c>
      <c r="D107" t="s">
        <v>2695</v>
      </c>
      <c r="E107" t="s">
        <v>2696</v>
      </c>
      <c r="F107" s="165">
        <v>45373.361477534723</v>
      </c>
      <c r="G107" s="165">
        <v>45373.488957847221</v>
      </c>
      <c r="H107" t="s">
        <v>2229</v>
      </c>
      <c r="K107" t="s">
        <v>2590</v>
      </c>
      <c r="L107" s="165">
        <v>45373</v>
      </c>
      <c r="M107" t="s">
        <v>99</v>
      </c>
      <c r="N107" t="s">
        <v>2697</v>
      </c>
      <c r="O107" t="s">
        <v>106</v>
      </c>
      <c r="P107" t="s">
        <v>2233</v>
      </c>
      <c r="S107" t="s">
        <v>2592</v>
      </c>
      <c r="T107" t="s">
        <v>2698</v>
      </c>
      <c r="V107" t="s">
        <v>2236</v>
      </c>
      <c r="X107" t="s">
        <v>510</v>
      </c>
      <c r="AA107" t="s">
        <v>2315</v>
      </c>
      <c r="AB107">
        <v>1</v>
      </c>
      <c r="AC107">
        <v>1</v>
      </c>
      <c r="AD107">
        <v>0</v>
      </c>
      <c r="AE107">
        <v>0</v>
      </c>
      <c r="AF107">
        <v>2</v>
      </c>
      <c r="AH107" t="s">
        <v>2239</v>
      </c>
      <c r="AI107">
        <v>3500</v>
      </c>
      <c r="AJ107" t="s">
        <v>2379</v>
      </c>
      <c r="AM107">
        <v>20</v>
      </c>
      <c r="AN107">
        <v>120</v>
      </c>
      <c r="AO107">
        <v>1</v>
      </c>
      <c r="AP107">
        <v>200</v>
      </c>
      <c r="AQ107">
        <v>0</v>
      </c>
      <c r="AS107" t="s">
        <v>2239</v>
      </c>
      <c r="AT107" t="s">
        <v>2241</v>
      </c>
      <c r="AU107">
        <v>1</v>
      </c>
      <c r="AV107">
        <v>1</v>
      </c>
      <c r="AW107">
        <v>1750</v>
      </c>
      <c r="AX107">
        <v>2250</v>
      </c>
      <c r="AY107" t="s">
        <v>2379</v>
      </c>
      <c r="BB107">
        <v>15</v>
      </c>
      <c r="BC107">
        <v>120</v>
      </c>
      <c r="BD107">
        <v>1</v>
      </c>
      <c r="BE107">
        <v>200</v>
      </c>
      <c r="BF107">
        <v>0</v>
      </c>
      <c r="BW107" t="s">
        <v>510</v>
      </c>
      <c r="CS107" t="s">
        <v>510</v>
      </c>
      <c r="CT107">
        <v>0</v>
      </c>
      <c r="CU107">
        <v>0</v>
      </c>
      <c r="CV107">
        <v>0</v>
      </c>
      <c r="CW107">
        <v>1</v>
      </c>
      <c r="EK107" t="s">
        <v>2290</v>
      </c>
      <c r="EL107">
        <v>0</v>
      </c>
      <c r="EM107">
        <v>0</v>
      </c>
      <c r="EN107">
        <v>0</v>
      </c>
      <c r="EO107">
        <v>0</v>
      </c>
      <c r="EP107">
        <v>1</v>
      </c>
      <c r="EQ107">
        <v>1</v>
      </c>
      <c r="JB107" t="s">
        <v>2705</v>
      </c>
      <c r="JC107">
        <v>1</v>
      </c>
      <c r="JD107">
        <v>1</v>
      </c>
      <c r="JE107">
        <v>0</v>
      </c>
      <c r="JF107">
        <v>0</v>
      </c>
      <c r="JG107">
        <v>0</v>
      </c>
      <c r="JH107">
        <v>0</v>
      </c>
      <c r="JI107">
        <v>0</v>
      </c>
      <c r="JJ107">
        <v>0</v>
      </c>
      <c r="JK107">
        <v>0</v>
      </c>
      <c r="JL107">
        <v>0</v>
      </c>
      <c r="JM107">
        <v>0</v>
      </c>
      <c r="JN107">
        <v>0</v>
      </c>
      <c r="JO107">
        <v>1</v>
      </c>
      <c r="JP107">
        <v>0</v>
      </c>
      <c r="JQ107">
        <v>1</v>
      </c>
      <c r="JR107">
        <v>0</v>
      </c>
      <c r="JS107">
        <v>4</v>
      </c>
      <c r="JT107">
        <v>7</v>
      </c>
      <c r="JV107" t="s">
        <v>2239</v>
      </c>
      <c r="JW107">
        <v>1250</v>
      </c>
      <c r="JX107" t="s">
        <v>2379</v>
      </c>
      <c r="KA107">
        <v>15</v>
      </c>
      <c r="KB107">
        <v>20</v>
      </c>
      <c r="KC107">
        <v>1</v>
      </c>
      <c r="KD107">
        <v>200</v>
      </c>
      <c r="KE107">
        <v>0</v>
      </c>
      <c r="KG107" t="s">
        <v>2239</v>
      </c>
      <c r="KH107" t="s">
        <v>2269</v>
      </c>
      <c r="KI107">
        <v>1</v>
      </c>
      <c r="KJ107">
        <v>1</v>
      </c>
      <c r="KK107">
        <v>11000</v>
      </c>
      <c r="KL107">
        <v>500</v>
      </c>
      <c r="KM107" t="s">
        <v>2379</v>
      </c>
      <c r="KP107">
        <v>15</v>
      </c>
      <c r="KQ107">
        <v>20</v>
      </c>
      <c r="KR107">
        <v>1</v>
      </c>
      <c r="KS107">
        <v>200</v>
      </c>
      <c r="KT107">
        <v>0</v>
      </c>
      <c r="PN107" t="s">
        <v>2239</v>
      </c>
      <c r="PO107">
        <v>2250</v>
      </c>
      <c r="PP107" t="s">
        <v>2240</v>
      </c>
      <c r="PS107">
        <v>300</v>
      </c>
      <c r="PT107">
        <v>120</v>
      </c>
      <c r="PU107">
        <v>0</v>
      </c>
      <c r="PV107">
        <v>300</v>
      </c>
      <c r="PW107">
        <v>0</v>
      </c>
      <c r="QM107" t="s">
        <v>2239</v>
      </c>
      <c r="QN107">
        <v>750</v>
      </c>
      <c r="QO107" t="s">
        <v>2240</v>
      </c>
      <c r="QR107">
        <v>15</v>
      </c>
      <c r="QS107">
        <v>120</v>
      </c>
      <c r="QT107">
        <v>1</v>
      </c>
      <c r="QU107">
        <v>200</v>
      </c>
      <c r="QV107">
        <v>0</v>
      </c>
      <c r="QX107" t="s">
        <v>510</v>
      </c>
      <c r="SF107" t="s">
        <v>510</v>
      </c>
      <c r="SG107">
        <v>0</v>
      </c>
      <c r="SH107">
        <v>0</v>
      </c>
      <c r="SI107">
        <v>0</v>
      </c>
      <c r="SJ107">
        <v>1</v>
      </c>
      <c r="AQG107" t="s">
        <v>2700</v>
      </c>
      <c r="AQH107">
        <v>0</v>
      </c>
      <c r="AQI107">
        <v>0</v>
      </c>
      <c r="AQJ107">
        <v>0</v>
      </c>
      <c r="AQK107">
        <v>0</v>
      </c>
      <c r="AQL107">
        <v>0</v>
      </c>
      <c r="AQM107">
        <v>0</v>
      </c>
      <c r="AQN107">
        <v>0</v>
      </c>
      <c r="AQO107">
        <v>0</v>
      </c>
      <c r="AQP107">
        <v>0</v>
      </c>
      <c r="AQQ107">
        <v>1</v>
      </c>
      <c r="AQS107" t="s">
        <v>2303</v>
      </c>
      <c r="AQT107">
        <v>1</v>
      </c>
      <c r="AQU107">
        <v>0</v>
      </c>
      <c r="AQV107">
        <v>0</v>
      </c>
      <c r="AQW107">
        <v>0</v>
      </c>
      <c r="AQX107">
        <v>0</v>
      </c>
      <c r="AQY107">
        <v>0</v>
      </c>
      <c r="AQZ107">
        <v>0</v>
      </c>
      <c r="ARA107">
        <v>0</v>
      </c>
      <c r="ARB107">
        <v>0</v>
      </c>
      <c r="ARC107">
        <v>0</v>
      </c>
      <c r="ARD107">
        <v>0</v>
      </c>
      <c r="ARF107" t="s">
        <v>2257</v>
      </c>
      <c r="ARG107" t="s">
        <v>2700</v>
      </c>
      <c r="ARH107" t="s">
        <v>2700</v>
      </c>
      <c r="ARI107">
        <v>0</v>
      </c>
      <c r="ARJ107">
        <v>0</v>
      </c>
      <c r="ARK107">
        <v>0</v>
      </c>
      <c r="ARL107">
        <v>0</v>
      </c>
      <c r="ARM107">
        <v>0</v>
      </c>
      <c r="ARN107">
        <v>1</v>
      </c>
      <c r="ARO107" t="s">
        <v>2700</v>
      </c>
      <c r="ARP107" t="s">
        <v>510</v>
      </c>
      <c r="ASA107" t="s">
        <v>2701</v>
      </c>
      <c r="ASB107" t="s">
        <v>2700</v>
      </c>
      <c r="ASC107">
        <v>0</v>
      </c>
      <c r="ASD107">
        <v>0</v>
      </c>
      <c r="ASE107">
        <v>0</v>
      </c>
      <c r="ASF107">
        <v>0</v>
      </c>
      <c r="ASG107">
        <v>0</v>
      </c>
      <c r="ASH107">
        <v>0</v>
      </c>
      <c r="ASI107">
        <v>0</v>
      </c>
      <c r="ASJ107">
        <v>0</v>
      </c>
      <c r="ASK107">
        <v>0</v>
      </c>
      <c r="ASL107">
        <v>1</v>
      </c>
      <c r="ASN107" t="s">
        <v>2700</v>
      </c>
      <c r="ASO107">
        <v>0</v>
      </c>
      <c r="ASP107">
        <v>0</v>
      </c>
      <c r="ASQ107">
        <v>0</v>
      </c>
      <c r="ASR107">
        <v>0</v>
      </c>
      <c r="ASS107">
        <v>0</v>
      </c>
      <c r="AST107">
        <v>0</v>
      </c>
      <c r="ASU107">
        <v>0</v>
      </c>
      <c r="ASV107">
        <v>0</v>
      </c>
      <c r="ASW107">
        <v>0</v>
      </c>
      <c r="ASX107">
        <v>1</v>
      </c>
      <c r="ASZ107" t="s">
        <v>2700</v>
      </c>
      <c r="ATA107">
        <v>0</v>
      </c>
      <c r="ATB107">
        <v>0</v>
      </c>
      <c r="ATC107">
        <v>0</v>
      </c>
      <c r="ATD107">
        <v>0</v>
      </c>
      <c r="ATE107">
        <v>0</v>
      </c>
      <c r="ATF107">
        <v>0</v>
      </c>
      <c r="ATG107">
        <v>0</v>
      </c>
      <c r="ATH107">
        <v>0</v>
      </c>
      <c r="ATI107">
        <v>1</v>
      </c>
      <c r="ATK107" t="s">
        <v>2260</v>
      </c>
      <c r="ATL107">
        <v>0</v>
      </c>
      <c r="ATM107">
        <v>0</v>
      </c>
      <c r="ATN107">
        <v>0</v>
      </c>
      <c r="ATO107">
        <v>0</v>
      </c>
      <c r="ATP107">
        <v>0</v>
      </c>
      <c r="ATQ107">
        <v>0</v>
      </c>
      <c r="ATR107">
        <v>0</v>
      </c>
      <c r="ATS107">
        <v>0</v>
      </c>
      <c r="ATT107">
        <v>1</v>
      </c>
      <c r="ATV107" t="s">
        <v>2307</v>
      </c>
      <c r="ATW107" t="s">
        <v>2700</v>
      </c>
      <c r="ATZ107" t="s">
        <v>2307</v>
      </c>
      <c r="AUA107" t="s">
        <v>2700</v>
      </c>
      <c r="AUD107" t="s">
        <v>2706</v>
      </c>
      <c r="AUF107" t="s">
        <v>2703</v>
      </c>
      <c r="AUI107">
        <v>545698027</v>
      </c>
      <c r="AUJ107" s="165">
        <v>45373.489247685182</v>
      </c>
      <c r="AUM107" t="s">
        <v>2265</v>
      </c>
      <c r="AUN107" t="s">
        <v>2266</v>
      </c>
      <c r="AUO107" t="s">
        <v>2267</v>
      </c>
    </row>
    <row r="108" spans="1:598 1125:1237" x14ac:dyDescent="0.35">
      <c r="A108">
        <v>107</v>
      </c>
      <c r="B108" t="s">
        <v>2707</v>
      </c>
      <c r="C108" s="165">
        <v>45373</v>
      </c>
      <c r="D108" t="s">
        <v>2695</v>
      </c>
      <c r="E108" t="s">
        <v>2696</v>
      </c>
      <c r="F108" s="165">
        <v>45373.483553969912</v>
      </c>
      <c r="G108" s="165">
        <v>45373.488860682883</v>
      </c>
      <c r="H108" t="s">
        <v>2229</v>
      </c>
      <c r="K108" t="s">
        <v>2590</v>
      </c>
      <c r="L108" s="165">
        <v>45373</v>
      </c>
      <c r="M108" t="s">
        <v>99</v>
      </c>
      <c r="N108" t="s">
        <v>2697</v>
      </c>
      <c r="O108" t="s">
        <v>106</v>
      </c>
      <c r="P108" t="s">
        <v>2233</v>
      </c>
      <c r="S108" t="s">
        <v>2592</v>
      </c>
      <c r="T108" t="s">
        <v>2698</v>
      </c>
      <c r="V108" t="s">
        <v>2236</v>
      </c>
      <c r="X108" t="s">
        <v>510</v>
      </c>
      <c r="AA108" t="s">
        <v>2315</v>
      </c>
      <c r="AB108">
        <v>1</v>
      </c>
      <c r="AC108">
        <v>1</v>
      </c>
      <c r="AD108">
        <v>0</v>
      </c>
      <c r="AE108">
        <v>0</v>
      </c>
      <c r="AF108">
        <v>2</v>
      </c>
      <c r="AH108" t="s">
        <v>2239</v>
      </c>
      <c r="AI108">
        <v>2750</v>
      </c>
      <c r="AJ108" t="s">
        <v>2240</v>
      </c>
      <c r="AM108">
        <v>20</v>
      </c>
      <c r="AN108">
        <v>120</v>
      </c>
      <c r="AO108">
        <v>1</v>
      </c>
      <c r="AP108">
        <v>200</v>
      </c>
      <c r="AQ108">
        <v>0</v>
      </c>
      <c r="AS108" t="s">
        <v>2239</v>
      </c>
      <c r="AT108" t="s">
        <v>2241</v>
      </c>
      <c r="AU108">
        <v>1</v>
      </c>
      <c r="AV108">
        <v>1</v>
      </c>
      <c r="AW108">
        <v>1500</v>
      </c>
      <c r="AX108">
        <v>2000</v>
      </c>
      <c r="AY108" t="s">
        <v>2379</v>
      </c>
      <c r="BB108">
        <v>20</v>
      </c>
      <c r="BC108">
        <v>120</v>
      </c>
      <c r="BD108">
        <v>1</v>
      </c>
      <c r="BE108">
        <v>200</v>
      </c>
      <c r="BF108">
        <v>0</v>
      </c>
      <c r="BW108" t="s">
        <v>510</v>
      </c>
      <c r="CS108" t="s">
        <v>510</v>
      </c>
      <c r="CT108">
        <v>0</v>
      </c>
      <c r="CU108">
        <v>0</v>
      </c>
      <c r="CV108">
        <v>0</v>
      </c>
      <c r="CW108">
        <v>1</v>
      </c>
      <c r="EK108" t="s">
        <v>2290</v>
      </c>
      <c r="EL108">
        <v>0</v>
      </c>
      <c r="EM108">
        <v>0</v>
      </c>
      <c r="EN108">
        <v>0</v>
      </c>
      <c r="EO108">
        <v>0</v>
      </c>
      <c r="EP108">
        <v>1</v>
      </c>
      <c r="EQ108">
        <v>1</v>
      </c>
      <c r="JB108" t="s">
        <v>2699</v>
      </c>
      <c r="JC108">
        <v>1</v>
      </c>
      <c r="JD108">
        <v>1</v>
      </c>
      <c r="JE108">
        <v>0</v>
      </c>
      <c r="JF108">
        <v>0</v>
      </c>
      <c r="JG108">
        <v>0</v>
      </c>
      <c r="JH108">
        <v>0</v>
      </c>
      <c r="JI108">
        <v>0</v>
      </c>
      <c r="JJ108">
        <v>0</v>
      </c>
      <c r="JK108">
        <v>0</v>
      </c>
      <c r="JL108">
        <v>0</v>
      </c>
      <c r="JM108">
        <v>0</v>
      </c>
      <c r="JN108">
        <v>0</v>
      </c>
      <c r="JO108">
        <v>1</v>
      </c>
      <c r="JP108">
        <v>0</v>
      </c>
      <c r="JQ108">
        <v>1</v>
      </c>
      <c r="JR108">
        <v>0</v>
      </c>
      <c r="JS108">
        <v>4</v>
      </c>
      <c r="JT108">
        <v>7</v>
      </c>
      <c r="JV108" t="s">
        <v>2242</v>
      </c>
      <c r="JW108">
        <v>1500</v>
      </c>
      <c r="JX108" t="s">
        <v>2379</v>
      </c>
      <c r="KA108">
        <v>100</v>
      </c>
      <c r="KB108">
        <v>15</v>
      </c>
      <c r="KC108">
        <v>0</v>
      </c>
      <c r="KD108">
        <v>200</v>
      </c>
      <c r="KE108">
        <v>0</v>
      </c>
      <c r="KG108" t="s">
        <v>2242</v>
      </c>
      <c r="KH108" t="s">
        <v>2269</v>
      </c>
      <c r="KI108">
        <v>1</v>
      </c>
      <c r="KJ108">
        <v>1</v>
      </c>
      <c r="KK108">
        <v>10500</v>
      </c>
      <c r="KL108">
        <v>450</v>
      </c>
      <c r="KM108" t="s">
        <v>2379</v>
      </c>
      <c r="KP108">
        <v>10</v>
      </c>
      <c r="KQ108">
        <v>15</v>
      </c>
      <c r="KR108">
        <v>1</v>
      </c>
      <c r="KS108">
        <v>100</v>
      </c>
      <c r="KT108">
        <v>0</v>
      </c>
      <c r="PN108" t="s">
        <v>2239</v>
      </c>
      <c r="PO108">
        <v>2500</v>
      </c>
      <c r="PP108" t="s">
        <v>2240</v>
      </c>
      <c r="PS108">
        <v>20</v>
      </c>
      <c r="PT108">
        <v>120</v>
      </c>
      <c r="PU108">
        <v>1</v>
      </c>
      <c r="PV108">
        <v>200</v>
      </c>
      <c r="PW108">
        <v>0</v>
      </c>
      <c r="QM108" t="s">
        <v>2239</v>
      </c>
      <c r="QN108">
        <v>750</v>
      </c>
      <c r="QO108" t="s">
        <v>2240</v>
      </c>
      <c r="QR108">
        <v>15</v>
      </c>
      <c r="QS108">
        <v>120</v>
      </c>
      <c r="QT108">
        <v>1</v>
      </c>
      <c r="QU108">
        <v>300</v>
      </c>
      <c r="QV108">
        <v>0</v>
      </c>
      <c r="QX108" t="s">
        <v>510</v>
      </c>
      <c r="SF108" t="s">
        <v>510</v>
      </c>
      <c r="SG108">
        <v>0</v>
      </c>
      <c r="SH108">
        <v>0</v>
      </c>
      <c r="SI108">
        <v>0</v>
      </c>
      <c r="SJ108">
        <v>1</v>
      </c>
      <c r="AQG108" t="s">
        <v>2606</v>
      </c>
      <c r="AQH108">
        <v>0</v>
      </c>
      <c r="AQI108">
        <v>0</v>
      </c>
      <c r="AQJ108">
        <v>0</v>
      </c>
      <c r="AQK108">
        <v>0</v>
      </c>
      <c r="AQL108">
        <v>0</v>
      </c>
      <c r="AQM108">
        <v>1</v>
      </c>
      <c r="AQN108">
        <v>0</v>
      </c>
      <c r="AQO108">
        <v>0</v>
      </c>
      <c r="AQP108">
        <v>0</v>
      </c>
      <c r="AQQ108">
        <v>0</v>
      </c>
      <c r="AQS108" t="s">
        <v>2700</v>
      </c>
      <c r="AQT108">
        <v>0</v>
      </c>
      <c r="AQU108">
        <v>0</v>
      </c>
      <c r="AQV108">
        <v>0</v>
      </c>
      <c r="AQW108">
        <v>0</v>
      </c>
      <c r="AQX108">
        <v>0</v>
      </c>
      <c r="AQY108">
        <v>0</v>
      </c>
      <c r="AQZ108">
        <v>0</v>
      </c>
      <c r="ARA108">
        <v>0</v>
      </c>
      <c r="ARB108">
        <v>0</v>
      </c>
      <c r="ARC108">
        <v>0</v>
      </c>
      <c r="ARD108">
        <v>1</v>
      </c>
      <c r="ARF108" t="s">
        <v>2257</v>
      </c>
      <c r="ARG108" t="s">
        <v>2700</v>
      </c>
      <c r="ARH108" t="s">
        <v>2700</v>
      </c>
      <c r="ARI108">
        <v>0</v>
      </c>
      <c r="ARJ108">
        <v>0</v>
      </c>
      <c r="ARK108">
        <v>0</v>
      </c>
      <c r="ARL108">
        <v>0</v>
      </c>
      <c r="ARM108">
        <v>0</v>
      </c>
      <c r="ARN108">
        <v>1</v>
      </c>
      <c r="ARP108" t="s">
        <v>510</v>
      </c>
      <c r="ASA108" t="s">
        <v>2701</v>
      </c>
      <c r="ASB108" t="s">
        <v>2700</v>
      </c>
      <c r="ASC108">
        <v>0</v>
      </c>
      <c r="ASD108">
        <v>0</v>
      </c>
      <c r="ASE108">
        <v>0</v>
      </c>
      <c r="ASF108">
        <v>0</v>
      </c>
      <c r="ASG108">
        <v>0</v>
      </c>
      <c r="ASH108">
        <v>0</v>
      </c>
      <c r="ASI108">
        <v>0</v>
      </c>
      <c r="ASJ108">
        <v>0</v>
      </c>
      <c r="ASK108">
        <v>0</v>
      </c>
      <c r="ASL108">
        <v>1</v>
      </c>
      <c r="ASN108" t="s">
        <v>2700</v>
      </c>
      <c r="ASO108">
        <v>0</v>
      </c>
      <c r="ASP108">
        <v>0</v>
      </c>
      <c r="ASQ108">
        <v>0</v>
      </c>
      <c r="ASR108">
        <v>0</v>
      </c>
      <c r="ASS108">
        <v>0</v>
      </c>
      <c r="AST108">
        <v>0</v>
      </c>
      <c r="ASU108">
        <v>0</v>
      </c>
      <c r="ASV108">
        <v>0</v>
      </c>
      <c r="ASW108">
        <v>0</v>
      </c>
      <c r="ASX108">
        <v>1</v>
      </c>
      <c r="ASZ108" t="s">
        <v>2600</v>
      </c>
      <c r="ATA108">
        <v>0</v>
      </c>
      <c r="ATB108">
        <v>0</v>
      </c>
      <c r="ATC108">
        <v>0</v>
      </c>
      <c r="ATD108">
        <v>0</v>
      </c>
      <c r="ATE108">
        <v>1</v>
      </c>
      <c r="ATF108">
        <v>0</v>
      </c>
      <c r="ATG108">
        <v>0</v>
      </c>
      <c r="ATH108">
        <v>0</v>
      </c>
      <c r="ATI108">
        <v>0</v>
      </c>
      <c r="ATK108" t="s">
        <v>2260</v>
      </c>
      <c r="ATL108">
        <v>0</v>
      </c>
      <c r="ATM108">
        <v>0</v>
      </c>
      <c r="ATN108">
        <v>0</v>
      </c>
      <c r="ATO108">
        <v>0</v>
      </c>
      <c r="ATP108">
        <v>0</v>
      </c>
      <c r="ATQ108">
        <v>0</v>
      </c>
      <c r="ATR108">
        <v>0</v>
      </c>
      <c r="ATS108">
        <v>0</v>
      </c>
      <c r="ATT108">
        <v>1</v>
      </c>
      <c r="ATV108" t="s">
        <v>2307</v>
      </c>
      <c r="ATW108" t="s">
        <v>2700</v>
      </c>
      <c r="ATZ108" t="s">
        <v>2307</v>
      </c>
      <c r="AUA108" t="s">
        <v>2700</v>
      </c>
      <c r="AUD108" t="s">
        <v>2702</v>
      </c>
      <c r="AUF108" t="s">
        <v>2703</v>
      </c>
      <c r="AUI108">
        <v>545698046</v>
      </c>
      <c r="AUJ108" s="165">
        <v>45373.489282407398</v>
      </c>
      <c r="AUM108" t="s">
        <v>2265</v>
      </c>
      <c r="AUN108" t="s">
        <v>2266</v>
      </c>
      <c r="AUO108" t="s">
        <v>2267</v>
      </c>
    </row>
    <row r="109" spans="1:598 1125:1237" x14ac:dyDescent="0.35">
      <c r="A109">
        <v>108</v>
      </c>
      <c r="B109" t="s">
        <v>2708</v>
      </c>
      <c r="C109" s="165">
        <v>45373</v>
      </c>
      <c r="D109" t="s">
        <v>2368</v>
      </c>
      <c r="E109" t="s">
        <v>2525</v>
      </c>
      <c r="F109" s="165">
        <v>45373.59018728009</v>
      </c>
      <c r="G109" s="165">
        <v>45373.606159907409</v>
      </c>
      <c r="H109" t="s">
        <v>2229</v>
      </c>
      <c r="K109" t="s">
        <v>2370</v>
      </c>
      <c r="L109" s="165">
        <v>45373</v>
      </c>
      <c r="M109" t="s">
        <v>2371</v>
      </c>
      <c r="N109" t="s">
        <v>2372</v>
      </c>
      <c r="O109" t="s">
        <v>2373</v>
      </c>
      <c r="P109" t="s">
        <v>2233</v>
      </c>
      <c r="S109" t="s">
        <v>2375</v>
      </c>
      <c r="T109" t="s">
        <v>2376</v>
      </c>
      <c r="V109" t="s">
        <v>2236</v>
      </c>
      <c r="X109" t="s">
        <v>2299</v>
      </c>
      <c r="AA109" t="s">
        <v>2290</v>
      </c>
      <c r="AB109">
        <v>0</v>
      </c>
      <c r="AC109">
        <v>0</v>
      </c>
      <c r="AD109">
        <v>0</v>
      </c>
      <c r="AE109">
        <v>1</v>
      </c>
      <c r="AF109">
        <v>1</v>
      </c>
      <c r="AI109"/>
      <c r="EK109" t="s">
        <v>2290</v>
      </c>
      <c r="EL109">
        <v>0</v>
      </c>
      <c r="EM109">
        <v>0</v>
      </c>
      <c r="EN109">
        <v>0</v>
      </c>
      <c r="EO109">
        <v>0</v>
      </c>
      <c r="EP109">
        <v>1</v>
      </c>
      <c r="EQ109">
        <v>1</v>
      </c>
      <c r="JB109" t="s">
        <v>2335</v>
      </c>
      <c r="JC109">
        <v>1</v>
      </c>
      <c r="JD109">
        <v>1</v>
      </c>
      <c r="JE109">
        <v>0</v>
      </c>
      <c r="JF109">
        <v>0</v>
      </c>
      <c r="JG109">
        <v>0</v>
      </c>
      <c r="JH109">
        <v>0</v>
      </c>
      <c r="JI109">
        <v>0</v>
      </c>
      <c r="JJ109">
        <v>0</v>
      </c>
      <c r="JK109">
        <v>0</v>
      </c>
      <c r="JL109">
        <v>0</v>
      </c>
      <c r="JM109">
        <v>0</v>
      </c>
      <c r="JN109">
        <v>0</v>
      </c>
      <c r="JO109">
        <v>0</v>
      </c>
      <c r="JP109">
        <v>0</v>
      </c>
      <c r="JQ109">
        <v>0</v>
      </c>
      <c r="JR109">
        <v>0</v>
      </c>
      <c r="JS109">
        <v>2</v>
      </c>
      <c r="JT109">
        <v>4</v>
      </c>
      <c r="JV109" t="s">
        <v>2239</v>
      </c>
      <c r="JW109">
        <v>1000</v>
      </c>
      <c r="JX109" t="s">
        <v>2240</v>
      </c>
      <c r="KA109">
        <v>15</v>
      </c>
      <c r="KB109">
        <v>7</v>
      </c>
      <c r="KC109">
        <v>0</v>
      </c>
      <c r="KD109">
        <v>1000</v>
      </c>
      <c r="KE109">
        <v>2000</v>
      </c>
      <c r="KG109" t="s">
        <v>2239</v>
      </c>
      <c r="KH109" t="s">
        <v>2269</v>
      </c>
      <c r="KI109">
        <v>1</v>
      </c>
      <c r="KJ109">
        <v>1</v>
      </c>
      <c r="KK109">
        <v>8000</v>
      </c>
      <c r="KL109">
        <v>100</v>
      </c>
      <c r="KM109" t="s">
        <v>2336</v>
      </c>
      <c r="KP109">
        <v>30</v>
      </c>
      <c r="KQ109">
        <v>3</v>
      </c>
      <c r="KR109">
        <v>0</v>
      </c>
      <c r="KS109">
        <v>500</v>
      </c>
      <c r="KT109">
        <v>500</v>
      </c>
      <c r="QX109" t="s">
        <v>2236</v>
      </c>
      <c r="QZ109" t="s">
        <v>2365</v>
      </c>
      <c r="RA109">
        <v>1</v>
      </c>
      <c r="RB109">
        <v>0</v>
      </c>
      <c r="RC109">
        <v>0</v>
      </c>
      <c r="RD109">
        <v>0</v>
      </c>
      <c r="RE109">
        <v>0</v>
      </c>
      <c r="RF109">
        <v>0</v>
      </c>
      <c r="RG109">
        <v>0</v>
      </c>
      <c r="RH109">
        <v>0</v>
      </c>
      <c r="RI109">
        <v>0</v>
      </c>
      <c r="RJ109">
        <v>0</v>
      </c>
      <c r="RK109">
        <v>0</v>
      </c>
      <c r="RL109">
        <v>0</v>
      </c>
      <c r="RM109">
        <v>0</v>
      </c>
      <c r="RN109">
        <v>0</v>
      </c>
      <c r="RO109">
        <v>0</v>
      </c>
      <c r="RP109">
        <v>0</v>
      </c>
      <c r="RR109" t="s">
        <v>2490</v>
      </c>
      <c r="RS109">
        <v>0</v>
      </c>
      <c r="RT109">
        <v>0</v>
      </c>
      <c r="RU109">
        <v>0</v>
      </c>
      <c r="RV109">
        <v>0</v>
      </c>
      <c r="RW109">
        <v>1</v>
      </c>
      <c r="RX109">
        <v>0</v>
      </c>
      <c r="RY109">
        <v>1</v>
      </c>
      <c r="RZ109">
        <v>0</v>
      </c>
      <c r="SA109">
        <v>0</v>
      </c>
      <c r="SB109">
        <v>0</v>
      </c>
      <c r="SC109">
        <v>0</v>
      </c>
      <c r="SF109" t="s">
        <v>2328</v>
      </c>
      <c r="SG109">
        <v>0</v>
      </c>
      <c r="SH109">
        <v>1</v>
      </c>
      <c r="SI109">
        <v>0</v>
      </c>
      <c r="SJ109">
        <v>0</v>
      </c>
      <c r="SK109" t="s">
        <v>2365</v>
      </c>
      <c r="SL109">
        <v>1</v>
      </c>
      <c r="SM109">
        <v>0</v>
      </c>
      <c r="SN109">
        <v>0</v>
      </c>
      <c r="SO109">
        <v>0</v>
      </c>
      <c r="SP109">
        <v>0</v>
      </c>
      <c r="SQ109">
        <v>0</v>
      </c>
      <c r="SR109">
        <v>0</v>
      </c>
      <c r="SS109">
        <v>0</v>
      </c>
      <c r="ST109">
        <v>0</v>
      </c>
      <c r="SU109">
        <v>0</v>
      </c>
      <c r="SV109">
        <v>0</v>
      </c>
      <c r="SW109">
        <v>0</v>
      </c>
      <c r="SX109">
        <v>0</v>
      </c>
      <c r="SY109">
        <v>0</v>
      </c>
      <c r="SZ109">
        <v>0</v>
      </c>
      <c r="TA109">
        <v>0</v>
      </c>
      <c r="TB109" t="s">
        <v>2709</v>
      </c>
      <c r="TC109">
        <v>1</v>
      </c>
      <c r="TD109">
        <v>0</v>
      </c>
      <c r="TE109">
        <v>0</v>
      </c>
      <c r="TF109">
        <v>0</v>
      </c>
      <c r="TG109">
        <v>0</v>
      </c>
      <c r="TH109">
        <v>0</v>
      </c>
      <c r="TI109">
        <v>0</v>
      </c>
      <c r="TJ109">
        <v>0</v>
      </c>
      <c r="TK109">
        <v>1</v>
      </c>
      <c r="TL109">
        <v>0</v>
      </c>
      <c r="TM109">
        <v>0</v>
      </c>
      <c r="TN109">
        <v>0</v>
      </c>
      <c r="AQG109" t="s">
        <v>2290</v>
      </c>
      <c r="AQH109">
        <v>1</v>
      </c>
      <c r="AQI109">
        <v>0</v>
      </c>
      <c r="AQJ109">
        <v>0</v>
      </c>
      <c r="AQK109">
        <v>0</v>
      </c>
      <c r="AQL109">
        <v>0</v>
      </c>
      <c r="AQM109">
        <v>0</v>
      </c>
      <c r="AQN109">
        <v>0</v>
      </c>
      <c r="AQO109">
        <v>0</v>
      </c>
      <c r="AQP109">
        <v>0</v>
      </c>
      <c r="AQQ109">
        <v>0</v>
      </c>
      <c r="AQS109" t="s">
        <v>506</v>
      </c>
      <c r="AQT109">
        <v>0</v>
      </c>
      <c r="AQU109">
        <v>0</v>
      </c>
      <c r="AQV109">
        <v>0</v>
      </c>
      <c r="AQW109">
        <v>0</v>
      </c>
      <c r="AQX109">
        <v>0</v>
      </c>
      <c r="AQY109">
        <v>0</v>
      </c>
      <c r="AQZ109">
        <v>0</v>
      </c>
      <c r="ARA109">
        <v>0</v>
      </c>
      <c r="ARB109">
        <v>1</v>
      </c>
      <c r="ARC109">
        <v>0</v>
      </c>
      <c r="ARD109">
        <v>0</v>
      </c>
      <c r="ARE109" t="s">
        <v>2710</v>
      </c>
      <c r="ARF109" t="s">
        <v>2381</v>
      </c>
      <c r="ARG109" t="s">
        <v>2305</v>
      </c>
      <c r="ARH109" t="s">
        <v>2325</v>
      </c>
      <c r="ARI109">
        <v>0</v>
      </c>
      <c r="ARJ109">
        <v>1</v>
      </c>
      <c r="ARK109">
        <v>0</v>
      </c>
      <c r="ARL109">
        <v>0</v>
      </c>
      <c r="ARM109">
        <v>0</v>
      </c>
      <c r="ARN109">
        <v>0</v>
      </c>
      <c r="ARP109" t="s">
        <v>2244</v>
      </c>
      <c r="ASA109" t="s">
        <v>2259</v>
      </c>
      <c r="ASB109" t="s">
        <v>2290</v>
      </c>
      <c r="ASC109">
        <v>1</v>
      </c>
      <c r="ASD109">
        <v>0</v>
      </c>
      <c r="ASE109">
        <v>0</v>
      </c>
      <c r="ASF109">
        <v>0</v>
      </c>
      <c r="ASG109">
        <v>0</v>
      </c>
      <c r="ASH109">
        <v>0</v>
      </c>
      <c r="ASI109">
        <v>0</v>
      </c>
      <c r="ASJ109">
        <v>0</v>
      </c>
      <c r="ASK109">
        <v>0</v>
      </c>
      <c r="ASL109">
        <v>0</v>
      </c>
      <c r="ASN109" t="s">
        <v>2290</v>
      </c>
      <c r="ASO109">
        <v>1</v>
      </c>
      <c r="ASP109">
        <v>0</v>
      </c>
      <c r="ASQ109">
        <v>0</v>
      </c>
      <c r="ASR109">
        <v>0</v>
      </c>
      <c r="ASS109">
        <v>0</v>
      </c>
      <c r="AST109">
        <v>0</v>
      </c>
      <c r="ASU109">
        <v>0</v>
      </c>
      <c r="ASV109">
        <v>0</v>
      </c>
      <c r="ASW109">
        <v>0</v>
      </c>
      <c r="ASX109">
        <v>0</v>
      </c>
      <c r="ASZ109" t="s">
        <v>2290</v>
      </c>
      <c r="ATA109">
        <v>1</v>
      </c>
      <c r="ATB109">
        <v>0</v>
      </c>
      <c r="ATC109">
        <v>0</v>
      </c>
      <c r="ATD109">
        <v>0</v>
      </c>
      <c r="ATE109">
        <v>0</v>
      </c>
      <c r="ATF109">
        <v>0</v>
      </c>
      <c r="ATG109">
        <v>0</v>
      </c>
      <c r="ATH109">
        <v>0</v>
      </c>
      <c r="ATI109">
        <v>0</v>
      </c>
      <c r="ATK109" t="s">
        <v>2290</v>
      </c>
      <c r="ATL109">
        <v>1</v>
      </c>
      <c r="ATM109">
        <v>0</v>
      </c>
      <c r="ATN109">
        <v>0</v>
      </c>
      <c r="ATO109">
        <v>0</v>
      </c>
      <c r="ATP109">
        <v>0</v>
      </c>
      <c r="ATQ109">
        <v>0</v>
      </c>
      <c r="ATR109">
        <v>0</v>
      </c>
      <c r="ATS109">
        <v>0</v>
      </c>
      <c r="ATT109">
        <v>0</v>
      </c>
      <c r="ATV109" t="s">
        <v>2264</v>
      </c>
      <c r="ATZ109" t="s">
        <v>2382</v>
      </c>
      <c r="AUA109" t="s">
        <v>2236</v>
      </c>
      <c r="AUC109" t="s">
        <v>2387</v>
      </c>
      <c r="AUD109" t="s">
        <v>2388</v>
      </c>
      <c r="AUI109">
        <v>545761787</v>
      </c>
      <c r="AUJ109" s="165">
        <v>45373.655648148153</v>
      </c>
      <c r="AUM109" t="s">
        <v>2265</v>
      </c>
      <c r="AUN109" t="s">
        <v>2266</v>
      </c>
      <c r="AUO109" t="s">
        <v>2267</v>
      </c>
    </row>
    <row r="110" spans="1:598 1125:1237" x14ac:dyDescent="0.35">
      <c r="A110">
        <v>109</v>
      </c>
      <c r="B110" t="s">
        <v>2711</v>
      </c>
      <c r="C110" s="165">
        <v>45373</v>
      </c>
      <c r="D110" t="s">
        <v>2368</v>
      </c>
      <c r="E110" t="s">
        <v>2525</v>
      </c>
      <c r="F110" s="165">
        <v>45373.614739826393</v>
      </c>
      <c r="G110" s="165">
        <v>45373.626885289363</v>
      </c>
      <c r="H110" t="s">
        <v>2229</v>
      </c>
      <c r="K110" t="s">
        <v>2370</v>
      </c>
      <c r="L110" s="165">
        <v>45373</v>
      </c>
      <c r="M110" t="s">
        <v>2371</v>
      </c>
      <c r="N110" t="s">
        <v>2372</v>
      </c>
      <c r="O110" t="s">
        <v>2373</v>
      </c>
      <c r="P110" t="s">
        <v>2374</v>
      </c>
      <c r="S110" t="s">
        <v>2375</v>
      </c>
      <c r="T110" t="s">
        <v>2376</v>
      </c>
      <c r="V110" t="s">
        <v>2236</v>
      </c>
      <c r="X110" t="s">
        <v>2237</v>
      </c>
      <c r="AA110" t="s">
        <v>2290</v>
      </c>
      <c r="AB110">
        <v>0</v>
      </c>
      <c r="AC110">
        <v>0</v>
      </c>
      <c r="AD110">
        <v>0</v>
      </c>
      <c r="AE110">
        <v>1</v>
      </c>
      <c r="AF110">
        <v>1</v>
      </c>
      <c r="AI110"/>
      <c r="EK110" t="s">
        <v>2290</v>
      </c>
      <c r="EL110">
        <v>0</v>
      </c>
      <c r="EM110">
        <v>0</v>
      </c>
      <c r="EN110">
        <v>0</v>
      </c>
      <c r="EO110">
        <v>0</v>
      </c>
      <c r="EP110">
        <v>1</v>
      </c>
      <c r="EQ110">
        <v>1</v>
      </c>
      <c r="JB110" t="s">
        <v>2365</v>
      </c>
      <c r="JC110">
        <v>1</v>
      </c>
      <c r="JD110">
        <v>0</v>
      </c>
      <c r="JE110">
        <v>0</v>
      </c>
      <c r="JF110">
        <v>0</v>
      </c>
      <c r="JG110">
        <v>0</v>
      </c>
      <c r="JH110">
        <v>0</v>
      </c>
      <c r="JI110">
        <v>0</v>
      </c>
      <c r="JJ110">
        <v>0</v>
      </c>
      <c r="JK110">
        <v>0</v>
      </c>
      <c r="JL110">
        <v>0</v>
      </c>
      <c r="JM110">
        <v>0</v>
      </c>
      <c r="JN110">
        <v>0</v>
      </c>
      <c r="JO110">
        <v>0</v>
      </c>
      <c r="JP110">
        <v>0</v>
      </c>
      <c r="JQ110">
        <v>0</v>
      </c>
      <c r="JR110">
        <v>0</v>
      </c>
      <c r="JS110">
        <v>1</v>
      </c>
      <c r="JT110">
        <v>3</v>
      </c>
      <c r="JV110" t="s">
        <v>2242</v>
      </c>
      <c r="JW110">
        <v>500</v>
      </c>
      <c r="JX110" t="s">
        <v>2336</v>
      </c>
      <c r="KA110">
        <v>10</v>
      </c>
      <c r="KB110">
        <v>10</v>
      </c>
      <c r="KC110">
        <v>1</v>
      </c>
      <c r="KD110">
        <v>1000</v>
      </c>
      <c r="KE110">
        <v>2500</v>
      </c>
      <c r="QX110" t="s">
        <v>2236</v>
      </c>
      <c r="QZ110" t="s">
        <v>2365</v>
      </c>
      <c r="RA110">
        <v>1</v>
      </c>
      <c r="RB110">
        <v>0</v>
      </c>
      <c r="RC110">
        <v>0</v>
      </c>
      <c r="RD110">
        <v>0</v>
      </c>
      <c r="RE110">
        <v>0</v>
      </c>
      <c r="RF110">
        <v>0</v>
      </c>
      <c r="RG110">
        <v>0</v>
      </c>
      <c r="RH110">
        <v>0</v>
      </c>
      <c r="RI110">
        <v>0</v>
      </c>
      <c r="RJ110">
        <v>0</v>
      </c>
      <c r="RK110">
        <v>0</v>
      </c>
      <c r="RL110">
        <v>0</v>
      </c>
      <c r="RM110">
        <v>0</v>
      </c>
      <c r="RN110">
        <v>0</v>
      </c>
      <c r="RO110">
        <v>0</v>
      </c>
      <c r="RP110">
        <v>0</v>
      </c>
      <c r="RR110" t="s">
        <v>490</v>
      </c>
      <c r="RS110">
        <v>0</v>
      </c>
      <c r="RT110">
        <v>0</v>
      </c>
      <c r="RU110">
        <v>0</v>
      </c>
      <c r="RV110">
        <v>0</v>
      </c>
      <c r="RW110">
        <v>1</v>
      </c>
      <c r="RX110">
        <v>0</v>
      </c>
      <c r="RY110">
        <v>0</v>
      </c>
      <c r="RZ110">
        <v>0</v>
      </c>
      <c r="SA110">
        <v>0</v>
      </c>
      <c r="SB110">
        <v>0</v>
      </c>
      <c r="SC110">
        <v>0</v>
      </c>
      <c r="SF110" t="s">
        <v>2245</v>
      </c>
      <c r="SG110">
        <v>1</v>
      </c>
      <c r="SH110">
        <v>0</v>
      </c>
      <c r="SI110">
        <v>0</v>
      </c>
      <c r="SJ110">
        <v>0</v>
      </c>
      <c r="AQG110" t="s">
        <v>2290</v>
      </c>
      <c r="AQH110">
        <v>1</v>
      </c>
      <c r="AQI110">
        <v>0</v>
      </c>
      <c r="AQJ110">
        <v>0</v>
      </c>
      <c r="AQK110">
        <v>0</v>
      </c>
      <c r="AQL110">
        <v>0</v>
      </c>
      <c r="AQM110">
        <v>0</v>
      </c>
      <c r="AQN110">
        <v>0</v>
      </c>
      <c r="AQO110">
        <v>0</v>
      </c>
      <c r="AQP110">
        <v>0</v>
      </c>
      <c r="AQQ110">
        <v>0</v>
      </c>
      <c r="AQS110" t="s">
        <v>506</v>
      </c>
      <c r="AQT110">
        <v>0</v>
      </c>
      <c r="AQU110">
        <v>0</v>
      </c>
      <c r="AQV110">
        <v>0</v>
      </c>
      <c r="AQW110">
        <v>0</v>
      </c>
      <c r="AQX110">
        <v>0</v>
      </c>
      <c r="AQY110">
        <v>0</v>
      </c>
      <c r="AQZ110">
        <v>0</v>
      </c>
      <c r="ARA110">
        <v>0</v>
      </c>
      <c r="ARB110">
        <v>1</v>
      </c>
      <c r="ARC110">
        <v>0</v>
      </c>
      <c r="ARD110">
        <v>0</v>
      </c>
      <c r="ARE110" t="s">
        <v>2712</v>
      </c>
      <c r="ARF110" t="s">
        <v>2304</v>
      </c>
      <c r="ARG110" t="s">
        <v>2305</v>
      </c>
      <c r="ARH110" t="s">
        <v>2244</v>
      </c>
      <c r="ARI110">
        <v>1</v>
      </c>
      <c r="ARJ110">
        <v>0</v>
      </c>
      <c r="ARK110">
        <v>0</v>
      </c>
      <c r="ARL110">
        <v>0</v>
      </c>
      <c r="ARM110">
        <v>0</v>
      </c>
      <c r="ARN110">
        <v>0</v>
      </c>
      <c r="ARP110" t="s">
        <v>2244</v>
      </c>
      <c r="ASA110" t="s">
        <v>2259</v>
      </c>
      <c r="ASB110" t="s">
        <v>2290</v>
      </c>
      <c r="ASC110">
        <v>1</v>
      </c>
      <c r="ASD110">
        <v>0</v>
      </c>
      <c r="ASE110">
        <v>0</v>
      </c>
      <c r="ASF110">
        <v>0</v>
      </c>
      <c r="ASG110">
        <v>0</v>
      </c>
      <c r="ASH110">
        <v>0</v>
      </c>
      <c r="ASI110">
        <v>0</v>
      </c>
      <c r="ASJ110">
        <v>0</v>
      </c>
      <c r="ASK110">
        <v>0</v>
      </c>
      <c r="ASL110">
        <v>0</v>
      </c>
      <c r="ASN110" t="s">
        <v>2290</v>
      </c>
      <c r="ASO110">
        <v>1</v>
      </c>
      <c r="ASP110">
        <v>0</v>
      </c>
      <c r="ASQ110">
        <v>0</v>
      </c>
      <c r="ASR110">
        <v>0</v>
      </c>
      <c r="ASS110">
        <v>0</v>
      </c>
      <c r="AST110">
        <v>0</v>
      </c>
      <c r="ASU110">
        <v>0</v>
      </c>
      <c r="ASV110">
        <v>0</v>
      </c>
      <c r="ASW110">
        <v>0</v>
      </c>
      <c r="ASX110">
        <v>0</v>
      </c>
      <c r="ASZ110" t="s">
        <v>2290</v>
      </c>
      <c r="ATA110">
        <v>1</v>
      </c>
      <c r="ATB110">
        <v>0</v>
      </c>
      <c r="ATC110">
        <v>0</v>
      </c>
      <c r="ATD110">
        <v>0</v>
      </c>
      <c r="ATE110">
        <v>0</v>
      </c>
      <c r="ATF110">
        <v>0</v>
      </c>
      <c r="ATG110">
        <v>0</v>
      </c>
      <c r="ATH110">
        <v>0</v>
      </c>
      <c r="ATI110">
        <v>0</v>
      </c>
      <c r="ATK110" t="s">
        <v>2290</v>
      </c>
      <c r="ATL110">
        <v>1</v>
      </c>
      <c r="ATM110">
        <v>0</v>
      </c>
      <c r="ATN110">
        <v>0</v>
      </c>
      <c r="ATO110">
        <v>0</v>
      </c>
      <c r="ATP110">
        <v>0</v>
      </c>
      <c r="ATQ110">
        <v>0</v>
      </c>
      <c r="ATR110">
        <v>0</v>
      </c>
      <c r="ATS110">
        <v>0</v>
      </c>
      <c r="ATT110">
        <v>0</v>
      </c>
      <c r="ATV110" t="s">
        <v>2264</v>
      </c>
      <c r="ATZ110" t="s">
        <v>2264</v>
      </c>
      <c r="AUD110" t="s">
        <v>2388</v>
      </c>
      <c r="AUI110">
        <v>545761794</v>
      </c>
      <c r="AUJ110" s="165">
        <v>45373.655682870369</v>
      </c>
      <c r="AUM110" t="s">
        <v>2265</v>
      </c>
      <c r="AUN110" t="s">
        <v>2266</v>
      </c>
      <c r="AUO110" t="s">
        <v>2267</v>
      </c>
    </row>
    <row r="111" spans="1:598 1125:1237" x14ac:dyDescent="0.35">
      <c r="A111">
        <v>110</v>
      </c>
      <c r="B111" t="s">
        <v>2713</v>
      </c>
      <c r="C111" s="165">
        <v>45373</v>
      </c>
      <c r="D111" t="s">
        <v>2368</v>
      </c>
      <c r="E111" t="s">
        <v>2525</v>
      </c>
      <c r="F111" s="165">
        <v>45373.647801574072</v>
      </c>
      <c r="G111" s="165">
        <v>45373.653046712963</v>
      </c>
      <c r="H111" t="s">
        <v>2229</v>
      </c>
      <c r="K111" t="s">
        <v>2370</v>
      </c>
      <c r="L111" s="165">
        <v>45373</v>
      </c>
      <c r="M111" t="s">
        <v>2371</v>
      </c>
      <c r="N111" t="s">
        <v>2372</v>
      </c>
      <c r="O111" t="s">
        <v>2373</v>
      </c>
      <c r="P111" t="s">
        <v>2374</v>
      </c>
      <c r="S111" t="s">
        <v>2375</v>
      </c>
      <c r="T111" t="s">
        <v>2376</v>
      </c>
      <c r="V111" t="s">
        <v>2236</v>
      </c>
      <c r="X111" t="s">
        <v>2299</v>
      </c>
      <c r="AA111" t="s">
        <v>2290</v>
      </c>
      <c r="AB111">
        <v>0</v>
      </c>
      <c r="AC111">
        <v>0</v>
      </c>
      <c r="AD111">
        <v>0</v>
      </c>
      <c r="AE111">
        <v>1</v>
      </c>
      <c r="AF111">
        <v>1</v>
      </c>
      <c r="AI111"/>
      <c r="EK111" t="s">
        <v>2290</v>
      </c>
      <c r="EL111">
        <v>0</v>
      </c>
      <c r="EM111">
        <v>0</v>
      </c>
      <c r="EN111">
        <v>0</v>
      </c>
      <c r="EO111">
        <v>0</v>
      </c>
      <c r="EP111">
        <v>1</v>
      </c>
      <c r="EQ111">
        <v>1</v>
      </c>
      <c r="JB111" t="s">
        <v>2365</v>
      </c>
      <c r="JC111">
        <v>1</v>
      </c>
      <c r="JD111">
        <v>0</v>
      </c>
      <c r="JE111">
        <v>0</v>
      </c>
      <c r="JF111">
        <v>0</v>
      </c>
      <c r="JG111">
        <v>0</v>
      </c>
      <c r="JH111">
        <v>0</v>
      </c>
      <c r="JI111">
        <v>0</v>
      </c>
      <c r="JJ111">
        <v>0</v>
      </c>
      <c r="JK111">
        <v>0</v>
      </c>
      <c r="JL111">
        <v>0</v>
      </c>
      <c r="JM111">
        <v>0</v>
      </c>
      <c r="JN111">
        <v>0</v>
      </c>
      <c r="JO111">
        <v>0</v>
      </c>
      <c r="JP111">
        <v>0</v>
      </c>
      <c r="JQ111">
        <v>0</v>
      </c>
      <c r="JR111">
        <v>0</v>
      </c>
      <c r="JS111">
        <v>1</v>
      </c>
      <c r="JT111">
        <v>3</v>
      </c>
      <c r="JV111" t="s">
        <v>2242</v>
      </c>
      <c r="JW111">
        <v>500</v>
      </c>
      <c r="JX111" t="s">
        <v>2336</v>
      </c>
      <c r="KA111">
        <v>30</v>
      </c>
      <c r="KB111">
        <v>7</v>
      </c>
      <c r="KC111">
        <v>0</v>
      </c>
      <c r="KD111">
        <v>300</v>
      </c>
      <c r="KE111">
        <v>500</v>
      </c>
      <c r="QX111" t="s">
        <v>2244</v>
      </c>
      <c r="SF111" t="s">
        <v>2245</v>
      </c>
      <c r="SG111">
        <v>1</v>
      </c>
      <c r="SH111">
        <v>0</v>
      </c>
      <c r="SI111">
        <v>0</v>
      </c>
      <c r="SJ111">
        <v>0</v>
      </c>
      <c r="AQG111" t="s">
        <v>2290</v>
      </c>
      <c r="AQH111">
        <v>1</v>
      </c>
      <c r="AQI111">
        <v>0</v>
      </c>
      <c r="AQJ111">
        <v>0</v>
      </c>
      <c r="AQK111">
        <v>0</v>
      </c>
      <c r="AQL111">
        <v>0</v>
      </c>
      <c r="AQM111">
        <v>0</v>
      </c>
      <c r="AQN111">
        <v>0</v>
      </c>
      <c r="AQO111">
        <v>0</v>
      </c>
      <c r="AQP111">
        <v>0</v>
      </c>
      <c r="AQQ111">
        <v>0</v>
      </c>
      <c r="AQS111" t="s">
        <v>2303</v>
      </c>
      <c r="AQT111">
        <v>1</v>
      </c>
      <c r="AQU111">
        <v>0</v>
      </c>
      <c r="AQV111">
        <v>0</v>
      </c>
      <c r="AQW111">
        <v>0</v>
      </c>
      <c r="AQX111">
        <v>0</v>
      </c>
      <c r="AQY111">
        <v>0</v>
      </c>
      <c r="AQZ111">
        <v>0</v>
      </c>
      <c r="ARA111">
        <v>0</v>
      </c>
      <c r="ARB111">
        <v>0</v>
      </c>
      <c r="ARC111">
        <v>0</v>
      </c>
      <c r="ARD111">
        <v>0</v>
      </c>
      <c r="ARF111" t="s">
        <v>2304</v>
      </c>
      <c r="ARG111" t="s">
        <v>2305</v>
      </c>
      <c r="ARH111" t="s">
        <v>2244</v>
      </c>
      <c r="ARI111">
        <v>1</v>
      </c>
      <c r="ARJ111">
        <v>0</v>
      </c>
      <c r="ARK111">
        <v>0</v>
      </c>
      <c r="ARL111">
        <v>0</v>
      </c>
      <c r="ARM111">
        <v>0</v>
      </c>
      <c r="ARN111">
        <v>0</v>
      </c>
      <c r="ARO111" t="s">
        <v>2306</v>
      </c>
      <c r="ARP111" t="s">
        <v>2244</v>
      </c>
      <c r="ASA111" t="s">
        <v>2259</v>
      </c>
      <c r="ASB111" t="s">
        <v>2290</v>
      </c>
      <c r="ASC111">
        <v>1</v>
      </c>
      <c r="ASD111">
        <v>0</v>
      </c>
      <c r="ASE111">
        <v>0</v>
      </c>
      <c r="ASF111">
        <v>0</v>
      </c>
      <c r="ASG111">
        <v>0</v>
      </c>
      <c r="ASH111">
        <v>0</v>
      </c>
      <c r="ASI111">
        <v>0</v>
      </c>
      <c r="ASJ111">
        <v>0</v>
      </c>
      <c r="ASK111">
        <v>0</v>
      </c>
      <c r="ASL111">
        <v>0</v>
      </c>
      <c r="ASN111" t="s">
        <v>2290</v>
      </c>
      <c r="ASO111">
        <v>1</v>
      </c>
      <c r="ASP111">
        <v>0</v>
      </c>
      <c r="ASQ111">
        <v>0</v>
      </c>
      <c r="ASR111">
        <v>0</v>
      </c>
      <c r="ASS111">
        <v>0</v>
      </c>
      <c r="AST111">
        <v>0</v>
      </c>
      <c r="ASU111">
        <v>0</v>
      </c>
      <c r="ASV111">
        <v>0</v>
      </c>
      <c r="ASW111">
        <v>0</v>
      </c>
      <c r="ASX111">
        <v>0</v>
      </c>
      <c r="ASZ111" t="s">
        <v>2290</v>
      </c>
      <c r="ATA111">
        <v>1</v>
      </c>
      <c r="ATB111">
        <v>0</v>
      </c>
      <c r="ATC111">
        <v>0</v>
      </c>
      <c r="ATD111">
        <v>0</v>
      </c>
      <c r="ATE111">
        <v>0</v>
      </c>
      <c r="ATF111">
        <v>0</v>
      </c>
      <c r="ATG111">
        <v>0</v>
      </c>
      <c r="ATH111">
        <v>0</v>
      </c>
      <c r="ATI111">
        <v>0</v>
      </c>
      <c r="ATK111" t="s">
        <v>2290</v>
      </c>
      <c r="ATL111">
        <v>1</v>
      </c>
      <c r="ATM111">
        <v>0</v>
      </c>
      <c r="ATN111">
        <v>0</v>
      </c>
      <c r="ATO111">
        <v>0</v>
      </c>
      <c r="ATP111">
        <v>0</v>
      </c>
      <c r="ATQ111">
        <v>0</v>
      </c>
      <c r="ATR111">
        <v>0</v>
      </c>
      <c r="ATS111">
        <v>0</v>
      </c>
      <c r="ATT111">
        <v>0</v>
      </c>
      <c r="ATV111" t="s">
        <v>2264</v>
      </c>
      <c r="ATZ111" t="s">
        <v>2264</v>
      </c>
      <c r="AUD111" t="s">
        <v>2388</v>
      </c>
      <c r="AUI111">
        <v>545761804</v>
      </c>
      <c r="AUJ111" s="165">
        <v>45373.655717592592</v>
      </c>
      <c r="AUM111" t="s">
        <v>2265</v>
      </c>
      <c r="AUN111" t="s">
        <v>2266</v>
      </c>
      <c r="AUO111" t="s">
        <v>2267</v>
      </c>
    </row>
    <row r="112" spans="1:598 1125:1237" x14ac:dyDescent="0.35">
      <c r="A112">
        <v>111</v>
      </c>
      <c r="B112" t="s">
        <v>2714</v>
      </c>
      <c r="C112" s="165">
        <v>45373</v>
      </c>
      <c r="D112" t="s">
        <v>2425</v>
      </c>
      <c r="E112" t="s">
        <v>2369</v>
      </c>
      <c r="F112" s="165">
        <v>45373.619988761573</v>
      </c>
      <c r="G112" s="165">
        <v>45373.631701909719</v>
      </c>
      <c r="H112" t="s">
        <v>2229</v>
      </c>
      <c r="K112" t="s">
        <v>2370</v>
      </c>
      <c r="L112" s="165">
        <v>45373</v>
      </c>
      <c r="M112" t="s">
        <v>2371</v>
      </c>
      <c r="N112" t="s">
        <v>2372</v>
      </c>
      <c r="O112" t="s">
        <v>2426</v>
      </c>
      <c r="P112" t="s">
        <v>2374</v>
      </c>
      <c r="S112" t="s">
        <v>2375</v>
      </c>
      <c r="T112" t="s">
        <v>2427</v>
      </c>
      <c r="V112" t="s">
        <v>2236</v>
      </c>
      <c r="X112" t="s">
        <v>2237</v>
      </c>
      <c r="AA112" t="s">
        <v>2290</v>
      </c>
      <c r="AB112">
        <v>0</v>
      </c>
      <c r="AC112">
        <v>0</v>
      </c>
      <c r="AD112">
        <v>0</v>
      </c>
      <c r="AE112">
        <v>1</v>
      </c>
      <c r="AF112">
        <v>1</v>
      </c>
      <c r="AI112"/>
      <c r="EK112" t="s">
        <v>2290</v>
      </c>
      <c r="EL112">
        <v>0</v>
      </c>
      <c r="EM112">
        <v>0</v>
      </c>
      <c r="EN112">
        <v>0</v>
      </c>
      <c r="EO112">
        <v>0</v>
      </c>
      <c r="EP112">
        <v>1</v>
      </c>
      <c r="EQ112">
        <v>1</v>
      </c>
      <c r="JB112" t="s">
        <v>2715</v>
      </c>
      <c r="JC112">
        <v>0</v>
      </c>
      <c r="JD112">
        <v>1</v>
      </c>
      <c r="JE112">
        <v>0</v>
      </c>
      <c r="JF112">
        <v>0</v>
      </c>
      <c r="JG112">
        <v>0</v>
      </c>
      <c r="JH112">
        <v>0</v>
      </c>
      <c r="JI112">
        <v>0</v>
      </c>
      <c r="JJ112">
        <v>0</v>
      </c>
      <c r="JK112">
        <v>0</v>
      </c>
      <c r="JL112">
        <v>1</v>
      </c>
      <c r="JM112">
        <v>0</v>
      </c>
      <c r="JN112">
        <v>0</v>
      </c>
      <c r="JO112">
        <v>1</v>
      </c>
      <c r="JP112">
        <v>0</v>
      </c>
      <c r="JQ112">
        <v>0</v>
      </c>
      <c r="JR112">
        <v>0</v>
      </c>
      <c r="JS112">
        <v>3</v>
      </c>
      <c r="JT112">
        <v>5</v>
      </c>
      <c r="KG112" t="s">
        <v>2239</v>
      </c>
      <c r="KH112" t="s">
        <v>2269</v>
      </c>
      <c r="KI112">
        <v>1</v>
      </c>
      <c r="KJ112">
        <v>1</v>
      </c>
      <c r="KK112">
        <v>8000</v>
      </c>
      <c r="KL112">
        <v>100</v>
      </c>
      <c r="KM112" t="s">
        <v>2359</v>
      </c>
      <c r="KP112">
        <v>7</v>
      </c>
      <c r="KQ112">
        <v>1</v>
      </c>
      <c r="KR112">
        <v>0</v>
      </c>
      <c r="KS112">
        <v>10</v>
      </c>
      <c r="KT112">
        <v>100</v>
      </c>
      <c r="OG112" t="s">
        <v>2242</v>
      </c>
      <c r="OH112">
        <v>2500</v>
      </c>
      <c r="OI112" t="s">
        <v>2359</v>
      </c>
      <c r="OL112">
        <v>30</v>
      </c>
      <c r="OM112">
        <v>1</v>
      </c>
      <c r="ON112">
        <v>0</v>
      </c>
      <c r="OO112">
        <v>100</v>
      </c>
      <c r="OP112">
        <v>200</v>
      </c>
      <c r="PN112" t="s">
        <v>2242</v>
      </c>
      <c r="PO112">
        <v>2000</v>
      </c>
      <c r="PP112" t="s">
        <v>2359</v>
      </c>
      <c r="PS112">
        <v>30</v>
      </c>
      <c r="PT112">
        <v>1</v>
      </c>
      <c r="PU112">
        <v>0</v>
      </c>
      <c r="PV112">
        <v>100</v>
      </c>
      <c r="PW112">
        <v>300</v>
      </c>
      <c r="QX112" t="s">
        <v>2244</v>
      </c>
      <c r="SF112" t="s">
        <v>2245</v>
      </c>
      <c r="SG112">
        <v>1</v>
      </c>
      <c r="SH112">
        <v>0</v>
      </c>
      <c r="SI112">
        <v>0</v>
      </c>
      <c r="SJ112">
        <v>0</v>
      </c>
      <c r="AQG112" t="s">
        <v>2290</v>
      </c>
      <c r="AQH112">
        <v>1</v>
      </c>
      <c r="AQI112">
        <v>0</v>
      </c>
      <c r="AQJ112">
        <v>0</v>
      </c>
      <c r="AQK112">
        <v>0</v>
      </c>
      <c r="AQL112">
        <v>0</v>
      </c>
      <c r="AQM112">
        <v>0</v>
      </c>
      <c r="AQN112">
        <v>0</v>
      </c>
      <c r="AQO112">
        <v>0</v>
      </c>
      <c r="AQP112">
        <v>0</v>
      </c>
      <c r="AQQ112">
        <v>0</v>
      </c>
      <c r="AQS112" t="s">
        <v>2386</v>
      </c>
      <c r="AQT112">
        <v>0</v>
      </c>
      <c r="AQU112">
        <v>0</v>
      </c>
      <c r="AQV112">
        <v>1</v>
      </c>
      <c r="AQW112">
        <v>0</v>
      </c>
      <c r="AQX112">
        <v>0</v>
      </c>
      <c r="AQY112">
        <v>1</v>
      </c>
      <c r="AQZ112">
        <v>0</v>
      </c>
      <c r="ARA112">
        <v>0</v>
      </c>
      <c r="ARB112">
        <v>0</v>
      </c>
      <c r="ARC112">
        <v>0</v>
      </c>
      <c r="ARD112">
        <v>0</v>
      </c>
      <c r="ARF112" t="s">
        <v>2257</v>
      </c>
      <c r="ARG112" t="s">
        <v>2258</v>
      </c>
      <c r="ARH112" t="s">
        <v>2244</v>
      </c>
      <c r="ARI112">
        <v>1</v>
      </c>
      <c r="ARJ112">
        <v>0</v>
      </c>
      <c r="ARK112">
        <v>0</v>
      </c>
      <c r="ARL112">
        <v>0</v>
      </c>
      <c r="ARM112">
        <v>0</v>
      </c>
      <c r="ARN112">
        <v>0</v>
      </c>
      <c r="ARP112" t="s">
        <v>2244</v>
      </c>
      <c r="ASA112" t="s">
        <v>2259</v>
      </c>
      <c r="ASB112" t="s">
        <v>2290</v>
      </c>
      <c r="ASC112">
        <v>1</v>
      </c>
      <c r="ASD112">
        <v>0</v>
      </c>
      <c r="ASE112">
        <v>0</v>
      </c>
      <c r="ASF112">
        <v>0</v>
      </c>
      <c r="ASG112">
        <v>0</v>
      </c>
      <c r="ASH112">
        <v>0</v>
      </c>
      <c r="ASI112">
        <v>0</v>
      </c>
      <c r="ASJ112">
        <v>0</v>
      </c>
      <c r="ASK112">
        <v>0</v>
      </c>
      <c r="ASL112">
        <v>0</v>
      </c>
      <c r="ASN112" t="s">
        <v>2290</v>
      </c>
      <c r="ASO112">
        <v>1</v>
      </c>
      <c r="ASP112">
        <v>0</v>
      </c>
      <c r="ASQ112">
        <v>0</v>
      </c>
      <c r="ASR112">
        <v>0</v>
      </c>
      <c r="ASS112">
        <v>0</v>
      </c>
      <c r="AST112">
        <v>0</v>
      </c>
      <c r="ASU112">
        <v>0</v>
      </c>
      <c r="ASV112">
        <v>0</v>
      </c>
      <c r="ASW112">
        <v>0</v>
      </c>
      <c r="ASX112">
        <v>0</v>
      </c>
      <c r="ASZ112" t="s">
        <v>2290</v>
      </c>
      <c r="ATA112">
        <v>1</v>
      </c>
      <c r="ATB112">
        <v>0</v>
      </c>
      <c r="ATC112">
        <v>0</v>
      </c>
      <c r="ATD112">
        <v>0</v>
      </c>
      <c r="ATE112">
        <v>0</v>
      </c>
      <c r="ATF112">
        <v>0</v>
      </c>
      <c r="ATG112">
        <v>0</v>
      </c>
      <c r="ATH112">
        <v>0</v>
      </c>
      <c r="ATI112">
        <v>0</v>
      </c>
      <c r="ATK112" t="s">
        <v>2290</v>
      </c>
      <c r="ATL112">
        <v>1</v>
      </c>
      <c r="ATM112">
        <v>0</v>
      </c>
      <c r="ATN112">
        <v>0</v>
      </c>
      <c r="ATO112">
        <v>0</v>
      </c>
      <c r="ATP112">
        <v>0</v>
      </c>
      <c r="ATQ112">
        <v>0</v>
      </c>
      <c r="ATR112">
        <v>0</v>
      </c>
      <c r="ATS112">
        <v>0</v>
      </c>
      <c r="ATT112">
        <v>0</v>
      </c>
      <c r="ATV112" t="s">
        <v>2437</v>
      </c>
      <c r="ATW112" t="s">
        <v>2260</v>
      </c>
      <c r="ATZ112" t="s">
        <v>2264</v>
      </c>
      <c r="AUI112">
        <v>545769972</v>
      </c>
      <c r="AUJ112" s="165">
        <v>45373.682268518518</v>
      </c>
      <c r="AUM112" t="s">
        <v>2265</v>
      </c>
      <c r="AUN112" t="s">
        <v>2266</v>
      </c>
      <c r="AUO112" t="s">
        <v>2267</v>
      </c>
    </row>
    <row r="113" spans="1:534 1125:1237" x14ac:dyDescent="0.35">
      <c r="A113">
        <v>112</v>
      </c>
      <c r="B113" t="s">
        <v>2716</v>
      </c>
      <c r="C113" s="165">
        <v>45373</v>
      </c>
      <c r="D113" t="s">
        <v>2425</v>
      </c>
      <c r="E113" t="s">
        <v>2369</v>
      </c>
      <c r="F113" s="165">
        <v>45373.63527506945</v>
      </c>
      <c r="G113" s="165">
        <v>45373.643484710643</v>
      </c>
      <c r="H113" t="s">
        <v>2229</v>
      </c>
      <c r="K113" t="s">
        <v>2370</v>
      </c>
      <c r="L113" s="165">
        <v>45373</v>
      </c>
      <c r="M113" t="s">
        <v>2371</v>
      </c>
      <c r="N113" t="s">
        <v>2372</v>
      </c>
      <c r="O113" t="s">
        <v>2426</v>
      </c>
      <c r="P113" t="s">
        <v>2374</v>
      </c>
      <c r="S113" t="s">
        <v>2375</v>
      </c>
      <c r="T113" t="s">
        <v>2427</v>
      </c>
      <c r="V113" t="s">
        <v>2236</v>
      </c>
      <c r="X113" t="s">
        <v>2299</v>
      </c>
      <c r="AA113" t="s">
        <v>2290</v>
      </c>
      <c r="AB113">
        <v>0</v>
      </c>
      <c r="AC113">
        <v>0</v>
      </c>
      <c r="AD113">
        <v>0</v>
      </c>
      <c r="AE113">
        <v>1</v>
      </c>
      <c r="AF113">
        <v>1</v>
      </c>
      <c r="AI113"/>
      <c r="EK113" t="s">
        <v>2290</v>
      </c>
      <c r="EL113">
        <v>0</v>
      </c>
      <c r="EM113">
        <v>0</v>
      </c>
      <c r="EN113">
        <v>0</v>
      </c>
      <c r="EO113">
        <v>0</v>
      </c>
      <c r="EP113">
        <v>1</v>
      </c>
      <c r="EQ113">
        <v>1</v>
      </c>
      <c r="JB113" t="s">
        <v>2717</v>
      </c>
      <c r="JC113">
        <v>0</v>
      </c>
      <c r="JD113">
        <v>1</v>
      </c>
      <c r="JE113">
        <v>0</v>
      </c>
      <c r="JF113">
        <v>0</v>
      </c>
      <c r="JG113">
        <v>0</v>
      </c>
      <c r="JH113">
        <v>0</v>
      </c>
      <c r="JI113">
        <v>0</v>
      </c>
      <c r="JJ113">
        <v>0</v>
      </c>
      <c r="JK113">
        <v>0</v>
      </c>
      <c r="JL113">
        <v>0</v>
      </c>
      <c r="JM113">
        <v>0</v>
      </c>
      <c r="JN113">
        <v>0</v>
      </c>
      <c r="JO113">
        <v>1</v>
      </c>
      <c r="JP113">
        <v>0</v>
      </c>
      <c r="JQ113">
        <v>0</v>
      </c>
      <c r="JR113">
        <v>0</v>
      </c>
      <c r="JS113">
        <v>2</v>
      </c>
      <c r="JT113">
        <v>4</v>
      </c>
      <c r="KG113" t="s">
        <v>2239</v>
      </c>
      <c r="KH113" t="s">
        <v>2269</v>
      </c>
      <c r="KI113">
        <v>1</v>
      </c>
      <c r="KJ113">
        <v>1</v>
      </c>
      <c r="KK113">
        <v>6500</v>
      </c>
      <c r="KL113">
        <v>100</v>
      </c>
      <c r="KM113" t="s">
        <v>2248</v>
      </c>
      <c r="KP113">
        <v>21</v>
      </c>
      <c r="KQ113">
        <v>3</v>
      </c>
      <c r="KR113">
        <v>0</v>
      </c>
      <c r="KS113">
        <v>20</v>
      </c>
      <c r="KT113">
        <v>15</v>
      </c>
      <c r="PN113" t="s">
        <v>2242</v>
      </c>
      <c r="PO113">
        <v>2000</v>
      </c>
      <c r="PP113" t="s">
        <v>2359</v>
      </c>
      <c r="PS113">
        <v>30</v>
      </c>
      <c r="PT113">
        <v>1</v>
      </c>
      <c r="PU113">
        <v>0</v>
      </c>
      <c r="PV113">
        <v>10</v>
      </c>
      <c r="PW113">
        <v>400</v>
      </c>
      <c r="QX113" t="s">
        <v>2244</v>
      </c>
      <c r="SF113" t="s">
        <v>2245</v>
      </c>
      <c r="SG113">
        <v>1</v>
      </c>
      <c r="SH113">
        <v>0</v>
      </c>
      <c r="SI113">
        <v>0</v>
      </c>
      <c r="SJ113">
        <v>0</v>
      </c>
      <c r="AQG113" t="s">
        <v>2290</v>
      </c>
      <c r="AQH113">
        <v>1</v>
      </c>
      <c r="AQI113">
        <v>0</v>
      </c>
      <c r="AQJ113">
        <v>0</v>
      </c>
      <c r="AQK113">
        <v>0</v>
      </c>
      <c r="AQL113">
        <v>0</v>
      </c>
      <c r="AQM113">
        <v>0</v>
      </c>
      <c r="AQN113">
        <v>0</v>
      </c>
      <c r="AQO113">
        <v>0</v>
      </c>
      <c r="AQP113">
        <v>0</v>
      </c>
      <c r="AQQ113">
        <v>0</v>
      </c>
      <c r="AQS113" t="s">
        <v>2355</v>
      </c>
      <c r="AQT113">
        <v>0</v>
      </c>
      <c r="AQU113">
        <v>0</v>
      </c>
      <c r="AQV113">
        <v>1</v>
      </c>
      <c r="AQW113">
        <v>0</v>
      </c>
      <c r="AQX113">
        <v>0</v>
      </c>
      <c r="AQY113">
        <v>0</v>
      </c>
      <c r="AQZ113">
        <v>0</v>
      </c>
      <c r="ARA113">
        <v>0</v>
      </c>
      <c r="ARB113">
        <v>0</v>
      </c>
      <c r="ARC113">
        <v>0</v>
      </c>
      <c r="ARD113">
        <v>0</v>
      </c>
      <c r="ARF113" t="s">
        <v>2257</v>
      </c>
      <c r="ARG113" t="s">
        <v>2258</v>
      </c>
      <c r="ARH113" t="s">
        <v>2244</v>
      </c>
      <c r="ARI113">
        <v>1</v>
      </c>
      <c r="ARJ113">
        <v>0</v>
      </c>
      <c r="ARK113">
        <v>0</v>
      </c>
      <c r="ARL113">
        <v>0</v>
      </c>
      <c r="ARM113">
        <v>0</v>
      </c>
      <c r="ARN113">
        <v>0</v>
      </c>
      <c r="ARP113" t="s">
        <v>2244</v>
      </c>
      <c r="ASA113" t="s">
        <v>2259</v>
      </c>
      <c r="ASB113" t="s">
        <v>2290</v>
      </c>
      <c r="ASC113">
        <v>1</v>
      </c>
      <c r="ASD113">
        <v>0</v>
      </c>
      <c r="ASE113">
        <v>0</v>
      </c>
      <c r="ASF113">
        <v>0</v>
      </c>
      <c r="ASG113">
        <v>0</v>
      </c>
      <c r="ASH113">
        <v>0</v>
      </c>
      <c r="ASI113">
        <v>0</v>
      </c>
      <c r="ASJ113">
        <v>0</v>
      </c>
      <c r="ASK113">
        <v>0</v>
      </c>
      <c r="ASL113">
        <v>0</v>
      </c>
      <c r="ASN113" t="s">
        <v>2290</v>
      </c>
      <c r="ASO113">
        <v>1</v>
      </c>
      <c r="ASP113">
        <v>0</v>
      </c>
      <c r="ASQ113">
        <v>0</v>
      </c>
      <c r="ASR113">
        <v>0</v>
      </c>
      <c r="ASS113">
        <v>0</v>
      </c>
      <c r="AST113">
        <v>0</v>
      </c>
      <c r="ASU113">
        <v>0</v>
      </c>
      <c r="ASV113">
        <v>0</v>
      </c>
      <c r="ASW113">
        <v>0</v>
      </c>
      <c r="ASX113">
        <v>0</v>
      </c>
      <c r="ASZ113" t="s">
        <v>2290</v>
      </c>
      <c r="ATA113">
        <v>1</v>
      </c>
      <c r="ATB113">
        <v>0</v>
      </c>
      <c r="ATC113">
        <v>0</v>
      </c>
      <c r="ATD113">
        <v>0</v>
      </c>
      <c r="ATE113">
        <v>0</v>
      </c>
      <c r="ATF113">
        <v>0</v>
      </c>
      <c r="ATG113">
        <v>0</v>
      </c>
      <c r="ATH113">
        <v>0</v>
      </c>
      <c r="ATI113">
        <v>0</v>
      </c>
      <c r="ATK113" t="s">
        <v>2290</v>
      </c>
      <c r="ATL113">
        <v>1</v>
      </c>
      <c r="ATM113">
        <v>0</v>
      </c>
      <c r="ATN113">
        <v>0</v>
      </c>
      <c r="ATO113">
        <v>0</v>
      </c>
      <c r="ATP113">
        <v>0</v>
      </c>
      <c r="ATQ113">
        <v>0</v>
      </c>
      <c r="ATR113">
        <v>0</v>
      </c>
      <c r="ATS113">
        <v>0</v>
      </c>
      <c r="ATT113">
        <v>0</v>
      </c>
      <c r="ATV113" t="s">
        <v>2436</v>
      </c>
      <c r="ATW113" t="s">
        <v>2244</v>
      </c>
      <c r="ATZ113" t="s">
        <v>2264</v>
      </c>
      <c r="AUD113" t="s">
        <v>2718</v>
      </c>
      <c r="AUI113">
        <v>545769984</v>
      </c>
      <c r="AUJ113" s="165">
        <v>45373.682303240741</v>
      </c>
      <c r="AUM113" t="s">
        <v>2265</v>
      </c>
      <c r="AUN113" t="s">
        <v>2266</v>
      </c>
      <c r="AUO113" t="s">
        <v>2267</v>
      </c>
    </row>
    <row r="114" spans="1:534 1125:1237" x14ac:dyDescent="0.35">
      <c r="A114">
        <v>113</v>
      </c>
      <c r="B114" t="s">
        <v>2719</v>
      </c>
      <c r="C114" s="165">
        <v>45373</v>
      </c>
      <c r="D114" t="s">
        <v>2425</v>
      </c>
      <c r="E114" t="s">
        <v>2369</v>
      </c>
      <c r="F114" s="165">
        <v>45373.645597349539</v>
      </c>
      <c r="G114" s="165">
        <v>45373.648520497693</v>
      </c>
      <c r="H114" t="s">
        <v>2229</v>
      </c>
      <c r="K114" t="s">
        <v>2370</v>
      </c>
      <c r="L114" s="165">
        <v>45373</v>
      </c>
      <c r="M114" t="s">
        <v>2371</v>
      </c>
      <c r="N114" t="s">
        <v>2372</v>
      </c>
      <c r="O114" t="s">
        <v>2426</v>
      </c>
      <c r="P114" t="s">
        <v>2374</v>
      </c>
      <c r="S114" t="s">
        <v>2375</v>
      </c>
      <c r="T114" t="s">
        <v>2427</v>
      </c>
      <c r="V114" t="s">
        <v>2236</v>
      </c>
      <c r="X114" t="s">
        <v>2299</v>
      </c>
      <c r="AA114" t="s">
        <v>2290</v>
      </c>
      <c r="AB114">
        <v>0</v>
      </c>
      <c r="AC114">
        <v>0</v>
      </c>
      <c r="AD114">
        <v>0</v>
      </c>
      <c r="AE114">
        <v>1</v>
      </c>
      <c r="AF114">
        <v>1</v>
      </c>
      <c r="AI114"/>
      <c r="EK114" t="s">
        <v>2290</v>
      </c>
      <c r="EL114">
        <v>0</v>
      </c>
      <c r="EM114">
        <v>0</v>
      </c>
      <c r="EN114">
        <v>0</v>
      </c>
      <c r="EO114">
        <v>0</v>
      </c>
      <c r="EP114">
        <v>1</v>
      </c>
      <c r="EQ114">
        <v>1</v>
      </c>
      <c r="JB114" t="s">
        <v>2560</v>
      </c>
      <c r="JC114">
        <v>0</v>
      </c>
      <c r="JD114">
        <v>0</v>
      </c>
      <c r="JE114">
        <v>0</v>
      </c>
      <c r="JF114">
        <v>0</v>
      </c>
      <c r="JG114">
        <v>0</v>
      </c>
      <c r="JH114">
        <v>0</v>
      </c>
      <c r="JI114">
        <v>0</v>
      </c>
      <c r="JJ114">
        <v>0</v>
      </c>
      <c r="JK114">
        <v>0</v>
      </c>
      <c r="JL114">
        <v>1</v>
      </c>
      <c r="JM114">
        <v>0</v>
      </c>
      <c r="JN114">
        <v>0</v>
      </c>
      <c r="JO114">
        <v>0</v>
      </c>
      <c r="JP114">
        <v>0</v>
      </c>
      <c r="JQ114">
        <v>0</v>
      </c>
      <c r="JR114">
        <v>0</v>
      </c>
      <c r="JS114">
        <v>1</v>
      </c>
      <c r="JT114">
        <v>3</v>
      </c>
      <c r="OG114" t="s">
        <v>2242</v>
      </c>
      <c r="OH114">
        <v>4000</v>
      </c>
      <c r="OI114" t="s">
        <v>2359</v>
      </c>
      <c r="OL114">
        <v>30</v>
      </c>
      <c r="OM114">
        <v>2</v>
      </c>
      <c r="ON114">
        <v>0</v>
      </c>
      <c r="OO114">
        <v>30</v>
      </c>
      <c r="OP114">
        <v>60</v>
      </c>
      <c r="QX114" t="s">
        <v>2244</v>
      </c>
      <c r="SF114" t="s">
        <v>2245</v>
      </c>
      <c r="SG114">
        <v>1</v>
      </c>
      <c r="SH114">
        <v>0</v>
      </c>
      <c r="SI114">
        <v>0</v>
      </c>
      <c r="SJ114">
        <v>0</v>
      </c>
      <c r="AQG114" t="s">
        <v>2290</v>
      </c>
      <c r="AQH114">
        <v>1</v>
      </c>
      <c r="AQI114">
        <v>0</v>
      </c>
      <c r="AQJ114">
        <v>0</v>
      </c>
      <c r="AQK114">
        <v>0</v>
      </c>
      <c r="AQL114">
        <v>0</v>
      </c>
      <c r="AQM114">
        <v>0</v>
      </c>
      <c r="AQN114">
        <v>0</v>
      </c>
      <c r="AQO114">
        <v>0</v>
      </c>
      <c r="AQP114">
        <v>0</v>
      </c>
      <c r="AQQ114">
        <v>0</v>
      </c>
      <c r="AQS114" t="s">
        <v>2355</v>
      </c>
      <c r="AQT114">
        <v>0</v>
      </c>
      <c r="AQU114">
        <v>0</v>
      </c>
      <c r="AQV114">
        <v>1</v>
      </c>
      <c r="AQW114">
        <v>0</v>
      </c>
      <c r="AQX114">
        <v>0</v>
      </c>
      <c r="AQY114">
        <v>0</v>
      </c>
      <c r="AQZ114">
        <v>0</v>
      </c>
      <c r="ARA114">
        <v>0</v>
      </c>
      <c r="ARB114">
        <v>0</v>
      </c>
      <c r="ARC114">
        <v>0</v>
      </c>
      <c r="ARD114">
        <v>0</v>
      </c>
      <c r="ARF114" t="s">
        <v>2257</v>
      </c>
      <c r="ARG114" t="s">
        <v>2258</v>
      </c>
      <c r="ARH114" t="s">
        <v>2244</v>
      </c>
      <c r="ARI114">
        <v>1</v>
      </c>
      <c r="ARJ114">
        <v>0</v>
      </c>
      <c r="ARK114">
        <v>0</v>
      </c>
      <c r="ARL114">
        <v>0</v>
      </c>
      <c r="ARM114">
        <v>0</v>
      </c>
      <c r="ARN114">
        <v>0</v>
      </c>
      <c r="ARP114" t="s">
        <v>2244</v>
      </c>
      <c r="ASA114" t="s">
        <v>2259</v>
      </c>
      <c r="ASB114" t="s">
        <v>2290</v>
      </c>
      <c r="ASC114">
        <v>1</v>
      </c>
      <c r="ASD114">
        <v>0</v>
      </c>
      <c r="ASE114">
        <v>0</v>
      </c>
      <c r="ASF114">
        <v>0</v>
      </c>
      <c r="ASG114">
        <v>0</v>
      </c>
      <c r="ASH114">
        <v>0</v>
      </c>
      <c r="ASI114">
        <v>0</v>
      </c>
      <c r="ASJ114">
        <v>0</v>
      </c>
      <c r="ASK114">
        <v>0</v>
      </c>
      <c r="ASL114">
        <v>0</v>
      </c>
      <c r="ASN114" t="s">
        <v>2290</v>
      </c>
      <c r="ASO114">
        <v>1</v>
      </c>
      <c r="ASP114">
        <v>0</v>
      </c>
      <c r="ASQ114">
        <v>0</v>
      </c>
      <c r="ASR114">
        <v>0</v>
      </c>
      <c r="ASS114">
        <v>0</v>
      </c>
      <c r="AST114">
        <v>0</v>
      </c>
      <c r="ASU114">
        <v>0</v>
      </c>
      <c r="ASV114">
        <v>0</v>
      </c>
      <c r="ASW114">
        <v>0</v>
      </c>
      <c r="ASX114">
        <v>0</v>
      </c>
      <c r="ASZ114" t="s">
        <v>2290</v>
      </c>
      <c r="ATA114">
        <v>1</v>
      </c>
      <c r="ATB114">
        <v>0</v>
      </c>
      <c r="ATC114">
        <v>0</v>
      </c>
      <c r="ATD114">
        <v>0</v>
      </c>
      <c r="ATE114">
        <v>0</v>
      </c>
      <c r="ATF114">
        <v>0</v>
      </c>
      <c r="ATG114">
        <v>0</v>
      </c>
      <c r="ATH114">
        <v>0</v>
      </c>
      <c r="ATI114">
        <v>0</v>
      </c>
      <c r="ATK114" t="s">
        <v>2290</v>
      </c>
      <c r="ATL114">
        <v>1</v>
      </c>
      <c r="ATM114">
        <v>0</v>
      </c>
      <c r="ATN114">
        <v>0</v>
      </c>
      <c r="ATO114">
        <v>0</v>
      </c>
      <c r="ATP114">
        <v>0</v>
      </c>
      <c r="ATQ114">
        <v>0</v>
      </c>
      <c r="ATR114">
        <v>0</v>
      </c>
      <c r="ATS114">
        <v>0</v>
      </c>
      <c r="ATT114">
        <v>0</v>
      </c>
      <c r="ATV114" t="s">
        <v>2264</v>
      </c>
      <c r="ATZ114" t="s">
        <v>2264</v>
      </c>
      <c r="AUI114">
        <v>545769999</v>
      </c>
      <c r="AUJ114" s="165">
        <v>45373.682326388887</v>
      </c>
      <c r="AUM114" t="s">
        <v>2265</v>
      </c>
      <c r="AUN114" t="s">
        <v>2266</v>
      </c>
      <c r="AUO114" t="s">
        <v>2267</v>
      </c>
    </row>
    <row r="115" spans="1:534 1125:1237" x14ac:dyDescent="0.35">
      <c r="A115">
        <v>114</v>
      </c>
      <c r="B115" t="s">
        <v>2720</v>
      </c>
      <c r="C115" s="165">
        <v>45373</v>
      </c>
      <c r="D115" t="s">
        <v>2425</v>
      </c>
      <c r="E115" t="s">
        <v>2369</v>
      </c>
      <c r="F115" s="165">
        <v>45373.665123483792</v>
      </c>
      <c r="G115" s="165">
        <v>45373.668260798608</v>
      </c>
      <c r="H115" t="s">
        <v>2229</v>
      </c>
      <c r="K115" t="s">
        <v>2370</v>
      </c>
      <c r="L115" s="165">
        <v>45373</v>
      </c>
      <c r="M115" t="s">
        <v>2371</v>
      </c>
      <c r="N115" t="s">
        <v>2372</v>
      </c>
      <c r="O115" t="s">
        <v>2426</v>
      </c>
      <c r="P115" t="s">
        <v>2374</v>
      </c>
      <c r="S115" t="s">
        <v>2375</v>
      </c>
      <c r="T115" t="s">
        <v>2427</v>
      </c>
      <c r="V115" t="s">
        <v>2236</v>
      </c>
      <c r="X115" t="s">
        <v>2299</v>
      </c>
      <c r="AA115" t="s">
        <v>2290</v>
      </c>
      <c r="AB115">
        <v>0</v>
      </c>
      <c r="AC115">
        <v>0</v>
      </c>
      <c r="AD115">
        <v>0</v>
      </c>
      <c r="AE115">
        <v>1</v>
      </c>
      <c r="AF115">
        <v>1</v>
      </c>
      <c r="AI115"/>
      <c r="EK115" t="s">
        <v>2290</v>
      </c>
      <c r="EL115">
        <v>0</v>
      </c>
      <c r="EM115">
        <v>0</v>
      </c>
      <c r="EN115">
        <v>0</v>
      </c>
      <c r="EO115">
        <v>0</v>
      </c>
      <c r="EP115">
        <v>1</v>
      </c>
      <c r="EQ115">
        <v>1</v>
      </c>
      <c r="JB115" t="s">
        <v>2358</v>
      </c>
      <c r="JC115">
        <v>0</v>
      </c>
      <c r="JD115">
        <v>1</v>
      </c>
      <c r="JE115">
        <v>0</v>
      </c>
      <c r="JF115">
        <v>0</v>
      </c>
      <c r="JG115">
        <v>0</v>
      </c>
      <c r="JH115">
        <v>0</v>
      </c>
      <c r="JI115">
        <v>0</v>
      </c>
      <c r="JJ115">
        <v>0</v>
      </c>
      <c r="JK115">
        <v>0</v>
      </c>
      <c r="JL115">
        <v>0</v>
      </c>
      <c r="JM115">
        <v>0</v>
      </c>
      <c r="JN115">
        <v>0</v>
      </c>
      <c r="JO115">
        <v>0</v>
      </c>
      <c r="JP115">
        <v>0</v>
      </c>
      <c r="JQ115">
        <v>0</v>
      </c>
      <c r="JR115">
        <v>0</v>
      </c>
      <c r="JS115">
        <v>1</v>
      </c>
      <c r="JT115">
        <v>3</v>
      </c>
      <c r="KG115" t="s">
        <v>2239</v>
      </c>
      <c r="KH115" t="s">
        <v>2577</v>
      </c>
      <c r="KI115">
        <v>0</v>
      </c>
      <c r="KJ115">
        <v>1</v>
      </c>
      <c r="KL115">
        <v>100</v>
      </c>
      <c r="KM115" t="s">
        <v>2359</v>
      </c>
      <c r="KP115">
        <v>7</v>
      </c>
      <c r="KQ115">
        <v>2</v>
      </c>
      <c r="KR115">
        <v>0</v>
      </c>
      <c r="KS115">
        <v>50</v>
      </c>
      <c r="KT115">
        <v>100</v>
      </c>
      <c r="QX115" t="s">
        <v>2236</v>
      </c>
      <c r="QZ115" t="s">
        <v>2358</v>
      </c>
      <c r="RA115">
        <v>0</v>
      </c>
      <c r="RB115">
        <v>1</v>
      </c>
      <c r="RC115">
        <v>0</v>
      </c>
      <c r="RD115">
        <v>0</v>
      </c>
      <c r="RE115">
        <v>0</v>
      </c>
      <c r="RF115">
        <v>0</v>
      </c>
      <c r="RG115">
        <v>0</v>
      </c>
      <c r="RH115">
        <v>0</v>
      </c>
      <c r="RI115">
        <v>0</v>
      </c>
      <c r="RJ115">
        <v>0</v>
      </c>
      <c r="RK115">
        <v>0</v>
      </c>
      <c r="RL115">
        <v>0</v>
      </c>
      <c r="RM115">
        <v>0</v>
      </c>
      <c r="RN115">
        <v>0</v>
      </c>
      <c r="RO115">
        <v>0</v>
      </c>
      <c r="RP115">
        <v>0</v>
      </c>
      <c r="RR115" t="s">
        <v>494</v>
      </c>
      <c r="RS115">
        <v>0</v>
      </c>
      <c r="RT115">
        <v>0</v>
      </c>
      <c r="RU115">
        <v>0</v>
      </c>
      <c r="RV115">
        <v>0</v>
      </c>
      <c r="RW115">
        <v>0</v>
      </c>
      <c r="RX115">
        <v>1</v>
      </c>
      <c r="RY115">
        <v>0</v>
      </c>
      <c r="RZ115">
        <v>0</v>
      </c>
      <c r="SA115">
        <v>0</v>
      </c>
      <c r="SB115">
        <v>0</v>
      </c>
      <c r="SC115">
        <v>0</v>
      </c>
      <c r="SF115" t="s">
        <v>2245</v>
      </c>
      <c r="SG115">
        <v>1</v>
      </c>
      <c r="SH115">
        <v>0</v>
      </c>
      <c r="SI115">
        <v>0</v>
      </c>
      <c r="SJ115">
        <v>0</v>
      </c>
      <c r="AQG115" t="s">
        <v>2290</v>
      </c>
      <c r="AQH115">
        <v>1</v>
      </c>
      <c r="AQI115">
        <v>0</v>
      </c>
      <c r="AQJ115">
        <v>0</v>
      </c>
      <c r="AQK115">
        <v>0</v>
      </c>
      <c r="AQL115">
        <v>0</v>
      </c>
      <c r="AQM115">
        <v>0</v>
      </c>
      <c r="AQN115">
        <v>0</v>
      </c>
      <c r="AQO115">
        <v>0</v>
      </c>
      <c r="AQP115">
        <v>0</v>
      </c>
      <c r="AQQ115">
        <v>0</v>
      </c>
      <c r="AQS115" t="s">
        <v>2355</v>
      </c>
      <c r="AQT115">
        <v>0</v>
      </c>
      <c r="AQU115">
        <v>0</v>
      </c>
      <c r="AQV115">
        <v>1</v>
      </c>
      <c r="AQW115">
        <v>0</v>
      </c>
      <c r="AQX115">
        <v>0</v>
      </c>
      <c r="AQY115">
        <v>0</v>
      </c>
      <c r="AQZ115">
        <v>0</v>
      </c>
      <c r="ARA115">
        <v>0</v>
      </c>
      <c r="ARB115">
        <v>0</v>
      </c>
      <c r="ARC115">
        <v>0</v>
      </c>
      <c r="ARD115">
        <v>0</v>
      </c>
      <c r="ARF115" t="s">
        <v>2330</v>
      </c>
      <c r="ARG115" t="s">
        <v>2305</v>
      </c>
      <c r="ARH115" t="s">
        <v>2244</v>
      </c>
      <c r="ARI115">
        <v>1</v>
      </c>
      <c r="ARJ115">
        <v>0</v>
      </c>
      <c r="ARK115">
        <v>0</v>
      </c>
      <c r="ARL115">
        <v>0</v>
      </c>
      <c r="ARM115">
        <v>0</v>
      </c>
      <c r="ARN115">
        <v>0</v>
      </c>
      <c r="ARP115" t="s">
        <v>2244</v>
      </c>
      <c r="ASA115" t="s">
        <v>2259</v>
      </c>
      <c r="ASB115" t="s">
        <v>2290</v>
      </c>
      <c r="ASC115">
        <v>1</v>
      </c>
      <c r="ASD115">
        <v>0</v>
      </c>
      <c r="ASE115">
        <v>0</v>
      </c>
      <c r="ASF115">
        <v>0</v>
      </c>
      <c r="ASG115">
        <v>0</v>
      </c>
      <c r="ASH115">
        <v>0</v>
      </c>
      <c r="ASI115">
        <v>0</v>
      </c>
      <c r="ASJ115">
        <v>0</v>
      </c>
      <c r="ASK115">
        <v>0</v>
      </c>
      <c r="ASL115">
        <v>0</v>
      </c>
      <c r="ASN115" t="s">
        <v>2290</v>
      </c>
      <c r="ASO115">
        <v>1</v>
      </c>
      <c r="ASP115">
        <v>0</v>
      </c>
      <c r="ASQ115">
        <v>0</v>
      </c>
      <c r="ASR115">
        <v>0</v>
      </c>
      <c r="ASS115">
        <v>0</v>
      </c>
      <c r="AST115">
        <v>0</v>
      </c>
      <c r="ASU115">
        <v>0</v>
      </c>
      <c r="ASV115">
        <v>0</v>
      </c>
      <c r="ASW115">
        <v>0</v>
      </c>
      <c r="ASX115">
        <v>0</v>
      </c>
      <c r="ASZ115" t="s">
        <v>2290</v>
      </c>
      <c r="ATA115">
        <v>1</v>
      </c>
      <c r="ATB115">
        <v>0</v>
      </c>
      <c r="ATC115">
        <v>0</v>
      </c>
      <c r="ATD115">
        <v>0</v>
      </c>
      <c r="ATE115">
        <v>0</v>
      </c>
      <c r="ATF115">
        <v>0</v>
      </c>
      <c r="ATG115">
        <v>0</v>
      </c>
      <c r="ATH115">
        <v>0</v>
      </c>
      <c r="ATI115">
        <v>0</v>
      </c>
      <c r="ATK115" t="s">
        <v>2290</v>
      </c>
      <c r="ATL115">
        <v>1</v>
      </c>
      <c r="ATM115">
        <v>0</v>
      </c>
      <c r="ATN115">
        <v>0</v>
      </c>
      <c r="ATO115">
        <v>0</v>
      </c>
      <c r="ATP115">
        <v>0</v>
      </c>
      <c r="ATQ115">
        <v>0</v>
      </c>
      <c r="ATR115">
        <v>0</v>
      </c>
      <c r="ATS115">
        <v>0</v>
      </c>
      <c r="ATT115">
        <v>0</v>
      </c>
      <c r="ATV115" t="s">
        <v>2264</v>
      </c>
      <c r="ATZ115" t="s">
        <v>2264</v>
      </c>
      <c r="AUI115">
        <v>545770013</v>
      </c>
      <c r="AUJ115" s="165">
        <v>45373.68236111111</v>
      </c>
      <c r="AUM115" t="s">
        <v>2265</v>
      </c>
      <c r="AUN115" t="s">
        <v>2266</v>
      </c>
      <c r="AUO115" t="s">
        <v>2267</v>
      </c>
    </row>
    <row r="116" spans="1:534 1125:1237" x14ac:dyDescent="0.35">
      <c r="A116">
        <v>115</v>
      </c>
      <c r="B116" t="s">
        <v>2721</v>
      </c>
      <c r="C116" s="165">
        <v>45373</v>
      </c>
      <c r="D116" t="s">
        <v>2669</v>
      </c>
      <c r="E116" t="s">
        <v>2670</v>
      </c>
      <c r="F116" s="165">
        <v>45373.61150457176</v>
      </c>
      <c r="G116" s="165">
        <v>45373.615663321762</v>
      </c>
      <c r="H116" t="s">
        <v>2229</v>
      </c>
      <c r="K116" t="s">
        <v>2671</v>
      </c>
      <c r="L116" s="165">
        <v>45373</v>
      </c>
      <c r="M116" t="s">
        <v>81</v>
      </c>
      <c r="N116" t="s">
        <v>2672</v>
      </c>
      <c r="O116" t="s">
        <v>90</v>
      </c>
      <c r="P116" t="s">
        <v>2233</v>
      </c>
      <c r="S116" t="s">
        <v>2673</v>
      </c>
      <c r="T116" t="s">
        <v>2674</v>
      </c>
      <c r="V116" t="s">
        <v>2236</v>
      </c>
      <c r="X116" t="s">
        <v>2299</v>
      </c>
      <c r="AA116" t="s">
        <v>2339</v>
      </c>
      <c r="AB116">
        <v>1</v>
      </c>
      <c r="AC116">
        <v>0</v>
      </c>
      <c r="AD116">
        <v>0</v>
      </c>
      <c r="AE116">
        <v>0</v>
      </c>
      <c r="AF116">
        <v>1</v>
      </c>
      <c r="AH116" t="s">
        <v>2239</v>
      </c>
      <c r="AI116">
        <v>1250</v>
      </c>
      <c r="AJ116" t="s">
        <v>2240</v>
      </c>
      <c r="AM116">
        <v>30</v>
      </c>
      <c r="AN116">
        <v>30</v>
      </c>
      <c r="AO116">
        <v>1</v>
      </c>
      <c r="AP116">
        <v>300</v>
      </c>
      <c r="AQ116">
        <v>0</v>
      </c>
      <c r="BW116" t="s">
        <v>2236</v>
      </c>
      <c r="BY116" t="s">
        <v>2339</v>
      </c>
      <c r="BZ116">
        <v>1</v>
      </c>
      <c r="CA116">
        <v>0</v>
      </c>
      <c r="CB116">
        <v>0</v>
      </c>
      <c r="CC116">
        <v>0</v>
      </c>
      <c r="CE116" t="s">
        <v>2675</v>
      </c>
      <c r="CF116">
        <v>1</v>
      </c>
      <c r="CG116">
        <v>0</v>
      </c>
      <c r="CH116">
        <v>0</v>
      </c>
      <c r="CI116">
        <v>0</v>
      </c>
      <c r="CJ116">
        <v>0</v>
      </c>
      <c r="CK116">
        <v>1</v>
      </c>
      <c r="CL116">
        <v>0</v>
      </c>
      <c r="CM116">
        <v>0</v>
      </c>
      <c r="CN116">
        <v>0</v>
      </c>
      <c r="CO116">
        <v>0</v>
      </c>
      <c r="CP116">
        <v>0</v>
      </c>
      <c r="CS116" t="s">
        <v>2328</v>
      </c>
      <c r="CT116">
        <v>0</v>
      </c>
      <c r="CU116">
        <v>1</v>
      </c>
      <c r="CV116">
        <v>0</v>
      </c>
      <c r="CW116">
        <v>0</v>
      </c>
      <c r="CX116" t="s">
        <v>2339</v>
      </c>
      <c r="CY116">
        <v>1</v>
      </c>
      <c r="CZ116">
        <v>0</v>
      </c>
      <c r="DA116">
        <v>0</v>
      </c>
      <c r="DB116">
        <v>0</v>
      </c>
      <c r="DC116" t="s">
        <v>2722</v>
      </c>
      <c r="DD116">
        <v>0</v>
      </c>
      <c r="DE116">
        <v>0</v>
      </c>
      <c r="DF116">
        <v>0</v>
      </c>
      <c r="DG116">
        <v>0</v>
      </c>
      <c r="DH116">
        <v>0</v>
      </c>
      <c r="DI116">
        <v>1</v>
      </c>
      <c r="DJ116">
        <v>0</v>
      </c>
      <c r="DK116">
        <v>0</v>
      </c>
      <c r="DL116">
        <v>1</v>
      </c>
      <c r="DM116">
        <v>0</v>
      </c>
      <c r="DN116">
        <v>0</v>
      </c>
      <c r="DO116">
        <v>0</v>
      </c>
      <c r="EK116" t="s">
        <v>2290</v>
      </c>
      <c r="EL116">
        <v>0</v>
      </c>
      <c r="EM116">
        <v>0</v>
      </c>
      <c r="EN116">
        <v>0</v>
      </c>
      <c r="EO116">
        <v>0</v>
      </c>
      <c r="EP116">
        <v>1</v>
      </c>
      <c r="EQ116">
        <v>1</v>
      </c>
      <c r="JB116" t="s">
        <v>2677</v>
      </c>
      <c r="JC116">
        <v>0</v>
      </c>
      <c r="JD116">
        <v>0</v>
      </c>
      <c r="JE116">
        <v>0</v>
      </c>
      <c r="JF116">
        <v>0</v>
      </c>
      <c r="JG116">
        <v>0</v>
      </c>
      <c r="JH116">
        <v>0</v>
      </c>
      <c r="JI116">
        <v>1</v>
      </c>
      <c r="JJ116">
        <v>0</v>
      </c>
      <c r="JK116">
        <v>1</v>
      </c>
      <c r="JL116">
        <v>0</v>
      </c>
      <c r="JM116">
        <v>0</v>
      </c>
      <c r="JN116">
        <v>0</v>
      </c>
      <c r="JO116">
        <v>0</v>
      </c>
      <c r="JP116">
        <v>0</v>
      </c>
      <c r="JQ116">
        <v>0</v>
      </c>
      <c r="JR116">
        <v>0</v>
      </c>
      <c r="JS116">
        <v>2</v>
      </c>
      <c r="JT116">
        <v>4</v>
      </c>
      <c r="MT116" t="s">
        <v>2239</v>
      </c>
      <c r="MU116">
        <v>150</v>
      </c>
      <c r="MV116" t="s">
        <v>2240</v>
      </c>
      <c r="MY116">
        <v>60</v>
      </c>
      <c r="MZ116">
        <v>30</v>
      </c>
      <c r="NA116">
        <v>0</v>
      </c>
      <c r="NB116">
        <v>500</v>
      </c>
      <c r="NC116">
        <v>0</v>
      </c>
      <c r="NV116" t="s">
        <v>2239</v>
      </c>
      <c r="NW116">
        <v>2250</v>
      </c>
      <c r="NX116" t="s">
        <v>2240</v>
      </c>
      <c r="OA116">
        <v>14</v>
      </c>
      <c r="OB116">
        <v>30</v>
      </c>
      <c r="OC116">
        <v>1</v>
      </c>
      <c r="OD116">
        <v>200</v>
      </c>
      <c r="OE116">
        <v>0</v>
      </c>
      <c r="QX116" t="s">
        <v>2236</v>
      </c>
      <c r="QZ116" t="s">
        <v>2677</v>
      </c>
      <c r="RA116">
        <v>0</v>
      </c>
      <c r="RB116">
        <v>0</v>
      </c>
      <c r="RC116">
        <v>0</v>
      </c>
      <c r="RD116">
        <v>0</v>
      </c>
      <c r="RE116">
        <v>0</v>
      </c>
      <c r="RF116">
        <v>0</v>
      </c>
      <c r="RG116">
        <v>1</v>
      </c>
      <c r="RH116">
        <v>0</v>
      </c>
      <c r="RI116">
        <v>1</v>
      </c>
      <c r="RJ116">
        <v>0</v>
      </c>
      <c r="RK116">
        <v>0</v>
      </c>
      <c r="RL116">
        <v>0</v>
      </c>
      <c r="RM116">
        <v>0</v>
      </c>
      <c r="RN116">
        <v>0</v>
      </c>
      <c r="RO116">
        <v>0</v>
      </c>
      <c r="RP116">
        <v>0</v>
      </c>
      <c r="RR116" t="s">
        <v>2675</v>
      </c>
      <c r="RS116">
        <v>1</v>
      </c>
      <c r="RT116">
        <v>0</v>
      </c>
      <c r="RU116">
        <v>0</v>
      </c>
      <c r="RV116">
        <v>0</v>
      </c>
      <c r="RW116">
        <v>0</v>
      </c>
      <c r="RX116">
        <v>1</v>
      </c>
      <c r="RY116">
        <v>0</v>
      </c>
      <c r="RZ116">
        <v>0</v>
      </c>
      <c r="SA116">
        <v>0</v>
      </c>
      <c r="SB116">
        <v>0</v>
      </c>
      <c r="SC116">
        <v>0</v>
      </c>
      <c r="SF116" t="s">
        <v>2328</v>
      </c>
      <c r="SG116">
        <v>0</v>
      </c>
      <c r="SH116">
        <v>1</v>
      </c>
      <c r="SI116">
        <v>0</v>
      </c>
      <c r="SJ116">
        <v>0</v>
      </c>
      <c r="SK116" t="s">
        <v>2539</v>
      </c>
      <c r="SL116">
        <v>0</v>
      </c>
      <c r="SM116">
        <v>0</v>
      </c>
      <c r="SN116">
        <v>0</v>
      </c>
      <c r="SO116">
        <v>0</v>
      </c>
      <c r="SP116">
        <v>0</v>
      </c>
      <c r="SQ116">
        <v>0</v>
      </c>
      <c r="SR116">
        <v>0</v>
      </c>
      <c r="SS116">
        <v>0</v>
      </c>
      <c r="ST116">
        <v>1</v>
      </c>
      <c r="SU116">
        <v>0</v>
      </c>
      <c r="SV116">
        <v>0</v>
      </c>
      <c r="SW116">
        <v>0</v>
      </c>
      <c r="SX116">
        <v>0</v>
      </c>
      <c r="SY116">
        <v>0</v>
      </c>
      <c r="SZ116">
        <v>0</v>
      </c>
      <c r="TA116">
        <v>0</v>
      </c>
      <c r="TB116" t="s">
        <v>2665</v>
      </c>
      <c r="TC116">
        <v>0</v>
      </c>
      <c r="TD116">
        <v>0</v>
      </c>
      <c r="TE116">
        <v>0</v>
      </c>
      <c r="TF116">
        <v>0</v>
      </c>
      <c r="TG116">
        <v>0</v>
      </c>
      <c r="TH116">
        <v>1</v>
      </c>
      <c r="TI116">
        <v>0</v>
      </c>
      <c r="TJ116">
        <v>0</v>
      </c>
      <c r="TK116">
        <v>1</v>
      </c>
      <c r="TL116">
        <v>0</v>
      </c>
      <c r="TM116">
        <v>0</v>
      </c>
      <c r="TN116">
        <v>0</v>
      </c>
      <c r="AQG116" t="s">
        <v>2648</v>
      </c>
      <c r="AQH116">
        <v>0</v>
      </c>
      <c r="AQI116">
        <v>0</v>
      </c>
      <c r="AQJ116">
        <v>1</v>
      </c>
      <c r="AQK116">
        <v>0</v>
      </c>
      <c r="AQL116">
        <v>0</v>
      </c>
      <c r="AQM116">
        <v>1</v>
      </c>
      <c r="AQN116">
        <v>0</v>
      </c>
      <c r="AQO116">
        <v>0</v>
      </c>
      <c r="AQP116">
        <v>0</v>
      </c>
      <c r="AQQ116">
        <v>0</v>
      </c>
      <c r="AQS116" t="s">
        <v>2324</v>
      </c>
      <c r="AQT116">
        <v>0</v>
      </c>
      <c r="AQU116">
        <v>0</v>
      </c>
      <c r="AQV116">
        <v>0</v>
      </c>
      <c r="AQW116">
        <v>1</v>
      </c>
      <c r="AQX116">
        <v>0</v>
      </c>
      <c r="AQY116">
        <v>0</v>
      </c>
      <c r="AQZ116">
        <v>0</v>
      </c>
      <c r="ARA116">
        <v>0</v>
      </c>
      <c r="ARB116">
        <v>0</v>
      </c>
      <c r="ARC116">
        <v>0</v>
      </c>
      <c r="ARD116">
        <v>0</v>
      </c>
      <c r="ARF116" t="s">
        <v>2452</v>
      </c>
      <c r="ARG116" t="s">
        <v>2273</v>
      </c>
      <c r="ARH116" t="s">
        <v>2679</v>
      </c>
      <c r="ARI116">
        <v>0</v>
      </c>
      <c r="ARJ116">
        <v>1</v>
      </c>
      <c r="ARK116">
        <v>1</v>
      </c>
      <c r="ARL116">
        <v>0</v>
      </c>
      <c r="ARM116">
        <v>0</v>
      </c>
      <c r="ARN116">
        <v>0</v>
      </c>
      <c r="ARP116" t="s">
        <v>2236</v>
      </c>
      <c r="ASA116" t="s">
        <v>2259</v>
      </c>
      <c r="ASB116" t="s">
        <v>2680</v>
      </c>
      <c r="ASC116">
        <v>0</v>
      </c>
      <c r="ASD116">
        <v>1</v>
      </c>
      <c r="ASE116">
        <v>1</v>
      </c>
      <c r="ASF116">
        <v>0</v>
      </c>
      <c r="ASG116">
        <v>0</v>
      </c>
      <c r="ASH116">
        <v>0</v>
      </c>
      <c r="ASI116">
        <v>0</v>
      </c>
      <c r="ASJ116">
        <v>0</v>
      </c>
      <c r="ASK116">
        <v>0</v>
      </c>
      <c r="ASL116">
        <v>0</v>
      </c>
      <c r="ASN116" t="s">
        <v>2681</v>
      </c>
      <c r="ASO116">
        <v>0</v>
      </c>
      <c r="ASP116">
        <v>0</v>
      </c>
      <c r="ASQ116">
        <v>0</v>
      </c>
      <c r="ASR116">
        <v>1</v>
      </c>
      <c r="ASS116">
        <v>0</v>
      </c>
      <c r="AST116">
        <v>0</v>
      </c>
      <c r="ASU116">
        <v>0</v>
      </c>
      <c r="ASV116">
        <v>0</v>
      </c>
      <c r="ASW116">
        <v>0</v>
      </c>
      <c r="ASX116">
        <v>0</v>
      </c>
      <c r="ASZ116" t="s">
        <v>2600</v>
      </c>
      <c r="ATA116">
        <v>0</v>
      </c>
      <c r="ATB116">
        <v>0</v>
      </c>
      <c r="ATC116">
        <v>0</v>
      </c>
      <c r="ATD116">
        <v>0</v>
      </c>
      <c r="ATE116">
        <v>1</v>
      </c>
      <c r="ATF116">
        <v>0</v>
      </c>
      <c r="ATG116">
        <v>0</v>
      </c>
      <c r="ATH116">
        <v>0</v>
      </c>
      <c r="ATI116">
        <v>0</v>
      </c>
      <c r="ATK116" t="s">
        <v>2682</v>
      </c>
      <c r="ATL116">
        <v>0</v>
      </c>
      <c r="ATM116">
        <v>0</v>
      </c>
      <c r="ATN116">
        <v>0</v>
      </c>
      <c r="ATO116">
        <v>0</v>
      </c>
      <c r="ATP116">
        <v>1</v>
      </c>
      <c r="ATQ116">
        <v>1</v>
      </c>
      <c r="ATR116">
        <v>1</v>
      </c>
      <c r="ATS116">
        <v>0</v>
      </c>
      <c r="ATT116">
        <v>0</v>
      </c>
      <c r="ATV116" t="s">
        <v>2642</v>
      </c>
      <c r="ATW116" t="s">
        <v>2236</v>
      </c>
      <c r="ATY116" t="s">
        <v>2689</v>
      </c>
      <c r="ATZ116" t="s">
        <v>2642</v>
      </c>
      <c r="AUA116" t="s">
        <v>2236</v>
      </c>
      <c r="AUC116" t="s">
        <v>2690</v>
      </c>
      <c r="AUI116">
        <v>545772410</v>
      </c>
      <c r="AUJ116" s="165">
        <v>45373.689942129633</v>
      </c>
      <c r="AUM116" t="s">
        <v>2265</v>
      </c>
      <c r="AUN116" t="s">
        <v>2266</v>
      </c>
      <c r="AUO116" t="s">
        <v>2267</v>
      </c>
    </row>
    <row r="117" spans="1:534 1125:1237" x14ac:dyDescent="0.35">
      <c r="A117">
        <v>116</v>
      </c>
      <c r="B117" t="s">
        <v>2723</v>
      </c>
      <c r="C117" s="165">
        <v>45373</v>
      </c>
      <c r="D117" t="s">
        <v>2669</v>
      </c>
      <c r="E117" t="s">
        <v>2670</v>
      </c>
      <c r="F117" s="165">
        <v>45373.622611284722</v>
      </c>
      <c r="G117" s="165">
        <v>45373.630181493063</v>
      </c>
      <c r="H117" t="s">
        <v>2229</v>
      </c>
      <c r="K117" t="s">
        <v>2671</v>
      </c>
      <c r="L117" s="165">
        <v>45373</v>
      </c>
      <c r="M117" t="s">
        <v>81</v>
      </c>
      <c r="N117" t="s">
        <v>2672</v>
      </c>
      <c r="O117" t="s">
        <v>90</v>
      </c>
      <c r="P117" t="s">
        <v>2233</v>
      </c>
      <c r="S117" t="s">
        <v>2673</v>
      </c>
      <c r="T117" t="s">
        <v>2674</v>
      </c>
      <c r="V117" t="s">
        <v>2236</v>
      </c>
      <c r="X117" t="s">
        <v>2299</v>
      </c>
      <c r="AA117" t="s">
        <v>2300</v>
      </c>
      <c r="AB117">
        <v>0</v>
      </c>
      <c r="AC117">
        <v>0</v>
      </c>
      <c r="AD117">
        <v>1</v>
      </c>
      <c r="AE117">
        <v>0</v>
      </c>
      <c r="AF117">
        <v>1</v>
      </c>
      <c r="AI117"/>
      <c r="BH117" t="s">
        <v>2239</v>
      </c>
      <c r="BI117" t="s">
        <v>2301</v>
      </c>
      <c r="BJ117">
        <v>1</v>
      </c>
      <c r="BK117">
        <v>1</v>
      </c>
      <c r="BL117">
        <v>600</v>
      </c>
      <c r="BM117">
        <v>500</v>
      </c>
      <c r="BN117" t="s">
        <v>2240</v>
      </c>
      <c r="BQ117">
        <v>60</v>
      </c>
      <c r="BR117">
        <v>30</v>
      </c>
      <c r="BS117">
        <v>0</v>
      </c>
      <c r="BT117">
        <v>300</v>
      </c>
      <c r="BU117">
        <v>300</v>
      </c>
      <c r="BW117" t="s">
        <v>2236</v>
      </c>
      <c r="BY117" t="s">
        <v>2300</v>
      </c>
      <c r="BZ117">
        <v>0</v>
      </c>
      <c r="CA117">
        <v>0</v>
      </c>
      <c r="CB117">
        <v>1</v>
      </c>
      <c r="CC117">
        <v>0</v>
      </c>
      <c r="CE117" t="s">
        <v>2675</v>
      </c>
      <c r="CF117">
        <v>1</v>
      </c>
      <c r="CG117">
        <v>0</v>
      </c>
      <c r="CH117">
        <v>0</v>
      </c>
      <c r="CI117">
        <v>0</v>
      </c>
      <c r="CJ117">
        <v>0</v>
      </c>
      <c r="CK117">
        <v>1</v>
      </c>
      <c r="CL117">
        <v>0</v>
      </c>
      <c r="CM117">
        <v>0</v>
      </c>
      <c r="CN117">
        <v>0</v>
      </c>
      <c r="CO117">
        <v>0</v>
      </c>
      <c r="CP117">
        <v>0</v>
      </c>
      <c r="CS117" t="s">
        <v>2328</v>
      </c>
      <c r="CT117">
        <v>0</v>
      </c>
      <c r="CU117">
        <v>1</v>
      </c>
      <c r="CV117">
        <v>0</v>
      </c>
      <c r="CW117">
        <v>0</v>
      </c>
      <c r="CX117" t="s">
        <v>2300</v>
      </c>
      <c r="CY117">
        <v>0</v>
      </c>
      <c r="CZ117">
        <v>0</v>
      </c>
      <c r="DA117">
        <v>1</v>
      </c>
      <c r="DB117">
        <v>0</v>
      </c>
      <c r="DC117" t="s">
        <v>2665</v>
      </c>
      <c r="DD117">
        <v>0</v>
      </c>
      <c r="DE117">
        <v>0</v>
      </c>
      <c r="DF117">
        <v>0</v>
      </c>
      <c r="DG117">
        <v>0</v>
      </c>
      <c r="DH117">
        <v>0</v>
      </c>
      <c r="DI117">
        <v>1</v>
      </c>
      <c r="DJ117">
        <v>0</v>
      </c>
      <c r="DK117">
        <v>0</v>
      </c>
      <c r="DL117">
        <v>1</v>
      </c>
      <c r="DM117">
        <v>0</v>
      </c>
      <c r="DN117">
        <v>0</v>
      </c>
      <c r="DO117">
        <v>0</v>
      </c>
      <c r="EK117" t="s">
        <v>2290</v>
      </c>
      <c r="EL117">
        <v>0</v>
      </c>
      <c r="EM117">
        <v>0</v>
      </c>
      <c r="EN117">
        <v>0</v>
      </c>
      <c r="EO117">
        <v>0</v>
      </c>
      <c r="EP117">
        <v>1</v>
      </c>
      <c r="EQ117">
        <v>1</v>
      </c>
      <c r="JB117" t="s">
        <v>2724</v>
      </c>
      <c r="JC117">
        <v>0</v>
      </c>
      <c r="JD117">
        <v>0</v>
      </c>
      <c r="JE117">
        <v>0</v>
      </c>
      <c r="JF117">
        <v>0</v>
      </c>
      <c r="JG117">
        <v>0</v>
      </c>
      <c r="JH117">
        <v>0</v>
      </c>
      <c r="JI117">
        <v>0</v>
      </c>
      <c r="JJ117">
        <v>0</v>
      </c>
      <c r="JK117">
        <v>0</v>
      </c>
      <c r="JL117">
        <v>0</v>
      </c>
      <c r="JM117">
        <v>0</v>
      </c>
      <c r="JN117">
        <v>0</v>
      </c>
      <c r="JO117">
        <v>1</v>
      </c>
      <c r="JP117">
        <v>0</v>
      </c>
      <c r="JQ117">
        <v>1</v>
      </c>
      <c r="JR117">
        <v>0</v>
      </c>
      <c r="JS117">
        <v>2</v>
      </c>
      <c r="JT117">
        <v>4</v>
      </c>
      <c r="PN117" t="s">
        <v>2239</v>
      </c>
      <c r="PO117">
        <v>1500</v>
      </c>
      <c r="PP117" t="s">
        <v>2336</v>
      </c>
      <c r="PS117">
        <v>30</v>
      </c>
      <c r="PT117">
        <v>30</v>
      </c>
      <c r="PU117">
        <v>1</v>
      </c>
      <c r="PV117">
        <v>500</v>
      </c>
      <c r="PW117">
        <v>0</v>
      </c>
      <c r="QM117" t="s">
        <v>2239</v>
      </c>
      <c r="QN117">
        <v>250</v>
      </c>
      <c r="QO117" t="s">
        <v>2336</v>
      </c>
      <c r="QR117">
        <v>60</v>
      </c>
      <c r="QS117">
        <v>30</v>
      </c>
      <c r="QT117">
        <v>0</v>
      </c>
      <c r="QU117">
        <v>600</v>
      </c>
      <c r="QV117">
        <v>0</v>
      </c>
      <c r="QX117" t="s">
        <v>2236</v>
      </c>
      <c r="QZ117" t="s">
        <v>2724</v>
      </c>
      <c r="RA117">
        <v>0</v>
      </c>
      <c r="RB117">
        <v>0</v>
      </c>
      <c r="RC117">
        <v>0</v>
      </c>
      <c r="RD117">
        <v>0</v>
      </c>
      <c r="RE117">
        <v>0</v>
      </c>
      <c r="RF117">
        <v>0</v>
      </c>
      <c r="RG117">
        <v>0</v>
      </c>
      <c r="RH117">
        <v>0</v>
      </c>
      <c r="RI117">
        <v>0</v>
      </c>
      <c r="RJ117">
        <v>0</v>
      </c>
      <c r="RK117">
        <v>0</v>
      </c>
      <c r="RL117">
        <v>0</v>
      </c>
      <c r="RM117">
        <v>1</v>
      </c>
      <c r="RN117">
        <v>0</v>
      </c>
      <c r="RO117">
        <v>1</v>
      </c>
      <c r="RP117">
        <v>0</v>
      </c>
      <c r="RR117" t="s">
        <v>2675</v>
      </c>
      <c r="RS117">
        <v>1</v>
      </c>
      <c r="RT117">
        <v>0</v>
      </c>
      <c r="RU117">
        <v>0</v>
      </c>
      <c r="RV117">
        <v>0</v>
      </c>
      <c r="RW117">
        <v>0</v>
      </c>
      <c r="RX117">
        <v>1</v>
      </c>
      <c r="RY117">
        <v>0</v>
      </c>
      <c r="RZ117">
        <v>0</v>
      </c>
      <c r="SA117">
        <v>0</v>
      </c>
      <c r="SB117">
        <v>0</v>
      </c>
      <c r="SC117">
        <v>0</v>
      </c>
      <c r="SF117" t="s">
        <v>2328</v>
      </c>
      <c r="SG117">
        <v>0</v>
      </c>
      <c r="SH117">
        <v>1</v>
      </c>
      <c r="SI117">
        <v>0</v>
      </c>
      <c r="SJ117">
        <v>0</v>
      </c>
      <c r="SK117" t="s">
        <v>2443</v>
      </c>
      <c r="SL117">
        <v>0</v>
      </c>
      <c r="SM117">
        <v>0</v>
      </c>
      <c r="SN117">
        <v>0</v>
      </c>
      <c r="SO117">
        <v>0</v>
      </c>
      <c r="SP117">
        <v>0</v>
      </c>
      <c r="SQ117">
        <v>0</v>
      </c>
      <c r="SR117">
        <v>0</v>
      </c>
      <c r="SS117">
        <v>0</v>
      </c>
      <c r="ST117">
        <v>0</v>
      </c>
      <c r="SU117">
        <v>0</v>
      </c>
      <c r="SV117">
        <v>0</v>
      </c>
      <c r="SW117">
        <v>0</v>
      </c>
      <c r="SX117">
        <v>1</v>
      </c>
      <c r="SY117">
        <v>0</v>
      </c>
      <c r="SZ117">
        <v>0</v>
      </c>
      <c r="TA117">
        <v>0</v>
      </c>
      <c r="TB117" t="s">
        <v>2665</v>
      </c>
      <c r="TC117">
        <v>0</v>
      </c>
      <c r="TD117">
        <v>0</v>
      </c>
      <c r="TE117">
        <v>0</v>
      </c>
      <c r="TF117">
        <v>0</v>
      </c>
      <c r="TG117">
        <v>0</v>
      </c>
      <c r="TH117">
        <v>1</v>
      </c>
      <c r="TI117">
        <v>0</v>
      </c>
      <c r="TJ117">
        <v>0</v>
      </c>
      <c r="TK117">
        <v>1</v>
      </c>
      <c r="TL117">
        <v>0</v>
      </c>
      <c r="TM117">
        <v>0</v>
      </c>
      <c r="TN117">
        <v>0</v>
      </c>
      <c r="AQG117" t="s">
        <v>2648</v>
      </c>
      <c r="AQH117">
        <v>0</v>
      </c>
      <c r="AQI117">
        <v>0</v>
      </c>
      <c r="AQJ117">
        <v>1</v>
      </c>
      <c r="AQK117">
        <v>0</v>
      </c>
      <c r="AQL117">
        <v>0</v>
      </c>
      <c r="AQM117">
        <v>1</v>
      </c>
      <c r="AQN117">
        <v>0</v>
      </c>
      <c r="AQO117">
        <v>0</v>
      </c>
      <c r="AQP117">
        <v>0</v>
      </c>
      <c r="AQQ117">
        <v>0</v>
      </c>
      <c r="AQS117" t="s">
        <v>2324</v>
      </c>
      <c r="AQT117">
        <v>0</v>
      </c>
      <c r="AQU117">
        <v>0</v>
      </c>
      <c r="AQV117">
        <v>0</v>
      </c>
      <c r="AQW117">
        <v>1</v>
      </c>
      <c r="AQX117">
        <v>0</v>
      </c>
      <c r="AQY117">
        <v>0</v>
      </c>
      <c r="AQZ117">
        <v>0</v>
      </c>
      <c r="ARA117">
        <v>0</v>
      </c>
      <c r="ARB117">
        <v>0</v>
      </c>
      <c r="ARC117">
        <v>0</v>
      </c>
      <c r="ARD117">
        <v>0</v>
      </c>
      <c r="ARF117" t="s">
        <v>2452</v>
      </c>
      <c r="ARG117" t="s">
        <v>2273</v>
      </c>
      <c r="ARH117" t="s">
        <v>2693</v>
      </c>
      <c r="ARI117">
        <v>0</v>
      </c>
      <c r="ARJ117">
        <v>1</v>
      </c>
      <c r="ARK117">
        <v>1</v>
      </c>
      <c r="ARL117">
        <v>0</v>
      </c>
      <c r="ARM117">
        <v>0</v>
      </c>
      <c r="ARN117">
        <v>0</v>
      </c>
      <c r="ARP117" t="s">
        <v>2236</v>
      </c>
      <c r="ASA117" t="s">
        <v>2259</v>
      </c>
      <c r="ASB117" t="s">
        <v>2725</v>
      </c>
      <c r="ASC117">
        <v>0</v>
      </c>
      <c r="ASD117">
        <v>1</v>
      </c>
      <c r="ASE117">
        <v>1</v>
      </c>
      <c r="ASF117">
        <v>0</v>
      </c>
      <c r="ASG117">
        <v>0</v>
      </c>
      <c r="ASH117">
        <v>0</v>
      </c>
      <c r="ASI117">
        <v>0</v>
      </c>
      <c r="ASJ117">
        <v>0</v>
      </c>
      <c r="ASK117">
        <v>0</v>
      </c>
      <c r="ASL117">
        <v>0</v>
      </c>
      <c r="ASN117" t="s">
        <v>2290</v>
      </c>
      <c r="ASO117">
        <v>1</v>
      </c>
      <c r="ASP117">
        <v>0</v>
      </c>
      <c r="ASQ117">
        <v>0</v>
      </c>
      <c r="ASR117">
        <v>0</v>
      </c>
      <c r="ASS117">
        <v>0</v>
      </c>
      <c r="AST117">
        <v>0</v>
      </c>
      <c r="ASU117">
        <v>0</v>
      </c>
      <c r="ASV117">
        <v>0</v>
      </c>
      <c r="ASW117">
        <v>0</v>
      </c>
      <c r="ASX117">
        <v>0</v>
      </c>
      <c r="ASZ117" t="s">
        <v>2600</v>
      </c>
      <c r="ATA117">
        <v>0</v>
      </c>
      <c r="ATB117">
        <v>0</v>
      </c>
      <c r="ATC117">
        <v>0</v>
      </c>
      <c r="ATD117">
        <v>0</v>
      </c>
      <c r="ATE117">
        <v>1</v>
      </c>
      <c r="ATF117">
        <v>0</v>
      </c>
      <c r="ATG117">
        <v>0</v>
      </c>
      <c r="ATH117">
        <v>0</v>
      </c>
      <c r="ATI117">
        <v>0</v>
      </c>
      <c r="ATK117" t="s">
        <v>2682</v>
      </c>
      <c r="ATL117">
        <v>0</v>
      </c>
      <c r="ATM117">
        <v>0</v>
      </c>
      <c r="ATN117">
        <v>0</v>
      </c>
      <c r="ATO117">
        <v>0</v>
      </c>
      <c r="ATP117">
        <v>1</v>
      </c>
      <c r="ATQ117">
        <v>1</v>
      </c>
      <c r="ATR117">
        <v>1</v>
      </c>
      <c r="ATS117">
        <v>0</v>
      </c>
      <c r="ATT117">
        <v>0</v>
      </c>
      <c r="ATV117" t="s">
        <v>2642</v>
      </c>
      <c r="ATW117" t="s">
        <v>2236</v>
      </c>
      <c r="ATY117" t="s">
        <v>2689</v>
      </c>
      <c r="ATZ117" t="s">
        <v>2642</v>
      </c>
      <c r="AUA117" t="s">
        <v>2236</v>
      </c>
      <c r="AUC117" t="s">
        <v>2690</v>
      </c>
      <c r="AUI117">
        <v>545772413</v>
      </c>
      <c r="AUJ117" s="165">
        <v>45373.689976851849</v>
      </c>
      <c r="AUM117" t="s">
        <v>2265</v>
      </c>
      <c r="AUN117" t="s">
        <v>2266</v>
      </c>
      <c r="AUO117" t="s">
        <v>2267</v>
      </c>
    </row>
    <row r="118" spans="1:534 1125:1237" x14ac:dyDescent="0.35">
      <c r="A118">
        <v>117</v>
      </c>
      <c r="B118" t="s">
        <v>2726</v>
      </c>
      <c r="C118" s="165">
        <v>45373</v>
      </c>
      <c r="D118" t="s">
        <v>2669</v>
      </c>
      <c r="E118" t="s">
        <v>2670</v>
      </c>
      <c r="F118" s="165">
        <v>45373.655532152778</v>
      </c>
      <c r="G118" s="165">
        <v>45373.661043969907</v>
      </c>
      <c r="H118" t="s">
        <v>2229</v>
      </c>
      <c r="K118" t="s">
        <v>2671</v>
      </c>
      <c r="L118" s="165">
        <v>45373</v>
      </c>
      <c r="M118" t="s">
        <v>81</v>
      </c>
      <c r="N118" t="s">
        <v>2672</v>
      </c>
      <c r="O118" t="s">
        <v>90</v>
      </c>
      <c r="P118" t="s">
        <v>2233</v>
      </c>
      <c r="S118" t="s">
        <v>2673</v>
      </c>
      <c r="T118" t="s">
        <v>2674</v>
      </c>
      <c r="V118" t="s">
        <v>2236</v>
      </c>
      <c r="X118" t="s">
        <v>2299</v>
      </c>
      <c r="AA118" t="s">
        <v>2300</v>
      </c>
      <c r="AB118">
        <v>0</v>
      </c>
      <c r="AC118">
        <v>0</v>
      </c>
      <c r="AD118">
        <v>1</v>
      </c>
      <c r="AE118">
        <v>0</v>
      </c>
      <c r="AF118">
        <v>1</v>
      </c>
      <c r="AI118"/>
      <c r="BH118" t="s">
        <v>2239</v>
      </c>
      <c r="BI118" t="s">
        <v>2301</v>
      </c>
      <c r="BJ118">
        <v>1</v>
      </c>
      <c r="BK118">
        <v>1</v>
      </c>
      <c r="BL118">
        <v>600</v>
      </c>
      <c r="BM118">
        <v>400</v>
      </c>
      <c r="BN118" t="s">
        <v>2336</v>
      </c>
      <c r="BQ118">
        <v>30</v>
      </c>
      <c r="BR118">
        <v>60</v>
      </c>
      <c r="BS118">
        <v>1</v>
      </c>
      <c r="BT118">
        <v>300</v>
      </c>
      <c r="BU118">
        <v>300</v>
      </c>
      <c r="BW118" t="s">
        <v>2236</v>
      </c>
      <c r="BY118" t="s">
        <v>2300</v>
      </c>
      <c r="BZ118">
        <v>0</v>
      </c>
      <c r="CA118">
        <v>0</v>
      </c>
      <c r="CB118">
        <v>1</v>
      </c>
      <c r="CC118">
        <v>0</v>
      </c>
      <c r="CE118" t="s">
        <v>2675</v>
      </c>
      <c r="CF118">
        <v>1</v>
      </c>
      <c r="CG118">
        <v>0</v>
      </c>
      <c r="CH118">
        <v>0</v>
      </c>
      <c r="CI118">
        <v>0</v>
      </c>
      <c r="CJ118">
        <v>0</v>
      </c>
      <c r="CK118">
        <v>1</v>
      </c>
      <c r="CL118">
        <v>0</v>
      </c>
      <c r="CM118">
        <v>0</v>
      </c>
      <c r="CN118">
        <v>0</v>
      </c>
      <c r="CO118">
        <v>0</v>
      </c>
      <c r="CP118">
        <v>0</v>
      </c>
      <c r="CS118" t="s">
        <v>2328</v>
      </c>
      <c r="CT118">
        <v>0</v>
      </c>
      <c r="CU118">
        <v>1</v>
      </c>
      <c r="CV118">
        <v>0</v>
      </c>
      <c r="CW118">
        <v>0</v>
      </c>
      <c r="CX118" t="s">
        <v>2300</v>
      </c>
      <c r="CY118">
        <v>0</v>
      </c>
      <c r="CZ118">
        <v>0</v>
      </c>
      <c r="DA118">
        <v>1</v>
      </c>
      <c r="DB118">
        <v>0</v>
      </c>
      <c r="DC118" t="s">
        <v>2676</v>
      </c>
      <c r="DD118">
        <v>1</v>
      </c>
      <c r="DE118">
        <v>0</v>
      </c>
      <c r="DF118">
        <v>0</v>
      </c>
      <c r="DG118">
        <v>0</v>
      </c>
      <c r="DH118">
        <v>0</v>
      </c>
      <c r="DI118">
        <v>1</v>
      </c>
      <c r="DJ118">
        <v>0</v>
      </c>
      <c r="DK118">
        <v>0</v>
      </c>
      <c r="DL118">
        <v>1</v>
      </c>
      <c r="DM118">
        <v>0</v>
      </c>
      <c r="DN118">
        <v>0</v>
      </c>
      <c r="DO118">
        <v>0</v>
      </c>
      <c r="EK118" t="s">
        <v>2290</v>
      </c>
      <c r="EL118">
        <v>0</v>
      </c>
      <c r="EM118">
        <v>0</v>
      </c>
      <c r="EN118">
        <v>0</v>
      </c>
      <c r="EO118">
        <v>0</v>
      </c>
      <c r="EP118">
        <v>1</v>
      </c>
      <c r="EQ118">
        <v>1</v>
      </c>
      <c r="JB118" t="s">
        <v>2724</v>
      </c>
      <c r="JC118">
        <v>0</v>
      </c>
      <c r="JD118">
        <v>0</v>
      </c>
      <c r="JE118">
        <v>0</v>
      </c>
      <c r="JF118">
        <v>0</v>
      </c>
      <c r="JG118">
        <v>0</v>
      </c>
      <c r="JH118">
        <v>0</v>
      </c>
      <c r="JI118">
        <v>0</v>
      </c>
      <c r="JJ118">
        <v>0</v>
      </c>
      <c r="JK118">
        <v>0</v>
      </c>
      <c r="JL118">
        <v>0</v>
      </c>
      <c r="JM118">
        <v>0</v>
      </c>
      <c r="JN118">
        <v>0</v>
      </c>
      <c r="JO118">
        <v>1</v>
      </c>
      <c r="JP118">
        <v>0</v>
      </c>
      <c r="JQ118">
        <v>1</v>
      </c>
      <c r="JR118">
        <v>0</v>
      </c>
      <c r="JS118">
        <v>2</v>
      </c>
      <c r="JT118">
        <v>4</v>
      </c>
      <c r="PN118" t="s">
        <v>2239</v>
      </c>
      <c r="PO118">
        <v>1250</v>
      </c>
      <c r="PP118" t="s">
        <v>2336</v>
      </c>
      <c r="PS118">
        <v>30</v>
      </c>
      <c r="PT118">
        <v>30</v>
      </c>
      <c r="PU118">
        <v>1</v>
      </c>
      <c r="PV118">
        <v>300</v>
      </c>
      <c r="PW118">
        <v>0</v>
      </c>
      <c r="QM118" t="s">
        <v>2239</v>
      </c>
      <c r="QN118">
        <v>250</v>
      </c>
      <c r="QO118" t="s">
        <v>2336</v>
      </c>
      <c r="QR118">
        <v>60</v>
      </c>
      <c r="QS118">
        <v>30</v>
      </c>
      <c r="QT118">
        <v>0</v>
      </c>
      <c r="QU118">
        <v>200</v>
      </c>
      <c r="QV118">
        <v>0</v>
      </c>
      <c r="QX118" t="s">
        <v>2236</v>
      </c>
      <c r="QZ118" t="s">
        <v>2724</v>
      </c>
      <c r="RA118">
        <v>0</v>
      </c>
      <c r="RB118">
        <v>0</v>
      </c>
      <c r="RC118">
        <v>0</v>
      </c>
      <c r="RD118">
        <v>0</v>
      </c>
      <c r="RE118">
        <v>0</v>
      </c>
      <c r="RF118">
        <v>0</v>
      </c>
      <c r="RG118">
        <v>0</v>
      </c>
      <c r="RH118">
        <v>0</v>
      </c>
      <c r="RI118">
        <v>0</v>
      </c>
      <c r="RJ118">
        <v>0</v>
      </c>
      <c r="RK118">
        <v>0</v>
      </c>
      <c r="RL118">
        <v>0</v>
      </c>
      <c r="RM118">
        <v>1</v>
      </c>
      <c r="RN118">
        <v>0</v>
      </c>
      <c r="RO118">
        <v>1</v>
      </c>
      <c r="RP118">
        <v>0</v>
      </c>
      <c r="RR118" t="s">
        <v>2727</v>
      </c>
      <c r="RS118">
        <v>1</v>
      </c>
      <c r="RT118">
        <v>0</v>
      </c>
      <c r="RU118">
        <v>0</v>
      </c>
      <c r="RV118">
        <v>0</v>
      </c>
      <c r="RW118">
        <v>1</v>
      </c>
      <c r="RX118">
        <v>1</v>
      </c>
      <c r="RY118">
        <v>0</v>
      </c>
      <c r="RZ118">
        <v>0</v>
      </c>
      <c r="SA118">
        <v>0</v>
      </c>
      <c r="SB118">
        <v>0</v>
      </c>
      <c r="SC118">
        <v>0</v>
      </c>
      <c r="SF118" t="s">
        <v>2328</v>
      </c>
      <c r="SG118">
        <v>0</v>
      </c>
      <c r="SH118">
        <v>1</v>
      </c>
      <c r="SI118">
        <v>0</v>
      </c>
      <c r="SJ118">
        <v>0</v>
      </c>
      <c r="SK118" t="s">
        <v>2443</v>
      </c>
      <c r="SL118">
        <v>0</v>
      </c>
      <c r="SM118">
        <v>0</v>
      </c>
      <c r="SN118">
        <v>0</v>
      </c>
      <c r="SO118">
        <v>0</v>
      </c>
      <c r="SP118">
        <v>0</v>
      </c>
      <c r="SQ118">
        <v>0</v>
      </c>
      <c r="SR118">
        <v>0</v>
      </c>
      <c r="SS118">
        <v>0</v>
      </c>
      <c r="ST118">
        <v>0</v>
      </c>
      <c r="SU118">
        <v>0</v>
      </c>
      <c r="SV118">
        <v>0</v>
      </c>
      <c r="SW118">
        <v>0</v>
      </c>
      <c r="SX118">
        <v>1</v>
      </c>
      <c r="SY118">
        <v>0</v>
      </c>
      <c r="SZ118">
        <v>0</v>
      </c>
      <c r="TA118">
        <v>0</v>
      </c>
      <c r="TB118" t="s">
        <v>2676</v>
      </c>
      <c r="TC118">
        <v>1</v>
      </c>
      <c r="TD118">
        <v>0</v>
      </c>
      <c r="TE118">
        <v>0</v>
      </c>
      <c r="TF118">
        <v>0</v>
      </c>
      <c r="TG118">
        <v>0</v>
      </c>
      <c r="TH118">
        <v>1</v>
      </c>
      <c r="TI118">
        <v>0</v>
      </c>
      <c r="TJ118">
        <v>0</v>
      </c>
      <c r="TK118">
        <v>1</v>
      </c>
      <c r="TL118">
        <v>0</v>
      </c>
      <c r="TM118">
        <v>0</v>
      </c>
      <c r="TN118">
        <v>0</v>
      </c>
      <c r="AQG118" t="s">
        <v>2648</v>
      </c>
      <c r="AQH118">
        <v>0</v>
      </c>
      <c r="AQI118">
        <v>0</v>
      </c>
      <c r="AQJ118">
        <v>1</v>
      </c>
      <c r="AQK118">
        <v>0</v>
      </c>
      <c r="AQL118">
        <v>0</v>
      </c>
      <c r="AQM118">
        <v>1</v>
      </c>
      <c r="AQN118">
        <v>0</v>
      </c>
      <c r="AQO118">
        <v>0</v>
      </c>
      <c r="AQP118">
        <v>0</v>
      </c>
      <c r="AQQ118">
        <v>0</v>
      </c>
      <c r="AQS118" t="s">
        <v>2324</v>
      </c>
      <c r="AQT118">
        <v>0</v>
      </c>
      <c r="AQU118">
        <v>0</v>
      </c>
      <c r="AQV118">
        <v>0</v>
      </c>
      <c r="AQW118">
        <v>1</v>
      </c>
      <c r="AQX118">
        <v>0</v>
      </c>
      <c r="AQY118">
        <v>0</v>
      </c>
      <c r="AQZ118">
        <v>0</v>
      </c>
      <c r="ARA118">
        <v>0</v>
      </c>
      <c r="ARB118">
        <v>0</v>
      </c>
      <c r="ARC118">
        <v>0</v>
      </c>
      <c r="ARD118">
        <v>0</v>
      </c>
      <c r="ARF118" t="s">
        <v>2452</v>
      </c>
      <c r="ARG118" t="s">
        <v>2273</v>
      </c>
      <c r="ARH118" t="s">
        <v>2693</v>
      </c>
      <c r="ARI118">
        <v>0</v>
      </c>
      <c r="ARJ118">
        <v>1</v>
      </c>
      <c r="ARK118">
        <v>1</v>
      </c>
      <c r="ARL118">
        <v>0</v>
      </c>
      <c r="ARM118">
        <v>0</v>
      </c>
      <c r="ARN118">
        <v>0</v>
      </c>
      <c r="ARP118" t="s">
        <v>2236</v>
      </c>
      <c r="ASA118" t="s">
        <v>2259</v>
      </c>
      <c r="ASB118" t="s">
        <v>2725</v>
      </c>
      <c r="ASC118">
        <v>0</v>
      </c>
      <c r="ASD118">
        <v>1</v>
      </c>
      <c r="ASE118">
        <v>1</v>
      </c>
      <c r="ASF118">
        <v>0</v>
      </c>
      <c r="ASG118">
        <v>0</v>
      </c>
      <c r="ASH118">
        <v>0</v>
      </c>
      <c r="ASI118">
        <v>0</v>
      </c>
      <c r="ASJ118">
        <v>0</v>
      </c>
      <c r="ASK118">
        <v>0</v>
      </c>
      <c r="ASL118">
        <v>0</v>
      </c>
      <c r="ASN118" t="s">
        <v>2290</v>
      </c>
      <c r="ASO118">
        <v>1</v>
      </c>
      <c r="ASP118">
        <v>0</v>
      </c>
      <c r="ASQ118">
        <v>0</v>
      </c>
      <c r="ASR118">
        <v>0</v>
      </c>
      <c r="ASS118">
        <v>0</v>
      </c>
      <c r="AST118">
        <v>0</v>
      </c>
      <c r="ASU118">
        <v>0</v>
      </c>
      <c r="ASV118">
        <v>0</v>
      </c>
      <c r="ASW118">
        <v>0</v>
      </c>
      <c r="ASX118">
        <v>0</v>
      </c>
      <c r="ASZ118" t="s">
        <v>2600</v>
      </c>
      <c r="ATA118">
        <v>0</v>
      </c>
      <c r="ATB118">
        <v>0</v>
      </c>
      <c r="ATC118">
        <v>0</v>
      </c>
      <c r="ATD118">
        <v>0</v>
      </c>
      <c r="ATE118">
        <v>1</v>
      </c>
      <c r="ATF118">
        <v>0</v>
      </c>
      <c r="ATG118">
        <v>0</v>
      </c>
      <c r="ATH118">
        <v>0</v>
      </c>
      <c r="ATI118">
        <v>0</v>
      </c>
      <c r="ATK118" t="s">
        <v>2682</v>
      </c>
      <c r="ATL118">
        <v>0</v>
      </c>
      <c r="ATM118">
        <v>0</v>
      </c>
      <c r="ATN118">
        <v>0</v>
      </c>
      <c r="ATO118">
        <v>0</v>
      </c>
      <c r="ATP118">
        <v>1</v>
      </c>
      <c r="ATQ118">
        <v>1</v>
      </c>
      <c r="ATR118">
        <v>1</v>
      </c>
      <c r="ATS118">
        <v>0</v>
      </c>
      <c r="ATT118">
        <v>0</v>
      </c>
      <c r="ATV118" t="s">
        <v>2642</v>
      </c>
      <c r="ATW118" t="s">
        <v>2236</v>
      </c>
      <c r="ATY118" t="s">
        <v>2689</v>
      </c>
      <c r="ATZ118" t="s">
        <v>2642</v>
      </c>
      <c r="AUA118" t="s">
        <v>2236</v>
      </c>
      <c r="AUC118" t="s">
        <v>2690</v>
      </c>
      <c r="AUI118">
        <v>545772418</v>
      </c>
      <c r="AUJ118" s="165">
        <v>45373.690011574072</v>
      </c>
      <c r="AUM118" t="s">
        <v>2265</v>
      </c>
      <c r="AUN118" t="s">
        <v>2266</v>
      </c>
      <c r="AUO118" t="s">
        <v>2267</v>
      </c>
    </row>
    <row r="119" spans="1:534 1125:1237" x14ac:dyDescent="0.35">
      <c r="A119">
        <v>118</v>
      </c>
      <c r="B119" t="s">
        <v>2728</v>
      </c>
      <c r="C119" s="165">
        <v>45373</v>
      </c>
      <c r="D119" t="s">
        <v>2669</v>
      </c>
      <c r="E119" t="s">
        <v>2670</v>
      </c>
      <c r="F119" s="165">
        <v>45373.670500231477</v>
      </c>
      <c r="G119" s="165">
        <v>45373.678285694448</v>
      </c>
      <c r="H119" t="s">
        <v>2229</v>
      </c>
      <c r="K119" t="s">
        <v>2671</v>
      </c>
      <c r="L119" s="165">
        <v>45373</v>
      </c>
      <c r="M119" t="s">
        <v>81</v>
      </c>
      <c r="N119" t="s">
        <v>2672</v>
      </c>
      <c r="O119" t="s">
        <v>90</v>
      </c>
      <c r="P119" t="s">
        <v>2233</v>
      </c>
      <c r="S119" t="s">
        <v>2673</v>
      </c>
      <c r="T119" t="s">
        <v>2674</v>
      </c>
      <c r="V119" t="s">
        <v>2236</v>
      </c>
      <c r="X119" t="s">
        <v>2299</v>
      </c>
      <c r="AA119" t="s">
        <v>2300</v>
      </c>
      <c r="AB119">
        <v>0</v>
      </c>
      <c r="AC119">
        <v>0</v>
      </c>
      <c r="AD119">
        <v>1</v>
      </c>
      <c r="AE119">
        <v>0</v>
      </c>
      <c r="AF119">
        <v>1</v>
      </c>
      <c r="AI119"/>
      <c r="BH119" t="s">
        <v>2239</v>
      </c>
      <c r="BI119" t="s">
        <v>2301</v>
      </c>
      <c r="BJ119">
        <v>1</v>
      </c>
      <c r="BK119">
        <v>1</v>
      </c>
      <c r="BL119">
        <v>600</v>
      </c>
      <c r="BM119">
        <v>500</v>
      </c>
      <c r="BN119" t="s">
        <v>2336</v>
      </c>
      <c r="BQ119">
        <v>30</v>
      </c>
      <c r="BR119">
        <v>30</v>
      </c>
      <c r="BS119">
        <v>1</v>
      </c>
      <c r="BT119">
        <v>500</v>
      </c>
      <c r="BU119">
        <v>0</v>
      </c>
      <c r="BW119" t="s">
        <v>2236</v>
      </c>
      <c r="BY119" t="s">
        <v>2300</v>
      </c>
      <c r="BZ119">
        <v>0</v>
      </c>
      <c r="CA119">
        <v>0</v>
      </c>
      <c r="CB119">
        <v>1</v>
      </c>
      <c r="CC119">
        <v>0</v>
      </c>
      <c r="CE119" t="s">
        <v>2675</v>
      </c>
      <c r="CF119">
        <v>1</v>
      </c>
      <c r="CG119">
        <v>0</v>
      </c>
      <c r="CH119">
        <v>0</v>
      </c>
      <c r="CI119">
        <v>0</v>
      </c>
      <c r="CJ119">
        <v>0</v>
      </c>
      <c r="CK119">
        <v>1</v>
      </c>
      <c r="CL119">
        <v>0</v>
      </c>
      <c r="CM119">
        <v>0</v>
      </c>
      <c r="CN119">
        <v>0</v>
      </c>
      <c r="CO119">
        <v>0</v>
      </c>
      <c r="CP119">
        <v>0</v>
      </c>
      <c r="CS119" t="s">
        <v>2328</v>
      </c>
      <c r="CT119">
        <v>0</v>
      </c>
      <c r="CU119">
        <v>1</v>
      </c>
      <c r="CV119">
        <v>0</v>
      </c>
      <c r="CW119">
        <v>0</v>
      </c>
      <c r="CX119" t="s">
        <v>2300</v>
      </c>
      <c r="CY119">
        <v>0</v>
      </c>
      <c r="CZ119">
        <v>0</v>
      </c>
      <c r="DA119">
        <v>1</v>
      </c>
      <c r="DB119">
        <v>0</v>
      </c>
      <c r="DC119" t="s">
        <v>2729</v>
      </c>
      <c r="DD119">
        <v>1</v>
      </c>
      <c r="DE119">
        <v>0</v>
      </c>
      <c r="DF119">
        <v>0</v>
      </c>
      <c r="DG119">
        <v>0</v>
      </c>
      <c r="DH119">
        <v>0</v>
      </c>
      <c r="DI119">
        <v>1</v>
      </c>
      <c r="DJ119">
        <v>0</v>
      </c>
      <c r="DK119">
        <v>0</v>
      </c>
      <c r="DL119">
        <v>1</v>
      </c>
      <c r="DM119">
        <v>0</v>
      </c>
      <c r="DN119">
        <v>0</v>
      </c>
      <c r="DO119">
        <v>0</v>
      </c>
      <c r="EK119" t="s">
        <v>2290</v>
      </c>
      <c r="EL119">
        <v>0</v>
      </c>
      <c r="EM119">
        <v>0</v>
      </c>
      <c r="EN119">
        <v>0</v>
      </c>
      <c r="EO119">
        <v>0</v>
      </c>
      <c r="EP119">
        <v>1</v>
      </c>
      <c r="EQ119">
        <v>1</v>
      </c>
      <c r="JB119" t="s">
        <v>2730</v>
      </c>
      <c r="JC119">
        <v>0</v>
      </c>
      <c r="JD119">
        <v>0</v>
      </c>
      <c r="JE119">
        <v>0</v>
      </c>
      <c r="JF119">
        <v>0</v>
      </c>
      <c r="JG119">
        <v>0</v>
      </c>
      <c r="JH119">
        <v>0</v>
      </c>
      <c r="JI119">
        <v>0</v>
      </c>
      <c r="JJ119">
        <v>0</v>
      </c>
      <c r="JK119">
        <v>0</v>
      </c>
      <c r="JL119">
        <v>0</v>
      </c>
      <c r="JM119">
        <v>0</v>
      </c>
      <c r="JN119">
        <v>0</v>
      </c>
      <c r="JO119">
        <v>1</v>
      </c>
      <c r="JP119">
        <v>0</v>
      </c>
      <c r="JQ119">
        <v>1</v>
      </c>
      <c r="JR119">
        <v>0</v>
      </c>
      <c r="JS119">
        <v>2</v>
      </c>
      <c r="JT119">
        <v>4</v>
      </c>
      <c r="PN119" t="s">
        <v>2239</v>
      </c>
      <c r="PO119">
        <v>1500</v>
      </c>
      <c r="PP119" t="s">
        <v>2336</v>
      </c>
      <c r="PS119">
        <v>30</v>
      </c>
      <c r="PT119">
        <v>30</v>
      </c>
      <c r="PU119">
        <v>1</v>
      </c>
      <c r="PV119">
        <v>100</v>
      </c>
      <c r="PW119">
        <v>0</v>
      </c>
      <c r="QM119" t="s">
        <v>2239</v>
      </c>
      <c r="QN119">
        <v>250</v>
      </c>
      <c r="QO119" t="s">
        <v>2336</v>
      </c>
      <c r="QR119">
        <v>30</v>
      </c>
      <c r="QS119">
        <v>30</v>
      </c>
      <c r="QT119">
        <v>1</v>
      </c>
      <c r="QU119">
        <v>200</v>
      </c>
      <c r="QV119">
        <v>0</v>
      </c>
      <c r="QX119" t="s">
        <v>2236</v>
      </c>
      <c r="QZ119" t="s">
        <v>2724</v>
      </c>
      <c r="RA119">
        <v>0</v>
      </c>
      <c r="RB119">
        <v>0</v>
      </c>
      <c r="RC119">
        <v>0</v>
      </c>
      <c r="RD119">
        <v>0</v>
      </c>
      <c r="RE119">
        <v>0</v>
      </c>
      <c r="RF119">
        <v>0</v>
      </c>
      <c r="RG119">
        <v>0</v>
      </c>
      <c r="RH119">
        <v>0</v>
      </c>
      <c r="RI119">
        <v>0</v>
      </c>
      <c r="RJ119">
        <v>0</v>
      </c>
      <c r="RK119">
        <v>0</v>
      </c>
      <c r="RL119">
        <v>0</v>
      </c>
      <c r="RM119">
        <v>1</v>
      </c>
      <c r="RN119">
        <v>0</v>
      </c>
      <c r="RO119">
        <v>1</v>
      </c>
      <c r="RP119">
        <v>0</v>
      </c>
      <c r="RR119" t="s">
        <v>2675</v>
      </c>
      <c r="RS119">
        <v>1</v>
      </c>
      <c r="RT119">
        <v>0</v>
      </c>
      <c r="RU119">
        <v>0</v>
      </c>
      <c r="RV119">
        <v>0</v>
      </c>
      <c r="RW119">
        <v>0</v>
      </c>
      <c r="RX119">
        <v>1</v>
      </c>
      <c r="RY119">
        <v>0</v>
      </c>
      <c r="RZ119">
        <v>0</v>
      </c>
      <c r="SA119">
        <v>0</v>
      </c>
      <c r="SB119">
        <v>0</v>
      </c>
      <c r="SC119">
        <v>0</v>
      </c>
      <c r="SF119" t="s">
        <v>2328</v>
      </c>
      <c r="SG119">
        <v>0</v>
      </c>
      <c r="SH119">
        <v>1</v>
      </c>
      <c r="SI119">
        <v>0</v>
      </c>
      <c r="SJ119">
        <v>0</v>
      </c>
      <c r="SK119" t="s">
        <v>2443</v>
      </c>
      <c r="SL119">
        <v>0</v>
      </c>
      <c r="SM119">
        <v>0</v>
      </c>
      <c r="SN119">
        <v>0</v>
      </c>
      <c r="SO119">
        <v>0</v>
      </c>
      <c r="SP119">
        <v>0</v>
      </c>
      <c r="SQ119">
        <v>0</v>
      </c>
      <c r="SR119">
        <v>0</v>
      </c>
      <c r="SS119">
        <v>0</v>
      </c>
      <c r="ST119">
        <v>0</v>
      </c>
      <c r="SU119">
        <v>0</v>
      </c>
      <c r="SV119">
        <v>0</v>
      </c>
      <c r="SW119">
        <v>0</v>
      </c>
      <c r="SX119">
        <v>1</v>
      </c>
      <c r="SY119">
        <v>0</v>
      </c>
      <c r="SZ119">
        <v>0</v>
      </c>
      <c r="TA119">
        <v>0</v>
      </c>
      <c r="TB119" t="s">
        <v>2665</v>
      </c>
      <c r="TC119">
        <v>0</v>
      </c>
      <c r="TD119">
        <v>0</v>
      </c>
      <c r="TE119">
        <v>0</v>
      </c>
      <c r="TF119">
        <v>0</v>
      </c>
      <c r="TG119">
        <v>0</v>
      </c>
      <c r="TH119">
        <v>1</v>
      </c>
      <c r="TI119">
        <v>0</v>
      </c>
      <c r="TJ119">
        <v>0</v>
      </c>
      <c r="TK119">
        <v>1</v>
      </c>
      <c r="TL119">
        <v>0</v>
      </c>
      <c r="TM119">
        <v>0</v>
      </c>
      <c r="TN119">
        <v>0</v>
      </c>
      <c r="AQG119" t="s">
        <v>2648</v>
      </c>
      <c r="AQH119">
        <v>0</v>
      </c>
      <c r="AQI119">
        <v>0</v>
      </c>
      <c r="AQJ119">
        <v>1</v>
      </c>
      <c r="AQK119">
        <v>0</v>
      </c>
      <c r="AQL119">
        <v>0</v>
      </c>
      <c r="AQM119">
        <v>1</v>
      </c>
      <c r="AQN119">
        <v>0</v>
      </c>
      <c r="AQO119">
        <v>0</v>
      </c>
      <c r="AQP119">
        <v>0</v>
      </c>
      <c r="AQQ119">
        <v>0</v>
      </c>
      <c r="AQS119" t="s">
        <v>2324</v>
      </c>
      <c r="AQT119">
        <v>0</v>
      </c>
      <c r="AQU119">
        <v>0</v>
      </c>
      <c r="AQV119">
        <v>0</v>
      </c>
      <c r="AQW119">
        <v>1</v>
      </c>
      <c r="AQX119">
        <v>0</v>
      </c>
      <c r="AQY119">
        <v>0</v>
      </c>
      <c r="AQZ119">
        <v>0</v>
      </c>
      <c r="ARA119">
        <v>0</v>
      </c>
      <c r="ARB119">
        <v>0</v>
      </c>
      <c r="ARC119">
        <v>0</v>
      </c>
      <c r="ARD119">
        <v>0</v>
      </c>
      <c r="ARF119" t="s">
        <v>2452</v>
      </c>
      <c r="ARG119" t="s">
        <v>2273</v>
      </c>
      <c r="ARH119" t="s">
        <v>2693</v>
      </c>
      <c r="ARI119">
        <v>0</v>
      </c>
      <c r="ARJ119">
        <v>1</v>
      </c>
      <c r="ARK119">
        <v>1</v>
      </c>
      <c r="ARL119">
        <v>0</v>
      </c>
      <c r="ARM119">
        <v>0</v>
      </c>
      <c r="ARN119">
        <v>0</v>
      </c>
      <c r="ARP119" t="s">
        <v>2236</v>
      </c>
      <c r="ASA119" t="s">
        <v>2259</v>
      </c>
      <c r="ASB119" t="s">
        <v>2725</v>
      </c>
      <c r="ASC119">
        <v>0</v>
      </c>
      <c r="ASD119">
        <v>1</v>
      </c>
      <c r="ASE119">
        <v>1</v>
      </c>
      <c r="ASF119">
        <v>0</v>
      </c>
      <c r="ASG119">
        <v>0</v>
      </c>
      <c r="ASH119">
        <v>0</v>
      </c>
      <c r="ASI119">
        <v>0</v>
      </c>
      <c r="ASJ119">
        <v>0</v>
      </c>
      <c r="ASK119">
        <v>0</v>
      </c>
      <c r="ASL119">
        <v>0</v>
      </c>
      <c r="ASN119" t="s">
        <v>2290</v>
      </c>
      <c r="ASO119">
        <v>1</v>
      </c>
      <c r="ASP119">
        <v>0</v>
      </c>
      <c r="ASQ119">
        <v>0</v>
      </c>
      <c r="ASR119">
        <v>0</v>
      </c>
      <c r="ASS119">
        <v>0</v>
      </c>
      <c r="AST119">
        <v>0</v>
      </c>
      <c r="ASU119">
        <v>0</v>
      </c>
      <c r="ASV119">
        <v>0</v>
      </c>
      <c r="ASW119">
        <v>0</v>
      </c>
      <c r="ASX119">
        <v>0</v>
      </c>
      <c r="ASZ119" t="s">
        <v>2600</v>
      </c>
      <c r="ATA119">
        <v>0</v>
      </c>
      <c r="ATB119">
        <v>0</v>
      </c>
      <c r="ATC119">
        <v>0</v>
      </c>
      <c r="ATD119">
        <v>0</v>
      </c>
      <c r="ATE119">
        <v>1</v>
      </c>
      <c r="ATF119">
        <v>0</v>
      </c>
      <c r="ATG119">
        <v>0</v>
      </c>
      <c r="ATH119">
        <v>0</v>
      </c>
      <c r="ATI119">
        <v>0</v>
      </c>
      <c r="ATK119" t="s">
        <v>2682</v>
      </c>
      <c r="ATL119">
        <v>0</v>
      </c>
      <c r="ATM119">
        <v>0</v>
      </c>
      <c r="ATN119">
        <v>0</v>
      </c>
      <c r="ATO119">
        <v>0</v>
      </c>
      <c r="ATP119">
        <v>1</v>
      </c>
      <c r="ATQ119">
        <v>1</v>
      </c>
      <c r="ATR119">
        <v>1</v>
      </c>
      <c r="ATS119">
        <v>0</v>
      </c>
      <c r="ATT119">
        <v>0</v>
      </c>
      <c r="ATV119" t="s">
        <v>2642</v>
      </c>
      <c r="ATW119" t="s">
        <v>2236</v>
      </c>
      <c r="ATY119" t="s">
        <v>2689</v>
      </c>
      <c r="ATZ119" t="s">
        <v>2642</v>
      </c>
      <c r="AUA119" t="s">
        <v>2236</v>
      </c>
      <c r="AUC119" t="s">
        <v>2690</v>
      </c>
      <c r="AUI119">
        <v>545772422</v>
      </c>
      <c r="AUJ119" s="165">
        <v>45373.690057870372</v>
      </c>
      <c r="AUM119" t="s">
        <v>2265</v>
      </c>
      <c r="AUN119" t="s">
        <v>2266</v>
      </c>
      <c r="AUO119" t="s">
        <v>2267</v>
      </c>
    </row>
    <row r="120" spans="1:534 1125:1237" x14ac:dyDescent="0.35">
      <c r="A120">
        <v>119</v>
      </c>
      <c r="B120" t="s">
        <v>2731</v>
      </c>
      <c r="C120" s="165">
        <v>45373</v>
      </c>
      <c r="D120" t="s">
        <v>2669</v>
      </c>
      <c r="E120" t="s">
        <v>2670</v>
      </c>
      <c r="F120" s="165">
        <v>45373.686291053244</v>
      </c>
      <c r="G120" s="165">
        <v>45373.689771168982</v>
      </c>
      <c r="H120" t="s">
        <v>2229</v>
      </c>
      <c r="K120" t="s">
        <v>2671</v>
      </c>
      <c r="L120" s="165">
        <v>45373</v>
      </c>
      <c r="M120" t="s">
        <v>81</v>
      </c>
      <c r="N120" t="s">
        <v>2672</v>
      </c>
      <c r="O120" t="s">
        <v>90</v>
      </c>
      <c r="P120" t="s">
        <v>2233</v>
      </c>
      <c r="S120" t="s">
        <v>2673</v>
      </c>
      <c r="T120" t="s">
        <v>2674</v>
      </c>
      <c r="V120" t="s">
        <v>2236</v>
      </c>
      <c r="X120" t="s">
        <v>2299</v>
      </c>
      <c r="AA120" t="s">
        <v>2300</v>
      </c>
      <c r="AB120">
        <v>0</v>
      </c>
      <c r="AC120">
        <v>0</v>
      </c>
      <c r="AD120">
        <v>1</v>
      </c>
      <c r="AE120">
        <v>0</v>
      </c>
      <c r="AF120">
        <v>1</v>
      </c>
      <c r="AI120"/>
      <c r="BH120" t="s">
        <v>2239</v>
      </c>
      <c r="BI120" t="s">
        <v>2301</v>
      </c>
      <c r="BJ120">
        <v>1</v>
      </c>
      <c r="BK120">
        <v>1</v>
      </c>
      <c r="BL120">
        <v>600</v>
      </c>
      <c r="BM120">
        <v>500</v>
      </c>
      <c r="BN120" t="s">
        <v>2336</v>
      </c>
      <c r="BQ120">
        <v>60</v>
      </c>
      <c r="BR120">
        <v>30</v>
      </c>
      <c r="BS120">
        <v>0</v>
      </c>
      <c r="BT120">
        <v>200</v>
      </c>
      <c r="BU120">
        <v>0</v>
      </c>
      <c r="BW120" t="s">
        <v>2236</v>
      </c>
      <c r="BY120" t="s">
        <v>2300</v>
      </c>
      <c r="BZ120">
        <v>0</v>
      </c>
      <c r="CA120">
        <v>0</v>
      </c>
      <c r="CB120">
        <v>1</v>
      </c>
      <c r="CC120">
        <v>0</v>
      </c>
      <c r="CE120" t="s">
        <v>2675</v>
      </c>
      <c r="CF120">
        <v>1</v>
      </c>
      <c r="CG120">
        <v>0</v>
      </c>
      <c r="CH120">
        <v>0</v>
      </c>
      <c r="CI120">
        <v>0</v>
      </c>
      <c r="CJ120">
        <v>0</v>
      </c>
      <c r="CK120">
        <v>1</v>
      </c>
      <c r="CL120">
        <v>0</v>
      </c>
      <c r="CM120">
        <v>0</v>
      </c>
      <c r="CN120">
        <v>0</v>
      </c>
      <c r="CO120">
        <v>0</v>
      </c>
      <c r="CP120">
        <v>0</v>
      </c>
      <c r="CS120" t="s">
        <v>2328</v>
      </c>
      <c r="CT120">
        <v>0</v>
      </c>
      <c r="CU120">
        <v>1</v>
      </c>
      <c r="CV120">
        <v>0</v>
      </c>
      <c r="CW120">
        <v>0</v>
      </c>
      <c r="CX120" t="s">
        <v>2300</v>
      </c>
      <c r="CY120">
        <v>0</v>
      </c>
      <c r="CZ120">
        <v>0</v>
      </c>
      <c r="DA120">
        <v>1</v>
      </c>
      <c r="DB120">
        <v>0</v>
      </c>
      <c r="DC120" t="s">
        <v>2665</v>
      </c>
      <c r="DD120">
        <v>0</v>
      </c>
      <c r="DE120">
        <v>0</v>
      </c>
      <c r="DF120">
        <v>0</v>
      </c>
      <c r="DG120">
        <v>0</v>
      </c>
      <c r="DH120">
        <v>0</v>
      </c>
      <c r="DI120">
        <v>1</v>
      </c>
      <c r="DJ120">
        <v>0</v>
      </c>
      <c r="DK120">
        <v>0</v>
      </c>
      <c r="DL120">
        <v>1</v>
      </c>
      <c r="DM120">
        <v>0</v>
      </c>
      <c r="DN120">
        <v>0</v>
      </c>
      <c r="DO120">
        <v>0</v>
      </c>
      <c r="EK120" t="s">
        <v>2290</v>
      </c>
      <c r="EL120">
        <v>0</v>
      </c>
      <c r="EM120">
        <v>0</v>
      </c>
      <c r="EN120">
        <v>0</v>
      </c>
      <c r="EO120">
        <v>0</v>
      </c>
      <c r="EP120">
        <v>1</v>
      </c>
      <c r="EQ120">
        <v>1</v>
      </c>
      <c r="JB120" t="s">
        <v>2724</v>
      </c>
      <c r="JC120">
        <v>0</v>
      </c>
      <c r="JD120">
        <v>0</v>
      </c>
      <c r="JE120">
        <v>0</v>
      </c>
      <c r="JF120">
        <v>0</v>
      </c>
      <c r="JG120">
        <v>0</v>
      </c>
      <c r="JH120">
        <v>0</v>
      </c>
      <c r="JI120">
        <v>0</v>
      </c>
      <c r="JJ120">
        <v>0</v>
      </c>
      <c r="JK120">
        <v>0</v>
      </c>
      <c r="JL120">
        <v>0</v>
      </c>
      <c r="JM120">
        <v>0</v>
      </c>
      <c r="JN120">
        <v>0</v>
      </c>
      <c r="JO120">
        <v>1</v>
      </c>
      <c r="JP120">
        <v>0</v>
      </c>
      <c r="JQ120">
        <v>1</v>
      </c>
      <c r="JR120">
        <v>0</v>
      </c>
      <c r="JS120">
        <v>2</v>
      </c>
      <c r="JT120">
        <v>4</v>
      </c>
      <c r="PN120" t="s">
        <v>2239</v>
      </c>
      <c r="PO120">
        <v>1500</v>
      </c>
      <c r="PP120" t="s">
        <v>2336</v>
      </c>
      <c r="PS120">
        <v>30</v>
      </c>
      <c r="PT120">
        <v>30</v>
      </c>
      <c r="PU120">
        <v>1</v>
      </c>
      <c r="PV120">
        <v>300</v>
      </c>
      <c r="PW120">
        <v>0</v>
      </c>
      <c r="QM120" t="s">
        <v>2239</v>
      </c>
      <c r="QN120">
        <v>250</v>
      </c>
      <c r="QO120" t="s">
        <v>2336</v>
      </c>
      <c r="QR120">
        <v>30</v>
      </c>
      <c r="QS120">
        <v>30</v>
      </c>
      <c r="QT120">
        <v>1</v>
      </c>
      <c r="QU120">
        <v>300</v>
      </c>
      <c r="QV120">
        <v>0</v>
      </c>
      <c r="QX120" t="s">
        <v>2236</v>
      </c>
      <c r="QZ120" t="s">
        <v>2724</v>
      </c>
      <c r="RA120">
        <v>0</v>
      </c>
      <c r="RB120">
        <v>0</v>
      </c>
      <c r="RC120">
        <v>0</v>
      </c>
      <c r="RD120">
        <v>0</v>
      </c>
      <c r="RE120">
        <v>0</v>
      </c>
      <c r="RF120">
        <v>0</v>
      </c>
      <c r="RG120">
        <v>0</v>
      </c>
      <c r="RH120">
        <v>0</v>
      </c>
      <c r="RI120">
        <v>0</v>
      </c>
      <c r="RJ120">
        <v>0</v>
      </c>
      <c r="RK120">
        <v>0</v>
      </c>
      <c r="RL120">
        <v>0</v>
      </c>
      <c r="RM120">
        <v>1</v>
      </c>
      <c r="RN120">
        <v>0</v>
      </c>
      <c r="RO120">
        <v>1</v>
      </c>
      <c r="RP120">
        <v>0</v>
      </c>
      <c r="RR120" t="s">
        <v>2675</v>
      </c>
      <c r="RS120">
        <v>1</v>
      </c>
      <c r="RT120">
        <v>0</v>
      </c>
      <c r="RU120">
        <v>0</v>
      </c>
      <c r="RV120">
        <v>0</v>
      </c>
      <c r="RW120">
        <v>0</v>
      </c>
      <c r="RX120">
        <v>1</v>
      </c>
      <c r="RY120">
        <v>0</v>
      </c>
      <c r="RZ120">
        <v>0</v>
      </c>
      <c r="SA120">
        <v>0</v>
      </c>
      <c r="SB120">
        <v>0</v>
      </c>
      <c r="SC120">
        <v>0</v>
      </c>
      <c r="SF120" t="s">
        <v>2328</v>
      </c>
      <c r="SG120">
        <v>0</v>
      </c>
      <c r="SH120">
        <v>1</v>
      </c>
      <c r="SI120">
        <v>0</v>
      </c>
      <c r="SJ120">
        <v>0</v>
      </c>
      <c r="SK120" t="s">
        <v>2443</v>
      </c>
      <c r="SL120">
        <v>0</v>
      </c>
      <c r="SM120">
        <v>0</v>
      </c>
      <c r="SN120">
        <v>0</v>
      </c>
      <c r="SO120">
        <v>0</v>
      </c>
      <c r="SP120">
        <v>0</v>
      </c>
      <c r="SQ120">
        <v>0</v>
      </c>
      <c r="SR120">
        <v>0</v>
      </c>
      <c r="SS120">
        <v>0</v>
      </c>
      <c r="ST120">
        <v>0</v>
      </c>
      <c r="SU120">
        <v>0</v>
      </c>
      <c r="SV120">
        <v>0</v>
      </c>
      <c r="SW120">
        <v>0</v>
      </c>
      <c r="SX120">
        <v>1</v>
      </c>
      <c r="SY120">
        <v>0</v>
      </c>
      <c r="SZ120">
        <v>0</v>
      </c>
      <c r="TA120">
        <v>0</v>
      </c>
      <c r="TB120" t="s">
        <v>2665</v>
      </c>
      <c r="TC120">
        <v>0</v>
      </c>
      <c r="TD120">
        <v>0</v>
      </c>
      <c r="TE120">
        <v>0</v>
      </c>
      <c r="TF120">
        <v>0</v>
      </c>
      <c r="TG120">
        <v>0</v>
      </c>
      <c r="TH120">
        <v>1</v>
      </c>
      <c r="TI120">
        <v>0</v>
      </c>
      <c r="TJ120">
        <v>0</v>
      </c>
      <c r="TK120">
        <v>1</v>
      </c>
      <c r="TL120">
        <v>0</v>
      </c>
      <c r="TM120">
        <v>0</v>
      </c>
      <c r="TN120">
        <v>0</v>
      </c>
      <c r="AQG120" t="s">
        <v>2648</v>
      </c>
      <c r="AQH120">
        <v>0</v>
      </c>
      <c r="AQI120">
        <v>0</v>
      </c>
      <c r="AQJ120">
        <v>1</v>
      </c>
      <c r="AQK120">
        <v>0</v>
      </c>
      <c r="AQL120">
        <v>0</v>
      </c>
      <c r="AQM120">
        <v>1</v>
      </c>
      <c r="AQN120">
        <v>0</v>
      </c>
      <c r="AQO120">
        <v>0</v>
      </c>
      <c r="AQP120">
        <v>0</v>
      </c>
      <c r="AQQ120">
        <v>0</v>
      </c>
      <c r="AQS120" t="s">
        <v>2324</v>
      </c>
      <c r="AQT120">
        <v>0</v>
      </c>
      <c r="AQU120">
        <v>0</v>
      </c>
      <c r="AQV120">
        <v>0</v>
      </c>
      <c r="AQW120">
        <v>1</v>
      </c>
      <c r="AQX120">
        <v>0</v>
      </c>
      <c r="AQY120">
        <v>0</v>
      </c>
      <c r="AQZ120">
        <v>0</v>
      </c>
      <c r="ARA120">
        <v>0</v>
      </c>
      <c r="ARB120">
        <v>0</v>
      </c>
      <c r="ARC120">
        <v>0</v>
      </c>
      <c r="ARD120">
        <v>0</v>
      </c>
      <c r="ARF120" t="s">
        <v>2452</v>
      </c>
      <c r="ARG120" t="s">
        <v>2273</v>
      </c>
      <c r="ARH120" t="s">
        <v>2325</v>
      </c>
      <c r="ARI120">
        <v>0</v>
      </c>
      <c r="ARJ120">
        <v>1</v>
      </c>
      <c r="ARK120">
        <v>0</v>
      </c>
      <c r="ARL120">
        <v>0</v>
      </c>
      <c r="ARM120">
        <v>0</v>
      </c>
      <c r="ARN120">
        <v>0</v>
      </c>
      <c r="ARP120" t="s">
        <v>2236</v>
      </c>
      <c r="ASA120" t="s">
        <v>2259</v>
      </c>
      <c r="ASB120" t="s">
        <v>2680</v>
      </c>
      <c r="ASC120">
        <v>0</v>
      </c>
      <c r="ASD120">
        <v>1</v>
      </c>
      <c r="ASE120">
        <v>1</v>
      </c>
      <c r="ASF120">
        <v>0</v>
      </c>
      <c r="ASG120">
        <v>0</v>
      </c>
      <c r="ASH120">
        <v>0</v>
      </c>
      <c r="ASI120">
        <v>0</v>
      </c>
      <c r="ASJ120">
        <v>0</v>
      </c>
      <c r="ASK120">
        <v>0</v>
      </c>
      <c r="ASL120">
        <v>0</v>
      </c>
      <c r="ASN120" t="s">
        <v>2290</v>
      </c>
      <c r="ASO120">
        <v>1</v>
      </c>
      <c r="ASP120">
        <v>0</v>
      </c>
      <c r="ASQ120">
        <v>0</v>
      </c>
      <c r="ASR120">
        <v>0</v>
      </c>
      <c r="ASS120">
        <v>0</v>
      </c>
      <c r="AST120">
        <v>0</v>
      </c>
      <c r="ASU120">
        <v>0</v>
      </c>
      <c r="ASV120">
        <v>0</v>
      </c>
      <c r="ASW120">
        <v>0</v>
      </c>
      <c r="ASX120">
        <v>0</v>
      </c>
      <c r="ASZ120" t="s">
        <v>2600</v>
      </c>
      <c r="ATA120">
        <v>0</v>
      </c>
      <c r="ATB120">
        <v>0</v>
      </c>
      <c r="ATC120">
        <v>0</v>
      </c>
      <c r="ATD120">
        <v>0</v>
      </c>
      <c r="ATE120">
        <v>1</v>
      </c>
      <c r="ATF120">
        <v>0</v>
      </c>
      <c r="ATG120">
        <v>0</v>
      </c>
      <c r="ATH120">
        <v>0</v>
      </c>
      <c r="ATI120">
        <v>0</v>
      </c>
      <c r="ATK120" t="s">
        <v>2682</v>
      </c>
      <c r="ATL120">
        <v>0</v>
      </c>
      <c r="ATM120">
        <v>0</v>
      </c>
      <c r="ATN120">
        <v>0</v>
      </c>
      <c r="ATO120">
        <v>0</v>
      </c>
      <c r="ATP120">
        <v>1</v>
      </c>
      <c r="ATQ120">
        <v>1</v>
      </c>
      <c r="ATR120">
        <v>1</v>
      </c>
      <c r="ATS120">
        <v>0</v>
      </c>
      <c r="ATT120">
        <v>0</v>
      </c>
      <c r="ATV120" t="s">
        <v>2642</v>
      </c>
      <c r="ATW120" t="s">
        <v>2236</v>
      </c>
      <c r="ATY120" t="s">
        <v>2689</v>
      </c>
      <c r="ATZ120" t="s">
        <v>2642</v>
      </c>
      <c r="AUA120" t="s">
        <v>2236</v>
      </c>
      <c r="AUC120" t="s">
        <v>2690</v>
      </c>
      <c r="AUI120">
        <v>545772427</v>
      </c>
      <c r="AUJ120" s="165">
        <v>45373.690092592587</v>
      </c>
      <c r="AUM120" t="s">
        <v>2265</v>
      </c>
      <c r="AUN120" t="s">
        <v>2266</v>
      </c>
      <c r="AUO120" t="s">
        <v>2267</v>
      </c>
    </row>
    <row r="121" spans="1:534 1125:1237" x14ac:dyDescent="0.35">
      <c r="A121">
        <v>120</v>
      </c>
      <c r="B121" t="s">
        <v>2732</v>
      </c>
      <c r="C121" s="165">
        <v>45373</v>
      </c>
      <c r="D121" t="s">
        <v>2410</v>
      </c>
      <c r="E121" t="s">
        <v>2411</v>
      </c>
      <c r="F121" s="165">
        <v>45373.654802592588</v>
      </c>
      <c r="G121" s="165">
        <v>45373.702849374997</v>
      </c>
      <c r="H121" t="s">
        <v>2229</v>
      </c>
      <c r="K121" t="s">
        <v>2370</v>
      </c>
      <c r="L121" s="165">
        <v>45373</v>
      </c>
      <c r="M121" t="s">
        <v>2371</v>
      </c>
      <c r="N121" t="s">
        <v>2372</v>
      </c>
      <c r="O121" t="s">
        <v>2412</v>
      </c>
      <c r="P121" t="s">
        <v>2233</v>
      </c>
      <c r="S121" t="s">
        <v>2375</v>
      </c>
      <c r="T121" t="s">
        <v>2413</v>
      </c>
      <c r="V121" t="s">
        <v>2236</v>
      </c>
      <c r="X121" t="s">
        <v>2299</v>
      </c>
      <c r="AA121" t="s">
        <v>2290</v>
      </c>
      <c r="AB121">
        <v>0</v>
      </c>
      <c r="AC121">
        <v>0</v>
      </c>
      <c r="AD121">
        <v>0</v>
      </c>
      <c r="AE121">
        <v>1</v>
      </c>
      <c r="AF121">
        <v>1</v>
      </c>
      <c r="AI121"/>
      <c r="EK121" t="s">
        <v>2290</v>
      </c>
      <c r="EL121">
        <v>0</v>
      </c>
      <c r="EM121">
        <v>0</v>
      </c>
      <c r="EN121">
        <v>0</v>
      </c>
      <c r="EO121">
        <v>0</v>
      </c>
      <c r="EP121">
        <v>1</v>
      </c>
      <c r="EQ121">
        <v>1</v>
      </c>
      <c r="JB121" t="s">
        <v>2335</v>
      </c>
      <c r="JC121">
        <v>1</v>
      </c>
      <c r="JD121">
        <v>1</v>
      </c>
      <c r="JE121">
        <v>0</v>
      </c>
      <c r="JF121">
        <v>0</v>
      </c>
      <c r="JG121">
        <v>0</v>
      </c>
      <c r="JH121">
        <v>0</v>
      </c>
      <c r="JI121">
        <v>0</v>
      </c>
      <c r="JJ121">
        <v>0</v>
      </c>
      <c r="JK121">
        <v>0</v>
      </c>
      <c r="JL121">
        <v>0</v>
      </c>
      <c r="JM121">
        <v>0</v>
      </c>
      <c r="JN121">
        <v>0</v>
      </c>
      <c r="JO121">
        <v>0</v>
      </c>
      <c r="JP121">
        <v>0</v>
      </c>
      <c r="JQ121">
        <v>0</v>
      </c>
      <c r="JR121">
        <v>0</v>
      </c>
      <c r="JS121">
        <v>2</v>
      </c>
      <c r="JT121">
        <v>4</v>
      </c>
      <c r="JV121" t="s">
        <v>2242</v>
      </c>
      <c r="JW121">
        <v>300</v>
      </c>
      <c r="JX121" t="s">
        <v>2248</v>
      </c>
      <c r="KA121">
        <v>20</v>
      </c>
      <c r="KB121">
        <v>1</v>
      </c>
      <c r="KC121">
        <v>0</v>
      </c>
      <c r="KD121">
        <v>50</v>
      </c>
      <c r="KE121">
        <v>50</v>
      </c>
      <c r="KG121" t="s">
        <v>2242</v>
      </c>
      <c r="KH121" t="s">
        <v>2269</v>
      </c>
      <c r="KI121">
        <v>1</v>
      </c>
      <c r="KJ121">
        <v>1</v>
      </c>
      <c r="KK121">
        <v>8500</v>
      </c>
      <c r="KL121">
        <v>50</v>
      </c>
      <c r="KM121" t="s">
        <v>2336</v>
      </c>
      <c r="KP121">
        <v>30</v>
      </c>
      <c r="KQ121">
        <v>7</v>
      </c>
      <c r="KR121">
        <v>0</v>
      </c>
      <c r="KS121">
        <v>50</v>
      </c>
      <c r="KT121">
        <v>30</v>
      </c>
      <c r="QX121" t="s">
        <v>2244</v>
      </c>
      <c r="SF121" t="s">
        <v>2245</v>
      </c>
      <c r="SG121">
        <v>1</v>
      </c>
      <c r="SH121">
        <v>0</v>
      </c>
      <c r="SI121">
        <v>0</v>
      </c>
      <c r="SJ121">
        <v>0</v>
      </c>
      <c r="AQG121" t="s">
        <v>2290</v>
      </c>
      <c r="AQH121">
        <v>1</v>
      </c>
      <c r="AQI121">
        <v>0</v>
      </c>
      <c r="AQJ121">
        <v>0</v>
      </c>
      <c r="AQK121">
        <v>0</v>
      </c>
      <c r="AQL121">
        <v>0</v>
      </c>
      <c r="AQM121">
        <v>0</v>
      </c>
      <c r="AQN121">
        <v>0</v>
      </c>
      <c r="AQO121">
        <v>0</v>
      </c>
      <c r="AQP121">
        <v>0</v>
      </c>
      <c r="AQQ121">
        <v>0</v>
      </c>
      <c r="AQS121" t="s">
        <v>2509</v>
      </c>
      <c r="AQT121">
        <v>0</v>
      </c>
      <c r="AQU121">
        <v>0</v>
      </c>
      <c r="AQV121">
        <v>1</v>
      </c>
      <c r="AQW121">
        <v>1</v>
      </c>
      <c r="AQX121">
        <v>0</v>
      </c>
      <c r="AQY121">
        <v>1</v>
      </c>
      <c r="AQZ121">
        <v>0</v>
      </c>
      <c r="ARA121">
        <v>0</v>
      </c>
      <c r="ARB121">
        <v>0</v>
      </c>
      <c r="ARC121">
        <v>0</v>
      </c>
      <c r="ARD121">
        <v>0</v>
      </c>
      <c r="ARF121" t="s">
        <v>2352</v>
      </c>
      <c r="ARG121" t="s">
        <v>2305</v>
      </c>
      <c r="ARH121" t="s">
        <v>2244</v>
      </c>
      <c r="ARI121">
        <v>1</v>
      </c>
      <c r="ARJ121">
        <v>0</v>
      </c>
      <c r="ARK121">
        <v>0</v>
      </c>
      <c r="ARL121">
        <v>0</v>
      </c>
      <c r="ARM121">
        <v>0</v>
      </c>
      <c r="ARN121">
        <v>0</v>
      </c>
      <c r="ARP121" t="s">
        <v>2244</v>
      </c>
      <c r="ASA121" t="s">
        <v>2259</v>
      </c>
      <c r="ASB121" t="s">
        <v>2290</v>
      </c>
      <c r="ASC121">
        <v>1</v>
      </c>
      <c r="ASD121">
        <v>0</v>
      </c>
      <c r="ASE121">
        <v>0</v>
      </c>
      <c r="ASF121">
        <v>0</v>
      </c>
      <c r="ASG121">
        <v>0</v>
      </c>
      <c r="ASH121">
        <v>0</v>
      </c>
      <c r="ASI121">
        <v>0</v>
      </c>
      <c r="ASJ121">
        <v>0</v>
      </c>
      <c r="ASK121">
        <v>0</v>
      </c>
      <c r="ASL121">
        <v>0</v>
      </c>
      <c r="ASN121" t="s">
        <v>2290</v>
      </c>
      <c r="ASO121">
        <v>1</v>
      </c>
      <c r="ASP121">
        <v>0</v>
      </c>
      <c r="ASQ121">
        <v>0</v>
      </c>
      <c r="ASR121">
        <v>0</v>
      </c>
      <c r="ASS121">
        <v>0</v>
      </c>
      <c r="AST121">
        <v>0</v>
      </c>
      <c r="ASU121">
        <v>0</v>
      </c>
      <c r="ASV121">
        <v>0</v>
      </c>
      <c r="ASW121">
        <v>0</v>
      </c>
      <c r="ASX121">
        <v>0</v>
      </c>
      <c r="ASZ121" t="s">
        <v>2290</v>
      </c>
      <c r="ATA121">
        <v>1</v>
      </c>
      <c r="ATB121">
        <v>0</v>
      </c>
      <c r="ATC121">
        <v>0</v>
      </c>
      <c r="ATD121">
        <v>0</v>
      </c>
      <c r="ATE121">
        <v>0</v>
      </c>
      <c r="ATF121">
        <v>0</v>
      </c>
      <c r="ATG121">
        <v>0</v>
      </c>
      <c r="ATH121">
        <v>0</v>
      </c>
      <c r="ATI121">
        <v>0</v>
      </c>
      <c r="ATK121" t="s">
        <v>2290</v>
      </c>
      <c r="ATL121">
        <v>1</v>
      </c>
      <c r="ATM121">
        <v>0</v>
      </c>
      <c r="ATN121">
        <v>0</v>
      </c>
      <c r="ATO121">
        <v>0</v>
      </c>
      <c r="ATP121">
        <v>0</v>
      </c>
      <c r="ATQ121">
        <v>0</v>
      </c>
      <c r="ATR121">
        <v>0</v>
      </c>
      <c r="ATS121">
        <v>0</v>
      </c>
      <c r="ATT121">
        <v>0</v>
      </c>
      <c r="ATV121" t="s">
        <v>2264</v>
      </c>
      <c r="ATZ121" t="s">
        <v>2264</v>
      </c>
      <c r="AUI121">
        <v>545787323</v>
      </c>
      <c r="AUJ121" s="165">
        <v>45373.750081018523</v>
      </c>
      <c r="AUM121" t="s">
        <v>2265</v>
      </c>
      <c r="AUN121" t="s">
        <v>2266</v>
      </c>
      <c r="AUO121" t="s">
        <v>2267</v>
      </c>
    </row>
    <row r="122" spans="1:534 1125:1237" x14ac:dyDescent="0.35">
      <c r="A122">
        <v>121</v>
      </c>
      <c r="B122" t="s">
        <v>2733</v>
      </c>
      <c r="C122" s="165">
        <v>45373</v>
      </c>
      <c r="D122" t="s">
        <v>2410</v>
      </c>
      <c r="E122" t="s">
        <v>2411</v>
      </c>
      <c r="F122" s="165">
        <v>45373.659416701383</v>
      </c>
      <c r="G122" s="165">
        <v>45373.702620509262</v>
      </c>
      <c r="H122" t="s">
        <v>2229</v>
      </c>
      <c r="K122" t="s">
        <v>2370</v>
      </c>
      <c r="L122" s="165">
        <v>45373</v>
      </c>
      <c r="M122" t="s">
        <v>2371</v>
      </c>
      <c r="N122" t="s">
        <v>2372</v>
      </c>
      <c r="O122" t="s">
        <v>2412</v>
      </c>
      <c r="P122" t="s">
        <v>2233</v>
      </c>
      <c r="S122" t="s">
        <v>2375</v>
      </c>
      <c r="T122" t="s">
        <v>2413</v>
      </c>
      <c r="V122" t="s">
        <v>2236</v>
      </c>
      <c r="X122" t="s">
        <v>2299</v>
      </c>
      <c r="AA122" t="s">
        <v>2290</v>
      </c>
      <c r="AB122">
        <v>0</v>
      </c>
      <c r="AC122">
        <v>0</v>
      </c>
      <c r="AD122">
        <v>0</v>
      </c>
      <c r="AE122">
        <v>1</v>
      </c>
      <c r="AF122">
        <v>1</v>
      </c>
      <c r="AI122"/>
      <c r="EK122" t="s">
        <v>2290</v>
      </c>
      <c r="EL122">
        <v>0</v>
      </c>
      <c r="EM122">
        <v>0</v>
      </c>
      <c r="EN122">
        <v>0</v>
      </c>
      <c r="EO122">
        <v>0</v>
      </c>
      <c r="EP122">
        <v>1</v>
      </c>
      <c r="EQ122">
        <v>1</v>
      </c>
      <c r="JB122" t="s">
        <v>2335</v>
      </c>
      <c r="JC122">
        <v>1</v>
      </c>
      <c r="JD122">
        <v>1</v>
      </c>
      <c r="JE122">
        <v>0</v>
      </c>
      <c r="JF122">
        <v>0</v>
      </c>
      <c r="JG122">
        <v>0</v>
      </c>
      <c r="JH122">
        <v>0</v>
      </c>
      <c r="JI122">
        <v>0</v>
      </c>
      <c r="JJ122">
        <v>0</v>
      </c>
      <c r="JK122">
        <v>0</v>
      </c>
      <c r="JL122">
        <v>0</v>
      </c>
      <c r="JM122">
        <v>0</v>
      </c>
      <c r="JN122">
        <v>0</v>
      </c>
      <c r="JO122">
        <v>0</v>
      </c>
      <c r="JP122">
        <v>0</v>
      </c>
      <c r="JQ122">
        <v>0</v>
      </c>
      <c r="JR122">
        <v>0</v>
      </c>
      <c r="JS122">
        <v>2</v>
      </c>
      <c r="JT122">
        <v>4</v>
      </c>
      <c r="JV122" t="s">
        <v>2242</v>
      </c>
      <c r="JW122">
        <v>500</v>
      </c>
      <c r="JX122" t="s">
        <v>2336</v>
      </c>
      <c r="KA122">
        <v>20</v>
      </c>
      <c r="KB122">
        <v>10</v>
      </c>
      <c r="KC122">
        <v>0</v>
      </c>
      <c r="KD122">
        <v>30</v>
      </c>
      <c r="KE122">
        <v>30</v>
      </c>
      <c r="KG122" t="s">
        <v>2242</v>
      </c>
      <c r="KH122" t="s">
        <v>2269</v>
      </c>
      <c r="KI122">
        <v>1</v>
      </c>
      <c r="KJ122">
        <v>1</v>
      </c>
      <c r="KK122">
        <v>9000</v>
      </c>
      <c r="KL122">
        <v>100</v>
      </c>
      <c r="KM122" t="s">
        <v>2336</v>
      </c>
      <c r="KP122">
        <v>15</v>
      </c>
      <c r="KQ122">
        <v>3</v>
      </c>
      <c r="KR122">
        <v>0</v>
      </c>
      <c r="KS122">
        <v>60</v>
      </c>
      <c r="KT122">
        <v>50</v>
      </c>
      <c r="QX122" t="s">
        <v>2244</v>
      </c>
      <c r="SF122" t="s">
        <v>2245</v>
      </c>
      <c r="SG122">
        <v>1</v>
      </c>
      <c r="SH122">
        <v>0</v>
      </c>
      <c r="SI122">
        <v>0</v>
      </c>
      <c r="SJ122">
        <v>0</v>
      </c>
      <c r="AQG122" t="s">
        <v>2290</v>
      </c>
      <c r="AQH122">
        <v>1</v>
      </c>
      <c r="AQI122">
        <v>0</v>
      </c>
      <c r="AQJ122">
        <v>0</v>
      </c>
      <c r="AQK122">
        <v>0</v>
      </c>
      <c r="AQL122">
        <v>0</v>
      </c>
      <c r="AQM122">
        <v>0</v>
      </c>
      <c r="AQN122">
        <v>0</v>
      </c>
      <c r="AQO122">
        <v>0</v>
      </c>
      <c r="AQP122">
        <v>0</v>
      </c>
      <c r="AQQ122">
        <v>0</v>
      </c>
      <c r="AQS122" t="s">
        <v>2509</v>
      </c>
      <c r="AQT122">
        <v>0</v>
      </c>
      <c r="AQU122">
        <v>0</v>
      </c>
      <c r="AQV122">
        <v>1</v>
      </c>
      <c r="AQW122">
        <v>1</v>
      </c>
      <c r="AQX122">
        <v>0</v>
      </c>
      <c r="AQY122">
        <v>1</v>
      </c>
      <c r="AQZ122">
        <v>0</v>
      </c>
      <c r="ARA122">
        <v>0</v>
      </c>
      <c r="ARB122">
        <v>0</v>
      </c>
      <c r="ARC122">
        <v>0</v>
      </c>
      <c r="ARD122">
        <v>0</v>
      </c>
      <c r="ARF122" t="s">
        <v>2352</v>
      </c>
      <c r="ARG122" t="s">
        <v>2305</v>
      </c>
      <c r="ARH122" t="s">
        <v>2244</v>
      </c>
      <c r="ARI122">
        <v>1</v>
      </c>
      <c r="ARJ122">
        <v>0</v>
      </c>
      <c r="ARK122">
        <v>0</v>
      </c>
      <c r="ARL122">
        <v>0</v>
      </c>
      <c r="ARM122">
        <v>0</v>
      </c>
      <c r="ARN122">
        <v>0</v>
      </c>
      <c r="ARP122" t="s">
        <v>2244</v>
      </c>
      <c r="ASA122" t="s">
        <v>2259</v>
      </c>
      <c r="ASB122" t="s">
        <v>2290</v>
      </c>
      <c r="ASC122">
        <v>1</v>
      </c>
      <c r="ASD122">
        <v>0</v>
      </c>
      <c r="ASE122">
        <v>0</v>
      </c>
      <c r="ASF122">
        <v>0</v>
      </c>
      <c r="ASG122">
        <v>0</v>
      </c>
      <c r="ASH122">
        <v>0</v>
      </c>
      <c r="ASI122">
        <v>0</v>
      </c>
      <c r="ASJ122">
        <v>0</v>
      </c>
      <c r="ASK122">
        <v>0</v>
      </c>
      <c r="ASL122">
        <v>0</v>
      </c>
      <c r="ASN122" t="s">
        <v>2290</v>
      </c>
      <c r="ASO122">
        <v>1</v>
      </c>
      <c r="ASP122">
        <v>0</v>
      </c>
      <c r="ASQ122">
        <v>0</v>
      </c>
      <c r="ASR122">
        <v>0</v>
      </c>
      <c r="ASS122">
        <v>0</v>
      </c>
      <c r="AST122">
        <v>0</v>
      </c>
      <c r="ASU122">
        <v>0</v>
      </c>
      <c r="ASV122">
        <v>0</v>
      </c>
      <c r="ASW122">
        <v>0</v>
      </c>
      <c r="ASX122">
        <v>0</v>
      </c>
      <c r="ASZ122" t="s">
        <v>2290</v>
      </c>
      <c r="ATA122">
        <v>1</v>
      </c>
      <c r="ATB122">
        <v>0</v>
      </c>
      <c r="ATC122">
        <v>0</v>
      </c>
      <c r="ATD122">
        <v>0</v>
      </c>
      <c r="ATE122">
        <v>0</v>
      </c>
      <c r="ATF122">
        <v>0</v>
      </c>
      <c r="ATG122">
        <v>0</v>
      </c>
      <c r="ATH122">
        <v>0</v>
      </c>
      <c r="ATI122">
        <v>0</v>
      </c>
      <c r="ATK122" t="s">
        <v>2290</v>
      </c>
      <c r="ATL122">
        <v>1</v>
      </c>
      <c r="ATM122">
        <v>0</v>
      </c>
      <c r="ATN122">
        <v>0</v>
      </c>
      <c r="ATO122">
        <v>0</v>
      </c>
      <c r="ATP122">
        <v>0</v>
      </c>
      <c r="ATQ122">
        <v>0</v>
      </c>
      <c r="ATR122">
        <v>0</v>
      </c>
      <c r="ATS122">
        <v>0</v>
      </c>
      <c r="ATT122">
        <v>0</v>
      </c>
      <c r="ATV122" t="s">
        <v>2264</v>
      </c>
      <c r="ATZ122" t="s">
        <v>2264</v>
      </c>
      <c r="AUI122">
        <v>545787325</v>
      </c>
      <c r="AUJ122" s="165">
        <v>45373.750115740739</v>
      </c>
      <c r="AUM122" t="s">
        <v>2265</v>
      </c>
      <c r="AUN122" t="s">
        <v>2266</v>
      </c>
      <c r="AUO122" t="s">
        <v>2267</v>
      </c>
    </row>
    <row r="123" spans="1:534 1125:1237" x14ac:dyDescent="0.35">
      <c r="A123">
        <v>122</v>
      </c>
      <c r="B123" t="s">
        <v>2734</v>
      </c>
      <c r="C123" s="165">
        <v>45373</v>
      </c>
      <c r="D123" t="s">
        <v>2410</v>
      </c>
      <c r="E123" t="s">
        <v>2411</v>
      </c>
      <c r="F123" s="165">
        <v>45373.70300021991</v>
      </c>
      <c r="G123" s="165">
        <v>45373.711646238429</v>
      </c>
      <c r="H123" t="s">
        <v>2229</v>
      </c>
      <c r="K123" t="s">
        <v>2370</v>
      </c>
      <c r="L123" s="165">
        <v>45373</v>
      </c>
      <c r="M123" t="s">
        <v>2371</v>
      </c>
      <c r="N123" t="s">
        <v>2372</v>
      </c>
      <c r="O123" t="s">
        <v>2412</v>
      </c>
      <c r="P123" t="s">
        <v>2233</v>
      </c>
      <c r="S123" t="s">
        <v>2375</v>
      </c>
      <c r="T123" t="s">
        <v>2413</v>
      </c>
      <c r="V123" t="s">
        <v>2236</v>
      </c>
      <c r="X123" t="s">
        <v>2299</v>
      </c>
      <c r="AA123" t="s">
        <v>2290</v>
      </c>
      <c r="AB123">
        <v>0</v>
      </c>
      <c r="AC123">
        <v>0</v>
      </c>
      <c r="AD123">
        <v>0</v>
      </c>
      <c r="AE123">
        <v>1</v>
      </c>
      <c r="AF123">
        <v>1</v>
      </c>
      <c r="AI123"/>
      <c r="EK123" t="s">
        <v>2290</v>
      </c>
      <c r="EL123">
        <v>0</v>
      </c>
      <c r="EM123">
        <v>0</v>
      </c>
      <c r="EN123">
        <v>0</v>
      </c>
      <c r="EO123">
        <v>0</v>
      </c>
      <c r="EP123">
        <v>1</v>
      </c>
      <c r="EQ123">
        <v>1</v>
      </c>
      <c r="JB123" t="s">
        <v>2735</v>
      </c>
      <c r="JC123">
        <v>0</v>
      </c>
      <c r="JD123">
        <v>0</v>
      </c>
      <c r="JE123">
        <v>0</v>
      </c>
      <c r="JF123">
        <v>1</v>
      </c>
      <c r="JG123">
        <v>1</v>
      </c>
      <c r="JH123">
        <v>1</v>
      </c>
      <c r="JI123">
        <v>1</v>
      </c>
      <c r="JJ123">
        <v>1</v>
      </c>
      <c r="JK123">
        <v>1</v>
      </c>
      <c r="JL123">
        <v>1</v>
      </c>
      <c r="JM123">
        <v>1</v>
      </c>
      <c r="JN123">
        <v>1</v>
      </c>
      <c r="JO123">
        <v>1</v>
      </c>
      <c r="JP123">
        <v>1</v>
      </c>
      <c r="JQ123">
        <v>1</v>
      </c>
      <c r="JR123">
        <v>0</v>
      </c>
      <c r="JS123">
        <v>12</v>
      </c>
      <c r="JT123">
        <v>14</v>
      </c>
      <c r="LM123" t="s">
        <v>2242</v>
      </c>
      <c r="LN123">
        <v>5000</v>
      </c>
      <c r="LO123" t="s">
        <v>2248</v>
      </c>
      <c r="LR123">
        <v>10</v>
      </c>
      <c r="LS123">
        <v>2</v>
      </c>
      <c r="LT123">
        <v>0</v>
      </c>
      <c r="LU123">
        <v>100</v>
      </c>
      <c r="LV123">
        <v>100</v>
      </c>
      <c r="LX123" t="s">
        <v>2242</v>
      </c>
      <c r="LY123">
        <v>4700</v>
      </c>
      <c r="LZ123" t="s">
        <v>2359</v>
      </c>
      <c r="MC123">
        <v>10</v>
      </c>
      <c r="MD123">
        <v>7</v>
      </c>
      <c r="ME123">
        <v>0</v>
      </c>
      <c r="MF123">
        <v>100</v>
      </c>
      <c r="MG123">
        <v>100</v>
      </c>
      <c r="MI123" t="s">
        <v>2242</v>
      </c>
      <c r="MJ123">
        <v>600</v>
      </c>
      <c r="MK123" t="s">
        <v>2336</v>
      </c>
      <c r="MN123">
        <v>21</v>
      </c>
      <c r="MO123">
        <v>2</v>
      </c>
      <c r="MP123">
        <v>0</v>
      </c>
      <c r="MQ123">
        <v>1000</v>
      </c>
      <c r="MR123">
        <v>1000</v>
      </c>
      <c r="MT123" t="s">
        <v>2242</v>
      </c>
      <c r="MU123">
        <v>225</v>
      </c>
      <c r="MV123" t="s">
        <v>2359</v>
      </c>
      <c r="MY123">
        <v>5</v>
      </c>
      <c r="MZ123">
        <v>2</v>
      </c>
      <c r="NA123">
        <v>0</v>
      </c>
      <c r="NB123">
        <v>5000</v>
      </c>
      <c r="NC123">
        <v>5000</v>
      </c>
      <c r="NE123" t="s">
        <v>2242</v>
      </c>
      <c r="NF123" t="s">
        <v>2398</v>
      </c>
      <c r="NG123">
        <v>1</v>
      </c>
      <c r="NH123">
        <v>1</v>
      </c>
      <c r="NI123">
        <v>1</v>
      </c>
      <c r="NJ123">
        <v>400</v>
      </c>
      <c r="NK123">
        <v>600</v>
      </c>
      <c r="NL123">
        <v>750</v>
      </c>
      <c r="NM123" t="s">
        <v>2336</v>
      </c>
      <c r="NP123">
        <v>25</v>
      </c>
      <c r="NQ123">
        <v>7</v>
      </c>
      <c r="NR123">
        <v>0</v>
      </c>
      <c r="NS123">
        <v>7000</v>
      </c>
      <c r="NT123">
        <v>5000</v>
      </c>
      <c r="NV123" t="s">
        <v>2242</v>
      </c>
      <c r="NW123">
        <v>2500</v>
      </c>
      <c r="NX123" t="s">
        <v>2336</v>
      </c>
      <c r="OA123">
        <v>10</v>
      </c>
      <c r="OB123">
        <v>2</v>
      </c>
      <c r="OC123">
        <v>0</v>
      </c>
      <c r="OD123">
        <v>2500</v>
      </c>
      <c r="OE123">
        <v>2500</v>
      </c>
      <c r="OG123" t="s">
        <v>2242</v>
      </c>
      <c r="OH123">
        <v>3000</v>
      </c>
      <c r="OI123" t="s">
        <v>2336</v>
      </c>
      <c r="OL123">
        <v>30</v>
      </c>
      <c r="OM123">
        <v>5</v>
      </c>
      <c r="ON123">
        <v>0</v>
      </c>
      <c r="OO123">
        <v>10000</v>
      </c>
      <c r="OP123">
        <v>10000</v>
      </c>
      <c r="OR123" t="s">
        <v>2242</v>
      </c>
      <c r="OS123">
        <v>2500</v>
      </c>
      <c r="OT123" t="s">
        <v>2359</v>
      </c>
      <c r="OW123">
        <v>30</v>
      </c>
      <c r="OX123">
        <v>4</v>
      </c>
      <c r="OY123">
        <v>0</v>
      </c>
      <c r="OZ123">
        <v>2500</v>
      </c>
      <c r="PA123">
        <v>2000</v>
      </c>
      <c r="PC123" t="s">
        <v>2242</v>
      </c>
      <c r="PD123">
        <v>2500</v>
      </c>
      <c r="PE123" t="s">
        <v>2336</v>
      </c>
      <c r="PH123">
        <v>7</v>
      </c>
      <c r="PI123">
        <v>2</v>
      </c>
      <c r="PJ123">
        <v>0</v>
      </c>
      <c r="PK123">
        <v>3000</v>
      </c>
      <c r="PL123">
        <v>3000</v>
      </c>
      <c r="PN123" t="s">
        <v>2242</v>
      </c>
      <c r="PO123">
        <v>1250</v>
      </c>
      <c r="PP123" t="s">
        <v>2359</v>
      </c>
      <c r="PS123">
        <v>25</v>
      </c>
      <c r="PT123">
        <v>1</v>
      </c>
      <c r="PU123">
        <v>0</v>
      </c>
      <c r="PV123">
        <v>50000</v>
      </c>
      <c r="PW123">
        <v>50000</v>
      </c>
      <c r="PY123" t="s">
        <v>2242</v>
      </c>
      <c r="PZ123" t="s">
        <v>2236</v>
      </c>
      <c r="QA123">
        <v>4000</v>
      </c>
      <c r="QD123" t="s">
        <v>2336</v>
      </c>
      <c r="QG123">
        <v>30</v>
      </c>
      <c r="QH123">
        <v>7</v>
      </c>
      <c r="QI123">
        <v>0</v>
      </c>
      <c r="QJ123">
        <v>15000</v>
      </c>
      <c r="QK123">
        <v>10000</v>
      </c>
      <c r="QM123" t="s">
        <v>2242</v>
      </c>
      <c r="QN123">
        <v>300</v>
      </c>
      <c r="QO123" t="s">
        <v>2336</v>
      </c>
      <c r="QR123">
        <v>21</v>
      </c>
      <c r="QS123">
        <v>7</v>
      </c>
      <c r="QT123">
        <v>0</v>
      </c>
      <c r="QU123">
        <v>12000</v>
      </c>
      <c r="QV123">
        <v>11000</v>
      </c>
      <c r="QX123" t="s">
        <v>2244</v>
      </c>
      <c r="SF123" t="s">
        <v>2245</v>
      </c>
      <c r="SG123">
        <v>1</v>
      </c>
      <c r="SH123">
        <v>0</v>
      </c>
      <c r="SI123">
        <v>0</v>
      </c>
      <c r="SJ123">
        <v>0</v>
      </c>
      <c r="AQG123" t="s">
        <v>2290</v>
      </c>
      <c r="AQH123">
        <v>1</v>
      </c>
      <c r="AQI123">
        <v>0</v>
      </c>
      <c r="AQJ123">
        <v>0</v>
      </c>
      <c r="AQK123">
        <v>0</v>
      </c>
      <c r="AQL123">
        <v>0</v>
      </c>
      <c r="AQM123">
        <v>0</v>
      </c>
      <c r="AQN123">
        <v>0</v>
      </c>
      <c r="AQO123">
        <v>0</v>
      </c>
      <c r="AQP123">
        <v>0</v>
      </c>
      <c r="AQQ123">
        <v>0</v>
      </c>
      <c r="AQS123" t="s">
        <v>2736</v>
      </c>
      <c r="AQT123">
        <v>0</v>
      </c>
      <c r="AQU123">
        <v>1</v>
      </c>
      <c r="AQV123">
        <v>0</v>
      </c>
      <c r="AQW123">
        <v>1</v>
      </c>
      <c r="AQX123">
        <v>0</v>
      </c>
      <c r="AQY123">
        <v>1</v>
      </c>
      <c r="AQZ123">
        <v>0</v>
      </c>
      <c r="ARA123">
        <v>0</v>
      </c>
      <c r="ARB123">
        <v>0</v>
      </c>
      <c r="ARC123">
        <v>0</v>
      </c>
      <c r="ARD123">
        <v>0</v>
      </c>
      <c r="ARF123" t="s">
        <v>2330</v>
      </c>
      <c r="ARG123" t="s">
        <v>2305</v>
      </c>
      <c r="ARH123" t="s">
        <v>2244</v>
      </c>
      <c r="ARI123">
        <v>1</v>
      </c>
      <c r="ARJ123">
        <v>0</v>
      </c>
      <c r="ARK123">
        <v>0</v>
      </c>
      <c r="ARL123">
        <v>0</v>
      </c>
      <c r="ARM123">
        <v>0</v>
      </c>
      <c r="ARN123">
        <v>0</v>
      </c>
      <c r="ARP123" t="s">
        <v>2244</v>
      </c>
      <c r="ASA123" t="s">
        <v>2259</v>
      </c>
      <c r="ASB123" t="s">
        <v>2290</v>
      </c>
      <c r="ASC123">
        <v>1</v>
      </c>
      <c r="ASD123">
        <v>0</v>
      </c>
      <c r="ASE123">
        <v>0</v>
      </c>
      <c r="ASF123">
        <v>0</v>
      </c>
      <c r="ASG123">
        <v>0</v>
      </c>
      <c r="ASH123">
        <v>0</v>
      </c>
      <c r="ASI123">
        <v>0</v>
      </c>
      <c r="ASJ123">
        <v>0</v>
      </c>
      <c r="ASK123">
        <v>0</v>
      </c>
      <c r="ASL123">
        <v>0</v>
      </c>
      <c r="ASN123" t="s">
        <v>2290</v>
      </c>
      <c r="ASO123">
        <v>1</v>
      </c>
      <c r="ASP123">
        <v>0</v>
      </c>
      <c r="ASQ123">
        <v>0</v>
      </c>
      <c r="ASR123">
        <v>0</v>
      </c>
      <c r="ASS123">
        <v>0</v>
      </c>
      <c r="AST123">
        <v>0</v>
      </c>
      <c r="ASU123">
        <v>0</v>
      </c>
      <c r="ASV123">
        <v>0</v>
      </c>
      <c r="ASW123">
        <v>0</v>
      </c>
      <c r="ASX123">
        <v>0</v>
      </c>
      <c r="ASZ123" t="s">
        <v>2290</v>
      </c>
      <c r="ATA123">
        <v>1</v>
      </c>
      <c r="ATB123">
        <v>0</v>
      </c>
      <c r="ATC123">
        <v>0</v>
      </c>
      <c r="ATD123">
        <v>0</v>
      </c>
      <c r="ATE123">
        <v>0</v>
      </c>
      <c r="ATF123">
        <v>0</v>
      </c>
      <c r="ATG123">
        <v>0</v>
      </c>
      <c r="ATH123">
        <v>0</v>
      </c>
      <c r="ATI123">
        <v>0</v>
      </c>
      <c r="ATK123" t="s">
        <v>2290</v>
      </c>
      <c r="ATL123">
        <v>1</v>
      </c>
      <c r="ATM123">
        <v>0</v>
      </c>
      <c r="ATN123">
        <v>0</v>
      </c>
      <c r="ATO123">
        <v>0</v>
      </c>
      <c r="ATP123">
        <v>0</v>
      </c>
      <c r="ATQ123">
        <v>0</v>
      </c>
      <c r="ATR123">
        <v>0</v>
      </c>
      <c r="ATS123">
        <v>0</v>
      </c>
      <c r="ATT123">
        <v>0</v>
      </c>
      <c r="ATV123" t="s">
        <v>2264</v>
      </c>
      <c r="ATZ123" t="s">
        <v>2264</v>
      </c>
      <c r="AUI123">
        <v>545787332</v>
      </c>
      <c r="AUJ123" s="165">
        <v>45373.750162037039</v>
      </c>
      <c r="AUM123" t="s">
        <v>2265</v>
      </c>
      <c r="AUN123" t="s">
        <v>2266</v>
      </c>
      <c r="AUO123" t="s">
        <v>2267</v>
      </c>
    </row>
    <row r="124" spans="1:534 1125:1237" x14ac:dyDescent="0.35">
      <c r="A124">
        <v>123</v>
      </c>
      <c r="B124" t="s">
        <v>2737</v>
      </c>
      <c r="C124" s="165">
        <v>45373</v>
      </c>
      <c r="D124" t="s">
        <v>2410</v>
      </c>
      <c r="E124" t="s">
        <v>2411</v>
      </c>
      <c r="F124" s="165">
        <v>45373.711843113429</v>
      </c>
      <c r="G124" s="165">
        <v>45373.719922824079</v>
      </c>
      <c r="H124" t="s">
        <v>2229</v>
      </c>
      <c r="K124" t="s">
        <v>2370</v>
      </c>
      <c r="L124" s="165">
        <v>45373</v>
      </c>
      <c r="M124" t="s">
        <v>2371</v>
      </c>
      <c r="N124" t="s">
        <v>2372</v>
      </c>
      <c r="O124" t="s">
        <v>2412</v>
      </c>
      <c r="P124" t="s">
        <v>2233</v>
      </c>
      <c r="S124" t="s">
        <v>2375</v>
      </c>
      <c r="T124" t="s">
        <v>2413</v>
      </c>
      <c r="V124" t="s">
        <v>2236</v>
      </c>
      <c r="X124" t="s">
        <v>2299</v>
      </c>
      <c r="AA124" t="s">
        <v>2290</v>
      </c>
      <c r="AB124">
        <v>0</v>
      </c>
      <c r="AC124">
        <v>0</v>
      </c>
      <c r="AD124">
        <v>0</v>
      </c>
      <c r="AE124">
        <v>1</v>
      </c>
      <c r="AF124">
        <v>1</v>
      </c>
      <c r="AI124"/>
      <c r="EK124" t="s">
        <v>2290</v>
      </c>
      <c r="EL124">
        <v>0</v>
      </c>
      <c r="EM124">
        <v>0</v>
      </c>
      <c r="EN124">
        <v>0</v>
      </c>
      <c r="EO124">
        <v>0</v>
      </c>
      <c r="EP124">
        <v>1</v>
      </c>
      <c r="EQ124">
        <v>1</v>
      </c>
      <c r="JB124" t="s">
        <v>2738</v>
      </c>
      <c r="JC124">
        <v>0</v>
      </c>
      <c r="JD124">
        <v>0</v>
      </c>
      <c r="JE124">
        <v>0</v>
      </c>
      <c r="JF124">
        <v>0</v>
      </c>
      <c r="JG124">
        <v>0</v>
      </c>
      <c r="JH124">
        <v>1</v>
      </c>
      <c r="JI124">
        <v>1</v>
      </c>
      <c r="JJ124">
        <v>1</v>
      </c>
      <c r="JK124">
        <v>1</v>
      </c>
      <c r="JL124">
        <v>1</v>
      </c>
      <c r="JM124">
        <v>1</v>
      </c>
      <c r="JN124">
        <v>1</v>
      </c>
      <c r="JO124">
        <v>1</v>
      </c>
      <c r="JP124">
        <v>1</v>
      </c>
      <c r="JQ124">
        <v>1</v>
      </c>
      <c r="JR124">
        <v>0</v>
      </c>
      <c r="JS124">
        <v>10</v>
      </c>
      <c r="JT124">
        <v>12</v>
      </c>
      <c r="MI124" t="s">
        <v>2242</v>
      </c>
      <c r="MJ124">
        <v>500</v>
      </c>
      <c r="MK124" t="s">
        <v>2248</v>
      </c>
      <c r="MN124">
        <v>10</v>
      </c>
      <c r="MO124">
        <v>1</v>
      </c>
      <c r="MP124">
        <v>0</v>
      </c>
      <c r="MQ124">
        <v>6000</v>
      </c>
      <c r="MR124">
        <v>2500</v>
      </c>
      <c r="MT124" t="s">
        <v>2242</v>
      </c>
      <c r="MU124">
        <v>150</v>
      </c>
      <c r="MV124" t="s">
        <v>2379</v>
      </c>
      <c r="MY124">
        <v>14</v>
      </c>
      <c r="MZ124">
        <v>1</v>
      </c>
      <c r="NA124">
        <v>0</v>
      </c>
      <c r="NB124">
        <v>25000</v>
      </c>
      <c r="NC124">
        <v>20000</v>
      </c>
      <c r="NE124" t="s">
        <v>2242</v>
      </c>
      <c r="NF124" t="s">
        <v>2398</v>
      </c>
      <c r="NG124">
        <v>1</v>
      </c>
      <c r="NH124">
        <v>1</v>
      </c>
      <c r="NI124">
        <v>1</v>
      </c>
      <c r="NJ124">
        <v>500</v>
      </c>
      <c r="NK124">
        <v>750</v>
      </c>
      <c r="NL124">
        <v>1100</v>
      </c>
      <c r="NM124" t="s">
        <v>2379</v>
      </c>
      <c r="NP124">
        <v>15</v>
      </c>
      <c r="NQ124">
        <v>1</v>
      </c>
      <c r="NR124">
        <v>0</v>
      </c>
      <c r="NS124">
        <v>3000</v>
      </c>
      <c r="NT124">
        <v>1500</v>
      </c>
      <c r="NV124" t="s">
        <v>2242</v>
      </c>
      <c r="NW124">
        <v>3000</v>
      </c>
      <c r="NX124" t="s">
        <v>2379</v>
      </c>
      <c r="OA124">
        <v>15</v>
      </c>
      <c r="OB124">
        <v>1</v>
      </c>
      <c r="OC124">
        <v>0</v>
      </c>
      <c r="OD124">
        <v>1700</v>
      </c>
      <c r="OE124">
        <v>1500</v>
      </c>
      <c r="OG124" t="s">
        <v>2242</v>
      </c>
      <c r="OH124">
        <v>2800</v>
      </c>
      <c r="OI124" t="s">
        <v>2379</v>
      </c>
      <c r="OL124">
        <v>15</v>
      </c>
      <c r="OM124">
        <v>1</v>
      </c>
      <c r="ON124">
        <v>0</v>
      </c>
      <c r="OO124">
        <v>2500</v>
      </c>
      <c r="OP124">
        <v>2500</v>
      </c>
      <c r="OR124" t="s">
        <v>2242</v>
      </c>
      <c r="OS124">
        <v>2500</v>
      </c>
      <c r="OT124" t="s">
        <v>2379</v>
      </c>
      <c r="OW124">
        <v>15</v>
      </c>
      <c r="OX124">
        <v>3</v>
      </c>
      <c r="OY124">
        <v>0</v>
      </c>
      <c r="OZ124">
        <v>3000</v>
      </c>
      <c r="PA124">
        <v>3000</v>
      </c>
      <c r="PC124" t="s">
        <v>2242</v>
      </c>
      <c r="PD124">
        <v>3000</v>
      </c>
      <c r="PE124" t="s">
        <v>2379</v>
      </c>
      <c r="PH124">
        <v>28</v>
      </c>
      <c r="PI124">
        <v>7</v>
      </c>
      <c r="PJ124">
        <v>0</v>
      </c>
      <c r="PK124">
        <v>3000</v>
      </c>
      <c r="PL124">
        <v>2500</v>
      </c>
      <c r="PN124" t="s">
        <v>2242</v>
      </c>
      <c r="PO124">
        <v>1300</v>
      </c>
      <c r="PP124" t="s">
        <v>2379</v>
      </c>
      <c r="PS124">
        <v>15</v>
      </c>
      <c r="PT124">
        <v>1</v>
      </c>
      <c r="PU124">
        <v>0</v>
      </c>
      <c r="PV124">
        <v>25000</v>
      </c>
      <c r="PW124">
        <v>25000</v>
      </c>
      <c r="PY124" t="s">
        <v>2242</v>
      </c>
      <c r="PZ124" t="s">
        <v>2236</v>
      </c>
      <c r="QA124">
        <v>2500</v>
      </c>
      <c r="QD124" t="s">
        <v>2379</v>
      </c>
      <c r="QG124">
        <v>10</v>
      </c>
      <c r="QH124">
        <v>1</v>
      </c>
      <c r="QI124">
        <v>0</v>
      </c>
      <c r="QJ124">
        <v>2500</v>
      </c>
      <c r="QK124">
        <v>2500</v>
      </c>
      <c r="QM124" t="s">
        <v>2242</v>
      </c>
      <c r="QN124">
        <v>300</v>
      </c>
      <c r="QO124" t="s">
        <v>2379</v>
      </c>
      <c r="QR124">
        <v>10</v>
      </c>
      <c r="QS124">
        <v>2</v>
      </c>
      <c r="QT124">
        <v>0</v>
      </c>
      <c r="QU124">
        <v>2500</v>
      </c>
      <c r="QV124">
        <v>2500</v>
      </c>
      <c r="QX124" t="s">
        <v>2244</v>
      </c>
      <c r="SF124" t="s">
        <v>2245</v>
      </c>
      <c r="SG124">
        <v>1</v>
      </c>
      <c r="SH124">
        <v>0</v>
      </c>
      <c r="SI124">
        <v>0</v>
      </c>
      <c r="SJ124">
        <v>0</v>
      </c>
      <c r="AQG124" t="s">
        <v>2290</v>
      </c>
      <c r="AQH124">
        <v>1</v>
      </c>
      <c r="AQI124">
        <v>0</v>
      </c>
      <c r="AQJ124">
        <v>0</v>
      </c>
      <c r="AQK124">
        <v>0</v>
      </c>
      <c r="AQL124">
        <v>0</v>
      </c>
      <c r="AQM124">
        <v>0</v>
      </c>
      <c r="AQN124">
        <v>0</v>
      </c>
      <c r="AQO124">
        <v>0</v>
      </c>
      <c r="AQP124">
        <v>0</v>
      </c>
      <c r="AQQ124">
        <v>0</v>
      </c>
      <c r="AQS124" t="s">
        <v>2739</v>
      </c>
      <c r="AQT124">
        <v>0</v>
      </c>
      <c r="AQU124">
        <v>0</v>
      </c>
      <c r="AQV124">
        <v>1</v>
      </c>
      <c r="AQW124">
        <v>1</v>
      </c>
      <c r="AQX124">
        <v>0</v>
      </c>
      <c r="AQY124">
        <v>1</v>
      </c>
      <c r="AQZ124">
        <v>0</v>
      </c>
      <c r="ARA124">
        <v>0</v>
      </c>
      <c r="ARB124">
        <v>0</v>
      </c>
      <c r="ARC124">
        <v>0</v>
      </c>
      <c r="ARD124">
        <v>0</v>
      </c>
      <c r="ARF124" t="s">
        <v>2352</v>
      </c>
      <c r="ARG124" t="s">
        <v>2305</v>
      </c>
      <c r="ARH124" t="s">
        <v>2244</v>
      </c>
      <c r="ARI124">
        <v>1</v>
      </c>
      <c r="ARJ124">
        <v>0</v>
      </c>
      <c r="ARK124">
        <v>0</v>
      </c>
      <c r="ARL124">
        <v>0</v>
      </c>
      <c r="ARM124">
        <v>0</v>
      </c>
      <c r="ARN124">
        <v>0</v>
      </c>
      <c r="ARP124" t="s">
        <v>2244</v>
      </c>
      <c r="ASA124" t="s">
        <v>2259</v>
      </c>
      <c r="ASB124" t="s">
        <v>2290</v>
      </c>
      <c r="ASC124">
        <v>1</v>
      </c>
      <c r="ASD124">
        <v>0</v>
      </c>
      <c r="ASE124">
        <v>0</v>
      </c>
      <c r="ASF124">
        <v>0</v>
      </c>
      <c r="ASG124">
        <v>0</v>
      </c>
      <c r="ASH124">
        <v>0</v>
      </c>
      <c r="ASI124">
        <v>0</v>
      </c>
      <c r="ASJ124">
        <v>0</v>
      </c>
      <c r="ASK124">
        <v>0</v>
      </c>
      <c r="ASL124">
        <v>0</v>
      </c>
      <c r="ASN124" t="s">
        <v>2290</v>
      </c>
      <c r="ASO124">
        <v>1</v>
      </c>
      <c r="ASP124">
        <v>0</v>
      </c>
      <c r="ASQ124">
        <v>0</v>
      </c>
      <c r="ASR124">
        <v>0</v>
      </c>
      <c r="ASS124">
        <v>0</v>
      </c>
      <c r="AST124">
        <v>0</v>
      </c>
      <c r="ASU124">
        <v>0</v>
      </c>
      <c r="ASV124">
        <v>0</v>
      </c>
      <c r="ASW124">
        <v>0</v>
      </c>
      <c r="ASX124">
        <v>0</v>
      </c>
      <c r="ASZ124" t="s">
        <v>2290</v>
      </c>
      <c r="ATA124">
        <v>1</v>
      </c>
      <c r="ATB124">
        <v>0</v>
      </c>
      <c r="ATC124">
        <v>0</v>
      </c>
      <c r="ATD124">
        <v>0</v>
      </c>
      <c r="ATE124">
        <v>0</v>
      </c>
      <c r="ATF124">
        <v>0</v>
      </c>
      <c r="ATG124">
        <v>0</v>
      </c>
      <c r="ATH124">
        <v>0</v>
      </c>
      <c r="ATI124">
        <v>0</v>
      </c>
      <c r="ATK124" t="s">
        <v>2290</v>
      </c>
      <c r="ATL124">
        <v>1</v>
      </c>
      <c r="ATM124">
        <v>0</v>
      </c>
      <c r="ATN124">
        <v>0</v>
      </c>
      <c r="ATO124">
        <v>0</v>
      </c>
      <c r="ATP124">
        <v>0</v>
      </c>
      <c r="ATQ124">
        <v>0</v>
      </c>
      <c r="ATR124">
        <v>0</v>
      </c>
      <c r="ATS124">
        <v>0</v>
      </c>
      <c r="ATT124">
        <v>0</v>
      </c>
      <c r="ATV124" t="s">
        <v>2264</v>
      </c>
      <c r="ATZ124" t="s">
        <v>2264</v>
      </c>
      <c r="AUI124">
        <v>545787340</v>
      </c>
      <c r="AUJ124" s="165">
        <v>45373.750196759247</v>
      </c>
      <c r="AUM124" t="s">
        <v>2265</v>
      </c>
      <c r="AUN124" t="s">
        <v>2266</v>
      </c>
      <c r="AUO124" t="s">
        <v>2267</v>
      </c>
    </row>
    <row r="125" spans="1:534 1125:1237" x14ac:dyDescent="0.35">
      <c r="A125">
        <v>124</v>
      </c>
      <c r="B125" t="s">
        <v>2740</v>
      </c>
      <c r="C125" s="165">
        <v>45374</v>
      </c>
      <c r="D125" t="s">
        <v>2669</v>
      </c>
      <c r="E125" t="s">
        <v>2670</v>
      </c>
      <c r="F125" s="165">
        <v>45374.454344861108</v>
      </c>
      <c r="G125" s="165">
        <v>45374.45806686343</v>
      </c>
      <c r="H125" t="s">
        <v>2229</v>
      </c>
      <c r="K125" t="s">
        <v>2671</v>
      </c>
      <c r="L125" s="165">
        <v>45374</v>
      </c>
      <c r="M125" t="s">
        <v>81</v>
      </c>
      <c r="N125" t="s">
        <v>2672</v>
      </c>
      <c r="O125" t="s">
        <v>90</v>
      </c>
      <c r="P125" t="s">
        <v>2233</v>
      </c>
      <c r="S125" t="s">
        <v>2673</v>
      </c>
      <c r="T125" t="s">
        <v>2674</v>
      </c>
      <c r="V125" t="s">
        <v>2236</v>
      </c>
      <c r="X125" t="s">
        <v>2299</v>
      </c>
      <c r="AA125" t="s">
        <v>2290</v>
      </c>
      <c r="AB125">
        <v>0</v>
      </c>
      <c r="AC125">
        <v>0</v>
      </c>
      <c r="AD125">
        <v>0</v>
      </c>
      <c r="AE125">
        <v>1</v>
      </c>
      <c r="AF125">
        <v>1</v>
      </c>
      <c r="AI125"/>
      <c r="EK125" t="s">
        <v>2741</v>
      </c>
      <c r="EL125">
        <v>1</v>
      </c>
      <c r="EM125">
        <v>1</v>
      </c>
      <c r="EN125">
        <v>0</v>
      </c>
      <c r="EO125">
        <v>1</v>
      </c>
      <c r="EP125">
        <v>0</v>
      </c>
      <c r="EQ125">
        <v>3</v>
      </c>
      <c r="ES125" t="s">
        <v>2239</v>
      </c>
      <c r="ET125">
        <v>5500</v>
      </c>
      <c r="EU125" t="s">
        <v>2336</v>
      </c>
      <c r="EX125">
        <v>14</v>
      </c>
      <c r="EY125">
        <v>30</v>
      </c>
      <c r="EZ125">
        <v>1</v>
      </c>
      <c r="FA125">
        <v>200</v>
      </c>
      <c r="FB125">
        <v>0</v>
      </c>
      <c r="FD125" t="s">
        <v>2239</v>
      </c>
      <c r="FE125">
        <v>7500</v>
      </c>
      <c r="FF125" t="s">
        <v>2240</v>
      </c>
      <c r="FI125">
        <v>10</v>
      </c>
      <c r="FJ125">
        <v>30</v>
      </c>
      <c r="FK125">
        <v>1</v>
      </c>
      <c r="FL125">
        <v>100</v>
      </c>
      <c r="FM125">
        <v>0</v>
      </c>
      <c r="FZ125" t="s">
        <v>2239</v>
      </c>
      <c r="GA125">
        <v>5000</v>
      </c>
      <c r="GB125" t="s">
        <v>2336</v>
      </c>
      <c r="GE125">
        <v>20</v>
      </c>
      <c r="GF125">
        <v>30</v>
      </c>
      <c r="GG125">
        <v>1</v>
      </c>
      <c r="GH125">
        <v>50</v>
      </c>
      <c r="GI125">
        <v>0</v>
      </c>
      <c r="GK125" t="s">
        <v>2236</v>
      </c>
      <c r="GM125" t="s">
        <v>2741</v>
      </c>
      <c r="GN125">
        <v>1</v>
      </c>
      <c r="GO125">
        <v>1</v>
      </c>
      <c r="GP125">
        <v>0</v>
      </c>
      <c r="GQ125">
        <v>1</v>
      </c>
      <c r="GR125">
        <v>0</v>
      </c>
      <c r="GT125" t="s">
        <v>2675</v>
      </c>
      <c r="GU125">
        <v>1</v>
      </c>
      <c r="GV125">
        <v>0</v>
      </c>
      <c r="GW125">
        <v>0</v>
      </c>
      <c r="GX125">
        <v>0</v>
      </c>
      <c r="GY125">
        <v>0</v>
      </c>
      <c r="GZ125">
        <v>1</v>
      </c>
      <c r="HA125">
        <v>0</v>
      </c>
      <c r="HB125">
        <v>0</v>
      </c>
      <c r="HC125">
        <v>0</v>
      </c>
      <c r="HD125">
        <v>0</v>
      </c>
      <c r="HE125">
        <v>0</v>
      </c>
      <c r="HH125" t="s">
        <v>2328</v>
      </c>
      <c r="HI125">
        <v>0</v>
      </c>
      <c r="HJ125">
        <v>1</v>
      </c>
      <c r="HK125">
        <v>0</v>
      </c>
      <c r="HL125">
        <v>0</v>
      </c>
      <c r="HM125" t="s">
        <v>2742</v>
      </c>
      <c r="HN125">
        <v>1</v>
      </c>
      <c r="HO125">
        <v>1</v>
      </c>
      <c r="HP125">
        <v>0</v>
      </c>
      <c r="HQ125">
        <v>0</v>
      </c>
      <c r="HR125">
        <v>0</v>
      </c>
      <c r="HS125" t="s">
        <v>2665</v>
      </c>
      <c r="HT125">
        <v>0</v>
      </c>
      <c r="HU125">
        <v>0</v>
      </c>
      <c r="HV125">
        <v>0</v>
      </c>
      <c r="HW125">
        <v>0</v>
      </c>
      <c r="HX125">
        <v>0</v>
      </c>
      <c r="HY125">
        <v>1</v>
      </c>
      <c r="HZ125">
        <v>0</v>
      </c>
      <c r="IA125">
        <v>0</v>
      </c>
      <c r="IB125">
        <v>1</v>
      </c>
      <c r="IC125">
        <v>0</v>
      </c>
      <c r="ID125">
        <v>0</v>
      </c>
      <c r="IE125">
        <v>0</v>
      </c>
      <c r="JB125" t="s">
        <v>2290</v>
      </c>
      <c r="JC125">
        <v>0</v>
      </c>
      <c r="JD125">
        <v>0</v>
      </c>
      <c r="JE125">
        <v>0</v>
      </c>
      <c r="JF125">
        <v>0</v>
      </c>
      <c r="JG125">
        <v>0</v>
      </c>
      <c r="JH125">
        <v>0</v>
      </c>
      <c r="JI125">
        <v>0</v>
      </c>
      <c r="JJ125">
        <v>0</v>
      </c>
      <c r="JK125">
        <v>0</v>
      </c>
      <c r="JL125">
        <v>0</v>
      </c>
      <c r="JM125">
        <v>0</v>
      </c>
      <c r="JN125">
        <v>0</v>
      </c>
      <c r="JO125">
        <v>0</v>
      </c>
      <c r="JP125">
        <v>0</v>
      </c>
      <c r="JQ125">
        <v>0</v>
      </c>
      <c r="JR125">
        <v>1</v>
      </c>
      <c r="JS125">
        <v>1</v>
      </c>
      <c r="JT125">
        <v>5</v>
      </c>
      <c r="AQG125" t="s">
        <v>2648</v>
      </c>
      <c r="AQH125">
        <v>0</v>
      </c>
      <c r="AQI125">
        <v>0</v>
      </c>
      <c r="AQJ125">
        <v>1</v>
      </c>
      <c r="AQK125">
        <v>0</v>
      </c>
      <c r="AQL125">
        <v>0</v>
      </c>
      <c r="AQM125">
        <v>1</v>
      </c>
      <c r="AQN125">
        <v>0</v>
      </c>
      <c r="AQO125">
        <v>0</v>
      </c>
      <c r="AQP125">
        <v>0</v>
      </c>
      <c r="AQQ125">
        <v>0</v>
      </c>
      <c r="AQS125" t="s">
        <v>2324</v>
      </c>
      <c r="AQT125">
        <v>0</v>
      </c>
      <c r="AQU125">
        <v>0</v>
      </c>
      <c r="AQV125">
        <v>0</v>
      </c>
      <c r="AQW125">
        <v>1</v>
      </c>
      <c r="AQX125">
        <v>0</v>
      </c>
      <c r="AQY125">
        <v>0</v>
      </c>
      <c r="AQZ125">
        <v>0</v>
      </c>
      <c r="ARA125">
        <v>0</v>
      </c>
      <c r="ARB125">
        <v>0</v>
      </c>
      <c r="ARC125">
        <v>0</v>
      </c>
      <c r="ARD125">
        <v>0</v>
      </c>
      <c r="ARF125" t="s">
        <v>2452</v>
      </c>
      <c r="ARG125" t="s">
        <v>2273</v>
      </c>
      <c r="ARH125" t="s">
        <v>2679</v>
      </c>
      <c r="ARI125">
        <v>0</v>
      </c>
      <c r="ARJ125">
        <v>1</v>
      </c>
      <c r="ARK125">
        <v>1</v>
      </c>
      <c r="ARL125">
        <v>0</v>
      </c>
      <c r="ARM125">
        <v>0</v>
      </c>
      <c r="ARN125">
        <v>0</v>
      </c>
      <c r="ARP125" t="s">
        <v>2236</v>
      </c>
      <c r="ASA125" t="s">
        <v>2259</v>
      </c>
      <c r="ASB125" t="s">
        <v>2725</v>
      </c>
      <c r="ASC125">
        <v>0</v>
      </c>
      <c r="ASD125">
        <v>1</v>
      </c>
      <c r="ASE125">
        <v>1</v>
      </c>
      <c r="ASF125">
        <v>0</v>
      </c>
      <c r="ASG125">
        <v>0</v>
      </c>
      <c r="ASH125">
        <v>0</v>
      </c>
      <c r="ASI125">
        <v>0</v>
      </c>
      <c r="ASJ125">
        <v>0</v>
      </c>
      <c r="ASK125">
        <v>0</v>
      </c>
      <c r="ASL125">
        <v>0</v>
      </c>
      <c r="ASN125" t="s">
        <v>2290</v>
      </c>
      <c r="ASO125">
        <v>1</v>
      </c>
      <c r="ASP125">
        <v>0</v>
      </c>
      <c r="ASQ125">
        <v>0</v>
      </c>
      <c r="ASR125">
        <v>0</v>
      </c>
      <c r="ASS125">
        <v>0</v>
      </c>
      <c r="AST125">
        <v>0</v>
      </c>
      <c r="ASU125">
        <v>0</v>
      </c>
      <c r="ASV125">
        <v>0</v>
      </c>
      <c r="ASW125">
        <v>0</v>
      </c>
      <c r="ASX125">
        <v>0</v>
      </c>
      <c r="ASZ125" t="s">
        <v>2600</v>
      </c>
      <c r="ATA125">
        <v>0</v>
      </c>
      <c r="ATB125">
        <v>0</v>
      </c>
      <c r="ATC125">
        <v>0</v>
      </c>
      <c r="ATD125">
        <v>0</v>
      </c>
      <c r="ATE125">
        <v>1</v>
      </c>
      <c r="ATF125">
        <v>0</v>
      </c>
      <c r="ATG125">
        <v>0</v>
      </c>
      <c r="ATH125">
        <v>0</v>
      </c>
      <c r="ATI125">
        <v>0</v>
      </c>
      <c r="ATK125" t="s">
        <v>2682</v>
      </c>
      <c r="ATL125">
        <v>0</v>
      </c>
      <c r="ATM125">
        <v>0</v>
      </c>
      <c r="ATN125">
        <v>0</v>
      </c>
      <c r="ATO125">
        <v>0</v>
      </c>
      <c r="ATP125">
        <v>1</v>
      </c>
      <c r="ATQ125">
        <v>1</v>
      </c>
      <c r="ATR125">
        <v>1</v>
      </c>
      <c r="ATS125">
        <v>0</v>
      </c>
      <c r="ATT125">
        <v>0</v>
      </c>
      <c r="ATV125" t="s">
        <v>2642</v>
      </c>
      <c r="ATW125" t="s">
        <v>2236</v>
      </c>
      <c r="ATY125" t="s">
        <v>2689</v>
      </c>
      <c r="ATZ125" t="s">
        <v>2642</v>
      </c>
      <c r="AUA125" t="s">
        <v>2236</v>
      </c>
      <c r="AUC125" t="s">
        <v>2690</v>
      </c>
      <c r="AUI125">
        <v>545964160</v>
      </c>
      <c r="AUJ125" s="165">
        <v>45374.588090277779</v>
      </c>
      <c r="AUM125" t="s">
        <v>2265</v>
      </c>
      <c r="AUN125" t="s">
        <v>2266</v>
      </c>
      <c r="AUO125" t="s">
        <v>2267</v>
      </c>
    </row>
    <row r="126" spans="1:534 1125:1237" x14ac:dyDescent="0.35">
      <c r="A126">
        <v>125</v>
      </c>
      <c r="B126" t="s">
        <v>2743</v>
      </c>
      <c r="C126" s="165">
        <v>45374</v>
      </c>
      <c r="D126" t="s">
        <v>2669</v>
      </c>
      <c r="E126" t="s">
        <v>2670</v>
      </c>
      <c r="F126" s="165">
        <v>45374.468296215273</v>
      </c>
      <c r="G126" s="165">
        <v>45374.472501909717</v>
      </c>
      <c r="H126" t="s">
        <v>2229</v>
      </c>
      <c r="K126" t="s">
        <v>2671</v>
      </c>
      <c r="L126" s="165">
        <v>45374</v>
      </c>
      <c r="M126" t="s">
        <v>81</v>
      </c>
      <c r="N126" t="s">
        <v>2672</v>
      </c>
      <c r="O126" t="s">
        <v>90</v>
      </c>
      <c r="P126" t="s">
        <v>2233</v>
      </c>
      <c r="S126" t="s">
        <v>2673</v>
      </c>
      <c r="T126" t="s">
        <v>2674</v>
      </c>
      <c r="V126" t="s">
        <v>2236</v>
      </c>
      <c r="X126" t="s">
        <v>2299</v>
      </c>
      <c r="AA126" t="s">
        <v>2290</v>
      </c>
      <c r="AB126">
        <v>0</v>
      </c>
      <c r="AC126">
        <v>0</v>
      </c>
      <c r="AD126">
        <v>0</v>
      </c>
      <c r="AE126">
        <v>1</v>
      </c>
      <c r="AF126">
        <v>1</v>
      </c>
      <c r="AI126"/>
      <c r="EK126" t="s">
        <v>2741</v>
      </c>
      <c r="EL126">
        <v>1</v>
      </c>
      <c r="EM126">
        <v>1</v>
      </c>
      <c r="EN126">
        <v>0</v>
      </c>
      <c r="EO126">
        <v>1</v>
      </c>
      <c r="EP126">
        <v>0</v>
      </c>
      <c r="EQ126">
        <v>3</v>
      </c>
      <c r="ES126" t="s">
        <v>2239</v>
      </c>
      <c r="ET126">
        <v>5000</v>
      </c>
      <c r="EU126" t="s">
        <v>2336</v>
      </c>
      <c r="EX126">
        <v>30</v>
      </c>
      <c r="EY126">
        <v>60</v>
      </c>
      <c r="EZ126">
        <v>1</v>
      </c>
      <c r="FA126">
        <v>100</v>
      </c>
      <c r="FB126">
        <v>0</v>
      </c>
      <c r="FD126" t="s">
        <v>2239</v>
      </c>
      <c r="FE126">
        <v>7500</v>
      </c>
      <c r="FF126" t="s">
        <v>2336</v>
      </c>
      <c r="FI126">
        <v>14</v>
      </c>
      <c r="FJ126">
        <v>60</v>
      </c>
      <c r="FK126">
        <v>1</v>
      </c>
      <c r="FL126">
        <v>100</v>
      </c>
      <c r="FM126">
        <v>0</v>
      </c>
      <c r="FZ126" t="s">
        <v>2239</v>
      </c>
      <c r="GA126">
        <v>5000</v>
      </c>
      <c r="GB126" t="s">
        <v>2336</v>
      </c>
      <c r="GE126">
        <v>14</v>
      </c>
      <c r="GF126">
        <v>60</v>
      </c>
      <c r="GG126">
        <v>1</v>
      </c>
      <c r="GH126">
        <v>200</v>
      </c>
      <c r="GI126">
        <v>0</v>
      </c>
      <c r="GK126" t="s">
        <v>2236</v>
      </c>
      <c r="GM126" t="s">
        <v>2741</v>
      </c>
      <c r="GN126">
        <v>1</v>
      </c>
      <c r="GO126">
        <v>1</v>
      </c>
      <c r="GP126">
        <v>0</v>
      </c>
      <c r="GQ126">
        <v>1</v>
      </c>
      <c r="GR126">
        <v>0</v>
      </c>
      <c r="GT126" t="s">
        <v>2675</v>
      </c>
      <c r="GU126">
        <v>1</v>
      </c>
      <c r="GV126">
        <v>0</v>
      </c>
      <c r="GW126">
        <v>0</v>
      </c>
      <c r="GX126">
        <v>0</v>
      </c>
      <c r="GY126">
        <v>0</v>
      </c>
      <c r="GZ126">
        <v>1</v>
      </c>
      <c r="HA126">
        <v>0</v>
      </c>
      <c r="HB126">
        <v>0</v>
      </c>
      <c r="HC126">
        <v>0</v>
      </c>
      <c r="HD126">
        <v>0</v>
      </c>
      <c r="HE126">
        <v>0</v>
      </c>
      <c r="HH126" t="s">
        <v>2328</v>
      </c>
      <c r="HI126">
        <v>0</v>
      </c>
      <c r="HJ126">
        <v>1</v>
      </c>
      <c r="HK126">
        <v>0</v>
      </c>
      <c r="HL126">
        <v>0</v>
      </c>
      <c r="HM126" t="s">
        <v>2742</v>
      </c>
      <c r="HN126">
        <v>1</v>
      </c>
      <c r="HO126">
        <v>1</v>
      </c>
      <c r="HP126">
        <v>0</v>
      </c>
      <c r="HQ126">
        <v>0</v>
      </c>
      <c r="HR126">
        <v>0</v>
      </c>
      <c r="HS126" t="s">
        <v>2665</v>
      </c>
      <c r="HT126">
        <v>0</v>
      </c>
      <c r="HU126">
        <v>0</v>
      </c>
      <c r="HV126">
        <v>0</v>
      </c>
      <c r="HW126">
        <v>0</v>
      </c>
      <c r="HX126">
        <v>0</v>
      </c>
      <c r="HY126">
        <v>1</v>
      </c>
      <c r="HZ126">
        <v>0</v>
      </c>
      <c r="IA126">
        <v>0</v>
      </c>
      <c r="IB126">
        <v>1</v>
      </c>
      <c r="IC126">
        <v>0</v>
      </c>
      <c r="ID126">
        <v>0</v>
      </c>
      <c r="IE126">
        <v>0</v>
      </c>
      <c r="JB126" t="s">
        <v>2290</v>
      </c>
      <c r="JC126">
        <v>0</v>
      </c>
      <c r="JD126">
        <v>0</v>
      </c>
      <c r="JE126">
        <v>0</v>
      </c>
      <c r="JF126">
        <v>0</v>
      </c>
      <c r="JG126">
        <v>0</v>
      </c>
      <c r="JH126">
        <v>0</v>
      </c>
      <c r="JI126">
        <v>0</v>
      </c>
      <c r="JJ126">
        <v>0</v>
      </c>
      <c r="JK126">
        <v>0</v>
      </c>
      <c r="JL126">
        <v>0</v>
      </c>
      <c r="JM126">
        <v>0</v>
      </c>
      <c r="JN126">
        <v>0</v>
      </c>
      <c r="JO126">
        <v>0</v>
      </c>
      <c r="JP126">
        <v>0</v>
      </c>
      <c r="JQ126">
        <v>0</v>
      </c>
      <c r="JR126">
        <v>1</v>
      </c>
      <c r="JS126">
        <v>1</v>
      </c>
      <c r="JT126">
        <v>5</v>
      </c>
      <c r="AQG126" t="s">
        <v>2648</v>
      </c>
      <c r="AQH126">
        <v>0</v>
      </c>
      <c r="AQI126">
        <v>0</v>
      </c>
      <c r="AQJ126">
        <v>1</v>
      </c>
      <c r="AQK126">
        <v>0</v>
      </c>
      <c r="AQL126">
        <v>0</v>
      </c>
      <c r="AQM126">
        <v>1</v>
      </c>
      <c r="AQN126">
        <v>0</v>
      </c>
      <c r="AQO126">
        <v>0</v>
      </c>
      <c r="AQP126">
        <v>0</v>
      </c>
      <c r="AQQ126">
        <v>0</v>
      </c>
      <c r="AQS126" t="s">
        <v>2324</v>
      </c>
      <c r="AQT126">
        <v>0</v>
      </c>
      <c r="AQU126">
        <v>0</v>
      </c>
      <c r="AQV126">
        <v>0</v>
      </c>
      <c r="AQW126">
        <v>1</v>
      </c>
      <c r="AQX126">
        <v>0</v>
      </c>
      <c r="AQY126">
        <v>0</v>
      </c>
      <c r="AQZ126">
        <v>0</v>
      </c>
      <c r="ARA126">
        <v>0</v>
      </c>
      <c r="ARB126">
        <v>0</v>
      </c>
      <c r="ARC126">
        <v>0</v>
      </c>
      <c r="ARD126">
        <v>0</v>
      </c>
      <c r="ARF126" t="s">
        <v>2452</v>
      </c>
      <c r="ARG126" t="s">
        <v>2273</v>
      </c>
      <c r="ARH126" t="s">
        <v>2693</v>
      </c>
      <c r="ARI126">
        <v>0</v>
      </c>
      <c r="ARJ126">
        <v>1</v>
      </c>
      <c r="ARK126">
        <v>1</v>
      </c>
      <c r="ARL126">
        <v>0</v>
      </c>
      <c r="ARM126">
        <v>0</v>
      </c>
      <c r="ARN126">
        <v>0</v>
      </c>
      <c r="ARP126" t="s">
        <v>2236</v>
      </c>
      <c r="ASA126" t="s">
        <v>2259</v>
      </c>
      <c r="ASB126" t="s">
        <v>2725</v>
      </c>
      <c r="ASC126">
        <v>0</v>
      </c>
      <c r="ASD126">
        <v>1</v>
      </c>
      <c r="ASE126">
        <v>1</v>
      </c>
      <c r="ASF126">
        <v>0</v>
      </c>
      <c r="ASG126">
        <v>0</v>
      </c>
      <c r="ASH126">
        <v>0</v>
      </c>
      <c r="ASI126">
        <v>0</v>
      </c>
      <c r="ASJ126">
        <v>0</v>
      </c>
      <c r="ASK126">
        <v>0</v>
      </c>
      <c r="ASL126">
        <v>0</v>
      </c>
      <c r="ASN126" t="s">
        <v>2290</v>
      </c>
      <c r="ASO126">
        <v>1</v>
      </c>
      <c r="ASP126">
        <v>0</v>
      </c>
      <c r="ASQ126">
        <v>0</v>
      </c>
      <c r="ASR126">
        <v>0</v>
      </c>
      <c r="ASS126">
        <v>0</v>
      </c>
      <c r="AST126">
        <v>0</v>
      </c>
      <c r="ASU126">
        <v>0</v>
      </c>
      <c r="ASV126">
        <v>0</v>
      </c>
      <c r="ASW126">
        <v>0</v>
      </c>
      <c r="ASX126">
        <v>0</v>
      </c>
      <c r="ASZ126" t="s">
        <v>2600</v>
      </c>
      <c r="ATA126">
        <v>0</v>
      </c>
      <c r="ATB126">
        <v>0</v>
      </c>
      <c r="ATC126">
        <v>0</v>
      </c>
      <c r="ATD126">
        <v>0</v>
      </c>
      <c r="ATE126">
        <v>1</v>
      </c>
      <c r="ATF126">
        <v>0</v>
      </c>
      <c r="ATG126">
        <v>0</v>
      </c>
      <c r="ATH126">
        <v>0</v>
      </c>
      <c r="ATI126">
        <v>0</v>
      </c>
      <c r="ATK126" t="s">
        <v>2682</v>
      </c>
      <c r="ATL126">
        <v>0</v>
      </c>
      <c r="ATM126">
        <v>0</v>
      </c>
      <c r="ATN126">
        <v>0</v>
      </c>
      <c r="ATO126">
        <v>0</v>
      </c>
      <c r="ATP126">
        <v>1</v>
      </c>
      <c r="ATQ126">
        <v>1</v>
      </c>
      <c r="ATR126">
        <v>1</v>
      </c>
      <c r="ATS126">
        <v>0</v>
      </c>
      <c r="ATT126">
        <v>0</v>
      </c>
      <c r="ATV126" t="s">
        <v>2642</v>
      </c>
      <c r="ATW126" t="s">
        <v>2236</v>
      </c>
      <c r="ATY126" t="s">
        <v>2689</v>
      </c>
      <c r="ATZ126" t="s">
        <v>2642</v>
      </c>
      <c r="AUA126" t="s">
        <v>2236</v>
      </c>
      <c r="AUC126" t="s">
        <v>2690</v>
      </c>
      <c r="AUI126">
        <v>545964174</v>
      </c>
      <c r="AUJ126" s="165">
        <v>45374.588124999987</v>
      </c>
      <c r="AUM126" t="s">
        <v>2265</v>
      </c>
      <c r="AUN126" t="s">
        <v>2266</v>
      </c>
      <c r="AUO126" t="s">
        <v>2267</v>
      </c>
    </row>
    <row r="127" spans="1:534 1125:1237" x14ac:dyDescent="0.35">
      <c r="A127">
        <v>126</v>
      </c>
      <c r="B127" t="s">
        <v>2744</v>
      </c>
      <c r="C127" s="165">
        <v>45374</v>
      </c>
      <c r="D127" t="s">
        <v>2669</v>
      </c>
      <c r="E127" t="s">
        <v>2670</v>
      </c>
      <c r="F127" s="165">
        <v>45374.583824814807</v>
      </c>
      <c r="G127" s="165">
        <v>45374.5878366088</v>
      </c>
      <c r="H127" t="s">
        <v>2229</v>
      </c>
      <c r="K127" t="s">
        <v>2671</v>
      </c>
      <c r="L127" s="165">
        <v>45374</v>
      </c>
      <c r="M127" t="s">
        <v>81</v>
      </c>
      <c r="N127" t="s">
        <v>2672</v>
      </c>
      <c r="O127" t="s">
        <v>90</v>
      </c>
      <c r="P127" t="s">
        <v>2233</v>
      </c>
      <c r="S127" t="s">
        <v>2673</v>
      </c>
      <c r="T127" t="s">
        <v>2674</v>
      </c>
      <c r="V127" t="s">
        <v>2236</v>
      </c>
      <c r="X127" t="s">
        <v>2299</v>
      </c>
      <c r="AA127" t="s">
        <v>2290</v>
      </c>
      <c r="AB127">
        <v>0</v>
      </c>
      <c r="AC127">
        <v>0</v>
      </c>
      <c r="AD127">
        <v>0</v>
      </c>
      <c r="AE127">
        <v>1</v>
      </c>
      <c r="AF127">
        <v>1</v>
      </c>
      <c r="AI127"/>
      <c r="EK127" t="s">
        <v>2741</v>
      </c>
      <c r="EL127">
        <v>1</v>
      </c>
      <c r="EM127">
        <v>1</v>
      </c>
      <c r="EN127">
        <v>0</v>
      </c>
      <c r="EO127">
        <v>1</v>
      </c>
      <c r="EP127">
        <v>0</v>
      </c>
      <c r="EQ127">
        <v>3</v>
      </c>
      <c r="ES127" t="s">
        <v>2239</v>
      </c>
      <c r="ET127">
        <v>5000</v>
      </c>
      <c r="EU127" t="s">
        <v>2240</v>
      </c>
      <c r="EX127">
        <v>30</v>
      </c>
      <c r="EY127">
        <v>60</v>
      </c>
      <c r="EZ127">
        <v>1</v>
      </c>
      <c r="FA127">
        <v>200</v>
      </c>
      <c r="FB127">
        <v>0</v>
      </c>
      <c r="FD127" t="s">
        <v>2239</v>
      </c>
      <c r="FE127">
        <v>7000</v>
      </c>
      <c r="FF127" t="s">
        <v>2240</v>
      </c>
      <c r="FI127">
        <v>14</v>
      </c>
      <c r="FJ127">
        <v>60</v>
      </c>
      <c r="FK127">
        <v>1</v>
      </c>
      <c r="FL127">
        <v>100</v>
      </c>
      <c r="FM127">
        <v>0</v>
      </c>
      <c r="FZ127" t="s">
        <v>2239</v>
      </c>
      <c r="GA127">
        <v>5000</v>
      </c>
      <c r="GB127" t="s">
        <v>2240</v>
      </c>
      <c r="GE127">
        <v>30</v>
      </c>
      <c r="GF127">
        <v>60</v>
      </c>
      <c r="GG127">
        <v>1</v>
      </c>
      <c r="GH127">
        <v>100</v>
      </c>
      <c r="GI127">
        <v>0</v>
      </c>
      <c r="GK127" t="s">
        <v>2236</v>
      </c>
      <c r="GM127" t="s">
        <v>2741</v>
      </c>
      <c r="GN127">
        <v>1</v>
      </c>
      <c r="GO127">
        <v>1</v>
      </c>
      <c r="GP127">
        <v>0</v>
      </c>
      <c r="GQ127">
        <v>1</v>
      </c>
      <c r="GR127">
        <v>0</v>
      </c>
      <c r="GT127" t="s">
        <v>2675</v>
      </c>
      <c r="GU127">
        <v>1</v>
      </c>
      <c r="GV127">
        <v>0</v>
      </c>
      <c r="GW127">
        <v>0</v>
      </c>
      <c r="GX127">
        <v>0</v>
      </c>
      <c r="GY127">
        <v>0</v>
      </c>
      <c r="GZ127">
        <v>1</v>
      </c>
      <c r="HA127">
        <v>0</v>
      </c>
      <c r="HB127">
        <v>0</v>
      </c>
      <c r="HC127">
        <v>0</v>
      </c>
      <c r="HD127">
        <v>0</v>
      </c>
      <c r="HE127">
        <v>0</v>
      </c>
      <c r="HH127" t="s">
        <v>2328</v>
      </c>
      <c r="HI127">
        <v>0</v>
      </c>
      <c r="HJ127">
        <v>1</v>
      </c>
      <c r="HK127">
        <v>0</v>
      </c>
      <c r="HL127">
        <v>0</v>
      </c>
      <c r="HM127" t="s">
        <v>2742</v>
      </c>
      <c r="HN127">
        <v>1</v>
      </c>
      <c r="HO127">
        <v>1</v>
      </c>
      <c r="HP127">
        <v>0</v>
      </c>
      <c r="HQ127">
        <v>0</v>
      </c>
      <c r="HR127">
        <v>0</v>
      </c>
      <c r="HS127" t="s">
        <v>2665</v>
      </c>
      <c r="HT127">
        <v>0</v>
      </c>
      <c r="HU127">
        <v>0</v>
      </c>
      <c r="HV127">
        <v>0</v>
      </c>
      <c r="HW127">
        <v>0</v>
      </c>
      <c r="HX127">
        <v>0</v>
      </c>
      <c r="HY127">
        <v>1</v>
      </c>
      <c r="HZ127">
        <v>0</v>
      </c>
      <c r="IA127">
        <v>0</v>
      </c>
      <c r="IB127">
        <v>1</v>
      </c>
      <c r="IC127">
        <v>0</v>
      </c>
      <c r="ID127">
        <v>0</v>
      </c>
      <c r="IE127">
        <v>0</v>
      </c>
      <c r="JB127" t="s">
        <v>2290</v>
      </c>
      <c r="JC127">
        <v>0</v>
      </c>
      <c r="JD127">
        <v>0</v>
      </c>
      <c r="JE127">
        <v>0</v>
      </c>
      <c r="JF127">
        <v>0</v>
      </c>
      <c r="JG127">
        <v>0</v>
      </c>
      <c r="JH127">
        <v>0</v>
      </c>
      <c r="JI127">
        <v>0</v>
      </c>
      <c r="JJ127">
        <v>0</v>
      </c>
      <c r="JK127">
        <v>0</v>
      </c>
      <c r="JL127">
        <v>0</v>
      </c>
      <c r="JM127">
        <v>0</v>
      </c>
      <c r="JN127">
        <v>0</v>
      </c>
      <c r="JO127">
        <v>0</v>
      </c>
      <c r="JP127">
        <v>0</v>
      </c>
      <c r="JQ127">
        <v>0</v>
      </c>
      <c r="JR127">
        <v>1</v>
      </c>
      <c r="JS127">
        <v>1</v>
      </c>
      <c r="JT127">
        <v>5</v>
      </c>
      <c r="AQG127" t="s">
        <v>2745</v>
      </c>
      <c r="AQH127">
        <v>0</v>
      </c>
      <c r="AQI127">
        <v>0</v>
      </c>
      <c r="AQJ127">
        <v>1</v>
      </c>
      <c r="AQK127">
        <v>0</v>
      </c>
      <c r="AQL127">
        <v>0</v>
      </c>
      <c r="AQM127">
        <v>1</v>
      </c>
      <c r="AQN127">
        <v>0</v>
      </c>
      <c r="AQO127">
        <v>0</v>
      </c>
      <c r="AQP127">
        <v>0</v>
      </c>
      <c r="AQQ127">
        <v>0</v>
      </c>
      <c r="AQS127" t="s">
        <v>2324</v>
      </c>
      <c r="AQT127">
        <v>0</v>
      </c>
      <c r="AQU127">
        <v>0</v>
      </c>
      <c r="AQV127">
        <v>0</v>
      </c>
      <c r="AQW127">
        <v>1</v>
      </c>
      <c r="AQX127">
        <v>0</v>
      </c>
      <c r="AQY127">
        <v>0</v>
      </c>
      <c r="AQZ127">
        <v>0</v>
      </c>
      <c r="ARA127">
        <v>0</v>
      </c>
      <c r="ARB127">
        <v>0</v>
      </c>
      <c r="ARC127">
        <v>0</v>
      </c>
      <c r="ARD127">
        <v>0</v>
      </c>
      <c r="ARF127" t="s">
        <v>2452</v>
      </c>
      <c r="ARG127" t="s">
        <v>2273</v>
      </c>
      <c r="ARH127" t="s">
        <v>2679</v>
      </c>
      <c r="ARI127">
        <v>0</v>
      </c>
      <c r="ARJ127">
        <v>1</v>
      </c>
      <c r="ARK127">
        <v>1</v>
      </c>
      <c r="ARL127">
        <v>0</v>
      </c>
      <c r="ARM127">
        <v>0</v>
      </c>
      <c r="ARN127">
        <v>0</v>
      </c>
      <c r="ARP127" t="s">
        <v>2236</v>
      </c>
      <c r="ASA127" t="s">
        <v>2259</v>
      </c>
      <c r="ASB127" t="s">
        <v>2725</v>
      </c>
      <c r="ASC127">
        <v>0</v>
      </c>
      <c r="ASD127">
        <v>1</v>
      </c>
      <c r="ASE127">
        <v>1</v>
      </c>
      <c r="ASF127">
        <v>0</v>
      </c>
      <c r="ASG127">
        <v>0</v>
      </c>
      <c r="ASH127">
        <v>0</v>
      </c>
      <c r="ASI127">
        <v>0</v>
      </c>
      <c r="ASJ127">
        <v>0</v>
      </c>
      <c r="ASK127">
        <v>0</v>
      </c>
      <c r="ASL127">
        <v>0</v>
      </c>
      <c r="ASN127" t="s">
        <v>2290</v>
      </c>
      <c r="ASO127">
        <v>1</v>
      </c>
      <c r="ASP127">
        <v>0</v>
      </c>
      <c r="ASQ127">
        <v>0</v>
      </c>
      <c r="ASR127">
        <v>0</v>
      </c>
      <c r="ASS127">
        <v>0</v>
      </c>
      <c r="AST127">
        <v>0</v>
      </c>
      <c r="ASU127">
        <v>0</v>
      </c>
      <c r="ASV127">
        <v>0</v>
      </c>
      <c r="ASW127">
        <v>0</v>
      </c>
      <c r="ASX127">
        <v>0</v>
      </c>
      <c r="ASZ127" t="s">
        <v>2600</v>
      </c>
      <c r="ATA127">
        <v>0</v>
      </c>
      <c r="ATB127">
        <v>0</v>
      </c>
      <c r="ATC127">
        <v>0</v>
      </c>
      <c r="ATD127">
        <v>0</v>
      </c>
      <c r="ATE127">
        <v>1</v>
      </c>
      <c r="ATF127">
        <v>0</v>
      </c>
      <c r="ATG127">
        <v>0</v>
      </c>
      <c r="ATH127">
        <v>0</v>
      </c>
      <c r="ATI127">
        <v>0</v>
      </c>
      <c r="ATK127" t="s">
        <v>2682</v>
      </c>
      <c r="ATL127">
        <v>0</v>
      </c>
      <c r="ATM127">
        <v>0</v>
      </c>
      <c r="ATN127">
        <v>0</v>
      </c>
      <c r="ATO127">
        <v>0</v>
      </c>
      <c r="ATP127">
        <v>1</v>
      </c>
      <c r="ATQ127">
        <v>1</v>
      </c>
      <c r="ATR127">
        <v>1</v>
      </c>
      <c r="ATS127">
        <v>0</v>
      </c>
      <c r="ATT127">
        <v>0</v>
      </c>
      <c r="ATV127" t="s">
        <v>2642</v>
      </c>
      <c r="ATW127" t="s">
        <v>2236</v>
      </c>
      <c r="ATY127" t="s">
        <v>2689</v>
      </c>
      <c r="ATZ127" t="s">
        <v>2642</v>
      </c>
      <c r="AUA127" t="s">
        <v>2236</v>
      </c>
      <c r="AUC127" t="s">
        <v>2690</v>
      </c>
      <c r="AUI127">
        <v>545964192</v>
      </c>
      <c r="AUJ127" s="165">
        <v>45374.588159722218</v>
      </c>
      <c r="AUM127" t="s">
        <v>2265</v>
      </c>
      <c r="AUN127" t="s">
        <v>2266</v>
      </c>
      <c r="AUO127" t="s">
        <v>2267</v>
      </c>
    </row>
    <row r="128" spans="1:534 1125:1237" x14ac:dyDescent="0.35">
      <c r="A128">
        <v>127</v>
      </c>
      <c r="B128" t="s">
        <v>2746</v>
      </c>
      <c r="C128" s="165">
        <v>45374</v>
      </c>
      <c r="D128" t="s">
        <v>2669</v>
      </c>
      <c r="E128" t="s">
        <v>2670</v>
      </c>
      <c r="F128" s="165">
        <v>45374.591209999999</v>
      </c>
      <c r="G128" s="165">
        <v>45374.610126388878</v>
      </c>
      <c r="H128" t="s">
        <v>2229</v>
      </c>
      <c r="K128" t="s">
        <v>2671</v>
      </c>
      <c r="L128" s="165">
        <v>45374</v>
      </c>
      <c r="M128" t="s">
        <v>81</v>
      </c>
      <c r="N128" t="s">
        <v>2672</v>
      </c>
      <c r="O128" t="s">
        <v>90</v>
      </c>
      <c r="P128" t="s">
        <v>2233</v>
      </c>
      <c r="S128" t="s">
        <v>2673</v>
      </c>
      <c r="T128" t="s">
        <v>2674</v>
      </c>
      <c r="V128" t="s">
        <v>2236</v>
      </c>
      <c r="X128" t="s">
        <v>2299</v>
      </c>
      <c r="AA128" t="s">
        <v>2290</v>
      </c>
      <c r="AB128">
        <v>0</v>
      </c>
      <c r="AC128">
        <v>0</v>
      </c>
      <c r="AD128">
        <v>0</v>
      </c>
      <c r="AE128">
        <v>1</v>
      </c>
      <c r="AF128">
        <v>1</v>
      </c>
      <c r="AI128"/>
      <c r="EK128" t="s">
        <v>2290</v>
      </c>
      <c r="EL128">
        <v>0</v>
      </c>
      <c r="EM128">
        <v>0</v>
      </c>
      <c r="EN128">
        <v>0</v>
      </c>
      <c r="EO128">
        <v>0</v>
      </c>
      <c r="EP128">
        <v>1</v>
      </c>
      <c r="EQ128">
        <v>1</v>
      </c>
      <c r="JB128" t="s">
        <v>2358</v>
      </c>
      <c r="JC128">
        <v>0</v>
      </c>
      <c r="JD128">
        <v>1</v>
      </c>
      <c r="JE128">
        <v>0</v>
      </c>
      <c r="JF128">
        <v>0</v>
      </c>
      <c r="JG128">
        <v>0</v>
      </c>
      <c r="JH128">
        <v>0</v>
      </c>
      <c r="JI128">
        <v>0</v>
      </c>
      <c r="JJ128">
        <v>0</v>
      </c>
      <c r="JK128">
        <v>0</v>
      </c>
      <c r="JL128">
        <v>0</v>
      </c>
      <c r="JM128">
        <v>0</v>
      </c>
      <c r="JN128">
        <v>0</v>
      </c>
      <c r="JO128">
        <v>0</v>
      </c>
      <c r="JP128">
        <v>0</v>
      </c>
      <c r="JQ128">
        <v>0</v>
      </c>
      <c r="JR128">
        <v>0</v>
      </c>
      <c r="JS128">
        <v>1</v>
      </c>
      <c r="JT128">
        <v>3</v>
      </c>
      <c r="KG128" t="s">
        <v>2239</v>
      </c>
      <c r="KH128" t="s">
        <v>2269</v>
      </c>
      <c r="KI128">
        <v>1</v>
      </c>
      <c r="KJ128">
        <v>1</v>
      </c>
      <c r="KK128">
        <v>5000</v>
      </c>
      <c r="KL128">
        <v>100</v>
      </c>
      <c r="KM128" t="s">
        <v>2248</v>
      </c>
      <c r="KP128">
        <v>10</v>
      </c>
      <c r="KQ128">
        <v>14</v>
      </c>
      <c r="KR128">
        <v>1</v>
      </c>
      <c r="KS128">
        <v>50</v>
      </c>
      <c r="KT128">
        <v>2</v>
      </c>
      <c r="QX128" t="s">
        <v>2236</v>
      </c>
      <c r="QZ128" t="s">
        <v>2358</v>
      </c>
      <c r="RA128">
        <v>0</v>
      </c>
      <c r="RB128">
        <v>1</v>
      </c>
      <c r="RC128">
        <v>0</v>
      </c>
      <c r="RD128">
        <v>0</v>
      </c>
      <c r="RE128">
        <v>0</v>
      </c>
      <c r="RF128">
        <v>0</v>
      </c>
      <c r="RG128">
        <v>0</v>
      </c>
      <c r="RH128">
        <v>0</v>
      </c>
      <c r="RI128">
        <v>0</v>
      </c>
      <c r="RJ128">
        <v>0</v>
      </c>
      <c r="RK128">
        <v>0</v>
      </c>
      <c r="RL128">
        <v>0</v>
      </c>
      <c r="RM128">
        <v>0</v>
      </c>
      <c r="RN128">
        <v>0</v>
      </c>
      <c r="RO128">
        <v>0</v>
      </c>
      <c r="RP128">
        <v>0</v>
      </c>
      <c r="RR128" t="s">
        <v>2747</v>
      </c>
      <c r="RS128">
        <v>1</v>
      </c>
      <c r="RT128">
        <v>0</v>
      </c>
      <c r="RU128">
        <v>0</v>
      </c>
      <c r="RV128">
        <v>0</v>
      </c>
      <c r="RW128">
        <v>1</v>
      </c>
      <c r="RX128">
        <v>1</v>
      </c>
      <c r="RY128">
        <v>0</v>
      </c>
      <c r="RZ128">
        <v>0</v>
      </c>
      <c r="SA128">
        <v>0</v>
      </c>
      <c r="SB128">
        <v>0</v>
      </c>
      <c r="SC128">
        <v>0</v>
      </c>
      <c r="SF128" t="s">
        <v>2328</v>
      </c>
      <c r="SG128">
        <v>0</v>
      </c>
      <c r="SH128">
        <v>1</v>
      </c>
      <c r="SI128">
        <v>0</v>
      </c>
      <c r="SJ128">
        <v>0</v>
      </c>
      <c r="SK128" t="s">
        <v>2358</v>
      </c>
      <c r="SL128">
        <v>0</v>
      </c>
      <c r="SM128">
        <v>1</v>
      </c>
      <c r="SN128">
        <v>0</v>
      </c>
      <c r="SO128">
        <v>0</v>
      </c>
      <c r="SP128">
        <v>0</v>
      </c>
      <c r="SQ128">
        <v>0</v>
      </c>
      <c r="SR128">
        <v>0</v>
      </c>
      <c r="SS128">
        <v>0</v>
      </c>
      <c r="ST128">
        <v>0</v>
      </c>
      <c r="SU128">
        <v>0</v>
      </c>
      <c r="SV128">
        <v>0</v>
      </c>
      <c r="SW128">
        <v>0</v>
      </c>
      <c r="SX128">
        <v>0</v>
      </c>
      <c r="SY128">
        <v>0</v>
      </c>
      <c r="SZ128">
        <v>0</v>
      </c>
      <c r="TA128">
        <v>0</v>
      </c>
      <c r="TB128" t="s">
        <v>2665</v>
      </c>
      <c r="TC128">
        <v>0</v>
      </c>
      <c r="TD128">
        <v>0</v>
      </c>
      <c r="TE128">
        <v>0</v>
      </c>
      <c r="TF128">
        <v>0</v>
      </c>
      <c r="TG128">
        <v>0</v>
      </c>
      <c r="TH128">
        <v>1</v>
      </c>
      <c r="TI128">
        <v>0</v>
      </c>
      <c r="TJ128">
        <v>0</v>
      </c>
      <c r="TK128">
        <v>1</v>
      </c>
      <c r="TL128">
        <v>0</v>
      </c>
      <c r="TM128">
        <v>0</v>
      </c>
      <c r="TN128">
        <v>0</v>
      </c>
      <c r="AQG128" t="s">
        <v>2648</v>
      </c>
      <c r="AQH128">
        <v>0</v>
      </c>
      <c r="AQI128">
        <v>0</v>
      </c>
      <c r="AQJ128">
        <v>1</v>
      </c>
      <c r="AQK128">
        <v>0</v>
      </c>
      <c r="AQL128">
        <v>0</v>
      </c>
      <c r="AQM128">
        <v>1</v>
      </c>
      <c r="AQN128">
        <v>0</v>
      </c>
      <c r="AQO128">
        <v>0</v>
      </c>
      <c r="AQP128">
        <v>0</v>
      </c>
      <c r="AQQ128">
        <v>0</v>
      </c>
      <c r="AQS128" t="s">
        <v>2324</v>
      </c>
      <c r="AQT128">
        <v>0</v>
      </c>
      <c r="AQU128">
        <v>0</v>
      </c>
      <c r="AQV128">
        <v>0</v>
      </c>
      <c r="AQW128">
        <v>1</v>
      </c>
      <c r="AQX128">
        <v>0</v>
      </c>
      <c r="AQY128">
        <v>0</v>
      </c>
      <c r="AQZ128">
        <v>0</v>
      </c>
      <c r="ARA128">
        <v>0</v>
      </c>
      <c r="ARB128">
        <v>0</v>
      </c>
      <c r="ARC128">
        <v>0</v>
      </c>
      <c r="ARD128">
        <v>0</v>
      </c>
      <c r="ARF128" t="s">
        <v>2352</v>
      </c>
      <c r="ARG128" t="s">
        <v>2305</v>
      </c>
      <c r="ARH128" t="s">
        <v>2693</v>
      </c>
      <c r="ARI128">
        <v>0</v>
      </c>
      <c r="ARJ128">
        <v>1</v>
      </c>
      <c r="ARK128">
        <v>1</v>
      </c>
      <c r="ARL128">
        <v>0</v>
      </c>
      <c r="ARM128">
        <v>0</v>
      </c>
      <c r="ARN128">
        <v>0</v>
      </c>
      <c r="ARP128" t="s">
        <v>2236</v>
      </c>
      <c r="ASA128" t="s">
        <v>2259</v>
      </c>
      <c r="ASB128" t="s">
        <v>2725</v>
      </c>
      <c r="ASC128">
        <v>0</v>
      </c>
      <c r="ASD128">
        <v>1</v>
      </c>
      <c r="ASE128">
        <v>1</v>
      </c>
      <c r="ASF128">
        <v>0</v>
      </c>
      <c r="ASG128">
        <v>0</v>
      </c>
      <c r="ASH128">
        <v>0</v>
      </c>
      <c r="ASI128">
        <v>0</v>
      </c>
      <c r="ASJ128">
        <v>0</v>
      </c>
      <c r="ASK128">
        <v>0</v>
      </c>
      <c r="ASL128">
        <v>0</v>
      </c>
      <c r="ASN128" t="s">
        <v>2290</v>
      </c>
      <c r="ASO128">
        <v>1</v>
      </c>
      <c r="ASP128">
        <v>0</v>
      </c>
      <c r="ASQ128">
        <v>0</v>
      </c>
      <c r="ASR128">
        <v>0</v>
      </c>
      <c r="ASS128">
        <v>0</v>
      </c>
      <c r="AST128">
        <v>0</v>
      </c>
      <c r="ASU128">
        <v>0</v>
      </c>
      <c r="ASV128">
        <v>0</v>
      </c>
      <c r="ASW128">
        <v>0</v>
      </c>
      <c r="ASX128">
        <v>0</v>
      </c>
      <c r="ASZ128" t="s">
        <v>2600</v>
      </c>
      <c r="ATA128">
        <v>0</v>
      </c>
      <c r="ATB128">
        <v>0</v>
      </c>
      <c r="ATC128">
        <v>0</v>
      </c>
      <c r="ATD128">
        <v>0</v>
      </c>
      <c r="ATE128">
        <v>1</v>
      </c>
      <c r="ATF128">
        <v>0</v>
      </c>
      <c r="ATG128">
        <v>0</v>
      </c>
      <c r="ATH128">
        <v>0</v>
      </c>
      <c r="ATI128">
        <v>0</v>
      </c>
      <c r="ATK128" t="s">
        <v>2682</v>
      </c>
      <c r="ATL128">
        <v>0</v>
      </c>
      <c r="ATM128">
        <v>0</v>
      </c>
      <c r="ATN128">
        <v>0</v>
      </c>
      <c r="ATO128">
        <v>0</v>
      </c>
      <c r="ATP128">
        <v>1</v>
      </c>
      <c r="ATQ128">
        <v>1</v>
      </c>
      <c r="ATR128">
        <v>1</v>
      </c>
      <c r="ATS128">
        <v>0</v>
      </c>
      <c r="ATT128">
        <v>0</v>
      </c>
      <c r="ATV128" t="s">
        <v>2642</v>
      </c>
      <c r="ATW128" t="s">
        <v>2236</v>
      </c>
      <c r="ATY128" t="s">
        <v>2689</v>
      </c>
      <c r="ATZ128" t="s">
        <v>2642</v>
      </c>
      <c r="AUA128" t="s">
        <v>2236</v>
      </c>
      <c r="AUC128" t="s">
        <v>2690</v>
      </c>
      <c r="AUI128">
        <v>545984708</v>
      </c>
      <c r="AUJ128" s="165">
        <v>45374.671354166669</v>
      </c>
      <c r="AUM128" t="s">
        <v>2265</v>
      </c>
      <c r="AUN128" t="s">
        <v>2266</v>
      </c>
      <c r="AUO128" t="s">
        <v>2267</v>
      </c>
    </row>
    <row r="129" spans="1:565 1125:1237" x14ac:dyDescent="0.35">
      <c r="A129">
        <v>128</v>
      </c>
      <c r="B129" t="s">
        <v>2748</v>
      </c>
      <c r="C129" s="165">
        <v>45374</v>
      </c>
      <c r="D129" t="s">
        <v>2669</v>
      </c>
      <c r="E129" t="s">
        <v>2670</v>
      </c>
      <c r="F129" s="165">
        <v>45374.61991079861</v>
      </c>
      <c r="G129" s="165">
        <v>45374.624891817133</v>
      </c>
      <c r="H129" t="s">
        <v>2229</v>
      </c>
      <c r="K129" t="s">
        <v>2671</v>
      </c>
      <c r="L129" s="165">
        <v>45374</v>
      </c>
      <c r="M129" t="s">
        <v>81</v>
      </c>
      <c r="N129" t="s">
        <v>2672</v>
      </c>
      <c r="O129" t="s">
        <v>90</v>
      </c>
      <c r="P129" t="s">
        <v>2233</v>
      </c>
      <c r="S129" t="s">
        <v>2673</v>
      </c>
      <c r="T129" t="s">
        <v>2674</v>
      </c>
      <c r="V129" t="s">
        <v>2236</v>
      </c>
      <c r="X129" t="s">
        <v>2299</v>
      </c>
      <c r="AA129" t="s">
        <v>2290</v>
      </c>
      <c r="AB129">
        <v>0</v>
      </c>
      <c r="AC129">
        <v>0</v>
      </c>
      <c r="AD129">
        <v>0</v>
      </c>
      <c r="AE129">
        <v>1</v>
      </c>
      <c r="AF129">
        <v>1</v>
      </c>
      <c r="AI129"/>
      <c r="EK129" t="s">
        <v>2290</v>
      </c>
      <c r="EL129">
        <v>0</v>
      </c>
      <c r="EM129">
        <v>0</v>
      </c>
      <c r="EN129">
        <v>0</v>
      </c>
      <c r="EO129">
        <v>0</v>
      </c>
      <c r="EP129">
        <v>1</v>
      </c>
      <c r="EQ129">
        <v>1</v>
      </c>
      <c r="JB129" t="s">
        <v>2358</v>
      </c>
      <c r="JC129">
        <v>0</v>
      </c>
      <c r="JD129">
        <v>1</v>
      </c>
      <c r="JE129">
        <v>0</v>
      </c>
      <c r="JF129">
        <v>0</v>
      </c>
      <c r="JG129">
        <v>0</v>
      </c>
      <c r="JH129">
        <v>0</v>
      </c>
      <c r="JI129">
        <v>0</v>
      </c>
      <c r="JJ129">
        <v>0</v>
      </c>
      <c r="JK129">
        <v>0</v>
      </c>
      <c r="JL129">
        <v>0</v>
      </c>
      <c r="JM129">
        <v>0</v>
      </c>
      <c r="JN129">
        <v>0</v>
      </c>
      <c r="JO129">
        <v>0</v>
      </c>
      <c r="JP129">
        <v>0</v>
      </c>
      <c r="JQ129">
        <v>0</v>
      </c>
      <c r="JR129">
        <v>0</v>
      </c>
      <c r="JS129">
        <v>1</v>
      </c>
      <c r="JT129">
        <v>3</v>
      </c>
      <c r="KG129" t="s">
        <v>2239</v>
      </c>
      <c r="KH129" t="s">
        <v>2269</v>
      </c>
      <c r="KI129">
        <v>1</v>
      </c>
      <c r="KJ129">
        <v>1</v>
      </c>
      <c r="KK129">
        <v>4500</v>
      </c>
      <c r="KL129">
        <v>100</v>
      </c>
      <c r="KM129" t="s">
        <v>2248</v>
      </c>
      <c r="KP129">
        <v>20</v>
      </c>
      <c r="KQ129">
        <v>14</v>
      </c>
      <c r="KR129">
        <v>0</v>
      </c>
      <c r="KS129">
        <v>200</v>
      </c>
      <c r="KT129">
        <v>4</v>
      </c>
      <c r="QX129" t="s">
        <v>2236</v>
      </c>
      <c r="QZ129" t="s">
        <v>2358</v>
      </c>
      <c r="RA129">
        <v>0</v>
      </c>
      <c r="RB129">
        <v>1</v>
      </c>
      <c r="RC129">
        <v>0</v>
      </c>
      <c r="RD129">
        <v>0</v>
      </c>
      <c r="RE129">
        <v>0</v>
      </c>
      <c r="RF129">
        <v>0</v>
      </c>
      <c r="RG129">
        <v>0</v>
      </c>
      <c r="RH129">
        <v>0</v>
      </c>
      <c r="RI129">
        <v>0</v>
      </c>
      <c r="RJ129">
        <v>0</v>
      </c>
      <c r="RK129">
        <v>0</v>
      </c>
      <c r="RL129">
        <v>0</v>
      </c>
      <c r="RM129">
        <v>0</v>
      </c>
      <c r="RN129">
        <v>0</v>
      </c>
      <c r="RO129">
        <v>0</v>
      </c>
      <c r="RP129">
        <v>0</v>
      </c>
      <c r="RR129" t="s">
        <v>2675</v>
      </c>
      <c r="RS129">
        <v>1</v>
      </c>
      <c r="RT129">
        <v>0</v>
      </c>
      <c r="RU129">
        <v>0</v>
      </c>
      <c r="RV129">
        <v>0</v>
      </c>
      <c r="RW129">
        <v>0</v>
      </c>
      <c r="RX129">
        <v>1</v>
      </c>
      <c r="RY129">
        <v>0</v>
      </c>
      <c r="RZ129">
        <v>0</v>
      </c>
      <c r="SA129">
        <v>0</v>
      </c>
      <c r="SB129">
        <v>0</v>
      </c>
      <c r="SC129">
        <v>0</v>
      </c>
      <c r="SF129" t="s">
        <v>2328</v>
      </c>
      <c r="SG129">
        <v>0</v>
      </c>
      <c r="SH129">
        <v>1</v>
      </c>
      <c r="SI129">
        <v>0</v>
      </c>
      <c r="SJ129">
        <v>0</v>
      </c>
      <c r="SK129" t="s">
        <v>2358</v>
      </c>
      <c r="SL129">
        <v>0</v>
      </c>
      <c r="SM129">
        <v>1</v>
      </c>
      <c r="SN129">
        <v>0</v>
      </c>
      <c r="SO129">
        <v>0</v>
      </c>
      <c r="SP129">
        <v>0</v>
      </c>
      <c r="SQ129">
        <v>0</v>
      </c>
      <c r="SR129">
        <v>0</v>
      </c>
      <c r="SS129">
        <v>0</v>
      </c>
      <c r="ST129">
        <v>0</v>
      </c>
      <c r="SU129">
        <v>0</v>
      </c>
      <c r="SV129">
        <v>0</v>
      </c>
      <c r="SW129">
        <v>0</v>
      </c>
      <c r="SX129">
        <v>0</v>
      </c>
      <c r="SY129">
        <v>0</v>
      </c>
      <c r="SZ129">
        <v>0</v>
      </c>
      <c r="TA129">
        <v>0</v>
      </c>
      <c r="TB129" t="s">
        <v>2665</v>
      </c>
      <c r="TC129">
        <v>0</v>
      </c>
      <c r="TD129">
        <v>0</v>
      </c>
      <c r="TE129">
        <v>0</v>
      </c>
      <c r="TF129">
        <v>0</v>
      </c>
      <c r="TG129">
        <v>0</v>
      </c>
      <c r="TH129">
        <v>1</v>
      </c>
      <c r="TI129">
        <v>0</v>
      </c>
      <c r="TJ129">
        <v>0</v>
      </c>
      <c r="TK129">
        <v>1</v>
      </c>
      <c r="TL129">
        <v>0</v>
      </c>
      <c r="TM129">
        <v>0</v>
      </c>
      <c r="TN129">
        <v>0</v>
      </c>
      <c r="AQG129" t="s">
        <v>2606</v>
      </c>
      <c r="AQH129">
        <v>0</v>
      </c>
      <c r="AQI129">
        <v>0</v>
      </c>
      <c r="AQJ129">
        <v>0</v>
      </c>
      <c r="AQK129">
        <v>0</v>
      </c>
      <c r="AQL129">
        <v>0</v>
      </c>
      <c r="AQM129">
        <v>1</v>
      </c>
      <c r="AQN129">
        <v>0</v>
      </c>
      <c r="AQO129">
        <v>0</v>
      </c>
      <c r="AQP129">
        <v>0</v>
      </c>
      <c r="AQQ129">
        <v>0</v>
      </c>
      <c r="AQS129" t="s">
        <v>2324</v>
      </c>
      <c r="AQT129">
        <v>0</v>
      </c>
      <c r="AQU129">
        <v>0</v>
      </c>
      <c r="AQV129">
        <v>0</v>
      </c>
      <c r="AQW129">
        <v>1</v>
      </c>
      <c r="AQX129">
        <v>0</v>
      </c>
      <c r="AQY129">
        <v>0</v>
      </c>
      <c r="AQZ129">
        <v>0</v>
      </c>
      <c r="ARA129">
        <v>0</v>
      </c>
      <c r="ARB129">
        <v>0</v>
      </c>
      <c r="ARC129">
        <v>0</v>
      </c>
      <c r="ARD129">
        <v>0</v>
      </c>
      <c r="ARF129" t="s">
        <v>2352</v>
      </c>
      <c r="ARG129" t="s">
        <v>2273</v>
      </c>
      <c r="ARH129" t="s">
        <v>2325</v>
      </c>
      <c r="ARI129">
        <v>0</v>
      </c>
      <c r="ARJ129">
        <v>1</v>
      </c>
      <c r="ARK129">
        <v>0</v>
      </c>
      <c r="ARL129">
        <v>0</v>
      </c>
      <c r="ARM129">
        <v>0</v>
      </c>
      <c r="ARN129">
        <v>0</v>
      </c>
      <c r="ARP129" t="s">
        <v>2236</v>
      </c>
      <c r="ASA129" t="s">
        <v>2259</v>
      </c>
      <c r="ASB129" t="s">
        <v>2749</v>
      </c>
      <c r="ASC129">
        <v>0</v>
      </c>
      <c r="ASD129">
        <v>0</v>
      </c>
      <c r="ASE129">
        <v>1</v>
      </c>
      <c r="ASF129">
        <v>0</v>
      </c>
      <c r="ASG129">
        <v>0</v>
      </c>
      <c r="ASH129">
        <v>0</v>
      </c>
      <c r="ASI129">
        <v>0</v>
      </c>
      <c r="ASJ129">
        <v>0</v>
      </c>
      <c r="ASK129">
        <v>0</v>
      </c>
      <c r="ASL129">
        <v>0</v>
      </c>
      <c r="ASN129" t="s">
        <v>2290</v>
      </c>
      <c r="ASO129">
        <v>1</v>
      </c>
      <c r="ASP129">
        <v>0</v>
      </c>
      <c r="ASQ129">
        <v>0</v>
      </c>
      <c r="ASR129">
        <v>0</v>
      </c>
      <c r="ASS129">
        <v>0</v>
      </c>
      <c r="AST129">
        <v>0</v>
      </c>
      <c r="ASU129">
        <v>0</v>
      </c>
      <c r="ASV129">
        <v>0</v>
      </c>
      <c r="ASW129">
        <v>0</v>
      </c>
      <c r="ASX129">
        <v>0</v>
      </c>
      <c r="ASZ129" t="s">
        <v>2600</v>
      </c>
      <c r="ATA129">
        <v>0</v>
      </c>
      <c r="ATB129">
        <v>0</v>
      </c>
      <c r="ATC129">
        <v>0</v>
      </c>
      <c r="ATD129">
        <v>0</v>
      </c>
      <c r="ATE129">
        <v>1</v>
      </c>
      <c r="ATF129">
        <v>0</v>
      </c>
      <c r="ATG129">
        <v>0</v>
      </c>
      <c r="ATH129">
        <v>0</v>
      </c>
      <c r="ATI129">
        <v>0</v>
      </c>
      <c r="ATK129" t="s">
        <v>2682</v>
      </c>
      <c r="ATL129">
        <v>0</v>
      </c>
      <c r="ATM129">
        <v>0</v>
      </c>
      <c r="ATN129">
        <v>0</v>
      </c>
      <c r="ATO129">
        <v>0</v>
      </c>
      <c r="ATP129">
        <v>1</v>
      </c>
      <c r="ATQ129">
        <v>1</v>
      </c>
      <c r="ATR129">
        <v>1</v>
      </c>
      <c r="ATS129">
        <v>0</v>
      </c>
      <c r="ATT129">
        <v>0</v>
      </c>
      <c r="ATV129" t="s">
        <v>2642</v>
      </c>
      <c r="ATW129" t="s">
        <v>2236</v>
      </c>
      <c r="ATY129" t="s">
        <v>2689</v>
      </c>
      <c r="ATZ129" t="s">
        <v>2642</v>
      </c>
      <c r="AUA129" t="s">
        <v>2236</v>
      </c>
      <c r="AUC129" t="s">
        <v>2690</v>
      </c>
      <c r="AUI129">
        <v>545984719</v>
      </c>
      <c r="AUJ129" s="165">
        <v>45374.671412037038</v>
      </c>
      <c r="AUM129" t="s">
        <v>2265</v>
      </c>
      <c r="AUN129" t="s">
        <v>2266</v>
      </c>
      <c r="AUO129" t="s">
        <v>2267</v>
      </c>
    </row>
    <row r="130" spans="1:565 1125:1237" x14ac:dyDescent="0.35">
      <c r="A130">
        <v>129</v>
      </c>
      <c r="B130" t="s">
        <v>2750</v>
      </c>
      <c r="C130" s="165">
        <v>45374</v>
      </c>
      <c r="D130" t="s">
        <v>2669</v>
      </c>
      <c r="E130" t="s">
        <v>2670</v>
      </c>
      <c r="F130" s="165">
        <v>45374.668838958343</v>
      </c>
      <c r="G130" s="165">
        <v>45374.671200671291</v>
      </c>
      <c r="H130" t="s">
        <v>2229</v>
      </c>
      <c r="K130" t="s">
        <v>2671</v>
      </c>
      <c r="L130" s="165">
        <v>45374</v>
      </c>
      <c r="M130" t="s">
        <v>81</v>
      </c>
      <c r="N130" t="s">
        <v>2672</v>
      </c>
      <c r="O130" t="s">
        <v>90</v>
      </c>
      <c r="P130" t="s">
        <v>2233</v>
      </c>
      <c r="S130" t="s">
        <v>2673</v>
      </c>
      <c r="T130" t="s">
        <v>2674</v>
      </c>
      <c r="V130" t="s">
        <v>2236</v>
      </c>
      <c r="X130" t="s">
        <v>2299</v>
      </c>
      <c r="AA130" t="s">
        <v>2290</v>
      </c>
      <c r="AB130">
        <v>0</v>
      </c>
      <c r="AC130">
        <v>0</v>
      </c>
      <c r="AD130">
        <v>0</v>
      </c>
      <c r="AE130">
        <v>1</v>
      </c>
      <c r="AF130">
        <v>1</v>
      </c>
      <c r="AI130"/>
      <c r="EK130" t="s">
        <v>2290</v>
      </c>
      <c r="EL130">
        <v>0</v>
      </c>
      <c r="EM130">
        <v>0</v>
      </c>
      <c r="EN130">
        <v>0</v>
      </c>
      <c r="EO130">
        <v>0</v>
      </c>
      <c r="EP130">
        <v>1</v>
      </c>
      <c r="EQ130">
        <v>1</v>
      </c>
      <c r="JB130" t="s">
        <v>2358</v>
      </c>
      <c r="JC130">
        <v>0</v>
      </c>
      <c r="JD130">
        <v>1</v>
      </c>
      <c r="JE130">
        <v>0</v>
      </c>
      <c r="JF130">
        <v>0</v>
      </c>
      <c r="JG130">
        <v>0</v>
      </c>
      <c r="JH130">
        <v>0</v>
      </c>
      <c r="JI130">
        <v>0</v>
      </c>
      <c r="JJ130">
        <v>0</v>
      </c>
      <c r="JK130">
        <v>0</v>
      </c>
      <c r="JL130">
        <v>0</v>
      </c>
      <c r="JM130">
        <v>0</v>
      </c>
      <c r="JN130">
        <v>0</v>
      </c>
      <c r="JO130">
        <v>0</v>
      </c>
      <c r="JP130">
        <v>0</v>
      </c>
      <c r="JQ130">
        <v>0</v>
      </c>
      <c r="JR130">
        <v>0</v>
      </c>
      <c r="JS130">
        <v>1</v>
      </c>
      <c r="JT130">
        <v>3</v>
      </c>
      <c r="KG130" t="s">
        <v>2239</v>
      </c>
      <c r="KH130" t="s">
        <v>2269</v>
      </c>
      <c r="KI130">
        <v>1</v>
      </c>
      <c r="KJ130">
        <v>1</v>
      </c>
      <c r="KK130">
        <v>5000</v>
      </c>
      <c r="KL130">
        <v>100</v>
      </c>
      <c r="KM130" t="s">
        <v>2248</v>
      </c>
      <c r="KP130">
        <v>10</v>
      </c>
      <c r="KQ130">
        <v>14</v>
      </c>
      <c r="KR130">
        <v>1</v>
      </c>
      <c r="KS130">
        <v>50</v>
      </c>
      <c r="KT130">
        <v>2</v>
      </c>
      <c r="QX130" t="s">
        <v>2236</v>
      </c>
      <c r="QZ130" t="s">
        <v>2358</v>
      </c>
      <c r="RA130">
        <v>0</v>
      </c>
      <c r="RB130">
        <v>1</v>
      </c>
      <c r="RC130">
        <v>0</v>
      </c>
      <c r="RD130">
        <v>0</v>
      </c>
      <c r="RE130">
        <v>0</v>
      </c>
      <c r="RF130">
        <v>0</v>
      </c>
      <c r="RG130">
        <v>0</v>
      </c>
      <c r="RH130">
        <v>0</v>
      </c>
      <c r="RI130">
        <v>0</v>
      </c>
      <c r="RJ130">
        <v>0</v>
      </c>
      <c r="RK130">
        <v>0</v>
      </c>
      <c r="RL130">
        <v>0</v>
      </c>
      <c r="RM130">
        <v>0</v>
      </c>
      <c r="RN130">
        <v>0</v>
      </c>
      <c r="RO130">
        <v>0</v>
      </c>
      <c r="RP130">
        <v>0</v>
      </c>
      <c r="RR130" t="s">
        <v>2675</v>
      </c>
      <c r="RS130">
        <v>1</v>
      </c>
      <c r="RT130">
        <v>0</v>
      </c>
      <c r="RU130">
        <v>0</v>
      </c>
      <c r="RV130">
        <v>0</v>
      </c>
      <c r="RW130">
        <v>0</v>
      </c>
      <c r="RX130">
        <v>1</v>
      </c>
      <c r="RY130">
        <v>0</v>
      </c>
      <c r="RZ130">
        <v>0</v>
      </c>
      <c r="SA130">
        <v>0</v>
      </c>
      <c r="SB130">
        <v>0</v>
      </c>
      <c r="SC130">
        <v>0</v>
      </c>
      <c r="SF130" t="s">
        <v>2328</v>
      </c>
      <c r="SG130">
        <v>0</v>
      </c>
      <c r="SH130">
        <v>1</v>
      </c>
      <c r="SI130">
        <v>0</v>
      </c>
      <c r="SJ130">
        <v>0</v>
      </c>
      <c r="SK130" t="s">
        <v>2358</v>
      </c>
      <c r="SL130">
        <v>0</v>
      </c>
      <c r="SM130">
        <v>1</v>
      </c>
      <c r="SN130">
        <v>0</v>
      </c>
      <c r="SO130">
        <v>0</v>
      </c>
      <c r="SP130">
        <v>0</v>
      </c>
      <c r="SQ130">
        <v>0</v>
      </c>
      <c r="SR130">
        <v>0</v>
      </c>
      <c r="SS130">
        <v>0</v>
      </c>
      <c r="ST130">
        <v>0</v>
      </c>
      <c r="SU130">
        <v>0</v>
      </c>
      <c r="SV130">
        <v>0</v>
      </c>
      <c r="SW130">
        <v>0</v>
      </c>
      <c r="SX130">
        <v>0</v>
      </c>
      <c r="SY130">
        <v>0</v>
      </c>
      <c r="SZ130">
        <v>0</v>
      </c>
      <c r="TA130">
        <v>0</v>
      </c>
      <c r="TB130" t="s">
        <v>2665</v>
      </c>
      <c r="TC130">
        <v>0</v>
      </c>
      <c r="TD130">
        <v>0</v>
      </c>
      <c r="TE130">
        <v>0</v>
      </c>
      <c r="TF130">
        <v>0</v>
      </c>
      <c r="TG130">
        <v>0</v>
      </c>
      <c r="TH130">
        <v>1</v>
      </c>
      <c r="TI130">
        <v>0</v>
      </c>
      <c r="TJ130">
        <v>0</v>
      </c>
      <c r="TK130">
        <v>1</v>
      </c>
      <c r="TL130">
        <v>0</v>
      </c>
      <c r="TM130">
        <v>0</v>
      </c>
      <c r="TN130">
        <v>0</v>
      </c>
      <c r="AQG130" t="s">
        <v>2648</v>
      </c>
      <c r="AQH130">
        <v>0</v>
      </c>
      <c r="AQI130">
        <v>0</v>
      </c>
      <c r="AQJ130">
        <v>1</v>
      </c>
      <c r="AQK130">
        <v>0</v>
      </c>
      <c r="AQL130">
        <v>0</v>
      </c>
      <c r="AQM130">
        <v>1</v>
      </c>
      <c r="AQN130">
        <v>0</v>
      </c>
      <c r="AQO130">
        <v>0</v>
      </c>
      <c r="AQP130">
        <v>0</v>
      </c>
      <c r="AQQ130">
        <v>0</v>
      </c>
      <c r="AQS130" t="s">
        <v>2324</v>
      </c>
      <c r="AQT130">
        <v>0</v>
      </c>
      <c r="AQU130">
        <v>0</v>
      </c>
      <c r="AQV130">
        <v>0</v>
      </c>
      <c r="AQW130">
        <v>1</v>
      </c>
      <c r="AQX130">
        <v>0</v>
      </c>
      <c r="AQY130">
        <v>0</v>
      </c>
      <c r="AQZ130">
        <v>0</v>
      </c>
      <c r="ARA130">
        <v>0</v>
      </c>
      <c r="ARB130">
        <v>0</v>
      </c>
      <c r="ARC130">
        <v>0</v>
      </c>
      <c r="ARD130">
        <v>0</v>
      </c>
      <c r="ARF130" t="s">
        <v>2330</v>
      </c>
      <c r="ARG130" t="s">
        <v>2305</v>
      </c>
      <c r="ARH130" t="s">
        <v>2679</v>
      </c>
      <c r="ARI130">
        <v>0</v>
      </c>
      <c r="ARJ130">
        <v>1</v>
      </c>
      <c r="ARK130">
        <v>1</v>
      </c>
      <c r="ARL130">
        <v>0</v>
      </c>
      <c r="ARM130">
        <v>0</v>
      </c>
      <c r="ARN130">
        <v>0</v>
      </c>
      <c r="ARP130" t="s">
        <v>2236</v>
      </c>
      <c r="ASA130" t="s">
        <v>2259</v>
      </c>
      <c r="ASB130" t="s">
        <v>2680</v>
      </c>
      <c r="ASC130">
        <v>0</v>
      </c>
      <c r="ASD130">
        <v>1</v>
      </c>
      <c r="ASE130">
        <v>1</v>
      </c>
      <c r="ASF130">
        <v>0</v>
      </c>
      <c r="ASG130">
        <v>0</v>
      </c>
      <c r="ASH130">
        <v>0</v>
      </c>
      <c r="ASI130">
        <v>0</v>
      </c>
      <c r="ASJ130">
        <v>0</v>
      </c>
      <c r="ASK130">
        <v>0</v>
      </c>
      <c r="ASL130">
        <v>0</v>
      </c>
      <c r="ASN130" t="s">
        <v>2290</v>
      </c>
      <c r="ASO130">
        <v>1</v>
      </c>
      <c r="ASP130">
        <v>0</v>
      </c>
      <c r="ASQ130">
        <v>0</v>
      </c>
      <c r="ASR130">
        <v>0</v>
      </c>
      <c r="ASS130">
        <v>0</v>
      </c>
      <c r="AST130">
        <v>0</v>
      </c>
      <c r="ASU130">
        <v>0</v>
      </c>
      <c r="ASV130">
        <v>0</v>
      </c>
      <c r="ASW130">
        <v>0</v>
      </c>
      <c r="ASX130">
        <v>0</v>
      </c>
      <c r="ASZ130" t="s">
        <v>2600</v>
      </c>
      <c r="ATA130">
        <v>0</v>
      </c>
      <c r="ATB130">
        <v>0</v>
      </c>
      <c r="ATC130">
        <v>0</v>
      </c>
      <c r="ATD130">
        <v>0</v>
      </c>
      <c r="ATE130">
        <v>1</v>
      </c>
      <c r="ATF130">
        <v>0</v>
      </c>
      <c r="ATG130">
        <v>0</v>
      </c>
      <c r="ATH130">
        <v>0</v>
      </c>
      <c r="ATI130">
        <v>0</v>
      </c>
      <c r="ATK130" t="s">
        <v>2682</v>
      </c>
      <c r="ATL130">
        <v>0</v>
      </c>
      <c r="ATM130">
        <v>0</v>
      </c>
      <c r="ATN130">
        <v>0</v>
      </c>
      <c r="ATO130">
        <v>0</v>
      </c>
      <c r="ATP130">
        <v>1</v>
      </c>
      <c r="ATQ130">
        <v>1</v>
      </c>
      <c r="ATR130">
        <v>1</v>
      </c>
      <c r="ATS130">
        <v>0</v>
      </c>
      <c r="ATT130">
        <v>0</v>
      </c>
      <c r="ATV130" t="s">
        <v>2642</v>
      </c>
      <c r="ATW130" t="s">
        <v>2236</v>
      </c>
      <c r="ATY130" t="s">
        <v>2689</v>
      </c>
      <c r="ATZ130" t="s">
        <v>2642</v>
      </c>
      <c r="AUA130" t="s">
        <v>2236</v>
      </c>
      <c r="AUC130" t="s">
        <v>2690</v>
      </c>
      <c r="AUI130">
        <v>545984727</v>
      </c>
      <c r="AUJ130" s="165">
        <v>45374.671493055561</v>
      </c>
      <c r="AUM130" t="s">
        <v>2265</v>
      </c>
      <c r="AUN130" t="s">
        <v>2266</v>
      </c>
      <c r="AUO130" t="s">
        <v>2267</v>
      </c>
    </row>
    <row r="131" spans="1:565 1125:1237" x14ac:dyDescent="0.35">
      <c r="A131">
        <v>130</v>
      </c>
      <c r="B131" t="s">
        <v>2751</v>
      </c>
      <c r="C131" s="165">
        <v>45371</v>
      </c>
      <c r="D131" t="s">
        <v>2752</v>
      </c>
      <c r="E131" t="s">
        <v>2753</v>
      </c>
      <c r="F131" s="165">
        <v>45371.723402800933</v>
      </c>
      <c r="G131" s="165">
        <v>45374.74792209491</v>
      </c>
      <c r="H131" t="s">
        <v>2229</v>
      </c>
      <c r="K131" t="s">
        <v>2671</v>
      </c>
      <c r="L131" s="165">
        <v>45372</v>
      </c>
      <c r="M131" t="s">
        <v>81</v>
      </c>
      <c r="N131" t="s">
        <v>2296</v>
      </c>
      <c r="O131" t="s">
        <v>94</v>
      </c>
      <c r="P131" t="s">
        <v>2233</v>
      </c>
      <c r="S131" t="s">
        <v>2673</v>
      </c>
      <c r="T131" t="s">
        <v>2754</v>
      </c>
      <c r="V131" t="s">
        <v>2236</v>
      </c>
      <c r="X131" t="s">
        <v>2237</v>
      </c>
      <c r="AA131" t="s">
        <v>2290</v>
      </c>
      <c r="AB131">
        <v>0</v>
      </c>
      <c r="AC131">
        <v>0</v>
      </c>
      <c r="AD131">
        <v>0</v>
      </c>
      <c r="AE131">
        <v>1</v>
      </c>
      <c r="AF131">
        <v>1</v>
      </c>
      <c r="AI131"/>
      <c r="EK131" t="s">
        <v>2246</v>
      </c>
      <c r="EL131">
        <v>1</v>
      </c>
      <c r="EM131">
        <v>1</v>
      </c>
      <c r="EN131">
        <v>1</v>
      </c>
      <c r="EO131">
        <v>1</v>
      </c>
      <c r="EP131">
        <v>0</v>
      </c>
      <c r="EQ131">
        <v>4</v>
      </c>
      <c r="ES131" t="s">
        <v>2242</v>
      </c>
      <c r="ET131">
        <v>5000</v>
      </c>
      <c r="EU131" t="s">
        <v>2240</v>
      </c>
      <c r="EX131">
        <v>20</v>
      </c>
      <c r="EY131">
        <v>2</v>
      </c>
      <c r="EZ131">
        <v>0</v>
      </c>
      <c r="FA131">
        <v>30</v>
      </c>
      <c r="FB131">
        <v>30</v>
      </c>
      <c r="FD131" t="s">
        <v>2242</v>
      </c>
      <c r="FE131">
        <v>10000</v>
      </c>
      <c r="FF131" t="s">
        <v>2240</v>
      </c>
      <c r="FI131">
        <v>15</v>
      </c>
      <c r="FJ131">
        <v>2</v>
      </c>
      <c r="FK131">
        <v>0</v>
      </c>
      <c r="FL131">
        <v>20</v>
      </c>
      <c r="FM131">
        <v>20</v>
      </c>
      <c r="FO131" t="s">
        <v>2242</v>
      </c>
      <c r="FP131">
        <v>1500</v>
      </c>
      <c r="FQ131" t="s">
        <v>2240</v>
      </c>
      <c r="FT131">
        <v>30</v>
      </c>
      <c r="FU131">
        <v>2</v>
      </c>
      <c r="FV131">
        <v>0</v>
      </c>
      <c r="FW131">
        <v>50</v>
      </c>
      <c r="FX131">
        <v>50</v>
      </c>
      <c r="FZ131" t="s">
        <v>2242</v>
      </c>
      <c r="GA131">
        <v>2000</v>
      </c>
      <c r="GB131" t="s">
        <v>2240</v>
      </c>
      <c r="GE131">
        <v>30</v>
      </c>
      <c r="GF131">
        <v>2</v>
      </c>
      <c r="GG131">
        <v>0</v>
      </c>
      <c r="GH131">
        <v>40</v>
      </c>
      <c r="GI131">
        <v>40</v>
      </c>
      <c r="GK131" t="s">
        <v>2244</v>
      </c>
      <c r="HH131" t="s">
        <v>2361</v>
      </c>
      <c r="HI131">
        <v>0</v>
      </c>
      <c r="HJ131">
        <v>0</v>
      </c>
      <c r="HK131">
        <v>1</v>
      </c>
      <c r="HL131">
        <v>0</v>
      </c>
      <c r="IG131" t="s">
        <v>2755</v>
      </c>
      <c r="IH131">
        <v>0</v>
      </c>
      <c r="II131">
        <v>0</v>
      </c>
      <c r="IJ131">
        <v>1</v>
      </c>
      <c r="IK131">
        <v>0</v>
      </c>
      <c r="IL131">
        <v>0</v>
      </c>
      <c r="IM131" t="s">
        <v>2362</v>
      </c>
      <c r="IN131">
        <v>0</v>
      </c>
      <c r="IO131">
        <v>0</v>
      </c>
      <c r="IP131">
        <v>0</v>
      </c>
      <c r="IQ131">
        <v>0</v>
      </c>
      <c r="IR131">
        <v>0</v>
      </c>
      <c r="IS131">
        <v>1</v>
      </c>
      <c r="IT131">
        <v>0</v>
      </c>
      <c r="IU131">
        <v>0</v>
      </c>
      <c r="IV131">
        <v>0</v>
      </c>
      <c r="IW131">
        <v>0</v>
      </c>
      <c r="IX131">
        <v>0</v>
      </c>
      <c r="IY131">
        <v>0</v>
      </c>
      <c r="JB131" t="s">
        <v>2724</v>
      </c>
      <c r="JC131">
        <v>0</v>
      </c>
      <c r="JD131">
        <v>0</v>
      </c>
      <c r="JE131">
        <v>0</v>
      </c>
      <c r="JF131">
        <v>0</v>
      </c>
      <c r="JG131">
        <v>0</v>
      </c>
      <c r="JH131">
        <v>0</v>
      </c>
      <c r="JI131">
        <v>0</v>
      </c>
      <c r="JJ131">
        <v>0</v>
      </c>
      <c r="JK131">
        <v>0</v>
      </c>
      <c r="JL131">
        <v>0</v>
      </c>
      <c r="JM131">
        <v>0</v>
      </c>
      <c r="JN131">
        <v>0</v>
      </c>
      <c r="JO131">
        <v>1</v>
      </c>
      <c r="JP131">
        <v>0</v>
      </c>
      <c r="JQ131">
        <v>1</v>
      </c>
      <c r="JR131">
        <v>0</v>
      </c>
      <c r="JS131">
        <v>2</v>
      </c>
      <c r="JT131">
        <v>7</v>
      </c>
      <c r="PN131" t="s">
        <v>2242</v>
      </c>
      <c r="PO131">
        <v>1500</v>
      </c>
      <c r="PP131" t="s">
        <v>2240</v>
      </c>
      <c r="PS131">
        <v>15</v>
      </c>
      <c r="PT131">
        <v>2</v>
      </c>
      <c r="PU131">
        <v>0</v>
      </c>
      <c r="PV131">
        <v>50</v>
      </c>
      <c r="PW131">
        <v>50</v>
      </c>
      <c r="QM131" t="s">
        <v>2242</v>
      </c>
      <c r="QN131">
        <v>300</v>
      </c>
      <c r="QO131" t="s">
        <v>2240</v>
      </c>
      <c r="QR131">
        <v>30</v>
      </c>
      <c r="QS131">
        <v>2</v>
      </c>
      <c r="QT131">
        <v>0</v>
      </c>
      <c r="QU131">
        <v>150</v>
      </c>
      <c r="QV131">
        <v>150</v>
      </c>
      <c r="QX131" t="s">
        <v>2244</v>
      </c>
      <c r="SF131" t="s">
        <v>2361</v>
      </c>
      <c r="SG131">
        <v>0</v>
      </c>
      <c r="SH131">
        <v>0</v>
      </c>
      <c r="SI131">
        <v>1</v>
      </c>
      <c r="SJ131">
        <v>0</v>
      </c>
      <c r="TP131" t="s">
        <v>2443</v>
      </c>
      <c r="TQ131">
        <v>0</v>
      </c>
      <c r="TR131">
        <v>0</v>
      </c>
      <c r="TS131">
        <v>0</v>
      </c>
      <c r="TT131">
        <v>0</v>
      </c>
      <c r="TU131">
        <v>0</v>
      </c>
      <c r="TV131">
        <v>0</v>
      </c>
      <c r="TW131">
        <v>0</v>
      </c>
      <c r="TX131">
        <v>0</v>
      </c>
      <c r="TY131">
        <v>0</v>
      </c>
      <c r="TZ131">
        <v>0</v>
      </c>
      <c r="UA131">
        <v>0</v>
      </c>
      <c r="UB131">
        <v>0</v>
      </c>
      <c r="UC131">
        <v>1</v>
      </c>
      <c r="UD131">
        <v>0</v>
      </c>
      <c r="UE131">
        <v>0</v>
      </c>
      <c r="UF131">
        <v>0</v>
      </c>
      <c r="UG131" t="s">
        <v>2362</v>
      </c>
      <c r="UH131">
        <v>0</v>
      </c>
      <c r="UI131">
        <v>0</v>
      </c>
      <c r="UJ131">
        <v>0</v>
      </c>
      <c r="UK131">
        <v>0</v>
      </c>
      <c r="UL131">
        <v>0</v>
      </c>
      <c r="UM131">
        <v>1</v>
      </c>
      <c r="UN131">
        <v>0</v>
      </c>
      <c r="UO131">
        <v>0</v>
      </c>
      <c r="UP131">
        <v>0</v>
      </c>
      <c r="UQ131">
        <v>0</v>
      </c>
      <c r="UR131">
        <v>0</v>
      </c>
      <c r="US131">
        <v>0</v>
      </c>
      <c r="AQG131" t="s">
        <v>2290</v>
      </c>
      <c r="AQH131">
        <v>1</v>
      </c>
      <c r="AQI131">
        <v>0</v>
      </c>
      <c r="AQJ131">
        <v>0</v>
      </c>
      <c r="AQK131">
        <v>0</v>
      </c>
      <c r="AQL131">
        <v>0</v>
      </c>
      <c r="AQM131">
        <v>0</v>
      </c>
      <c r="AQN131">
        <v>0</v>
      </c>
      <c r="AQO131">
        <v>0</v>
      </c>
      <c r="AQP131">
        <v>0</v>
      </c>
      <c r="AQQ131">
        <v>0</v>
      </c>
      <c r="AQS131" t="s">
        <v>2256</v>
      </c>
      <c r="AQT131">
        <v>0</v>
      </c>
      <c r="AQU131">
        <v>0</v>
      </c>
      <c r="AQV131">
        <v>1</v>
      </c>
      <c r="AQW131">
        <v>1</v>
      </c>
      <c r="AQX131">
        <v>0</v>
      </c>
      <c r="AQY131">
        <v>0</v>
      </c>
      <c r="AQZ131">
        <v>0</v>
      </c>
      <c r="ARA131">
        <v>0</v>
      </c>
      <c r="ARB131">
        <v>0</v>
      </c>
      <c r="ARC131">
        <v>0</v>
      </c>
      <c r="ARD131">
        <v>0</v>
      </c>
      <c r="ARF131" t="s">
        <v>2257</v>
      </c>
      <c r="ARG131" t="s">
        <v>2258</v>
      </c>
      <c r="ARH131" t="s">
        <v>2260</v>
      </c>
      <c r="ARI131">
        <v>0</v>
      </c>
      <c r="ARJ131">
        <v>0</v>
      </c>
      <c r="ARK131">
        <v>0</v>
      </c>
      <c r="ARL131">
        <v>0</v>
      </c>
      <c r="ARM131">
        <v>1</v>
      </c>
      <c r="ARN131">
        <v>0</v>
      </c>
      <c r="ARP131" t="s">
        <v>2236</v>
      </c>
      <c r="ASA131" t="s">
        <v>2259</v>
      </c>
      <c r="ASB131" t="s">
        <v>2290</v>
      </c>
      <c r="ASC131">
        <v>1</v>
      </c>
      <c r="ASD131">
        <v>0</v>
      </c>
      <c r="ASE131">
        <v>0</v>
      </c>
      <c r="ASF131">
        <v>0</v>
      </c>
      <c r="ASG131">
        <v>0</v>
      </c>
      <c r="ASH131">
        <v>0</v>
      </c>
      <c r="ASI131">
        <v>0</v>
      </c>
      <c r="ASJ131">
        <v>0</v>
      </c>
      <c r="ASK131">
        <v>0</v>
      </c>
      <c r="ASL131">
        <v>0</v>
      </c>
      <c r="ASN131" t="s">
        <v>2290</v>
      </c>
      <c r="ASO131">
        <v>1</v>
      </c>
      <c r="ASP131">
        <v>0</v>
      </c>
      <c r="ASQ131">
        <v>0</v>
      </c>
      <c r="ASR131">
        <v>0</v>
      </c>
      <c r="ASS131">
        <v>0</v>
      </c>
      <c r="AST131">
        <v>0</v>
      </c>
      <c r="ASU131">
        <v>0</v>
      </c>
      <c r="ASV131">
        <v>0</v>
      </c>
      <c r="ASW131">
        <v>0</v>
      </c>
      <c r="ASX131">
        <v>0</v>
      </c>
      <c r="ASZ131" t="s">
        <v>2290</v>
      </c>
      <c r="ATA131">
        <v>1</v>
      </c>
      <c r="ATB131">
        <v>0</v>
      </c>
      <c r="ATC131">
        <v>0</v>
      </c>
      <c r="ATD131">
        <v>0</v>
      </c>
      <c r="ATE131">
        <v>0</v>
      </c>
      <c r="ATF131">
        <v>0</v>
      </c>
      <c r="ATG131">
        <v>0</v>
      </c>
      <c r="ATH131">
        <v>0</v>
      </c>
      <c r="ATI131">
        <v>0</v>
      </c>
      <c r="ATK131" t="s">
        <v>506</v>
      </c>
      <c r="ATL131">
        <v>0</v>
      </c>
      <c r="ATM131">
        <v>0</v>
      </c>
      <c r="ATN131">
        <v>0</v>
      </c>
      <c r="ATO131">
        <v>0</v>
      </c>
      <c r="ATP131">
        <v>0</v>
      </c>
      <c r="ATQ131">
        <v>0</v>
      </c>
      <c r="ATR131">
        <v>0</v>
      </c>
      <c r="ATS131">
        <v>1</v>
      </c>
      <c r="ATT131">
        <v>0</v>
      </c>
      <c r="ATU131" t="s">
        <v>2756</v>
      </c>
      <c r="ATV131" t="s">
        <v>2264</v>
      </c>
      <c r="ATZ131" t="s">
        <v>2307</v>
      </c>
      <c r="AUA131" t="s">
        <v>2236</v>
      </c>
      <c r="AUB131" t="s">
        <v>2757</v>
      </c>
      <c r="AUD131" t="s">
        <v>2758</v>
      </c>
      <c r="AUI131">
        <v>546073172</v>
      </c>
      <c r="AUJ131" s="165">
        <v>45375.323773148149</v>
      </c>
      <c r="AUM131" t="s">
        <v>2265</v>
      </c>
      <c r="AUN131" t="s">
        <v>2266</v>
      </c>
      <c r="AUO131" t="s">
        <v>2267</v>
      </c>
    </row>
    <row r="132" spans="1:565 1125:1237" x14ac:dyDescent="0.35">
      <c r="A132">
        <v>131</v>
      </c>
      <c r="B132" t="s">
        <v>2759</v>
      </c>
      <c r="C132" s="165">
        <v>45371</v>
      </c>
      <c r="D132" t="s">
        <v>2752</v>
      </c>
      <c r="E132" t="s">
        <v>2753</v>
      </c>
      <c r="F132" s="165">
        <v>45371.730463587963</v>
      </c>
      <c r="G132" s="165">
        <v>45374.778555034718</v>
      </c>
      <c r="H132" t="s">
        <v>2229</v>
      </c>
      <c r="K132" t="s">
        <v>2671</v>
      </c>
      <c r="L132" s="165">
        <v>45372</v>
      </c>
      <c r="M132" t="s">
        <v>81</v>
      </c>
      <c r="N132" t="s">
        <v>2296</v>
      </c>
      <c r="O132" t="s">
        <v>94</v>
      </c>
      <c r="P132" t="s">
        <v>2233</v>
      </c>
      <c r="S132" t="s">
        <v>2673</v>
      </c>
      <c r="T132" t="s">
        <v>2754</v>
      </c>
      <c r="V132" t="s">
        <v>2236</v>
      </c>
      <c r="X132" t="s">
        <v>2237</v>
      </c>
      <c r="AA132" t="s">
        <v>2390</v>
      </c>
      <c r="AB132">
        <v>1</v>
      </c>
      <c r="AC132">
        <v>0</v>
      </c>
      <c r="AD132">
        <v>1</v>
      </c>
      <c r="AE132">
        <v>0</v>
      </c>
      <c r="AF132">
        <v>2</v>
      </c>
      <c r="AH132" t="s">
        <v>2242</v>
      </c>
      <c r="AI132">
        <v>1250</v>
      </c>
      <c r="AJ132" t="s">
        <v>2240</v>
      </c>
      <c r="AM132">
        <v>30</v>
      </c>
      <c r="AN132">
        <v>2</v>
      </c>
      <c r="AO132">
        <v>0</v>
      </c>
      <c r="AP132">
        <v>100</v>
      </c>
      <c r="AQ132">
        <v>100</v>
      </c>
      <c r="BH132" t="s">
        <v>2242</v>
      </c>
      <c r="BI132" t="s">
        <v>2301</v>
      </c>
      <c r="BJ132">
        <v>1</v>
      </c>
      <c r="BK132">
        <v>1</v>
      </c>
      <c r="BL132">
        <v>400</v>
      </c>
      <c r="BM132">
        <v>300</v>
      </c>
      <c r="BN132" t="s">
        <v>2336</v>
      </c>
      <c r="BQ132">
        <v>45</v>
      </c>
      <c r="BR132">
        <v>2</v>
      </c>
      <c r="BS132">
        <v>0</v>
      </c>
      <c r="BT132">
        <v>240</v>
      </c>
      <c r="BU132">
        <v>240</v>
      </c>
      <c r="BW132" t="s">
        <v>2244</v>
      </c>
      <c r="CS132" t="s">
        <v>2245</v>
      </c>
      <c r="CT132">
        <v>1</v>
      </c>
      <c r="CU132">
        <v>0</v>
      </c>
      <c r="CV132">
        <v>0</v>
      </c>
      <c r="CW132">
        <v>0</v>
      </c>
      <c r="EK132" t="s">
        <v>2246</v>
      </c>
      <c r="EL132">
        <v>1</v>
      </c>
      <c r="EM132">
        <v>1</v>
      </c>
      <c r="EN132">
        <v>1</v>
      </c>
      <c r="EO132">
        <v>1</v>
      </c>
      <c r="EP132">
        <v>0</v>
      </c>
      <c r="EQ132">
        <v>4</v>
      </c>
      <c r="ES132" t="s">
        <v>2242</v>
      </c>
      <c r="ET132">
        <v>5000</v>
      </c>
      <c r="EU132" t="s">
        <v>2240</v>
      </c>
      <c r="EX132">
        <v>15</v>
      </c>
      <c r="EY132">
        <v>2</v>
      </c>
      <c r="EZ132">
        <v>0</v>
      </c>
      <c r="FA132">
        <v>50</v>
      </c>
      <c r="FB132">
        <v>50</v>
      </c>
      <c r="FD132" t="s">
        <v>2242</v>
      </c>
      <c r="FE132">
        <v>10000</v>
      </c>
      <c r="FF132" t="s">
        <v>2240</v>
      </c>
      <c r="FI132">
        <v>20</v>
      </c>
      <c r="FJ132">
        <v>1</v>
      </c>
      <c r="FK132">
        <v>0</v>
      </c>
      <c r="FL132">
        <v>50</v>
      </c>
      <c r="FM132">
        <v>50</v>
      </c>
      <c r="FO132" t="s">
        <v>2242</v>
      </c>
      <c r="FP132">
        <v>1750</v>
      </c>
      <c r="FQ132" t="s">
        <v>2240</v>
      </c>
      <c r="FT132">
        <v>10</v>
      </c>
      <c r="FU132">
        <v>1</v>
      </c>
      <c r="FV132">
        <v>0</v>
      </c>
      <c r="FW132">
        <v>100</v>
      </c>
      <c r="FX132">
        <v>100</v>
      </c>
      <c r="FZ132" t="s">
        <v>2242</v>
      </c>
      <c r="GA132">
        <v>1750</v>
      </c>
      <c r="GB132" t="s">
        <v>2240</v>
      </c>
      <c r="GE132">
        <v>30</v>
      </c>
      <c r="GF132">
        <v>1</v>
      </c>
      <c r="GG132">
        <v>0</v>
      </c>
      <c r="GH132">
        <v>120</v>
      </c>
      <c r="GI132">
        <v>120</v>
      </c>
      <c r="GK132" t="s">
        <v>2244</v>
      </c>
      <c r="HH132" t="s">
        <v>2361</v>
      </c>
      <c r="HI132">
        <v>0</v>
      </c>
      <c r="HJ132">
        <v>0</v>
      </c>
      <c r="HK132">
        <v>1</v>
      </c>
      <c r="HL132">
        <v>0</v>
      </c>
      <c r="IG132" t="s">
        <v>2760</v>
      </c>
      <c r="IH132">
        <v>0</v>
      </c>
      <c r="II132">
        <v>0</v>
      </c>
      <c r="IJ132">
        <v>1</v>
      </c>
      <c r="IK132">
        <v>1</v>
      </c>
      <c r="IL132">
        <v>0</v>
      </c>
      <c r="IM132" t="s">
        <v>2362</v>
      </c>
      <c r="IN132">
        <v>0</v>
      </c>
      <c r="IO132">
        <v>0</v>
      </c>
      <c r="IP132">
        <v>0</v>
      </c>
      <c r="IQ132">
        <v>0</v>
      </c>
      <c r="IR132">
        <v>0</v>
      </c>
      <c r="IS132">
        <v>1</v>
      </c>
      <c r="IT132">
        <v>0</v>
      </c>
      <c r="IU132">
        <v>0</v>
      </c>
      <c r="IV132">
        <v>0</v>
      </c>
      <c r="IW132">
        <v>0</v>
      </c>
      <c r="IX132">
        <v>0</v>
      </c>
      <c r="IY132">
        <v>0</v>
      </c>
      <c r="JB132" t="s">
        <v>2761</v>
      </c>
      <c r="JC132">
        <v>0</v>
      </c>
      <c r="JD132">
        <v>0</v>
      </c>
      <c r="JE132">
        <v>0</v>
      </c>
      <c r="JF132">
        <v>0</v>
      </c>
      <c r="JG132">
        <v>0</v>
      </c>
      <c r="JH132">
        <v>0</v>
      </c>
      <c r="JI132">
        <v>1</v>
      </c>
      <c r="JJ132">
        <v>1</v>
      </c>
      <c r="JK132">
        <v>1</v>
      </c>
      <c r="JL132">
        <v>1</v>
      </c>
      <c r="JM132">
        <v>1</v>
      </c>
      <c r="JN132">
        <v>0</v>
      </c>
      <c r="JO132">
        <v>1</v>
      </c>
      <c r="JP132">
        <v>0</v>
      </c>
      <c r="JQ132">
        <v>1</v>
      </c>
      <c r="JR132">
        <v>0</v>
      </c>
      <c r="JS132">
        <v>7</v>
      </c>
      <c r="JT132">
        <v>13</v>
      </c>
      <c r="MT132" t="s">
        <v>2242</v>
      </c>
      <c r="MU132">
        <v>250</v>
      </c>
      <c r="MV132" t="s">
        <v>2240</v>
      </c>
      <c r="MY132">
        <v>20</v>
      </c>
      <c r="MZ132">
        <v>1</v>
      </c>
      <c r="NA132">
        <v>0</v>
      </c>
      <c r="NB132">
        <v>50</v>
      </c>
      <c r="NC132">
        <v>50</v>
      </c>
      <c r="NE132" t="s">
        <v>2239</v>
      </c>
      <c r="NF132" t="s">
        <v>2252</v>
      </c>
      <c r="NG132">
        <v>0</v>
      </c>
      <c r="NH132">
        <v>1</v>
      </c>
      <c r="NI132">
        <v>1</v>
      </c>
      <c r="NK132">
        <v>750</v>
      </c>
      <c r="NL132">
        <v>1000</v>
      </c>
      <c r="NM132" t="s">
        <v>2240</v>
      </c>
      <c r="NP132">
        <v>30</v>
      </c>
      <c r="NQ132">
        <v>1</v>
      </c>
      <c r="NR132">
        <v>0</v>
      </c>
      <c r="NS132">
        <v>50</v>
      </c>
      <c r="NT132">
        <v>50</v>
      </c>
      <c r="NV132" t="s">
        <v>2239</v>
      </c>
      <c r="NW132">
        <v>2500</v>
      </c>
      <c r="NX132" t="s">
        <v>2240</v>
      </c>
      <c r="OA132">
        <v>25</v>
      </c>
      <c r="OB132">
        <v>1</v>
      </c>
      <c r="OC132">
        <v>0</v>
      </c>
      <c r="OD132">
        <v>100</v>
      </c>
      <c r="OE132">
        <v>100</v>
      </c>
      <c r="OG132" t="s">
        <v>2242</v>
      </c>
      <c r="OH132">
        <v>3500</v>
      </c>
      <c r="OI132" t="s">
        <v>2240</v>
      </c>
      <c r="OL132">
        <v>45</v>
      </c>
      <c r="OM132">
        <v>2</v>
      </c>
      <c r="ON132">
        <v>0</v>
      </c>
      <c r="OO132">
        <v>100</v>
      </c>
      <c r="OP132">
        <v>100</v>
      </c>
      <c r="OR132" t="s">
        <v>2239</v>
      </c>
      <c r="OS132">
        <v>2500</v>
      </c>
      <c r="OT132" t="s">
        <v>2240</v>
      </c>
      <c r="OW132">
        <v>20</v>
      </c>
      <c r="OX132">
        <v>1</v>
      </c>
      <c r="OY132">
        <v>0</v>
      </c>
      <c r="OZ132">
        <v>100</v>
      </c>
      <c r="PA132">
        <v>100</v>
      </c>
      <c r="PN132" t="s">
        <v>2242</v>
      </c>
      <c r="PO132">
        <v>1500</v>
      </c>
      <c r="PP132" t="s">
        <v>2240</v>
      </c>
      <c r="PS132">
        <v>30</v>
      </c>
      <c r="PT132">
        <v>1</v>
      </c>
      <c r="PU132">
        <v>0</v>
      </c>
      <c r="PV132">
        <v>50</v>
      </c>
      <c r="PW132">
        <v>50</v>
      </c>
      <c r="QM132" t="s">
        <v>2242</v>
      </c>
      <c r="QN132">
        <v>300</v>
      </c>
      <c r="QO132" t="s">
        <v>2240</v>
      </c>
      <c r="QR132">
        <v>30</v>
      </c>
      <c r="QS132">
        <v>1</v>
      </c>
      <c r="QT132">
        <v>0</v>
      </c>
      <c r="QU132">
        <v>300</v>
      </c>
      <c r="QV132">
        <v>300</v>
      </c>
      <c r="QX132" t="s">
        <v>2244</v>
      </c>
      <c r="SF132" t="s">
        <v>2762</v>
      </c>
      <c r="SG132">
        <v>0</v>
      </c>
      <c r="SH132">
        <v>1</v>
      </c>
      <c r="SI132">
        <v>1</v>
      </c>
      <c r="SJ132">
        <v>0</v>
      </c>
      <c r="SK132" t="s">
        <v>2560</v>
      </c>
      <c r="SL132">
        <v>0</v>
      </c>
      <c r="SM132">
        <v>0</v>
      </c>
      <c r="SN132">
        <v>0</v>
      </c>
      <c r="SO132">
        <v>0</v>
      </c>
      <c r="SP132">
        <v>0</v>
      </c>
      <c r="SQ132">
        <v>0</v>
      </c>
      <c r="SR132">
        <v>0</v>
      </c>
      <c r="SS132">
        <v>0</v>
      </c>
      <c r="ST132">
        <v>0</v>
      </c>
      <c r="SU132">
        <v>1</v>
      </c>
      <c r="SV132">
        <v>0</v>
      </c>
      <c r="SW132">
        <v>0</v>
      </c>
      <c r="SX132">
        <v>0</v>
      </c>
      <c r="SY132">
        <v>0</v>
      </c>
      <c r="SZ132">
        <v>0</v>
      </c>
      <c r="TA132">
        <v>0</v>
      </c>
      <c r="TB132" t="s">
        <v>2329</v>
      </c>
      <c r="TC132">
        <v>0</v>
      </c>
      <c r="TD132">
        <v>0</v>
      </c>
      <c r="TE132">
        <v>0</v>
      </c>
      <c r="TF132">
        <v>0</v>
      </c>
      <c r="TG132">
        <v>0</v>
      </c>
      <c r="TH132">
        <v>1</v>
      </c>
      <c r="TI132">
        <v>0</v>
      </c>
      <c r="TJ132">
        <v>0</v>
      </c>
      <c r="TK132">
        <v>0</v>
      </c>
      <c r="TL132">
        <v>0</v>
      </c>
      <c r="TM132">
        <v>0</v>
      </c>
      <c r="TN132">
        <v>0</v>
      </c>
      <c r="TP132" t="s">
        <v>2443</v>
      </c>
      <c r="TQ132">
        <v>0</v>
      </c>
      <c r="TR132">
        <v>0</v>
      </c>
      <c r="TS132">
        <v>0</v>
      </c>
      <c r="TT132">
        <v>0</v>
      </c>
      <c r="TU132">
        <v>0</v>
      </c>
      <c r="TV132">
        <v>0</v>
      </c>
      <c r="TW132">
        <v>0</v>
      </c>
      <c r="TX132">
        <v>0</v>
      </c>
      <c r="TY132">
        <v>0</v>
      </c>
      <c r="TZ132">
        <v>0</v>
      </c>
      <c r="UA132">
        <v>0</v>
      </c>
      <c r="UB132">
        <v>0</v>
      </c>
      <c r="UC132">
        <v>1</v>
      </c>
      <c r="UD132">
        <v>0</v>
      </c>
      <c r="UE132">
        <v>0</v>
      </c>
      <c r="UF132">
        <v>0</v>
      </c>
      <c r="UG132" t="s">
        <v>2362</v>
      </c>
      <c r="UH132">
        <v>0</v>
      </c>
      <c r="UI132">
        <v>0</v>
      </c>
      <c r="UJ132">
        <v>0</v>
      </c>
      <c r="UK132">
        <v>0</v>
      </c>
      <c r="UL132">
        <v>0</v>
      </c>
      <c r="UM132">
        <v>1</v>
      </c>
      <c r="UN132">
        <v>0</v>
      </c>
      <c r="UO132">
        <v>0</v>
      </c>
      <c r="UP132">
        <v>0</v>
      </c>
      <c r="UQ132">
        <v>0</v>
      </c>
      <c r="UR132">
        <v>0</v>
      </c>
      <c r="US132">
        <v>0</v>
      </c>
      <c r="AQG132" t="s">
        <v>2290</v>
      </c>
      <c r="AQH132">
        <v>1</v>
      </c>
      <c r="AQI132">
        <v>0</v>
      </c>
      <c r="AQJ132">
        <v>0</v>
      </c>
      <c r="AQK132">
        <v>0</v>
      </c>
      <c r="AQL132">
        <v>0</v>
      </c>
      <c r="AQM132">
        <v>0</v>
      </c>
      <c r="AQN132">
        <v>0</v>
      </c>
      <c r="AQO132">
        <v>0</v>
      </c>
      <c r="AQP132">
        <v>0</v>
      </c>
      <c r="AQQ132">
        <v>0</v>
      </c>
      <c r="AQS132" t="s">
        <v>2256</v>
      </c>
      <c r="AQT132">
        <v>0</v>
      </c>
      <c r="AQU132">
        <v>0</v>
      </c>
      <c r="AQV132">
        <v>1</v>
      </c>
      <c r="AQW132">
        <v>1</v>
      </c>
      <c r="AQX132">
        <v>0</v>
      </c>
      <c r="AQY132">
        <v>0</v>
      </c>
      <c r="AQZ132">
        <v>0</v>
      </c>
      <c r="ARA132">
        <v>0</v>
      </c>
      <c r="ARB132">
        <v>0</v>
      </c>
      <c r="ARC132">
        <v>0</v>
      </c>
      <c r="ARD132">
        <v>0</v>
      </c>
      <c r="ARF132" t="s">
        <v>2257</v>
      </c>
      <c r="ARG132" t="s">
        <v>2258</v>
      </c>
      <c r="ARH132" t="s">
        <v>2260</v>
      </c>
      <c r="ARI132">
        <v>0</v>
      </c>
      <c r="ARJ132">
        <v>0</v>
      </c>
      <c r="ARK132">
        <v>0</v>
      </c>
      <c r="ARL132">
        <v>0</v>
      </c>
      <c r="ARM132">
        <v>1</v>
      </c>
      <c r="ARN132">
        <v>0</v>
      </c>
      <c r="ARP132" t="s">
        <v>2236</v>
      </c>
      <c r="ASA132" t="s">
        <v>2259</v>
      </c>
      <c r="ASB132" t="s">
        <v>2290</v>
      </c>
      <c r="ASC132">
        <v>1</v>
      </c>
      <c r="ASD132">
        <v>0</v>
      </c>
      <c r="ASE132">
        <v>0</v>
      </c>
      <c r="ASF132">
        <v>0</v>
      </c>
      <c r="ASG132">
        <v>0</v>
      </c>
      <c r="ASH132">
        <v>0</v>
      </c>
      <c r="ASI132">
        <v>0</v>
      </c>
      <c r="ASJ132">
        <v>0</v>
      </c>
      <c r="ASK132">
        <v>0</v>
      </c>
      <c r="ASL132">
        <v>0</v>
      </c>
      <c r="ASN132" t="s">
        <v>2290</v>
      </c>
      <c r="ASO132">
        <v>1</v>
      </c>
      <c r="ASP132">
        <v>0</v>
      </c>
      <c r="ASQ132">
        <v>0</v>
      </c>
      <c r="ASR132">
        <v>0</v>
      </c>
      <c r="ASS132">
        <v>0</v>
      </c>
      <c r="AST132">
        <v>0</v>
      </c>
      <c r="ASU132">
        <v>0</v>
      </c>
      <c r="ASV132">
        <v>0</v>
      </c>
      <c r="ASW132">
        <v>0</v>
      </c>
      <c r="ASX132">
        <v>0</v>
      </c>
      <c r="ASZ132" t="s">
        <v>2290</v>
      </c>
      <c r="ATA132">
        <v>1</v>
      </c>
      <c r="ATB132">
        <v>0</v>
      </c>
      <c r="ATC132">
        <v>0</v>
      </c>
      <c r="ATD132">
        <v>0</v>
      </c>
      <c r="ATE132">
        <v>0</v>
      </c>
      <c r="ATF132">
        <v>0</v>
      </c>
      <c r="ATG132">
        <v>0</v>
      </c>
      <c r="ATH132">
        <v>0</v>
      </c>
      <c r="ATI132">
        <v>0</v>
      </c>
      <c r="ATK132" t="s">
        <v>506</v>
      </c>
      <c r="ATL132">
        <v>0</v>
      </c>
      <c r="ATM132">
        <v>0</v>
      </c>
      <c r="ATN132">
        <v>0</v>
      </c>
      <c r="ATO132">
        <v>0</v>
      </c>
      <c r="ATP132">
        <v>0</v>
      </c>
      <c r="ATQ132">
        <v>0</v>
      </c>
      <c r="ATR132">
        <v>0</v>
      </c>
      <c r="ATS132">
        <v>1</v>
      </c>
      <c r="ATT132">
        <v>0</v>
      </c>
      <c r="ATU132" t="s">
        <v>2763</v>
      </c>
      <c r="ATV132" t="s">
        <v>2264</v>
      </c>
      <c r="ATZ132" t="s">
        <v>2436</v>
      </c>
      <c r="AUA132" t="s">
        <v>2236</v>
      </c>
      <c r="AUB132" t="s">
        <v>2764</v>
      </c>
      <c r="AUD132" t="s">
        <v>2388</v>
      </c>
      <c r="AUI132">
        <v>546073177</v>
      </c>
      <c r="AUJ132" s="165">
        <v>45375.323807870373</v>
      </c>
      <c r="AUM132" t="s">
        <v>2265</v>
      </c>
      <c r="AUN132" t="s">
        <v>2266</v>
      </c>
      <c r="AUO132" t="s">
        <v>2267</v>
      </c>
    </row>
    <row r="133" spans="1:565 1125:1237" x14ac:dyDescent="0.35">
      <c r="A133">
        <v>132</v>
      </c>
      <c r="B133" t="s">
        <v>2765</v>
      </c>
      <c r="C133" s="165">
        <v>45371</v>
      </c>
      <c r="D133" t="s">
        <v>2752</v>
      </c>
      <c r="E133" t="s">
        <v>2753</v>
      </c>
      <c r="F133" s="165">
        <v>45371.736354918983</v>
      </c>
      <c r="G133" s="165">
        <v>45375.32358837963</v>
      </c>
      <c r="H133" t="s">
        <v>2229</v>
      </c>
      <c r="K133" t="s">
        <v>2671</v>
      </c>
      <c r="L133" s="165">
        <v>45372</v>
      </c>
      <c r="M133" t="s">
        <v>81</v>
      </c>
      <c r="N133" t="s">
        <v>2296</v>
      </c>
      <c r="O133" t="s">
        <v>94</v>
      </c>
      <c r="P133" t="s">
        <v>2233</v>
      </c>
      <c r="S133" t="s">
        <v>2673</v>
      </c>
      <c r="T133" t="s">
        <v>2754</v>
      </c>
      <c r="V133" t="s">
        <v>2236</v>
      </c>
      <c r="X133" t="s">
        <v>2237</v>
      </c>
      <c r="AA133" t="s">
        <v>2390</v>
      </c>
      <c r="AB133">
        <v>1</v>
      </c>
      <c r="AC133">
        <v>0</v>
      </c>
      <c r="AD133">
        <v>1</v>
      </c>
      <c r="AE133">
        <v>0</v>
      </c>
      <c r="AF133">
        <v>2</v>
      </c>
      <c r="AH133" t="s">
        <v>2242</v>
      </c>
      <c r="AI133">
        <v>1250</v>
      </c>
      <c r="AJ133" t="s">
        <v>2240</v>
      </c>
      <c r="AM133">
        <v>40</v>
      </c>
      <c r="AN133">
        <v>1</v>
      </c>
      <c r="AO133">
        <v>0</v>
      </c>
      <c r="AP133">
        <v>50</v>
      </c>
      <c r="AQ133">
        <v>50</v>
      </c>
      <c r="BH133" t="s">
        <v>2242</v>
      </c>
      <c r="BI133" t="s">
        <v>2766</v>
      </c>
      <c r="BJ133">
        <v>0</v>
      </c>
      <c r="BK133">
        <v>1</v>
      </c>
      <c r="BM133">
        <v>300</v>
      </c>
      <c r="BN133" t="s">
        <v>2240</v>
      </c>
      <c r="BQ133">
        <v>20</v>
      </c>
      <c r="BR133">
        <v>1</v>
      </c>
      <c r="BS133">
        <v>0</v>
      </c>
      <c r="BT133">
        <v>120</v>
      </c>
      <c r="BU133">
        <v>120</v>
      </c>
      <c r="BW133" t="s">
        <v>2244</v>
      </c>
      <c r="CS133" t="s">
        <v>2328</v>
      </c>
      <c r="CT133">
        <v>0</v>
      </c>
      <c r="CU133">
        <v>1</v>
      </c>
      <c r="CV133">
        <v>0</v>
      </c>
      <c r="CW133">
        <v>0</v>
      </c>
      <c r="CX133" t="s">
        <v>2339</v>
      </c>
      <c r="CY133">
        <v>1</v>
      </c>
      <c r="CZ133">
        <v>0</v>
      </c>
      <c r="DA133">
        <v>0</v>
      </c>
      <c r="DB133">
        <v>0</v>
      </c>
      <c r="DC133" t="s">
        <v>2329</v>
      </c>
      <c r="DD133">
        <v>0</v>
      </c>
      <c r="DE133">
        <v>0</v>
      </c>
      <c r="DF133">
        <v>0</v>
      </c>
      <c r="DG133">
        <v>0</v>
      </c>
      <c r="DH133">
        <v>0</v>
      </c>
      <c r="DI133">
        <v>1</v>
      </c>
      <c r="DJ133">
        <v>0</v>
      </c>
      <c r="DK133">
        <v>0</v>
      </c>
      <c r="DL133">
        <v>0</v>
      </c>
      <c r="DM133">
        <v>0</v>
      </c>
      <c r="DN133">
        <v>0</v>
      </c>
      <c r="DO133">
        <v>0</v>
      </c>
      <c r="EK133" t="s">
        <v>2290</v>
      </c>
      <c r="EL133">
        <v>0</v>
      </c>
      <c r="EM133">
        <v>0</v>
      </c>
      <c r="EN133">
        <v>0</v>
      </c>
      <c r="EO133">
        <v>0</v>
      </c>
      <c r="EP133">
        <v>1</v>
      </c>
      <c r="EQ133">
        <v>1</v>
      </c>
      <c r="JB133" t="s">
        <v>2767</v>
      </c>
      <c r="JC133">
        <v>0</v>
      </c>
      <c r="JD133">
        <v>0</v>
      </c>
      <c r="JE133">
        <v>0</v>
      </c>
      <c r="JF133">
        <v>1</v>
      </c>
      <c r="JG133">
        <v>1</v>
      </c>
      <c r="JH133">
        <v>1</v>
      </c>
      <c r="JI133">
        <v>1</v>
      </c>
      <c r="JJ133">
        <v>1</v>
      </c>
      <c r="JK133">
        <v>1</v>
      </c>
      <c r="JL133">
        <v>1</v>
      </c>
      <c r="JM133">
        <v>1</v>
      </c>
      <c r="JN133">
        <v>0</v>
      </c>
      <c r="JO133">
        <v>0</v>
      </c>
      <c r="JP133">
        <v>1</v>
      </c>
      <c r="JQ133">
        <v>1</v>
      </c>
      <c r="JR133">
        <v>0</v>
      </c>
      <c r="JS133">
        <v>10</v>
      </c>
      <c r="JT133">
        <v>13</v>
      </c>
      <c r="LM133" t="s">
        <v>2242</v>
      </c>
      <c r="LN133">
        <v>7500</v>
      </c>
      <c r="LO133" t="s">
        <v>2240</v>
      </c>
      <c r="LR133">
        <v>30</v>
      </c>
      <c r="LS133">
        <v>7</v>
      </c>
      <c r="LT133">
        <v>0</v>
      </c>
      <c r="LU133">
        <v>15</v>
      </c>
      <c r="LV133">
        <v>5</v>
      </c>
      <c r="LX133" t="s">
        <v>2242</v>
      </c>
      <c r="LY133">
        <v>6000</v>
      </c>
      <c r="LZ133" t="s">
        <v>2240</v>
      </c>
      <c r="MC133">
        <v>30</v>
      </c>
      <c r="MD133">
        <v>7</v>
      </c>
      <c r="ME133">
        <v>0</v>
      </c>
      <c r="MF133">
        <v>20</v>
      </c>
      <c r="MG133">
        <v>10</v>
      </c>
      <c r="MI133" t="s">
        <v>2242</v>
      </c>
      <c r="MJ133">
        <v>500</v>
      </c>
      <c r="MK133" t="s">
        <v>2240</v>
      </c>
      <c r="MN133">
        <v>30</v>
      </c>
      <c r="MO133">
        <v>1</v>
      </c>
      <c r="MP133">
        <v>0</v>
      </c>
      <c r="MQ133">
        <v>100</v>
      </c>
      <c r="MR133">
        <v>100</v>
      </c>
      <c r="MT133" t="s">
        <v>2242</v>
      </c>
      <c r="MU133">
        <v>250</v>
      </c>
      <c r="MV133" t="s">
        <v>2240</v>
      </c>
      <c r="MY133">
        <v>15</v>
      </c>
      <c r="MZ133">
        <v>1</v>
      </c>
      <c r="NA133">
        <v>0</v>
      </c>
      <c r="NB133">
        <v>30</v>
      </c>
      <c r="NC133">
        <v>50</v>
      </c>
      <c r="NE133" t="s">
        <v>2242</v>
      </c>
      <c r="NF133" t="s">
        <v>2768</v>
      </c>
      <c r="NG133">
        <v>1</v>
      </c>
      <c r="NH133">
        <v>1</v>
      </c>
      <c r="NI133">
        <v>1</v>
      </c>
      <c r="NJ133">
        <v>500</v>
      </c>
      <c r="NK133">
        <v>750</v>
      </c>
      <c r="NL133">
        <v>1000</v>
      </c>
      <c r="NM133" t="s">
        <v>2240</v>
      </c>
      <c r="NP133">
        <v>60</v>
      </c>
      <c r="NQ133">
        <v>1</v>
      </c>
      <c r="NR133">
        <v>0</v>
      </c>
      <c r="NS133">
        <v>50</v>
      </c>
      <c r="NT133">
        <v>50</v>
      </c>
      <c r="NV133" t="s">
        <v>2242</v>
      </c>
      <c r="NW133">
        <v>2500</v>
      </c>
      <c r="NX133" t="s">
        <v>2240</v>
      </c>
      <c r="OA133">
        <v>30</v>
      </c>
      <c r="OB133">
        <v>1</v>
      </c>
      <c r="OC133">
        <v>0</v>
      </c>
      <c r="OD133">
        <v>50</v>
      </c>
      <c r="OE133">
        <v>50</v>
      </c>
      <c r="OG133" t="s">
        <v>2242</v>
      </c>
      <c r="OH133">
        <v>3500</v>
      </c>
      <c r="OI133" t="s">
        <v>2240</v>
      </c>
      <c r="OL133">
        <v>60</v>
      </c>
      <c r="OM133">
        <v>2</v>
      </c>
      <c r="ON133">
        <v>0</v>
      </c>
      <c r="OO133">
        <v>100</v>
      </c>
      <c r="OP133">
        <v>100</v>
      </c>
      <c r="OR133" t="s">
        <v>2242</v>
      </c>
      <c r="OS133">
        <v>2500</v>
      </c>
      <c r="OT133" t="s">
        <v>2240</v>
      </c>
      <c r="OW133">
        <v>30</v>
      </c>
      <c r="OX133">
        <v>1</v>
      </c>
      <c r="OY133">
        <v>0</v>
      </c>
      <c r="OZ133">
        <v>50</v>
      </c>
      <c r="PA133">
        <v>50</v>
      </c>
      <c r="PY133" t="s">
        <v>2242</v>
      </c>
      <c r="PZ133" t="s">
        <v>2236</v>
      </c>
      <c r="QA133">
        <v>2250</v>
      </c>
      <c r="QD133" t="s">
        <v>2240</v>
      </c>
      <c r="QG133">
        <v>20</v>
      </c>
      <c r="QH133">
        <v>1</v>
      </c>
      <c r="QI133">
        <v>0</v>
      </c>
      <c r="QJ133">
        <v>120</v>
      </c>
      <c r="QK133">
        <v>120</v>
      </c>
      <c r="QM133" t="s">
        <v>2242</v>
      </c>
      <c r="QN133">
        <v>300</v>
      </c>
      <c r="QO133" t="s">
        <v>2240</v>
      </c>
      <c r="QR133">
        <v>20</v>
      </c>
      <c r="QS133">
        <v>1</v>
      </c>
      <c r="QT133">
        <v>0</v>
      </c>
      <c r="QU133">
        <v>120</v>
      </c>
      <c r="QV133">
        <v>120</v>
      </c>
      <c r="QX133" t="s">
        <v>2244</v>
      </c>
      <c r="SF133" t="s">
        <v>2328</v>
      </c>
      <c r="SG133">
        <v>0</v>
      </c>
      <c r="SH133">
        <v>1</v>
      </c>
      <c r="SI133">
        <v>0</v>
      </c>
      <c r="SJ133">
        <v>0</v>
      </c>
      <c r="SK133" t="s">
        <v>2560</v>
      </c>
      <c r="SL133">
        <v>0</v>
      </c>
      <c r="SM133">
        <v>0</v>
      </c>
      <c r="SN133">
        <v>0</v>
      </c>
      <c r="SO133">
        <v>0</v>
      </c>
      <c r="SP133">
        <v>0</v>
      </c>
      <c r="SQ133">
        <v>0</v>
      </c>
      <c r="SR133">
        <v>0</v>
      </c>
      <c r="SS133">
        <v>0</v>
      </c>
      <c r="ST133">
        <v>0</v>
      </c>
      <c r="SU133">
        <v>1</v>
      </c>
      <c r="SV133">
        <v>0</v>
      </c>
      <c r="SW133">
        <v>0</v>
      </c>
      <c r="SX133">
        <v>0</v>
      </c>
      <c r="SY133">
        <v>0</v>
      </c>
      <c r="SZ133">
        <v>0</v>
      </c>
      <c r="TA133">
        <v>0</v>
      </c>
      <c r="TB133" t="s">
        <v>2329</v>
      </c>
      <c r="TC133">
        <v>0</v>
      </c>
      <c r="TD133">
        <v>0</v>
      </c>
      <c r="TE133">
        <v>0</v>
      </c>
      <c r="TF133">
        <v>0</v>
      </c>
      <c r="TG133">
        <v>0</v>
      </c>
      <c r="TH133">
        <v>1</v>
      </c>
      <c r="TI133">
        <v>0</v>
      </c>
      <c r="TJ133">
        <v>0</v>
      </c>
      <c r="TK133">
        <v>0</v>
      </c>
      <c r="TL133">
        <v>0</v>
      </c>
      <c r="TM133">
        <v>0</v>
      </c>
      <c r="TN133">
        <v>0</v>
      </c>
      <c r="AQG133" t="s">
        <v>2290</v>
      </c>
      <c r="AQH133">
        <v>1</v>
      </c>
      <c r="AQI133">
        <v>0</v>
      </c>
      <c r="AQJ133">
        <v>0</v>
      </c>
      <c r="AQK133">
        <v>0</v>
      </c>
      <c r="AQL133">
        <v>0</v>
      </c>
      <c r="AQM133">
        <v>0</v>
      </c>
      <c r="AQN133">
        <v>0</v>
      </c>
      <c r="AQO133">
        <v>0</v>
      </c>
      <c r="AQP133">
        <v>0</v>
      </c>
      <c r="AQQ133">
        <v>0</v>
      </c>
      <c r="AQS133" t="s">
        <v>2256</v>
      </c>
      <c r="AQT133">
        <v>0</v>
      </c>
      <c r="AQU133">
        <v>0</v>
      </c>
      <c r="AQV133">
        <v>1</v>
      </c>
      <c r="AQW133">
        <v>1</v>
      </c>
      <c r="AQX133">
        <v>0</v>
      </c>
      <c r="AQY133">
        <v>0</v>
      </c>
      <c r="AQZ133">
        <v>0</v>
      </c>
      <c r="ARA133">
        <v>0</v>
      </c>
      <c r="ARB133">
        <v>0</v>
      </c>
      <c r="ARC133">
        <v>0</v>
      </c>
      <c r="ARD133">
        <v>0</v>
      </c>
      <c r="ARF133" t="s">
        <v>2257</v>
      </c>
      <c r="ARG133" t="s">
        <v>2258</v>
      </c>
      <c r="ARH133" t="s">
        <v>2260</v>
      </c>
      <c r="ARI133">
        <v>0</v>
      </c>
      <c r="ARJ133">
        <v>0</v>
      </c>
      <c r="ARK133">
        <v>0</v>
      </c>
      <c r="ARL133">
        <v>0</v>
      </c>
      <c r="ARM133">
        <v>1</v>
      </c>
      <c r="ARN133">
        <v>0</v>
      </c>
      <c r="ARP133" t="s">
        <v>510</v>
      </c>
      <c r="ASA133" t="s">
        <v>2259</v>
      </c>
      <c r="ASB133" t="s">
        <v>2290</v>
      </c>
      <c r="ASC133">
        <v>1</v>
      </c>
      <c r="ASD133">
        <v>0</v>
      </c>
      <c r="ASE133">
        <v>0</v>
      </c>
      <c r="ASF133">
        <v>0</v>
      </c>
      <c r="ASG133">
        <v>0</v>
      </c>
      <c r="ASH133">
        <v>0</v>
      </c>
      <c r="ASI133">
        <v>0</v>
      </c>
      <c r="ASJ133">
        <v>0</v>
      </c>
      <c r="ASK133">
        <v>0</v>
      </c>
      <c r="ASL133">
        <v>0</v>
      </c>
      <c r="ASN133" t="s">
        <v>2290</v>
      </c>
      <c r="ASO133">
        <v>1</v>
      </c>
      <c r="ASP133">
        <v>0</v>
      </c>
      <c r="ASQ133">
        <v>0</v>
      </c>
      <c r="ASR133">
        <v>0</v>
      </c>
      <c r="ASS133">
        <v>0</v>
      </c>
      <c r="AST133">
        <v>0</v>
      </c>
      <c r="ASU133">
        <v>0</v>
      </c>
      <c r="ASV133">
        <v>0</v>
      </c>
      <c r="ASW133">
        <v>0</v>
      </c>
      <c r="ASX133">
        <v>0</v>
      </c>
      <c r="ASZ133" t="s">
        <v>2290</v>
      </c>
      <c r="ATA133">
        <v>1</v>
      </c>
      <c r="ATB133">
        <v>0</v>
      </c>
      <c r="ATC133">
        <v>0</v>
      </c>
      <c r="ATD133">
        <v>0</v>
      </c>
      <c r="ATE133">
        <v>0</v>
      </c>
      <c r="ATF133">
        <v>0</v>
      </c>
      <c r="ATG133">
        <v>0</v>
      </c>
      <c r="ATH133">
        <v>0</v>
      </c>
      <c r="ATI133">
        <v>0</v>
      </c>
      <c r="ATK133" t="s">
        <v>506</v>
      </c>
      <c r="ATL133">
        <v>0</v>
      </c>
      <c r="ATM133">
        <v>0</v>
      </c>
      <c r="ATN133">
        <v>0</v>
      </c>
      <c r="ATO133">
        <v>0</v>
      </c>
      <c r="ATP133">
        <v>0</v>
      </c>
      <c r="ATQ133">
        <v>0</v>
      </c>
      <c r="ATR133">
        <v>0</v>
      </c>
      <c r="ATS133">
        <v>1</v>
      </c>
      <c r="ATT133">
        <v>0</v>
      </c>
      <c r="ATU133" t="s">
        <v>2769</v>
      </c>
      <c r="ATV133" t="s">
        <v>2264</v>
      </c>
      <c r="ATZ133" t="s">
        <v>2307</v>
      </c>
      <c r="AUA133" t="s">
        <v>2236</v>
      </c>
      <c r="AUB133" t="s">
        <v>2770</v>
      </c>
      <c r="AUD133" t="s">
        <v>2308</v>
      </c>
      <c r="AUI133">
        <v>546073187</v>
      </c>
      <c r="AUJ133" s="165">
        <v>45375.323831018519</v>
      </c>
      <c r="AUM133" t="s">
        <v>2265</v>
      </c>
      <c r="AUN133" t="s">
        <v>2266</v>
      </c>
      <c r="AUO133" t="s">
        <v>2267</v>
      </c>
    </row>
    <row r="134" spans="1:565 1125:1237" x14ac:dyDescent="0.35">
      <c r="A134">
        <v>133</v>
      </c>
      <c r="B134" t="s">
        <v>2771</v>
      </c>
      <c r="C134" s="165">
        <v>45371</v>
      </c>
      <c r="D134" t="s">
        <v>2752</v>
      </c>
      <c r="E134" t="s">
        <v>2753</v>
      </c>
      <c r="F134" s="165">
        <v>45371.738525671302</v>
      </c>
      <c r="G134" s="165">
        <v>45375.35063163194</v>
      </c>
      <c r="H134" t="s">
        <v>2229</v>
      </c>
      <c r="K134" t="s">
        <v>2671</v>
      </c>
      <c r="L134" s="165">
        <v>45373</v>
      </c>
      <c r="M134" t="s">
        <v>81</v>
      </c>
      <c r="N134" t="s">
        <v>2296</v>
      </c>
      <c r="O134" t="s">
        <v>94</v>
      </c>
      <c r="P134" t="s">
        <v>2233</v>
      </c>
      <c r="S134" t="s">
        <v>2673</v>
      </c>
      <c r="T134" t="s">
        <v>2754</v>
      </c>
      <c r="V134" t="s">
        <v>2236</v>
      </c>
      <c r="X134" t="s">
        <v>2237</v>
      </c>
      <c r="AA134" t="s">
        <v>2339</v>
      </c>
      <c r="AB134">
        <v>1</v>
      </c>
      <c r="AC134">
        <v>0</v>
      </c>
      <c r="AD134">
        <v>0</v>
      </c>
      <c r="AE134">
        <v>0</v>
      </c>
      <c r="AF134">
        <v>1</v>
      </c>
      <c r="AH134" t="s">
        <v>2242</v>
      </c>
      <c r="AI134">
        <v>1250</v>
      </c>
      <c r="AJ134" t="s">
        <v>2240</v>
      </c>
      <c r="AM134">
        <v>15</v>
      </c>
      <c r="AN134">
        <v>1</v>
      </c>
      <c r="AO134">
        <v>0</v>
      </c>
      <c r="AP134">
        <v>25</v>
      </c>
      <c r="AQ134">
        <v>25</v>
      </c>
      <c r="BW134" t="s">
        <v>2244</v>
      </c>
      <c r="CS134" t="s">
        <v>2328</v>
      </c>
      <c r="CT134">
        <v>0</v>
      </c>
      <c r="CU134">
        <v>1</v>
      </c>
      <c r="CV134">
        <v>0</v>
      </c>
      <c r="CW134">
        <v>0</v>
      </c>
      <c r="CX134" t="s">
        <v>2339</v>
      </c>
      <c r="CY134">
        <v>1</v>
      </c>
      <c r="CZ134">
        <v>0</v>
      </c>
      <c r="DA134">
        <v>0</v>
      </c>
      <c r="DB134">
        <v>0</v>
      </c>
      <c r="DC134" t="s">
        <v>2329</v>
      </c>
      <c r="DD134">
        <v>0</v>
      </c>
      <c r="DE134">
        <v>0</v>
      </c>
      <c r="DF134">
        <v>0</v>
      </c>
      <c r="DG134">
        <v>0</v>
      </c>
      <c r="DH134">
        <v>0</v>
      </c>
      <c r="DI134">
        <v>1</v>
      </c>
      <c r="DJ134">
        <v>0</v>
      </c>
      <c r="DK134">
        <v>0</v>
      </c>
      <c r="DL134">
        <v>0</v>
      </c>
      <c r="DM134">
        <v>0</v>
      </c>
      <c r="DN134">
        <v>0</v>
      </c>
      <c r="DO134">
        <v>0</v>
      </c>
      <c r="EK134" t="s">
        <v>2290</v>
      </c>
      <c r="EL134">
        <v>0</v>
      </c>
      <c r="EM134">
        <v>0</v>
      </c>
      <c r="EN134">
        <v>0</v>
      </c>
      <c r="EO134">
        <v>0</v>
      </c>
      <c r="EP134">
        <v>1</v>
      </c>
      <c r="EQ134">
        <v>1</v>
      </c>
      <c r="JB134" t="s">
        <v>2772</v>
      </c>
      <c r="JC134">
        <v>0</v>
      </c>
      <c r="JD134">
        <v>0</v>
      </c>
      <c r="JE134">
        <v>0</v>
      </c>
      <c r="JF134">
        <v>1</v>
      </c>
      <c r="JG134">
        <v>1</v>
      </c>
      <c r="JH134">
        <v>1</v>
      </c>
      <c r="JI134">
        <v>1</v>
      </c>
      <c r="JJ134">
        <v>1</v>
      </c>
      <c r="JK134">
        <v>1</v>
      </c>
      <c r="JL134">
        <v>1</v>
      </c>
      <c r="JM134">
        <v>1</v>
      </c>
      <c r="JN134">
        <v>0</v>
      </c>
      <c r="JO134">
        <v>0</v>
      </c>
      <c r="JP134">
        <v>0</v>
      </c>
      <c r="JQ134">
        <v>0</v>
      </c>
      <c r="JR134">
        <v>0</v>
      </c>
      <c r="JS134">
        <v>8</v>
      </c>
      <c r="JT134">
        <v>10</v>
      </c>
      <c r="LM134" t="s">
        <v>2242</v>
      </c>
      <c r="LN134">
        <v>7500</v>
      </c>
      <c r="LO134" t="s">
        <v>2240</v>
      </c>
      <c r="LR134">
        <v>30</v>
      </c>
      <c r="LS134">
        <v>7</v>
      </c>
      <c r="LT134">
        <v>0</v>
      </c>
      <c r="LU134">
        <v>20</v>
      </c>
      <c r="LV134">
        <v>10</v>
      </c>
      <c r="LX134" t="s">
        <v>2242</v>
      </c>
      <c r="LY134">
        <v>6000</v>
      </c>
      <c r="LZ134" t="s">
        <v>2240</v>
      </c>
      <c r="MC134">
        <v>30</v>
      </c>
      <c r="MD134">
        <v>7</v>
      </c>
      <c r="ME134">
        <v>0</v>
      </c>
      <c r="MF134">
        <v>20</v>
      </c>
      <c r="MG134">
        <v>10</v>
      </c>
      <c r="MI134" t="s">
        <v>2242</v>
      </c>
      <c r="MJ134">
        <v>500</v>
      </c>
      <c r="MK134" t="s">
        <v>2240</v>
      </c>
      <c r="MN134">
        <v>15</v>
      </c>
      <c r="MO134">
        <v>1</v>
      </c>
      <c r="MP134">
        <v>0</v>
      </c>
      <c r="MQ134">
        <v>50</v>
      </c>
      <c r="MR134">
        <v>50</v>
      </c>
      <c r="MT134" t="s">
        <v>2242</v>
      </c>
      <c r="MU134">
        <v>250</v>
      </c>
      <c r="MV134" t="s">
        <v>2240</v>
      </c>
      <c r="MY134">
        <v>30</v>
      </c>
      <c r="MZ134">
        <v>1</v>
      </c>
      <c r="NA134">
        <v>0</v>
      </c>
      <c r="NB134">
        <v>30</v>
      </c>
      <c r="NC134">
        <v>30</v>
      </c>
      <c r="NE134" t="s">
        <v>2242</v>
      </c>
      <c r="NF134" t="s">
        <v>2317</v>
      </c>
      <c r="NG134">
        <v>0</v>
      </c>
      <c r="NH134">
        <v>1</v>
      </c>
      <c r="NI134">
        <v>0</v>
      </c>
      <c r="NK134">
        <v>750</v>
      </c>
      <c r="NM134" t="s">
        <v>2240</v>
      </c>
      <c r="NP134">
        <v>25</v>
      </c>
      <c r="NQ134">
        <v>1</v>
      </c>
      <c r="NR134">
        <v>0</v>
      </c>
      <c r="NS134">
        <v>25</v>
      </c>
      <c r="NT134">
        <v>25</v>
      </c>
      <c r="NV134" t="s">
        <v>2242</v>
      </c>
      <c r="NW134">
        <v>2500</v>
      </c>
      <c r="NX134" t="s">
        <v>2240</v>
      </c>
      <c r="OA134">
        <v>30</v>
      </c>
      <c r="OB134">
        <v>2</v>
      </c>
      <c r="OC134">
        <v>0</v>
      </c>
      <c r="OD134">
        <v>50</v>
      </c>
      <c r="OE134">
        <v>50</v>
      </c>
      <c r="OG134" t="s">
        <v>2242</v>
      </c>
      <c r="OH134">
        <v>3500</v>
      </c>
      <c r="OI134" t="s">
        <v>2240</v>
      </c>
      <c r="OL134">
        <v>45</v>
      </c>
      <c r="OM134">
        <v>2</v>
      </c>
      <c r="ON134">
        <v>0</v>
      </c>
      <c r="OO134">
        <v>120</v>
      </c>
      <c r="OP134">
        <v>120</v>
      </c>
      <c r="OR134" t="s">
        <v>2242</v>
      </c>
      <c r="OS134">
        <v>2500</v>
      </c>
      <c r="OT134" t="s">
        <v>2240</v>
      </c>
      <c r="OW134">
        <v>30</v>
      </c>
      <c r="OX134">
        <v>2</v>
      </c>
      <c r="OY134">
        <v>0</v>
      </c>
      <c r="OZ134">
        <v>50</v>
      </c>
      <c r="PA134">
        <v>50</v>
      </c>
      <c r="QX134" t="s">
        <v>2244</v>
      </c>
      <c r="SF134" t="s">
        <v>2328</v>
      </c>
      <c r="SG134">
        <v>0</v>
      </c>
      <c r="SH134">
        <v>1</v>
      </c>
      <c r="SI134">
        <v>0</v>
      </c>
      <c r="SJ134">
        <v>0</v>
      </c>
      <c r="SK134" t="s">
        <v>2560</v>
      </c>
      <c r="SL134">
        <v>0</v>
      </c>
      <c r="SM134">
        <v>0</v>
      </c>
      <c r="SN134">
        <v>0</v>
      </c>
      <c r="SO134">
        <v>0</v>
      </c>
      <c r="SP134">
        <v>0</v>
      </c>
      <c r="SQ134">
        <v>0</v>
      </c>
      <c r="SR134">
        <v>0</v>
      </c>
      <c r="SS134">
        <v>0</v>
      </c>
      <c r="ST134">
        <v>0</v>
      </c>
      <c r="SU134">
        <v>1</v>
      </c>
      <c r="SV134">
        <v>0</v>
      </c>
      <c r="SW134">
        <v>0</v>
      </c>
      <c r="SX134">
        <v>0</v>
      </c>
      <c r="SY134">
        <v>0</v>
      </c>
      <c r="SZ134">
        <v>0</v>
      </c>
      <c r="TA134">
        <v>0</v>
      </c>
      <c r="TB134" t="s">
        <v>2329</v>
      </c>
      <c r="TC134">
        <v>0</v>
      </c>
      <c r="TD134">
        <v>0</v>
      </c>
      <c r="TE134">
        <v>0</v>
      </c>
      <c r="TF134">
        <v>0</v>
      </c>
      <c r="TG134">
        <v>0</v>
      </c>
      <c r="TH134">
        <v>1</v>
      </c>
      <c r="TI134">
        <v>0</v>
      </c>
      <c r="TJ134">
        <v>0</v>
      </c>
      <c r="TK134">
        <v>0</v>
      </c>
      <c r="TL134">
        <v>0</v>
      </c>
      <c r="TM134">
        <v>0</v>
      </c>
      <c r="TN134">
        <v>0</v>
      </c>
      <c r="AQG134" t="s">
        <v>2290</v>
      </c>
      <c r="AQH134">
        <v>1</v>
      </c>
      <c r="AQI134">
        <v>0</v>
      </c>
      <c r="AQJ134">
        <v>0</v>
      </c>
      <c r="AQK134">
        <v>0</v>
      </c>
      <c r="AQL134">
        <v>0</v>
      </c>
      <c r="AQM134">
        <v>0</v>
      </c>
      <c r="AQN134">
        <v>0</v>
      </c>
      <c r="AQO134">
        <v>0</v>
      </c>
      <c r="AQP134">
        <v>0</v>
      </c>
      <c r="AQQ134">
        <v>0</v>
      </c>
      <c r="AQS134" t="s">
        <v>2256</v>
      </c>
      <c r="AQT134">
        <v>0</v>
      </c>
      <c r="AQU134">
        <v>0</v>
      </c>
      <c r="AQV134">
        <v>1</v>
      </c>
      <c r="AQW134">
        <v>1</v>
      </c>
      <c r="AQX134">
        <v>0</v>
      </c>
      <c r="AQY134">
        <v>0</v>
      </c>
      <c r="AQZ134">
        <v>0</v>
      </c>
      <c r="ARA134">
        <v>0</v>
      </c>
      <c r="ARB134">
        <v>0</v>
      </c>
      <c r="ARC134">
        <v>0</v>
      </c>
      <c r="ARD134">
        <v>0</v>
      </c>
      <c r="ARF134" t="s">
        <v>2257</v>
      </c>
      <c r="ARG134" t="s">
        <v>2258</v>
      </c>
      <c r="ARH134" t="s">
        <v>2260</v>
      </c>
      <c r="ARI134">
        <v>0</v>
      </c>
      <c r="ARJ134">
        <v>0</v>
      </c>
      <c r="ARK134">
        <v>0</v>
      </c>
      <c r="ARL134">
        <v>0</v>
      </c>
      <c r="ARM134">
        <v>1</v>
      </c>
      <c r="ARN134">
        <v>0</v>
      </c>
      <c r="ARP134" t="s">
        <v>510</v>
      </c>
      <c r="ASA134" t="s">
        <v>2259</v>
      </c>
      <c r="ASB134" t="s">
        <v>2290</v>
      </c>
      <c r="ASC134">
        <v>1</v>
      </c>
      <c r="ASD134">
        <v>0</v>
      </c>
      <c r="ASE134">
        <v>0</v>
      </c>
      <c r="ASF134">
        <v>0</v>
      </c>
      <c r="ASG134">
        <v>0</v>
      </c>
      <c r="ASH134">
        <v>0</v>
      </c>
      <c r="ASI134">
        <v>0</v>
      </c>
      <c r="ASJ134">
        <v>0</v>
      </c>
      <c r="ASK134">
        <v>0</v>
      </c>
      <c r="ASL134">
        <v>0</v>
      </c>
      <c r="ASN134" t="s">
        <v>2260</v>
      </c>
      <c r="ASO134">
        <v>0</v>
      </c>
      <c r="ASP134">
        <v>0</v>
      </c>
      <c r="ASQ134">
        <v>0</v>
      </c>
      <c r="ASR134">
        <v>0</v>
      </c>
      <c r="ASS134">
        <v>0</v>
      </c>
      <c r="AST134">
        <v>0</v>
      </c>
      <c r="ASU134">
        <v>0</v>
      </c>
      <c r="ASV134">
        <v>0</v>
      </c>
      <c r="ASW134">
        <v>1</v>
      </c>
      <c r="ASX134">
        <v>0</v>
      </c>
      <c r="ASZ134" t="s">
        <v>2290</v>
      </c>
      <c r="ATA134">
        <v>1</v>
      </c>
      <c r="ATB134">
        <v>0</v>
      </c>
      <c r="ATC134">
        <v>0</v>
      </c>
      <c r="ATD134">
        <v>0</v>
      </c>
      <c r="ATE134">
        <v>0</v>
      </c>
      <c r="ATF134">
        <v>0</v>
      </c>
      <c r="ATG134">
        <v>0</v>
      </c>
      <c r="ATH134">
        <v>0</v>
      </c>
      <c r="ATI134">
        <v>0</v>
      </c>
      <c r="ATK134" t="s">
        <v>2260</v>
      </c>
      <c r="ATL134">
        <v>0</v>
      </c>
      <c r="ATM134">
        <v>0</v>
      </c>
      <c r="ATN134">
        <v>0</v>
      </c>
      <c r="ATO134">
        <v>0</v>
      </c>
      <c r="ATP134">
        <v>0</v>
      </c>
      <c r="ATQ134">
        <v>0</v>
      </c>
      <c r="ATR134">
        <v>0</v>
      </c>
      <c r="ATS134">
        <v>0</v>
      </c>
      <c r="ATT134">
        <v>1</v>
      </c>
      <c r="ATV134" t="s">
        <v>2264</v>
      </c>
      <c r="ATZ134" t="s">
        <v>2307</v>
      </c>
      <c r="AUA134" t="s">
        <v>2244</v>
      </c>
      <c r="AUD134" t="s">
        <v>2308</v>
      </c>
      <c r="AUI134">
        <v>546080532</v>
      </c>
      <c r="AUJ134" s="165">
        <v>45375.350787037038</v>
      </c>
      <c r="AUM134" t="s">
        <v>2265</v>
      </c>
      <c r="AUN134" t="s">
        <v>2266</v>
      </c>
      <c r="AUO134" t="s">
        <v>2267</v>
      </c>
    </row>
    <row r="135" spans="1:565 1125:1237" x14ac:dyDescent="0.35">
      <c r="A135">
        <v>134</v>
      </c>
      <c r="B135" t="s">
        <v>2773</v>
      </c>
      <c r="C135" s="165">
        <v>45371</v>
      </c>
      <c r="D135" t="s">
        <v>2752</v>
      </c>
      <c r="E135" t="s">
        <v>2753</v>
      </c>
      <c r="F135" s="165">
        <v>45371.739481469907</v>
      </c>
      <c r="G135" s="165">
        <v>45375.373301793981</v>
      </c>
      <c r="H135" t="s">
        <v>2229</v>
      </c>
      <c r="K135" t="s">
        <v>2671</v>
      </c>
      <c r="L135" s="165">
        <v>45373</v>
      </c>
      <c r="M135" t="s">
        <v>81</v>
      </c>
      <c r="N135" t="s">
        <v>2296</v>
      </c>
      <c r="O135" t="s">
        <v>94</v>
      </c>
      <c r="P135" t="s">
        <v>2233</v>
      </c>
      <c r="S135" t="s">
        <v>2673</v>
      </c>
      <c r="T135" t="s">
        <v>2754</v>
      </c>
      <c r="V135" t="s">
        <v>2236</v>
      </c>
      <c r="X135" t="s">
        <v>2237</v>
      </c>
      <c r="AA135" t="s">
        <v>2339</v>
      </c>
      <c r="AB135">
        <v>1</v>
      </c>
      <c r="AC135">
        <v>0</v>
      </c>
      <c r="AD135">
        <v>0</v>
      </c>
      <c r="AE135">
        <v>0</v>
      </c>
      <c r="AF135">
        <v>1</v>
      </c>
      <c r="AH135" t="s">
        <v>2242</v>
      </c>
      <c r="AI135">
        <v>1250</v>
      </c>
      <c r="AJ135" t="s">
        <v>2240</v>
      </c>
      <c r="AM135">
        <v>40</v>
      </c>
      <c r="AN135">
        <v>2</v>
      </c>
      <c r="AO135">
        <v>0</v>
      </c>
      <c r="AP135">
        <v>25</v>
      </c>
      <c r="AQ135">
        <v>25</v>
      </c>
      <c r="BW135" t="s">
        <v>2244</v>
      </c>
      <c r="CS135" t="s">
        <v>2328</v>
      </c>
      <c r="CT135">
        <v>0</v>
      </c>
      <c r="CU135">
        <v>1</v>
      </c>
      <c r="CV135">
        <v>0</v>
      </c>
      <c r="CW135">
        <v>0</v>
      </c>
      <c r="CX135" t="s">
        <v>2339</v>
      </c>
      <c r="CY135">
        <v>1</v>
      </c>
      <c r="CZ135">
        <v>0</v>
      </c>
      <c r="DA135">
        <v>0</v>
      </c>
      <c r="DB135">
        <v>0</v>
      </c>
      <c r="DC135" t="s">
        <v>2329</v>
      </c>
      <c r="DD135">
        <v>0</v>
      </c>
      <c r="DE135">
        <v>0</v>
      </c>
      <c r="DF135">
        <v>0</v>
      </c>
      <c r="DG135">
        <v>0</v>
      </c>
      <c r="DH135">
        <v>0</v>
      </c>
      <c r="DI135">
        <v>1</v>
      </c>
      <c r="DJ135">
        <v>0</v>
      </c>
      <c r="DK135">
        <v>0</v>
      </c>
      <c r="DL135">
        <v>0</v>
      </c>
      <c r="DM135">
        <v>0</v>
      </c>
      <c r="DN135">
        <v>0</v>
      </c>
      <c r="DO135">
        <v>0</v>
      </c>
      <c r="EK135" t="s">
        <v>2290</v>
      </c>
      <c r="EL135">
        <v>0</v>
      </c>
      <c r="EM135">
        <v>0</v>
      </c>
      <c r="EN135">
        <v>0</v>
      </c>
      <c r="EO135">
        <v>0</v>
      </c>
      <c r="EP135">
        <v>1</v>
      </c>
      <c r="EQ135">
        <v>1</v>
      </c>
      <c r="JB135" t="s">
        <v>2774</v>
      </c>
      <c r="JC135">
        <v>0</v>
      </c>
      <c r="JD135">
        <v>0</v>
      </c>
      <c r="JE135">
        <v>0</v>
      </c>
      <c r="JF135">
        <v>1</v>
      </c>
      <c r="JG135">
        <v>1</v>
      </c>
      <c r="JH135">
        <v>1</v>
      </c>
      <c r="JI135">
        <v>1</v>
      </c>
      <c r="JJ135">
        <v>1</v>
      </c>
      <c r="JK135">
        <v>1</v>
      </c>
      <c r="JL135">
        <v>1</v>
      </c>
      <c r="JM135">
        <v>1</v>
      </c>
      <c r="JN135">
        <v>0</v>
      </c>
      <c r="JO135">
        <v>0</v>
      </c>
      <c r="JP135">
        <v>1</v>
      </c>
      <c r="JQ135">
        <v>0</v>
      </c>
      <c r="JR135">
        <v>0</v>
      </c>
      <c r="JS135">
        <v>9</v>
      </c>
      <c r="JT135">
        <v>11</v>
      </c>
      <c r="LM135" t="s">
        <v>2242</v>
      </c>
      <c r="LN135">
        <v>7500</v>
      </c>
      <c r="LO135" t="s">
        <v>2240</v>
      </c>
      <c r="LR135">
        <v>45</v>
      </c>
      <c r="LS135">
        <v>7</v>
      </c>
      <c r="LT135">
        <v>0</v>
      </c>
      <c r="LU135">
        <v>10</v>
      </c>
      <c r="LV135">
        <v>5</v>
      </c>
      <c r="LX135" t="s">
        <v>2242</v>
      </c>
      <c r="LY135">
        <v>6000</v>
      </c>
      <c r="LZ135" t="s">
        <v>2240</v>
      </c>
      <c r="MC135">
        <v>45</v>
      </c>
      <c r="MD135">
        <v>7</v>
      </c>
      <c r="ME135">
        <v>0</v>
      </c>
      <c r="MF135">
        <v>15</v>
      </c>
      <c r="MG135">
        <v>5</v>
      </c>
      <c r="MI135" t="s">
        <v>2242</v>
      </c>
      <c r="MJ135">
        <v>500</v>
      </c>
      <c r="MK135" t="s">
        <v>2240</v>
      </c>
      <c r="MN135">
        <v>20</v>
      </c>
      <c r="MO135">
        <v>1</v>
      </c>
      <c r="MP135">
        <v>0</v>
      </c>
      <c r="MQ135">
        <v>50</v>
      </c>
      <c r="MR135">
        <v>50</v>
      </c>
      <c r="MT135" t="s">
        <v>2242</v>
      </c>
      <c r="MU135">
        <v>250</v>
      </c>
      <c r="MV135" t="s">
        <v>2240</v>
      </c>
      <c r="MY135">
        <v>30</v>
      </c>
      <c r="MZ135">
        <v>1</v>
      </c>
      <c r="NA135">
        <v>0</v>
      </c>
      <c r="NB135">
        <v>30</v>
      </c>
      <c r="NC135">
        <v>30</v>
      </c>
      <c r="NE135" t="s">
        <v>2242</v>
      </c>
      <c r="NF135" t="s">
        <v>2317</v>
      </c>
      <c r="NG135">
        <v>0</v>
      </c>
      <c r="NH135">
        <v>1</v>
      </c>
      <c r="NI135">
        <v>0</v>
      </c>
      <c r="NK135">
        <v>750</v>
      </c>
      <c r="NM135" t="s">
        <v>2240</v>
      </c>
      <c r="NP135">
        <v>45</v>
      </c>
      <c r="NQ135">
        <v>1</v>
      </c>
      <c r="NR135">
        <v>0</v>
      </c>
      <c r="NS135">
        <v>30</v>
      </c>
      <c r="NT135">
        <v>30</v>
      </c>
      <c r="NV135" t="s">
        <v>2242</v>
      </c>
      <c r="NW135">
        <v>2500</v>
      </c>
      <c r="NX135" t="s">
        <v>2240</v>
      </c>
      <c r="OA135">
        <v>20</v>
      </c>
      <c r="OB135">
        <v>1</v>
      </c>
      <c r="OC135">
        <v>0</v>
      </c>
      <c r="OD135">
        <v>50</v>
      </c>
      <c r="OE135">
        <v>50</v>
      </c>
      <c r="OG135" t="s">
        <v>2242</v>
      </c>
      <c r="OH135">
        <v>3500</v>
      </c>
      <c r="OI135" t="s">
        <v>2240</v>
      </c>
      <c r="OL135">
        <v>60</v>
      </c>
      <c r="OM135">
        <v>2</v>
      </c>
      <c r="ON135">
        <v>0</v>
      </c>
      <c r="OO135">
        <v>60</v>
      </c>
      <c r="OP135">
        <v>60</v>
      </c>
      <c r="OR135" t="s">
        <v>2242</v>
      </c>
      <c r="OS135">
        <v>2500</v>
      </c>
      <c r="OT135" t="s">
        <v>2240</v>
      </c>
      <c r="OW135">
        <v>15</v>
      </c>
      <c r="OX135">
        <v>2</v>
      </c>
      <c r="OY135">
        <v>0</v>
      </c>
      <c r="OZ135">
        <v>60</v>
      </c>
      <c r="PA135">
        <v>60</v>
      </c>
      <c r="PY135" t="s">
        <v>2242</v>
      </c>
      <c r="PZ135" t="s">
        <v>2236</v>
      </c>
      <c r="QA135">
        <v>2250</v>
      </c>
      <c r="QD135" t="s">
        <v>2240</v>
      </c>
      <c r="QG135">
        <v>30</v>
      </c>
      <c r="QH135">
        <v>2</v>
      </c>
      <c r="QI135">
        <v>0</v>
      </c>
      <c r="QJ135">
        <v>60</v>
      </c>
      <c r="QK135">
        <v>60</v>
      </c>
      <c r="QX135" t="s">
        <v>2244</v>
      </c>
      <c r="SF135" t="s">
        <v>2328</v>
      </c>
      <c r="SG135">
        <v>0</v>
      </c>
      <c r="SH135">
        <v>1</v>
      </c>
      <c r="SI135">
        <v>0</v>
      </c>
      <c r="SJ135">
        <v>0</v>
      </c>
      <c r="SK135" t="s">
        <v>2560</v>
      </c>
      <c r="SL135">
        <v>0</v>
      </c>
      <c r="SM135">
        <v>0</v>
      </c>
      <c r="SN135">
        <v>0</v>
      </c>
      <c r="SO135">
        <v>0</v>
      </c>
      <c r="SP135">
        <v>0</v>
      </c>
      <c r="SQ135">
        <v>0</v>
      </c>
      <c r="SR135">
        <v>0</v>
      </c>
      <c r="SS135">
        <v>0</v>
      </c>
      <c r="ST135">
        <v>0</v>
      </c>
      <c r="SU135">
        <v>1</v>
      </c>
      <c r="SV135">
        <v>0</v>
      </c>
      <c r="SW135">
        <v>0</v>
      </c>
      <c r="SX135">
        <v>0</v>
      </c>
      <c r="SY135">
        <v>0</v>
      </c>
      <c r="SZ135">
        <v>0</v>
      </c>
      <c r="TA135">
        <v>0</v>
      </c>
      <c r="TB135" t="s">
        <v>2329</v>
      </c>
      <c r="TC135">
        <v>0</v>
      </c>
      <c r="TD135">
        <v>0</v>
      </c>
      <c r="TE135">
        <v>0</v>
      </c>
      <c r="TF135">
        <v>0</v>
      </c>
      <c r="TG135">
        <v>0</v>
      </c>
      <c r="TH135">
        <v>1</v>
      </c>
      <c r="TI135">
        <v>0</v>
      </c>
      <c r="TJ135">
        <v>0</v>
      </c>
      <c r="TK135">
        <v>0</v>
      </c>
      <c r="TL135">
        <v>0</v>
      </c>
      <c r="TM135">
        <v>0</v>
      </c>
      <c r="TN135">
        <v>0</v>
      </c>
      <c r="AQG135" t="s">
        <v>2290</v>
      </c>
      <c r="AQH135">
        <v>1</v>
      </c>
      <c r="AQI135">
        <v>0</v>
      </c>
      <c r="AQJ135">
        <v>0</v>
      </c>
      <c r="AQK135">
        <v>0</v>
      </c>
      <c r="AQL135">
        <v>0</v>
      </c>
      <c r="AQM135">
        <v>0</v>
      </c>
      <c r="AQN135">
        <v>0</v>
      </c>
      <c r="AQO135">
        <v>0</v>
      </c>
      <c r="AQP135">
        <v>0</v>
      </c>
      <c r="AQQ135">
        <v>0</v>
      </c>
      <c r="AQS135" t="s">
        <v>2256</v>
      </c>
      <c r="AQT135">
        <v>0</v>
      </c>
      <c r="AQU135">
        <v>0</v>
      </c>
      <c r="AQV135">
        <v>1</v>
      </c>
      <c r="AQW135">
        <v>1</v>
      </c>
      <c r="AQX135">
        <v>0</v>
      </c>
      <c r="AQY135">
        <v>0</v>
      </c>
      <c r="AQZ135">
        <v>0</v>
      </c>
      <c r="ARA135">
        <v>0</v>
      </c>
      <c r="ARB135">
        <v>0</v>
      </c>
      <c r="ARC135">
        <v>0</v>
      </c>
      <c r="ARD135">
        <v>0</v>
      </c>
      <c r="ARF135" t="s">
        <v>2257</v>
      </c>
      <c r="ARG135" t="s">
        <v>2258</v>
      </c>
      <c r="ARH135" t="s">
        <v>2260</v>
      </c>
      <c r="ARI135">
        <v>0</v>
      </c>
      <c r="ARJ135">
        <v>0</v>
      </c>
      <c r="ARK135">
        <v>0</v>
      </c>
      <c r="ARL135">
        <v>0</v>
      </c>
      <c r="ARM135">
        <v>1</v>
      </c>
      <c r="ARN135">
        <v>0</v>
      </c>
      <c r="ARP135" t="s">
        <v>2244</v>
      </c>
      <c r="ASA135" t="s">
        <v>2259</v>
      </c>
      <c r="ASB135" t="s">
        <v>2290</v>
      </c>
      <c r="ASC135">
        <v>1</v>
      </c>
      <c r="ASD135">
        <v>0</v>
      </c>
      <c r="ASE135">
        <v>0</v>
      </c>
      <c r="ASF135">
        <v>0</v>
      </c>
      <c r="ASG135">
        <v>0</v>
      </c>
      <c r="ASH135">
        <v>0</v>
      </c>
      <c r="ASI135">
        <v>0</v>
      </c>
      <c r="ASJ135">
        <v>0</v>
      </c>
      <c r="ASK135">
        <v>0</v>
      </c>
      <c r="ASL135">
        <v>0</v>
      </c>
      <c r="ASN135" t="s">
        <v>2290</v>
      </c>
      <c r="ASO135">
        <v>1</v>
      </c>
      <c r="ASP135">
        <v>0</v>
      </c>
      <c r="ASQ135">
        <v>0</v>
      </c>
      <c r="ASR135">
        <v>0</v>
      </c>
      <c r="ASS135">
        <v>0</v>
      </c>
      <c r="AST135">
        <v>0</v>
      </c>
      <c r="ASU135">
        <v>0</v>
      </c>
      <c r="ASV135">
        <v>0</v>
      </c>
      <c r="ASW135">
        <v>0</v>
      </c>
      <c r="ASX135">
        <v>0</v>
      </c>
      <c r="ASZ135" t="s">
        <v>2290</v>
      </c>
      <c r="ATA135">
        <v>1</v>
      </c>
      <c r="ATB135">
        <v>0</v>
      </c>
      <c r="ATC135">
        <v>0</v>
      </c>
      <c r="ATD135">
        <v>0</v>
      </c>
      <c r="ATE135">
        <v>0</v>
      </c>
      <c r="ATF135">
        <v>0</v>
      </c>
      <c r="ATG135">
        <v>0</v>
      </c>
      <c r="ATH135">
        <v>0</v>
      </c>
      <c r="ATI135">
        <v>0</v>
      </c>
      <c r="ATK135" t="s">
        <v>2260</v>
      </c>
      <c r="ATL135">
        <v>0</v>
      </c>
      <c r="ATM135">
        <v>0</v>
      </c>
      <c r="ATN135">
        <v>0</v>
      </c>
      <c r="ATO135">
        <v>0</v>
      </c>
      <c r="ATP135">
        <v>0</v>
      </c>
      <c r="ATQ135">
        <v>0</v>
      </c>
      <c r="ATR135">
        <v>0</v>
      </c>
      <c r="ATS135">
        <v>0</v>
      </c>
      <c r="ATT135">
        <v>1</v>
      </c>
      <c r="ATV135" t="s">
        <v>2264</v>
      </c>
      <c r="ATZ135" t="s">
        <v>2307</v>
      </c>
      <c r="AUA135" t="s">
        <v>2236</v>
      </c>
      <c r="AUB135" t="s">
        <v>2764</v>
      </c>
      <c r="AUD135" t="s">
        <v>2758</v>
      </c>
      <c r="AUI135">
        <v>546087538</v>
      </c>
      <c r="AUJ135" s="165">
        <v>45375.373391203699</v>
      </c>
      <c r="AUM135" t="s">
        <v>2265</v>
      </c>
      <c r="AUN135" t="s">
        <v>2266</v>
      </c>
      <c r="AUO135" t="s">
        <v>2267</v>
      </c>
    </row>
    <row r="136" spans="1:565 1125:1237" x14ac:dyDescent="0.35">
      <c r="A136">
        <v>135</v>
      </c>
      <c r="B136" t="s">
        <v>2775</v>
      </c>
      <c r="C136" s="165">
        <v>45371</v>
      </c>
      <c r="D136" t="s">
        <v>2752</v>
      </c>
      <c r="E136" t="s">
        <v>2753</v>
      </c>
      <c r="F136" s="165">
        <v>45371.740859606478</v>
      </c>
      <c r="G136" s="165">
        <v>45375.386427731493</v>
      </c>
      <c r="H136" t="s">
        <v>2229</v>
      </c>
      <c r="K136" t="s">
        <v>2671</v>
      </c>
      <c r="L136" s="165">
        <v>45373</v>
      </c>
      <c r="M136" t="s">
        <v>81</v>
      </c>
      <c r="N136" t="s">
        <v>2296</v>
      </c>
      <c r="O136" t="s">
        <v>94</v>
      </c>
      <c r="P136" t="s">
        <v>2233</v>
      </c>
      <c r="S136" t="s">
        <v>2673</v>
      </c>
      <c r="T136" t="s">
        <v>2754</v>
      </c>
      <c r="V136" t="s">
        <v>2236</v>
      </c>
      <c r="X136" t="s">
        <v>2237</v>
      </c>
      <c r="AA136" t="s">
        <v>2300</v>
      </c>
      <c r="AB136">
        <v>0</v>
      </c>
      <c r="AC136">
        <v>0</v>
      </c>
      <c r="AD136">
        <v>1</v>
      </c>
      <c r="AE136">
        <v>0</v>
      </c>
      <c r="AF136">
        <v>1</v>
      </c>
      <c r="AI136"/>
      <c r="BH136" t="s">
        <v>2242</v>
      </c>
      <c r="BI136" t="s">
        <v>2301</v>
      </c>
      <c r="BJ136">
        <v>1</v>
      </c>
      <c r="BK136">
        <v>1</v>
      </c>
      <c r="BL136">
        <v>400</v>
      </c>
      <c r="BM136">
        <v>300</v>
      </c>
      <c r="BN136" t="s">
        <v>2240</v>
      </c>
      <c r="BQ136">
        <v>30</v>
      </c>
      <c r="BR136">
        <v>2</v>
      </c>
      <c r="BS136">
        <v>0</v>
      </c>
      <c r="BT136">
        <v>240</v>
      </c>
      <c r="BU136">
        <v>240</v>
      </c>
      <c r="BW136" t="s">
        <v>2244</v>
      </c>
      <c r="CS136" t="s">
        <v>2245</v>
      </c>
      <c r="CT136">
        <v>1</v>
      </c>
      <c r="CU136">
        <v>0</v>
      </c>
      <c r="CV136">
        <v>0</v>
      </c>
      <c r="CW136">
        <v>0</v>
      </c>
      <c r="EK136" t="s">
        <v>2290</v>
      </c>
      <c r="EL136">
        <v>0</v>
      </c>
      <c r="EM136">
        <v>0</v>
      </c>
      <c r="EN136">
        <v>0</v>
      </c>
      <c r="EO136">
        <v>0</v>
      </c>
      <c r="EP136">
        <v>1</v>
      </c>
      <c r="EQ136">
        <v>1</v>
      </c>
      <c r="JB136" t="s">
        <v>2776</v>
      </c>
      <c r="JC136">
        <v>0</v>
      </c>
      <c r="JD136">
        <v>0</v>
      </c>
      <c r="JE136">
        <v>0</v>
      </c>
      <c r="JF136">
        <v>1</v>
      </c>
      <c r="JG136">
        <v>1</v>
      </c>
      <c r="JH136">
        <v>0</v>
      </c>
      <c r="JI136">
        <v>0</v>
      </c>
      <c r="JJ136">
        <v>0</v>
      </c>
      <c r="JK136">
        <v>0</v>
      </c>
      <c r="JL136">
        <v>0</v>
      </c>
      <c r="JM136">
        <v>0</v>
      </c>
      <c r="JN136">
        <v>0</v>
      </c>
      <c r="JO136">
        <v>1</v>
      </c>
      <c r="JP136">
        <v>1</v>
      </c>
      <c r="JQ136">
        <v>0</v>
      </c>
      <c r="JR136">
        <v>0</v>
      </c>
      <c r="JS136">
        <v>4</v>
      </c>
      <c r="JT136">
        <v>6</v>
      </c>
      <c r="LM136" t="s">
        <v>2242</v>
      </c>
      <c r="LN136">
        <v>7500</v>
      </c>
      <c r="LO136" t="s">
        <v>2240</v>
      </c>
      <c r="LR136">
        <v>30</v>
      </c>
      <c r="LS136">
        <v>5</v>
      </c>
      <c r="LT136">
        <v>0</v>
      </c>
      <c r="LU136">
        <v>10</v>
      </c>
      <c r="LV136">
        <v>5</v>
      </c>
      <c r="LX136" t="s">
        <v>2242</v>
      </c>
      <c r="LY136">
        <v>6000</v>
      </c>
      <c r="LZ136" t="s">
        <v>2240</v>
      </c>
      <c r="MC136">
        <v>30</v>
      </c>
      <c r="MD136">
        <v>5</v>
      </c>
      <c r="ME136">
        <v>0</v>
      </c>
      <c r="MF136">
        <v>10</v>
      </c>
      <c r="MG136">
        <v>5</v>
      </c>
      <c r="PN136" t="s">
        <v>2239</v>
      </c>
      <c r="PO136">
        <v>1500</v>
      </c>
      <c r="PP136" t="s">
        <v>2240</v>
      </c>
      <c r="PS136">
        <v>15</v>
      </c>
      <c r="PT136">
        <v>1</v>
      </c>
      <c r="PU136">
        <v>0</v>
      </c>
      <c r="PV136">
        <v>25</v>
      </c>
      <c r="PW136">
        <v>25</v>
      </c>
      <c r="PY136" t="s">
        <v>2242</v>
      </c>
      <c r="PZ136" t="s">
        <v>2236</v>
      </c>
      <c r="QA136">
        <v>2250</v>
      </c>
      <c r="QD136" t="s">
        <v>2240</v>
      </c>
      <c r="QG136">
        <v>30</v>
      </c>
      <c r="QH136">
        <v>2</v>
      </c>
      <c r="QI136">
        <v>0</v>
      </c>
      <c r="QJ136">
        <v>50</v>
      </c>
      <c r="QK136">
        <v>50</v>
      </c>
      <c r="QX136" t="s">
        <v>2244</v>
      </c>
      <c r="SF136" t="s">
        <v>2361</v>
      </c>
      <c r="SG136">
        <v>0</v>
      </c>
      <c r="SH136">
        <v>0</v>
      </c>
      <c r="SI136">
        <v>1</v>
      </c>
      <c r="SJ136">
        <v>0</v>
      </c>
      <c r="TP136" t="s">
        <v>2443</v>
      </c>
      <c r="TQ136">
        <v>0</v>
      </c>
      <c r="TR136">
        <v>0</v>
      </c>
      <c r="TS136">
        <v>0</v>
      </c>
      <c r="TT136">
        <v>0</v>
      </c>
      <c r="TU136">
        <v>0</v>
      </c>
      <c r="TV136">
        <v>0</v>
      </c>
      <c r="TW136">
        <v>0</v>
      </c>
      <c r="TX136">
        <v>0</v>
      </c>
      <c r="TY136">
        <v>0</v>
      </c>
      <c r="TZ136">
        <v>0</v>
      </c>
      <c r="UA136">
        <v>0</v>
      </c>
      <c r="UB136">
        <v>0</v>
      </c>
      <c r="UC136">
        <v>1</v>
      </c>
      <c r="UD136">
        <v>0</v>
      </c>
      <c r="UE136">
        <v>0</v>
      </c>
      <c r="UF136">
        <v>0</v>
      </c>
      <c r="UG136" t="s">
        <v>2362</v>
      </c>
      <c r="UH136">
        <v>0</v>
      </c>
      <c r="UI136">
        <v>0</v>
      </c>
      <c r="UJ136">
        <v>0</v>
      </c>
      <c r="UK136">
        <v>0</v>
      </c>
      <c r="UL136">
        <v>0</v>
      </c>
      <c r="UM136">
        <v>1</v>
      </c>
      <c r="UN136">
        <v>0</v>
      </c>
      <c r="UO136">
        <v>0</v>
      </c>
      <c r="UP136">
        <v>0</v>
      </c>
      <c r="UQ136">
        <v>0</v>
      </c>
      <c r="UR136">
        <v>0</v>
      </c>
      <c r="US136">
        <v>0</v>
      </c>
      <c r="AQG136" t="s">
        <v>2290</v>
      </c>
      <c r="AQH136">
        <v>1</v>
      </c>
      <c r="AQI136">
        <v>0</v>
      </c>
      <c r="AQJ136">
        <v>0</v>
      </c>
      <c r="AQK136">
        <v>0</v>
      </c>
      <c r="AQL136">
        <v>0</v>
      </c>
      <c r="AQM136">
        <v>0</v>
      </c>
      <c r="AQN136">
        <v>0</v>
      </c>
      <c r="AQO136">
        <v>0</v>
      </c>
      <c r="AQP136">
        <v>0</v>
      </c>
      <c r="AQQ136">
        <v>0</v>
      </c>
      <c r="AQS136" t="s">
        <v>2256</v>
      </c>
      <c r="AQT136">
        <v>0</v>
      </c>
      <c r="AQU136">
        <v>0</v>
      </c>
      <c r="AQV136">
        <v>1</v>
      </c>
      <c r="AQW136">
        <v>1</v>
      </c>
      <c r="AQX136">
        <v>0</v>
      </c>
      <c r="AQY136">
        <v>0</v>
      </c>
      <c r="AQZ136">
        <v>0</v>
      </c>
      <c r="ARA136">
        <v>0</v>
      </c>
      <c r="ARB136">
        <v>0</v>
      </c>
      <c r="ARC136">
        <v>0</v>
      </c>
      <c r="ARD136">
        <v>0</v>
      </c>
      <c r="ARF136" t="s">
        <v>2257</v>
      </c>
      <c r="ARG136" t="s">
        <v>2258</v>
      </c>
      <c r="ARH136" t="s">
        <v>2260</v>
      </c>
      <c r="ARI136">
        <v>0</v>
      </c>
      <c r="ARJ136">
        <v>0</v>
      </c>
      <c r="ARK136">
        <v>0</v>
      </c>
      <c r="ARL136">
        <v>0</v>
      </c>
      <c r="ARM136">
        <v>1</v>
      </c>
      <c r="ARN136">
        <v>0</v>
      </c>
      <c r="ARP136" t="s">
        <v>2244</v>
      </c>
      <c r="ASA136" t="s">
        <v>2259</v>
      </c>
      <c r="ASB136" t="s">
        <v>2290</v>
      </c>
      <c r="ASC136">
        <v>1</v>
      </c>
      <c r="ASD136">
        <v>0</v>
      </c>
      <c r="ASE136">
        <v>0</v>
      </c>
      <c r="ASF136">
        <v>0</v>
      </c>
      <c r="ASG136">
        <v>0</v>
      </c>
      <c r="ASH136">
        <v>0</v>
      </c>
      <c r="ASI136">
        <v>0</v>
      </c>
      <c r="ASJ136">
        <v>0</v>
      </c>
      <c r="ASK136">
        <v>0</v>
      </c>
      <c r="ASL136">
        <v>0</v>
      </c>
      <c r="ASN136" t="s">
        <v>2290</v>
      </c>
      <c r="ASO136">
        <v>1</v>
      </c>
      <c r="ASP136">
        <v>0</v>
      </c>
      <c r="ASQ136">
        <v>0</v>
      </c>
      <c r="ASR136">
        <v>0</v>
      </c>
      <c r="ASS136">
        <v>0</v>
      </c>
      <c r="AST136">
        <v>0</v>
      </c>
      <c r="ASU136">
        <v>0</v>
      </c>
      <c r="ASV136">
        <v>0</v>
      </c>
      <c r="ASW136">
        <v>0</v>
      </c>
      <c r="ASX136">
        <v>0</v>
      </c>
      <c r="ASZ136" t="s">
        <v>2290</v>
      </c>
      <c r="ATA136">
        <v>1</v>
      </c>
      <c r="ATB136">
        <v>0</v>
      </c>
      <c r="ATC136">
        <v>0</v>
      </c>
      <c r="ATD136">
        <v>0</v>
      </c>
      <c r="ATE136">
        <v>0</v>
      </c>
      <c r="ATF136">
        <v>0</v>
      </c>
      <c r="ATG136">
        <v>0</v>
      </c>
      <c r="ATH136">
        <v>0</v>
      </c>
      <c r="ATI136">
        <v>0</v>
      </c>
      <c r="ATK136" t="s">
        <v>2290</v>
      </c>
      <c r="ATL136">
        <v>1</v>
      </c>
      <c r="ATM136">
        <v>0</v>
      </c>
      <c r="ATN136">
        <v>0</v>
      </c>
      <c r="ATO136">
        <v>0</v>
      </c>
      <c r="ATP136">
        <v>0</v>
      </c>
      <c r="ATQ136">
        <v>0</v>
      </c>
      <c r="ATR136">
        <v>0</v>
      </c>
      <c r="ATS136">
        <v>0</v>
      </c>
      <c r="ATT136">
        <v>0</v>
      </c>
      <c r="ATV136" t="s">
        <v>2264</v>
      </c>
      <c r="ATZ136" t="s">
        <v>2436</v>
      </c>
      <c r="AUA136" t="s">
        <v>2260</v>
      </c>
      <c r="AUD136" t="s">
        <v>2308</v>
      </c>
      <c r="AUI136">
        <v>546091914</v>
      </c>
      <c r="AUJ136" s="165">
        <v>45375.386516203696</v>
      </c>
      <c r="AUM136" t="s">
        <v>2265</v>
      </c>
      <c r="AUN136" t="s">
        <v>2266</v>
      </c>
      <c r="AUO136" t="s">
        <v>2267</v>
      </c>
    </row>
    <row r="137" spans="1:565 1125:1237" x14ac:dyDescent="0.35">
      <c r="A137">
        <v>136</v>
      </c>
      <c r="B137" t="s">
        <v>2777</v>
      </c>
      <c r="C137" s="165">
        <v>45371</v>
      </c>
      <c r="D137" t="s">
        <v>2752</v>
      </c>
      <c r="E137" t="s">
        <v>2753</v>
      </c>
      <c r="F137" s="165">
        <v>45371.742328958331</v>
      </c>
      <c r="G137" s="165">
        <v>45375.394788356483</v>
      </c>
      <c r="H137" t="s">
        <v>2229</v>
      </c>
      <c r="K137" t="s">
        <v>2671</v>
      </c>
      <c r="L137" s="165">
        <v>45373</v>
      </c>
      <c r="M137" t="s">
        <v>81</v>
      </c>
      <c r="N137" t="s">
        <v>2296</v>
      </c>
      <c r="O137" t="s">
        <v>94</v>
      </c>
      <c r="P137" t="s">
        <v>2233</v>
      </c>
      <c r="S137" t="s">
        <v>2673</v>
      </c>
      <c r="T137" t="s">
        <v>2754</v>
      </c>
      <c r="V137" t="s">
        <v>2236</v>
      </c>
      <c r="X137" t="s">
        <v>2278</v>
      </c>
      <c r="AA137" t="s">
        <v>2290</v>
      </c>
      <c r="AB137">
        <v>0</v>
      </c>
      <c r="AC137">
        <v>0</v>
      </c>
      <c r="AD137">
        <v>0</v>
      </c>
      <c r="AE137">
        <v>1</v>
      </c>
      <c r="AF137">
        <v>1</v>
      </c>
      <c r="AI137"/>
      <c r="EK137" t="s">
        <v>2246</v>
      </c>
      <c r="EL137">
        <v>1</v>
      </c>
      <c r="EM137">
        <v>1</v>
      </c>
      <c r="EN137">
        <v>1</v>
      </c>
      <c r="EO137">
        <v>1</v>
      </c>
      <c r="EP137">
        <v>0</v>
      </c>
      <c r="EQ137">
        <v>4</v>
      </c>
      <c r="ES137" t="s">
        <v>2242</v>
      </c>
      <c r="ET137">
        <v>5000</v>
      </c>
      <c r="EU137" t="s">
        <v>2240</v>
      </c>
      <c r="EX137">
        <v>45</v>
      </c>
      <c r="EY137">
        <v>2</v>
      </c>
      <c r="EZ137">
        <v>0</v>
      </c>
      <c r="FA137">
        <v>100</v>
      </c>
      <c r="FB137">
        <v>100</v>
      </c>
      <c r="FD137" t="s">
        <v>2242</v>
      </c>
      <c r="FE137">
        <v>10000</v>
      </c>
      <c r="FF137" t="s">
        <v>2240</v>
      </c>
      <c r="FI137">
        <v>15</v>
      </c>
      <c r="FJ137">
        <v>2</v>
      </c>
      <c r="FK137">
        <v>0</v>
      </c>
      <c r="FL137">
        <v>30</v>
      </c>
      <c r="FM137">
        <v>30</v>
      </c>
      <c r="FO137" t="s">
        <v>2242</v>
      </c>
      <c r="FP137">
        <v>1500</v>
      </c>
      <c r="FQ137" t="s">
        <v>2240</v>
      </c>
      <c r="FT137">
        <v>60</v>
      </c>
      <c r="FU137">
        <v>2</v>
      </c>
      <c r="FV137">
        <v>0</v>
      </c>
      <c r="FW137">
        <v>100</v>
      </c>
      <c r="FX137">
        <v>100</v>
      </c>
      <c r="FZ137" t="s">
        <v>2242</v>
      </c>
      <c r="GA137">
        <v>1750</v>
      </c>
      <c r="GB137" t="s">
        <v>2240</v>
      </c>
      <c r="GE137">
        <v>60</v>
      </c>
      <c r="GF137">
        <v>2</v>
      </c>
      <c r="GG137">
        <v>0</v>
      </c>
      <c r="GH137">
        <v>60</v>
      </c>
      <c r="GI137">
        <v>60</v>
      </c>
      <c r="GK137" t="s">
        <v>2244</v>
      </c>
      <c r="HH137" t="s">
        <v>2361</v>
      </c>
      <c r="HI137">
        <v>0</v>
      </c>
      <c r="HJ137">
        <v>0</v>
      </c>
      <c r="HK137">
        <v>1</v>
      </c>
      <c r="HL137">
        <v>0</v>
      </c>
      <c r="IG137" t="s">
        <v>2760</v>
      </c>
      <c r="IH137">
        <v>0</v>
      </c>
      <c r="II137">
        <v>0</v>
      </c>
      <c r="IJ137">
        <v>1</v>
      </c>
      <c r="IK137">
        <v>1</v>
      </c>
      <c r="IL137">
        <v>0</v>
      </c>
      <c r="IM137" t="s">
        <v>2362</v>
      </c>
      <c r="IN137">
        <v>0</v>
      </c>
      <c r="IO137">
        <v>0</v>
      </c>
      <c r="IP137">
        <v>0</v>
      </c>
      <c r="IQ137">
        <v>0</v>
      </c>
      <c r="IR137">
        <v>0</v>
      </c>
      <c r="IS137">
        <v>1</v>
      </c>
      <c r="IT137">
        <v>0</v>
      </c>
      <c r="IU137">
        <v>0</v>
      </c>
      <c r="IV137">
        <v>0</v>
      </c>
      <c r="IW137">
        <v>0</v>
      </c>
      <c r="IX137">
        <v>0</v>
      </c>
      <c r="IY137">
        <v>0</v>
      </c>
      <c r="JB137" t="s">
        <v>2455</v>
      </c>
      <c r="JC137">
        <v>0</v>
      </c>
      <c r="JD137">
        <v>0</v>
      </c>
      <c r="JE137">
        <v>0</v>
      </c>
      <c r="JF137">
        <v>0</v>
      </c>
      <c r="JG137">
        <v>0</v>
      </c>
      <c r="JH137">
        <v>0</v>
      </c>
      <c r="JI137">
        <v>0</v>
      </c>
      <c r="JJ137">
        <v>0</v>
      </c>
      <c r="JK137">
        <v>0</v>
      </c>
      <c r="JL137">
        <v>0</v>
      </c>
      <c r="JM137">
        <v>0</v>
      </c>
      <c r="JN137">
        <v>0</v>
      </c>
      <c r="JO137">
        <v>0</v>
      </c>
      <c r="JP137">
        <v>0</v>
      </c>
      <c r="JQ137">
        <v>1</v>
      </c>
      <c r="JR137">
        <v>0</v>
      </c>
      <c r="JS137">
        <v>1</v>
      </c>
      <c r="JT137">
        <v>6</v>
      </c>
      <c r="QM137" t="s">
        <v>2242</v>
      </c>
      <c r="QN137">
        <v>300</v>
      </c>
      <c r="QO137" t="s">
        <v>2240</v>
      </c>
      <c r="QR137">
        <v>45</v>
      </c>
      <c r="QS137">
        <v>1</v>
      </c>
      <c r="QT137">
        <v>0</v>
      </c>
      <c r="QU137">
        <v>120</v>
      </c>
      <c r="QV137">
        <v>120</v>
      </c>
      <c r="QX137" t="s">
        <v>2244</v>
      </c>
      <c r="SF137" t="s">
        <v>2245</v>
      </c>
      <c r="SG137">
        <v>1</v>
      </c>
      <c r="SH137">
        <v>0</v>
      </c>
      <c r="SI137">
        <v>0</v>
      </c>
      <c r="SJ137">
        <v>0</v>
      </c>
      <c r="AQG137" t="s">
        <v>2290</v>
      </c>
      <c r="AQH137">
        <v>1</v>
      </c>
      <c r="AQI137">
        <v>0</v>
      </c>
      <c r="AQJ137">
        <v>0</v>
      </c>
      <c r="AQK137">
        <v>0</v>
      </c>
      <c r="AQL137">
        <v>0</v>
      </c>
      <c r="AQM137">
        <v>0</v>
      </c>
      <c r="AQN137">
        <v>0</v>
      </c>
      <c r="AQO137">
        <v>0</v>
      </c>
      <c r="AQP137">
        <v>0</v>
      </c>
      <c r="AQQ137">
        <v>0</v>
      </c>
      <c r="AQS137" t="s">
        <v>2256</v>
      </c>
      <c r="AQT137">
        <v>0</v>
      </c>
      <c r="AQU137">
        <v>0</v>
      </c>
      <c r="AQV137">
        <v>1</v>
      </c>
      <c r="AQW137">
        <v>1</v>
      </c>
      <c r="AQX137">
        <v>0</v>
      </c>
      <c r="AQY137">
        <v>0</v>
      </c>
      <c r="AQZ137">
        <v>0</v>
      </c>
      <c r="ARA137">
        <v>0</v>
      </c>
      <c r="ARB137">
        <v>0</v>
      </c>
      <c r="ARC137">
        <v>0</v>
      </c>
      <c r="ARD137">
        <v>0</v>
      </c>
      <c r="ARF137" t="s">
        <v>2257</v>
      </c>
      <c r="ARG137" t="s">
        <v>2258</v>
      </c>
      <c r="ARH137" t="s">
        <v>2260</v>
      </c>
      <c r="ARI137">
        <v>0</v>
      </c>
      <c r="ARJ137">
        <v>0</v>
      </c>
      <c r="ARK137">
        <v>0</v>
      </c>
      <c r="ARL137">
        <v>0</v>
      </c>
      <c r="ARM137">
        <v>1</v>
      </c>
      <c r="ARN137">
        <v>0</v>
      </c>
      <c r="ARP137" t="s">
        <v>2236</v>
      </c>
      <c r="ASA137" t="s">
        <v>2259</v>
      </c>
      <c r="ASB137" t="s">
        <v>2290</v>
      </c>
      <c r="ASC137">
        <v>1</v>
      </c>
      <c r="ASD137">
        <v>0</v>
      </c>
      <c r="ASE137">
        <v>0</v>
      </c>
      <c r="ASF137">
        <v>0</v>
      </c>
      <c r="ASG137">
        <v>0</v>
      </c>
      <c r="ASH137">
        <v>0</v>
      </c>
      <c r="ASI137">
        <v>0</v>
      </c>
      <c r="ASJ137">
        <v>0</v>
      </c>
      <c r="ASK137">
        <v>0</v>
      </c>
      <c r="ASL137">
        <v>0</v>
      </c>
      <c r="ASN137" t="s">
        <v>2290</v>
      </c>
      <c r="ASO137">
        <v>1</v>
      </c>
      <c r="ASP137">
        <v>0</v>
      </c>
      <c r="ASQ137">
        <v>0</v>
      </c>
      <c r="ASR137">
        <v>0</v>
      </c>
      <c r="ASS137">
        <v>0</v>
      </c>
      <c r="AST137">
        <v>0</v>
      </c>
      <c r="ASU137">
        <v>0</v>
      </c>
      <c r="ASV137">
        <v>0</v>
      </c>
      <c r="ASW137">
        <v>0</v>
      </c>
      <c r="ASX137">
        <v>0</v>
      </c>
      <c r="ASZ137" t="s">
        <v>2290</v>
      </c>
      <c r="ATA137">
        <v>1</v>
      </c>
      <c r="ATB137">
        <v>0</v>
      </c>
      <c r="ATC137">
        <v>0</v>
      </c>
      <c r="ATD137">
        <v>0</v>
      </c>
      <c r="ATE137">
        <v>0</v>
      </c>
      <c r="ATF137">
        <v>0</v>
      </c>
      <c r="ATG137">
        <v>0</v>
      </c>
      <c r="ATH137">
        <v>0</v>
      </c>
      <c r="ATI137">
        <v>0</v>
      </c>
      <c r="ATK137" t="s">
        <v>2290</v>
      </c>
      <c r="ATL137">
        <v>1</v>
      </c>
      <c r="ATM137">
        <v>0</v>
      </c>
      <c r="ATN137">
        <v>0</v>
      </c>
      <c r="ATO137">
        <v>0</v>
      </c>
      <c r="ATP137">
        <v>0</v>
      </c>
      <c r="ATQ137">
        <v>0</v>
      </c>
      <c r="ATR137">
        <v>0</v>
      </c>
      <c r="ATS137">
        <v>0</v>
      </c>
      <c r="ATT137">
        <v>0</v>
      </c>
      <c r="ATV137" t="s">
        <v>2264</v>
      </c>
      <c r="ATZ137" t="s">
        <v>2436</v>
      </c>
      <c r="AUA137" t="s">
        <v>2236</v>
      </c>
      <c r="AUB137" t="s">
        <v>2778</v>
      </c>
      <c r="AUD137" t="s">
        <v>2779</v>
      </c>
      <c r="AUI137">
        <v>546095050</v>
      </c>
      <c r="AUJ137" s="165">
        <v>45375.394872685181</v>
      </c>
      <c r="AUM137" t="s">
        <v>2265</v>
      </c>
      <c r="AUN137" t="s">
        <v>2266</v>
      </c>
      <c r="AUO137" t="s">
        <v>2267</v>
      </c>
    </row>
    <row r="138" spans="1:565 1125:1237" x14ac:dyDescent="0.35">
      <c r="A138">
        <v>137</v>
      </c>
      <c r="B138" t="s">
        <v>2780</v>
      </c>
      <c r="C138" s="165">
        <v>45371</v>
      </c>
      <c r="D138" t="s">
        <v>2752</v>
      </c>
      <c r="E138" t="s">
        <v>2753</v>
      </c>
      <c r="F138" s="165">
        <v>45371.746187997684</v>
      </c>
      <c r="G138" s="165">
        <v>45375.401723541669</v>
      </c>
      <c r="H138" t="s">
        <v>2229</v>
      </c>
      <c r="K138" t="s">
        <v>2671</v>
      </c>
      <c r="L138" s="165">
        <v>45374</v>
      </c>
      <c r="M138" t="s">
        <v>81</v>
      </c>
      <c r="N138" t="s">
        <v>2296</v>
      </c>
      <c r="O138" t="s">
        <v>94</v>
      </c>
      <c r="P138" t="s">
        <v>2233</v>
      </c>
      <c r="S138" t="s">
        <v>2673</v>
      </c>
      <c r="T138" t="s">
        <v>2754</v>
      </c>
      <c r="V138" t="s">
        <v>2236</v>
      </c>
      <c r="X138" t="s">
        <v>2278</v>
      </c>
      <c r="AA138" t="s">
        <v>2300</v>
      </c>
      <c r="AB138">
        <v>0</v>
      </c>
      <c r="AC138">
        <v>0</v>
      </c>
      <c r="AD138">
        <v>1</v>
      </c>
      <c r="AE138">
        <v>0</v>
      </c>
      <c r="AF138">
        <v>1</v>
      </c>
      <c r="AI138"/>
      <c r="BH138" t="s">
        <v>2242</v>
      </c>
      <c r="BI138" t="s">
        <v>2301</v>
      </c>
      <c r="BJ138">
        <v>1</v>
      </c>
      <c r="BK138">
        <v>1</v>
      </c>
      <c r="BL138">
        <v>400</v>
      </c>
      <c r="BM138">
        <v>300</v>
      </c>
      <c r="BN138" t="s">
        <v>2240</v>
      </c>
      <c r="BQ138">
        <v>30</v>
      </c>
      <c r="BR138">
        <v>2</v>
      </c>
      <c r="BS138">
        <v>0</v>
      </c>
      <c r="BT138">
        <v>480</v>
      </c>
      <c r="BU138">
        <v>480</v>
      </c>
      <c r="BW138" t="s">
        <v>2244</v>
      </c>
      <c r="CS138" t="s">
        <v>2245</v>
      </c>
      <c r="CT138">
        <v>1</v>
      </c>
      <c r="CU138">
        <v>0</v>
      </c>
      <c r="CV138">
        <v>0</v>
      </c>
      <c r="CW138">
        <v>0</v>
      </c>
      <c r="EK138" t="s">
        <v>2290</v>
      </c>
      <c r="EL138">
        <v>0</v>
      </c>
      <c r="EM138">
        <v>0</v>
      </c>
      <c r="EN138">
        <v>0</v>
      </c>
      <c r="EO138">
        <v>0</v>
      </c>
      <c r="EP138">
        <v>1</v>
      </c>
      <c r="EQ138">
        <v>1</v>
      </c>
      <c r="JB138" t="s">
        <v>2781</v>
      </c>
      <c r="JC138">
        <v>0</v>
      </c>
      <c r="JD138">
        <v>1</v>
      </c>
      <c r="JE138">
        <v>1</v>
      </c>
      <c r="JF138">
        <v>0</v>
      </c>
      <c r="JG138">
        <v>0</v>
      </c>
      <c r="JH138">
        <v>0</v>
      </c>
      <c r="JI138">
        <v>0</v>
      </c>
      <c r="JJ138">
        <v>0</v>
      </c>
      <c r="JK138">
        <v>0</v>
      </c>
      <c r="JL138">
        <v>0</v>
      </c>
      <c r="JM138">
        <v>0</v>
      </c>
      <c r="JN138">
        <v>0</v>
      </c>
      <c r="JO138">
        <v>0</v>
      </c>
      <c r="JP138">
        <v>1</v>
      </c>
      <c r="JQ138">
        <v>0</v>
      </c>
      <c r="JR138">
        <v>0</v>
      </c>
      <c r="JS138">
        <v>3</v>
      </c>
      <c r="JT138">
        <v>5</v>
      </c>
      <c r="KG138" t="s">
        <v>2239</v>
      </c>
      <c r="KH138" t="s">
        <v>2577</v>
      </c>
      <c r="KI138">
        <v>0</v>
      </c>
      <c r="KJ138">
        <v>1</v>
      </c>
      <c r="KL138">
        <v>100</v>
      </c>
      <c r="KM138" t="s">
        <v>2248</v>
      </c>
      <c r="KP138">
        <v>30</v>
      </c>
      <c r="KQ138">
        <v>10</v>
      </c>
      <c r="KR138">
        <v>0</v>
      </c>
      <c r="KS138">
        <v>20</v>
      </c>
      <c r="KT138">
        <v>0</v>
      </c>
      <c r="KV138" t="s">
        <v>2239</v>
      </c>
      <c r="KW138" t="s">
        <v>2250</v>
      </c>
      <c r="KX138">
        <v>0</v>
      </c>
      <c r="KY138">
        <v>1</v>
      </c>
      <c r="KZ138">
        <v>1</v>
      </c>
      <c r="LB138">
        <v>25000</v>
      </c>
      <c r="LC138">
        <v>25000</v>
      </c>
      <c r="LD138" t="s">
        <v>2240</v>
      </c>
      <c r="LG138">
        <v>15</v>
      </c>
      <c r="LH138">
        <v>5</v>
      </c>
      <c r="LI138">
        <v>0</v>
      </c>
      <c r="LJ138">
        <v>50</v>
      </c>
      <c r="LK138">
        <v>15</v>
      </c>
      <c r="PY138" t="s">
        <v>2242</v>
      </c>
      <c r="PZ138" t="s">
        <v>2236</v>
      </c>
      <c r="QA138">
        <v>2250</v>
      </c>
      <c r="QD138" t="s">
        <v>2240</v>
      </c>
      <c r="QG138">
        <v>45</v>
      </c>
      <c r="QH138">
        <v>1</v>
      </c>
      <c r="QI138">
        <v>0</v>
      </c>
      <c r="QJ138">
        <v>120</v>
      </c>
      <c r="QK138">
        <v>120</v>
      </c>
      <c r="QX138" t="s">
        <v>2244</v>
      </c>
      <c r="SF138" t="s">
        <v>2245</v>
      </c>
      <c r="SG138">
        <v>1</v>
      </c>
      <c r="SH138">
        <v>0</v>
      </c>
      <c r="SI138">
        <v>0</v>
      </c>
      <c r="SJ138">
        <v>0</v>
      </c>
      <c r="AQG138" t="s">
        <v>2290</v>
      </c>
      <c r="AQH138">
        <v>1</v>
      </c>
      <c r="AQI138">
        <v>0</v>
      </c>
      <c r="AQJ138">
        <v>0</v>
      </c>
      <c r="AQK138">
        <v>0</v>
      </c>
      <c r="AQL138">
        <v>0</v>
      </c>
      <c r="AQM138">
        <v>0</v>
      </c>
      <c r="AQN138">
        <v>0</v>
      </c>
      <c r="AQO138">
        <v>0</v>
      </c>
      <c r="AQP138">
        <v>0</v>
      </c>
      <c r="AQQ138">
        <v>0</v>
      </c>
      <c r="AQS138" t="s">
        <v>2256</v>
      </c>
      <c r="AQT138">
        <v>0</v>
      </c>
      <c r="AQU138">
        <v>0</v>
      </c>
      <c r="AQV138">
        <v>1</v>
      </c>
      <c r="AQW138">
        <v>1</v>
      </c>
      <c r="AQX138">
        <v>0</v>
      </c>
      <c r="AQY138">
        <v>0</v>
      </c>
      <c r="AQZ138">
        <v>0</v>
      </c>
      <c r="ARA138">
        <v>0</v>
      </c>
      <c r="ARB138">
        <v>0</v>
      </c>
      <c r="ARC138">
        <v>0</v>
      </c>
      <c r="ARD138">
        <v>0</v>
      </c>
      <c r="ARF138" t="s">
        <v>2257</v>
      </c>
      <c r="ARG138" t="s">
        <v>2258</v>
      </c>
      <c r="ARH138" t="s">
        <v>2260</v>
      </c>
      <c r="ARI138">
        <v>0</v>
      </c>
      <c r="ARJ138">
        <v>0</v>
      </c>
      <c r="ARK138">
        <v>0</v>
      </c>
      <c r="ARL138">
        <v>0</v>
      </c>
      <c r="ARM138">
        <v>1</v>
      </c>
      <c r="ARN138">
        <v>0</v>
      </c>
      <c r="ARP138" t="s">
        <v>2236</v>
      </c>
      <c r="ASA138" t="s">
        <v>2259</v>
      </c>
      <c r="ASB138" t="s">
        <v>2290</v>
      </c>
      <c r="ASC138">
        <v>1</v>
      </c>
      <c r="ASD138">
        <v>0</v>
      </c>
      <c r="ASE138">
        <v>0</v>
      </c>
      <c r="ASF138">
        <v>0</v>
      </c>
      <c r="ASG138">
        <v>0</v>
      </c>
      <c r="ASH138">
        <v>0</v>
      </c>
      <c r="ASI138">
        <v>0</v>
      </c>
      <c r="ASJ138">
        <v>0</v>
      </c>
      <c r="ASK138">
        <v>0</v>
      </c>
      <c r="ASL138">
        <v>0</v>
      </c>
      <c r="ASN138" t="s">
        <v>2290</v>
      </c>
      <c r="ASO138">
        <v>1</v>
      </c>
      <c r="ASP138">
        <v>0</v>
      </c>
      <c r="ASQ138">
        <v>0</v>
      </c>
      <c r="ASR138">
        <v>0</v>
      </c>
      <c r="ASS138">
        <v>0</v>
      </c>
      <c r="AST138">
        <v>0</v>
      </c>
      <c r="ASU138">
        <v>0</v>
      </c>
      <c r="ASV138">
        <v>0</v>
      </c>
      <c r="ASW138">
        <v>0</v>
      </c>
      <c r="ASX138">
        <v>0</v>
      </c>
      <c r="ASZ138" t="s">
        <v>2290</v>
      </c>
      <c r="ATA138">
        <v>1</v>
      </c>
      <c r="ATB138">
        <v>0</v>
      </c>
      <c r="ATC138">
        <v>0</v>
      </c>
      <c r="ATD138">
        <v>0</v>
      </c>
      <c r="ATE138">
        <v>0</v>
      </c>
      <c r="ATF138">
        <v>0</v>
      </c>
      <c r="ATG138">
        <v>0</v>
      </c>
      <c r="ATH138">
        <v>0</v>
      </c>
      <c r="ATI138">
        <v>0</v>
      </c>
      <c r="ATK138" t="s">
        <v>2290</v>
      </c>
      <c r="ATL138">
        <v>1</v>
      </c>
      <c r="ATM138">
        <v>0</v>
      </c>
      <c r="ATN138">
        <v>0</v>
      </c>
      <c r="ATO138">
        <v>0</v>
      </c>
      <c r="ATP138">
        <v>0</v>
      </c>
      <c r="ATQ138">
        <v>0</v>
      </c>
      <c r="ATR138">
        <v>0</v>
      </c>
      <c r="ATS138">
        <v>0</v>
      </c>
      <c r="ATT138">
        <v>0</v>
      </c>
      <c r="ATV138" t="s">
        <v>2264</v>
      </c>
      <c r="ATZ138" t="s">
        <v>2436</v>
      </c>
      <c r="AUA138" t="s">
        <v>2236</v>
      </c>
      <c r="AUB138" t="s">
        <v>2782</v>
      </c>
      <c r="AUD138" t="s">
        <v>2758</v>
      </c>
      <c r="AUI138">
        <v>546097512</v>
      </c>
      <c r="AUJ138" s="165">
        <v>45375.401805555557</v>
      </c>
      <c r="AUM138" t="s">
        <v>2265</v>
      </c>
      <c r="AUN138" t="s">
        <v>2266</v>
      </c>
      <c r="AUO138" t="s">
        <v>2267</v>
      </c>
    </row>
    <row r="139" spans="1:565 1125:1237" x14ac:dyDescent="0.35">
      <c r="A139">
        <v>138</v>
      </c>
      <c r="B139" t="s">
        <v>2783</v>
      </c>
      <c r="C139" s="165">
        <v>45371</v>
      </c>
      <c r="D139" t="s">
        <v>2752</v>
      </c>
      <c r="E139" t="s">
        <v>2753</v>
      </c>
      <c r="F139" s="165">
        <v>45371.751349305559</v>
      </c>
      <c r="G139" s="165">
        <v>45375.407516516207</v>
      </c>
      <c r="H139" t="s">
        <v>2229</v>
      </c>
      <c r="K139" t="s">
        <v>2671</v>
      </c>
      <c r="L139" s="165">
        <v>45374</v>
      </c>
      <c r="M139" t="s">
        <v>81</v>
      </c>
      <c r="N139" t="s">
        <v>2296</v>
      </c>
      <c r="O139" t="s">
        <v>94</v>
      </c>
      <c r="P139" t="s">
        <v>2233</v>
      </c>
      <c r="S139" t="s">
        <v>2673</v>
      </c>
      <c r="T139" t="s">
        <v>2754</v>
      </c>
      <c r="V139" t="s">
        <v>2236</v>
      </c>
      <c r="X139" t="s">
        <v>2237</v>
      </c>
      <c r="AA139" t="s">
        <v>2290</v>
      </c>
      <c r="AB139">
        <v>0</v>
      </c>
      <c r="AC139">
        <v>0</v>
      </c>
      <c r="AD139">
        <v>0</v>
      </c>
      <c r="AE139">
        <v>1</v>
      </c>
      <c r="AF139">
        <v>1</v>
      </c>
      <c r="AI139"/>
      <c r="EK139" t="s">
        <v>2290</v>
      </c>
      <c r="EL139">
        <v>0</v>
      </c>
      <c r="EM139">
        <v>0</v>
      </c>
      <c r="EN139">
        <v>0</v>
      </c>
      <c r="EO139">
        <v>0</v>
      </c>
      <c r="EP139">
        <v>1</v>
      </c>
      <c r="EQ139">
        <v>1</v>
      </c>
      <c r="JB139" t="s">
        <v>2358</v>
      </c>
      <c r="JC139">
        <v>0</v>
      </c>
      <c r="JD139">
        <v>1</v>
      </c>
      <c r="JE139">
        <v>0</v>
      </c>
      <c r="JF139">
        <v>0</v>
      </c>
      <c r="JG139">
        <v>0</v>
      </c>
      <c r="JH139">
        <v>0</v>
      </c>
      <c r="JI139">
        <v>0</v>
      </c>
      <c r="JJ139">
        <v>0</v>
      </c>
      <c r="JK139">
        <v>0</v>
      </c>
      <c r="JL139">
        <v>0</v>
      </c>
      <c r="JM139">
        <v>0</v>
      </c>
      <c r="JN139">
        <v>0</v>
      </c>
      <c r="JO139">
        <v>0</v>
      </c>
      <c r="JP139">
        <v>0</v>
      </c>
      <c r="JQ139">
        <v>0</v>
      </c>
      <c r="JR139">
        <v>0</v>
      </c>
      <c r="JS139">
        <v>1</v>
      </c>
      <c r="JT139">
        <v>3</v>
      </c>
      <c r="KG139" t="s">
        <v>2239</v>
      </c>
      <c r="KH139" t="s">
        <v>2579</v>
      </c>
      <c r="KI139">
        <v>1</v>
      </c>
      <c r="KJ139">
        <v>0</v>
      </c>
      <c r="KK139">
        <v>6000</v>
      </c>
      <c r="KM139" t="s">
        <v>2248</v>
      </c>
      <c r="KP139">
        <v>30</v>
      </c>
      <c r="KQ139">
        <v>10</v>
      </c>
      <c r="KR139">
        <v>0</v>
      </c>
      <c r="KS139">
        <v>200</v>
      </c>
      <c r="KT139">
        <v>0</v>
      </c>
      <c r="QX139" t="s">
        <v>2236</v>
      </c>
      <c r="QZ139" t="s">
        <v>2358</v>
      </c>
      <c r="RA139">
        <v>0</v>
      </c>
      <c r="RB139">
        <v>1</v>
      </c>
      <c r="RC139">
        <v>0</v>
      </c>
      <c r="RD139">
        <v>0</v>
      </c>
      <c r="RE139">
        <v>0</v>
      </c>
      <c r="RF139">
        <v>0</v>
      </c>
      <c r="RG139">
        <v>0</v>
      </c>
      <c r="RH139">
        <v>0</v>
      </c>
      <c r="RI139">
        <v>0</v>
      </c>
      <c r="RJ139">
        <v>0</v>
      </c>
      <c r="RK139">
        <v>0</v>
      </c>
      <c r="RL139">
        <v>0</v>
      </c>
      <c r="RM139">
        <v>0</v>
      </c>
      <c r="RN139">
        <v>0</v>
      </c>
      <c r="RO139">
        <v>0</v>
      </c>
      <c r="RP139">
        <v>0</v>
      </c>
      <c r="RR139" t="s">
        <v>2784</v>
      </c>
      <c r="RS139">
        <v>0</v>
      </c>
      <c r="RT139">
        <v>0</v>
      </c>
      <c r="RU139">
        <v>0</v>
      </c>
      <c r="RV139">
        <v>0</v>
      </c>
      <c r="RW139">
        <v>1</v>
      </c>
      <c r="RX139">
        <v>0</v>
      </c>
      <c r="RY139">
        <v>0</v>
      </c>
      <c r="RZ139">
        <v>0</v>
      </c>
      <c r="SA139">
        <v>0</v>
      </c>
      <c r="SB139">
        <v>1</v>
      </c>
      <c r="SC139">
        <v>0</v>
      </c>
      <c r="SD139" t="s">
        <v>2785</v>
      </c>
      <c r="SF139" t="s">
        <v>2328</v>
      </c>
      <c r="SG139">
        <v>0</v>
      </c>
      <c r="SH139">
        <v>1</v>
      </c>
      <c r="SI139">
        <v>0</v>
      </c>
      <c r="SJ139">
        <v>0</v>
      </c>
      <c r="SK139" t="s">
        <v>2358</v>
      </c>
      <c r="SL139">
        <v>0</v>
      </c>
      <c r="SM139">
        <v>1</v>
      </c>
      <c r="SN139">
        <v>0</v>
      </c>
      <c r="SO139">
        <v>0</v>
      </c>
      <c r="SP139">
        <v>0</v>
      </c>
      <c r="SQ139">
        <v>0</v>
      </c>
      <c r="SR139">
        <v>0</v>
      </c>
      <c r="SS139">
        <v>0</v>
      </c>
      <c r="ST139">
        <v>0</v>
      </c>
      <c r="SU139">
        <v>0</v>
      </c>
      <c r="SV139">
        <v>0</v>
      </c>
      <c r="SW139">
        <v>0</v>
      </c>
      <c r="SX139">
        <v>0</v>
      </c>
      <c r="SY139">
        <v>0</v>
      </c>
      <c r="SZ139">
        <v>0</v>
      </c>
      <c r="TA139">
        <v>0</v>
      </c>
      <c r="TB139" t="s">
        <v>2665</v>
      </c>
      <c r="TC139">
        <v>0</v>
      </c>
      <c r="TD139">
        <v>0</v>
      </c>
      <c r="TE139">
        <v>0</v>
      </c>
      <c r="TF139">
        <v>0</v>
      </c>
      <c r="TG139">
        <v>0</v>
      </c>
      <c r="TH139">
        <v>1</v>
      </c>
      <c r="TI139">
        <v>0</v>
      </c>
      <c r="TJ139">
        <v>0</v>
      </c>
      <c r="TK139">
        <v>1</v>
      </c>
      <c r="TL139">
        <v>0</v>
      </c>
      <c r="TM139">
        <v>0</v>
      </c>
      <c r="TN139">
        <v>0</v>
      </c>
      <c r="AQG139" t="s">
        <v>2606</v>
      </c>
      <c r="AQH139">
        <v>0</v>
      </c>
      <c r="AQI139">
        <v>0</v>
      </c>
      <c r="AQJ139">
        <v>0</v>
      </c>
      <c r="AQK139">
        <v>0</v>
      </c>
      <c r="AQL139">
        <v>0</v>
      </c>
      <c r="AQM139">
        <v>1</v>
      </c>
      <c r="AQN139">
        <v>0</v>
      </c>
      <c r="AQO139">
        <v>0</v>
      </c>
      <c r="AQP139">
        <v>0</v>
      </c>
      <c r="AQQ139">
        <v>0</v>
      </c>
      <c r="AQS139" t="s">
        <v>2256</v>
      </c>
      <c r="AQT139">
        <v>0</v>
      </c>
      <c r="AQU139">
        <v>0</v>
      </c>
      <c r="AQV139">
        <v>1</v>
      </c>
      <c r="AQW139">
        <v>1</v>
      </c>
      <c r="AQX139">
        <v>0</v>
      </c>
      <c r="AQY139">
        <v>0</v>
      </c>
      <c r="AQZ139">
        <v>0</v>
      </c>
      <c r="ARA139">
        <v>0</v>
      </c>
      <c r="ARB139">
        <v>0</v>
      </c>
      <c r="ARC139">
        <v>0</v>
      </c>
      <c r="ARD139">
        <v>0</v>
      </c>
      <c r="ARF139" t="s">
        <v>2452</v>
      </c>
      <c r="ARG139" t="s">
        <v>2258</v>
      </c>
      <c r="ARH139" t="s">
        <v>2260</v>
      </c>
      <c r="ARI139">
        <v>0</v>
      </c>
      <c r="ARJ139">
        <v>0</v>
      </c>
      <c r="ARK139">
        <v>0</v>
      </c>
      <c r="ARL139">
        <v>0</v>
      </c>
      <c r="ARM139">
        <v>1</v>
      </c>
      <c r="ARN139">
        <v>0</v>
      </c>
      <c r="ARP139" t="s">
        <v>510</v>
      </c>
      <c r="ASA139" t="s">
        <v>2259</v>
      </c>
      <c r="ASB139" t="s">
        <v>2290</v>
      </c>
      <c r="ASC139">
        <v>1</v>
      </c>
      <c r="ASD139">
        <v>0</v>
      </c>
      <c r="ASE139">
        <v>0</v>
      </c>
      <c r="ASF139">
        <v>0</v>
      </c>
      <c r="ASG139">
        <v>0</v>
      </c>
      <c r="ASH139">
        <v>0</v>
      </c>
      <c r="ASI139">
        <v>0</v>
      </c>
      <c r="ASJ139">
        <v>0</v>
      </c>
      <c r="ASK139">
        <v>0</v>
      </c>
      <c r="ASL139">
        <v>0</v>
      </c>
      <c r="ASN139" t="s">
        <v>2290</v>
      </c>
      <c r="ASO139">
        <v>1</v>
      </c>
      <c r="ASP139">
        <v>0</v>
      </c>
      <c r="ASQ139">
        <v>0</v>
      </c>
      <c r="ASR139">
        <v>0</v>
      </c>
      <c r="ASS139">
        <v>0</v>
      </c>
      <c r="AST139">
        <v>0</v>
      </c>
      <c r="ASU139">
        <v>0</v>
      </c>
      <c r="ASV139">
        <v>0</v>
      </c>
      <c r="ASW139">
        <v>0</v>
      </c>
      <c r="ASX139">
        <v>0</v>
      </c>
      <c r="ASZ139" t="s">
        <v>2290</v>
      </c>
      <c r="ATA139">
        <v>1</v>
      </c>
      <c r="ATB139">
        <v>0</v>
      </c>
      <c r="ATC139">
        <v>0</v>
      </c>
      <c r="ATD139">
        <v>0</v>
      </c>
      <c r="ATE139">
        <v>0</v>
      </c>
      <c r="ATF139">
        <v>0</v>
      </c>
      <c r="ATG139">
        <v>0</v>
      </c>
      <c r="ATH139">
        <v>0</v>
      </c>
      <c r="ATI139">
        <v>0</v>
      </c>
      <c r="ATK139" t="s">
        <v>2290</v>
      </c>
      <c r="ATL139">
        <v>1</v>
      </c>
      <c r="ATM139">
        <v>0</v>
      </c>
      <c r="ATN139">
        <v>0</v>
      </c>
      <c r="ATO139">
        <v>0</v>
      </c>
      <c r="ATP139">
        <v>0</v>
      </c>
      <c r="ATQ139">
        <v>0</v>
      </c>
      <c r="ATR139">
        <v>0</v>
      </c>
      <c r="ATS139">
        <v>0</v>
      </c>
      <c r="ATT139">
        <v>0</v>
      </c>
      <c r="ATV139" t="s">
        <v>2264</v>
      </c>
      <c r="ATZ139" t="s">
        <v>2436</v>
      </c>
      <c r="AUA139" t="s">
        <v>2236</v>
      </c>
      <c r="AUB139" t="s">
        <v>2786</v>
      </c>
      <c r="AUD139" t="s">
        <v>2758</v>
      </c>
      <c r="AUI139">
        <v>546099947</v>
      </c>
      <c r="AUJ139" s="165">
        <v>45375.407592592594</v>
      </c>
      <c r="AUM139" t="s">
        <v>2265</v>
      </c>
      <c r="AUN139" t="s">
        <v>2266</v>
      </c>
      <c r="AUO139" t="s">
        <v>2267</v>
      </c>
    </row>
    <row r="140" spans="1:565 1125:1237" x14ac:dyDescent="0.35">
      <c r="A140">
        <v>139</v>
      </c>
      <c r="B140" t="s">
        <v>2787</v>
      </c>
      <c r="C140" s="165">
        <v>45371</v>
      </c>
      <c r="D140" t="s">
        <v>2752</v>
      </c>
      <c r="E140" t="s">
        <v>2753</v>
      </c>
      <c r="F140" s="165">
        <v>45371.75337943287</v>
      </c>
      <c r="G140" s="165">
        <v>45375.414501874999</v>
      </c>
      <c r="H140" t="s">
        <v>2229</v>
      </c>
      <c r="K140" t="s">
        <v>2671</v>
      </c>
      <c r="L140" s="165">
        <v>45374</v>
      </c>
      <c r="M140" t="s">
        <v>81</v>
      </c>
      <c r="N140" t="s">
        <v>2296</v>
      </c>
      <c r="O140" t="s">
        <v>94</v>
      </c>
      <c r="P140" t="s">
        <v>2233</v>
      </c>
      <c r="S140" t="s">
        <v>2673</v>
      </c>
      <c r="T140" t="s">
        <v>2754</v>
      </c>
      <c r="V140" t="s">
        <v>2236</v>
      </c>
      <c r="X140" t="s">
        <v>2237</v>
      </c>
      <c r="AA140" t="s">
        <v>2290</v>
      </c>
      <c r="AB140">
        <v>0</v>
      </c>
      <c r="AC140">
        <v>0</v>
      </c>
      <c r="AD140">
        <v>0</v>
      </c>
      <c r="AE140">
        <v>1</v>
      </c>
      <c r="AF140">
        <v>1</v>
      </c>
      <c r="AI140"/>
      <c r="EK140" t="s">
        <v>2246</v>
      </c>
      <c r="EL140">
        <v>1</v>
      </c>
      <c r="EM140">
        <v>1</v>
      </c>
      <c r="EN140">
        <v>1</v>
      </c>
      <c r="EO140">
        <v>1</v>
      </c>
      <c r="EP140">
        <v>0</v>
      </c>
      <c r="EQ140">
        <v>4</v>
      </c>
      <c r="ES140" t="s">
        <v>2242</v>
      </c>
      <c r="ET140">
        <v>5000</v>
      </c>
      <c r="EU140" t="s">
        <v>2240</v>
      </c>
      <c r="EX140">
        <v>60</v>
      </c>
      <c r="EY140">
        <v>2</v>
      </c>
      <c r="EZ140">
        <v>0</v>
      </c>
      <c r="FA140">
        <v>100</v>
      </c>
      <c r="FB140">
        <v>100</v>
      </c>
      <c r="FD140" t="s">
        <v>2242</v>
      </c>
      <c r="FE140">
        <v>10000</v>
      </c>
      <c r="FF140" t="s">
        <v>2240</v>
      </c>
      <c r="FI140">
        <v>45</v>
      </c>
      <c r="FJ140">
        <v>2</v>
      </c>
      <c r="FK140">
        <v>0</v>
      </c>
      <c r="FL140">
        <v>60</v>
      </c>
      <c r="FM140">
        <v>60</v>
      </c>
      <c r="FO140" t="s">
        <v>2242</v>
      </c>
      <c r="FP140">
        <v>1500</v>
      </c>
      <c r="FQ140" t="s">
        <v>2240</v>
      </c>
      <c r="FT140">
        <v>60</v>
      </c>
      <c r="FU140">
        <v>2</v>
      </c>
      <c r="FV140">
        <v>0</v>
      </c>
      <c r="FW140">
        <v>50</v>
      </c>
      <c r="FX140">
        <v>50</v>
      </c>
      <c r="FZ140" t="s">
        <v>2242</v>
      </c>
      <c r="GA140">
        <v>1750</v>
      </c>
      <c r="GB140" t="s">
        <v>2240</v>
      </c>
      <c r="GE140">
        <v>60</v>
      </c>
      <c r="GF140">
        <v>2</v>
      </c>
      <c r="GG140">
        <v>0</v>
      </c>
      <c r="GH140">
        <v>60</v>
      </c>
      <c r="GI140">
        <v>60</v>
      </c>
      <c r="GK140" t="s">
        <v>2244</v>
      </c>
      <c r="HH140" t="s">
        <v>2361</v>
      </c>
      <c r="HI140">
        <v>0</v>
      </c>
      <c r="HJ140">
        <v>0</v>
      </c>
      <c r="HK140">
        <v>1</v>
      </c>
      <c r="HL140">
        <v>0</v>
      </c>
      <c r="IG140" t="s">
        <v>2760</v>
      </c>
      <c r="IH140">
        <v>0</v>
      </c>
      <c r="II140">
        <v>0</v>
      </c>
      <c r="IJ140">
        <v>1</v>
      </c>
      <c r="IK140">
        <v>1</v>
      </c>
      <c r="IL140">
        <v>0</v>
      </c>
      <c r="IM140" t="s">
        <v>2362</v>
      </c>
      <c r="IN140">
        <v>0</v>
      </c>
      <c r="IO140">
        <v>0</v>
      </c>
      <c r="IP140">
        <v>0</v>
      </c>
      <c r="IQ140">
        <v>0</v>
      </c>
      <c r="IR140">
        <v>0</v>
      </c>
      <c r="IS140">
        <v>1</v>
      </c>
      <c r="IT140">
        <v>0</v>
      </c>
      <c r="IU140">
        <v>0</v>
      </c>
      <c r="IV140">
        <v>0</v>
      </c>
      <c r="IW140">
        <v>0</v>
      </c>
      <c r="IX140">
        <v>0</v>
      </c>
      <c r="IY140">
        <v>0</v>
      </c>
      <c r="JB140" t="s">
        <v>2443</v>
      </c>
      <c r="JC140">
        <v>0</v>
      </c>
      <c r="JD140">
        <v>0</v>
      </c>
      <c r="JE140">
        <v>0</v>
      </c>
      <c r="JF140">
        <v>0</v>
      </c>
      <c r="JG140">
        <v>0</v>
      </c>
      <c r="JH140">
        <v>0</v>
      </c>
      <c r="JI140">
        <v>0</v>
      </c>
      <c r="JJ140">
        <v>0</v>
      </c>
      <c r="JK140">
        <v>0</v>
      </c>
      <c r="JL140">
        <v>0</v>
      </c>
      <c r="JM140">
        <v>0</v>
      </c>
      <c r="JN140">
        <v>0</v>
      </c>
      <c r="JO140">
        <v>1</v>
      </c>
      <c r="JP140">
        <v>0</v>
      </c>
      <c r="JQ140">
        <v>0</v>
      </c>
      <c r="JR140">
        <v>0</v>
      </c>
      <c r="JS140">
        <v>1</v>
      </c>
      <c r="JT140">
        <v>6</v>
      </c>
      <c r="PN140" t="s">
        <v>2242</v>
      </c>
      <c r="PO140">
        <v>1500</v>
      </c>
      <c r="PP140" t="s">
        <v>2240</v>
      </c>
      <c r="PS140">
        <v>30</v>
      </c>
      <c r="PT140">
        <v>1</v>
      </c>
      <c r="PU140">
        <v>0</v>
      </c>
      <c r="PV140">
        <v>30</v>
      </c>
      <c r="PW140">
        <v>30</v>
      </c>
      <c r="QX140" t="s">
        <v>2244</v>
      </c>
      <c r="SF140" t="s">
        <v>2245</v>
      </c>
      <c r="SG140">
        <v>1</v>
      </c>
      <c r="SH140">
        <v>0</v>
      </c>
      <c r="SI140">
        <v>0</v>
      </c>
      <c r="SJ140">
        <v>0</v>
      </c>
      <c r="AQG140" t="s">
        <v>2290</v>
      </c>
      <c r="AQH140">
        <v>1</v>
      </c>
      <c r="AQI140">
        <v>0</v>
      </c>
      <c r="AQJ140">
        <v>0</v>
      </c>
      <c r="AQK140">
        <v>0</v>
      </c>
      <c r="AQL140">
        <v>0</v>
      </c>
      <c r="AQM140">
        <v>0</v>
      </c>
      <c r="AQN140">
        <v>0</v>
      </c>
      <c r="AQO140">
        <v>0</v>
      </c>
      <c r="AQP140">
        <v>0</v>
      </c>
      <c r="AQQ140">
        <v>0</v>
      </c>
      <c r="AQS140" t="s">
        <v>2256</v>
      </c>
      <c r="AQT140">
        <v>0</v>
      </c>
      <c r="AQU140">
        <v>0</v>
      </c>
      <c r="AQV140">
        <v>1</v>
      </c>
      <c r="AQW140">
        <v>1</v>
      </c>
      <c r="AQX140">
        <v>0</v>
      </c>
      <c r="AQY140">
        <v>0</v>
      </c>
      <c r="AQZ140">
        <v>0</v>
      </c>
      <c r="ARA140">
        <v>0</v>
      </c>
      <c r="ARB140">
        <v>0</v>
      </c>
      <c r="ARC140">
        <v>0</v>
      </c>
      <c r="ARD140">
        <v>0</v>
      </c>
      <c r="ARF140" t="s">
        <v>2257</v>
      </c>
      <c r="ARG140" t="s">
        <v>2258</v>
      </c>
      <c r="ARH140" t="s">
        <v>2260</v>
      </c>
      <c r="ARI140">
        <v>0</v>
      </c>
      <c r="ARJ140">
        <v>0</v>
      </c>
      <c r="ARK140">
        <v>0</v>
      </c>
      <c r="ARL140">
        <v>0</v>
      </c>
      <c r="ARM140">
        <v>1</v>
      </c>
      <c r="ARN140">
        <v>0</v>
      </c>
      <c r="ARP140" t="s">
        <v>2244</v>
      </c>
      <c r="ASA140" t="s">
        <v>2259</v>
      </c>
      <c r="ASB140" t="s">
        <v>2290</v>
      </c>
      <c r="ASC140">
        <v>1</v>
      </c>
      <c r="ASD140">
        <v>0</v>
      </c>
      <c r="ASE140">
        <v>0</v>
      </c>
      <c r="ASF140">
        <v>0</v>
      </c>
      <c r="ASG140">
        <v>0</v>
      </c>
      <c r="ASH140">
        <v>0</v>
      </c>
      <c r="ASI140">
        <v>0</v>
      </c>
      <c r="ASJ140">
        <v>0</v>
      </c>
      <c r="ASK140">
        <v>0</v>
      </c>
      <c r="ASL140">
        <v>0</v>
      </c>
      <c r="ASN140" t="s">
        <v>2290</v>
      </c>
      <c r="ASO140">
        <v>1</v>
      </c>
      <c r="ASP140">
        <v>0</v>
      </c>
      <c r="ASQ140">
        <v>0</v>
      </c>
      <c r="ASR140">
        <v>0</v>
      </c>
      <c r="ASS140">
        <v>0</v>
      </c>
      <c r="AST140">
        <v>0</v>
      </c>
      <c r="ASU140">
        <v>0</v>
      </c>
      <c r="ASV140">
        <v>0</v>
      </c>
      <c r="ASW140">
        <v>0</v>
      </c>
      <c r="ASX140">
        <v>0</v>
      </c>
      <c r="ASZ140" t="s">
        <v>2290</v>
      </c>
      <c r="ATA140">
        <v>1</v>
      </c>
      <c r="ATB140">
        <v>0</v>
      </c>
      <c r="ATC140">
        <v>0</v>
      </c>
      <c r="ATD140">
        <v>0</v>
      </c>
      <c r="ATE140">
        <v>0</v>
      </c>
      <c r="ATF140">
        <v>0</v>
      </c>
      <c r="ATG140">
        <v>0</v>
      </c>
      <c r="ATH140">
        <v>0</v>
      </c>
      <c r="ATI140">
        <v>0</v>
      </c>
      <c r="ATK140" t="s">
        <v>2290</v>
      </c>
      <c r="ATL140">
        <v>1</v>
      </c>
      <c r="ATM140">
        <v>0</v>
      </c>
      <c r="ATN140">
        <v>0</v>
      </c>
      <c r="ATO140">
        <v>0</v>
      </c>
      <c r="ATP140">
        <v>0</v>
      </c>
      <c r="ATQ140">
        <v>0</v>
      </c>
      <c r="ATR140">
        <v>0</v>
      </c>
      <c r="ATS140">
        <v>0</v>
      </c>
      <c r="ATT140">
        <v>0</v>
      </c>
      <c r="ATV140" t="s">
        <v>2264</v>
      </c>
      <c r="ATZ140" t="s">
        <v>2436</v>
      </c>
      <c r="AUA140" t="s">
        <v>2260</v>
      </c>
      <c r="AUD140" t="s">
        <v>2758</v>
      </c>
      <c r="AUI140">
        <v>546102577</v>
      </c>
      <c r="AUJ140" s="165">
        <v>45375.414594907408</v>
      </c>
      <c r="AUM140" t="s">
        <v>2265</v>
      </c>
      <c r="AUN140" t="s">
        <v>2266</v>
      </c>
      <c r="AUO140" t="s">
        <v>2267</v>
      </c>
    </row>
    <row r="141" spans="1:565 1125:1237" x14ac:dyDescent="0.35">
      <c r="A141">
        <v>140</v>
      </c>
      <c r="B141" t="s">
        <v>2788</v>
      </c>
      <c r="C141" s="165">
        <v>45375</v>
      </c>
      <c r="D141" t="s">
        <v>2789</v>
      </c>
      <c r="E141" t="s">
        <v>2790</v>
      </c>
      <c r="F141" s="165">
        <v>45375.367789456017</v>
      </c>
      <c r="G141" s="165">
        <v>45375.387908668978</v>
      </c>
      <c r="H141" t="s">
        <v>2229</v>
      </c>
      <c r="K141" t="s">
        <v>2671</v>
      </c>
      <c r="L141" s="165">
        <v>45375</v>
      </c>
      <c r="M141" t="s">
        <v>81</v>
      </c>
      <c r="N141" t="s">
        <v>2296</v>
      </c>
      <c r="O141" t="s">
        <v>92</v>
      </c>
      <c r="P141" t="s">
        <v>2374</v>
      </c>
      <c r="S141" t="s">
        <v>2673</v>
      </c>
      <c r="T141" t="s">
        <v>2791</v>
      </c>
      <c r="V141" t="s">
        <v>2236</v>
      </c>
      <c r="X141" t="s">
        <v>2299</v>
      </c>
      <c r="AA141" t="s">
        <v>2390</v>
      </c>
      <c r="AB141">
        <v>1</v>
      </c>
      <c r="AC141">
        <v>0</v>
      </c>
      <c r="AD141">
        <v>1</v>
      </c>
      <c r="AE141">
        <v>0</v>
      </c>
      <c r="AF141">
        <v>2</v>
      </c>
      <c r="AH141" t="s">
        <v>2239</v>
      </c>
      <c r="AI141">
        <v>1300</v>
      </c>
      <c r="AJ141" t="s">
        <v>2336</v>
      </c>
      <c r="AM141">
        <v>60</v>
      </c>
      <c r="AN141">
        <v>7</v>
      </c>
      <c r="AO141">
        <v>0</v>
      </c>
      <c r="AP141">
        <v>100</v>
      </c>
      <c r="AQ141">
        <v>0</v>
      </c>
      <c r="BH141" t="s">
        <v>2239</v>
      </c>
      <c r="BI141" t="s">
        <v>2301</v>
      </c>
      <c r="BJ141">
        <v>1</v>
      </c>
      <c r="BK141">
        <v>1</v>
      </c>
      <c r="BL141">
        <v>450</v>
      </c>
      <c r="BM141">
        <v>300</v>
      </c>
      <c r="BN141" t="s">
        <v>2336</v>
      </c>
      <c r="BQ141">
        <v>90</v>
      </c>
      <c r="BR141">
        <v>7</v>
      </c>
      <c r="BS141">
        <v>0</v>
      </c>
      <c r="BT141">
        <v>720</v>
      </c>
      <c r="BU141">
        <v>0</v>
      </c>
      <c r="BW141" t="s">
        <v>2236</v>
      </c>
      <c r="BY141" t="s">
        <v>2390</v>
      </c>
      <c r="BZ141">
        <v>1</v>
      </c>
      <c r="CA141">
        <v>0</v>
      </c>
      <c r="CB141">
        <v>1</v>
      </c>
      <c r="CC141">
        <v>0</v>
      </c>
      <c r="CE141" t="s">
        <v>2675</v>
      </c>
      <c r="CF141">
        <v>1</v>
      </c>
      <c r="CG141">
        <v>0</v>
      </c>
      <c r="CH141">
        <v>0</v>
      </c>
      <c r="CI141">
        <v>0</v>
      </c>
      <c r="CJ141">
        <v>0</v>
      </c>
      <c r="CK141">
        <v>1</v>
      </c>
      <c r="CL141">
        <v>0</v>
      </c>
      <c r="CM141">
        <v>0</v>
      </c>
      <c r="CN141">
        <v>0</v>
      </c>
      <c r="CO141">
        <v>0</v>
      </c>
      <c r="CP141">
        <v>0</v>
      </c>
      <c r="CS141" t="s">
        <v>2245</v>
      </c>
      <c r="CT141">
        <v>1</v>
      </c>
      <c r="CU141">
        <v>0</v>
      </c>
      <c r="CV141">
        <v>0</v>
      </c>
      <c r="CW141">
        <v>0</v>
      </c>
      <c r="EK141" t="s">
        <v>2246</v>
      </c>
      <c r="EL141">
        <v>1</v>
      </c>
      <c r="EM141">
        <v>1</v>
      </c>
      <c r="EN141">
        <v>1</v>
      </c>
      <c r="EO141">
        <v>1</v>
      </c>
      <c r="EP141">
        <v>0</v>
      </c>
      <c r="EQ141">
        <v>4</v>
      </c>
      <c r="ES141" t="s">
        <v>2239</v>
      </c>
      <c r="ET141">
        <v>5000</v>
      </c>
      <c r="EU141" t="s">
        <v>2240</v>
      </c>
      <c r="EX141">
        <v>90</v>
      </c>
      <c r="EY141">
        <v>7</v>
      </c>
      <c r="EZ141">
        <v>0</v>
      </c>
      <c r="FA141">
        <v>500</v>
      </c>
      <c r="FB141">
        <v>0</v>
      </c>
      <c r="FD141" t="s">
        <v>2239</v>
      </c>
      <c r="FE141">
        <v>20000</v>
      </c>
      <c r="FF141" t="s">
        <v>2240</v>
      </c>
      <c r="FI141">
        <v>120</v>
      </c>
      <c r="FJ141">
        <v>7</v>
      </c>
      <c r="FK141">
        <v>0</v>
      </c>
      <c r="FL141">
        <v>600</v>
      </c>
      <c r="FM141">
        <v>0</v>
      </c>
      <c r="FO141" t="s">
        <v>2239</v>
      </c>
      <c r="FP141">
        <v>1000</v>
      </c>
      <c r="FQ141" t="s">
        <v>2240</v>
      </c>
      <c r="FT141">
        <v>90</v>
      </c>
      <c r="FU141">
        <v>4</v>
      </c>
      <c r="FV141">
        <v>0</v>
      </c>
      <c r="FW141">
        <v>1000</v>
      </c>
      <c r="FX141">
        <v>0</v>
      </c>
      <c r="FZ141" t="s">
        <v>2239</v>
      </c>
      <c r="GA141">
        <v>2000</v>
      </c>
      <c r="GB141" t="s">
        <v>2240</v>
      </c>
      <c r="GE141">
        <v>120</v>
      </c>
      <c r="GF141">
        <v>7</v>
      </c>
      <c r="GG141">
        <v>0</v>
      </c>
      <c r="GH141">
        <v>300</v>
      </c>
      <c r="GI141">
        <v>0</v>
      </c>
      <c r="GK141" t="s">
        <v>2236</v>
      </c>
      <c r="GM141" t="s">
        <v>2246</v>
      </c>
      <c r="GN141">
        <v>1</v>
      </c>
      <c r="GO141">
        <v>1</v>
      </c>
      <c r="GP141">
        <v>1</v>
      </c>
      <c r="GQ141">
        <v>1</v>
      </c>
      <c r="GR141">
        <v>0</v>
      </c>
      <c r="GT141" t="s">
        <v>2792</v>
      </c>
      <c r="GU141">
        <v>1</v>
      </c>
      <c r="GV141">
        <v>0</v>
      </c>
      <c r="GW141">
        <v>0</v>
      </c>
      <c r="GX141">
        <v>0</v>
      </c>
      <c r="GY141">
        <v>0</v>
      </c>
      <c r="GZ141">
        <v>1</v>
      </c>
      <c r="HA141">
        <v>1</v>
      </c>
      <c r="HB141">
        <v>0</v>
      </c>
      <c r="HC141">
        <v>0</v>
      </c>
      <c r="HD141">
        <v>0</v>
      </c>
      <c r="HE141">
        <v>0</v>
      </c>
      <c r="HH141" t="s">
        <v>2245</v>
      </c>
      <c r="HI141">
        <v>1</v>
      </c>
      <c r="HJ141">
        <v>0</v>
      </c>
      <c r="HK141">
        <v>0</v>
      </c>
      <c r="HL141">
        <v>0</v>
      </c>
      <c r="JB141" t="s">
        <v>2793</v>
      </c>
      <c r="JC141">
        <v>0</v>
      </c>
      <c r="JD141">
        <v>1</v>
      </c>
      <c r="JE141">
        <v>1</v>
      </c>
      <c r="JF141">
        <v>1</v>
      </c>
      <c r="JG141">
        <v>1</v>
      </c>
      <c r="JH141">
        <v>1</v>
      </c>
      <c r="JI141">
        <v>1</v>
      </c>
      <c r="JJ141">
        <v>0</v>
      </c>
      <c r="JK141">
        <v>1</v>
      </c>
      <c r="JL141">
        <v>1</v>
      </c>
      <c r="JM141">
        <v>1</v>
      </c>
      <c r="JN141">
        <v>0</v>
      </c>
      <c r="JO141">
        <v>1</v>
      </c>
      <c r="JP141">
        <v>1</v>
      </c>
      <c r="JQ141">
        <v>1</v>
      </c>
      <c r="JR141">
        <v>0</v>
      </c>
      <c r="JS141">
        <v>12</v>
      </c>
      <c r="JT141">
        <v>18</v>
      </c>
      <c r="KG141" t="s">
        <v>2239</v>
      </c>
      <c r="KH141" t="s">
        <v>2579</v>
      </c>
      <c r="KI141">
        <v>1</v>
      </c>
      <c r="KJ141">
        <v>0</v>
      </c>
      <c r="KK141">
        <v>3000</v>
      </c>
      <c r="KM141" t="s">
        <v>2336</v>
      </c>
      <c r="KP141">
        <v>60</v>
      </c>
      <c r="KQ141">
        <v>20</v>
      </c>
      <c r="KR141">
        <v>0</v>
      </c>
      <c r="KS141">
        <v>300</v>
      </c>
      <c r="KT141">
        <v>0</v>
      </c>
      <c r="KV141" t="s">
        <v>2239</v>
      </c>
      <c r="KW141" t="s">
        <v>2250</v>
      </c>
      <c r="KX141">
        <v>0</v>
      </c>
      <c r="KY141">
        <v>1</v>
      </c>
      <c r="KZ141">
        <v>1</v>
      </c>
      <c r="LB141">
        <v>28000</v>
      </c>
      <c r="LC141">
        <v>27000</v>
      </c>
      <c r="LD141" t="s">
        <v>2336</v>
      </c>
      <c r="LG141">
        <v>30</v>
      </c>
      <c r="LH141">
        <v>30</v>
      </c>
      <c r="LI141">
        <v>1</v>
      </c>
      <c r="LJ141">
        <v>40</v>
      </c>
      <c r="LK141">
        <v>0</v>
      </c>
      <c r="LM141" t="s">
        <v>2239</v>
      </c>
      <c r="LN141">
        <v>9000</v>
      </c>
      <c r="LO141" t="s">
        <v>2240</v>
      </c>
      <c r="LR141">
        <v>90</v>
      </c>
      <c r="LS141">
        <v>7</v>
      </c>
      <c r="LT141">
        <v>0</v>
      </c>
      <c r="LU141">
        <v>100</v>
      </c>
      <c r="LV141">
        <v>0</v>
      </c>
      <c r="LX141" t="s">
        <v>2239</v>
      </c>
      <c r="LY141">
        <v>3500</v>
      </c>
      <c r="LZ141" t="s">
        <v>2240</v>
      </c>
      <c r="MC141">
        <v>90</v>
      </c>
      <c r="MD141">
        <v>5</v>
      </c>
      <c r="ME141">
        <v>0</v>
      </c>
      <c r="MF141">
        <v>60</v>
      </c>
      <c r="MG141">
        <v>0</v>
      </c>
      <c r="MI141" t="s">
        <v>2239</v>
      </c>
      <c r="MJ141">
        <v>500</v>
      </c>
      <c r="MK141" t="s">
        <v>2240</v>
      </c>
      <c r="MN141">
        <v>90</v>
      </c>
      <c r="MO141">
        <v>5</v>
      </c>
      <c r="MP141">
        <v>0</v>
      </c>
      <c r="MQ141">
        <v>1000</v>
      </c>
      <c r="MR141">
        <v>0</v>
      </c>
      <c r="MT141" t="s">
        <v>2239</v>
      </c>
      <c r="MU141">
        <v>125</v>
      </c>
      <c r="MV141" t="s">
        <v>2240</v>
      </c>
      <c r="MY141">
        <v>120</v>
      </c>
      <c r="MZ141">
        <v>7</v>
      </c>
      <c r="NA141">
        <v>0</v>
      </c>
      <c r="NB141">
        <v>2000</v>
      </c>
      <c r="NC141">
        <v>0</v>
      </c>
      <c r="NV141" t="s">
        <v>2239</v>
      </c>
      <c r="NW141">
        <v>3250</v>
      </c>
      <c r="NX141" t="s">
        <v>2240</v>
      </c>
      <c r="OA141">
        <v>90</v>
      </c>
      <c r="OB141">
        <v>7</v>
      </c>
      <c r="OC141">
        <v>0</v>
      </c>
      <c r="OD141">
        <v>100</v>
      </c>
      <c r="OE141">
        <v>0</v>
      </c>
      <c r="OG141" t="s">
        <v>2239</v>
      </c>
      <c r="OH141">
        <v>3500</v>
      </c>
      <c r="OI141" t="s">
        <v>2240</v>
      </c>
      <c r="OL141">
        <v>90</v>
      </c>
      <c r="OM141">
        <v>7</v>
      </c>
      <c r="ON141">
        <v>0</v>
      </c>
      <c r="OO141">
        <v>200</v>
      </c>
      <c r="OP141">
        <v>0</v>
      </c>
      <c r="OR141" t="s">
        <v>2239</v>
      </c>
      <c r="OS141">
        <v>2500</v>
      </c>
      <c r="OT141" t="s">
        <v>2240</v>
      </c>
      <c r="OW141">
        <v>120</v>
      </c>
      <c r="OX141">
        <v>7</v>
      </c>
      <c r="OY141">
        <v>0</v>
      </c>
      <c r="OZ141">
        <v>300</v>
      </c>
      <c r="PA141">
        <v>0</v>
      </c>
      <c r="PN141" t="s">
        <v>2239</v>
      </c>
      <c r="PO141">
        <v>2000</v>
      </c>
      <c r="PP141" t="s">
        <v>2240</v>
      </c>
      <c r="PS141">
        <v>120</v>
      </c>
      <c r="PT141">
        <v>7</v>
      </c>
      <c r="PU141">
        <v>0</v>
      </c>
      <c r="PV141">
        <v>300</v>
      </c>
      <c r="PW141">
        <v>0</v>
      </c>
      <c r="PY141" t="s">
        <v>2239</v>
      </c>
      <c r="PZ141" t="s">
        <v>2236</v>
      </c>
      <c r="QA141">
        <v>5000</v>
      </c>
      <c r="QD141" t="s">
        <v>2240</v>
      </c>
      <c r="QG141">
        <v>90</v>
      </c>
      <c r="QH141">
        <v>5</v>
      </c>
      <c r="QI141">
        <v>0</v>
      </c>
      <c r="QJ141">
        <v>200</v>
      </c>
      <c r="QK141">
        <v>0</v>
      </c>
      <c r="QM141" t="s">
        <v>2239</v>
      </c>
      <c r="QN141">
        <v>300</v>
      </c>
      <c r="QO141" t="s">
        <v>2240</v>
      </c>
      <c r="QR141">
        <v>120</v>
      </c>
      <c r="QS141">
        <v>3</v>
      </c>
      <c r="QT141">
        <v>0</v>
      </c>
      <c r="QU141">
        <v>500</v>
      </c>
      <c r="QV141">
        <v>300</v>
      </c>
      <c r="QX141" t="s">
        <v>2236</v>
      </c>
      <c r="QZ141" t="s">
        <v>2794</v>
      </c>
      <c r="RA141">
        <v>0</v>
      </c>
      <c r="RB141">
        <v>1</v>
      </c>
      <c r="RC141">
        <v>1</v>
      </c>
      <c r="RD141">
        <v>1</v>
      </c>
      <c r="RE141">
        <v>1</v>
      </c>
      <c r="RF141">
        <v>1</v>
      </c>
      <c r="RG141">
        <v>1</v>
      </c>
      <c r="RH141">
        <v>0</v>
      </c>
      <c r="RI141">
        <v>1</v>
      </c>
      <c r="RJ141">
        <v>1</v>
      </c>
      <c r="RK141">
        <v>1</v>
      </c>
      <c r="RL141">
        <v>0</v>
      </c>
      <c r="RM141">
        <v>1</v>
      </c>
      <c r="RN141">
        <v>1</v>
      </c>
      <c r="RO141">
        <v>1</v>
      </c>
      <c r="RP141">
        <v>0</v>
      </c>
      <c r="RR141" t="s">
        <v>2795</v>
      </c>
      <c r="RS141">
        <v>1</v>
      </c>
      <c r="RT141">
        <v>0</v>
      </c>
      <c r="RU141">
        <v>0</v>
      </c>
      <c r="RV141">
        <v>1</v>
      </c>
      <c r="RW141">
        <v>0</v>
      </c>
      <c r="RX141">
        <v>1</v>
      </c>
      <c r="RY141">
        <v>1</v>
      </c>
      <c r="RZ141">
        <v>0</v>
      </c>
      <c r="SA141">
        <v>0</v>
      </c>
      <c r="SB141">
        <v>0</v>
      </c>
      <c r="SC141">
        <v>0</v>
      </c>
      <c r="SF141" t="s">
        <v>2245</v>
      </c>
      <c r="SG141">
        <v>1</v>
      </c>
      <c r="SH141">
        <v>0</v>
      </c>
      <c r="SI141">
        <v>0</v>
      </c>
      <c r="SJ141">
        <v>0</v>
      </c>
      <c r="AQG141" t="s">
        <v>2290</v>
      </c>
      <c r="AQH141">
        <v>1</v>
      </c>
      <c r="AQI141">
        <v>0</v>
      </c>
      <c r="AQJ141">
        <v>0</v>
      </c>
      <c r="AQK141">
        <v>0</v>
      </c>
      <c r="AQL141">
        <v>0</v>
      </c>
      <c r="AQM141">
        <v>0</v>
      </c>
      <c r="AQN141">
        <v>0</v>
      </c>
      <c r="AQO141">
        <v>0</v>
      </c>
      <c r="AQP141">
        <v>0</v>
      </c>
      <c r="AQQ141">
        <v>0</v>
      </c>
      <c r="AQS141" t="s">
        <v>2324</v>
      </c>
      <c r="AQT141">
        <v>0</v>
      </c>
      <c r="AQU141">
        <v>0</v>
      </c>
      <c r="AQV141">
        <v>0</v>
      </c>
      <c r="AQW141">
        <v>1</v>
      </c>
      <c r="AQX141">
        <v>0</v>
      </c>
      <c r="AQY141">
        <v>0</v>
      </c>
      <c r="AQZ141">
        <v>0</v>
      </c>
      <c r="ARA141">
        <v>0</v>
      </c>
      <c r="ARB141">
        <v>0</v>
      </c>
      <c r="ARC141">
        <v>0</v>
      </c>
      <c r="ARD141">
        <v>0</v>
      </c>
      <c r="ARF141" t="s">
        <v>2257</v>
      </c>
      <c r="ARG141" t="s">
        <v>2258</v>
      </c>
      <c r="ARH141" t="s">
        <v>2796</v>
      </c>
      <c r="ARI141">
        <v>0</v>
      </c>
      <c r="ARJ141">
        <v>1</v>
      </c>
      <c r="ARK141">
        <v>1</v>
      </c>
      <c r="ARL141">
        <v>1</v>
      </c>
      <c r="ARM141">
        <v>0</v>
      </c>
      <c r="ARN141">
        <v>0</v>
      </c>
      <c r="ARP141" t="s">
        <v>2236</v>
      </c>
      <c r="ASA141" t="s">
        <v>2259</v>
      </c>
      <c r="ASB141" t="s">
        <v>2797</v>
      </c>
      <c r="ASC141">
        <v>0</v>
      </c>
      <c r="ASD141">
        <v>0</v>
      </c>
      <c r="ASE141">
        <v>0</v>
      </c>
      <c r="ASF141">
        <v>0</v>
      </c>
      <c r="ASG141">
        <v>1</v>
      </c>
      <c r="ASH141">
        <v>0</v>
      </c>
      <c r="ASI141">
        <v>0</v>
      </c>
      <c r="ASJ141">
        <v>0</v>
      </c>
      <c r="ASK141">
        <v>0</v>
      </c>
      <c r="ASL141">
        <v>0</v>
      </c>
      <c r="ASN141" t="s">
        <v>2290</v>
      </c>
      <c r="ASO141">
        <v>1</v>
      </c>
      <c r="ASP141">
        <v>0</v>
      </c>
      <c r="ASQ141">
        <v>0</v>
      </c>
      <c r="ASR141">
        <v>0</v>
      </c>
      <c r="ASS141">
        <v>0</v>
      </c>
      <c r="AST141">
        <v>0</v>
      </c>
      <c r="ASU141">
        <v>0</v>
      </c>
      <c r="ASV141">
        <v>0</v>
      </c>
      <c r="ASW141">
        <v>0</v>
      </c>
      <c r="ASX141">
        <v>0</v>
      </c>
      <c r="ASZ141" t="s">
        <v>2290</v>
      </c>
      <c r="ATA141">
        <v>1</v>
      </c>
      <c r="ATB141">
        <v>0</v>
      </c>
      <c r="ATC141">
        <v>0</v>
      </c>
      <c r="ATD141">
        <v>0</v>
      </c>
      <c r="ATE141">
        <v>0</v>
      </c>
      <c r="ATF141">
        <v>0</v>
      </c>
      <c r="ATG141">
        <v>0</v>
      </c>
      <c r="ATH141">
        <v>0</v>
      </c>
      <c r="ATI141">
        <v>0</v>
      </c>
      <c r="ATK141" t="s">
        <v>2290</v>
      </c>
      <c r="ATL141">
        <v>1</v>
      </c>
      <c r="ATM141">
        <v>0</v>
      </c>
      <c r="ATN141">
        <v>0</v>
      </c>
      <c r="ATO141">
        <v>0</v>
      </c>
      <c r="ATP141">
        <v>0</v>
      </c>
      <c r="ATQ141">
        <v>0</v>
      </c>
      <c r="ATR141">
        <v>0</v>
      </c>
      <c r="ATS141">
        <v>0</v>
      </c>
      <c r="ATT141">
        <v>0</v>
      </c>
      <c r="ATV141" t="s">
        <v>2382</v>
      </c>
      <c r="ATW141" t="s">
        <v>2236</v>
      </c>
      <c r="ATY141" t="s">
        <v>2798</v>
      </c>
      <c r="ATZ141" t="s">
        <v>2382</v>
      </c>
      <c r="AUA141" t="s">
        <v>2236</v>
      </c>
      <c r="AUC141" t="s">
        <v>2799</v>
      </c>
      <c r="AUD141" t="s">
        <v>2363</v>
      </c>
      <c r="AUF141" t="s">
        <v>2363</v>
      </c>
      <c r="AUI141">
        <v>546150959</v>
      </c>
      <c r="AUJ141" s="165">
        <v>45375.573449074072</v>
      </c>
      <c r="AUM141" t="s">
        <v>2265</v>
      </c>
      <c r="AUN141" t="s">
        <v>2266</v>
      </c>
      <c r="AUO141" t="s">
        <v>2267</v>
      </c>
    </row>
    <row r="142" spans="1:565 1125:1237" x14ac:dyDescent="0.35">
      <c r="A142">
        <v>141</v>
      </c>
      <c r="B142" t="s">
        <v>2800</v>
      </c>
      <c r="C142" s="165">
        <v>45375</v>
      </c>
      <c r="D142" t="s">
        <v>2789</v>
      </c>
      <c r="E142" t="s">
        <v>2790</v>
      </c>
      <c r="F142" s="165">
        <v>45375.39175761574</v>
      </c>
      <c r="G142" s="165">
        <v>45375.412257048607</v>
      </c>
      <c r="H142" t="s">
        <v>2229</v>
      </c>
      <c r="K142" t="s">
        <v>2671</v>
      </c>
      <c r="L142" s="165">
        <v>45375</v>
      </c>
      <c r="M142" t="s">
        <v>81</v>
      </c>
      <c r="N142" t="s">
        <v>2296</v>
      </c>
      <c r="O142" t="s">
        <v>92</v>
      </c>
      <c r="P142" t="s">
        <v>2374</v>
      </c>
      <c r="S142" t="s">
        <v>2673</v>
      </c>
      <c r="T142" t="s">
        <v>2791</v>
      </c>
      <c r="V142" t="s">
        <v>2236</v>
      </c>
      <c r="X142" t="s">
        <v>2299</v>
      </c>
      <c r="AA142" t="s">
        <v>2390</v>
      </c>
      <c r="AB142">
        <v>1</v>
      </c>
      <c r="AC142">
        <v>0</v>
      </c>
      <c r="AD142">
        <v>1</v>
      </c>
      <c r="AE142">
        <v>0</v>
      </c>
      <c r="AF142">
        <v>2</v>
      </c>
      <c r="AH142" t="s">
        <v>2239</v>
      </c>
      <c r="AI142">
        <v>1250</v>
      </c>
      <c r="AJ142" t="s">
        <v>2240</v>
      </c>
      <c r="AM142">
        <v>90</v>
      </c>
      <c r="AN142">
        <v>7</v>
      </c>
      <c r="AO142">
        <v>0</v>
      </c>
      <c r="AP142">
        <v>200</v>
      </c>
      <c r="AQ142">
        <v>0</v>
      </c>
      <c r="BH142" t="s">
        <v>2239</v>
      </c>
      <c r="BI142" t="s">
        <v>2301</v>
      </c>
      <c r="BJ142">
        <v>1</v>
      </c>
      <c r="BK142">
        <v>1</v>
      </c>
      <c r="BL142">
        <v>450</v>
      </c>
      <c r="BM142">
        <v>350</v>
      </c>
      <c r="BN142" t="s">
        <v>2240</v>
      </c>
      <c r="BQ142">
        <v>90</v>
      </c>
      <c r="BR142">
        <v>7</v>
      </c>
      <c r="BS142">
        <v>0</v>
      </c>
      <c r="BT142">
        <v>800</v>
      </c>
      <c r="BU142">
        <v>0</v>
      </c>
      <c r="BW142" t="s">
        <v>2236</v>
      </c>
      <c r="BY142" t="s">
        <v>2390</v>
      </c>
      <c r="BZ142">
        <v>1</v>
      </c>
      <c r="CA142">
        <v>0</v>
      </c>
      <c r="CB142">
        <v>1</v>
      </c>
      <c r="CC142">
        <v>0</v>
      </c>
      <c r="CE142" t="s">
        <v>2638</v>
      </c>
      <c r="CF142">
        <v>1</v>
      </c>
      <c r="CG142">
        <v>0</v>
      </c>
      <c r="CH142">
        <v>0</v>
      </c>
      <c r="CI142">
        <v>1</v>
      </c>
      <c r="CJ142">
        <v>0</v>
      </c>
      <c r="CK142">
        <v>1</v>
      </c>
      <c r="CL142">
        <v>1</v>
      </c>
      <c r="CM142">
        <v>0</v>
      </c>
      <c r="CN142">
        <v>0</v>
      </c>
      <c r="CO142">
        <v>0</v>
      </c>
      <c r="CP142">
        <v>0</v>
      </c>
      <c r="CS142" t="s">
        <v>2245</v>
      </c>
      <c r="CT142">
        <v>1</v>
      </c>
      <c r="CU142">
        <v>0</v>
      </c>
      <c r="CV142">
        <v>0</v>
      </c>
      <c r="CW142">
        <v>0</v>
      </c>
      <c r="EK142" t="s">
        <v>2246</v>
      </c>
      <c r="EL142">
        <v>1</v>
      </c>
      <c r="EM142">
        <v>1</v>
      </c>
      <c r="EN142">
        <v>1</v>
      </c>
      <c r="EO142">
        <v>1</v>
      </c>
      <c r="EP142">
        <v>0</v>
      </c>
      <c r="EQ142">
        <v>4</v>
      </c>
      <c r="ES142" t="s">
        <v>2239</v>
      </c>
      <c r="ET142">
        <v>5000</v>
      </c>
      <c r="EU142" t="s">
        <v>2240</v>
      </c>
      <c r="EX142">
        <v>90</v>
      </c>
      <c r="EY142">
        <v>7</v>
      </c>
      <c r="EZ142">
        <v>0</v>
      </c>
      <c r="FA142">
        <v>600</v>
      </c>
      <c r="FB142">
        <v>0</v>
      </c>
      <c r="FD142" t="s">
        <v>2239</v>
      </c>
      <c r="FE142">
        <v>22000</v>
      </c>
      <c r="FF142" t="s">
        <v>2240</v>
      </c>
      <c r="FI142">
        <v>120</v>
      </c>
      <c r="FJ142">
        <v>7</v>
      </c>
      <c r="FK142">
        <v>0</v>
      </c>
      <c r="FL142">
        <v>600</v>
      </c>
      <c r="FM142">
        <v>0</v>
      </c>
      <c r="FO142" t="s">
        <v>2239</v>
      </c>
      <c r="FP142">
        <v>1000</v>
      </c>
      <c r="FQ142" t="s">
        <v>2240</v>
      </c>
      <c r="FT142">
        <v>120</v>
      </c>
      <c r="FU142">
        <v>7</v>
      </c>
      <c r="FV142">
        <v>0</v>
      </c>
      <c r="FW142">
        <v>2000</v>
      </c>
      <c r="FX142">
        <v>0</v>
      </c>
      <c r="FZ142" t="s">
        <v>2239</v>
      </c>
      <c r="GA142">
        <v>2000</v>
      </c>
      <c r="GB142" t="s">
        <v>2240</v>
      </c>
      <c r="GE142">
        <v>120</v>
      </c>
      <c r="GF142">
        <v>7</v>
      </c>
      <c r="GG142">
        <v>0</v>
      </c>
      <c r="GH142">
        <v>500</v>
      </c>
      <c r="GI142">
        <v>0</v>
      </c>
      <c r="GK142" t="s">
        <v>2236</v>
      </c>
      <c r="GM142" t="s">
        <v>2246</v>
      </c>
      <c r="GN142">
        <v>1</v>
      </c>
      <c r="GO142">
        <v>1</v>
      </c>
      <c r="GP142">
        <v>1</v>
      </c>
      <c r="GQ142">
        <v>1</v>
      </c>
      <c r="GR142">
        <v>0</v>
      </c>
      <c r="GT142" t="s">
        <v>2801</v>
      </c>
      <c r="GU142">
        <v>1</v>
      </c>
      <c r="GV142">
        <v>0</v>
      </c>
      <c r="GW142">
        <v>0</v>
      </c>
      <c r="GX142">
        <v>1</v>
      </c>
      <c r="GY142">
        <v>0</v>
      </c>
      <c r="GZ142">
        <v>1</v>
      </c>
      <c r="HA142">
        <v>1</v>
      </c>
      <c r="HB142">
        <v>0</v>
      </c>
      <c r="HC142">
        <v>0</v>
      </c>
      <c r="HD142">
        <v>0</v>
      </c>
      <c r="HE142">
        <v>0</v>
      </c>
      <c r="HH142" t="s">
        <v>2245</v>
      </c>
      <c r="HI142">
        <v>1</v>
      </c>
      <c r="HJ142">
        <v>0</v>
      </c>
      <c r="HK142">
        <v>0</v>
      </c>
      <c r="HL142">
        <v>0</v>
      </c>
      <c r="JB142" t="s">
        <v>2802</v>
      </c>
      <c r="JC142">
        <v>0</v>
      </c>
      <c r="JD142">
        <v>1</v>
      </c>
      <c r="JE142">
        <v>1</v>
      </c>
      <c r="JF142">
        <v>1</v>
      </c>
      <c r="JG142">
        <v>1</v>
      </c>
      <c r="JH142">
        <v>1</v>
      </c>
      <c r="JI142">
        <v>1</v>
      </c>
      <c r="JJ142">
        <v>0</v>
      </c>
      <c r="JK142">
        <v>1</v>
      </c>
      <c r="JL142">
        <v>1</v>
      </c>
      <c r="JM142">
        <v>1</v>
      </c>
      <c r="JN142">
        <v>0</v>
      </c>
      <c r="JO142">
        <v>1</v>
      </c>
      <c r="JP142">
        <v>1</v>
      </c>
      <c r="JQ142">
        <v>1</v>
      </c>
      <c r="JR142">
        <v>0</v>
      </c>
      <c r="JS142">
        <v>12</v>
      </c>
      <c r="JT142">
        <v>18</v>
      </c>
      <c r="KG142" t="s">
        <v>2239</v>
      </c>
      <c r="KH142" t="s">
        <v>2579</v>
      </c>
      <c r="KI142">
        <v>1</v>
      </c>
      <c r="KJ142">
        <v>0</v>
      </c>
      <c r="KK142">
        <v>2500</v>
      </c>
      <c r="KM142" t="s">
        <v>2336</v>
      </c>
      <c r="KP142">
        <v>60</v>
      </c>
      <c r="KQ142">
        <v>15</v>
      </c>
      <c r="KR142">
        <v>0</v>
      </c>
      <c r="KS142">
        <v>200</v>
      </c>
      <c r="KT142">
        <v>0</v>
      </c>
      <c r="KV142" t="s">
        <v>2251</v>
      </c>
      <c r="LM142" t="s">
        <v>2239</v>
      </c>
      <c r="LN142">
        <v>8500</v>
      </c>
      <c r="LO142" t="s">
        <v>2240</v>
      </c>
      <c r="LR142">
        <v>90</v>
      </c>
      <c r="LS142">
        <v>7</v>
      </c>
      <c r="LT142">
        <v>0</v>
      </c>
      <c r="LU142">
        <v>150</v>
      </c>
      <c r="LV142">
        <v>0</v>
      </c>
      <c r="LX142" t="s">
        <v>2239</v>
      </c>
      <c r="LY142">
        <v>3500</v>
      </c>
      <c r="LZ142" t="s">
        <v>2240</v>
      </c>
      <c r="MC142">
        <v>90</v>
      </c>
      <c r="MD142">
        <v>7</v>
      </c>
      <c r="ME142">
        <v>0</v>
      </c>
      <c r="MF142">
        <v>100</v>
      </c>
      <c r="MG142">
        <v>0</v>
      </c>
      <c r="MI142" t="s">
        <v>2239</v>
      </c>
      <c r="MJ142">
        <v>200</v>
      </c>
      <c r="MK142" t="s">
        <v>2240</v>
      </c>
      <c r="MN142">
        <v>90</v>
      </c>
      <c r="MO142">
        <v>5</v>
      </c>
      <c r="MP142">
        <v>0</v>
      </c>
      <c r="MQ142">
        <v>500</v>
      </c>
      <c r="MR142">
        <v>0</v>
      </c>
      <c r="MT142" t="s">
        <v>2239</v>
      </c>
      <c r="MU142">
        <v>125</v>
      </c>
      <c r="MV142" t="s">
        <v>2240</v>
      </c>
      <c r="MY142">
        <v>120</v>
      </c>
      <c r="MZ142">
        <v>4</v>
      </c>
      <c r="NA142">
        <v>0</v>
      </c>
      <c r="NB142">
        <v>800</v>
      </c>
      <c r="NC142">
        <v>0</v>
      </c>
      <c r="NV142" t="s">
        <v>2239</v>
      </c>
      <c r="NW142">
        <v>3250</v>
      </c>
      <c r="NX142" t="s">
        <v>2240</v>
      </c>
      <c r="OA142">
        <v>90</v>
      </c>
      <c r="OB142">
        <v>7</v>
      </c>
      <c r="OC142">
        <v>0</v>
      </c>
      <c r="OD142">
        <v>150</v>
      </c>
      <c r="OE142">
        <v>0</v>
      </c>
      <c r="OG142" t="s">
        <v>2239</v>
      </c>
      <c r="OH142">
        <v>3500</v>
      </c>
      <c r="OI142" t="s">
        <v>2240</v>
      </c>
      <c r="OL142">
        <v>120</v>
      </c>
      <c r="OM142">
        <v>7</v>
      </c>
      <c r="ON142">
        <v>0</v>
      </c>
      <c r="OO142">
        <v>500</v>
      </c>
      <c r="OP142">
        <v>0</v>
      </c>
      <c r="OR142" t="s">
        <v>2239</v>
      </c>
      <c r="OS142">
        <v>2500</v>
      </c>
      <c r="OT142" t="s">
        <v>2240</v>
      </c>
      <c r="OW142">
        <v>60</v>
      </c>
      <c r="OX142">
        <v>7</v>
      </c>
      <c r="OY142">
        <v>0</v>
      </c>
      <c r="OZ142">
        <v>600</v>
      </c>
      <c r="PA142">
        <v>0</v>
      </c>
      <c r="PN142" t="s">
        <v>2239</v>
      </c>
      <c r="PO142">
        <v>2000</v>
      </c>
      <c r="PP142" t="s">
        <v>2240</v>
      </c>
      <c r="PS142">
        <v>120</v>
      </c>
      <c r="PT142">
        <v>7</v>
      </c>
      <c r="PU142">
        <v>0</v>
      </c>
      <c r="PV142">
        <v>700</v>
      </c>
      <c r="PW142">
        <v>0</v>
      </c>
      <c r="PY142" t="s">
        <v>2239</v>
      </c>
      <c r="PZ142" t="s">
        <v>2236</v>
      </c>
      <c r="QA142">
        <v>5000</v>
      </c>
      <c r="QD142" t="s">
        <v>2240</v>
      </c>
      <c r="QG142">
        <v>120</v>
      </c>
      <c r="QH142">
        <v>7</v>
      </c>
      <c r="QI142">
        <v>0</v>
      </c>
      <c r="QJ142">
        <v>900</v>
      </c>
      <c r="QK142">
        <v>0</v>
      </c>
      <c r="QM142" t="s">
        <v>2239</v>
      </c>
      <c r="QN142">
        <v>300</v>
      </c>
      <c r="QO142" t="s">
        <v>2240</v>
      </c>
      <c r="QR142">
        <v>60</v>
      </c>
      <c r="QS142">
        <v>5</v>
      </c>
      <c r="QT142">
        <v>0</v>
      </c>
      <c r="QU142">
        <v>1000</v>
      </c>
      <c r="QV142">
        <v>0</v>
      </c>
      <c r="QX142" t="s">
        <v>2236</v>
      </c>
      <c r="QZ142" t="s">
        <v>2803</v>
      </c>
      <c r="RA142">
        <v>0</v>
      </c>
      <c r="RB142">
        <v>1</v>
      </c>
      <c r="RC142">
        <v>1</v>
      </c>
      <c r="RD142">
        <v>1</v>
      </c>
      <c r="RE142">
        <v>1</v>
      </c>
      <c r="RF142">
        <v>1</v>
      </c>
      <c r="RG142">
        <v>1</v>
      </c>
      <c r="RH142">
        <v>0</v>
      </c>
      <c r="RI142">
        <v>1</v>
      </c>
      <c r="RJ142">
        <v>1</v>
      </c>
      <c r="RK142">
        <v>1</v>
      </c>
      <c r="RL142">
        <v>0</v>
      </c>
      <c r="RM142">
        <v>1</v>
      </c>
      <c r="RN142">
        <v>1</v>
      </c>
      <c r="RO142">
        <v>1</v>
      </c>
      <c r="RP142">
        <v>0</v>
      </c>
      <c r="RR142" t="s">
        <v>2638</v>
      </c>
      <c r="RS142">
        <v>1</v>
      </c>
      <c r="RT142">
        <v>0</v>
      </c>
      <c r="RU142">
        <v>0</v>
      </c>
      <c r="RV142">
        <v>1</v>
      </c>
      <c r="RW142">
        <v>0</v>
      </c>
      <c r="RX142">
        <v>1</v>
      </c>
      <c r="RY142">
        <v>1</v>
      </c>
      <c r="RZ142">
        <v>0</v>
      </c>
      <c r="SA142">
        <v>0</v>
      </c>
      <c r="SB142">
        <v>0</v>
      </c>
      <c r="SC142">
        <v>0</v>
      </c>
      <c r="SF142" t="s">
        <v>2245</v>
      </c>
      <c r="SG142">
        <v>1</v>
      </c>
      <c r="SH142">
        <v>0</v>
      </c>
      <c r="SI142">
        <v>0</v>
      </c>
      <c r="SJ142">
        <v>0</v>
      </c>
      <c r="AQG142" t="s">
        <v>2290</v>
      </c>
      <c r="AQH142">
        <v>1</v>
      </c>
      <c r="AQI142">
        <v>0</v>
      </c>
      <c r="AQJ142">
        <v>0</v>
      </c>
      <c r="AQK142">
        <v>0</v>
      </c>
      <c r="AQL142">
        <v>0</v>
      </c>
      <c r="AQM142">
        <v>0</v>
      </c>
      <c r="AQN142">
        <v>0</v>
      </c>
      <c r="AQO142">
        <v>0</v>
      </c>
      <c r="AQP142">
        <v>0</v>
      </c>
      <c r="AQQ142">
        <v>0</v>
      </c>
      <c r="AQS142" t="s">
        <v>2324</v>
      </c>
      <c r="AQT142">
        <v>0</v>
      </c>
      <c r="AQU142">
        <v>0</v>
      </c>
      <c r="AQV142">
        <v>0</v>
      </c>
      <c r="AQW142">
        <v>1</v>
      </c>
      <c r="AQX142">
        <v>0</v>
      </c>
      <c r="AQY142">
        <v>0</v>
      </c>
      <c r="AQZ142">
        <v>0</v>
      </c>
      <c r="ARA142">
        <v>0</v>
      </c>
      <c r="ARB142">
        <v>0</v>
      </c>
      <c r="ARC142">
        <v>0</v>
      </c>
      <c r="ARD142">
        <v>0</v>
      </c>
      <c r="ARF142" t="s">
        <v>2257</v>
      </c>
      <c r="ARG142" t="s">
        <v>2273</v>
      </c>
      <c r="ARH142" t="s">
        <v>2244</v>
      </c>
      <c r="ARI142">
        <v>1</v>
      </c>
      <c r="ARJ142">
        <v>0</v>
      </c>
      <c r="ARK142">
        <v>0</v>
      </c>
      <c r="ARL142">
        <v>0</v>
      </c>
      <c r="ARM142">
        <v>0</v>
      </c>
      <c r="ARN142">
        <v>0</v>
      </c>
      <c r="ARP142" t="s">
        <v>2244</v>
      </c>
      <c r="ASA142" t="s">
        <v>2259</v>
      </c>
      <c r="ASB142" t="s">
        <v>2290</v>
      </c>
      <c r="ASC142">
        <v>1</v>
      </c>
      <c r="ASD142">
        <v>0</v>
      </c>
      <c r="ASE142">
        <v>0</v>
      </c>
      <c r="ASF142">
        <v>0</v>
      </c>
      <c r="ASG142">
        <v>0</v>
      </c>
      <c r="ASH142">
        <v>0</v>
      </c>
      <c r="ASI142">
        <v>0</v>
      </c>
      <c r="ASJ142">
        <v>0</v>
      </c>
      <c r="ASK142">
        <v>0</v>
      </c>
      <c r="ASL142">
        <v>0</v>
      </c>
      <c r="ASN142" t="s">
        <v>2290</v>
      </c>
      <c r="ASO142">
        <v>1</v>
      </c>
      <c r="ASP142">
        <v>0</v>
      </c>
      <c r="ASQ142">
        <v>0</v>
      </c>
      <c r="ASR142">
        <v>0</v>
      </c>
      <c r="ASS142">
        <v>0</v>
      </c>
      <c r="AST142">
        <v>0</v>
      </c>
      <c r="ASU142">
        <v>0</v>
      </c>
      <c r="ASV142">
        <v>0</v>
      </c>
      <c r="ASW142">
        <v>0</v>
      </c>
      <c r="ASX142">
        <v>0</v>
      </c>
      <c r="ASZ142" t="s">
        <v>2290</v>
      </c>
      <c r="ATA142">
        <v>1</v>
      </c>
      <c r="ATB142">
        <v>0</v>
      </c>
      <c r="ATC142">
        <v>0</v>
      </c>
      <c r="ATD142">
        <v>0</v>
      </c>
      <c r="ATE142">
        <v>0</v>
      </c>
      <c r="ATF142">
        <v>0</v>
      </c>
      <c r="ATG142">
        <v>0</v>
      </c>
      <c r="ATH142">
        <v>0</v>
      </c>
      <c r="ATI142">
        <v>0</v>
      </c>
      <c r="ATK142" t="s">
        <v>2290</v>
      </c>
      <c r="ATL142">
        <v>1</v>
      </c>
      <c r="ATM142">
        <v>0</v>
      </c>
      <c r="ATN142">
        <v>0</v>
      </c>
      <c r="ATO142">
        <v>0</v>
      </c>
      <c r="ATP142">
        <v>0</v>
      </c>
      <c r="ATQ142">
        <v>0</v>
      </c>
      <c r="ATR142">
        <v>0</v>
      </c>
      <c r="ATS142">
        <v>0</v>
      </c>
      <c r="ATT142">
        <v>0</v>
      </c>
      <c r="ATV142" t="s">
        <v>2382</v>
      </c>
      <c r="ATW142" t="s">
        <v>2236</v>
      </c>
      <c r="ATY142" t="s">
        <v>2799</v>
      </c>
      <c r="ATZ142" t="s">
        <v>2382</v>
      </c>
      <c r="AUA142" t="s">
        <v>2236</v>
      </c>
      <c r="AUC142" t="s">
        <v>2798</v>
      </c>
      <c r="AUD142" t="s">
        <v>2804</v>
      </c>
      <c r="AUF142" t="s">
        <v>2363</v>
      </c>
      <c r="AUI142">
        <v>546150970</v>
      </c>
      <c r="AUJ142" s="165">
        <v>45375.573483796303</v>
      </c>
      <c r="AUM142" t="s">
        <v>2265</v>
      </c>
      <c r="AUN142" t="s">
        <v>2266</v>
      </c>
      <c r="AUO142" t="s">
        <v>2267</v>
      </c>
    </row>
    <row r="143" spans="1:565 1125:1237" x14ac:dyDescent="0.35">
      <c r="A143">
        <v>142</v>
      </c>
      <c r="B143" t="s">
        <v>2805</v>
      </c>
      <c r="C143" s="165">
        <v>45375</v>
      </c>
      <c r="D143" t="s">
        <v>2789</v>
      </c>
      <c r="E143" t="s">
        <v>2790</v>
      </c>
      <c r="F143" s="165">
        <v>45375.415477986113</v>
      </c>
      <c r="G143" s="165">
        <v>45375.530181828697</v>
      </c>
      <c r="H143" t="s">
        <v>2229</v>
      </c>
      <c r="K143" t="s">
        <v>2671</v>
      </c>
      <c r="L143" s="165">
        <v>45375</v>
      </c>
      <c r="M143" t="s">
        <v>81</v>
      </c>
      <c r="N143" t="s">
        <v>2296</v>
      </c>
      <c r="O143" t="s">
        <v>92</v>
      </c>
      <c r="P143" t="s">
        <v>2233</v>
      </c>
      <c r="S143" t="s">
        <v>2673</v>
      </c>
      <c r="T143" t="s">
        <v>2791</v>
      </c>
      <c r="V143" t="s">
        <v>2236</v>
      </c>
      <c r="X143" t="s">
        <v>2299</v>
      </c>
      <c r="AA143" t="s">
        <v>2390</v>
      </c>
      <c r="AB143">
        <v>1</v>
      </c>
      <c r="AC143">
        <v>0</v>
      </c>
      <c r="AD143">
        <v>1</v>
      </c>
      <c r="AE143">
        <v>0</v>
      </c>
      <c r="AF143">
        <v>2</v>
      </c>
      <c r="AH143" t="s">
        <v>2239</v>
      </c>
      <c r="AI143">
        <v>1250</v>
      </c>
      <c r="AJ143" t="s">
        <v>2240</v>
      </c>
      <c r="AM143">
        <v>90</v>
      </c>
      <c r="AN143">
        <v>7</v>
      </c>
      <c r="AO143">
        <v>0</v>
      </c>
      <c r="AP143">
        <v>200</v>
      </c>
      <c r="AQ143">
        <v>0</v>
      </c>
      <c r="BH143" t="s">
        <v>2239</v>
      </c>
      <c r="BI143" t="s">
        <v>2301</v>
      </c>
      <c r="BJ143">
        <v>1</v>
      </c>
      <c r="BK143">
        <v>1</v>
      </c>
      <c r="BL143">
        <v>500</v>
      </c>
      <c r="BM143">
        <v>350</v>
      </c>
      <c r="BN143" t="s">
        <v>2240</v>
      </c>
      <c r="BQ143">
        <v>90</v>
      </c>
      <c r="BR143">
        <v>5</v>
      </c>
      <c r="BS143">
        <v>0</v>
      </c>
      <c r="BT143">
        <v>360</v>
      </c>
      <c r="BU143">
        <v>0</v>
      </c>
      <c r="BW143" t="s">
        <v>2236</v>
      </c>
      <c r="BY143" t="s">
        <v>2390</v>
      </c>
      <c r="BZ143">
        <v>1</v>
      </c>
      <c r="CA143">
        <v>0</v>
      </c>
      <c r="CB143">
        <v>1</v>
      </c>
      <c r="CC143">
        <v>0</v>
      </c>
      <c r="CE143" t="s">
        <v>2638</v>
      </c>
      <c r="CF143">
        <v>1</v>
      </c>
      <c r="CG143">
        <v>0</v>
      </c>
      <c r="CH143">
        <v>0</v>
      </c>
      <c r="CI143">
        <v>1</v>
      </c>
      <c r="CJ143">
        <v>0</v>
      </c>
      <c r="CK143">
        <v>1</v>
      </c>
      <c r="CL143">
        <v>1</v>
      </c>
      <c r="CM143">
        <v>0</v>
      </c>
      <c r="CN143">
        <v>0</v>
      </c>
      <c r="CO143">
        <v>0</v>
      </c>
      <c r="CP143">
        <v>0</v>
      </c>
      <c r="CS143" t="s">
        <v>2245</v>
      </c>
      <c r="CT143">
        <v>1</v>
      </c>
      <c r="CU143">
        <v>0</v>
      </c>
      <c r="CV143">
        <v>0</v>
      </c>
      <c r="CW143">
        <v>0</v>
      </c>
      <c r="EK143" t="s">
        <v>2246</v>
      </c>
      <c r="EL143">
        <v>1</v>
      </c>
      <c r="EM143">
        <v>1</v>
      </c>
      <c r="EN143">
        <v>1</v>
      </c>
      <c r="EO143">
        <v>1</v>
      </c>
      <c r="EP143">
        <v>0</v>
      </c>
      <c r="EQ143">
        <v>4</v>
      </c>
      <c r="ES143" t="s">
        <v>2239</v>
      </c>
      <c r="ET143">
        <v>5000</v>
      </c>
      <c r="EU143" t="s">
        <v>2240</v>
      </c>
      <c r="EX143">
        <v>120</v>
      </c>
      <c r="EY143">
        <v>7</v>
      </c>
      <c r="EZ143">
        <v>0</v>
      </c>
      <c r="FA143">
        <v>500</v>
      </c>
      <c r="FB143">
        <v>0</v>
      </c>
      <c r="FD143" t="s">
        <v>2239</v>
      </c>
      <c r="FE143">
        <v>22000</v>
      </c>
      <c r="FF143" t="s">
        <v>2240</v>
      </c>
      <c r="FI143">
        <v>90</v>
      </c>
      <c r="FJ143">
        <v>7</v>
      </c>
      <c r="FK143">
        <v>0</v>
      </c>
      <c r="FL143">
        <v>200</v>
      </c>
      <c r="FM143">
        <v>0</v>
      </c>
      <c r="FO143" t="s">
        <v>2239</v>
      </c>
      <c r="FP143">
        <v>1000</v>
      </c>
      <c r="FQ143" t="s">
        <v>2336</v>
      </c>
      <c r="FT143">
        <v>120</v>
      </c>
      <c r="FU143">
        <v>7</v>
      </c>
      <c r="FV143">
        <v>0</v>
      </c>
      <c r="FW143">
        <v>1000</v>
      </c>
      <c r="FX143">
        <v>0</v>
      </c>
      <c r="FZ143" t="s">
        <v>2239</v>
      </c>
      <c r="GA143">
        <v>2500</v>
      </c>
      <c r="GB143" t="s">
        <v>2240</v>
      </c>
      <c r="GE143">
        <v>120</v>
      </c>
      <c r="GF143">
        <v>7</v>
      </c>
      <c r="GG143">
        <v>0</v>
      </c>
      <c r="GH143">
        <v>200</v>
      </c>
      <c r="GI143">
        <v>0</v>
      </c>
      <c r="GK143" t="s">
        <v>2236</v>
      </c>
      <c r="GM143" t="s">
        <v>2246</v>
      </c>
      <c r="GN143">
        <v>1</v>
      </c>
      <c r="GO143">
        <v>1</v>
      </c>
      <c r="GP143">
        <v>1</v>
      </c>
      <c r="GQ143">
        <v>1</v>
      </c>
      <c r="GR143">
        <v>0</v>
      </c>
      <c r="GT143" t="s">
        <v>2638</v>
      </c>
      <c r="GU143">
        <v>1</v>
      </c>
      <c r="GV143">
        <v>0</v>
      </c>
      <c r="GW143">
        <v>0</v>
      </c>
      <c r="GX143">
        <v>1</v>
      </c>
      <c r="GY143">
        <v>0</v>
      </c>
      <c r="GZ143">
        <v>1</v>
      </c>
      <c r="HA143">
        <v>1</v>
      </c>
      <c r="HB143">
        <v>0</v>
      </c>
      <c r="HC143">
        <v>0</v>
      </c>
      <c r="HD143">
        <v>0</v>
      </c>
      <c r="HE143">
        <v>0</v>
      </c>
      <c r="HH143" t="s">
        <v>2245</v>
      </c>
      <c r="HI143">
        <v>1</v>
      </c>
      <c r="HJ143">
        <v>0</v>
      </c>
      <c r="HK143">
        <v>0</v>
      </c>
      <c r="HL143">
        <v>0</v>
      </c>
      <c r="JB143" t="s">
        <v>2806</v>
      </c>
      <c r="JC143">
        <v>0</v>
      </c>
      <c r="JD143">
        <v>1</v>
      </c>
      <c r="JE143">
        <v>0</v>
      </c>
      <c r="JF143">
        <v>1</v>
      </c>
      <c r="JG143">
        <v>1</v>
      </c>
      <c r="JH143">
        <v>1</v>
      </c>
      <c r="JI143">
        <v>1</v>
      </c>
      <c r="JJ143">
        <v>0</v>
      </c>
      <c r="JK143">
        <v>1</v>
      </c>
      <c r="JL143">
        <v>1</v>
      </c>
      <c r="JM143">
        <v>1</v>
      </c>
      <c r="JN143">
        <v>0</v>
      </c>
      <c r="JO143">
        <v>1</v>
      </c>
      <c r="JP143">
        <v>1</v>
      </c>
      <c r="JQ143">
        <v>1</v>
      </c>
      <c r="JR143">
        <v>0</v>
      </c>
      <c r="JS143">
        <v>11</v>
      </c>
      <c r="JT143">
        <v>17</v>
      </c>
      <c r="KG143" t="s">
        <v>2239</v>
      </c>
      <c r="KH143" t="s">
        <v>2579</v>
      </c>
      <c r="KI143">
        <v>1</v>
      </c>
      <c r="KJ143">
        <v>0</v>
      </c>
      <c r="KK143">
        <v>3000</v>
      </c>
      <c r="KM143" t="s">
        <v>2336</v>
      </c>
      <c r="KP143">
        <v>60</v>
      </c>
      <c r="KQ143">
        <v>30</v>
      </c>
      <c r="KR143">
        <v>0</v>
      </c>
      <c r="KS143">
        <v>400</v>
      </c>
      <c r="KT143">
        <v>0</v>
      </c>
      <c r="LM143" t="s">
        <v>2239</v>
      </c>
      <c r="LN143">
        <v>9000</v>
      </c>
      <c r="LO143" t="s">
        <v>2240</v>
      </c>
      <c r="LR143">
        <v>90</v>
      </c>
      <c r="LS143">
        <v>7</v>
      </c>
      <c r="LT143">
        <v>0</v>
      </c>
      <c r="LU143">
        <v>150</v>
      </c>
      <c r="LV143">
        <v>0</v>
      </c>
      <c r="LX143" t="s">
        <v>2239</v>
      </c>
      <c r="LY143">
        <v>3500</v>
      </c>
      <c r="LZ143" t="s">
        <v>2240</v>
      </c>
      <c r="MC143">
        <v>90</v>
      </c>
      <c r="MD143">
        <v>7</v>
      </c>
      <c r="ME143">
        <v>0</v>
      </c>
      <c r="MF143">
        <v>100</v>
      </c>
      <c r="MG143">
        <v>0</v>
      </c>
      <c r="MI143" t="s">
        <v>2239</v>
      </c>
      <c r="MJ143">
        <v>500</v>
      </c>
      <c r="MK143" t="s">
        <v>2240</v>
      </c>
      <c r="MN143">
        <v>120</v>
      </c>
      <c r="MO143">
        <v>5</v>
      </c>
      <c r="MP143">
        <v>0</v>
      </c>
      <c r="MQ143">
        <v>1000</v>
      </c>
      <c r="MR143">
        <v>0</v>
      </c>
      <c r="MT143" t="s">
        <v>2239</v>
      </c>
      <c r="MU143">
        <v>125</v>
      </c>
      <c r="MV143" t="s">
        <v>2240</v>
      </c>
      <c r="MY143">
        <v>120</v>
      </c>
      <c r="MZ143">
        <v>7</v>
      </c>
      <c r="NA143">
        <v>0</v>
      </c>
      <c r="NB143">
        <v>500</v>
      </c>
      <c r="NC143">
        <v>0</v>
      </c>
      <c r="NV143" t="s">
        <v>2239</v>
      </c>
      <c r="NW143">
        <v>3250</v>
      </c>
      <c r="NX143" t="s">
        <v>2240</v>
      </c>
      <c r="OA143">
        <v>90</v>
      </c>
      <c r="OB143">
        <v>7</v>
      </c>
      <c r="OC143">
        <v>0</v>
      </c>
      <c r="OD143">
        <v>150</v>
      </c>
      <c r="OE143">
        <v>0</v>
      </c>
      <c r="OG143" t="s">
        <v>2239</v>
      </c>
      <c r="OH143">
        <v>3500</v>
      </c>
      <c r="OI143" t="s">
        <v>2240</v>
      </c>
      <c r="OL143">
        <v>90</v>
      </c>
      <c r="OM143">
        <v>5</v>
      </c>
      <c r="ON143">
        <v>0</v>
      </c>
      <c r="OO143">
        <v>300</v>
      </c>
      <c r="OP143">
        <v>0</v>
      </c>
      <c r="OR143" t="s">
        <v>2239</v>
      </c>
      <c r="OS143">
        <v>2500</v>
      </c>
      <c r="OT143" t="s">
        <v>2240</v>
      </c>
      <c r="OW143">
        <v>90</v>
      </c>
      <c r="OX143">
        <v>5</v>
      </c>
      <c r="OY143">
        <v>0</v>
      </c>
      <c r="OZ143">
        <v>600</v>
      </c>
      <c r="PA143">
        <v>0</v>
      </c>
      <c r="PN143" t="s">
        <v>2239</v>
      </c>
      <c r="PO143">
        <v>2000</v>
      </c>
      <c r="PP143" t="s">
        <v>2240</v>
      </c>
      <c r="PS143">
        <v>90</v>
      </c>
      <c r="PT143">
        <v>5</v>
      </c>
      <c r="PU143">
        <v>0</v>
      </c>
      <c r="PV143">
        <v>500</v>
      </c>
      <c r="PW143">
        <v>0</v>
      </c>
      <c r="PY143" t="s">
        <v>2239</v>
      </c>
      <c r="PZ143" t="s">
        <v>2236</v>
      </c>
      <c r="QA143">
        <v>5000</v>
      </c>
      <c r="QD143" t="s">
        <v>2240</v>
      </c>
      <c r="QG143">
        <v>90</v>
      </c>
      <c r="QH143">
        <v>7</v>
      </c>
      <c r="QI143">
        <v>0</v>
      </c>
      <c r="QJ143">
        <v>800</v>
      </c>
      <c r="QK143">
        <v>0</v>
      </c>
      <c r="QM143" t="s">
        <v>2239</v>
      </c>
      <c r="QN143">
        <v>300</v>
      </c>
      <c r="QO143" t="s">
        <v>2240</v>
      </c>
      <c r="QR143">
        <v>60</v>
      </c>
      <c r="QS143">
        <v>5</v>
      </c>
      <c r="QT143">
        <v>0</v>
      </c>
      <c r="QU143">
        <v>1000</v>
      </c>
      <c r="QV143">
        <v>0</v>
      </c>
      <c r="QX143" t="s">
        <v>2236</v>
      </c>
      <c r="QZ143" t="s">
        <v>2807</v>
      </c>
      <c r="RA143">
        <v>0</v>
      </c>
      <c r="RB143">
        <v>1</v>
      </c>
      <c r="RC143">
        <v>0</v>
      </c>
      <c r="RD143">
        <v>1</v>
      </c>
      <c r="RE143">
        <v>1</v>
      </c>
      <c r="RF143">
        <v>1</v>
      </c>
      <c r="RG143">
        <v>1</v>
      </c>
      <c r="RH143">
        <v>0</v>
      </c>
      <c r="RI143">
        <v>1</v>
      </c>
      <c r="RJ143">
        <v>1</v>
      </c>
      <c r="RK143">
        <v>1</v>
      </c>
      <c r="RL143">
        <v>0</v>
      </c>
      <c r="RM143">
        <v>1</v>
      </c>
      <c r="RN143">
        <v>1</v>
      </c>
      <c r="RO143">
        <v>1</v>
      </c>
      <c r="RP143">
        <v>0</v>
      </c>
      <c r="RR143" t="s">
        <v>2638</v>
      </c>
      <c r="RS143">
        <v>1</v>
      </c>
      <c r="RT143">
        <v>0</v>
      </c>
      <c r="RU143">
        <v>0</v>
      </c>
      <c r="RV143">
        <v>1</v>
      </c>
      <c r="RW143">
        <v>0</v>
      </c>
      <c r="RX143">
        <v>1</v>
      </c>
      <c r="RY143">
        <v>1</v>
      </c>
      <c r="RZ143">
        <v>0</v>
      </c>
      <c r="SA143">
        <v>0</v>
      </c>
      <c r="SB143">
        <v>0</v>
      </c>
      <c r="SC143">
        <v>0</v>
      </c>
      <c r="SF143" t="s">
        <v>2245</v>
      </c>
      <c r="SG143">
        <v>1</v>
      </c>
      <c r="SH143">
        <v>0</v>
      </c>
      <c r="SI143">
        <v>0</v>
      </c>
      <c r="SJ143">
        <v>0</v>
      </c>
      <c r="AQG143" t="s">
        <v>2290</v>
      </c>
      <c r="AQH143">
        <v>1</v>
      </c>
      <c r="AQI143">
        <v>0</v>
      </c>
      <c r="AQJ143">
        <v>0</v>
      </c>
      <c r="AQK143">
        <v>0</v>
      </c>
      <c r="AQL143">
        <v>0</v>
      </c>
      <c r="AQM143">
        <v>0</v>
      </c>
      <c r="AQN143">
        <v>0</v>
      </c>
      <c r="AQO143">
        <v>0</v>
      </c>
      <c r="AQP143">
        <v>0</v>
      </c>
      <c r="AQQ143">
        <v>0</v>
      </c>
      <c r="AQS143" t="s">
        <v>2324</v>
      </c>
      <c r="AQT143">
        <v>0</v>
      </c>
      <c r="AQU143">
        <v>0</v>
      </c>
      <c r="AQV143">
        <v>0</v>
      </c>
      <c r="AQW143">
        <v>1</v>
      </c>
      <c r="AQX143">
        <v>0</v>
      </c>
      <c r="AQY143">
        <v>0</v>
      </c>
      <c r="AQZ143">
        <v>0</v>
      </c>
      <c r="ARA143">
        <v>0</v>
      </c>
      <c r="ARB143">
        <v>0</v>
      </c>
      <c r="ARC143">
        <v>0</v>
      </c>
      <c r="ARD143">
        <v>0</v>
      </c>
      <c r="ARF143" t="s">
        <v>2257</v>
      </c>
      <c r="ARG143" t="s">
        <v>2435</v>
      </c>
      <c r="ARH143" t="s">
        <v>2244</v>
      </c>
      <c r="ARI143">
        <v>1</v>
      </c>
      <c r="ARJ143">
        <v>0</v>
      </c>
      <c r="ARK143">
        <v>0</v>
      </c>
      <c r="ARL143">
        <v>0</v>
      </c>
      <c r="ARM143">
        <v>0</v>
      </c>
      <c r="ARN143">
        <v>0</v>
      </c>
      <c r="ARP143" t="s">
        <v>2236</v>
      </c>
      <c r="ASA143" t="s">
        <v>2259</v>
      </c>
      <c r="ASB143" t="s">
        <v>2290</v>
      </c>
      <c r="ASC143">
        <v>1</v>
      </c>
      <c r="ASD143">
        <v>0</v>
      </c>
      <c r="ASE143">
        <v>0</v>
      </c>
      <c r="ASF143">
        <v>0</v>
      </c>
      <c r="ASG143">
        <v>0</v>
      </c>
      <c r="ASH143">
        <v>0</v>
      </c>
      <c r="ASI143">
        <v>0</v>
      </c>
      <c r="ASJ143">
        <v>0</v>
      </c>
      <c r="ASK143">
        <v>0</v>
      </c>
      <c r="ASL143">
        <v>0</v>
      </c>
      <c r="ASN143" t="s">
        <v>2290</v>
      </c>
      <c r="ASO143">
        <v>1</v>
      </c>
      <c r="ASP143">
        <v>0</v>
      </c>
      <c r="ASQ143">
        <v>0</v>
      </c>
      <c r="ASR143">
        <v>0</v>
      </c>
      <c r="ASS143">
        <v>0</v>
      </c>
      <c r="AST143">
        <v>0</v>
      </c>
      <c r="ASU143">
        <v>0</v>
      </c>
      <c r="ASV143">
        <v>0</v>
      </c>
      <c r="ASW143">
        <v>0</v>
      </c>
      <c r="ASX143">
        <v>0</v>
      </c>
      <c r="ASZ143" t="s">
        <v>2290</v>
      </c>
      <c r="ATA143">
        <v>1</v>
      </c>
      <c r="ATB143">
        <v>0</v>
      </c>
      <c r="ATC143">
        <v>0</v>
      </c>
      <c r="ATD143">
        <v>0</v>
      </c>
      <c r="ATE143">
        <v>0</v>
      </c>
      <c r="ATF143">
        <v>0</v>
      </c>
      <c r="ATG143">
        <v>0</v>
      </c>
      <c r="ATH143">
        <v>0</v>
      </c>
      <c r="ATI143">
        <v>0</v>
      </c>
      <c r="ATK143" t="s">
        <v>2290</v>
      </c>
      <c r="ATL143">
        <v>1</v>
      </c>
      <c r="ATM143">
        <v>0</v>
      </c>
      <c r="ATN143">
        <v>0</v>
      </c>
      <c r="ATO143">
        <v>0</v>
      </c>
      <c r="ATP143">
        <v>0</v>
      </c>
      <c r="ATQ143">
        <v>0</v>
      </c>
      <c r="ATR143">
        <v>0</v>
      </c>
      <c r="ATS143">
        <v>0</v>
      </c>
      <c r="ATT143">
        <v>0</v>
      </c>
      <c r="ATV143" t="s">
        <v>2382</v>
      </c>
      <c r="ATW143" t="s">
        <v>2236</v>
      </c>
      <c r="ATY143" t="s">
        <v>2798</v>
      </c>
      <c r="ATZ143" t="s">
        <v>2382</v>
      </c>
      <c r="AUA143" t="s">
        <v>2236</v>
      </c>
      <c r="AUC143" t="s">
        <v>2799</v>
      </c>
      <c r="AUD143" t="s">
        <v>2808</v>
      </c>
      <c r="AUF143" t="s">
        <v>2363</v>
      </c>
      <c r="AUI143">
        <v>546150985</v>
      </c>
      <c r="AUJ143" s="165">
        <v>45375.573530092588</v>
      </c>
      <c r="AUM143" t="s">
        <v>2265</v>
      </c>
      <c r="AUN143" t="s">
        <v>2266</v>
      </c>
      <c r="AUO143" t="s">
        <v>2267</v>
      </c>
    </row>
    <row r="144" spans="1:565 1125:1237" x14ac:dyDescent="0.35">
      <c r="A144">
        <v>143</v>
      </c>
      <c r="B144" t="s">
        <v>2809</v>
      </c>
      <c r="C144" s="165">
        <v>45375</v>
      </c>
      <c r="D144" t="s">
        <v>2789</v>
      </c>
      <c r="E144" t="s">
        <v>2790</v>
      </c>
      <c r="F144" s="165">
        <v>45375.453437002318</v>
      </c>
      <c r="G144" s="165">
        <v>45375.530442094911</v>
      </c>
      <c r="H144" t="s">
        <v>2229</v>
      </c>
      <c r="K144" t="s">
        <v>2671</v>
      </c>
      <c r="L144" s="165">
        <v>45375</v>
      </c>
      <c r="M144" t="s">
        <v>81</v>
      </c>
      <c r="N144" t="s">
        <v>2296</v>
      </c>
      <c r="O144" t="s">
        <v>92</v>
      </c>
      <c r="P144" t="s">
        <v>2233</v>
      </c>
      <c r="S144" t="s">
        <v>2673</v>
      </c>
      <c r="T144" t="s">
        <v>2791</v>
      </c>
      <c r="V144" t="s">
        <v>2236</v>
      </c>
      <c r="X144" t="s">
        <v>2299</v>
      </c>
      <c r="AA144" t="s">
        <v>2390</v>
      </c>
      <c r="AB144">
        <v>1</v>
      </c>
      <c r="AC144">
        <v>0</v>
      </c>
      <c r="AD144">
        <v>1</v>
      </c>
      <c r="AE144">
        <v>0</v>
      </c>
      <c r="AF144">
        <v>2</v>
      </c>
      <c r="AH144" t="s">
        <v>2239</v>
      </c>
      <c r="AI144">
        <v>1300</v>
      </c>
      <c r="AJ144" t="s">
        <v>2240</v>
      </c>
      <c r="AM144">
        <v>90</v>
      </c>
      <c r="AN144">
        <v>7</v>
      </c>
      <c r="AO144">
        <v>0</v>
      </c>
      <c r="AP144">
        <v>160</v>
      </c>
      <c r="AQ144">
        <v>0</v>
      </c>
      <c r="BH144" t="s">
        <v>2239</v>
      </c>
      <c r="BI144" t="s">
        <v>2301</v>
      </c>
      <c r="BJ144">
        <v>1</v>
      </c>
      <c r="BK144">
        <v>1</v>
      </c>
      <c r="BL144">
        <v>450</v>
      </c>
      <c r="BM144">
        <v>350</v>
      </c>
      <c r="BN144" t="s">
        <v>2336</v>
      </c>
      <c r="BQ144">
        <v>90</v>
      </c>
      <c r="BR144">
        <v>7</v>
      </c>
      <c r="BS144">
        <v>0</v>
      </c>
      <c r="BT144">
        <v>720</v>
      </c>
      <c r="BU144">
        <v>0</v>
      </c>
      <c r="BW144" t="s">
        <v>2236</v>
      </c>
      <c r="BY144" t="s">
        <v>2810</v>
      </c>
      <c r="BZ144">
        <v>1</v>
      </c>
      <c r="CA144">
        <v>0</v>
      </c>
      <c r="CB144">
        <v>1</v>
      </c>
      <c r="CC144">
        <v>0</v>
      </c>
      <c r="CE144" t="s">
        <v>2811</v>
      </c>
      <c r="CF144">
        <v>0</v>
      </c>
      <c r="CG144">
        <v>0</v>
      </c>
      <c r="CH144">
        <v>0</v>
      </c>
      <c r="CI144">
        <v>1</v>
      </c>
      <c r="CJ144">
        <v>0</v>
      </c>
      <c r="CK144">
        <v>1</v>
      </c>
      <c r="CL144">
        <v>1</v>
      </c>
      <c r="CM144">
        <v>0</v>
      </c>
      <c r="CN144">
        <v>0</v>
      </c>
      <c r="CO144">
        <v>0</v>
      </c>
      <c r="CP144">
        <v>0</v>
      </c>
      <c r="CS144" t="s">
        <v>2245</v>
      </c>
      <c r="CT144">
        <v>1</v>
      </c>
      <c r="CU144">
        <v>0</v>
      </c>
      <c r="CV144">
        <v>0</v>
      </c>
      <c r="CW144">
        <v>0</v>
      </c>
      <c r="EK144" t="s">
        <v>2246</v>
      </c>
      <c r="EL144">
        <v>1</v>
      </c>
      <c r="EM144">
        <v>1</v>
      </c>
      <c r="EN144">
        <v>1</v>
      </c>
      <c r="EO144">
        <v>1</v>
      </c>
      <c r="EP144">
        <v>0</v>
      </c>
      <c r="EQ144">
        <v>4</v>
      </c>
      <c r="ES144" t="s">
        <v>2239</v>
      </c>
      <c r="ET144">
        <v>5000</v>
      </c>
      <c r="EU144" t="s">
        <v>2240</v>
      </c>
      <c r="EX144">
        <v>90</v>
      </c>
      <c r="EY144">
        <v>7</v>
      </c>
      <c r="EZ144">
        <v>0</v>
      </c>
      <c r="FA144">
        <v>0</v>
      </c>
      <c r="FB144">
        <v>0</v>
      </c>
      <c r="FD144" t="s">
        <v>2239</v>
      </c>
      <c r="FE144">
        <v>20000</v>
      </c>
      <c r="FF144" t="s">
        <v>2240</v>
      </c>
      <c r="FI144">
        <v>90</v>
      </c>
      <c r="FJ144">
        <v>5</v>
      </c>
      <c r="FK144">
        <v>0</v>
      </c>
      <c r="FL144">
        <v>200</v>
      </c>
      <c r="FM144">
        <v>0</v>
      </c>
      <c r="FO144" t="s">
        <v>2239</v>
      </c>
      <c r="FP144">
        <v>1000</v>
      </c>
      <c r="FQ144" t="s">
        <v>2240</v>
      </c>
      <c r="FT144">
        <v>120</v>
      </c>
      <c r="FU144">
        <v>5</v>
      </c>
      <c r="FV144">
        <v>0</v>
      </c>
      <c r="FW144">
        <v>900</v>
      </c>
      <c r="FX144">
        <v>0</v>
      </c>
      <c r="FZ144" t="s">
        <v>2239</v>
      </c>
      <c r="GA144">
        <v>2000</v>
      </c>
      <c r="GB144" t="s">
        <v>2240</v>
      </c>
      <c r="GE144">
        <v>90</v>
      </c>
      <c r="GF144">
        <v>7</v>
      </c>
      <c r="GG144">
        <v>0</v>
      </c>
      <c r="GH144">
        <v>800</v>
      </c>
      <c r="GI144">
        <v>0</v>
      </c>
      <c r="GK144" t="s">
        <v>2236</v>
      </c>
      <c r="GM144" t="s">
        <v>2246</v>
      </c>
      <c r="GN144">
        <v>1</v>
      </c>
      <c r="GO144">
        <v>1</v>
      </c>
      <c r="GP144">
        <v>1</v>
      </c>
      <c r="GQ144">
        <v>1</v>
      </c>
      <c r="GR144">
        <v>0</v>
      </c>
      <c r="GT144" t="s">
        <v>2811</v>
      </c>
      <c r="GU144">
        <v>0</v>
      </c>
      <c r="GV144">
        <v>0</v>
      </c>
      <c r="GW144">
        <v>0</v>
      </c>
      <c r="GX144">
        <v>1</v>
      </c>
      <c r="GY144">
        <v>0</v>
      </c>
      <c r="GZ144">
        <v>1</v>
      </c>
      <c r="HA144">
        <v>1</v>
      </c>
      <c r="HB144">
        <v>0</v>
      </c>
      <c r="HC144">
        <v>0</v>
      </c>
      <c r="HD144">
        <v>0</v>
      </c>
      <c r="HE144">
        <v>0</v>
      </c>
      <c r="HH144" t="s">
        <v>2245</v>
      </c>
      <c r="HI144">
        <v>1</v>
      </c>
      <c r="HJ144">
        <v>0</v>
      </c>
      <c r="HK144">
        <v>0</v>
      </c>
      <c r="HL144">
        <v>0</v>
      </c>
      <c r="JB144" t="s">
        <v>2807</v>
      </c>
      <c r="JC144">
        <v>0</v>
      </c>
      <c r="JD144">
        <v>1</v>
      </c>
      <c r="JE144">
        <v>0</v>
      </c>
      <c r="JF144">
        <v>1</v>
      </c>
      <c r="JG144">
        <v>1</v>
      </c>
      <c r="JH144">
        <v>1</v>
      </c>
      <c r="JI144">
        <v>1</v>
      </c>
      <c r="JJ144">
        <v>0</v>
      </c>
      <c r="JK144">
        <v>1</v>
      </c>
      <c r="JL144">
        <v>1</v>
      </c>
      <c r="JM144">
        <v>1</v>
      </c>
      <c r="JN144">
        <v>0</v>
      </c>
      <c r="JO144">
        <v>1</v>
      </c>
      <c r="JP144">
        <v>1</v>
      </c>
      <c r="JQ144">
        <v>1</v>
      </c>
      <c r="JR144">
        <v>0</v>
      </c>
      <c r="JS144">
        <v>11</v>
      </c>
      <c r="JT144">
        <v>17</v>
      </c>
      <c r="KG144" t="s">
        <v>2239</v>
      </c>
      <c r="KH144" t="s">
        <v>2579</v>
      </c>
      <c r="KI144">
        <v>1</v>
      </c>
      <c r="KJ144">
        <v>0</v>
      </c>
      <c r="KK144">
        <v>3000</v>
      </c>
      <c r="KM144" t="s">
        <v>2240</v>
      </c>
      <c r="KP144">
        <v>60</v>
      </c>
      <c r="KQ144">
        <v>15</v>
      </c>
      <c r="KR144">
        <v>0</v>
      </c>
      <c r="KS144">
        <v>300</v>
      </c>
      <c r="KT144">
        <v>0</v>
      </c>
      <c r="LM144" t="s">
        <v>2239</v>
      </c>
      <c r="LN144">
        <v>9000</v>
      </c>
      <c r="LO144" t="s">
        <v>2240</v>
      </c>
      <c r="LR144">
        <v>60</v>
      </c>
      <c r="LS144">
        <v>6</v>
      </c>
      <c r="LT144">
        <v>0</v>
      </c>
      <c r="LU144">
        <v>100</v>
      </c>
      <c r="LV144">
        <v>0</v>
      </c>
      <c r="LX144" t="s">
        <v>2239</v>
      </c>
      <c r="LY144">
        <v>3500</v>
      </c>
      <c r="LZ144" t="s">
        <v>2240</v>
      </c>
      <c r="MC144">
        <v>60</v>
      </c>
      <c r="MD144">
        <v>5</v>
      </c>
      <c r="ME144">
        <v>0</v>
      </c>
      <c r="MF144">
        <v>100</v>
      </c>
      <c r="MG144">
        <v>0</v>
      </c>
      <c r="MI144" t="s">
        <v>2239</v>
      </c>
      <c r="MJ144">
        <v>500</v>
      </c>
      <c r="MK144" t="s">
        <v>2240</v>
      </c>
      <c r="MN144">
        <v>90</v>
      </c>
      <c r="MO144">
        <v>7</v>
      </c>
      <c r="MP144">
        <v>0</v>
      </c>
      <c r="MQ144">
        <v>900</v>
      </c>
      <c r="MR144">
        <v>0</v>
      </c>
      <c r="MT144" t="s">
        <v>2239</v>
      </c>
      <c r="MU144">
        <v>125</v>
      </c>
      <c r="MV144" t="s">
        <v>2240</v>
      </c>
      <c r="MY144">
        <v>90</v>
      </c>
      <c r="MZ144">
        <v>7</v>
      </c>
      <c r="NA144">
        <v>0</v>
      </c>
      <c r="NB144">
        <v>500</v>
      </c>
      <c r="NC144">
        <v>0</v>
      </c>
      <c r="NV144" t="s">
        <v>2239</v>
      </c>
      <c r="NW144">
        <v>3250</v>
      </c>
      <c r="NX144" t="s">
        <v>2336</v>
      </c>
      <c r="OA144">
        <v>60</v>
      </c>
      <c r="OB144">
        <v>7</v>
      </c>
      <c r="OC144">
        <v>0</v>
      </c>
      <c r="OD144">
        <v>200</v>
      </c>
      <c r="OE144">
        <v>0</v>
      </c>
      <c r="OG144" t="s">
        <v>2239</v>
      </c>
      <c r="OH144">
        <v>3500</v>
      </c>
      <c r="OI144" t="s">
        <v>2240</v>
      </c>
      <c r="OL144">
        <v>60</v>
      </c>
      <c r="OM144">
        <v>7</v>
      </c>
      <c r="ON144">
        <v>0</v>
      </c>
      <c r="OO144">
        <v>600</v>
      </c>
      <c r="OP144">
        <v>0</v>
      </c>
      <c r="OR144" t="s">
        <v>2239</v>
      </c>
      <c r="OS144">
        <v>2500</v>
      </c>
      <c r="OT144" t="s">
        <v>2240</v>
      </c>
      <c r="OW144">
        <v>90</v>
      </c>
      <c r="OX144">
        <v>7</v>
      </c>
      <c r="OY144">
        <v>0</v>
      </c>
      <c r="OZ144">
        <v>500</v>
      </c>
      <c r="PA144">
        <v>0</v>
      </c>
      <c r="PN144" t="s">
        <v>2239</v>
      </c>
      <c r="PO144">
        <v>2000</v>
      </c>
      <c r="PP144" t="s">
        <v>2240</v>
      </c>
      <c r="PS144">
        <v>120</v>
      </c>
      <c r="PT144">
        <v>7</v>
      </c>
      <c r="PU144">
        <v>0</v>
      </c>
      <c r="PV144">
        <v>400</v>
      </c>
      <c r="PW144">
        <v>0</v>
      </c>
      <c r="PY144" t="s">
        <v>2239</v>
      </c>
      <c r="PZ144" t="s">
        <v>2236</v>
      </c>
      <c r="QA144">
        <v>5000</v>
      </c>
      <c r="QD144" t="s">
        <v>2240</v>
      </c>
      <c r="QG144">
        <v>90</v>
      </c>
      <c r="QH144">
        <v>7</v>
      </c>
      <c r="QI144">
        <v>0</v>
      </c>
      <c r="QJ144">
        <v>600</v>
      </c>
      <c r="QK144">
        <v>0</v>
      </c>
      <c r="QM144" t="s">
        <v>2239</v>
      </c>
      <c r="QN144">
        <v>300</v>
      </c>
      <c r="QO144" t="s">
        <v>2240</v>
      </c>
      <c r="QR144">
        <v>120</v>
      </c>
      <c r="QS144">
        <v>5</v>
      </c>
      <c r="QT144">
        <v>0</v>
      </c>
      <c r="QU144">
        <v>1500</v>
      </c>
      <c r="QV144">
        <v>0</v>
      </c>
      <c r="QX144" t="s">
        <v>2236</v>
      </c>
      <c r="QZ144" t="s">
        <v>2807</v>
      </c>
      <c r="RA144">
        <v>0</v>
      </c>
      <c r="RB144">
        <v>1</v>
      </c>
      <c r="RC144">
        <v>0</v>
      </c>
      <c r="RD144">
        <v>1</v>
      </c>
      <c r="RE144">
        <v>1</v>
      </c>
      <c r="RF144">
        <v>1</v>
      </c>
      <c r="RG144">
        <v>1</v>
      </c>
      <c r="RH144">
        <v>0</v>
      </c>
      <c r="RI144">
        <v>1</v>
      </c>
      <c r="RJ144">
        <v>1</v>
      </c>
      <c r="RK144">
        <v>1</v>
      </c>
      <c r="RL144">
        <v>0</v>
      </c>
      <c r="RM144">
        <v>1</v>
      </c>
      <c r="RN144">
        <v>1</v>
      </c>
      <c r="RO144">
        <v>1</v>
      </c>
      <c r="RP144">
        <v>0</v>
      </c>
      <c r="RR144" t="s">
        <v>2812</v>
      </c>
      <c r="RS144">
        <v>0</v>
      </c>
      <c r="RT144">
        <v>0</v>
      </c>
      <c r="RU144">
        <v>0</v>
      </c>
      <c r="RV144">
        <v>1</v>
      </c>
      <c r="RW144">
        <v>0</v>
      </c>
      <c r="RX144">
        <v>1</v>
      </c>
      <c r="RY144">
        <v>1</v>
      </c>
      <c r="RZ144">
        <v>0</v>
      </c>
      <c r="SA144">
        <v>0</v>
      </c>
      <c r="SB144">
        <v>0</v>
      </c>
      <c r="SC144">
        <v>0</v>
      </c>
      <c r="SF144" t="s">
        <v>2245</v>
      </c>
      <c r="SG144">
        <v>1</v>
      </c>
      <c r="SH144">
        <v>0</v>
      </c>
      <c r="SI144">
        <v>0</v>
      </c>
      <c r="SJ144">
        <v>0</v>
      </c>
      <c r="AQG144" t="s">
        <v>2290</v>
      </c>
      <c r="AQH144">
        <v>1</v>
      </c>
      <c r="AQI144">
        <v>0</v>
      </c>
      <c r="AQJ144">
        <v>0</v>
      </c>
      <c r="AQK144">
        <v>0</v>
      </c>
      <c r="AQL144">
        <v>0</v>
      </c>
      <c r="AQM144">
        <v>0</v>
      </c>
      <c r="AQN144">
        <v>0</v>
      </c>
      <c r="AQO144">
        <v>0</v>
      </c>
      <c r="AQP144">
        <v>0</v>
      </c>
      <c r="AQQ144">
        <v>0</v>
      </c>
      <c r="AQS144" t="s">
        <v>2324</v>
      </c>
      <c r="AQT144">
        <v>0</v>
      </c>
      <c r="AQU144">
        <v>0</v>
      </c>
      <c r="AQV144">
        <v>0</v>
      </c>
      <c r="AQW144">
        <v>1</v>
      </c>
      <c r="AQX144">
        <v>0</v>
      </c>
      <c r="AQY144">
        <v>0</v>
      </c>
      <c r="AQZ144">
        <v>0</v>
      </c>
      <c r="ARA144">
        <v>0</v>
      </c>
      <c r="ARB144">
        <v>0</v>
      </c>
      <c r="ARC144">
        <v>0</v>
      </c>
      <c r="ARD144">
        <v>0</v>
      </c>
      <c r="ARF144" t="s">
        <v>2257</v>
      </c>
      <c r="ARG144" t="s">
        <v>2435</v>
      </c>
      <c r="ARH144" t="s">
        <v>2244</v>
      </c>
      <c r="ARI144">
        <v>1</v>
      </c>
      <c r="ARJ144">
        <v>0</v>
      </c>
      <c r="ARK144">
        <v>0</v>
      </c>
      <c r="ARL144">
        <v>0</v>
      </c>
      <c r="ARM144">
        <v>0</v>
      </c>
      <c r="ARN144">
        <v>0</v>
      </c>
      <c r="ARP144" t="s">
        <v>2236</v>
      </c>
      <c r="ASA144" t="s">
        <v>2259</v>
      </c>
      <c r="ASB144" t="s">
        <v>2290</v>
      </c>
      <c r="ASC144">
        <v>1</v>
      </c>
      <c r="ASD144">
        <v>0</v>
      </c>
      <c r="ASE144">
        <v>0</v>
      </c>
      <c r="ASF144">
        <v>0</v>
      </c>
      <c r="ASG144">
        <v>0</v>
      </c>
      <c r="ASH144">
        <v>0</v>
      </c>
      <c r="ASI144">
        <v>0</v>
      </c>
      <c r="ASJ144">
        <v>0</v>
      </c>
      <c r="ASK144">
        <v>0</v>
      </c>
      <c r="ASL144">
        <v>0</v>
      </c>
      <c r="ASN144" t="s">
        <v>2290</v>
      </c>
      <c r="ASO144">
        <v>1</v>
      </c>
      <c r="ASP144">
        <v>0</v>
      </c>
      <c r="ASQ144">
        <v>0</v>
      </c>
      <c r="ASR144">
        <v>0</v>
      </c>
      <c r="ASS144">
        <v>0</v>
      </c>
      <c r="AST144">
        <v>0</v>
      </c>
      <c r="ASU144">
        <v>0</v>
      </c>
      <c r="ASV144">
        <v>0</v>
      </c>
      <c r="ASW144">
        <v>0</v>
      </c>
      <c r="ASX144">
        <v>0</v>
      </c>
      <c r="ASZ144" t="s">
        <v>2290</v>
      </c>
      <c r="ATA144">
        <v>1</v>
      </c>
      <c r="ATB144">
        <v>0</v>
      </c>
      <c r="ATC144">
        <v>0</v>
      </c>
      <c r="ATD144">
        <v>0</v>
      </c>
      <c r="ATE144">
        <v>0</v>
      </c>
      <c r="ATF144">
        <v>0</v>
      </c>
      <c r="ATG144">
        <v>0</v>
      </c>
      <c r="ATH144">
        <v>0</v>
      </c>
      <c r="ATI144">
        <v>0</v>
      </c>
      <c r="ATK144" t="s">
        <v>2290</v>
      </c>
      <c r="ATL144">
        <v>1</v>
      </c>
      <c r="ATM144">
        <v>0</v>
      </c>
      <c r="ATN144">
        <v>0</v>
      </c>
      <c r="ATO144">
        <v>0</v>
      </c>
      <c r="ATP144">
        <v>0</v>
      </c>
      <c r="ATQ144">
        <v>0</v>
      </c>
      <c r="ATR144">
        <v>0</v>
      </c>
      <c r="ATS144">
        <v>0</v>
      </c>
      <c r="ATT144">
        <v>0</v>
      </c>
      <c r="ATV144" t="s">
        <v>2382</v>
      </c>
      <c r="ATW144" t="s">
        <v>2236</v>
      </c>
      <c r="ATY144" t="s">
        <v>2799</v>
      </c>
      <c r="ATZ144" t="s">
        <v>2382</v>
      </c>
      <c r="AUA144" t="s">
        <v>2236</v>
      </c>
      <c r="AUC144" t="s">
        <v>2813</v>
      </c>
      <c r="AUD144" t="s">
        <v>2363</v>
      </c>
      <c r="AUF144" t="s">
        <v>2363</v>
      </c>
      <c r="AUI144">
        <v>546150999</v>
      </c>
      <c r="AUJ144" s="165">
        <v>45375.573564814811</v>
      </c>
      <c r="AUM144" t="s">
        <v>2265</v>
      </c>
      <c r="AUN144" t="s">
        <v>2266</v>
      </c>
      <c r="AUO144" t="s">
        <v>2267</v>
      </c>
    </row>
    <row r="145" spans="1:534 1125:1237" x14ac:dyDescent="0.35">
      <c r="A145">
        <v>144</v>
      </c>
      <c r="B145" t="s">
        <v>2814</v>
      </c>
      <c r="C145" s="165">
        <v>45375</v>
      </c>
      <c r="D145" t="s">
        <v>2669</v>
      </c>
      <c r="E145" t="s">
        <v>2670</v>
      </c>
      <c r="F145" s="165">
        <v>45375.531580543982</v>
      </c>
      <c r="G145" s="165">
        <v>45375.537161597233</v>
      </c>
      <c r="H145" t="s">
        <v>2229</v>
      </c>
      <c r="K145" t="s">
        <v>2671</v>
      </c>
      <c r="L145" s="165">
        <v>45375</v>
      </c>
      <c r="M145" t="s">
        <v>81</v>
      </c>
      <c r="N145" t="s">
        <v>2672</v>
      </c>
      <c r="O145" t="s">
        <v>90</v>
      </c>
      <c r="P145" t="s">
        <v>2233</v>
      </c>
      <c r="S145" t="s">
        <v>2673</v>
      </c>
      <c r="T145" t="s">
        <v>2674</v>
      </c>
      <c r="V145" t="s">
        <v>2236</v>
      </c>
      <c r="X145" t="s">
        <v>2299</v>
      </c>
      <c r="AA145" t="s">
        <v>2290</v>
      </c>
      <c r="AB145">
        <v>0</v>
      </c>
      <c r="AC145">
        <v>0</v>
      </c>
      <c r="AD145">
        <v>0</v>
      </c>
      <c r="AE145">
        <v>1</v>
      </c>
      <c r="AF145">
        <v>1</v>
      </c>
      <c r="AI145"/>
      <c r="EK145" t="s">
        <v>2290</v>
      </c>
      <c r="EL145">
        <v>0</v>
      </c>
      <c r="EM145">
        <v>0</v>
      </c>
      <c r="EN145">
        <v>0</v>
      </c>
      <c r="EO145">
        <v>0</v>
      </c>
      <c r="EP145">
        <v>1</v>
      </c>
      <c r="EQ145">
        <v>1</v>
      </c>
      <c r="JB145" t="s">
        <v>2815</v>
      </c>
      <c r="JC145">
        <v>0</v>
      </c>
      <c r="JD145">
        <v>0</v>
      </c>
      <c r="JE145">
        <v>0</v>
      </c>
      <c r="JF145">
        <v>0</v>
      </c>
      <c r="JG145">
        <v>0</v>
      </c>
      <c r="JH145">
        <v>0</v>
      </c>
      <c r="JI145">
        <v>0</v>
      </c>
      <c r="JJ145">
        <v>0</v>
      </c>
      <c r="JK145">
        <v>0</v>
      </c>
      <c r="JL145">
        <v>1</v>
      </c>
      <c r="JM145">
        <v>1</v>
      </c>
      <c r="JN145">
        <v>1</v>
      </c>
      <c r="JO145">
        <v>0</v>
      </c>
      <c r="JP145">
        <v>1</v>
      </c>
      <c r="JQ145">
        <v>0</v>
      </c>
      <c r="JR145">
        <v>0</v>
      </c>
      <c r="JS145">
        <v>4</v>
      </c>
      <c r="JT145">
        <v>6</v>
      </c>
      <c r="OG145" t="s">
        <v>2239</v>
      </c>
      <c r="OH145">
        <v>3000</v>
      </c>
      <c r="OI145" t="s">
        <v>2240</v>
      </c>
      <c r="OL145">
        <v>30</v>
      </c>
      <c r="OM145">
        <v>30</v>
      </c>
      <c r="ON145">
        <v>1</v>
      </c>
      <c r="OO145">
        <v>300</v>
      </c>
      <c r="OP145">
        <v>0</v>
      </c>
      <c r="OR145" t="s">
        <v>2239</v>
      </c>
      <c r="OS145">
        <v>2000</v>
      </c>
      <c r="OT145" t="s">
        <v>2240</v>
      </c>
      <c r="OW145">
        <v>14</v>
      </c>
      <c r="OX145">
        <v>30</v>
      </c>
      <c r="OY145">
        <v>1</v>
      </c>
      <c r="OZ145">
        <v>100</v>
      </c>
      <c r="PA145">
        <v>0</v>
      </c>
      <c r="PC145" t="s">
        <v>2239</v>
      </c>
      <c r="PD145">
        <v>2000</v>
      </c>
      <c r="PE145" t="s">
        <v>2240</v>
      </c>
      <c r="PH145">
        <v>20</v>
      </c>
      <c r="PI145">
        <v>30</v>
      </c>
      <c r="PJ145">
        <v>1</v>
      </c>
      <c r="PK145">
        <v>200</v>
      </c>
      <c r="PL145">
        <v>0</v>
      </c>
      <c r="PY145" t="s">
        <v>2239</v>
      </c>
      <c r="PZ145" t="s">
        <v>2244</v>
      </c>
      <c r="QB145">
        <v>3</v>
      </c>
      <c r="QC145">
        <v>1000</v>
      </c>
      <c r="QD145" t="s">
        <v>2240</v>
      </c>
      <c r="QG145">
        <v>60</v>
      </c>
      <c r="QH145">
        <v>30</v>
      </c>
      <c r="QI145">
        <v>0</v>
      </c>
      <c r="QJ145">
        <v>100</v>
      </c>
      <c r="QK145">
        <v>0</v>
      </c>
      <c r="QX145" t="s">
        <v>2236</v>
      </c>
      <c r="QZ145" t="s">
        <v>2815</v>
      </c>
      <c r="RA145">
        <v>0</v>
      </c>
      <c r="RB145">
        <v>0</v>
      </c>
      <c r="RC145">
        <v>0</v>
      </c>
      <c r="RD145">
        <v>0</v>
      </c>
      <c r="RE145">
        <v>0</v>
      </c>
      <c r="RF145">
        <v>0</v>
      </c>
      <c r="RG145">
        <v>0</v>
      </c>
      <c r="RH145">
        <v>0</v>
      </c>
      <c r="RI145">
        <v>0</v>
      </c>
      <c r="RJ145">
        <v>1</v>
      </c>
      <c r="RK145">
        <v>1</v>
      </c>
      <c r="RL145">
        <v>1</v>
      </c>
      <c r="RM145">
        <v>0</v>
      </c>
      <c r="RN145">
        <v>1</v>
      </c>
      <c r="RO145">
        <v>0</v>
      </c>
      <c r="RP145">
        <v>0</v>
      </c>
      <c r="RR145" t="s">
        <v>2675</v>
      </c>
      <c r="RS145">
        <v>1</v>
      </c>
      <c r="RT145">
        <v>0</v>
      </c>
      <c r="RU145">
        <v>0</v>
      </c>
      <c r="RV145">
        <v>0</v>
      </c>
      <c r="RW145">
        <v>0</v>
      </c>
      <c r="RX145">
        <v>1</v>
      </c>
      <c r="RY145">
        <v>0</v>
      </c>
      <c r="RZ145">
        <v>0</v>
      </c>
      <c r="SA145">
        <v>0</v>
      </c>
      <c r="SB145">
        <v>0</v>
      </c>
      <c r="SC145">
        <v>0</v>
      </c>
      <c r="SF145" t="s">
        <v>2328</v>
      </c>
      <c r="SG145">
        <v>0</v>
      </c>
      <c r="SH145">
        <v>1</v>
      </c>
      <c r="SI145">
        <v>0</v>
      </c>
      <c r="SJ145">
        <v>0</v>
      </c>
      <c r="SK145" t="s">
        <v>2560</v>
      </c>
      <c r="SL145">
        <v>0</v>
      </c>
      <c r="SM145">
        <v>0</v>
      </c>
      <c r="SN145">
        <v>0</v>
      </c>
      <c r="SO145">
        <v>0</v>
      </c>
      <c r="SP145">
        <v>0</v>
      </c>
      <c r="SQ145">
        <v>0</v>
      </c>
      <c r="SR145">
        <v>0</v>
      </c>
      <c r="SS145">
        <v>0</v>
      </c>
      <c r="ST145">
        <v>0</v>
      </c>
      <c r="SU145">
        <v>1</v>
      </c>
      <c r="SV145">
        <v>0</v>
      </c>
      <c r="SW145">
        <v>0</v>
      </c>
      <c r="SX145">
        <v>0</v>
      </c>
      <c r="SY145">
        <v>0</v>
      </c>
      <c r="SZ145">
        <v>0</v>
      </c>
      <c r="TA145">
        <v>0</v>
      </c>
      <c r="TB145" t="s">
        <v>2665</v>
      </c>
      <c r="TC145">
        <v>0</v>
      </c>
      <c r="TD145">
        <v>0</v>
      </c>
      <c r="TE145">
        <v>0</v>
      </c>
      <c r="TF145">
        <v>0</v>
      </c>
      <c r="TG145">
        <v>0</v>
      </c>
      <c r="TH145">
        <v>1</v>
      </c>
      <c r="TI145">
        <v>0</v>
      </c>
      <c r="TJ145">
        <v>0</v>
      </c>
      <c r="TK145">
        <v>1</v>
      </c>
      <c r="TL145">
        <v>0</v>
      </c>
      <c r="TM145">
        <v>0</v>
      </c>
      <c r="TN145">
        <v>0</v>
      </c>
      <c r="AQG145" t="s">
        <v>2648</v>
      </c>
      <c r="AQH145">
        <v>0</v>
      </c>
      <c r="AQI145">
        <v>0</v>
      </c>
      <c r="AQJ145">
        <v>1</v>
      </c>
      <c r="AQK145">
        <v>0</v>
      </c>
      <c r="AQL145">
        <v>0</v>
      </c>
      <c r="AQM145">
        <v>1</v>
      </c>
      <c r="AQN145">
        <v>0</v>
      </c>
      <c r="AQO145">
        <v>0</v>
      </c>
      <c r="AQP145">
        <v>0</v>
      </c>
      <c r="AQQ145">
        <v>0</v>
      </c>
      <c r="AQS145" t="s">
        <v>2324</v>
      </c>
      <c r="AQT145">
        <v>0</v>
      </c>
      <c r="AQU145">
        <v>0</v>
      </c>
      <c r="AQV145">
        <v>0</v>
      </c>
      <c r="AQW145">
        <v>1</v>
      </c>
      <c r="AQX145">
        <v>0</v>
      </c>
      <c r="AQY145">
        <v>0</v>
      </c>
      <c r="AQZ145">
        <v>0</v>
      </c>
      <c r="ARA145">
        <v>0</v>
      </c>
      <c r="ARB145">
        <v>0</v>
      </c>
      <c r="ARC145">
        <v>0</v>
      </c>
      <c r="ARD145">
        <v>0</v>
      </c>
      <c r="ARF145" t="s">
        <v>2452</v>
      </c>
      <c r="ARG145" t="s">
        <v>2273</v>
      </c>
      <c r="ARH145" t="s">
        <v>2693</v>
      </c>
      <c r="ARI145">
        <v>0</v>
      </c>
      <c r="ARJ145">
        <v>1</v>
      </c>
      <c r="ARK145">
        <v>1</v>
      </c>
      <c r="ARL145">
        <v>0</v>
      </c>
      <c r="ARM145">
        <v>0</v>
      </c>
      <c r="ARN145">
        <v>0</v>
      </c>
      <c r="ARP145" t="s">
        <v>2236</v>
      </c>
      <c r="ASA145" t="s">
        <v>2259</v>
      </c>
      <c r="ASB145" t="s">
        <v>2725</v>
      </c>
      <c r="ASC145">
        <v>0</v>
      </c>
      <c r="ASD145">
        <v>1</v>
      </c>
      <c r="ASE145">
        <v>1</v>
      </c>
      <c r="ASF145">
        <v>0</v>
      </c>
      <c r="ASG145">
        <v>0</v>
      </c>
      <c r="ASH145">
        <v>0</v>
      </c>
      <c r="ASI145">
        <v>0</v>
      </c>
      <c r="ASJ145">
        <v>0</v>
      </c>
      <c r="ASK145">
        <v>0</v>
      </c>
      <c r="ASL145">
        <v>0</v>
      </c>
      <c r="ASN145" t="s">
        <v>2290</v>
      </c>
      <c r="ASO145">
        <v>1</v>
      </c>
      <c r="ASP145">
        <v>0</v>
      </c>
      <c r="ASQ145">
        <v>0</v>
      </c>
      <c r="ASR145">
        <v>0</v>
      </c>
      <c r="ASS145">
        <v>0</v>
      </c>
      <c r="AST145">
        <v>0</v>
      </c>
      <c r="ASU145">
        <v>0</v>
      </c>
      <c r="ASV145">
        <v>0</v>
      </c>
      <c r="ASW145">
        <v>0</v>
      </c>
      <c r="ASX145">
        <v>0</v>
      </c>
      <c r="ASZ145" t="s">
        <v>2600</v>
      </c>
      <c r="ATA145">
        <v>0</v>
      </c>
      <c r="ATB145">
        <v>0</v>
      </c>
      <c r="ATC145">
        <v>0</v>
      </c>
      <c r="ATD145">
        <v>0</v>
      </c>
      <c r="ATE145">
        <v>1</v>
      </c>
      <c r="ATF145">
        <v>0</v>
      </c>
      <c r="ATG145">
        <v>0</v>
      </c>
      <c r="ATH145">
        <v>0</v>
      </c>
      <c r="ATI145">
        <v>0</v>
      </c>
      <c r="ATK145" t="s">
        <v>2682</v>
      </c>
      <c r="ATL145">
        <v>0</v>
      </c>
      <c r="ATM145">
        <v>0</v>
      </c>
      <c r="ATN145">
        <v>0</v>
      </c>
      <c r="ATO145">
        <v>0</v>
      </c>
      <c r="ATP145">
        <v>1</v>
      </c>
      <c r="ATQ145">
        <v>1</v>
      </c>
      <c r="ATR145">
        <v>1</v>
      </c>
      <c r="ATS145">
        <v>0</v>
      </c>
      <c r="ATT145">
        <v>0</v>
      </c>
      <c r="ATV145" t="s">
        <v>2642</v>
      </c>
      <c r="ATW145" t="s">
        <v>2236</v>
      </c>
      <c r="ATY145" t="s">
        <v>2689</v>
      </c>
      <c r="ATZ145" t="s">
        <v>2642</v>
      </c>
      <c r="AUA145" t="s">
        <v>2236</v>
      </c>
      <c r="AUC145" t="s">
        <v>2690</v>
      </c>
      <c r="AUI145">
        <v>546158647</v>
      </c>
      <c r="AUJ145" s="165">
        <v>45375.608182870383</v>
      </c>
      <c r="AUM145" t="s">
        <v>2265</v>
      </c>
      <c r="AUN145" t="s">
        <v>2266</v>
      </c>
      <c r="AUO145" t="s">
        <v>2267</v>
      </c>
    </row>
    <row r="146" spans="1:534 1125:1237" x14ac:dyDescent="0.35">
      <c r="A146">
        <v>145</v>
      </c>
      <c r="B146" t="s">
        <v>2816</v>
      </c>
      <c r="C146" s="165">
        <v>45375</v>
      </c>
      <c r="D146" t="s">
        <v>2669</v>
      </c>
      <c r="E146" t="s">
        <v>2670</v>
      </c>
      <c r="F146" s="165">
        <v>45375.584672604156</v>
      </c>
      <c r="G146" s="165">
        <v>45375.590688680561</v>
      </c>
      <c r="H146" t="s">
        <v>2229</v>
      </c>
      <c r="K146" t="s">
        <v>2671</v>
      </c>
      <c r="L146" s="165">
        <v>45375</v>
      </c>
      <c r="M146" t="s">
        <v>81</v>
      </c>
      <c r="N146" t="s">
        <v>2672</v>
      </c>
      <c r="O146" t="s">
        <v>90</v>
      </c>
      <c r="P146" t="s">
        <v>2233</v>
      </c>
      <c r="S146" t="s">
        <v>2673</v>
      </c>
      <c r="T146" t="s">
        <v>2674</v>
      </c>
      <c r="V146" t="s">
        <v>2236</v>
      </c>
      <c r="X146" t="s">
        <v>2299</v>
      </c>
      <c r="AA146" t="s">
        <v>2290</v>
      </c>
      <c r="AB146">
        <v>0</v>
      </c>
      <c r="AC146">
        <v>0</v>
      </c>
      <c r="AD146">
        <v>0</v>
      </c>
      <c r="AE146">
        <v>1</v>
      </c>
      <c r="AF146">
        <v>1</v>
      </c>
      <c r="AI146"/>
      <c r="EK146" t="s">
        <v>2290</v>
      </c>
      <c r="EL146">
        <v>0</v>
      </c>
      <c r="EM146">
        <v>0</v>
      </c>
      <c r="EN146">
        <v>0</v>
      </c>
      <c r="EO146">
        <v>0</v>
      </c>
      <c r="EP146">
        <v>1</v>
      </c>
      <c r="EQ146">
        <v>1</v>
      </c>
      <c r="JB146" t="s">
        <v>2817</v>
      </c>
      <c r="JC146">
        <v>0</v>
      </c>
      <c r="JD146">
        <v>0</v>
      </c>
      <c r="JE146">
        <v>0</v>
      </c>
      <c r="JF146">
        <v>0</v>
      </c>
      <c r="JG146">
        <v>0</v>
      </c>
      <c r="JH146">
        <v>0</v>
      </c>
      <c r="JI146">
        <v>0</v>
      </c>
      <c r="JJ146">
        <v>0</v>
      </c>
      <c r="JK146">
        <v>0</v>
      </c>
      <c r="JL146">
        <v>1</v>
      </c>
      <c r="JM146">
        <v>1</v>
      </c>
      <c r="JN146">
        <v>1</v>
      </c>
      <c r="JO146">
        <v>0</v>
      </c>
      <c r="JP146">
        <v>1</v>
      </c>
      <c r="JQ146">
        <v>0</v>
      </c>
      <c r="JR146">
        <v>0</v>
      </c>
      <c r="JS146">
        <v>4</v>
      </c>
      <c r="JT146">
        <v>6</v>
      </c>
      <c r="OG146" t="s">
        <v>2239</v>
      </c>
      <c r="OH146">
        <v>3000</v>
      </c>
      <c r="OI146" t="s">
        <v>2240</v>
      </c>
      <c r="OL146">
        <v>30</v>
      </c>
      <c r="OM146">
        <v>30</v>
      </c>
      <c r="ON146">
        <v>1</v>
      </c>
      <c r="OO146">
        <v>100</v>
      </c>
      <c r="OP146">
        <v>0</v>
      </c>
      <c r="OR146" t="s">
        <v>2239</v>
      </c>
      <c r="OS146">
        <v>2000</v>
      </c>
      <c r="OT146" t="s">
        <v>2240</v>
      </c>
      <c r="OW146">
        <v>30</v>
      </c>
      <c r="OX146">
        <v>30</v>
      </c>
      <c r="OY146">
        <v>1</v>
      </c>
      <c r="OZ146">
        <v>300</v>
      </c>
      <c r="PA146">
        <v>0</v>
      </c>
      <c r="PC146" t="s">
        <v>2239</v>
      </c>
      <c r="PD146">
        <v>2000</v>
      </c>
      <c r="PE146" t="s">
        <v>2240</v>
      </c>
      <c r="PH146">
        <v>30</v>
      </c>
      <c r="PI146">
        <v>30</v>
      </c>
      <c r="PJ146">
        <v>1</v>
      </c>
      <c r="PK146">
        <v>100</v>
      </c>
      <c r="PL146">
        <v>0</v>
      </c>
      <c r="PY146" t="s">
        <v>2239</v>
      </c>
      <c r="PZ146" t="s">
        <v>2244</v>
      </c>
      <c r="QB146">
        <v>3</v>
      </c>
      <c r="QC146">
        <v>1000</v>
      </c>
      <c r="QD146" t="s">
        <v>2240</v>
      </c>
      <c r="QG146">
        <v>14</v>
      </c>
      <c r="QH146">
        <v>30</v>
      </c>
      <c r="QI146">
        <v>1</v>
      </c>
      <c r="QJ146">
        <v>200</v>
      </c>
      <c r="QK146">
        <v>0</v>
      </c>
      <c r="QX146" t="s">
        <v>2236</v>
      </c>
      <c r="QZ146" t="s">
        <v>2815</v>
      </c>
      <c r="RA146">
        <v>0</v>
      </c>
      <c r="RB146">
        <v>0</v>
      </c>
      <c r="RC146">
        <v>0</v>
      </c>
      <c r="RD146">
        <v>0</v>
      </c>
      <c r="RE146">
        <v>0</v>
      </c>
      <c r="RF146">
        <v>0</v>
      </c>
      <c r="RG146">
        <v>0</v>
      </c>
      <c r="RH146">
        <v>0</v>
      </c>
      <c r="RI146">
        <v>0</v>
      </c>
      <c r="RJ146">
        <v>1</v>
      </c>
      <c r="RK146">
        <v>1</v>
      </c>
      <c r="RL146">
        <v>1</v>
      </c>
      <c r="RM146">
        <v>0</v>
      </c>
      <c r="RN146">
        <v>1</v>
      </c>
      <c r="RO146">
        <v>0</v>
      </c>
      <c r="RP146">
        <v>0</v>
      </c>
      <c r="RR146" t="s">
        <v>2818</v>
      </c>
      <c r="RS146">
        <v>1</v>
      </c>
      <c r="RT146">
        <v>0</v>
      </c>
      <c r="RU146">
        <v>0</v>
      </c>
      <c r="RV146">
        <v>0</v>
      </c>
      <c r="RW146">
        <v>1</v>
      </c>
      <c r="RX146">
        <v>0</v>
      </c>
      <c r="RY146">
        <v>0</v>
      </c>
      <c r="RZ146">
        <v>0</v>
      </c>
      <c r="SA146">
        <v>0</v>
      </c>
      <c r="SB146">
        <v>0</v>
      </c>
      <c r="SC146">
        <v>0</v>
      </c>
      <c r="SF146" t="s">
        <v>2328</v>
      </c>
      <c r="SG146">
        <v>0</v>
      </c>
      <c r="SH146">
        <v>1</v>
      </c>
      <c r="SI146">
        <v>0</v>
      </c>
      <c r="SJ146">
        <v>0</v>
      </c>
      <c r="SK146" t="s">
        <v>2560</v>
      </c>
      <c r="SL146">
        <v>0</v>
      </c>
      <c r="SM146">
        <v>0</v>
      </c>
      <c r="SN146">
        <v>0</v>
      </c>
      <c r="SO146">
        <v>0</v>
      </c>
      <c r="SP146">
        <v>0</v>
      </c>
      <c r="SQ146">
        <v>0</v>
      </c>
      <c r="SR146">
        <v>0</v>
      </c>
      <c r="SS146">
        <v>0</v>
      </c>
      <c r="ST146">
        <v>0</v>
      </c>
      <c r="SU146">
        <v>1</v>
      </c>
      <c r="SV146">
        <v>0</v>
      </c>
      <c r="SW146">
        <v>0</v>
      </c>
      <c r="SX146">
        <v>0</v>
      </c>
      <c r="SY146">
        <v>0</v>
      </c>
      <c r="SZ146">
        <v>0</v>
      </c>
      <c r="TA146">
        <v>0</v>
      </c>
      <c r="TB146" t="s">
        <v>2665</v>
      </c>
      <c r="TC146">
        <v>0</v>
      </c>
      <c r="TD146">
        <v>0</v>
      </c>
      <c r="TE146">
        <v>0</v>
      </c>
      <c r="TF146">
        <v>0</v>
      </c>
      <c r="TG146">
        <v>0</v>
      </c>
      <c r="TH146">
        <v>1</v>
      </c>
      <c r="TI146">
        <v>0</v>
      </c>
      <c r="TJ146">
        <v>0</v>
      </c>
      <c r="TK146">
        <v>1</v>
      </c>
      <c r="TL146">
        <v>0</v>
      </c>
      <c r="TM146">
        <v>0</v>
      </c>
      <c r="TN146">
        <v>0</v>
      </c>
      <c r="AQG146" t="s">
        <v>2648</v>
      </c>
      <c r="AQH146">
        <v>0</v>
      </c>
      <c r="AQI146">
        <v>0</v>
      </c>
      <c r="AQJ146">
        <v>1</v>
      </c>
      <c r="AQK146">
        <v>0</v>
      </c>
      <c r="AQL146">
        <v>0</v>
      </c>
      <c r="AQM146">
        <v>1</v>
      </c>
      <c r="AQN146">
        <v>0</v>
      </c>
      <c r="AQO146">
        <v>0</v>
      </c>
      <c r="AQP146">
        <v>0</v>
      </c>
      <c r="AQQ146">
        <v>0</v>
      </c>
      <c r="AQS146" t="s">
        <v>2324</v>
      </c>
      <c r="AQT146">
        <v>0</v>
      </c>
      <c r="AQU146">
        <v>0</v>
      </c>
      <c r="AQV146">
        <v>0</v>
      </c>
      <c r="AQW146">
        <v>1</v>
      </c>
      <c r="AQX146">
        <v>0</v>
      </c>
      <c r="AQY146">
        <v>0</v>
      </c>
      <c r="AQZ146">
        <v>0</v>
      </c>
      <c r="ARA146">
        <v>0</v>
      </c>
      <c r="ARB146">
        <v>0</v>
      </c>
      <c r="ARC146">
        <v>0</v>
      </c>
      <c r="ARD146">
        <v>0</v>
      </c>
      <c r="ARF146" t="s">
        <v>2452</v>
      </c>
      <c r="ARG146" t="s">
        <v>2273</v>
      </c>
      <c r="ARH146" t="s">
        <v>2693</v>
      </c>
      <c r="ARI146">
        <v>0</v>
      </c>
      <c r="ARJ146">
        <v>1</v>
      </c>
      <c r="ARK146">
        <v>1</v>
      </c>
      <c r="ARL146">
        <v>0</v>
      </c>
      <c r="ARM146">
        <v>0</v>
      </c>
      <c r="ARN146">
        <v>0</v>
      </c>
      <c r="ARP146" t="s">
        <v>2236</v>
      </c>
      <c r="ASA146" t="s">
        <v>2259</v>
      </c>
      <c r="ASB146" t="s">
        <v>2725</v>
      </c>
      <c r="ASC146">
        <v>0</v>
      </c>
      <c r="ASD146">
        <v>1</v>
      </c>
      <c r="ASE146">
        <v>1</v>
      </c>
      <c r="ASF146">
        <v>0</v>
      </c>
      <c r="ASG146">
        <v>0</v>
      </c>
      <c r="ASH146">
        <v>0</v>
      </c>
      <c r="ASI146">
        <v>0</v>
      </c>
      <c r="ASJ146">
        <v>0</v>
      </c>
      <c r="ASK146">
        <v>0</v>
      </c>
      <c r="ASL146">
        <v>0</v>
      </c>
      <c r="ASN146" t="s">
        <v>2290</v>
      </c>
      <c r="ASO146">
        <v>1</v>
      </c>
      <c r="ASP146">
        <v>0</v>
      </c>
      <c r="ASQ146">
        <v>0</v>
      </c>
      <c r="ASR146">
        <v>0</v>
      </c>
      <c r="ASS146">
        <v>0</v>
      </c>
      <c r="AST146">
        <v>0</v>
      </c>
      <c r="ASU146">
        <v>0</v>
      </c>
      <c r="ASV146">
        <v>0</v>
      </c>
      <c r="ASW146">
        <v>0</v>
      </c>
      <c r="ASX146">
        <v>0</v>
      </c>
      <c r="ASZ146" t="s">
        <v>2600</v>
      </c>
      <c r="ATA146">
        <v>0</v>
      </c>
      <c r="ATB146">
        <v>0</v>
      </c>
      <c r="ATC146">
        <v>0</v>
      </c>
      <c r="ATD146">
        <v>0</v>
      </c>
      <c r="ATE146">
        <v>1</v>
      </c>
      <c r="ATF146">
        <v>0</v>
      </c>
      <c r="ATG146">
        <v>0</v>
      </c>
      <c r="ATH146">
        <v>0</v>
      </c>
      <c r="ATI146">
        <v>0</v>
      </c>
      <c r="ATK146" t="s">
        <v>2682</v>
      </c>
      <c r="ATL146">
        <v>0</v>
      </c>
      <c r="ATM146">
        <v>0</v>
      </c>
      <c r="ATN146">
        <v>0</v>
      </c>
      <c r="ATO146">
        <v>0</v>
      </c>
      <c r="ATP146">
        <v>1</v>
      </c>
      <c r="ATQ146">
        <v>1</v>
      </c>
      <c r="ATR146">
        <v>1</v>
      </c>
      <c r="ATS146">
        <v>0</v>
      </c>
      <c r="ATT146">
        <v>0</v>
      </c>
      <c r="ATV146" t="s">
        <v>2642</v>
      </c>
      <c r="ATW146" t="s">
        <v>2236</v>
      </c>
      <c r="ATY146" t="s">
        <v>2689</v>
      </c>
      <c r="ATZ146" t="s">
        <v>2642</v>
      </c>
      <c r="AUA146" t="s">
        <v>2236</v>
      </c>
      <c r="AUC146" t="s">
        <v>2690</v>
      </c>
      <c r="AUI146">
        <v>546158723</v>
      </c>
      <c r="AUJ146" s="165">
        <v>45375.608356481483</v>
      </c>
      <c r="AUM146" t="s">
        <v>2265</v>
      </c>
      <c r="AUN146" t="s">
        <v>2266</v>
      </c>
      <c r="AUO146" t="s">
        <v>2267</v>
      </c>
    </row>
    <row r="147" spans="1:534 1125:1237" x14ac:dyDescent="0.35">
      <c r="A147">
        <v>146</v>
      </c>
      <c r="B147" t="s">
        <v>2819</v>
      </c>
      <c r="C147" s="165">
        <v>45375</v>
      </c>
      <c r="D147" t="s">
        <v>2669</v>
      </c>
      <c r="E147" t="s">
        <v>2670</v>
      </c>
      <c r="F147" s="165">
        <v>45375.590775567129</v>
      </c>
      <c r="G147" s="165">
        <v>45375.596998865738</v>
      </c>
      <c r="H147" t="s">
        <v>2229</v>
      </c>
      <c r="K147" t="s">
        <v>2671</v>
      </c>
      <c r="L147" s="165">
        <v>45375</v>
      </c>
      <c r="M147" t="s">
        <v>81</v>
      </c>
      <c r="N147" t="s">
        <v>2672</v>
      </c>
      <c r="O147" t="s">
        <v>90</v>
      </c>
      <c r="P147" t="s">
        <v>2233</v>
      </c>
      <c r="S147" t="s">
        <v>2673</v>
      </c>
      <c r="T147" t="s">
        <v>2674</v>
      </c>
      <c r="V147" t="s">
        <v>2236</v>
      </c>
      <c r="X147" t="s">
        <v>2299</v>
      </c>
      <c r="AA147" t="s">
        <v>2290</v>
      </c>
      <c r="AB147">
        <v>0</v>
      </c>
      <c r="AC147">
        <v>0</v>
      </c>
      <c r="AD147">
        <v>0</v>
      </c>
      <c r="AE147">
        <v>1</v>
      </c>
      <c r="AF147">
        <v>1</v>
      </c>
      <c r="AI147"/>
      <c r="EK147" t="s">
        <v>2290</v>
      </c>
      <c r="EL147">
        <v>0</v>
      </c>
      <c r="EM147">
        <v>0</v>
      </c>
      <c r="EN147">
        <v>0</v>
      </c>
      <c r="EO147">
        <v>0</v>
      </c>
      <c r="EP147">
        <v>1</v>
      </c>
      <c r="EQ147">
        <v>1</v>
      </c>
      <c r="JB147" t="s">
        <v>2820</v>
      </c>
      <c r="JC147">
        <v>0</v>
      </c>
      <c r="JD147">
        <v>0</v>
      </c>
      <c r="JE147">
        <v>0</v>
      </c>
      <c r="JF147">
        <v>0</v>
      </c>
      <c r="JG147">
        <v>0</v>
      </c>
      <c r="JH147">
        <v>0</v>
      </c>
      <c r="JI147">
        <v>0</v>
      </c>
      <c r="JJ147">
        <v>0</v>
      </c>
      <c r="JK147">
        <v>0</v>
      </c>
      <c r="JL147">
        <v>1</v>
      </c>
      <c r="JM147">
        <v>1</v>
      </c>
      <c r="JN147">
        <v>1</v>
      </c>
      <c r="JO147">
        <v>0</v>
      </c>
      <c r="JP147">
        <v>1</v>
      </c>
      <c r="JQ147">
        <v>0</v>
      </c>
      <c r="JR147">
        <v>0</v>
      </c>
      <c r="JS147">
        <v>4</v>
      </c>
      <c r="JT147">
        <v>6</v>
      </c>
      <c r="OG147" t="s">
        <v>2239</v>
      </c>
      <c r="OH147">
        <v>3000</v>
      </c>
      <c r="OI147" t="s">
        <v>2240</v>
      </c>
      <c r="OL147">
        <v>14</v>
      </c>
      <c r="OM147">
        <v>30</v>
      </c>
      <c r="ON147">
        <v>1</v>
      </c>
      <c r="OO147">
        <v>200</v>
      </c>
      <c r="OP147">
        <v>0</v>
      </c>
      <c r="OR147" t="s">
        <v>2239</v>
      </c>
      <c r="OS147">
        <v>2000</v>
      </c>
      <c r="OT147" t="s">
        <v>2240</v>
      </c>
      <c r="OW147">
        <v>30</v>
      </c>
      <c r="OX147">
        <v>30</v>
      </c>
      <c r="OY147">
        <v>1</v>
      </c>
      <c r="OZ147">
        <v>100</v>
      </c>
      <c r="PA147">
        <v>0</v>
      </c>
      <c r="PC147" t="s">
        <v>2239</v>
      </c>
      <c r="PD147">
        <v>2000</v>
      </c>
      <c r="PE147" t="s">
        <v>2240</v>
      </c>
      <c r="PH147">
        <v>10</v>
      </c>
      <c r="PI147">
        <v>30</v>
      </c>
      <c r="PJ147">
        <v>1</v>
      </c>
      <c r="PK147">
        <v>200</v>
      </c>
      <c r="PL147">
        <v>0</v>
      </c>
      <c r="PY147" t="s">
        <v>2239</v>
      </c>
      <c r="PZ147" t="s">
        <v>2244</v>
      </c>
      <c r="QB147">
        <v>3</v>
      </c>
      <c r="QC147">
        <v>1000</v>
      </c>
      <c r="QD147" t="s">
        <v>2240</v>
      </c>
      <c r="QG147">
        <v>15</v>
      </c>
      <c r="QH147">
        <v>30</v>
      </c>
      <c r="QI147">
        <v>1</v>
      </c>
      <c r="QJ147">
        <v>200</v>
      </c>
      <c r="QK147">
        <v>0</v>
      </c>
      <c r="QX147" t="s">
        <v>2236</v>
      </c>
      <c r="QZ147" t="s">
        <v>2815</v>
      </c>
      <c r="RA147">
        <v>0</v>
      </c>
      <c r="RB147">
        <v>0</v>
      </c>
      <c r="RC147">
        <v>0</v>
      </c>
      <c r="RD147">
        <v>0</v>
      </c>
      <c r="RE147">
        <v>0</v>
      </c>
      <c r="RF147">
        <v>0</v>
      </c>
      <c r="RG147">
        <v>0</v>
      </c>
      <c r="RH147">
        <v>0</v>
      </c>
      <c r="RI147">
        <v>0</v>
      </c>
      <c r="RJ147">
        <v>1</v>
      </c>
      <c r="RK147">
        <v>1</v>
      </c>
      <c r="RL147">
        <v>1</v>
      </c>
      <c r="RM147">
        <v>0</v>
      </c>
      <c r="RN147">
        <v>1</v>
      </c>
      <c r="RO147">
        <v>0</v>
      </c>
      <c r="RP147">
        <v>0</v>
      </c>
      <c r="RR147" t="s">
        <v>2675</v>
      </c>
      <c r="RS147">
        <v>1</v>
      </c>
      <c r="RT147">
        <v>0</v>
      </c>
      <c r="RU147">
        <v>0</v>
      </c>
      <c r="RV147">
        <v>0</v>
      </c>
      <c r="RW147">
        <v>0</v>
      </c>
      <c r="RX147">
        <v>1</v>
      </c>
      <c r="RY147">
        <v>0</v>
      </c>
      <c r="RZ147">
        <v>0</v>
      </c>
      <c r="SA147">
        <v>0</v>
      </c>
      <c r="SB147">
        <v>0</v>
      </c>
      <c r="SC147">
        <v>0</v>
      </c>
      <c r="SF147" t="s">
        <v>2245</v>
      </c>
      <c r="SG147">
        <v>1</v>
      </c>
      <c r="SH147">
        <v>0</v>
      </c>
      <c r="SI147">
        <v>0</v>
      </c>
      <c r="SJ147">
        <v>0</v>
      </c>
      <c r="AQG147" t="s">
        <v>2648</v>
      </c>
      <c r="AQH147">
        <v>0</v>
      </c>
      <c r="AQI147">
        <v>0</v>
      </c>
      <c r="AQJ147">
        <v>1</v>
      </c>
      <c r="AQK147">
        <v>0</v>
      </c>
      <c r="AQL147">
        <v>0</v>
      </c>
      <c r="AQM147">
        <v>1</v>
      </c>
      <c r="AQN147">
        <v>0</v>
      </c>
      <c r="AQO147">
        <v>0</v>
      </c>
      <c r="AQP147">
        <v>0</v>
      </c>
      <c r="AQQ147">
        <v>0</v>
      </c>
      <c r="AQS147" t="s">
        <v>2324</v>
      </c>
      <c r="AQT147">
        <v>0</v>
      </c>
      <c r="AQU147">
        <v>0</v>
      </c>
      <c r="AQV147">
        <v>0</v>
      </c>
      <c r="AQW147">
        <v>1</v>
      </c>
      <c r="AQX147">
        <v>0</v>
      </c>
      <c r="AQY147">
        <v>0</v>
      </c>
      <c r="AQZ147">
        <v>0</v>
      </c>
      <c r="ARA147">
        <v>0</v>
      </c>
      <c r="ARB147">
        <v>0</v>
      </c>
      <c r="ARC147">
        <v>0</v>
      </c>
      <c r="ARD147">
        <v>0</v>
      </c>
      <c r="ARF147" t="s">
        <v>2452</v>
      </c>
      <c r="ARG147" t="s">
        <v>2273</v>
      </c>
      <c r="ARH147" t="s">
        <v>2821</v>
      </c>
      <c r="ARI147">
        <v>0</v>
      </c>
      <c r="ARJ147">
        <v>0</v>
      </c>
      <c r="ARK147">
        <v>1</v>
      </c>
      <c r="ARL147">
        <v>0</v>
      </c>
      <c r="ARM147">
        <v>0</v>
      </c>
      <c r="ARN147">
        <v>0</v>
      </c>
      <c r="ARP147" t="s">
        <v>2236</v>
      </c>
      <c r="ASA147" t="s">
        <v>2259</v>
      </c>
      <c r="ASB147" t="s">
        <v>2725</v>
      </c>
      <c r="ASC147">
        <v>0</v>
      </c>
      <c r="ASD147">
        <v>1</v>
      </c>
      <c r="ASE147">
        <v>1</v>
      </c>
      <c r="ASF147">
        <v>0</v>
      </c>
      <c r="ASG147">
        <v>0</v>
      </c>
      <c r="ASH147">
        <v>0</v>
      </c>
      <c r="ASI147">
        <v>0</v>
      </c>
      <c r="ASJ147">
        <v>0</v>
      </c>
      <c r="ASK147">
        <v>0</v>
      </c>
      <c r="ASL147">
        <v>0</v>
      </c>
      <c r="ASN147" t="s">
        <v>2290</v>
      </c>
      <c r="ASO147">
        <v>1</v>
      </c>
      <c r="ASP147">
        <v>0</v>
      </c>
      <c r="ASQ147">
        <v>0</v>
      </c>
      <c r="ASR147">
        <v>0</v>
      </c>
      <c r="ASS147">
        <v>0</v>
      </c>
      <c r="AST147">
        <v>0</v>
      </c>
      <c r="ASU147">
        <v>0</v>
      </c>
      <c r="ASV147">
        <v>0</v>
      </c>
      <c r="ASW147">
        <v>0</v>
      </c>
      <c r="ASX147">
        <v>0</v>
      </c>
      <c r="ASZ147" t="s">
        <v>2600</v>
      </c>
      <c r="ATA147">
        <v>0</v>
      </c>
      <c r="ATB147">
        <v>0</v>
      </c>
      <c r="ATC147">
        <v>0</v>
      </c>
      <c r="ATD147">
        <v>0</v>
      </c>
      <c r="ATE147">
        <v>1</v>
      </c>
      <c r="ATF147">
        <v>0</v>
      </c>
      <c r="ATG147">
        <v>0</v>
      </c>
      <c r="ATH147">
        <v>0</v>
      </c>
      <c r="ATI147">
        <v>0</v>
      </c>
      <c r="ATK147" t="s">
        <v>2682</v>
      </c>
      <c r="ATL147">
        <v>0</v>
      </c>
      <c r="ATM147">
        <v>0</v>
      </c>
      <c r="ATN147">
        <v>0</v>
      </c>
      <c r="ATO147">
        <v>0</v>
      </c>
      <c r="ATP147">
        <v>1</v>
      </c>
      <c r="ATQ147">
        <v>1</v>
      </c>
      <c r="ATR147">
        <v>1</v>
      </c>
      <c r="ATS147">
        <v>0</v>
      </c>
      <c r="ATT147">
        <v>0</v>
      </c>
      <c r="ATV147" t="s">
        <v>2642</v>
      </c>
      <c r="ATW147" t="s">
        <v>2236</v>
      </c>
      <c r="ATY147" t="s">
        <v>2689</v>
      </c>
      <c r="ATZ147" t="s">
        <v>2642</v>
      </c>
      <c r="AUA147" t="s">
        <v>2236</v>
      </c>
      <c r="AUC147" t="s">
        <v>2690</v>
      </c>
      <c r="AUI147">
        <v>546158805</v>
      </c>
      <c r="AUJ147" s="165">
        <v>45375.608518518522</v>
      </c>
      <c r="AUM147" t="s">
        <v>2265</v>
      </c>
      <c r="AUN147" t="s">
        <v>2266</v>
      </c>
      <c r="AUO147" t="s">
        <v>2267</v>
      </c>
    </row>
    <row r="148" spans="1:534 1125:1237" x14ac:dyDescent="0.35">
      <c r="A148">
        <v>147</v>
      </c>
      <c r="B148" t="s">
        <v>2822</v>
      </c>
      <c r="C148" s="165">
        <v>45371</v>
      </c>
      <c r="D148" t="s">
        <v>2823</v>
      </c>
      <c r="E148" t="s">
        <v>2824</v>
      </c>
      <c r="F148" s="165">
        <v>45371.428371805552</v>
      </c>
      <c r="G148" s="165">
        <v>45371.438912152778</v>
      </c>
      <c r="H148" t="s">
        <v>2229</v>
      </c>
      <c r="K148" t="s">
        <v>2671</v>
      </c>
      <c r="L148" s="165">
        <v>45371</v>
      </c>
      <c r="M148" t="s">
        <v>81</v>
      </c>
      <c r="N148" t="s">
        <v>2296</v>
      </c>
      <c r="O148" t="s">
        <v>86</v>
      </c>
      <c r="P148" t="s">
        <v>2233</v>
      </c>
      <c r="S148" t="s">
        <v>2673</v>
      </c>
      <c r="T148" t="s">
        <v>2825</v>
      </c>
      <c r="V148" t="s">
        <v>2236</v>
      </c>
      <c r="X148" t="s">
        <v>2237</v>
      </c>
      <c r="AA148" t="s">
        <v>2300</v>
      </c>
      <c r="AB148">
        <v>0</v>
      </c>
      <c r="AC148">
        <v>0</v>
      </c>
      <c r="AD148">
        <v>1</v>
      </c>
      <c r="AE148">
        <v>0</v>
      </c>
      <c r="AF148">
        <v>1</v>
      </c>
      <c r="AI148"/>
      <c r="BH148" t="s">
        <v>2242</v>
      </c>
      <c r="BI148" t="s">
        <v>2301</v>
      </c>
      <c r="BJ148">
        <v>1</v>
      </c>
      <c r="BK148">
        <v>1</v>
      </c>
      <c r="BL148">
        <v>350</v>
      </c>
      <c r="BM148">
        <v>300</v>
      </c>
      <c r="BN148" t="s">
        <v>2240</v>
      </c>
      <c r="BQ148">
        <v>15</v>
      </c>
      <c r="BR148">
        <v>7</v>
      </c>
      <c r="BS148">
        <v>0</v>
      </c>
      <c r="BT148">
        <v>12000</v>
      </c>
      <c r="BU148">
        <v>12000</v>
      </c>
      <c r="BW148" t="s">
        <v>2236</v>
      </c>
      <c r="BY148" t="s">
        <v>2300</v>
      </c>
      <c r="BZ148">
        <v>0</v>
      </c>
      <c r="CA148">
        <v>0</v>
      </c>
      <c r="CB148">
        <v>1</v>
      </c>
      <c r="CC148">
        <v>0</v>
      </c>
      <c r="CE148" t="s">
        <v>2826</v>
      </c>
      <c r="CF148">
        <v>0</v>
      </c>
      <c r="CG148">
        <v>0</v>
      </c>
      <c r="CH148">
        <v>0</v>
      </c>
      <c r="CI148">
        <v>0</v>
      </c>
      <c r="CJ148">
        <v>0</v>
      </c>
      <c r="CK148">
        <v>0</v>
      </c>
      <c r="CL148">
        <v>1</v>
      </c>
      <c r="CM148">
        <v>1</v>
      </c>
      <c r="CN148">
        <v>0</v>
      </c>
      <c r="CO148">
        <v>0</v>
      </c>
      <c r="CP148">
        <v>0</v>
      </c>
      <c r="CS148" t="s">
        <v>2245</v>
      </c>
      <c r="CT148">
        <v>1</v>
      </c>
      <c r="CU148">
        <v>0</v>
      </c>
      <c r="CV148">
        <v>0</v>
      </c>
      <c r="CW148">
        <v>0</v>
      </c>
      <c r="EK148" t="s">
        <v>2290</v>
      </c>
      <c r="EL148">
        <v>0</v>
      </c>
      <c r="EM148">
        <v>0</v>
      </c>
      <c r="EN148">
        <v>0</v>
      </c>
      <c r="EO148">
        <v>0</v>
      </c>
      <c r="EP148">
        <v>1</v>
      </c>
      <c r="EQ148">
        <v>1</v>
      </c>
      <c r="JB148" t="s">
        <v>2290</v>
      </c>
      <c r="JC148">
        <v>0</v>
      </c>
      <c r="JD148">
        <v>0</v>
      </c>
      <c r="JE148">
        <v>0</v>
      </c>
      <c r="JF148">
        <v>0</v>
      </c>
      <c r="JG148">
        <v>0</v>
      </c>
      <c r="JH148">
        <v>0</v>
      </c>
      <c r="JI148">
        <v>0</v>
      </c>
      <c r="JJ148">
        <v>0</v>
      </c>
      <c r="JK148">
        <v>0</v>
      </c>
      <c r="JL148">
        <v>0</v>
      </c>
      <c r="JM148">
        <v>0</v>
      </c>
      <c r="JN148">
        <v>0</v>
      </c>
      <c r="JO148">
        <v>0</v>
      </c>
      <c r="JP148">
        <v>0</v>
      </c>
      <c r="JQ148">
        <v>0</v>
      </c>
      <c r="JR148">
        <v>1</v>
      </c>
      <c r="JS148">
        <v>1</v>
      </c>
      <c r="JT148">
        <v>3</v>
      </c>
      <c r="AQG148" t="s">
        <v>2290</v>
      </c>
      <c r="AQH148">
        <v>1</v>
      </c>
      <c r="AQI148">
        <v>0</v>
      </c>
      <c r="AQJ148">
        <v>0</v>
      </c>
      <c r="AQK148">
        <v>0</v>
      </c>
      <c r="AQL148">
        <v>0</v>
      </c>
      <c r="AQM148">
        <v>0</v>
      </c>
      <c r="AQN148">
        <v>0</v>
      </c>
      <c r="AQO148">
        <v>0</v>
      </c>
      <c r="AQP148">
        <v>0</v>
      </c>
      <c r="AQQ148">
        <v>0</v>
      </c>
      <c r="AQS148" t="s">
        <v>2827</v>
      </c>
      <c r="AQT148">
        <v>0</v>
      </c>
      <c r="AQU148">
        <v>0</v>
      </c>
      <c r="AQV148">
        <v>0</v>
      </c>
      <c r="AQW148">
        <v>0</v>
      </c>
      <c r="AQX148">
        <v>0</v>
      </c>
      <c r="AQY148">
        <v>1</v>
      </c>
      <c r="AQZ148">
        <v>0</v>
      </c>
      <c r="ARA148">
        <v>0</v>
      </c>
      <c r="ARB148">
        <v>0</v>
      </c>
      <c r="ARC148">
        <v>0</v>
      </c>
      <c r="ARD148">
        <v>0</v>
      </c>
      <c r="ARF148" t="s">
        <v>2257</v>
      </c>
      <c r="ARG148" t="s">
        <v>2435</v>
      </c>
      <c r="ARH148" t="s">
        <v>2325</v>
      </c>
      <c r="ARI148">
        <v>0</v>
      </c>
      <c r="ARJ148">
        <v>1</v>
      </c>
      <c r="ARK148">
        <v>0</v>
      </c>
      <c r="ARL148">
        <v>0</v>
      </c>
      <c r="ARM148">
        <v>0</v>
      </c>
      <c r="ARN148">
        <v>0</v>
      </c>
      <c r="ARP148" t="s">
        <v>2244</v>
      </c>
      <c r="ASA148" t="s">
        <v>2259</v>
      </c>
      <c r="ASB148" t="s">
        <v>2290</v>
      </c>
      <c r="ASC148">
        <v>1</v>
      </c>
      <c r="ASD148">
        <v>0</v>
      </c>
      <c r="ASE148">
        <v>0</v>
      </c>
      <c r="ASF148">
        <v>0</v>
      </c>
      <c r="ASG148">
        <v>0</v>
      </c>
      <c r="ASH148">
        <v>0</v>
      </c>
      <c r="ASI148">
        <v>0</v>
      </c>
      <c r="ASJ148">
        <v>0</v>
      </c>
      <c r="ASK148">
        <v>0</v>
      </c>
      <c r="ASL148">
        <v>0</v>
      </c>
      <c r="ASN148" t="s">
        <v>2290</v>
      </c>
      <c r="ASO148">
        <v>1</v>
      </c>
      <c r="ASP148">
        <v>0</v>
      </c>
      <c r="ASQ148">
        <v>0</v>
      </c>
      <c r="ASR148">
        <v>0</v>
      </c>
      <c r="ASS148">
        <v>0</v>
      </c>
      <c r="AST148">
        <v>0</v>
      </c>
      <c r="ASU148">
        <v>0</v>
      </c>
      <c r="ASV148">
        <v>0</v>
      </c>
      <c r="ASW148">
        <v>0</v>
      </c>
      <c r="ASX148">
        <v>0</v>
      </c>
      <c r="ASZ148" t="s">
        <v>2290</v>
      </c>
      <c r="ATA148">
        <v>1</v>
      </c>
      <c r="ATB148">
        <v>0</v>
      </c>
      <c r="ATC148">
        <v>0</v>
      </c>
      <c r="ATD148">
        <v>0</v>
      </c>
      <c r="ATE148">
        <v>0</v>
      </c>
      <c r="ATF148">
        <v>0</v>
      </c>
      <c r="ATG148">
        <v>0</v>
      </c>
      <c r="ATH148">
        <v>0</v>
      </c>
      <c r="ATI148">
        <v>0</v>
      </c>
      <c r="ATK148" t="s">
        <v>2290</v>
      </c>
      <c r="ATL148">
        <v>1</v>
      </c>
      <c r="ATM148">
        <v>0</v>
      </c>
      <c r="ATN148">
        <v>0</v>
      </c>
      <c r="ATO148">
        <v>0</v>
      </c>
      <c r="ATP148">
        <v>0</v>
      </c>
      <c r="ATQ148">
        <v>0</v>
      </c>
      <c r="ATR148">
        <v>0</v>
      </c>
      <c r="ATS148">
        <v>0</v>
      </c>
      <c r="ATT148">
        <v>0</v>
      </c>
      <c r="ATV148" t="s">
        <v>2264</v>
      </c>
      <c r="ATZ148" t="s">
        <v>2264</v>
      </c>
      <c r="AUD148" t="s">
        <v>2828</v>
      </c>
      <c r="AUI148">
        <v>546188819</v>
      </c>
      <c r="AUJ148" s="165">
        <v>45375.74381944444</v>
      </c>
      <c r="AUM148" t="s">
        <v>2265</v>
      </c>
      <c r="AUN148" t="s">
        <v>2266</v>
      </c>
      <c r="AUO148" t="s">
        <v>2267</v>
      </c>
    </row>
    <row r="149" spans="1:534 1125:1237" x14ac:dyDescent="0.35">
      <c r="A149">
        <v>148</v>
      </c>
      <c r="B149" t="s">
        <v>2829</v>
      </c>
      <c r="C149" s="165">
        <v>45371</v>
      </c>
      <c r="D149" t="s">
        <v>2823</v>
      </c>
      <c r="E149" t="s">
        <v>2824</v>
      </c>
      <c r="F149" s="165">
        <v>45371.543780127307</v>
      </c>
      <c r="G149" s="165">
        <v>45371.547497395833</v>
      </c>
      <c r="H149" t="s">
        <v>2229</v>
      </c>
      <c r="K149" t="s">
        <v>2671</v>
      </c>
      <c r="L149" s="165">
        <v>45371</v>
      </c>
      <c r="M149" t="s">
        <v>81</v>
      </c>
      <c r="N149" t="s">
        <v>2296</v>
      </c>
      <c r="O149" t="s">
        <v>86</v>
      </c>
      <c r="P149" t="s">
        <v>2233</v>
      </c>
      <c r="S149" t="s">
        <v>2673</v>
      </c>
      <c r="T149" t="s">
        <v>2825</v>
      </c>
      <c r="V149" t="s">
        <v>2236</v>
      </c>
      <c r="X149" t="s">
        <v>2299</v>
      </c>
      <c r="AA149" t="s">
        <v>2300</v>
      </c>
      <c r="AB149">
        <v>0</v>
      </c>
      <c r="AC149">
        <v>0</v>
      </c>
      <c r="AD149">
        <v>1</v>
      </c>
      <c r="AE149">
        <v>0</v>
      </c>
      <c r="AF149">
        <v>1</v>
      </c>
      <c r="AI149"/>
      <c r="BH149" t="s">
        <v>2242</v>
      </c>
      <c r="BI149" t="s">
        <v>2301</v>
      </c>
      <c r="BJ149">
        <v>1</v>
      </c>
      <c r="BK149">
        <v>1</v>
      </c>
      <c r="BL149">
        <v>350</v>
      </c>
      <c r="BM149">
        <v>300</v>
      </c>
      <c r="BN149" t="s">
        <v>2240</v>
      </c>
      <c r="BQ149">
        <v>21</v>
      </c>
      <c r="BR149">
        <v>2</v>
      </c>
      <c r="BS149">
        <v>0</v>
      </c>
      <c r="BT149">
        <v>1000</v>
      </c>
      <c r="BU149">
        <v>1000</v>
      </c>
      <c r="BW149" t="s">
        <v>2244</v>
      </c>
      <c r="CS149" t="s">
        <v>2245</v>
      </c>
      <c r="CT149">
        <v>1</v>
      </c>
      <c r="CU149">
        <v>0</v>
      </c>
      <c r="CV149">
        <v>0</v>
      </c>
      <c r="CW149">
        <v>0</v>
      </c>
      <c r="EK149" t="s">
        <v>2290</v>
      </c>
      <c r="EL149">
        <v>0</v>
      </c>
      <c r="EM149">
        <v>0</v>
      </c>
      <c r="EN149">
        <v>0</v>
      </c>
      <c r="EO149">
        <v>0</v>
      </c>
      <c r="EP149">
        <v>1</v>
      </c>
      <c r="EQ149">
        <v>1</v>
      </c>
      <c r="JB149" t="s">
        <v>2290</v>
      </c>
      <c r="JC149">
        <v>0</v>
      </c>
      <c r="JD149">
        <v>0</v>
      </c>
      <c r="JE149">
        <v>0</v>
      </c>
      <c r="JF149">
        <v>0</v>
      </c>
      <c r="JG149">
        <v>0</v>
      </c>
      <c r="JH149">
        <v>0</v>
      </c>
      <c r="JI149">
        <v>0</v>
      </c>
      <c r="JJ149">
        <v>0</v>
      </c>
      <c r="JK149">
        <v>0</v>
      </c>
      <c r="JL149">
        <v>0</v>
      </c>
      <c r="JM149">
        <v>0</v>
      </c>
      <c r="JN149">
        <v>0</v>
      </c>
      <c r="JO149">
        <v>0</v>
      </c>
      <c r="JP149">
        <v>0</v>
      </c>
      <c r="JQ149">
        <v>0</v>
      </c>
      <c r="JR149">
        <v>1</v>
      </c>
      <c r="JS149">
        <v>1</v>
      </c>
      <c r="JT149">
        <v>3</v>
      </c>
      <c r="AQG149" t="s">
        <v>2290</v>
      </c>
      <c r="AQH149">
        <v>1</v>
      </c>
      <c r="AQI149">
        <v>0</v>
      </c>
      <c r="AQJ149">
        <v>0</v>
      </c>
      <c r="AQK149">
        <v>0</v>
      </c>
      <c r="AQL149">
        <v>0</v>
      </c>
      <c r="AQM149">
        <v>0</v>
      </c>
      <c r="AQN149">
        <v>0</v>
      </c>
      <c r="AQO149">
        <v>0</v>
      </c>
      <c r="AQP149">
        <v>0</v>
      </c>
      <c r="AQQ149">
        <v>0</v>
      </c>
      <c r="AQS149" t="s">
        <v>2324</v>
      </c>
      <c r="AQT149">
        <v>0</v>
      </c>
      <c r="AQU149">
        <v>0</v>
      </c>
      <c r="AQV149">
        <v>0</v>
      </c>
      <c r="AQW149">
        <v>1</v>
      </c>
      <c r="AQX149">
        <v>0</v>
      </c>
      <c r="AQY149">
        <v>0</v>
      </c>
      <c r="AQZ149">
        <v>0</v>
      </c>
      <c r="ARA149">
        <v>0</v>
      </c>
      <c r="ARB149">
        <v>0</v>
      </c>
      <c r="ARC149">
        <v>0</v>
      </c>
      <c r="ARD149">
        <v>0</v>
      </c>
      <c r="ARF149" t="s">
        <v>2452</v>
      </c>
      <c r="ARG149" t="s">
        <v>2331</v>
      </c>
      <c r="ARH149" t="s">
        <v>2325</v>
      </c>
      <c r="ARI149">
        <v>0</v>
      </c>
      <c r="ARJ149">
        <v>1</v>
      </c>
      <c r="ARK149">
        <v>0</v>
      </c>
      <c r="ARL149">
        <v>0</v>
      </c>
      <c r="ARM149">
        <v>0</v>
      </c>
      <c r="ARN149">
        <v>0</v>
      </c>
      <c r="ARP149" t="s">
        <v>2244</v>
      </c>
      <c r="ASA149" t="s">
        <v>2259</v>
      </c>
      <c r="ASB149" t="s">
        <v>2290</v>
      </c>
      <c r="ASC149">
        <v>1</v>
      </c>
      <c r="ASD149">
        <v>0</v>
      </c>
      <c r="ASE149">
        <v>0</v>
      </c>
      <c r="ASF149">
        <v>0</v>
      </c>
      <c r="ASG149">
        <v>0</v>
      </c>
      <c r="ASH149">
        <v>0</v>
      </c>
      <c r="ASI149">
        <v>0</v>
      </c>
      <c r="ASJ149">
        <v>0</v>
      </c>
      <c r="ASK149">
        <v>0</v>
      </c>
      <c r="ASL149">
        <v>0</v>
      </c>
      <c r="ASN149" t="s">
        <v>2290</v>
      </c>
      <c r="ASO149">
        <v>1</v>
      </c>
      <c r="ASP149">
        <v>0</v>
      </c>
      <c r="ASQ149">
        <v>0</v>
      </c>
      <c r="ASR149">
        <v>0</v>
      </c>
      <c r="ASS149">
        <v>0</v>
      </c>
      <c r="AST149">
        <v>0</v>
      </c>
      <c r="ASU149">
        <v>0</v>
      </c>
      <c r="ASV149">
        <v>0</v>
      </c>
      <c r="ASW149">
        <v>0</v>
      </c>
      <c r="ASX149">
        <v>0</v>
      </c>
      <c r="ASZ149" t="s">
        <v>2290</v>
      </c>
      <c r="ATA149">
        <v>1</v>
      </c>
      <c r="ATB149">
        <v>0</v>
      </c>
      <c r="ATC149">
        <v>0</v>
      </c>
      <c r="ATD149">
        <v>0</v>
      </c>
      <c r="ATE149">
        <v>0</v>
      </c>
      <c r="ATF149">
        <v>0</v>
      </c>
      <c r="ATG149">
        <v>0</v>
      </c>
      <c r="ATH149">
        <v>0</v>
      </c>
      <c r="ATI149">
        <v>0</v>
      </c>
      <c r="ATK149" t="s">
        <v>2290</v>
      </c>
      <c r="ATL149">
        <v>1</v>
      </c>
      <c r="ATM149">
        <v>0</v>
      </c>
      <c r="ATN149">
        <v>0</v>
      </c>
      <c r="ATO149">
        <v>0</v>
      </c>
      <c r="ATP149">
        <v>0</v>
      </c>
      <c r="ATQ149">
        <v>0</v>
      </c>
      <c r="ATR149">
        <v>0</v>
      </c>
      <c r="ATS149">
        <v>0</v>
      </c>
      <c r="ATT149">
        <v>0</v>
      </c>
      <c r="ATV149" t="s">
        <v>2264</v>
      </c>
      <c r="ATZ149" t="s">
        <v>2264</v>
      </c>
      <c r="AUI149">
        <v>546188833</v>
      </c>
      <c r="AUJ149" s="165">
        <v>45375.74391203704</v>
      </c>
      <c r="AUM149" t="s">
        <v>2265</v>
      </c>
      <c r="AUN149" t="s">
        <v>2266</v>
      </c>
      <c r="AUO149" t="s">
        <v>2267</v>
      </c>
    </row>
    <row r="150" spans="1:534 1125:1237" x14ac:dyDescent="0.35">
      <c r="A150">
        <v>149</v>
      </c>
      <c r="B150" t="s">
        <v>2830</v>
      </c>
      <c r="C150" s="165">
        <v>45371</v>
      </c>
      <c r="D150" t="s">
        <v>2823</v>
      </c>
      <c r="E150" t="s">
        <v>2824</v>
      </c>
      <c r="F150" s="165">
        <v>45371.548272222222</v>
      </c>
      <c r="G150" s="165">
        <v>45371.554575000002</v>
      </c>
      <c r="H150" t="s">
        <v>2229</v>
      </c>
      <c r="K150" t="s">
        <v>2671</v>
      </c>
      <c r="L150" s="165">
        <v>45371</v>
      </c>
      <c r="M150" t="s">
        <v>81</v>
      </c>
      <c r="N150" t="s">
        <v>2296</v>
      </c>
      <c r="O150" t="s">
        <v>86</v>
      </c>
      <c r="P150" t="s">
        <v>2233</v>
      </c>
      <c r="S150" t="s">
        <v>2673</v>
      </c>
      <c r="T150" t="s">
        <v>2825</v>
      </c>
      <c r="V150" t="s">
        <v>2236</v>
      </c>
      <c r="X150" t="s">
        <v>2299</v>
      </c>
      <c r="AA150" t="s">
        <v>2290</v>
      </c>
      <c r="AB150">
        <v>0</v>
      </c>
      <c r="AC150">
        <v>0</v>
      </c>
      <c r="AD150">
        <v>0</v>
      </c>
      <c r="AE150">
        <v>1</v>
      </c>
      <c r="AF150">
        <v>1</v>
      </c>
      <c r="AI150"/>
      <c r="EK150" t="s">
        <v>2742</v>
      </c>
      <c r="EL150">
        <v>1</v>
      </c>
      <c r="EM150">
        <v>1</v>
      </c>
      <c r="EN150">
        <v>0</v>
      </c>
      <c r="EO150">
        <v>0</v>
      </c>
      <c r="EP150">
        <v>0</v>
      </c>
      <c r="EQ150">
        <v>2</v>
      </c>
      <c r="ES150" t="s">
        <v>2242</v>
      </c>
      <c r="ET150">
        <v>4000</v>
      </c>
      <c r="EU150" t="s">
        <v>2240</v>
      </c>
      <c r="EX150">
        <v>15</v>
      </c>
      <c r="EY150">
        <v>2</v>
      </c>
      <c r="EZ150">
        <v>0</v>
      </c>
      <c r="FA150">
        <v>100</v>
      </c>
      <c r="FB150">
        <v>100</v>
      </c>
      <c r="FD150" t="s">
        <v>2242</v>
      </c>
      <c r="FE150">
        <v>7500</v>
      </c>
      <c r="FF150" t="s">
        <v>2240</v>
      </c>
      <c r="FI150">
        <v>30</v>
      </c>
      <c r="FJ150">
        <v>2</v>
      </c>
      <c r="FK150">
        <v>0</v>
      </c>
      <c r="FL150">
        <v>100</v>
      </c>
      <c r="FM150">
        <v>100</v>
      </c>
      <c r="GK150" t="s">
        <v>2244</v>
      </c>
      <c r="HH150" t="s">
        <v>2245</v>
      </c>
      <c r="HI150">
        <v>1</v>
      </c>
      <c r="HJ150">
        <v>0</v>
      </c>
      <c r="HK150">
        <v>0</v>
      </c>
      <c r="HL150">
        <v>0</v>
      </c>
      <c r="JB150" t="s">
        <v>2455</v>
      </c>
      <c r="JC150">
        <v>0</v>
      </c>
      <c r="JD150">
        <v>0</v>
      </c>
      <c r="JE150">
        <v>0</v>
      </c>
      <c r="JF150">
        <v>0</v>
      </c>
      <c r="JG150">
        <v>0</v>
      </c>
      <c r="JH150">
        <v>0</v>
      </c>
      <c r="JI150">
        <v>0</v>
      </c>
      <c r="JJ150">
        <v>0</v>
      </c>
      <c r="JK150">
        <v>0</v>
      </c>
      <c r="JL150">
        <v>0</v>
      </c>
      <c r="JM150">
        <v>0</v>
      </c>
      <c r="JN150">
        <v>0</v>
      </c>
      <c r="JO150">
        <v>0</v>
      </c>
      <c r="JP150">
        <v>0</v>
      </c>
      <c r="JQ150">
        <v>1</v>
      </c>
      <c r="JR150">
        <v>0</v>
      </c>
      <c r="JS150">
        <v>1</v>
      </c>
      <c r="JT150">
        <v>4</v>
      </c>
      <c r="QM150" t="s">
        <v>2242</v>
      </c>
      <c r="QN150">
        <v>250</v>
      </c>
      <c r="QO150" t="s">
        <v>2240</v>
      </c>
      <c r="QR150">
        <v>20</v>
      </c>
      <c r="QS150">
        <v>2</v>
      </c>
      <c r="QT150">
        <v>0</v>
      </c>
      <c r="QU150">
        <v>300</v>
      </c>
      <c r="QV150">
        <v>300</v>
      </c>
      <c r="QX150" t="s">
        <v>2244</v>
      </c>
      <c r="SF150" t="s">
        <v>2245</v>
      </c>
      <c r="SG150">
        <v>1</v>
      </c>
      <c r="SH150">
        <v>0</v>
      </c>
      <c r="SI150">
        <v>0</v>
      </c>
      <c r="SJ150">
        <v>0</v>
      </c>
      <c r="AQG150" t="s">
        <v>2290</v>
      </c>
      <c r="AQH150">
        <v>1</v>
      </c>
      <c r="AQI150">
        <v>0</v>
      </c>
      <c r="AQJ150">
        <v>0</v>
      </c>
      <c r="AQK150">
        <v>0</v>
      </c>
      <c r="AQL150">
        <v>0</v>
      </c>
      <c r="AQM150">
        <v>0</v>
      </c>
      <c r="AQN150">
        <v>0</v>
      </c>
      <c r="AQO150">
        <v>0</v>
      </c>
      <c r="AQP150">
        <v>0</v>
      </c>
      <c r="AQQ150">
        <v>0</v>
      </c>
      <c r="AQS150" t="s">
        <v>2324</v>
      </c>
      <c r="AQT150">
        <v>0</v>
      </c>
      <c r="AQU150">
        <v>0</v>
      </c>
      <c r="AQV150">
        <v>0</v>
      </c>
      <c r="AQW150">
        <v>1</v>
      </c>
      <c r="AQX150">
        <v>0</v>
      </c>
      <c r="AQY150">
        <v>0</v>
      </c>
      <c r="AQZ150">
        <v>0</v>
      </c>
      <c r="ARA150">
        <v>0</v>
      </c>
      <c r="ARB150">
        <v>0</v>
      </c>
      <c r="ARC150">
        <v>0</v>
      </c>
      <c r="ARD150">
        <v>0</v>
      </c>
      <c r="ARF150" t="s">
        <v>2352</v>
      </c>
      <c r="ARG150" t="s">
        <v>2435</v>
      </c>
      <c r="ARH150" t="s">
        <v>2325</v>
      </c>
      <c r="ARI150">
        <v>0</v>
      </c>
      <c r="ARJ150">
        <v>1</v>
      </c>
      <c r="ARK150">
        <v>0</v>
      </c>
      <c r="ARL150">
        <v>0</v>
      </c>
      <c r="ARM150">
        <v>0</v>
      </c>
      <c r="ARN150">
        <v>0</v>
      </c>
      <c r="ARP150" t="s">
        <v>2244</v>
      </c>
      <c r="ASA150" t="s">
        <v>2259</v>
      </c>
      <c r="ASB150" t="s">
        <v>2290</v>
      </c>
      <c r="ASC150">
        <v>1</v>
      </c>
      <c r="ASD150">
        <v>0</v>
      </c>
      <c r="ASE150">
        <v>0</v>
      </c>
      <c r="ASF150">
        <v>0</v>
      </c>
      <c r="ASG150">
        <v>0</v>
      </c>
      <c r="ASH150">
        <v>0</v>
      </c>
      <c r="ASI150">
        <v>0</v>
      </c>
      <c r="ASJ150">
        <v>0</v>
      </c>
      <c r="ASK150">
        <v>0</v>
      </c>
      <c r="ASL150">
        <v>0</v>
      </c>
      <c r="ASN150" t="s">
        <v>2290</v>
      </c>
      <c r="ASO150">
        <v>1</v>
      </c>
      <c r="ASP150">
        <v>0</v>
      </c>
      <c r="ASQ150">
        <v>0</v>
      </c>
      <c r="ASR150">
        <v>0</v>
      </c>
      <c r="ASS150">
        <v>0</v>
      </c>
      <c r="AST150">
        <v>0</v>
      </c>
      <c r="ASU150">
        <v>0</v>
      </c>
      <c r="ASV150">
        <v>0</v>
      </c>
      <c r="ASW150">
        <v>0</v>
      </c>
      <c r="ASX150">
        <v>0</v>
      </c>
      <c r="ASZ150" t="s">
        <v>2290</v>
      </c>
      <c r="ATA150">
        <v>1</v>
      </c>
      <c r="ATB150">
        <v>0</v>
      </c>
      <c r="ATC150">
        <v>0</v>
      </c>
      <c r="ATD150">
        <v>0</v>
      </c>
      <c r="ATE150">
        <v>0</v>
      </c>
      <c r="ATF150">
        <v>0</v>
      </c>
      <c r="ATG150">
        <v>0</v>
      </c>
      <c r="ATH150">
        <v>0</v>
      </c>
      <c r="ATI150">
        <v>0</v>
      </c>
      <c r="ATK150" t="s">
        <v>2290</v>
      </c>
      <c r="ATL150">
        <v>1</v>
      </c>
      <c r="ATM150">
        <v>0</v>
      </c>
      <c r="ATN150">
        <v>0</v>
      </c>
      <c r="ATO150">
        <v>0</v>
      </c>
      <c r="ATP150">
        <v>0</v>
      </c>
      <c r="ATQ150">
        <v>0</v>
      </c>
      <c r="ATR150">
        <v>0</v>
      </c>
      <c r="ATS150">
        <v>0</v>
      </c>
      <c r="ATT150">
        <v>0</v>
      </c>
      <c r="ATV150" t="s">
        <v>2264</v>
      </c>
      <c r="ATZ150" t="s">
        <v>2264</v>
      </c>
      <c r="AUI150">
        <v>546188840</v>
      </c>
      <c r="AUJ150" s="165">
        <v>45375.743935185194</v>
      </c>
      <c r="AUM150" t="s">
        <v>2265</v>
      </c>
      <c r="AUN150" t="s">
        <v>2266</v>
      </c>
      <c r="AUO150" t="s">
        <v>2267</v>
      </c>
    </row>
    <row r="151" spans="1:534 1125:1237" x14ac:dyDescent="0.35">
      <c r="A151">
        <v>150</v>
      </c>
      <c r="B151" t="s">
        <v>2831</v>
      </c>
      <c r="C151" s="165">
        <v>45371</v>
      </c>
      <c r="D151" t="s">
        <v>2823</v>
      </c>
      <c r="E151" t="s">
        <v>2824</v>
      </c>
      <c r="F151" s="165">
        <v>45371.556324618054</v>
      </c>
      <c r="G151" s="165">
        <v>45371.569442581022</v>
      </c>
      <c r="H151" t="s">
        <v>2229</v>
      </c>
      <c r="K151" t="s">
        <v>2671</v>
      </c>
      <c r="L151" s="165">
        <v>45371</v>
      </c>
      <c r="M151" t="s">
        <v>81</v>
      </c>
      <c r="N151" t="s">
        <v>2296</v>
      </c>
      <c r="O151" t="s">
        <v>86</v>
      </c>
      <c r="P151" t="s">
        <v>2233</v>
      </c>
      <c r="S151" t="s">
        <v>2673</v>
      </c>
      <c r="T151" t="s">
        <v>2825</v>
      </c>
      <c r="V151" t="s">
        <v>2236</v>
      </c>
      <c r="X151" t="s">
        <v>2299</v>
      </c>
      <c r="AA151" t="s">
        <v>2300</v>
      </c>
      <c r="AB151">
        <v>0</v>
      </c>
      <c r="AC151">
        <v>0</v>
      </c>
      <c r="AD151">
        <v>1</v>
      </c>
      <c r="AE151">
        <v>0</v>
      </c>
      <c r="AF151">
        <v>1</v>
      </c>
      <c r="AI151"/>
      <c r="BH151" t="s">
        <v>2242</v>
      </c>
      <c r="BI151" t="s">
        <v>2301</v>
      </c>
      <c r="BJ151">
        <v>1</v>
      </c>
      <c r="BK151">
        <v>1</v>
      </c>
      <c r="BL151">
        <v>350</v>
      </c>
      <c r="BM151">
        <v>300</v>
      </c>
      <c r="BN151" t="s">
        <v>2240</v>
      </c>
      <c r="BQ151">
        <v>15</v>
      </c>
      <c r="BR151">
        <v>2</v>
      </c>
      <c r="BS151">
        <v>0</v>
      </c>
      <c r="BT151">
        <v>500</v>
      </c>
      <c r="BU151">
        <v>500</v>
      </c>
      <c r="BW151" t="s">
        <v>2244</v>
      </c>
      <c r="CS151" t="s">
        <v>2245</v>
      </c>
      <c r="CT151">
        <v>1</v>
      </c>
      <c r="CU151">
        <v>0</v>
      </c>
      <c r="CV151">
        <v>0</v>
      </c>
      <c r="CW151">
        <v>0</v>
      </c>
      <c r="EK151" t="s">
        <v>2290</v>
      </c>
      <c r="EL151">
        <v>0</v>
      </c>
      <c r="EM151">
        <v>0</v>
      </c>
      <c r="EN151">
        <v>0</v>
      </c>
      <c r="EO151">
        <v>0</v>
      </c>
      <c r="EP151">
        <v>1</v>
      </c>
      <c r="EQ151">
        <v>1</v>
      </c>
      <c r="JB151" t="s">
        <v>2455</v>
      </c>
      <c r="JC151">
        <v>0</v>
      </c>
      <c r="JD151">
        <v>0</v>
      </c>
      <c r="JE151">
        <v>0</v>
      </c>
      <c r="JF151">
        <v>0</v>
      </c>
      <c r="JG151">
        <v>0</v>
      </c>
      <c r="JH151">
        <v>0</v>
      </c>
      <c r="JI151">
        <v>0</v>
      </c>
      <c r="JJ151">
        <v>0</v>
      </c>
      <c r="JK151">
        <v>0</v>
      </c>
      <c r="JL151">
        <v>0</v>
      </c>
      <c r="JM151">
        <v>0</v>
      </c>
      <c r="JN151">
        <v>0</v>
      </c>
      <c r="JO151">
        <v>0</v>
      </c>
      <c r="JP151">
        <v>0</v>
      </c>
      <c r="JQ151">
        <v>1</v>
      </c>
      <c r="JR151">
        <v>0</v>
      </c>
      <c r="JS151">
        <v>1</v>
      </c>
      <c r="JT151">
        <v>3</v>
      </c>
      <c r="QM151" t="s">
        <v>2242</v>
      </c>
      <c r="QN151">
        <v>250</v>
      </c>
      <c r="QO151" t="s">
        <v>2240</v>
      </c>
      <c r="QR151">
        <v>15</v>
      </c>
      <c r="QS151">
        <v>2</v>
      </c>
      <c r="QT151">
        <v>0</v>
      </c>
      <c r="QU151">
        <v>200</v>
      </c>
      <c r="QV151">
        <v>200</v>
      </c>
      <c r="QX151" t="s">
        <v>2244</v>
      </c>
      <c r="SF151" t="s">
        <v>2245</v>
      </c>
      <c r="SG151">
        <v>1</v>
      </c>
      <c r="SH151">
        <v>0</v>
      </c>
      <c r="SI151">
        <v>0</v>
      </c>
      <c r="SJ151">
        <v>0</v>
      </c>
      <c r="AQG151" t="s">
        <v>2290</v>
      </c>
      <c r="AQH151">
        <v>1</v>
      </c>
      <c r="AQI151">
        <v>0</v>
      </c>
      <c r="AQJ151">
        <v>0</v>
      </c>
      <c r="AQK151">
        <v>0</v>
      </c>
      <c r="AQL151">
        <v>0</v>
      </c>
      <c r="AQM151">
        <v>0</v>
      </c>
      <c r="AQN151">
        <v>0</v>
      </c>
      <c r="AQO151">
        <v>0</v>
      </c>
      <c r="AQP151">
        <v>0</v>
      </c>
      <c r="AQQ151">
        <v>0</v>
      </c>
      <c r="AQS151" t="s">
        <v>2324</v>
      </c>
      <c r="AQT151">
        <v>0</v>
      </c>
      <c r="AQU151">
        <v>0</v>
      </c>
      <c r="AQV151">
        <v>0</v>
      </c>
      <c r="AQW151">
        <v>1</v>
      </c>
      <c r="AQX151">
        <v>0</v>
      </c>
      <c r="AQY151">
        <v>0</v>
      </c>
      <c r="AQZ151">
        <v>0</v>
      </c>
      <c r="ARA151">
        <v>0</v>
      </c>
      <c r="ARB151">
        <v>0</v>
      </c>
      <c r="ARC151">
        <v>0</v>
      </c>
      <c r="ARD151">
        <v>0</v>
      </c>
      <c r="ARF151" t="s">
        <v>2408</v>
      </c>
      <c r="ARG151" t="s">
        <v>2305</v>
      </c>
      <c r="ARH151" t="s">
        <v>2325</v>
      </c>
      <c r="ARI151">
        <v>0</v>
      </c>
      <c r="ARJ151">
        <v>1</v>
      </c>
      <c r="ARK151">
        <v>0</v>
      </c>
      <c r="ARL151">
        <v>0</v>
      </c>
      <c r="ARM151">
        <v>0</v>
      </c>
      <c r="ARN151">
        <v>0</v>
      </c>
      <c r="ARP151" t="s">
        <v>2244</v>
      </c>
      <c r="ASA151" t="s">
        <v>2259</v>
      </c>
      <c r="ASB151" t="s">
        <v>2290</v>
      </c>
      <c r="ASC151">
        <v>1</v>
      </c>
      <c r="ASD151">
        <v>0</v>
      </c>
      <c r="ASE151">
        <v>0</v>
      </c>
      <c r="ASF151">
        <v>0</v>
      </c>
      <c r="ASG151">
        <v>0</v>
      </c>
      <c r="ASH151">
        <v>0</v>
      </c>
      <c r="ASI151">
        <v>0</v>
      </c>
      <c r="ASJ151">
        <v>0</v>
      </c>
      <c r="ASK151">
        <v>0</v>
      </c>
      <c r="ASL151">
        <v>0</v>
      </c>
      <c r="ASN151" t="s">
        <v>506</v>
      </c>
      <c r="ASO151">
        <v>0</v>
      </c>
      <c r="ASP151">
        <v>0</v>
      </c>
      <c r="ASQ151">
        <v>0</v>
      </c>
      <c r="ASR151">
        <v>0</v>
      </c>
      <c r="ASS151">
        <v>0</v>
      </c>
      <c r="AST151">
        <v>0</v>
      </c>
      <c r="ASU151">
        <v>0</v>
      </c>
      <c r="ASV151">
        <v>1</v>
      </c>
      <c r="ASW151">
        <v>0</v>
      </c>
      <c r="ASX151">
        <v>0</v>
      </c>
      <c r="ASY151" t="s">
        <v>2832</v>
      </c>
      <c r="ASZ151" t="s">
        <v>2290</v>
      </c>
      <c r="ATA151">
        <v>1</v>
      </c>
      <c r="ATB151">
        <v>0</v>
      </c>
      <c r="ATC151">
        <v>0</v>
      </c>
      <c r="ATD151">
        <v>0</v>
      </c>
      <c r="ATE151">
        <v>0</v>
      </c>
      <c r="ATF151">
        <v>0</v>
      </c>
      <c r="ATG151">
        <v>0</v>
      </c>
      <c r="ATH151">
        <v>0</v>
      </c>
      <c r="ATI151">
        <v>0</v>
      </c>
      <c r="ATK151" t="s">
        <v>2290</v>
      </c>
      <c r="ATL151">
        <v>1</v>
      </c>
      <c r="ATM151">
        <v>0</v>
      </c>
      <c r="ATN151">
        <v>0</v>
      </c>
      <c r="ATO151">
        <v>0</v>
      </c>
      <c r="ATP151">
        <v>0</v>
      </c>
      <c r="ATQ151">
        <v>0</v>
      </c>
      <c r="ATR151">
        <v>0</v>
      </c>
      <c r="ATS151">
        <v>0</v>
      </c>
      <c r="ATT151">
        <v>0</v>
      </c>
      <c r="ATV151" t="s">
        <v>2264</v>
      </c>
      <c r="ATZ151" t="s">
        <v>2264</v>
      </c>
      <c r="AUI151">
        <v>546188847</v>
      </c>
      <c r="AUJ151" s="165">
        <v>45375.743981481493</v>
      </c>
      <c r="AUM151" t="s">
        <v>2265</v>
      </c>
      <c r="AUN151" t="s">
        <v>2266</v>
      </c>
      <c r="AUO151" t="s">
        <v>2267</v>
      </c>
    </row>
    <row r="152" spans="1:534 1125:1237" x14ac:dyDescent="0.35">
      <c r="A152">
        <v>151</v>
      </c>
      <c r="B152" t="s">
        <v>2833</v>
      </c>
      <c r="C152" s="165">
        <v>45374</v>
      </c>
      <c r="D152" t="s">
        <v>2823</v>
      </c>
      <c r="E152" t="s">
        <v>2824</v>
      </c>
      <c r="F152" s="165">
        <v>45374.506632789351</v>
      </c>
      <c r="G152" s="165">
        <v>45374.564653414353</v>
      </c>
      <c r="H152" t="s">
        <v>2229</v>
      </c>
      <c r="K152" t="s">
        <v>2671</v>
      </c>
      <c r="L152" s="165">
        <v>45374</v>
      </c>
      <c r="M152" t="s">
        <v>81</v>
      </c>
      <c r="N152" t="s">
        <v>2296</v>
      </c>
      <c r="O152" t="s">
        <v>86</v>
      </c>
      <c r="P152" t="s">
        <v>2233</v>
      </c>
      <c r="S152" t="s">
        <v>2673</v>
      </c>
      <c r="T152" t="s">
        <v>2825</v>
      </c>
      <c r="V152" t="s">
        <v>2236</v>
      </c>
      <c r="X152" t="s">
        <v>2237</v>
      </c>
      <c r="AA152" t="s">
        <v>2300</v>
      </c>
      <c r="AB152">
        <v>0</v>
      </c>
      <c r="AC152">
        <v>0</v>
      </c>
      <c r="AD152">
        <v>1</v>
      </c>
      <c r="AE152">
        <v>0</v>
      </c>
      <c r="AF152">
        <v>1</v>
      </c>
      <c r="AI152"/>
      <c r="BH152" t="s">
        <v>2242</v>
      </c>
      <c r="BI152" t="s">
        <v>2301</v>
      </c>
      <c r="BJ152">
        <v>1</v>
      </c>
      <c r="BK152">
        <v>1</v>
      </c>
      <c r="BL152">
        <v>350</v>
      </c>
      <c r="BM152">
        <v>300</v>
      </c>
      <c r="BN152" t="s">
        <v>2240</v>
      </c>
      <c r="BQ152">
        <v>25</v>
      </c>
      <c r="BR152">
        <v>2</v>
      </c>
      <c r="BS152">
        <v>0</v>
      </c>
      <c r="BT152">
        <v>2000</v>
      </c>
      <c r="BU152">
        <v>2000</v>
      </c>
      <c r="BW152" t="s">
        <v>2244</v>
      </c>
      <c r="CS152" t="s">
        <v>2245</v>
      </c>
      <c r="CT152">
        <v>1</v>
      </c>
      <c r="CU152">
        <v>0</v>
      </c>
      <c r="CV152">
        <v>0</v>
      </c>
      <c r="CW152">
        <v>0</v>
      </c>
      <c r="EK152" t="s">
        <v>2246</v>
      </c>
      <c r="EL152">
        <v>1</v>
      </c>
      <c r="EM152">
        <v>1</v>
      </c>
      <c r="EN152">
        <v>1</v>
      </c>
      <c r="EO152">
        <v>1</v>
      </c>
      <c r="EP152">
        <v>0</v>
      </c>
      <c r="EQ152">
        <v>4</v>
      </c>
      <c r="ES152" t="s">
        <v>2242</v>
      </c>
      <c r="ET152">
        <v>4000</v>
      </c>
      <c r="EU152" t="s">
        <v>2240</v>
      </c>
      <c r="EX152">
        <v>20</v>
      </c>
      <c r="EY152">
        <v>2</v>
      </c>
      <c r="EZ152">
        <v>0</v>
      </c>
      <c r="FA152">
        <v>100</v>
      </c>
      <c r="FB152">
        <v>100</v>
      </c>
      <c r="FD152" t="s">
        <v>2242</v>
      </c>
      <c r="FE152">
        <v>7500</v>
      </c>
      <c r="FF152" t="s">
        <v>2240</v>
      </c>
      <c r="FI152">
        <v>30</v>
      </c>
      <c r="FJ152">
        <v>2</v>
      </c>
      <c r="FK152">
        <v>0</v>
      </c>
      <c r="FL152">
        <v>100</v>
      </c>
      <c r="FM152">
        <v>100</v>
      </c>
      <c r="FO152" t="s">
        <v>2239</v>
      </c>
      <c r="FP152">
        <v>6000</v>
      </c>
      <c r="FQ152" t="s">
        <v>2240</v>
      </c>
      <c r="FT152">
        <v>30</v>
      </c>
      <c r="FU152">
        <v>2</v>
      </c>
      <c r="FV152">
        <v>0</v>
      </c>
      <c r="FW152">
        <v>20</v>
      </c>
      <c r="FX152">
        <v>20</v>
      </c>
      <c r="FZ152" t="s">
        <v>2239</v>
      </c>
      <c r="GA152">
        <v>2500</v>
      </c>
      <c r="GB152" t="s">
        <v>2240</v>
      </c>
      <c r="GE152">
        <v>30</v>
      </c>
      <c r="GF152">
        <v>2</v>
      </c>
      <c r="GG152">
        <v>0</v>
      </c>
      <c r="GH152">
        <v>50</v>
      </c>
      <c r="GI152">
        <v>50</v>
      </c>
      <c r="GK152" t="s">
        <v>2244</v>
      </c>
      <c r="HH152" t="s">
        <v>2245</v>
      </c>
      <c r="HI152">
        <v>1</v>
      </c>
      <c r="HJ152">
        <v>0</v>
      </c>
      <c r="HK152">
        <v>0</v>
      </c>
      <c r="HL152">
        <v>0</v>
      </c>
      <c r="JB152" t="s">
        <v>2724</v>
      </c>
      <c r="JC152">
        <v>0</v>
      </c>
      <c r="JD152">
        <v>0</v>
      </c>
      <c r="JE152">
        <v>0</v>
      </c>
      <c r="JF152">
        <v>0</v>
      </c>
      <c r="JG152">
        <v>0</v>
      </c>
      <c r="JH152">
        <v>0</v>
      </c>
      <c r="JI152">
        <v>0</v>
      </c>
      <c r="JJ152">
        <v>0</v>
      </c>
      <c r="JK152">
        <v>0</v>
      </c>
      <c r="JL152">
        <v>0</v>
      </c>
      <c r="JM152">
        <v>0</v>
      </c>
      <c r="JN152">
        <v>0</v>
      </c>
      <c r="JO152">
        <v>1</v>
      </c>
      <c r="JP152">
        <v>0</v>
      </c>
      <c r="JQ152">
        <v>1</v>
      </c>
      <c r="JR152">
        <v>0</v>
      </c>
      <c r="JS152">
        <v>2</v>
      </c>
      <c r="JT152">
        <v>7</v>
      </c>
      <c r="PN152" t="s">
        <v>2242</v>
      </c>
      <c r="PO152">
        <v>2000</v>
      </c>
      <c r="PP152" t="s">
        <v>2240</v>
      </c>
      <c r="PS152">
        <v>21</v>
      </c>
      <c r="PT152">
        <v>2</v>
      </c>
      <c r="PU152">
        <v>0</v>
      </c>
      <c r="PV152">
        <v>200</v>
      </c>
      <c r="PW152">
        <v>200</v>
      </c>
      <c r="QM152" t="s">
        <v>2242</v>
      </c>
      <c r="QN152">
        <v>250</v>
      </c>
      <c r="QO152" t="s">
        <v>2240</v>
      </c>
      <c r="QR152">
        <v>15</v>
      </c>
      <c r="QS152">
        <v>2</v>
      </c>
      <c r="QT152">
        <v>0</v>
      </c>
      <c r="QU152">
        <v>300</v>
      </c>
      <c r="QV152">
        <v>300</v>
      </c>
      <c r="QX152" t="s">
        <v>2244</v>
      </c>
      <c r="SF152" t="s">
        <v>2245</v>
      </c>
      <c r="SG152">
        <v>1</v>
      </c>
      <c r="SH152">
        <v>0</v>
      </c>
      <c r="SI152">
        <v>0</v>
      </c>
      <c r="SJ152">
        <v>0</v>
      </c>
      <c r="AQG152" t="s">
        <v>2290</v>
      </c>
      <c r="AQH152">
        <v>1</v>
      </c>
      <c r="AQI152">
        <v>0</v>
      </c>
      <c r="AQJ152">
        <v>0</v>
      </c>
      <c r="AQK152">
        <v>0</v>
      </c>
      <c r="AQL152">
        <v>0</v>
      </c>
      <c r="AQM152">
        <v>0</v>
      </c>
      <c r="AQN152">
        <v>0</v>
      </c>
      <c r="AQO152">
        <v>0</v>
      </c>
      <c r="AQP152">
        <v>0</v>
      </c>
      <c r="AQQ152">
        <v>0</v>
      </c>
      <c r="AQS152" t="s">
        <v>2324</v>
      </c>
      <c r="AQT152">
        <v>0</v>
      </c>
      <c r="AQU152">
        <v>0</v>
      </c>
      <c r="AQV152">
        <v>0</v>
      </c>
      <c r="AQW152">
        <v>1</v>
      </c>
      <c r="AQX152">
        <v>0</v>
      </c>
      <c r="AQY152">
        <v>0</v>
      </c>
      <c r="AQZ152">
        <v>0</v>
      </c>
      <c r="ARA152">
        <v>0</v>
      </c>
      <c r="ARB152">
        <v>0</v>
      </c>
      <c r="ARC152">
        <v>0</v>
      </c>
      <c r="ARD152">
        <v>0</v>
      </c>
      <c r="ARF152" t="s">
        <v>2257</v>
      </c>
      <c r="ARG152" t="s">
        <v>2258</v>
      </c>
      <c r="ARH152" t="s">
        <v>2325</v>
      </c>
      <c r="ARI152">
        <v>0</v>
      </c>
      <c r="ARJ152">
        <v>1</v>
      </c>
      <c r="ARK152">
        <v>0</v>
      </c>
      <c r="ARL152">
        <v>0</v>
      </c>
      <c r="ARM152">
        <v>0</v>
      </c>
      <c r="ARN152">
        <v>0</v>
      </c>
      <c r="ARP152" t="s">
        <v>2244</v>
      </c>
      <c r="ASA152" t="s">
        <v>2259</v>
      </c>
      <c r="ASB152" t="s">
        <v>2290</v>
      </c>
      <c r="ASC152">
        <v>1</v>
      </c>
      <c r="ASD152">
        <v>0</v>
      </c>
      <c r="ASE152">
        <v>0</v>
      </c>
      <c r="ASF152">
        <v>0</v>
      </c>
      <c r="ASG152">
        <v>0</v>
      </c>
      <c r="ASH152">
        <v>0</v>
      </c>
      <c r="ASI152">
        <v>0</v>
      </c>
      <c r="ASJ152">
        <v>0</v>
      </c>
      <c r="ASK152">
        <v>0</v>
      </c>
      <c r="ASL152">
        <v>0</v>
      </c>
      <c r="ASN152" t="s">
        <v>2290</v>
      </c>
      <c r="ASO152">
        <v>1</v>
      </c>
      <c r="ASP152">
        <v>0</v>
      </c>
      <c r="ASQ152">
        <v>0</v>
      </c>
      <c r="ASR152">
        <v>0</v>
      </c>
      <c r="ASS152">
        <v>0</v>
      </c>
      <c r="AST152">
        <v>0</v>
      </c>
      <c r="ASU152">
        <v>0</v>
      </c>
      <c r="ASV152">
        <v>0</v>
      </c>
      <c r="ASW152">
        <v>0</v>
      </c>
      <c r="ASX152">
        <v>0</v>
      </c>
      <c r="ASZ152" t="s">
        <v>2290</v>
      </c>
      <c r="ATA152">
        <v>1</v>
      </c>
      <c r="ATB152">
        <v>0</v>
      </c>
      <c r="ATC152">
        <v>0</v>
      </c>
      <c r="ATD152">
        <v>0</v>
      </c>
      <c r="ATE152">
        <v>0</v>
      </c>
      <c r="ATF152">
        <v>0</v>
      </c>
      <c r="ATG152">
        <v>0</v>
      </c>
      <c r="ATH152">
        <v>0</v>
      </c>
      <c r="ATI152">
        <v>0</v>
      </c>
      <c r="ATK152" t="s">
        <v>2290</v>
      </c>
      <c r="ATL152">
        <v>1</v>
      </c>
      <c r="ATM152">
        <v>0</v>
      </c>
      <c r="ATN152">
        <v>0</v>
      </c>
      <c r="ATO152">
        <v>0</v>
      </c>
      <c r="ATP152">
        <v>0</v>
      </c>
      <c r="ATQ152">
        <v>0</v>
      </c>
      <c r="ATR152">
        <v>0</v>
      </c>
      <c r="ATS152">
        <v>0</v>
      </c>
      <c r="ATT152">
        <v>0</v>
      </c>
      <c r="ATV152" t="s">
        <v>2264</v>
      </c>
      <c r="ATZ152" t="s">
        <v>2264</v>
      </c>
      <c r="AUI152">
        <v>546188876</v>
      </c>
      <c r="AUJ152" s="165">
        <v>45375.744212962964</v>
      </c>
      <c r="AUM152" t="s">
        <v>2265</v>
      </c>
      <c r="AUN152" t="s">
        <v>2266</v>
      </c>
      <c r="AUO152" t="s">
        <v>2267</v>
      </c>
    </row>
    <row r="153" spans="1:534 1125:1237" x14ac:dyDescent="0.35">
      <c r="A153">
        <v>152</v>
      </c>
      <c r="B153" t="s">
        <v>2834</v>
      </c>
      <c r="C153" s="165">
        <v>45374</v>
      </c>
      <c r="D153" t="s">
        <v>2823</v>
      </c>
      <c r="E153" t="s">
        <v>2824</v>
      </c>
      <c r="F153" s="165">
        <v>45374.566075231487</v>
      </c>
      <c r="G153" s="165">
        <v>45374.578851585647</v>
      </c>
      <c r="H153" t="s">
        <v>2229</v>
      </c>
      <c r="K153" t="s">
        <v>2671</v>
      </c>
      <c r="L153" s="165">
        <v>45374</v>
      </c>
      <c r="M153" t="s">
        <v>81</v>
      </c>
      <c r="N153" t="s">
        <v>2296</v>
      </c>
      <c r="O153" t="s">
        <v>86</v>
      </c>
      <c r="P153" t="s">
        <v>2233</v>
      </c>
      <c r="S153" t="s">
        <v>2673</v>
      </c>
      <c r="T153" t="s">
        <v>2825</v>
      </c>
      <c r="V153" t="s">
        <v>2236</v>
      </c>
      <c r="X153" t="s">
        <v>2237</v>
      </c>
      <c r="AA153" t="s">
        <v>2290</v>
      </c>
      <c r="AB153">
        <v>0</v>
      </c>
      <c r="AC153">
        <v>0</v>
      </c>
      <c r="AD153">
        <v>0</v>
      </c>
      <c r="AE153">
        <v>1</v>
      </c>
      <c r="AF153">
        <v>1</v>
      </c>
      <c r="AI153"/>
      <c r="EK153" t="s">
        <v>2290</v>
      </c>
      <c r="EL153">
        <v>0</v>
      </c>
      <c r="EM153">
        <v>0</v>
      </c>
      <c r="EN153">
        <v>0</v>
      </c>
      <c r="EO153">
        <v>0</v>
      </c>
      <c r="EP153">
        <v>1</v>
      </c>
      <c r="EQ153">
        <v>1</v>
      </c>
      <c r="JB153" t="s">
        <v>2835</v>
      </c>
      <c r="JC153">
        <v>0</v>
      </c>
      <c r="JD153">
        <v>0</v>
      </c>
      <c r="JE153">
        <v>0</v>
      </c>
      <c r="JF153">
        <v>1</v>
      </c>
      <c r="JG153">
        <v>1</v>
      </c>
      <c r="JH153">
        <v>1</v>
      </c>
      <c r="JI153">
        <v>1</v>
      </c>
      <c r="JJ153">
        <v>1</v>
      </c>
      <c r="JK153">
        <v>1</v>
      </c>
      <c r="JL153">
        <v>1</v>
      </c>
      <c r="JM153">
        <v>0</v>
      </c>
      <c r="JN153">
        <v>0</v>
      </c>
      <c r="JO153">
        <v>0</v>
      </c>
      <c r="JP153">
        <v>0</v>
      </c>
      <c r="JQ153">
        <v>0</v>
      </c>
      <c r="JR153">
        <v>0</v>
      </c>
      <c r="JS153">
        <v>7</v>
      </c>
      <c r="JT153">
        <v>9</v>
      </c>
      <c r="LM153" t="s">
        <v>2239</v>
      </c>
      <c r="LN153">
        <v>1200</v>
      </c>
      <c r="LO153" t="s">
        <v>2336</v>
      </c>
      <c r="LR153">
        <v>40</v>
      </c>
      <c r="LS153">
        <v>4</v>
      </c>
      <c r="LT153">
        <v>0</v>
      </c>
      <c r="LU153">
        <v>100</v>
      </c>
      <c r="LV153">
        <v>100</v>
      </c>
      <c r="LX153" t="s">
        <v>2239</v>
      </c>
      <c r="LY153">
        <v>600</v>
      </c>
      <c r="LZ153" t="s">
        <v>2336</v>
      </c>
      <c r="MC153">
        <v>40</v>
      </c>
      <c r="MD153">
        <v>4</v>
      </c>
      <c r="ME153">
        <v>0</v>
      </c>
      <c r="MF153">
        <v>100</v>
      </c>
      <c r="MG153">
        <v>100</v>
      </c>
      <c r="MI153" t="s">
        <v>2242</v>
      </c>
      <c r="MJ153">
        <v>500</v>
      </c>
      <c r="MK153" t="s">
        <v>2240</v>
      </c>
      <c r="MN153">
        <v>30</v>
      </c>
      <c r="MO153">
        <v>2</v>
      </c>
      <c r="MP153">
        <v>0</v>
      </c>
      <c r="MQ153">
        <v>20</v>
      </c>
      <c r="MR153">
        <v>20</v>
      </c>
      <c r="MT153" t="s">
        <v>2242</v>
      </c>
      <c r="MU153">
        <v>125</v>
      </c>
      <c r="MV153" t="s">
        <v>2240</v>
      </c>
      <c r="MY153">
        <v>20</v>
      </c>
      <c r="MZ153">
        <v>2</v>
      </c>
      <c r="NA153">
        <v>0</v>
      </c>
      <c r="NB153">
        <v>60</v>
      </c>
      <c r="NC153">
        <v>60</v>
      </c>
      <c r="NE153" t="s">
        <v>2239</v>
      </c>
      <c r="NF153" t="s">
        <v>2252</v>
      </c>
      <c r="NG153">
        <v>0</v>
      </c>
      <c r="NH153">
        <v>1</v>
      </c>
      <c r="NI153">
        <v>1</v>
      </c>
      <c r="NK153">
        <v>1000</v>
      </c>
      <c r="NL153">
        <v>2000</v>
      </c>
      <c r="NM153" t="s">
        <v>2240</v>
      </c>
      <c r="NP153">
        <v>30</v>
      </c>
      <c r="NQ153">
        <v>2</v>
      </c>
      <c r="NR153">
        <v>0</v>
      </c>
      <c r="NS153">
        <v>40</v>
      </c>
      <c r="NT153">
        <v>40</v>
      </c>
      <c r="NV153" t="s">
        <v>2242</v>
      </c>
      <c r="NW153">
        <v>2000</v>
      </c>
      <c r="NX153" t="s">
        <v>2240</v>
      </c>
      <c r="OA153">
        <v>30</v>
      </c>
      <c r="OB153">
        <v>2</v>
      </c>
      <c r="OC153">
        <v>0</v>
      </c>
      <c r="OD153">
        <v>100</v>
      </c>
      <c r="OE153">
        <v>100</v>
      </c>
      <c r="OG153" t="s">
        <v>2242</v>
      </c>
      <c r="OH153">
        <v>3500</v>
      </c>
      <c r="OI153" t="s">
        <v>2240</v>
      </c>
      <c r="OL153">
        <v>40</v>
      </c>
      <c r="OM153">
        <v>2</v>
      </c>
      <c r="ON153">
        <v>0</v>
      </c>
      <c r="OO153">
        <v>100</v>
      </c>
      <c r="OP153">
        <v>100</v>
      </c>
      <c r="QX153" t="s">
        <v>2244</v>
      </c>
      <c r="SF153" t="s">
        <v>2245</v>
      </c>
      <c r="SG153">
        <v>1</v>
      </c>
      <c r="SH153">
        <v>0</v>
      </c>
      <c r="SI153">
        <v>0</v>
      </c>
      <c r="SJ153">
        <v>0</v>
      </c>
      <c r="AQG153" t="s">
        <v>2290</v>
      </c>
      <c r="AQH153">
        <v>1</v>
      </c>
      <c r="AQI153">
        <v>0</v>
      </c>
      <c r="AQJ153">
        <v>0</v>
      </c>
      <c r="AQK153">
        <v>0</v>
      </c>
      <c r="AQL153">
        <v>0</v>
      </c>
      <c r="AQM153">
        <v>0</v>
      </c>
      <c r="AQN153">
        <v>0</v>
      </c>
      <c r="AQO153">
        <v>0</v>
      </c>
      <c r="AQP153">
        <v>0</v>
      </c>
      <c r="AQQ153">
        <v>0</v>
      </c>
      <c r="AQS153" t="s">
        <v>2324</v>
      </c>
      <c r="AQT153">
        <v>0</v>
      </c>
      <c r="AQU153">
        <v>0</v>
      </c>
      <c r="AQV153">
        <v>0</v>
      </c>
      <c r="AQW153">
        <v>1</v>
      </c>
      <c r="AQX153">
        <v>0</v>
      </c>
      <c r="AQY153">
        <v>0</v>
      </c>
      <c r="AQZ153">
        <v>0</v>
      </c>
      <c r="ARA153">
        <v>0</v>
      </c>
      <c r="ARB153">
        <v>0</v>
      </c>
      <c r="ARC153">
        <v>0</v>
      </c>
      <c r="ARD153">
        <v>0</v>
      </c>
      <c r="ARF153" t="s">
        <v>2452</v>
      </c>
      <c r="ARG153" t="s">
        <v>2435</v>
      </c>
      <c r="ARH153" t="s">
        <v>2325</v>
      </c>
      <c r="ARI153">
        <v>0</v>
      </c>
      <c r="ARJ153">
        <v>1</v>
      </c>
      <c r="ARK153">
        <v>0</v>
      </c>
      <c r="ARL153">
        <v>0</v>
      </c>
      <c r="ARM153">
        <v>0</v>
      </c>
      <c r="ARN153">
        <v>0</v>
      </c>
      <c r="ARP153" t="s">
        <v>2244</v>
      </c>
      <c r="ASA153" t="s">
        <v>2259</v>
      </c>
      <c r="ASB153" t="s">
        <v>2290</v>
      </c>
      <c r="ASC153">
        <v>1</v>
      </c>
      <c r="ASD153">
        <v>0</v>
      </c>
      <c r="ASE153">
        <v>0</v>
      </c>
      <c r="ASF153">
        <v>0</v>
      </c>
      <c r="ASG153">
        <v>0</v>
      </c>
      <c r="ASH153">
        <v>0</v>
      </c>
      <c r="ASI153">
        <v>0</v>
      </c>
      <c r="ASJ153">
        <v>0</v>
      </c>
      <c r="ASK153">
        <v>0</v>
      </c>
      <c r="ASL153">
        <v>0</v>
      </c>
      <c r="ASN153" t="s">
        <v>2290</v>
      </c>
      <c r="ASO153">
        <v>1</v>
      </c>
      <c r="ASP153">
        <v>0</v>
      </c>
      <c r="ASQ153">
        <v>0</v>
      </c>
      <c r="ASR153">
        <v>0</v>
      </c>
      <c r="ASS153">
        <v>0</v>
      </c>
      <c r="AST153">
        <v>0</v>
      </c>
      <c r="ASU153">
        <v>0</v>
      </c>
      <c r="ASV153">
        <v>0</v>
      </c>
      <c r="ASW153">
        <v>0</v>
      </c>
      <c r="ASX153">
        <v>0</v>
      </c>
      <c r="ASZ153" t="s">
        <v>2290</v>
      </c>
      <c r="ATA153">
        <v>1</v>
      </c>
      <c r="ATB153">
        <v>0</v>
      </c>
      <c r="ATC153">
        <v>0</v>
      </c>
      <c r="ATD153">
        <v>0</v>
      </c>
      <c r="ATE153">
        <v>0</v>
      </c>
      <c r="ATF153">
        <v>0</v>
      </c>
      <c r="ATG153">
        <v>0</v>
      </c>
      <c r="ATH153">
        <v>0</v>
      </c>
      <c r="ATI153">
        <v>0</v>
      </c>
      <c r="ATK153" t="s">
        <v>2290</v>
      </c>
      <c r="ATL153">
        <v>1</v>
      </c>
      <c r="ATM153">
        <v>0</v>
      </c>
      <c r="ATN153">
        <v>0</v>
      </c>
      <c r="ATO153">
        <v>0</v>
      </c>
      <c r="ATP153">
        <v>0</v>
      </c>
      <c r="ATQ153">
        <v>0</v>
      </c>
      <c r="ATR153">
        <v>0</v>
      </c>
      <c r="ATS153">
        <v>0</v>
      </c>
      <c r="ATT153">
        <v>0</v>
      </c>
      <c r="ATV153" t="s">
        <v>2264</v>
      </c>
      <c r="ATZ153" t="s">
        <v>2264</v>
      </c>
      <c r="AUI153">
        <v>546188884</v>
      </c>
      <c r="AUJ153" s="165">
        <v>45375.744247685187</v>
      </c>
      <c r="AUM153" t="s">
        <v>2265</v>
      </c>
      <c r="AUN153" t="s">
        <v>2266</v>
      </c>
      <c r="AUO153" t="s">
        <v>2267</v>
      </c>
    </row>
    <row r="154" spans="1:534 1125:1237" x14ac:dyDescent="0.35">
      <c r="A154">
        <v>153</v>
      </c>
      <c r="B154" t="s">
        <v>2836</v>
      </c>
      <c r="C154" s="165">
        <v>45375</v>
      </c>
      <c r="D154" t="s">
        <v>2823</v>
      </c>
      <c r="E154" t="s">
        <v>2824</v>
      </c>
      <c r="F154" s="165">
        <v>45375.643101319452</v>
      </c>
      <c r="G154" s="165">
        <v>45375.65188784722</v>
      </c>
      <c r="H154" t="s">
        <v>2229</v>
      </c>
      <c r="K154" t="s">
        <v>2671</v>
      </c>
      <c r="L154" s="165">
        <v>45375</v>
      </c>
      <c r="M154" t="s">
        <v>81</v>
      </c>
      <c r="N154" t="s">
        <v>2296</v>
      </c>
      <c r="O154" t="s">
        <v>86</v>
      </c>
      <c r="P154" t="s">
        <v>2233</v>
      </c>
      <c r="S154" t="s">
        <v>2673</v>
      </c>
      <c r="T154" t="s">
        <v>2825</v>
      </c>
      <c r="V154" t="s">
        <v>2236</v>
      </c>
      <c r="X154" t="s">
        <v>2299</v>
      </c>
      <c r="AA154" t="s">
        <v>2290</v>
      </c>
      <c r="AB154">
        <v>0</v>
      </c>
      <c r="AC154">
        <v>0</v>
      </c>
      <c r="AD154">
        <v>0</v>
      </c>
      <c r="AE154">
        <v>1</v>
      </c>
      <c r="AF154">
        <v>1</v>
      </c>
      <c r="AI154"/>
      <c r="EK154" t="s">
        <v>2246</v>
      </c>
      <c r="EL154">
        <v>1</v>
      </c>
      <c r="EM154">
        <v>1</v>
      </c>
      <c r="EN154">
        <v>1</v>
      </c>
      <c r="EO154">
        <v>1</v>
      </c>
      <c r="EP154">
        <v>0</v>
      </c>
      <c r="EQ154">
        <v>4</v>
      </c>
      <c r="ES154" t="s">
        <v>2242</v>
      </c>
      <c r="ET154">
        <v>4000</v>
      </c>
      <c r="EU154" t="s">
        <v>2240</v>
      </c>
      <c r="EX154">
        <v>30</v>
      </c>
      <c r="EY154">
        <v>2</v>
      </c>
      <c r="EZ154">
        <v>0</v>
      </c>
      <c r="FA154">
        <v>200</v>
      </c>
      <c r="FB154">
        <v>200</v>
      </c>
      <c r="FD154" t="s">
        <v>2239</v>
      </c>
      <c r="FE154">
        <v>7500</v>
      </c>
      <c r="FF154" t="s">
        <v>2240</v>
      </c>
      <c r="FI154">
        <v>20</v>
      </c>
      <c r="FJ154">
        <v>2</v>
      </c>
      <c r="FK154">
        <v>0</v>
      </c>
      <c r="FL154">
        <v>100</v>
      </c>
      <c r="FM154">
        <v>100</v>
      </c>
      <c r="FO154" t="s">
        <v>2239</v>
      </c>
      <c r="FP154">
        <v>5000</v>
      </c>
      <c r="FQ154" t="s">
        <v>2240</v>
      </c>
      <c r="FT154">
        <v>30</v>
      </c>
      <c r="FU154">
        <v>2</v>
      </c>
      <c r="FV154">
        <v>0</v>
      </c>
      <c r="FW154">
        <v>60</v>
      </c>
      <c r="FX154">
        <v>60</v>
      </c>
      <c r="FZ154" t="s">
        <v>2239</v>
      </c>
      <c r="GA154">
        <v>2500</v>
      </c>
      <c r="GB154" t="s">
        <v>2240</v>
      </c>
      <c r="GE154">
        <v>30</v>
      </c>
      <c r="GF154">
        <v>2</v>
      </c>
      <c r="GG154">
        <v>0</v>
      </c>
      <c r="GH154">
        <v>60</v>
      </c>
      <c r="GI154">
        <v>60</v>
      </c>
      <c r="GK154" t="s">
        <v>2244</v>
      </c>
      <c r="HH154" t="s">
        <v>2245</v>
      </c>
      <c r="HI154">
        <v>1</v>
      </c>
      <c r="HJ154">
        <v>0</v>
      </c>
      <c r="HK154">
        <v>0</v>
      </c>
      <c r="HL154">
        <v>0</v>
      </c>
      <c r="JB154" t="s">
        <v>2724</v>
      </c>
      <c r="JC154">
        <v>0</v>
      </c>
      <c r="JD154">
        <v>0</v>
      </c>
      <c r="JE154">
        <v>0</v>
      </c>
      <c r="JF154">
        <v>0</v>
      </c>
      <c r="JG154">
        <v>0</v>
      </c>
      <c r="JH154">
        <v>0</v>
      </c>
      <c r="JI154">
        <v>0</v>
      </c>
      <c r="JJ154">
        <v>0</v>
      </c>
      <c r="JK154">
        <v>0</v>
      </c>
      <c r="JL154">
        <v>0</v>
      </c>
      <c r="JM154">
        <v>0</v>
      </c>
      <c r="JN154">
        <v>0</v>
      </c>
      <c r="JO154">
        <v>1</v>
      </c>
      <c r="JP154">
        <v>0</v>
      </c>
      <c r="JQ154">
        <v>1</v>
      </c>
      <c r="JR154">
        <v>0</v>
      </c>
      <c r="JS154">
        <v>2</v>
      </c>
      <c r="JT154">
        <v>7</v>
      </c>
      <c r="PN154" t="s">
        <v>2242</v>
      </c>
      <c r="PO154">
        <v>2000</v>
      </c>
      <c r="PP154" t="s">
        <v>2240</v>
      </c>
      <c r="PS154">
        <v>25</v>
      </c>
      <c r="PT154">
        <v>2</v>
      </c>
      <c r="PU154">
        <v>0</v>
      </c>
      <c r="PV154">
        <v>200</v>
      </c>
      <c r="PW154">
        <v>200</v>
      </c>
      <c r="QM154" t="s">
        <v>2242</v>
      </c>
      <c r="QN154">
        <v>250</v>
      </c>
      <c r="QO154" t="s">
        <v>2240</v>
      </c>
      <c r="QR154">
        <v>15</v>
      </c>
      <c r="QS154">
        <v>2</v>
      </c>
      <c r="QT154">
        <v>0</v>
      </c>
      <c r="QU154">
        <v>1000</v>
      </c>
      <c r="QV154">
        <v>1000</v>
      </c>
      <c r="QX154" t="s">
        <v>2244</v>
      </c>
      <c r="SF154" t="s">
        <v>2245</v>
      </c>
      <c r="SG154">
        <v>1</v>
      </c>
      <c r="SH154">
        <v>0</v>
      </c>
      <c r="SI154">
        <v>0</v>
      </c>
      <c r="SJ154">
        <v>0</v>
      </c>
      <c r="AQG154" t="s">
        <v>2290</v>
      </c>
      <c r="AQH154">
        <v>1</v>
      </c>
      <c r="AQI154">
        <v>0</v>
      </c>
      <c r="AQJ154">
        <v>0</v>
      </c>
      <c r="AQK154">
        <v>0</v>
      </c>
      <c r="AQL154">
        <v>0</v>
      </c>
      <c r="AQM154">
        <v>0</v>
      </c>
      <c r="AQN154">
        <v>0</v>
      </c>
      <c r="AQO154">
        <v>0</v>
      </c>
      <c r="AQP154">
        <v>0</v>
      </c>
      <c r="AQQ154">
        <v>0</v>
      </c>
      <c r="AQS154" t="s">
        <v>2324</v>
      </c>
      <c r="AQT154">
        <v>0</v>
      </c>
      <c r="AQU154">
        <v>0</v>
      </c>
      <c r="AQV154">
        <v>0</v>
      </c>
      <c r="AQW154">
        <v>1</v>
      </c>
      <c r="AQX154">
        <v>0</v>
      </c>
      <c r="AQY154">
        <v>0</v>
      </c>
      <c r="AQZ154">
        <v>0</v>
      </c>
      <c r="ARA154">
        <v>0</v>
      </c>
      <c r="ARB154">
        <v>0</v>
      </c>
      <c r="ARC154">
        <v>0</v>
      </c>
      <c r="ARD154">
        <v>0</v>
      </c>
      <c r="ARF154" t="s">
        <v>2257</v>
      </c>
      <c r="ARG154" t="s">
        <v>2435</v>
      </c>
      <c r="ARH154" t="s">
        <v>2325</v>
      </c>
      <c r="ARI154">
        <v>0</v>
      </c>
      <c r="ARJ154">
        <v>1</v>
      </c>
      <c r="ARK154">
        <v>0</v>
      </c>
      <c r="ARL154">
        <v>0</v>
      </c>
      <c r="ARM154">
        <v>0</v>
      </c>
      <c r="ARN154">
        <v>0</v>
      </c>
      <c r="ARP154" t="s">
        <v>2244</v>
      </c>
      <c r="ASA154" t="s">
        <v>2259</v>
      </c>
      <c r="ASB154" t="s">
        <v>2290</v>
      </c>
      <c r="ASC154">
        <v>1</v>
      </c>
      <c r="ASD154">
        <v>0</v>
      </c>
      <c r="ASE154">
        <v>0</v>
      </c>
      <c r="ASF154">
        <v>0</v>
      </c>
      <c r="ASG154">
        <v>0</v>
      </c>
      <c r="ASH154">
        <v>0</v>
      </c>
      <c r="ASI154">
        <v>0</v>
      </c>
      <c r="ASJ154">
        <v>0</v>
      </c>
      <c r="ASK154">
        <v>0</v>
      </c>
      <c r="ASL154">
        <v>0</v>
      </c>
      <c r="ASN154" t="s">
        <v>2290</v>
      </c>
      <c r="ASO154">
        <v>1</v>
      </c>
      <c r="ASP154">
        <v>0</v>
      </c>
      <c r="ASQ154">
        <v>0</v>
      </c>
      <c r="ASR154">
        <v>0</v>
      </c>
      <c r="ASS154">
        <v>0</v>
      </c>
      <c r="AST154">
        <v>0</v>
      </c>
      <c r="ASU154">
        <v>0</v>
      </c>
      <c r="ASV154">
        <v>0</v>
      </c>
      <c r="ASW154">
        <v>0</v>
      </c>
      <c r="ASX154">
        <v>0</v>
      </c>
      <c r="ASZ154" t="s">
        <v>2290</v>
      </c>
      <c r="ATA154">
        <v>1</v>
      </c>
      <c r="ATB154">
        <v>0</v>
      </c>
      <c r="ATC154">
        <v>0</v>
      </c>
      <c r="ATD154">
        <v>0</v>
      </c>
      <c r="ATE154">
        <v>0</v>
      </c>
      <c r="ATF154">
        <v>0</v>
      </c>
      <c r="ATG154">
        <v>0</v>
      </c>
      <c r="ATH154">
        <v>0</v>
      </c>
      <c r="ATI154">
        <v>0</v>
      </c>
      <c r="ATK154" t="s">
        <v>2290</v>
      </c>
      <c r="ATL154">
        <v>1</v>
      </c>
      <c r="ATM154">
        <v>0</v>
      </c>
      <c r="ATN154">
        <v>0</v>
      </c>
      <c r="ATO154">
        <v>0</v>
      </c>
      <c r="ATP154">
        <v>0</v>
      </c>
      <c r="ATQ154">
        <v>0</v>
      </c>
      <c r="ATR154">
        <v>0</v>
      </c>
      <c r="ATS154">
        <v>0</v>
      </c>
      <c r="ATT154">
        <v>0</v>
      </c>
      <c r="ATV154" t="s">
        <v>2264</v>
      </c>
      <c r="ATZ154" t="s">
        <v>2264</v>
      </c>
      <c r="AUI154">
        <v>546188890</v>
      </c>
      <c r="AUJ154" s="165">
        <v>45375.744317129633</v>
      </c>
      <c r="AUM154" t="s">
        <v>2265</v>
      </c>
      <c r="AUN154" t="s">
        <v>2266</v>
      </c>
      <c r="AUO154" t="s">
        <v>2267</v>
      </c>
    </row>
    <row r="155" spans="1:534 1125:1237" x14ac:dyDescent="0.35">
      <c r="A155">
        <v>154</v>
      </c>
      <c r="B155" t="s">
        <v>2837</v>
      </c>
      <c r="C155" s="165">
        <v>45375</v>
      </c>
      <c r="D155" t="s">
        <v>2823</v>
      </c>
      <c r="E155" t="s">
        <v>2824</v>
      </c>
      <c r="F155" s="165">
        <v>45375.652140081023</v>
      </c>
      <c r="G155" s="165">
        <v>45375.662109571756</v>
      </c>
      <c r="H155" t="s">
        <v>2229</v>
      </c>
      <c r="K155" t="s">
        <v>2671</v>
      </c>
      <c r="L155" s="165">
        <v>45375</v>
      </c>
      <c r="M155" t="s">
        <v>81</v>
      </c>
      <c r="N155" t="s">
        <v>2296</v>
      </c>
      <c r="O155" t="s">
        <v>86</v>
      </c>
      <c r="P155" t="s">
        <v>2233</v>
      </c>
      <c r="S155" t="s">
        <v>2673</v>
      </c>
      <c r="T155" t="s">
        <v>2825</v>
      </c>
      <c r="V155" t="s">
        <v>2236</v>
      </c>
      <c r="X155" t="s">
        <v>2299</v>
      </c>
      <c r="AA155" t="s">
        <v>2290</v>
      </c>
      <c r="AB155">
        <v>0</v>
      </c>
      <c r="AC155">
        <v>0</v>
      </c>
      <c r="AD155">
        <v>0</v>
      </c>
      <c r="AE155">
        <v>1</v>
      </c>
      <c r="AF155">
        <v>1</v>
      </c>
      <c r="AI155"/>
      <c r="EK155" t="s">
        <v>2290</v>
      </c>
      <c r="EL155">
        <v>0</v>
      </c>
      <c r="EM155">
        <v>0</v>
      </c>
      <c r="EN155">
        <v>0</v>
      </c>
      <c r="EO155">
        <v>0</v>
      </c>
      <c r="EP155">
        <v>1</v>
      </c>
      <c r="EQ155">
        <v>1</v>
      </c>
      <c r="JB155" t="s">
        <v>2838</v>
      </c>
      <c r="JC155">
        <v>0</v>
      </c>
      <c r="JD155">
        <v>0</v>
      </c>
      <c r="JE155">
        <v>0</v>
      </c>
      <c r="JF155">
        <v>0</v>
      </c>
      <c r="JG155">
        <v>0</v>
      </c>
      <c r="JH155">
        <v>0</v>
      </c>
      <c r="JI155">
        <v>0</v>
      </c>
      <c r="JJ155">
        <v>0</v>
      </c>
      <c r="JK155">
        <v>0</v>
      </c>
      <c r="JL155">
        <v>1</v>
      </c>
      <c r="JM155">
        <v>1</v>
      </c>
      <c r="JN155">
        <v>0</v>
      </c>
      <c r="JO155">
        <v>0</v>
      </c>
      <c r="JP155">
        <v>1</v>
      </c>
      <c r="JQ155">
        <v>0</v>
      </c>
      <c r="JR155">
        <v>0</v>
      </c>
      <c r="JS155">
        <v>3</v>
      </c>
      <c r="JT155">
        <v>5</v>
      </c>
      <c r="OG155" t="s">
        <v>2242</v>
      </c>
      <c r="OH155">
        <v>3500</v>
      </c>
      <c r="OI155" t="s">
        <v>2240</v>
      </c>
      <c r="OL155">
        <v>25</v>
      </c>
      <c r="OM155">
        <v>2</v>
      </c>
      <c r="ON155">
        <v>0</v>
      </c>
      <c r="OO155">
        <v>120</v>
      </c>
      <c r="OP155">
        <v>120</v>
      </c>
      <c r="OR155" t="s">
        <v>2242</v>
      </c>
      <c r="OS155">
        <v>2000</v>
      </c>
      <c r="OT155" t="s">
        <v>2240</v>
      </c>
      <c r="OW155">
        <v>40</v>
      </c>
      <c r="OX155">
        <v>2</v>
      </c>
      <c r="OY155">
        <v>0</v>
      </c>
      <c r="OZ155">
        <v>120</v>
      </c>
      <c r="PA155">
        <v>120</v>
      </c>
      <c r="PY155" t="s">
        <v>2242</v>
      </c>
      <c r="PZ155" t="s">
        <v>2236</v>
      </c>
      <c r="QA155">
        <v>1000</v>
      </c>
      <c r="QD155" t="s">
        <v>2240</v>
      </c>
      <c r="QG155">
        <v>40</v>
      </c>
      <c r="QH155">
        <v>2</v>
      </c>
      <c r="QI155">
        <v>0</v>
      </c>
      <c r="QJ155">
        <v>360</v>
      </c>
      <c r="QK155">
        <v>360</v>
      </c>
      <c r="QX155" t="s">
        <v>2244</v>
      </c>
      <c r="SF155" t="s">
        <v>2245</v>
      </c>
      <c r="SG155">
        <v>1</v>
      </c>
      <c r="SH155">
        <v>0</v>
      </c>
      <c r="SI155">
        <v>0</v>
      </c>
      <c r="SJ155">
        <v>0</v>
      </c>
      <c r="AQG155" t="s">
        <v>2290</v>
      </c>
      <c r="AQH155">
        <v>1</v>
      </c>
      <c r="AQI155">
        <v>0</v>
      </c>
      <c r="AQJ155">
        <v>0</v>
      </c>
      <c r="AQK155">
        <v>0</v>
      </c>
      <c r="AQL155">
        <v>0</v>
      </c>
      <c r="AQM155">
        <v>0</v>
      </c>
      <c r="AQN155">
        <v>0</v>
      </c>
      <c r="AQO155">
        <v>0</v>
      </c>
      <c r="AQP155">
        <v>0</v>
      </c>
      <c r="AQQ155">
        <v>0</v>
      </c>
      <c r="AQS155" t="s">
        <v>2324</v>
      </c>
      <c r="AQT155">
        <v>0</v>
      </c>
      <c r="AQU155">
        <v>0</v>
      </c>
      <c r="AQV155">
        <v>0</v>
      </c>
      <c r="AQW155">
        <v>1</v>
      </c>
      <c r="AQX155">
        <v>0</v>
      </c>
      <c r="AQY155">
        <v>0</v>
      </c>
      <c r="AQZ155">
        <v>0</v>
      </c>
      <c r="ARA155">
        <v>0</v>
      </c>
      <c r="ARB155">
        <v>0</v>
      </c>
      <c r="ARC155">
        <v>0</v>
      </c>
      <c r="ARD155">
        <v>0</v>
      </c>
      <c r="ARF155" t="s">
        <v>2257</v>
      </c>
      <c r="ARG155" t="s">
        <v>2435</v>
      </c>
      <c r="ARH155" t="s">
        <v>2325</v>
      </c>
      <c r="ARI155">
        <v>0</v>
      </c>
      <c r="ARJ155">
        <v>1</v>
      </c>
      <c r="ARK155">
        <v>0</v>
      </c>
      <c r="ARL155">
        <v>0</v>
      </c>
      <c r="ARM155">
        <v>0</v>
      </c>
      <c r="ARN155">
        <v>0</v>
      </c>
      <c r="ARP155" t="s">
        <v>2244</v>
      </c>
      <c r="ASA155" t="s">
        <v>2259</v>
      </c>
      <c r="ASB155" t="s">
        <v>2290</v>
      </c>
      <c r="ASC155">
        <v>1</v>
      </c>
      <c r="ASD155">
        <v>0</v>
      </c>
      <c r="ASE155">
        <v>0</v>
      </c>
      <c r="ASF155">
        <v>0</v>
      </c>
      <c r="ASG155">
        <v>0</v>
      </c>
      <c r="ASH155">
        <v>0</v>
      </c>
      <c r="ASI155">
        <v>0</v>
      </c>
      <c r="ASJ155">
        <v>0</v>
      </c>
      <c r="ASK155">
        <v>0</v>
      </c>
      <c r="ASL155">
        <v>0</v>
      </c>
      <c r="ASN155" t="s">
        <v>2290</v>
      </c>
      <c r="ASO155">
        <v>1</v>
      </c>
      <c r="ASP155">
        <v>0</v>
      </c>
      <c r="ASQ155">
        <v>0</v>
      </c>
      <c r="ASR155">
        <v>0</v>
      </c>
      <c r="ASS155">
        <v>0</v>
      </c>
      <c r="AST155">
        <v>0</v>
      </c>
      <c r="ASU155">
        <v>0</v>
      </c>
      <c r="ASV155">
        <v>0</v>
      </c>
      <c r="ASW155">
        <v>0</v>
      </c>
      <c r="ASX155">
        <v>0</v>
      </c>
      <c r="ASZ155" t="s">
        <v>2290</v>
      </c>
      <c r="ATA155">
        <v>1</v>
      </c>
      <c r="ATB155">
        <v>0</v>
      </c>
      <c r="ATC155">
        <v>0</v>
      </c>
      <c r="ATD155">
        <v>0</v>
      </c>
      <c r="ATE155">
        <v>0</v>
      </c>
      <c r="ATF155">
        <v>0</v>
      </c>
      <c r="ATG155">
        <v>0</v>
      </c>
      <c r="ATH155">
        <v>0</v>
      </c>
      <c r="ATI155">
        <v>0</v>
      </c>
      <c r="ATK155" t="s">
        <v>2290</v>
      </c>
      <c r="ATL155">
        <v>1</v>
      </c>
      <c r="ATM155">
        <v>0</v>
      </c>
      <c r="ATN155">
        <v>0</v>
      </c>
      <c r="ATO155">
        <v>0</v>
      </c>
      <c r="ATP155">
        <v>0</v>
      </c>
      <c r="ATQ155">
        <v>0</v>
      </c>
      <c r="ATR155">
        <v>0</v>
      </c>
      <c r="ATS155">
        <v>0</v>
      </c>
      <c r="ATT155">
        <v>0</v>
      </c>
      <c r="ATV155" t="s">
        <v>2264</v>
      </c>
      <c r="ATZ155" t="s">
        <v>2264</v>
      </c>
      <c r="AUI155">
        <v>546188896</v>
      </c>
      <c r="AUJ155" s="165">
        <v>45375.744351851863</v>
      </c>
      <c r="AUM155" t="s">
        <v>2265</v>
      </c>
      <c r="AUN155" t="s">
        <v>2266</v>
      </c>
      <c r="AUO155" t="s">
        <v>2267</v>
      </c>
    </row>
    <row r="156" spans="1:534 1125:1237" x14ac:dyDescent="0.35">
      <c r="A156">
        <v>155</v>
      </c>
      <c r="B156" t="s">
        <v>2839</v>
      </c>
      <c r="C156" s="165">
        <v>45375</v>
      </c>
      <c r="D156" t="s">
        <v>2823</v>
      </c>
      <c r="E156" t="s">
        <v>2824</v>
      </c>
      <c r="F156" s="165">
        <v>45375.662324814817</v>
      </c>
      <c r="G156" s="165">
        <v>45375.673761944447</v>
      </c>
      <c r="H156" t="s">
        <v>2229</v>
      </c>
      <c r="K156" t="s">
        <v>2671</v>
      </c>
      <c r="L156" s="165">
        <v>45375</v>
      </c>
      <c r="M156" t="s">
        <v>81</v>
      </c>
      <c r="N156" t="s">
        <v>2296</v>
      </c>
      <c r="O156" t="s">
        <v>86</v>
      </c>
      <c r="P156" t="s">
        <v>2233</v>
      </c>
      <c r="S156" t="s">
        <v>2673</v>
      </c>
      <c r="T156" t="s">
        <v>2825</v>
      </c>
      <c r="V156" t="s">
        <v>2236</v>
      </c>
      <c r="X156" t="s">
        <v>2237</v>
      </c>
      <c r="AA156" t="s">
        <v>2290</v>
      </c>
      <c r="AB156">
        <v>0</v>
      </c>
      <c r="AC156">
        <v>0</v>
      </c>
      <c r="AD156">
        <v>0</v>
      </c>
      <c r="AE156">
        <v>1</v>
      </c>
      <c r="AF156">
        <v>1</v>
      </c>
      <c r="AI156"/>
      <c r="EK156" t="s">
        <v>2290</v>
      </c>
      <c r="EL156">
        <v>0</v>
      </c>
      <c r="EM156">
        <v>0</v>
      </c>
      <c r="EN156">
        <v>0</v>
      </c>
      <c r="EO156">
        <v>0</v>
      </c>
      <c r="EP156">
        <v>1</v>
      </c>
      <c r="EQ156">
        <v>1</v>
      </c>
      <c r="JB156" t="s">
        <v>2840</v>
      </c>
      <c r="JC156">
        <v>0</v>
      </c>
      <c r="JD156">
        <v>0</v>
      </c>
      <c r="JE156">
        <v>0</v>
      </c>
      <c r="JF156">
        <v>0</v>
      </c>
      <c r="JG156">
        <v>0</v>
      </c>
      <c r="JH156">
        <v>1</v>
      </c>
      <c r="JI156">
        <v>1</v>
      </c>
      <c r="JJ156">
        <v>1</v>
      </c>
      <c r="JK156">
        <v>1</v>
      </c>
      <c r="JL156">
        <v>1</v>
      </c>
      <c r="JM156">
        <v>0</v>
      </c>
      <c r="JN156">
        <v>0</v>
      </c>
      <c r="JO156">
        <v>0</v>
      </c>
      <c r="JP156">
        <v>0</v>
      </c>
      <c r="JQ156">
        <v>0</v>
      </c>
      <c r="JR156">
        <v>0</v>
      </c>
      <c r="JS156">
        <v>5</v>
      </c>
      <c r="JT156">
        <v>7</v>
      </c>
      <c r="MI156" t="s">
        <v>2242</v>
      </c>
      <c r="MJ156">
        <v>500</v>
      </c>
      <c r="MK156" t="s">
        <v>2240</v>
      </c>
      <c r="MN156">
        <v>30</v>
      </c>
      <c r="MO156">
        <v>2</v>
      </c>
      <c r="MP156">
        <v>0</v>
      </c>
      <c r="MQ156">
        <v>40</v>
      </c>
      <c r="MR156">
        <v>40</v>
      </c>
      <c r="MT156" t="s">
        <v>2242</v>
      </c>
      <c r="MU156">
        <v>125</v>
      </c>
      <c r="MV156" t="s">
        <v>2240</v>
      </c>
      <c r="MY156">
        <v>20</v>
      </c>
      <c r="MZ156">
        <v>2</v>
      </c>
      <c r="NA156">
        <v>0</v>
      </c>
      <c r="NB156">
        <v>40</v>
      </c>
      <c r="NC156">
        <v>40</v>
      </c>
      <c r="NE156" t="s">
        <v>2239</v>
      </c>
      <c r="NF156" t="s">
        <v>2252</v>
      </c>
      <c r="NG156">
        <v>0</v>
      </c>
      <c r="NH156">
        <v>1</v>
      </c>
      <c r="NI156">
        <v>1</v>
      </c>
      <c r="NK156">
        <v>1000</v>
      </c>
      <c r="NL156">
        <v>2000</v>
      </c>
      <c r="NM156" t="s">
        <v>2240</v>
      </c>
      <c r="NP156">
        <v>20</v>
      </c>
      <c r="NQ156">
        <v>2</v>
      </c>
      <c r="NR156">
        <v>0</v>
      </c>
      <c r="NS156">
        <v>40</v>
      </c>
      <c r="NT156">
        <v>40</v>
      </c>
      <c r="NV156" t="s">
        <v>2242</v>
      </c>
      <c r="NW156">
        <v>2000</v>
      </c>
      <c r="NX156" t="s">
        <v>2240</v>
      </c>
      <c r="OA156">
        <v>40</v>
      </c>
      <c r="OB156">
        <v>2</v>
      </c>
      <c r="OC156">
        <v>0</v>
      </c>
      <c r="OD156">
        <v>100</v>
      </c>
      <c r="OE156">
        <v>100</v>
      </c>
      <c r="OG156" t="s">
        <v>2242</v>
      </c>
      <c r="OH156">
        <v>3500</v>
      </c>
      <c r="OI156" t="s">
        <v>2240</v>
      </c>
      <c r="OL156">
        <v>30</v>
      </c>
      <c r="OM156">
        <v>2</v>
      </c>
      <c r="ON156">
        <v>0</v>
      </c>
      <c r="OO156">
        <v>100</v>
      </c>
      <c r="OP156">
        <v>100</v>
      </c>
      <c r="QX156" t="s">
        <v>2244</v>
      </c>
      <c r="SF156" t="s">
        <v>2245</v>
      </c>
      <c r="SG156">
        <v>1</v>
      </c>
      <c r="SH156">
        <v>0</v>
      </c>
      <c r="SI156">
        <v>0</v>
      </c>
      <c r="SJ156">
        <v>0</v>
      </c>
      <c r="AQG156" t="s">
        <v>2290</v>
      </c>
      <c r="AQH156">
        <v>1</v>
      </c>
      <c r="AQI156">
        <v>0</v>
      </c>
      <c r="AQJ156">
        <v>0</v>
      </c>
      <c r="AQK156">
        <v>0</v>
      </c>
      <c r="AQL156">
        <v>0</v>
      </c>
      <c r="AQM156">
        <v>0</v>
      </c>
      <c r="AQN156">
        <v>0</v>
      </c>
      <c r="AQO156">
        <v>0</v>
      </c>
      <c r="AQP156">
        <v>0</v>
      </c>
      <c r="AQQ156">
        <v>0</v>
      </c>
      <c r="AQS156" t="s">
        <v>2324</v>
      </c>
      <c r="AQT156">
        <v>0</v>
      </c>
      <c r="AQU156">
        <v>0</v>
      </c>
      <c r="AQV156">
        <v>0</v>
      </c>
      <c r="AQW156">
        <v>1</v>
      </c>
      <c r="AQX156">
        <v>0</v>
      </c>
      <c r="AQY156">
        <v>0</v>
      </c>
      <c r="AQZ156">
        <v>0</v>
      </c>
      <c r="ARA156">
        <v>0</v>
      </c>
      <c r="ARB156">
        <v>0</v>
      </c>
      <c r="ARC156">
        <v>0</v>
      </c>
      <c r="ARD156">
        <v>0</v>
      </c>
      <c r="ARF156" t="s">
        <v>2257</v>
      </c>
      <c r="ARG156" t="s">
        <v>2435</v>
      </c>
      <c r="ARH156" t="s">
        <v>2325</v>
      </c>
      <c r="ARI156">
        <v>0</v>
      </c>
      <c r="ARJ156">
        <v>1</v>
      </c>
      <c r="ARK156">
        <v>0</v>
      </c>
      <c r="ARL156">
        <v>0</v>
      </c>
      <c r="ARM156">
        <v>0</v>
      </c>
      <c r="ARN156">
        <v>0</v>
      </c>
      <c r="ARP156" t="s">
        <v>2244</v>
      </c>
      <c r="ASA156" t="s">
        <v>2259</v>
      </c>
      <c r="ASB156" t="s">
        <v>2290</v>
      </c>
      <c r="ASC156">
        <v>1</v>
      </c>
      <c r="ASD156">
        <v>0</v>
      </c>
      <c r="ASE156">
        <v>0</v>
      </c>
      <c r="ASF156">
        <v>0</v>
      </c>
      <c r="ASG156">
        <v>0</v>
      </c>
      <c r="ASH156">
        <v>0</v>
      </c>
      <c r="ASI156">
        <v>0</v>
      </c>
      <c r="ASJ156">
        <v>0</v>
      </c>
      <c r="ASK156">
        <v>0</v>
      </c>
      <c r="ASL156">
        <v>0</v>
      </c>
      <c r="ASN156" t="s">
        <v>2290</v>
      </c>
      <c r="ASO156">
        <v>1</v>
      </c>
      <c r="ASP156">
        <v>0</v>
      </c>
      <c r="ASQ156">
        <v>0</v>
      </c>
      <c r="ASR156">
        <v>0</v>
      </c>
      <c r="ASS156">
        <v>0</v>
      </c>
      <c r="AST156">
        <v>0</v>
      </c>
      <c r="ASU156">
        <v>0</v>
      </c>
      <c r="ASV156">
        <v>0</v>
      </c>
      <c r="ASW156">
        <v>0</v>
      </c>
      <c r="ASX156">
        <v>0</v>
      </c>
      <c r="ASZ156" t="s">
        <v>2290</v>
      </c>
      <c r="ATA156">
        <v>1</v>
      </c>
      <c r="ATB156">
        <v>0</v>
      </c>
      <c r="ATC156">
        <v>0</v>
      </c>
      <c r="ATD156">
        <v>0</v>
      </c>
      <c r="ATE156">
        <v>0</v>
      </c>
      <c r="ATF156">
        <v>0</v>
      </c>
      <c r="ATG156">
        <v>0</v>
      </c>
      <c r="ATH156">
        <v>0</v>
      </c>
      <c r="ATI156">
        <v>0</v>
      </c>
      <c r="ATK156" t="s">
        <v>2290</v>
      </c>
      <c r="ATL156">
        <v>1</v>
      </c>
      <c r="ATM156">
        <v>0</v>
      </c>
      <c r="ATN156">
        <v>0</v>
      </c>
      <c r="ATO156">
        <v>0</v>
      </c>
      <c r="ATP156">
        <v>0</v>
      </c>
      <c r="ATQ156">
        <v>0</v>
      </c>
      <c r="ATR156">
        <v>0</v>
      </c>
      <c r="ATS156">
        <v>0</v>
      </c>
      <c r="ATT156">
        <v>0</v>
      </c>
      <c r="ATV156" t="s">
        <v>2264</v>
      </c>
      <c r="ATZ156" t="s">
        <v>2264</v>
      </c>
      <c r="AUI156">
        <v>546188901</v>
      </c>
      <c r="AUJ156" s="165">
        <v>45375.744386574079</v>
      </c>
      <c r="AUM156" t="s">
        <v>2265</v>
      </c>
      <c r="AUN156" t="s">
        <v>2266</v>
      </c>
      <c r="AUO156" t="s">
        <v>2267</v>
      </c>
    </row>
    <row r="157" spans="1:534 1125:1237" x14ac:dyDescent="0.35">
      <c r="A157">
        <v>156</v>
      </c>
      <c r="B157" t="s">
        <v>2841</v>
      </c>
      <c r="C157" s="165">
        <v>45375</v>
      </c>
      <c r="D157" t="s">
        <v>2823</v>
      </c>
      <c r="E157" t="s">
        <v>2824</v>
      </c>
      <c r="F157" s="165">
        <v>45375.673955115737</v>
      </c>
      <c r="G157" s="165">
        <v>45375.703561886578</v>
      </c>
      <c r="H157" t="s">
        <v>2229</v>
      </c>
      <c r="K157" t="s">
        <v>2671</v>
      </c>
      <c r="L157" s="165">
        <v>45375</v>
      </c>
      <c r="M157" t="s">
        <v>81</v>
      </c>
      <c r="N157" t="s">
        <v>2296</v>
      </c>
      <c r="O157" t="s">
        <v>86</v>
      </c>
      <c r="P157" t="s">
        <v>2233</v>
      </c>
      <c r="S157" t="s">
        <v>2673</v>
      </c>
      <c r="T157" t="s">
        <v>2825</v>
      </c>
      <c r="V157" t="s">
        <v>2236</v>
      </c>
      <c r="X157" t="s">
        <v>2299</v>
      </c>
      <c r="AA157" t="s">
        <v>2290</v>
      </c>
      <c r="AB157">
        <v>0</v>
      </c>
      <c r="AC157">
        <v>0</v>
      </c>
      <c r="AD157">
        <v>0</v>
      </c>
      <c r="AE157">
        <v>1</v>
      </c>
      <c r="AF157">
        <v>1</v>
      </c>
      <c r="AI157"/>
      <c r="EK157" t="s">
        <v>2290</v>
      </c>
      <c r="EL157">
        <v>0</v>
      </c>
      <c r="EM157">
        <v>0</v>
      </c>
      <c r="EN157">
        <v>0</v>
      </c>
      <c r="EO157">
        <v>0</v>
      </c>
      <c r="EP157">
        <v>1</v>
      </c>
      <c r="EQ157">
        <v>1</v>
      </c>
      <c r="JB157" t="s">
        <v>2840</v>
      </c>
      <c r="JC157">
        <v>0</v>
      </c>
      <c r="JD157">
        <v>0</v>
      </c>
      <c r="JE157">
        <v>0</v>
      </c>
      <c r="JF157">
        <v>0</v>
      </c>
      <c r="JG157">
        <v>0</v>
      </c>
      <c r="JH157">
        <v>1</v>
      </c>
      <c r="JI157">
        <v>1</v>
      </c>
      <c r="JJ157">
        <v>1</v>
      </c>
      <c r="JK157">
        <v>1</v>
      </c>
      <c r="JL157">
        <v>1</v>
      </c>
      <c r="JM157">
        <v>0</v>
      </c>
      <c r="JN157">
        <v>0</v>
      </c>
      <c r="JO157">
        <v>0</v>
      </c>
      <c r="JP157">
        <v>0</v>
      </c>
      <c r="JQ157">
        <v>0</v>
      </c>
      <c r="JR157">
        <v>0</v>
      </c>
      <c r="JS157">
        <v>5</v>
      </c>
      <c r="JT157">
        <v>7</v>
      </c>
      <c r="MI157" t="s">
        <v>2242</v>
      </c>
      <c r="MJ157">
        <v>500</v>
      </c>
      <c r="MK157" t="s">
        <v>2240</v>
      </c>
      <c r="MN157">
        <v>20</v>
      </c>
      <c r="MO157">
        <v>2</v>
      </c>
      <c r="MP157">
        <v>0</v>
      </c>
      <c r="MQ157">
        <v>12</v>
      </c>
      <c r="MR157">
        <v>120</v>
      </c>
      <c r="MT157" t="s">
        <v>2242</v>
      </c>
      <c r="MU157">
        <v>125</v>
      </c>
      <c r="MV157" t="s">
        <v>2240</v>
      </c>
      <c r="MY157">
        <v>10</v>
      </c>
      <c r="MZ157">
        <v>2</v>
      </c>
      <c r="NA157">
        <v>0</v>
      </c>
      <c r="NB157">
        <v>60</v>
      </c>
      <c r="NC157">
        <v>60</v>
      </c>
      <c r="NE157" t="s">
        <v>2242</v>
      </c>
      <c r="NF157" t="s">
        <v>2252</v>
      </c>
      <c r="NG157">
        <v>0</v>
      </c>
      <c r="NH157">
        <v>1</v>
      </c>
      <c r="NI157">
        <v>1</v>
      </c>
      <c r="NK157">
        <v>1000</v>
      </c>
      <c r="NL157">
        <v>2000</v>
      </c>
      <c r="NM157" t="s">
        <v>2240</v>
      </c>
      <c r="NP157">
        <v>30</v>
      </c>
      <c r="NQ157">
        <v>2</v>
      </c>
      <c r="NR157">
        <v>0</v>
      </c>
      <c r="NS157">
        <v>30</v>
      </c>
      <c r="NT157">
        <v>30</v>
      </c>
      <c r="NV157" t="s">
        <v>2242</v>
      </c>
      <c r="NW157">
        <v>2000</v>
      </c>
      <c r="NX157" t="s">
        <v>2240</v>
      </c>
      <c r="OA157">
        <v>30</v>
      </c>
      <c r="OB157">
        <v>2</v>
      </c>
      <c r="OC157">
        <v>0</v>
      </c>
      <c r="OD157">
        <v>100</v>
      </c>
      <c r="OE157">
        <v>100</v>
      </c>
      <c r="OG157" t="s">
        <v>2242</v>
      </c>
      <c r="OH157">
        <v>3500</v>
      </c>
      <c r="OI157" t="s">
        <v>2240</v>
      </c>
      <c r="OL157">
        <v>40</v>
      </c>
      <c r="OM157">
        <v>2</v>
      </c>
      <c r="ON157">
        <v>0</v>
      </c>
      <c r="OO157">
        <v>120</v>
      </c>
      <c r="OP157">
        <v>120</v>
      </c>
      <c r="QX157" t="s">
        <v>2244</v>
      </c>
      <c r="SF157" t="s">
        <v>2245</v>
      </c>
      <c r="SG157">
        <v>1</v>
      </c>
      <c r="SH157">
        <v>0</v>
      </c>
      <c r="SI157">
        <v>0</v>
      </c>
      <c r="SJ157">
        <v>0</v>
      </c>
      <c r="AQG157" t="s">
        <v>2290</v>
      </c>
      <c r="AQH157">
        <v>1</v>
      </c>
      <c r="AQI157">
        <v>0</v>
      </c>
      <c r="AQJ157">
        <v>0</v>
      </c>
      <c r="AQK157">
        <v>0</v>
      </c>
      <c r="AQL157">
        <v>0</v>
      </c>
      <c r="AQM157">
        <v>0</v>
      </c>
      <c r="AQN157">
        <v>0</v>
      </c>
      <c r="AQO157">
        <v>0</v>
      </c>
      <c r="AQP157">
        <v>0</v>
      </c>
      <c r="AQQ157">
        <v>0</v>
      </c>
      <c r="AQS157" t="s">
        <v>2324</v>
      </c>
      <c r="AQT157">
        <v>0</v>
      </c>
      <c r="AQU157">
        <v>0</v>
      </c>
      <c r="AQV157">
        <v>0</v>
      </c>
      <c r="AQW157">
        <v>1</v>
      </c>
      <c r="AQX157">
        <v>0</v>
      </c>
      <c r="AQY157">
        <v>0</v>
      </c>
      <c r="AQZ157">
        <v>0</v>
      </c>
      <c r="ARA157">
        <v>0</v>
      </c>
      <c r="ARB157">
        <v>0</v>
      </c>
      <c r="ARC157">
        <v>0</v>
      </c>
      <c r="ARD157">
        <v>0</v>
      </c>
      <c r="ARF157" t="s">
        <v>2257</v>
      </c>
      <c r="ARG157" t="s">
        <v>2435</v>
      </c>
      <c r="ARH157" t="s">
        <v>2325</v>
      </c>
      <c r="ARI157">
        <v>0</v>
      </c>
      <c r="ARJ157">
        <v>1</v>
      </c>
      <c r="ARK157">
        <v>0</v>
      </c>
      <c r="ARL157">
        <v>0</v>
      </c>
      <c r="ARM157">
        <v>0</v>
      </c>
      <c r="ARN157">
        <v>0</v>
      </c>
      <c r="ARP157" t="s">
        <v>2244</v>
      </c>
      <c r="ASA157" t="s">
        <v>2259</v>
      </c>
      <c r="ASB157" t="s">
        <v>2290</v>
      </c>
      <c r="ASC157">
        <v>1</v>
      </c>
      <c r="ASD157">
        <v>0</v>
      </c>
      <c r="ASE157">
        <v>0</v>
      </c>
      <c r="ASF157">
        <v>0</v>
      </c>
      <c r="ASG157">
        <v>0</v>
      </c>
      <c r="ASH157">
        <v>0</v>
      </c>
      <c r="ASI157">
        <v>0</v>
      </c>
      <c r="ASJ157">
        <v>0</v>
      </c>
      <c r="ASK157">
        <v>0</v>
      </c>
      <c r="ASL157">
        <v>0</v>
      </c>
      <c r="ASN157" t="s">
        <v>2290</v>
      </c>
      <c r="ASO157">
        <v>1</v>
      </c>
      <c r="ASP157">
        <v>0</v>
      </c>
      <c r="ASQ157">
        <v>0</v>
      </c>
      <c r="ASR157">
        <v>0</v>
      </c>
      <c r="ASS157">
        <v>0</v>
      </c>
      <c r="AST157">
        <v>0</v>
      </c>
      <c r="ASU157">
        <v>0</v>
      </c>
      <c r="ASV157">
        <v>0</v>
      </c>
      <c r="ASW157">
        <v>0</v>
      </c>
      <c r="ASX157">
        <v>0</v>
      </c>
      <c r="ASZ157" t="s">
        <v>2290</v>
      </c>
      <c r="ATA157">
        <v>1</v>
      </c>
      <c r="ATB157">
        <v>0</v>
      </c>
      <c r="ATC157">
        <v>0</v>
      </c>
      <c r="ATD157">
        <v>0</v>
      </c>
      <c r="ATE157">
        <v>0</v>
      </c>
      <c r="ATF157">
        <v>0</v>
      </c>
      <c r="ATG157">
        <v>0</v>
      </c>
      <c r="ATH157">
        <v>0</v>
      </c>
      <c r="ATI157">
        <v>0</v>
      </c>
      <c r="ATK157" t="s">
        <v>2290</v>
      </c>
      <c r="ATL157">
        <v>1</v>
      </c>
      <c r="ATM157">
        <v>0</v>
      </c>
      <c r="ATN157">
        <v>0</v>
      </c>
      <c r="ATO157">
        <v>0</v>
      </c>
      <c r="ATP157">
        <v>0</v>
      </c>
      <c r="ATQ157">
        <v>0</v>
      </c>
      <c r="ATR157">
        <v>0</v>
      </c>
      <c r="ATS157">
        <v>0</v>
      </c>
      <c r="ATT157">
        <v>0</v>
      </c>
      <c r="ATV157" t="s">
        <v>2264</v>
      </c>
      <c r="ATZ157" t="s">
        <v>2264</v>
      </c>
      <c r="AUI157">
        <v>546188912</v>
      </c>
      <c r="AUJ157" s="165">
        <v>45375.744432870371</v>
      </c>
      <c r="AUM157" t="s">
        <v>2265</v>
      </c>
      <c r="AUN157" t="s">
        <v>2266</v>
      </c>
      <c r="AUO157" t="s">
        <v>2267</v>
      </c>
    </row>
    <row r="158" spans="1:534 1125:1237" x14ac:dyDescent="0.35">
      <c r="A158">
        <v>157</v>
      </c>
      <c r="B158" t="s">
        <v>2842</v>
      </c>
      <c r="C158" s="165">
        <v>45375</v>
      </c>
      <c r="D158" t="s">
        <v>2823</v>
      </c>
      <c r="E158" t="s">
        <v>2824</v>
      </c>
      <c r="F158" s="165">
        <v>45375.714453368048</v>
      </c>
      <c r="G158" s="165">
        <v>45375.720500509247</v>
      </c>
      <c r="H158" t="s">
        <v>2229</v>
      </c>
      <c r="K158" t="s">
        <v>2671</v>
      </c>
      <c r="L158" s="165">
        <v>45375</v>
      </c>
      <c r="M158" t="s">
        <v>81</v>
      </c>
      <c r="N158" t="s">
        <v>2296</v>
      </c>
      <c r="O158" t="s">
        <v>86</v>
      </c>
      <c r="P158" t="s">
        <v>2233</v>
      </c>
      <c r="S158" t="s">
        <v>2673</v>
      </c>
      <c r="T158" t="s">
        <v>2825</v>
      </c>
      <c r="V158" t="s">
        <v>2236</v>
      </c>
      <c r="X158" t="s">
        <v>2299</v>
      </c>
      <c r="AA158" t="s">
        <v>2290</v>
      </c>
      <c r="AB158">
        <v>0</v>
      </c>
      <c r="AC158">
        <v>0</v>
      </c>
      <c r="AD158">
        <v>0</v>
      </c>
      <c r="AE158">
        <v>1</v>
      </c>
      <c r="AF158">
        <v>1</v>
      </c>
      <c r="AI158"/>
      <c r="EK158" t="s">
        <v>2290</v>
      </c>
      <c r="EL158">
        <v>0</v>
      </c>
      <c r="EM158">
        <v>0</v>
      </c>
      <c r="EN158">
        <v>0</v>
      </c>
      <c r="EO158">
        <v>0</v>
      </c>
      <c r="EP158">
        <v>1</v>
      </c>
      <c r="EQ158">
        <v>1</v>
      </c>
      <c r="JB158" t="s">
        <v>2843</v>
      </c>
      <c r="JC158">
        <v>0</v>
      </c>
      <c r="JD158">
        <v>1</v>
      </c>
      <c r="JE158">
        <v>1</v>
      </c>
      <c r="JF158">
        <v>0</v>
      </c>
      <c r="JG158">
        <v>0</v>
      </c>
      <c r="JH158">
        <v>0</v>
      </c>
      <c r="JI158">
        <v>0</v>
      </c>
      <c r="JJ158">
        <v>0</v>
      </c>
      <c r="JK158">
        <v>0</v>
      </c>
      <c r="JL158">
        <v>0</v>
      </c>
      <c r="JM158">
        <v>0</v>
      </c>
      <c r="JN158">
        <v>0</v>
      </c>
      <c r="JO158">
        <v>1</v>
      </c>
      <c r="JP158">
        <v>0</v>
      </c>
      <c r="JQ158">
        <v>0</v>
      </c>
      <c r="JR158">
        <v>0</v>
      </c>
      <c r="JS158">
        <v>3</v>
      </c>
      <c r="JT158">
        <v>5</v>
      </c>
      <c r="KG158" t="s">
        <v>2239</v>
      </c>
      <c r="KH158" t="s">
        <v>2577</v>
      </c>
      <c r="KI158">
        <v>0</v>
      </c>
      <c r="KJ158">
        <v>1</v>
      </c>
      <c r="KL158">
        <v>100</v>
      </c>
      <c r="KM158" t="s">
        <v>2336</v>
      </c>
      <c r="KP158">
        <v>10</v>
      </c>
      <c r="KQ158">
        <v>4</v>
      </c>
      <c r="KR158">
        <v>0</v>
      </c>
      <c r="KS158">
        <v>300</v>
      </c>
      <c r="KT158">
        <v>300</v>
      </c>
      <c r="KV158" t="s">
        <v>2239</v>
      </c>
      <c r="KW158" t="s">
        <v>2250</v>
      </c>
      <c r="KX158">
        <v>0</v>
      </c>
      <c r="KY158">
        <v>1</v>
      </c>
      <c r="KZ158">
        <v>1</v>
      </c>
      <c r="LB158">
        <v>30000</v>
      </c>
      <c r="LC158">
        <v>39000</v>
      </c>
      <c r="LD158" t="s">
        <v>2240</v>
      </c>
      <c r="LG158">
        <v>6</v>
      </c>
      <c r="LH158">
        <v>4</v>
      </c>
      <c r="LI158">
        <v>0</v>
      </c>
      <c r="LJ158">
        <v>240</v>
      </c>
      <c r="LK158">
        <v>240</v>
      </c>
      <c r="PN158" t="s">
        <v>2242</v>
      </c>
      <c r="PO158">
        <v>2000</v>
      </c>
      <c r="PP158" t="s">
        <v>2240</v>
      </c>
      <c r="PS158">
        <v>20</v>
      </c>
      <c r="PT158">
        <v>2</v>
      </c>
      <c r="PU158">
        <v>0</v>
      </c>
      <c r="PV158">
        <v>200</v>
      </c>
      <c r="PW158">
        <v>200</v>
      </c>
      <c r="QX158" t="s">
        <v>2244</v>
      </c>
      <c r="SF158" t="s">
        <v>2245</v>
      </c>
      <c r="SG158">
        <v>1</v>
      </c>
      <c r="SH158">
        <v>0</v>
      </c>
      <c r="SI158">
        <v>0</v>
      </c>
      <c r="SJ158">
        <v>0</v>
      </c>
      <c r="AQG158" t="s">
        <v>2290</v>
      </c>
      <c r="AQH158">
        <v>1</v>
      </c>
      <c r="AQI158">
        <v>0</v>
      </c>
      <c r="AQJ158">
        <v>0</v>
      </c>
      <c r="AQK158">
        <v>0</v>
      </c>
      <c r="AQL158">
        <v>0</v>
      </c>
      <c r="AQM158">
        <v>0</v>
      </c>
      <c r="AQN158">
        <v>0</v>
      </c>
      <c r="AQO158">
        <v>0</v>
      </c>
      <c r="AQP158">
        <v>0</v>
      </c>
      <c r="AQQ158">
        <v>0</v>
      </c>
      <c r="AQS158" t="s">
        <v>2324</v>
      </c>
      <c r="AQT158">
        <v>0</v>
      </c>
      <c r="AQU158">
        <v>0</v>
      </c>
      <c r="AQV158">
        <v>0</v>
      </c>
      <c r="AQW158">
        <v>1</v>
      </c>
      <c r="AQX158">
        <v>0</v>
      </c>
      <c r="AQY158">
        <v>0</v>
      </c>
      <c r="AQZ158">
        <v>0</v>
      </c>
      <c r="ARA158">
        <v>0</v>
      </c>
      <c r="ARB158">
        <v>0</v>
      </c>
      <c r="ARC158">
        <v>0</v>
      </c>
      <c r="ARD158">
        <v>0</v>
      </c>
      <c r="ARF158" t="s">
        <v>2257</v>
      </c>
      <c r="ARG158" t="s">
        <v>2273</v>
      </c>
      <c r="ARH158" t="s">
        <v>2325</v>
      </c>
      <c r="ARI158">
        <v>0</v>
      </c>
      <c r="ARJ158">
        <v>1</v>
      </c>
      <c r="ARK158">
        <v>0</v>
      </c>
      <c r="ARL158">
        <v>0</v>
      </c>
      <c r="ARM158">
        <v>0</v>
      </c>
      <c r="ARN158">
        <v>0</v>
      </c>
      <c r="ARP158" t="s">
        <v>2244</v>
      </c>
      <c r="ASA158" t="s">
        <v>2259</v>
      </c>
      <c r="ASB158" t="s">
        <v>2290</v>
      </c>
      <c r="ASC158">
        <v>1</v>
      </c>
      <c r="ASD158">
        <v>0</v>
      </c>
      <c r="ASE158">
        <v>0</v>
      </c>
      <c r="ASF158">
        <v>0</v>
      </c>
      <c r="ASG158">
        <v>0</v>
      </c>
      <c r="ASH158">
        <v>0</v>
      </c>
      <c r="ASI158">
        <v>0</v>
      </c>
      <c r="ASJ158">
        <v>0</v>
      </c>
      <c r="ASK158">
        <v>0</v>
      </c>
      <c r="ASL158">
        <v>0</v>
      </c>
      <c r="ASN158" t="s">
        <v>2290</v>
      </c>
      <c r="ASO158">
        <v>1</v>
      </c>
      <c r="ASP158">
        <v>0</v>
      </c>
      <c r="ASQ158">
        <v>0</v>
      </c>
      <c r="ASR158">
        <v>0</v>
      </c>
      <c r="ASS158">
        <v>0</v>
      </c>
      <c r="AST158">
        <v>0</v>
      </c>
      <c r="ASU158">
        <v>0</v>
      </c>
      <c r="ASV158">
        <v>0</v>
      </c>
      <c r="ASW158">
        <v>0</v>
      </c>
      <c r="ASX158">
        <v>0</v>
      </c>
      <c r="ASZ158" t="s">
        <v>2290</v>
      </c>
      <c r="ATA158">
        <v>1</v>
      </c>
      <c r="ATB158">
        <v>0</v>
      </c>
      <c r="ATC158">
        <v>0</v>
      </c>
      <c r="ATD158">
        <v>0</v>
      </c>
      <c r="ATE158">
        <v>0</v>
      </c>
      <c r="ATF158">
        <v>0</v>
      </c>
      <c r="ATG158">
        <v>0</v>
      </c>
      <c r="ATH158">
        <v>0</v>
      </c>
      <c r="ATI158">
        <v>0</v>
      </c>
      <c r="ATK158" t="s">
        <v>2290</v>
      </c>
      <c r="ATL158">
        <v>1</v>
      </c>
      <c r="ATM158">
        <v>0</v>
      </c>
      <c r="ATN158">
        <v>0</v>
      </c>
      <c r="ATO158">
        <v>0</v>
      </c>
      <c r="ATP158">
        <v>0</v>
      </c>
      <c r="ATQ158">
        <v>0</v>
      </c>
      <c r="ATR158">
        <v>0</v>
      </c>
      <c r="ATS158">
        <v>0</v>
      </c>
      <c r="ATT158">
        <v>0</v>
      </c>
      <c r="ATV158" t="s">
        <v>2264</v>
      </c>
      <c r="ATZ158" t="s">
        <v>2264</v>
      </c>
      <c r="AUI158">
        <v>546188919</v>
      </c>
      <c r="AUJ158" s="165">
        <v>45375.744456018518</v>
      </c>
      <c r="AUM158" t="s">
        <v>2265</v>
      </c>
      <c r="AUN158" t="s">
        <v>2266</v>
      </c>
      <c r="AUO158" t="s">
        <v>2267</v>
      </c>
    </row>
    <row r="159" spans="1:534 1125:1237" x14ac:dyDescent="0.35">
      <c r="A159">
        <v>158</v>
      </c>
      <c r="B159" t="s">
        <v>2844</v>
      </c>
      <c r="C159" s="165">
        <v>45375</v>
      </c>
      <c r="D159" t="s">
        <v>2823</v>
      </c>
      <c r="E159" t="s">
        <v>2824</v>
      </c>
      <c r="F159" s="165">
        <v>45375.720649247683</v>
      </c>
      <c r="G159" s="165">
        <v>45375.725592731484</v>
      </c>
      <c r="H159" t="s">
        <v>2229</v>
      </c>
      <c r="K159" t="s">
        <v>2671</v>
      </c>
      <c r="L159" s="165">
        <v>45375</v>
      </c>
      <c r="M159" t="s">
        <v>81</v>
      </c>
      <c r="N159" t="s">
        <v>2296</v>
      </c>
      <c r="O159" t="s">
        <v>86</v>
      </c>
      <c r="P159" t="s">
        <v>2233</v>
      </c>
      <c r="S159" t="s">
        <v>2673</v>
      </c>
      <c r="T159" t="s">
        <v>2825</v>
      </c>
      <c r="V159" t="s">
        <v>2236</v>
      </c>
      <c r="X159" t="s">
        <v>2299</v>
      </c>
      <c r="AA159" t="s">
        <v>2290</v>
      </c>
      <c r="AB159">
        <v>0</v>
      </c>
      <c r="AC159">
        <v>0</v>
      </c>
      <c r="AD159">
        <v>0</v>
      </c>
      <c r="AE159">
        <v>1</v>
      </c>
      <c r="AF159">
        <v>1</v>
      </c>
      <c r="AI159"/>
      <c r="EK159" t="s">
        <v>2290</v>
      </c>
      <c r="EL159">
        <v>0</v>
      </c>
      <c r="EM159">
        <v>0</v>
      </c>
      <c r="EN159">
        <v>0</v>
      </c>
      <c r="EO159">
        <v>0</v>
      </c>
      <c r="EP159">
        <v>1</v>
      </c>
      <c r="EQ159">
        <v>1</v>
      </c>
      <c r="JB159" t="s">
        <v>2327</v>
      </c>
      <c r="JC159">
        <v>0</v>
      </c>
      <c r="JD159">
        <v>0</v>
      </c>
      <c r="JE159">
        <v>1</v>
      </c>
      <c r="JF159">
        <v>0</v>
      </c>
      <c r="JG159">
        <v>0</v>
      </c>
      <c r="JH159">
        <v>0</v>
      </c>
      <c r="JI159">
        <v>0</v>
      </c>
      <c r="JJ159">
        <v>0</v>
      </c>
      <c r="JK159">
        <v>0</v>
      </c>
      <c r="JL159">
        <v>0</v>
      </c>
      <c r="JM159">
        <v>0</v>
      </c>
      <c r="JN159">
        <v>0</v>
      </c>
      <c r="JO159">
        <v>0</v>
      </c>
      <c r="JP159">
        <v>0</v>
      </c>
      <c r="JQ159">
        <v>0</v>
      </c>
      <c r="JR159">
        <v>0</v>
      </c>
      <c r="JS159">
        <v>1</v>
      </c>
      <c r="JT159">
        <v>3</v>
      </c>
      <c r="KV159" t="s">
        <v>2239</v>
      </c>
      <c r="KW159" t="s">
        <v>2250</v>
      </c>
      <c r="KX159">
        <v>0</v>
      </c>
      <c r="KY159">
        <v>1</v>
      </c>
      <c r="KZ159">
        <v>1</v>
      </c>
      <c r="LB159">
        <v>30000</v>
      </c>
      <c r="LC159">
        <v>39000</v>
      </c>
      <c r="LD159" t="s">
        <v>2240</v>
      </c>
      <c r="LG159">
        <v>10</v>
      </c>
      <c r="LH159">
        <v>4</v>
      </c>
      <c r="LI159">
        <v>0</v>
      </c>
      <c r="LJ159">
        <v>260</v>
      </c>
      <c r="LK159">
        <v>260</v>
      </c>
      <c r="QX159" t="s">
        <v>2244</v>
      </c>
      <c r="SF159" t="s">
        <v>2245</v>
      </c>
      <c r="SG159">
        <v>1</v>
      </c>
      <c r="SH159">
        <v>0</v>
      </c>
      <c r="SI159">
        <v>0</v>
      </c>
      <c r="SJ159">
        <v>0</v>
      </c>
      <c r="AQG159" t="s">
        <v>2290</v>
      </c>
      <c r="AQH159">
        <v>1</v>
      </c>
      <c r="AQI159">
        <v>0</v>
      </c>
      <c r="AQJ159">
        <v>0</v>
      </c>
      <c r="AQK159">
        <v>0</v>
      </c>
      <c r="AQL159">
        <v>0</v>
      </c>
      <c r="AQM159">
        <v>0</v>
      </c>
      <c r="AQN159">
        <v>0</v>
      </c>
      <c r="AQO159">
        <v>0</v>
      </c>
      <c r="AQP159">
        <v>0</v>
      </c>
      <c r="AQQ159">
        <v>0</v>
      </c>
      <c r="AQS159" t="s">
        <v>2324</v>
      </c>
      <c r="AQT159">
        <v>0</v>
      </c>
      <c r="AQU159">
        <v>0</v>
      </c>
      <c r="AQV159">
        <v>0</v>
      </c>
      <c r="AQW159">
        <v>1</v>
      </c>
      <c r="AQX159">
        <v>0</v>
      </c>
      <c r="AQY159">
        <v>0</v>
      </c>
      <c r="AQZ159">
        <v>0</v>
      </c>
      <c r="ARA159">
        <v>0</v>
      </c>
      <c r="ARB159">
        <v>0</v>
      </c>
      <c r="ARC159">
        <v>0</v>
      </c>
      <c r="ARD159">
        <v>0</v>
      </c>
      <c r="ARF159" t="s">
        <v>2257</v>
      </c>
      <c r="ARG159" t="s">
        <v>2331</v>
      </c>
      <c r="ARH159" t="s">
        <v>2325</v>
      </c>
      <c r="ARI159">
        <v>0</v>
      </c>
      <c r="ARJ159">
        <v>1</v>
      </c>
      <c r="ARK159">
        <v>0</v>
      </c>
      <c r="ARL159">
        <v>0</v>
      </c>
      <c r="ARM159">
        <v>0</v>
      </c>
      <c r="ARN159">
        <v>0</v>
      </c>
      <c r="ARP159" t="s">
        <v>2244</v>
      </c>
      <c r="ASA159" t="s">
        <v>2259</v>
      </c>
      <c r="ASB159" t="s">
        <v>2290</v>
      </c>
      <c r="ASC159">
        <v>1</v>
      </c>
      <c r="ASD159">
        <v>0</v>
      </c>
      <c r="ASE159">
        <v>0</v>
      </c>
      <c r="ASF159">
        <v>0</v>
      </c>
      <c r="ASG159">
        <v>0</v>
      </c>
      <c r="ASH159">
        <v>0</v>
      </c>
      <c r="ASI159">
        <v>0</v>
      </c>
      <c r="ASJ159">
        <v>0</v>
      </c>
      <c r="ASK159">
        <v>0</v>
      </c>
      <c r="ASL159">
        <v>0</v>
      </c>
      <c r="ASN159" t="s">
        <v>2290</v>
      </c>
      <c r="ASO159">
        <v>1</v>
      </c>
      <c r="ASP159">
        <v>0</v>
      </c>
      <c r="ASQ159">
        <v>0</v>
      </c>
      <c r="ASR159">
        <v>0</v>
      </c>
      <c r="ASS159">
        <v>0</v>
      </c>
      <c r="AST159">
        <v>0</v>
      </c>
      <c r="ASU159">
        <v>0</v>
      </c>
      <c r="ASV159">
        <v>0</v>
      </c>
      <c r="ASW159">
        <v>0</v>
      </c>
      <c r="ASX159">
        <v>0</v>
      </c>
      <c r="ASZ159" t="s">
        <v>2290</v>
      </c>
      <c r="ATA159">
        <v>1</v>
      </c>
      <c r="ATB159">
        <v>0</v>
      </c>
      <c r="ATC159">
        <v>0</v>
      </c>
      <c r="ATD159">
        <v>0</v>
      </c>
      <c r="ATE159">
        <v>0</v>
      </c>
      <c r="ATF159">
        <v>0</v>
      </c>
      <c r="ATG159">
        <v>0</v>
      </c>
      <c r="ATH159">
        <v>0</v>
      </c>
      <c r="ATI159">
        <v>0</v>
      </c>
      <c r="ATK159" t="s">
        <v>2290</v>
      </c>
      <c r="ATL159">
        <v>1</v>
      </c>
      <c r="ATM159">
        <v>0</v>
      </c>
      <c r="ATN159">
        <v>0</v>
      </c>
      <c r="ATO159">
        <v>0</v>
      </c>
      <c r="ATP159">
        <v>0</v>
      </c>
      <c r="ATQ159">
        <v>0</v>
      </c>
      <c r="ATR159">
        <v>0</v>
      </c>
      <c r="ATS159">
        <v>0</v>
      </c>
      <c r="ATT159">
        <v>0</v>
      </c>
      <c r="ATV159" t="s">
        <v>2264</v>
      </c>
      <c r="ATZ159" t="s">
        <v>2264</v>
      </c>
      <c r="AUI159">
        <v>546188923</v>
      </c>
      <c r="AUJ159" s="165">
        <v>45375.744513888887</v>
      </c>
      <c r="AUM159" t="s">
        <v>2265</v>
      </c>
      <c r="AUN159" t="s">
        <v>2266</v>
      </c>
      <c r="AUO159" t="s">
        <v>2267</v>
      </c>
    </row>
    <row r="160" spans="1:534 1125:1237" x14ac:dyDescent="0.35">
      <c r="A160">
        <v>159</v>
      </c>
      <c r="B160" t="s">
        <v>2845</v>
      </c>
      <c r="C160" s="165">
        <v>45375</v>
      </c>
      <c r="D160" t="s">
        <v>2823</v>
      </c>
      <c r="E160" t="s">
        <v>2824</v>
      </c>
      <c r="F160" s="165">
        <v>45375.726264942132</v>
      </c>
      <c r="G160" s="165">
        <v>45375.731999247677</v>
      </c>
      <c r="H160" t="s">
        <v>2229</v>
      </c>
      <c r="K160" t="s">
        <v>2671</v>
      </c>
      <c r="L160" s="165">
        <v>45375</v>
      </c>
      <c r="M160" t="s">
        <v>81</v>
      </c>
      <c r="N160" t="s">
        <v>2296</v>
      </c>
      <c r="O160" t="s">
        <v>86</v>
      </c>
      <c r="P160" t="s">
        <v>2233</v>
      </c>
      <c r="S160" t="s">
        <v>2673</v>
      </c>
      <c r="T160" t="s">
        <v>2825</v>
      </c>
      <c r="V160" t="s">
        <v>2236</v>
      </c>
      <c r="X160" t="s">
        <v>2299</v>
      </c>
      <c r="AA160" t="s">
        <v>2290</v>
      </c>
      <c r="AB160">
        <v>0</v>
      </c>
      <c r="AC160">
        <v>0</v>
      </c>
      <c r="AD160">
        <v>0</v>
      </c>
      <c r="AE160">
        <v>1</v>
      </c>
      <c r="AF160">
        <v>1</v>
      </c>
      <c r="AI160"/>
      <c r="EK160" t="s">
        <v>2290</v>
      </c>
      <c r="EL160">
        <v>0</v>
      </c>
      <c r="EM160">
        <v>0</v>
      </c>
      <c r="EN160">
        <v>0</v>
      </c>
      <c r="EO160">
        <v>0</v>
      </c>
      <c r="EP160">
        <v>1</v>
      </c>
      <c r="EQ160">
        <v>1</v>
      </c>
      <c r="JB160" t="s">
        <v>2846</v>
      </c>
      <c r="JC160">
        <v>0</v>
      </c>
      <c r="JD160">
        <v>1</v>
      </c>
      <c r="JE160">
        <v>0</v>
      </c>
      <c r="JF160">
        <v>1</v>
      </c>
      <c r="JG160">
        <v>1</v>
      </c>
      <c r="JH160">
        <v>0</v>
      </c>
      <c r="JI160">
        <v>0</v>
      </c>
      <c r="JJ160">
        <v>0</v>
      </c>
      <c r="JK160">
        <v>0</v>
      </c>
      <c r="JL160">
        <v>0</v>
      </c>
      <c r="JM160">
        <v>0</v>
      </c>
      <c r="JN160">
        <v>0</v>
      </c>
      <c r="JO160">
        <v>1</v>
      </c>
      <c r="JP160">
        <v>0</v>
      </c>
      <c r="JQ160">
        <v>1</v>
      </c>
      <c r="JR160">
        <v>0</v>
      </c>
      <c r="JS160">
        <v>5</v>
      </c>
      <c r="JT160">
        <v>7</v>
      </c>
      <c r="KG160" t="s">
        <v>2239</v>
      </c>
      <c r="KH160" t="s">
        <v>2577</v>
      </c>
      <c r="KI160">
        <v>0</v>
      </c>
      <c r="KJ160">
        <v>1</v>
      </c>
      <c r="KL160">
        <v>100</v>
      </c>
      <c r="KM160" t="s">
        <v>2336</v>
      </c>
      <c r="KP160">
        <v>10</v>
      </c>
      <c r="KQ160">
        <v>4</v>
      </c>
      <c r="KR160">
        <v>0</v>
      </c>
      <c r="KS160">
        <v>400</v>
      </c>
      <c r="KT160">
        <v>400</v>
      </c>
      <c r="LM160" t="s">
        <v>2239</v>
      </c>
      <c r="LN160">
        <v>1200</v>
      </c>
      <c r="LO160" t="s">
        <v>2336</v>
      </c>
      <c r="LR160">
        <v>20</v>
      </c>
      <c r="LS160">
        <v>4</v>
      </c>
      <c r="LT160">
        <v>0</v>
      </c>
      <c r="LU160">
        <v>100</v>
      </c>
      <c r="LV160">
        <v>100</v>
      </c>
      <c r="LX160" t="s">
        <v>2239</v>
      </c>
      <c r="LY160">
        <v>600</v>
      </c>
      <c r="LZ160" t="s">
        <v>2336</v>
      </c>
      <c r="MC160">
        <v>20</v>
      </c>
      <c r="MD160">
        <v>4</v>
      </c>
      <c r="ME160">
        <v>0</v>
      </c>
      <c r="MF160">
        <v>100</v>
      </c>
      <c r="MG160">
        <v>100</v>
      </c>
      <c r="PN160" t="s">
        <v>2242</v>
      </c>
      <c r="PO160">
        <v>2000</v>
      </c>
      <c r="PP160" t="s">
        <v>2240</v>
      </c>
      <c r="PS160">
        <v>15</v>
      </c>
      <c r="PT160">
        <v>2</v>
      </c>
      <c r="PU160">
        <v>0</v>
      </c>
      <c r="PV160">
        <v>200</v>
      </c>
      <c r="PW160">
        <v>200</v>
      </c>
      <c r="QM160" t="s">
        <v>2242</v>
      </c>
      <c r="QN160">
        <v>250</v>
      </c>
      <c r="QO160" t="s">
        <v>2240</v>
      </c>
      <c r="QR160">
        <v>21</v>
      </c>
      <c r="QS160">
        <v>2</v>
      </c>
      <c r="QT160">
        <v>0</v>
      </c>
      <c r="QU160">
        <v>1000</v>
      </c>
      <c r="QV160">
        <v>1000</v>
      </c>
      <c r="QX160" t="s">
        <v>2244</v>
      </c>
      <c r="SF160" t="s">
        <v>2245</v>
      </c>
      <c r="SG160">
        <v>1</v>
      </c>
      <c r="SH160">
        <v>0</v>
      </c>
      <c r="SI160">
        <v>0</v>
      </c>
      <c r="SJ160">
        <v>0</v>
      </c>
      <c r="AQG160" t="s">
        <v>2290</v>
      </c>
      <c r="AQH160">
        <v>1</v>
      </c>
      <c r="AQI160">
        <v>0</v>
      </c>
      <c r="AQJ160">
        <v>0</v>
      </c>
      <c r="AQK160">
        <v>0</v>
      </c>
      <c r="AQL160">
        <v>0</v>
      </c>
      <c r="AQM160">
        <v>0</v>
      </c>
      <c r="AQN160">
        <v>0</v>
      </c>
      <c r="AQO160">
        <v>0</v>
      </c>
      <c r="AQP160">
        <v>0</v>
      </c>
      <c r="AQQ160">
        <v>0</v>
      </c>
      <c r="AQS160" t="s">
        <v>2324</v>
      </c>
      <c r="AQT160">
        <v>0</v>
      </c>
      <c r="AQU160">
        <v>0</v>
      </c>
      <c r="AQV160">
        <v>0</v>
      </c>
      <c r="AQW160">
        <v>1</v>
      </c>
      <c r="AQX160">
        <v>0</v>
      </c>
      <c r="AQY160">
        <v>0</v>
      </c>
      <c r="AQZ160">
        <v>0</v>
      </c>
      <c r="ARA160">
        <v>0</v>
      </c>
      <c r="ARB160">
        <v>0</v>
      </c>
      <c r="ARC160">
        <v>0</v>
      </c>
      <c r="ARD160">
        <v>0</v>
      </c>
      <c r="ARF160" t="s">
        <v>2352</v>
      </c>
      <c r="ARG160" t="s">
        <v>2331</v>
      </c>
      <c r="ARH160" t="s">
        <v>2325</v>
      </c>
      <c r="ARI160">
        <v>0</v>
      </c>
      <c r="ARJ160">
        <v>1</v>
      </c>
      <c r="ARK160">
        <v>0</v>
      </c>
      <c r="ARL160">
        <v>0</v>
      </c>
      <c r="ARM160">
        <v>0</v>
      </c>
      <c r="ARN160">
        <v>0</v>
      </c>
      <c r="ARP160" t="s">
        <v>2244</v>
      </c>
      <c r="ASA160" t="s">
        <v>2259</v>
      </c>
      <c r="ASB160" t="s">
        <v>2290</v>
      </c>
      <c r="ASC160">
        <v>1</v>
      </c>
      <c r="ASD160">
        <v>0</v>
      </c>
      <c r="ASE160">
        <v>0</v>
      </c>
      <c r="ASF160">
        <v>0</v>
      </c>
      <c r="ASG160">
        <v>0</v>
      </c>
      <c r="ASH160">
        <v>0</v>
      </c>
      <c r="ASI160">
        <v>0</v>
      </c>
      <c r="ASJ160">
        <v>0</v>
      </c>
      <c r="ASK160">
        <v>0</v>
      </c>
      <c r="ASL160">
        <v>0</v>
      </c>
      <c r="ASN160" t="s">
        <v>2290</v>
      </c>
      <c r="ASO160">
        <v>1</v>
      </c>
      <c r="ASP160">
        <v>0</v>
      </c>
      <c r="ASQ160">
        <v>0</v>
      </c>
      <c r="ASR160">
        <v>0</v>
      </c>
      <c r="ASS160">
        <v>0</v>
      </c>
      <c r="AST160">
        <v>0</v>
      </c>
      <c r="ASU160">
        <v>0</v>
      </c>
      <c r="ASV160">
        <v>0</v>
      </c>
      <c r="ASW160">
        <v>0</v>
      </c>
      <c r="ASX160">
        <v>0</v>
      </c>
      <c r="ASZ160" t="s">
        <v>2290</v>
      </c>
      <c r="ATA160">
        <v>1</v>
      </c>
      <c r="ATB160">
        <v>0</v>
      </c>
      <c r="ATC160">
        <v>0</v>
      </c>
      <c r="ATD160">
        <v>0</v>
      </c>
      <c r="ATE160">
        <v>0</v>
      </c>
      <c r="ATF160">
        <v>0</v>
      </c>
      <c r="ATG160">
        <v>0</v>
      </c>
      <c r="ATH160">
        <v>0</v>
      </c>
      <c r="ATI160">
        <v>0</v>
      </c>
      <c r="ATK160" t="s">
        <v>2290</v>
      </c>
      <c r="ATL160">
        <v>1</v>
      </c>
      <c r="ATM160">
        <v>0</v>
      </c>
      <c r="ATN160">
        <v>0</v>
      </c>
      <c r="ATO160">
        <v>0</v>
      </c>
      <c r="ATP160">
        <v>0</v>
      </c>
      <c r="ATQ160">
        <v>0</v>
      </c>
      <c r="ATR160">
        <v>0</v>
      </c>
      <c r="ATS160">
        <v>0</v>
      </c>
      <c r="ATT160">
        <v>0</v>
      </c>
      <c r="ATV160" t="s">
        <v>2264</v>
      </c>
      <c r="ATZ160" t="s">
        <v>2264</v>
      </c>
      <c r="AUI160">
        <v>546188929</v>
      </c>
      <c r="AUJ160" s="165">
        <v>45375.744537037041</v>
      </c>
      <c r="AUM160" t="s">
        <v>2265</v>
      </c>
      <c r="AUN160" t="s">
        <v>2266</v>
      </c>
      <c r="AUO160" t="s">
        <v>2267</v>
      </c>
    </row>
    <row r="161" spans="1:534 1125:1237" x14ac:dyDescent="0.35">
      <c r="A161">
        <v>160</v>
      </c>
      <c r="B161" t="s">
        <v>2847</v>
      </c>
      <c r="C161" s="165">
        <v>45375</v>
      </c>
      <c r="D161" t="s">
        <v>2823</v>
      </c>
      <c r="E161" t="s">
        <v>2824</v>
      </c>
      <c r="F161" s="165">
        <v>45375.776004664353</v>
      </c>
      <c r="G161" s="165">
        <v>45375.817219386583</v>
      </c>
      <c r="H161" t="s">
        <v>2229</v>
      </c>
      <c r="K161" t="s">
        <v>2671</v>
      </c>
      <c r="L161" s="165">
        <v>45375</v>
      </c>
      <c r="M161" t="s">
        <v>81</v>
      </c>
      <c r="N161" t="s">
        <v>2296</v>
      </c>
      <c r="O161" t="s">
        <v>86</v>
      </c>
      <c r="P161" t="s">
        <v>2233</v>
      </c>
      <c r="S161" t="s">
        <v>2673</v>
      </c>
      <c r="T161" t="s">
        <v>2825</v>
      </c>
      <c r="V161" t="s">
        <v>2236</v>
      </c>
      <c r="X161" t="s">
        <v>2237</v>
      </c>
      <c r="AA161" t="s">
        <v>2290</v>
      </c>
      <c r="AB161">
        <v>0</v>
      </c>
      <c r="AC161">
        <v>0</v>
      </c>
      <c r="AD161">
        <v>0</v>
      </c>
      <c r="AE161">
        <v>1</v>
      </c>
      <c r="AF161">
        <v>1</v>
      </c>
      <c r="AI161"/>
      <c r="EK161" t="s">
        <v>2290</v>
      </c>
      <c r="EL161">
        <v>0</v>
      </c>
      <c r="EM161">
        <v>0</v>
      </c>
      <c r="EN161">
        <v>0</v>
      </c>
      <c r="EO161">
        <v>0</v>
      </c>
      <c r="EP161">
        <v>1</v>
      </c>
      <c r="EQ161">
        <v>1</v>
      </c>
      <c r="JB161" t="s">
        <v>2848</v>
      </c>
      <c r="JC161">
        <v>0</v>
      </c>
      <c r="JD161">
        <v>0</v>
      </c>
      <c r="JE161">
        <v>0</v>
      </c>
      <c r="JF161">
        <v>0</v>
      </c>
      <c r="JG161">
        <v>0</v>
      </c>
      <c r="JH161">
        <v>1</v>
      </c>
      <c r="JI161">
        <v>1</v>
      </c>
      <c r="JJ161">
        <v>1</v>
      </c>
      <c r="JK161">
        <v>1</v>
      </c>
      <c r="JL161">
        <v>0</v>
      </c>
      <c r="JM161">
        <v>0</v>
      </c>
      <c r="JN161">
        <v>0</v>
      </c>
      <c r="JO161">
        <v>0</v>
      </c>
      <c r="JP161">
        <v>0</v>
      </c>
      <c r="JQ161">
        <v>0</v>
      </c>
      <c r="JR161">
        <v>0</v>
      </c>
      <c r="JS161">
        <v>4</v>
      </c>
      <c r="JT161">
        <v>6</v>
      </c>
      <c r="MI161" t="s">
        <v>2242</v>
      </c>
      <c r="MJ161">
        <v>500</v>
      </c>
      <c r="MK161" t="s">
        <v>2240</v>
      </c>
      <c r="MN161">
        <v>25</v>
      </c>
      <c r="MO161">
        <v>2</v>
      </c>
      <c r="MP161">
        <v>0</v>
      </c>
      <c r="MQ161">
        <v>100</v>
      </c>
      <c r="MR161">
        <v>100</v>
      </c>
      <c r="MT161" t="s">
        <v>2242</v>
      </c>
      <c r="MU161">
        <v>125</v>
      </c>
      <c r="MV161" t="s">
        <v>2240</v>
      </c>
      <c r="MY161">
        <v>21</v>
      </c>
      <c r="MZ161">
        <v>2</v>
      </c>
      <c r="NA161">
        <v>0</v>
      </c>
      <c r="NB161">
        <v>120</v>
      </c>
      <c r="NC161">
        <v>120</v>
      </c>
      <c r="NE161" t="s">
        <v>2239</v>
      </c>
      <c r="NF161" t="s">
        <v>2252</v>
      </c>
      <c r="NG161">
        <v>0</v>
      </c>
      <c r="NH161">
        <v>1</v>
      </c>
      <c r="NI161">
        <v>1</v>
      </c>
      <c r="NK161">
        <v>1000</v>
      </c>
      <c r="NL161">
        <v>2000</v>
      </c>
      <c r="NM161" t="s">
        <v>2240</v>
      </c>
      <c r="NP161">
        <v>14</v>
      </c>
      <c r="NQ161">
        <v>2</v>
      </c>
      <c r="NR161">
        <v>0</v>
      </c>
      <c r="NS161">
        <v>24</v>
      </c>
      <c r="NT161">
        <v>24</v>
      </c>
      <c r="NV161" t="s">
        <v>2242</v>
      </c>
      <c r="NW161">
        <v>2000</v>
      </c>
      <c r="NX161" t="s">
        <v>2240</v>
      </c>
      <c r="OA161">
        <v>30</v>
      </c>
      <c r="OB161">
        <v>2</v>
      </c>
      <c r="OC161">
        <v>0</v>
      </c>
      <c r="OD161">
        <v>60</v>
      </c>
      <c r="OE161">
        <v>60</v>
      </c>
      <c r="QX161" t="s">
        <v>2244</v>
      </c>
      <c r="SF161" t="s">
        <v>2245</v>
      </c>
      <c r="SG161">
        <v>1</v>
      </c>
      <c r="SH161">
        <v>0</v>
      </c>
      <c r="SI161">
        <v>0</v>
      </c>
      <c r="SJ161">
        <v>0</v>
      </c>
      <c r="AQG161" t="s">
        <v>2290</v>
      </c>
      <c r="AQH161">
        <v>1</v>
      </c>
      <c r="AQI161">
        <v>0</v>
      </c>
      <c r="AQJ161">
        <v>0</v>
      </c>
      <c r="AQK161">
        <v>0</v>
      </c>
      <c r="AQL161">
        <v>0</v>
      </c>
      <c r="AQM161">
        <v>0</v>
      </c>
      <c r="AQN161">
        <v>0</v>
      </c>
      <c r="AQO161">
        <v>0</v>
      </c>
      <c r="AQP161">
        <v>0</v>
      </c>
      <c r="AQQ161">
        <v>0</v>
      </c>
      <c r="AQS161" t="s">
        <v>2324</v>
      </c>
      <c r="AQT161">
        <v>0</v>
      </c>
      <c r="AQU161">
        <v>0</v>
      </c>
      <c r="AQV161">
        <v>0</v>
      </c>
      <c r="AQW161">
        <v>1</v>
      </c>
      <c r="AQX161">
        <v>0</v>
      </c>
      <c r="AQY161">
        <v>0</v>
      </c>
      <c r="AQZ161">
        <v>0</v>
      </c>
      <c r="ARA161">
        <v>0</v>
      </c>
      <c r="ARB161">
        <v>0</v>
      </c>
      <c r="ARC161">
        <v>0</v>
      </c>
      <c r="ARD161">
        <v>0</v>
      </c>
      <c r="ARF161" t="s">
        <v>2452</v>
      </c>
      <c r="ARG161" t="s">
        <v>2273</v>
      </c>
      <c r="ARH161" t="s">
        <v>2325</v>
      </c>
      <c r="ARI161">
        <v>0</v>
      </c>
      <c r="ARJ161">
        <v>1</v>
      </c>
      <c r="ARK161">
        <v>0</v>
      </c>
      <c r="ARL161">
        <v>0</v>
      </c>
      <c r="ARM161">
        <v>0</v>
      </c>
      <c r="ARN161">
        <v>0</v>
      </c>
      <c r="ARP161" t="s">
        <v>2244</v>
      </c>
      <c r="ASA161" t="s">
        <v>2259</v>
      </c>
      <c r="ASB161" t="s">
        <v>2290</v>
      </c>
      <c r="ASC161">
        <v>1</v>
      </c>
      <c r="ASD161">
        <v>0</v>
      </c>
      <c r="ASE161">
        <v>0</v>
      </c>
      <c r="ASF161">
        <v>0</v>
      </c>
      <c r="ASG161">
        <v>0</v>
      </c>
      <c r="ASH161">
        <v>0</v>
      </c>
      <c r="ASI161">
        <v>0</v>
      </c>
      <c r="ASJ161">
        <v>0</v>
      </c>
      <c r="ASK161">
        <v>0</v>
      </c>
      <c r="ASL161">
        <v>0</v>
      </c>
      <c r="ASN161" t="s">
        <v>2290</v>
      </c>
      <c r="ASO161">
        <v>1</v>
      </c>
      <c r="ASP161">
        <v>0</v>
      </c>
      <c r="ASQ161">
        <v>0</v>
      </c>
      <c r="ASR161">
        <v>0</v>
      </c>
      <c r="ASS161">
        <v>0</v>
      </c>
      <c r="AST161">
        <v>0</v>
      </c>
      <c r="ASU161">
        <v>0</v>
      </c>
      <c r="ASV161">
        <v>0</v>
      </c>
      <c r="ASW161">
        <v>0</v>
      </c>
      <c r="ASX161">
        <v>0</v>
      </c>
      <c r="ASZ161" t="s">
        <v>2290</v>
      </c>
      <c r="ATA161">
        <v>1</v>
      </c>
      <c r="ATB161">
        <v>0</v>
      </c>
      <c r="ATC161">
        <v>0</v>
      </c>
      <c r="ATD161">
        <v>0</v>
      </c>
      <c r="ATE161">
        <v>0</v>
      </c>
      <c r="ATF161">
        <v>0</v>
      </c>
      <c r="ATG161">
        <v>0</v>
      </c>
      <c r="ATH161">
        <v>0</v>
      </c>
      <c r="ATI161">
        <v>0</v>
      </c>
      <c r="ATK161" t="s">
        <v>2290</v>
      </c>
      <c r="ATL161">
        <v>1</v>
      </c>
      <c r="ATM161">
        <v>0</v>
      </c>
      <c r="ATN161">
        <v>0</v>
      </c>
      <c r="ATO161">
        <v>0</v>
      </c>
      <c r="ATP161">
        <v>0</v>
      </c>
      <c r="ATQ161">
        <v>0</v>
      </c>
      <c r="ATR161">
        <v>0</v>
      </c>
      <c r="ATS161">
        <v>0</v>
      </c>
      <c r="ATT161">
        <v>0</v>
      </c>
      <c r="ATV161" t="s">
        <v>2264</v>
      </c>
      <c r="ATZ161" t="s">
        <v>2264</v>
      </c>
      <c r="AUI161">
        <v>546200930</v>
      </c>
      <c r="AUJ161" s="165">
        <v>45375.819513888877</v>
      </c>
      <c r="AUM161" t="s">
        <v>2265</v>
      </c>
      <c r="AUN161" t="s">
        <v>2266</v>
      </c>
      <c r="AUO161" t="s">
        <v>2267</v>
      </c>
    </row>
    <row r="162" spans="1:534 1125:1237" x14ac:dyDescent="0.35">
      <c r="A162">
        <v>161</v>
      </c>
      <c r="B162" t="s">
        <v>2849</v>
      </c>
      <c r="C162" s="165">
        <v>45375</v>
      </c>
      <c r="D162" t="s">
        <v>2823</v>
      </c>
      <c r="E162" t="s">
        <v>2824</v>
      </c>
      <c r="F162" s="165">
        <v>45375.821133993057</v>
      </c>
      <c r="G162" s="165">
        <v>45375.825453159719</v>
      </c>
      <c r="H162" t="s">
        <v>2229</v>
      </c>
      <c r="K162" t="s">
        <v>2671</v>
      </c>
      <c r="L162" s="165">
        <v>45375</v>
      </c>
      <c r="M162" t="s">
        <v>81</v>
      </c>
      <c r="N162" t="s">
        <v>2296</v>
      </c>
      <c r="O162" t="s">
        <v>86</v>
      </c>
      <c r="P162" t="s">
        <v>2233</v>
      </c>
      <c r="S162" t="s">
        <v>2673</v>
      </c>
      <c r="T162" t="s">
        <v>2825</v>
      </c>
      <c r="V162" t="s">
        <v>2236</v>
      </c>
      <c r="X162" t="s">
        <v>2299</v>
      </c>
      <c r="AA162" t="s">
        <v>2290</v>
      </c>
      <c r="AB162">
        <v>0</v>
      </c>
      <c r="AC162">
        <v>0</v>
      </c>
      <c r="AD162">
        <v>0</v>
      </c>
      <c r="AE162">
        <v>1</v>
      </c>
      <c r="AF162">
        <v>1</v>
      </c>
      <c r="AI162"/>
      <c r="EK162" t="s">
        <v>2742</v>
      </c>
      <c r="EL162">
        <v>1</v>
      </c>
      <c r="EM162">
        <v>1</v>
      </c>
      <c r="EN162">
        <v>0</v>
      </c>
      <c r="EO162">
        <v>0</v>
      </c>
      <c r="EP162">
        <v>0</v>
      </c>
      <c r="EQ162">
        <v>2</v>
      </c>
      <c r="ES162" t="s">
        <v>2242</v>
      </c>
      <c r="ET162">
        <v>4000</v>
      </c>
      <c r="EU162" t="s">
        <v>2240</v>
      </c>
      <c r="EX162">
        <v>30</v>
      </c>
      <c r="EY162">
        <v>2</v>
      </c>
      <c r="EZ162">
        <v>0</v>
      </c>
      <c r="FA162">
        <v>120</v>
      </c>
      <c r="FB162">
        <v>120</v>
      </c>
      <c r="FD162" t="s">
        <v>2242</v>
      </c>
      <c r="FE162">
        <v>7500</v>
      </c>
      <c r="FF162" t="s">
        <v>2240</v>
      </c>
      <c r="FI162">
        <v>25</v>
      </c>
      <c r="FJ162">
        <v>2</v>
      </c>
      <c r="FK162">
        <v>0</v>
      </c>
      <c r="FL162">
        <v>100</v>
      </c>
      <c r="FM162">
        <v>100</v>
      </c>
      <c r="GK162" t="s">
        <v>2244</v>
      </c>
      <c r="HH162" t="s">
        <v>2245</v>
      </c>
      <c r="HI162">
        <v>1</v>
      </c>
      <c r="HJ162">
        <v>0</v>
      </c>
      <c r="HK162">
        <v>0</v>
      </c>
      <c r="HL162">
        <v>0</v>
      </c>
      <c r="JB162" t="s">
        <v>2290</v>
      </c>
      <c r="JC162">
        <v>0</v>
      </c>
      <c r="JD162">
        <v>0</v>
      </c>
      <c r="JE162">
        <v>0</v>
      </c>
      <c r="JF162">
        <v>0</v>
      </c>
      <c r="JG162">
        <v>0</v>
      </c>
      <c r="JH162">
        <v>0</v>
      </c>
      <c r="JI162">
        <v>0</v>
      </c>
      <c r="JJ162">
        <v>0</v>
      </c>
      <c r="JK162">
        <v>0</v>
      </c>
      <c r="JL162">
        <v>0</v>
      </c>
      <c r="JM162">
        <v>0</v>
      </c>
      <c r="JN162">
        <v>0</v>
      </c>
      <c r="JO162">
        <v>0</v>
      </c>
      <c r="JP162">
        <v>0</v>
      </c>
      <c r="JQ162">
        <v>0</v>
      </c>
      <c r="JR162">
        <v>1</v>
      </c>
      <c r="JS162">
        <v>1</v>
      </c>
      <c r="JT162">
        <v>4</v>
      </c>
      <c r="AQG162" t="s">
        <v>2290</v>
      </c>
      <c r="AQH162">
        <v>1</v>
      </c>
      <c r="AQI162">
        <v>0</v>
      </c>
      <c r="AQJ162">
        <v>0</v>
      </c>
      <c r="AQK162">
        <v>0</v>
      </c>
      <c r="AQL162">
        <v>0</v>
      </c>
      <c r="AQM162">
        <v>0</v>
      </c>
      <c r="AQN162">
        <v>0</v>
      </c>
      <c r="AQO162">
        <v>0</v>
      </c>
      <c r="AQP162">
        <v>0</v>
      </c>
      <c r="AQQ162">
        <v>0</v>
      </c>
      <c r="AQS162" t="s">
        <v>2324</v>
      </c>
      <c r="AQT162">
        <v>0</v>
      </c>
      <c r="AQU162">
        <v>0</v>
      </c>
      <c r="AQV162">
        <v>0</v>
      </c>
      <c r="AQW162">
        <v>1</v>
      </c>
      <c r="AQX162">
        <v>0</v>
      </c>
      <c r="AQY162">
        <v>0</v>
      </c>
      <c r="AQZ162">
        <v>0</v>
      </c>
      <c r="ARA162">
        <v>0</v>
      </c>
      <c r="ARB162">
        <v>0</v>
      </c>
      <c r="ARC162">
        <v>0</v>
      </c>
      <c r="ARD162">
        <v>0</v>
      </c>
      <c r="ARF162" t="s">
        <v>2452</v>
      </c>
      <c r="ARG162" t="s">
        <v>2273</v>
      </c>
      <c r="ARH162" t="s">
        <v>2325</v>
      </c>
      <c r="ARI162">
        <v>0</v>
      </c>
      <c r="ARJ162">
        <v>1</v>
      </c>
      <c r="ARK162">
        <v>0</v>
      </c>
      <c r="ARL162">
        <v>0</v>
      </c>
      <c r="ARM162">
        <v>0</v>
      </c>
      <c r="ARN162">
        <v>0</v>
      </c>
      <c r="ARP162" t="s">
        <v>2244</v>
      </c>
      <c r="ASA162" t="s">
        <v>2259</v>
      </c>
      <c r="ASB162" t="s">
        <v>2290</v>
      </c>
      <c r="ASC162">
        <v>1</v>
      </c>
      <c r="ASD162">
        <v>0</v>
      </c>
      <c r="ASE162">
        <v>0</v>
      </c>
      <c r="ASF162">
        <v>0</v>
      </c>
      <c r="ASG162">
        <v>0</v>
      </c>
      <c r="ASH162">
        <v>0</v>
      </c>
      <c r="ASI162">
        <v>0</v>
      </c>
      <c r="ASJ162">
        <v>0</v>
      </c>
      <c r="ASK162">
        <v>0</v>
      </c>
      <c r="ASL162">
        <v>0</v>
      </c>
      <c r="ASN162" t="s">
        <v>2290</v>
      </c>
      <c r="ASO162">
        <v>1</v>
      </c>
      <c r="ASP162">
        <v>0</v>
      </c>
      <c r="ASQ162">
        <v>0</v>
      </c>
      <c r="ASR162">
        <v>0</v>
      </c>
      <c r="ASS162">
        <v>0</v>
      </c>
      <c r="AST162">
        <v>0</v>
      </c>
      <c r="ASU162">
        <v>0</v>
      </c>
      <c r="ASV162">
        <v>0</v>
      </c>
      <c r="ASW162">
        <v>0</v>
      </c>
      <c r="ASX162">
        <v>0</v>
      </c>
      <c r="ASZ162" t="s">
        <v>2290</v>
      </c>
      <c r="ATA162">
        <v>1</v>
      </c>
      <c r="ATB162">
        <v>0</v>
      </c>
      <c r="ATC162">
        <v>0</v>
      </c>
      <c r="ATD162">
        <v>0</v>
      </c>
      <c r="ATE162">
        <v>0</v>
      </c>
      <c r="ATF162">
        <v>0</v>
      </c>
      <c r="ATG162">
        <v>0</v>
      </c>
      <c r="ATH162">
        <v>0</v>
      </c>
      <c r="ATI162">
        <v>0</v>
      </c>
      <c r="ATK162" t="s">
        <v>2290</v>
      </c>
      <c r="ATL162">
        <v>1</v>
      </c>
      <c r="ATM162">
        <v>0</v>
      </c>
      <c r="ATN162">
        <v>0</v>
      </c>
      <c r="ATO162">
        <v>0</v>
      </c>
      <c r="ATP162">
        <v>0</v>
      </c>
      <c r="ATQ162">
        <v>0</v>
      </c>
      <c r="ATR162">
        <v>0</v>
      </c>
      <c r="ATS162">
        <v>0</v>
      </c>
      <c r="ATT162">
        <v>0</v>
      </c>
      <c r="ATV162" t="s">
        <v>2264</v>
      </c>
      <c r="ATZ162" t="s">
        <v>2264</v>
      </c>
      <c r="AUI162">
        <v>546201720</v>
      </c>
      <c r="AUJ162" s="165">
        <v>45375.826099537036</v>
      </c>
      <c r="AUM162" t="s">
        <v>2265</v>
      </c>
      <c r="AUN162" t="s">
        <v>2266</v>
      </c>
      <c r="AUO162" t="s">
        <v>2267</v>
      </c>
    </row>
    <row r="163" spans="1:534 1125:1237" x14ac:dyDescent="0.35">
      <c r="A163">
        <v>162</v>
      </c>
      <c r="B163" t="s">
        <v>2850</v>
      </c>
      <c r="C163" s="165">
        <v>45375</v>
      </c>
      <c r="D163" t="s">
        <v>2823</v>
      </c>
      <c r="E163" t="s">
        <v>2824</v>
      </c>
      <c r="F163" s="165">
        <v>45375.825900509262</v>
      </c>
      <c r="G163" s="165">
        <v>45375.836174710646</v>
      </c>
      <c r="H163" t="s">
        <v>2229</v>
      </c>
      <c r="K163" t="s">
        <v>2671</v>
      </c>
      <c r="L163" s="165">
        <v>45375</v>
      </c>
      <c r="M163" t="s">
        <v>81</v>
      </c>
      <c r="N163" t="s">
        <v>2296</v>
      </c>
      <c r="O163" t="s">
        <v>86</v>
      </c>
      <c r="P163" t="s">
        <v>2233</v>
      </c>
      <c r="S163" t="s">
        <v>2673</v>
      </c>
      <c r="T163" t="s">
        <v>2825</v>
      </c>
      <c r="V163" t="s">
        <v>2236</v>
      </c>
      <c r="X163" t="s">
        <v>2299</v>
      </c>
      <c r="AA163" t="s">
        <v>2290</v>
      </c>
      <c r="AB163">
        <v>0</v>
      </c>
      <c r="AC163">
        <v>0</v>
      </c>
      <c r="AD163">
        <v>0</v>
      </c>
      <c r="AE163">
        <v>1</v>
      </c>
      <c r="AF163">
        <v>1</v>
      </c>
      <c r="AI163"/>
      <c r="EK163" t="s">
        <v>2290</v>
      </c>
      <c r="EL163">
        <v>0</v>
      </c>
      <c r="EM163">
        <v>0</v>
      </c>
      <c r="EN163">
        <v>0</v>
      </c>
      <c r="EO163">
        <v>0</v>
      </c>
      <c r="EP163">
        <v>1</v>
      </c>
      <c r="EQ163">
        <v>1</v>
      </c>
      <c r="JB163" t="s">
        <v>2851</v>
      </c>
      <c r="JC163">
        <v>0</v>
      </c>
      <c r="JD163">
        <v>0</v>
      </c>
      <c r="JE163">
        <v>0</v>
      </c>
      <c r="JF163">
        <v>0</v>
      </c>
      <c r="JG163">
        <v>0</v>
      </c>
      <c r="JH163">
        <v>0</v>
      </c>
      <c r="JI163">
        <v>0</v>
      </c>
      <c r="JJ163">
        <v>0</v>
      </c>
      <c r="JK163">
        <v>0</v>
      </c>
      <c r="JL163">
        <v>0</v>
      </c>
      <c r="JM163">
        <v>1</v>
      </c>
      <c r="JN163">
        <v>0</v>
      </c>
      <c r="JO163">
        <v>0</v>
      </c>
      <c r="JP163">
        <v>1</v>
      </c>
      <c r="JQ163">
        <v>0</v>
      </c>
      <c r="JR163">
        <v>0</v>
      </c>
      <c r="JS163">
        <v>2</v>
      </c>
      <c r="JT163">
        <v>4</v>
      </c>
      <c r="OR163" t="s">
        <v>2242</v>
      </c>
      <c r="OS163">
        <v>2000</v>
      </c>
      <c r="OT163" t="s">
        <v>2240</v>
      </c>
      <c r="OW163">
        <v>30</v>
      </c>
      <c r="OX163">
        <v>2</v>
      </c>
      <c r="OY163">
        <v>0</v>
      </c>
      <c r="OZ163">
        <v>200</v>
      </c>
      <c r="PA163">
        <v>200</v>
      </c>
      <c r="PY163" t="s">
        <v>2242</v>
      </c>
      <c r="PZ163" t="s">
        <v>2244</v>
      </c>
      <c r="QB163">
        <v>3</v>
      </c>
      <c r="QC163">
        <v>1500</v>
      </c>
      <c r="QD163" t="s">
        <v>2240</v>
      </c>
      <c r="QG163">
        <v>30</v>
      </c>
      <c r="QH163">
        <v>2</v>
      </c>
      <c r="QI163">
        <v>0</v>
      </c>
      <c r="QJ163">
        <v>720</v>
      </c>
      <c r="QK163">
        <v>720</v>
      </c>
      <c r="QX163" t="s">
        <v>2244</v>
      </c>
      <c r="SF163" t="s">
        <v>2245</v>
      </c>
      <c r="SG163">
        <v>1</v>
      </c>
      <c r="SH163">
        <v>0</v>
      </c>
      <c r="SI163">
        <v>0</v>
      </c>
      <c r="SJ163">
        <v>0</v>
      </c>
      <c r="AQG163" t="s">
        <v>2290</v>
      </c>
      <c r="AQH163">
        <v>1</v>
      </c>
      <c r="AQI163">
        <v>0</v>
      </c>
      <c r="AQJ163">
        <v>0</v>
      </c>
      <c r="AQK163">
        <v>0</v>
      </c>
      <c r="AQL163">
        <v>0</v>
      </c>
      <c r="AQM163">
        <v>0</v>
      </c>
      <c r="AQN163">
        <v>0</v>
      </c>
      <c r="AQO163">
        <v>0</v>
      </c>
      <c r="AQP163">
        <v>0</v>
      </c>
      <c r="AQQ163">
        <v>0</v>
      </c>
      <c r="AQS163" t="s">
        <v>2324</v>
      </c>
      <c r="AQT163">
        <v>0</v>
      </c>
      <c r="AQU163">
        <v>0</v>
      </c>
      <c r="AQV163">
        <v>0</v>
      </c>
      <c r="AQW163">
        <v>1</v>
      </c>
      <c r="AQX163">
        <v>0</v>
      </c>
      <c r="AQY163">
        <v>0</v>
      </c>
      <c r="AQZ163">
        <v>0</v>
      </c>
      <c r="ARA163">
        <v>0</v>
      </c>
      <c r="ARB163">
        <v>0</v>
      </c>
      <c r="ARC163">
        <v>0</v>
      </c>
      <c r="ARD163">
        <v>0</v>
      </c>
      <c r="ARF163" t="s">
        <v>2257</v>
      </c>
      <c r="ARG163" t="s">
        <v>2435</v>
      </c>
      <c r="ARH163" t="s">
        <v>2325</v>
      </c>
      <c r="ARI163">
        <v>0</v>
      </c>
      <c r="ARJ163">
        <v>1</v>
      </c>
      <c r="ARK163">
        <v>0</v>
      </c>
      <c r="ARL163">
        <v>0</v>
      </c>
      <c r="ARM163">
        <v>0</v>
      </c>
      <c r="ARN163">
        <v>0</v>
      </c>
      <c r="ARP163" t="s">
        <v>2244</v>
      </c>
      <c r="ASA163" t="s">
        <v>2259</v>
      </c>
      <c r="ASB163" t="s">
        <v>2290</v>
      </c>
      <c r="ASC163">
        <v>1</v>
      </c>
      <c r="ASD163">
        <v>0</v>
      </c>
      <c r="ASE163">
        <v>0</v>
      </c>
      <c r="ASF163">
        <v>0</v>
      </c>
      <c r="ASG163">
        <v>0</v>
      </c>
      <c r="ASH163">
        <v>0</v>
      </c>
      <c r="ASI163">
        <v>0</v>
      </c>
      <c r="ASJ163">
        <v>0</v>
      </c>
      <c r="ASK163">
        <v>0</v>
      </c>
      <c r="ASL163">
        <v>0</v>
      </c>
      <c r="ASN163" t="s">
        <v>2290</v>
      </c>
      <c r="ASO163">
        <v>1</v>
      </c>
      <c r="ASP163">
        <v>0</v>
      </c>
      <c r="ASQ163">
        <v>0</v>
      </c>
      <c r="ASR163">
        <v>0</v>
      </c>
      <c r="ASS163">
        <v>0</v>
      </c>
      <c r="AST163">
        <v>0</v>
      </c>
      <c r="ASU163">
        <v>0</v>
      </c>
      <c r="ASV163">
        <v>0</v>
      </c>
      <c r="ASW163">
        <v>0</v>
      </c>
      <c r="ASX163">
        <v>0</v>
      </c>
      <c r="ASZ163" t="s">
        <v>2290</v>
      </c>
      <c r="ATA163">
        <v>1</v>
      </c>
      <c r="ATB163">
        <v>0</v>
      </c>
      <c r="ATC163">
        <v>0</v>
      </c>
      <c r="ATD163">
        <v>0</v>
      </c>
      <c r="ATE163">
        <v>0</v>
      </c>
      <c r="ATF163">
        <v>0</v>
      </c>
      <c r="ATG163">
        <v>0</v>
      </c>
      <c r="ATH163">
        <v>0</v>
      </c>
      <c r="ATI163">
        <v>0</v>
      </c>
      <c r="ATK163" t="s">
        <v>2290</v>
      </c>
      <c r="ATL163">
        <v>1</v>
      </c>
      <c r="ATM163">
        <v>0</v>
      </c>
      <c r="ATN163">
        <v>0</v>
      </c>
      <c r="ATO163">
        <v>0</v>
      </c>
      <c r="ATP163">
        <v>0</v>
      </c>
      <c r="ATQ163">
        <v>0</v>
      </c>
      <c r="ATR163">
        <v>0</v>
      </c>
      <c r="ATS163">
        <v>0</v>
      </c>
      <c r="ATT163">
        <v>0</v>
      </c>
      <c r="ATV163" t="s">
        <v>2264</v>
      </c>
      <c r="ATZ163" t="s">
        <v>2264</v>
      </c>
      <c r="AUI163">
        <v>546203625</v>
      </c>
      <c r="AUJ163" s="165">
        <v>45375.836886574078</v>
      </c>
      <c r="AUM163" t="s">
        <v>2265</v>
      </c>
      <c r="AUN163" t="s">
        <v>2266</v>
      </c>
      <c r="AUO163" t="s">
        <v>2267</v>
      </c>
    </row>
    <row r="164" spans="1:534 1125:1237" x14ac:dyDescent="0.35">
      <c r="A164">
        <v>163</v>
      </c>
      <c r="B164" t="s">
        <v>2852</v>
      </c>
      <c r="C164" s="165">
        <v>45375</v>
      </c>
      <c r="D164" t="s">
        <v>2823</v>
      </c>
      <c r="E164" t="s">
        <v>2824</v>
      </c>
      <c r="F164" s="165">
        <v>45375.83669059028</v>
      </c>
      <c r="G164" s="165">
        <v>45375.842447384261</v>
      </c>
      <c r="H164" t="s">
        <v>2229</v>
      </c>
      <c r="K164" t="s">
        <v>2671</v>
      </c>
      <c r="L164" s="165">
        <v>45375</v>
      </c>
      <c r="M164" t="s">
        <v>81</v>
      </c>
      <c r="N164" t="s">
        <v>2296</v>
      </c>
      <c r="O164" t="s">
        <v>86</v>
      </c>
      <c r="P164" t="s">
        <v>2233</v>
      </c>
      <c r="S164" t="s">
        <v>2673</v>
      </c>
      <c r="T164" t="s">
        <v>2825</v>
      </c>
      <c r="V164" t="s">
        <v>2236</v>
      </c>
      <c r="X164" t="s">
        <v>2299</v>
      </c>
      <c r="AA164" t="s">
        <v>2290</v>
      </c>
      <c r="AB164">
        <v>0</v>
      </c>
      <c r="AC164">
        <v>0</v>
      </c>
      <c r="AD164">
        <v>0</v>
      </c>
      <c r="AE164">
        <v>1</v>
      </c>
      <c r="AF164">
        <v>1</v>
      </c>
      <c r="AI164"/>
      <c r="EK164" t="s">
        <v>2290</v>
      </c>
      <c r="EL164">
        <v>0</v>
      </c>
      <c r="EM164">
        <v>0</v>
      </c>
      <c r="EN164">
        <v>0</v>
      </c>
      <c r="EO164">
        <v>0</v>
      </c>
      <c r="EP164">
        <v>1</v>
      </c>
      <c r="EQ164">
        <v>1</v>
      </c>
      <c r="JB164" t="s">
        <v>2851</v>
      </c>
      <c r="JC164">
        <v>0</v>
      </c>
      <c r="JD164">
        <v>0</v>
      </c>
      <c r="JE164">
        <v>0</v>
      </c>
      <c r="JF164">
        <v>0</v>
      </c>
      <c r="JG164">
        <v>0</v>
      </c>
      <c r="JH164">
        <v>0</v>
      </c>
      <c r="JI164">
        <v>0</v>
      </c>
      <c r="JJ164">
        <v>0</v>
      </c>
      <c r="JK164">
        <v>0</v>
      </c>
      <c r="JL164">
        <v>0</v>
      </c>
      <c r="JM164">
        <v>1</v>
      </c>
      <c r="JN164">
        <v>0</v>
      </c>
      <c r="JO164">
        <v>0</v>
      </c>
      <c r="JP164">
        <v>1</v>
      </c>
      <c r="JQ164">
        <v>0</v>
      </c>
      <c r="JR164">
        <v>0</v>
      </c>
      <c r="JS164">
        <v>2</v>
      </c>
      <c r="JT164">
        <v>4</v>
      </c>
      <c r="OR164" t="s">
        <v>2242</v>
      </c>
      <c r="OS164">
        <v>2000</v>
      </c>
      <c r="OT164" t="s">
        <v>2240</v>
      </c>
      <c r="OW164">
        <v>20</v>
      </c>
      <c r="OX164">
        <v>2</v>
      </c>
      <c r="OY164">
        <v>0</v>
      </c>
      <c r="OZ164">
        <v>60</v>
      </c>
      <c r="PA164">
        <v>60</v>
      </c>
      <c r="PY164" t="s">
        <v>2242</v>
      </c>
      <c r="PZ164" t="s">
        <v>2236</v>
      </c>
      <c r="QA164">
        <v>1000</v>
      </c>
      <c r="QD164" t="s">
        <v>2240</v>
      </c>
      <c r="QG164">
        <v>30</v>
      </c>
      <c r="QH164">
        <v>2</v>
      </c>
      <c r="QI164">
        <v>0</v>
      </c>
      <c r="QJ164">
        <v>360</v>
      </c>
      <c r="QK164">
        <v>360</v>
      </c>
      <c r="QX164" t="s">
        <v>2244</v>
      </c>
      <c r="SF164" t="s">
        <v>2245</v>
      </c>
      <c r="SG164">
        <v>1</v>
      </c>
      <c r="SH164">
        <v>0</v>
      </c>
      <c r="SI164">
        <v>0</v>
      </c>
      <c r="SJ164">
        <v>0</v>
      </c>
      <c r="AQG164" t="s">
        <v>2290</v>
      </c>
      <c r="AQH164">
        <v>1</v>
      </c>
      <c r="AQI164">
        <v>0</v>
      </c>
      <c r="AQJ164">
        <v>0</v>
      </c>
      <c r="AQK164">
        <v>0</v>
      </c>
      <c r="AQL164">
        <v>0</v>
      </c>
      <c r="AQM164">
        <v>0</v>
      </c>
      <c r="AQN164">
        <v>0</v>
      </c>
      <c r="AQO164">
        <v>0</v>
      </c>
      <c r="AQP164">
        <v>0</v>
      </c>
      <c r="AQQ164">
        <v>0</v>
      </c>
      <c r="AQS164" t="s">
        <v>2324</v>
      </c>
      <c r="AQT164">
        <v>0</v>
      </c>
      <c r="AQU164">
        <v>0</v>
      </c>
      <c r="AQV164">
        <v>0</v>
      </c>
      <c r="AQW164">
        <v>1</v>
      </c>
      <c r="AQX164">
        <v>0</v>
      </c>
      <c r="AQY164">
        <v>0</v>
      </c>
      <c r="AQZ164">
        <v>0</v>
      </c>
      <c r="ARA164">
        <v>0</v>
      </c>
      <c r="ARB164">
        <v>0</v>
      </c>
      <c r="ARC164">
        <v>0</v>
      </c>
      <c r="ARD164">
        <v>0</v>
      </c>
      <c r="ARF164" t="s">
        <v>2452</v>
      </c>
      <c r="ARG164" t="s">
        <v>2273</v>
      </c>
      <c r="ARH164" t="s">
        <v>2325</v>
      </c>
      <c r="ARI164">
        <v>0</v>
      </c>
      <c r="ARJ164">
        <v>1</v>
      </c>
      <c r="ARK164">
        <v>0</v>
      </c>
      <c r="ARL164">
        <v>0</v>
      </c>
      <c r="ARM164">
        <v>0</v>
      </c>
      <c r="ARN164">
        <v>0</v>
      </c>
      <c r="ARP164" t="s">
        <v>2244</v>
      </c>
      <c r="ASA164" t="s">
        <v>2259</v>
      </c>
      <c r="ASB164" t="s">
        <v>2290</v>
      </c>
      <c r="ASC164">
        <v>1</v>
      </c>
      <c r="ASD164">
        <v>0</v>
      </c>
      <c r="ASE164">
        <v>0</v>
      </c>
      <c r="ASF164">
        <v>0</v>
      </c>
      <c r="ASG164">
        <v>0</v>
      </c>
      <c r="ASH164">
        <v>0</v>
      </c>
      <c r="ASI164">
        <v>0</v>
      </c>
      <c r="ASJ164">
        <v>0</v>
      </c>
      <c r="ASK164">
        <v>0</v>
      </c>
      <c r="ASL164">
        <v>0</v>
      </c>
      <c r="ASN164" t="s">
        <v>2290</v>
      </c>
      <c r="ASO164">
        <v>1</v>
      </c>
      <c r="ASP164">
        <v>0</v>
      </c>
      <c r="ASQ164">
        <v>0</v>
      </c>
      <c r="ASR164">
        <v>0</v>
      </c>
      <c r="ASS164">
        <v>0</v>
      </c>
      <c r="AST164">
        <v>0</v>
      </c>
      <c r="ASU164">
        <v>0</v>
      </c>
      <c r="ASV164">
        <v>0</v>
      </c>
      <c r="ASW164">
        <v>0</v>
      </c>
      <c r="ASX164">
        <v>0</v>
      </c>
      <c r="ASZ164" t="s">
        <v>2290</v>
      </c>
      <c r="ATA164">
        <v>1</v>
      </c>
      <c r="ATB164">
        <v>0</v>
      </c>
      <c r="ATC164">
        <v>0</v>
      </c>
      <c r="ATD164">
        <v>0</v>
      </c>
      <c r="ATE164">
        <v>0</v>
      </c>
      <c r="ATF164">
        <v>0</v>
      </c>
      <c r="ATG164">
        <v>0</v>
      </c>
      <c r="ATH164">
        <v>0</v>
      </c>
      <c r="ATI164">
        <v>0</v>
      </c>
      <c r="ATK164" t="s">
        <v>2290</v>
      </c>
      <c r="ATL164">
        <v>1</v>
      </c>
      <c r="ATM164">
        <v>0</v>
      </c>
      <c r="ATN164">
        <v>0</v>
      </c>
      <c r="ATO164">
        <v>0</v>
      </c>
      <c r="ATP164">
        <v>0</v>
      </c>
      <c r="ATQ164">
        <v>0</v>
      </c>
      <c r="ATR164">
        <v>0</v>
      </c>
      <c r="ATS164">
        <v>0</v>
      </c>
      <c r="ATT164">
        <v>0</v>
      </c>
      <c r="ATV164" t="s">
        <v>2264</v>
      </c>
      <c r="ATZ164" t="s">
        <v>2264</v>
      </c>
      <c r="AUI164">
        <v>546204269</v>
      </c>
      <c r="AUJ164" s="165">
        <v>45375.843078703707</v>
      </c>
      <c r="AUM164" t="s">
        <v>2265</v>
      </c>
      <c r="AUN164" t="s">
        <v>2266</v>
      </c>
      <c r="AUO164" t="s">
        <v>2267</v>
      </c>
    </row>
    <row r="165" spans="1:534 1125:1237" x14ac:dyDescent="0.35">
      <c r="A165">
        <v>164</v>
      </c>
      <c r="B165" t="s">
        <v>2853</v>
      </c>
      <c r="C165" s="165">
        <v>45375</v>
      </c>
      <c r="D165" t="s">
        <v>2823</v>
      </c>
      <c r="E165" t="s">
        <v>2824</v>
      </c>
      <c r="F165" s="165">
        <v>45375.843215868052</v>
      </c>
      <c r="G165" s="165">
        <v>45375.847637222221</v>
      </c>
      <c r="H165" t="s">
        <v>2229</v>
      </c>
      <c r="K165" t="s">
        <v>2671</v>
      </c>
      <c r="L165" s="165">
        <v>45375</v>
      </c>
      <c r="M165" t="s">
        <v>81</v>
      </c>
      <c r="N165" t="s">
        <v>2296</v>
      </c>
      <c r="O165" t="s">
        <v>86</v>
      </c>
      <c r="P165" t="s">
        <v>2233</v>
      </c>
      <c r="S165" t="s">
        <v>2673</v>
      </c>
      <c r="T165" t="s">
        <v>2825</v>
      </c>
      <c r="V165" t="s">
        <v>2236</v>
      </c>
      <c r="X165" t="s">
        <v>2299</v>
      </c>
      <c r="AA165" t="s">
        <v>2290</v>
      </c>
      <c r="AB165">
        <v>0</v>
      </c>
      <c r="AC165">
        <v>0</v>
      </c>
      <c r="AD165">
        <v>0</v>
      </c>
      <c r="AE165">
        <v>1</v>
      </c>
      <c r="AF165">
        <v>1</v>
      </c>
      <c r="AI165"/>
      <c r="EK165" t="s">
        <v>2290</v>
      </c>
      <c r="EL165">
        <v>0</v>
      </c>
      <c r="EM165">
        <v>0</v>
      </c>
      <c r="EN165">
        <v>0</v>
      </c>
      <c r="EO165">
        <v>0</v>
      </c>
      <c r="EP165">
        <v>1</v>
      </c>
      <c r="EQ165">
        <v>1</v>
      </c>
      <c r="JB165" t="s">
        <v>2533</v>
      </c>
      <c r="JC165">
        <v>0</v>
      </c>
      <c r="JD165">
        <v>0</v>
      </c>
      <c r="JE165">
        <v>0</v>
      </c>
      <c r="JF165">
        <v>0</v>
      </c>
      <c r="JG165">
        <v>0</v>
      </c>
      <c r="JH165">
        <v>0</v>
      </c>
      <c r="JI165">
        <v>0</v>
      </c>
      <c r="JJ165">
        <v>0</v>
      </c>
      <c r="JK165">
        <v>0</v>
      </c>
      <c r="JL165">
        <v>0</v>
      </c>
      <c r="JM165">
        <v>0</v>
      </c>
      <c r="JN165">
        <v>0</v>
      </c>
      <c r="JO165">
        <v>0</v>
      </c>
      <c r="JP165">
        <v>1</v>
      </c>
      <c r="JQ165">
        <v>0</v>
      </c>
      <c r="JR165">
        <v>0</v>
      </c>
      <c r="JS165">
        <v>1</v>
      </c>
      <c r="JT165">
        <v>3</v>
      </c>
      <c r="PY165" t="s">
        <v>2242</v>
      </c>
      <c r="PZ165" t="s">
        <v>2236</v>
      </c>
      <c r="QA165">
        <v>1000</v>
      </c>
      <c r="QD165" t="s">
        <v>2240</v>
      </c>
      <c r="QG165">
        <v>30</v>
      </c>
      <c r="QH165">
        <v>2</v>
      </c>
      <c r="QI165">
        <v>0</v>
      </c>
      <c r="QJ165">
        <v>720</v>
      </c>
      <c r="QK165">
        <v>720</v>
      </c>
      <c r="QX165" t="s">
        <v>2244</v>
      </c>
      <c r="SF165" t="s">
        <v>2245</v>
      </c>
      <c r="SG165">
        <v>1</v>
      </c>
      <c r="SH165">
        <v>0</v>
      </c>
      <c r="SI165">
        <v>0</v>
      </c>
      <c r="SJ165">
        <v>0</v>
      </c>
      <c r="AQG165" t="s">
        <v>2290</v>
      </c>
      <c r="AQH165">
        <v>1</v>
      </c>
      <c r="AQI165">
        <v>0</v>
      </c>
      <c r="AQJ165">
        <v>0</v>
      </c>
      <c r="AQK165">
        <v>0</v>
      </c>
      <c r="AQL165">
        <v>0</v>
      </c>
      <c r="AQM165">
        <v>0</v>
      </c>
      <c r="AQN165">
        <v>0</v>
      </c>
      <c r="AQO165">
        <v>0</v>
      </c>
      <c r="AQP165">
        <v>0</v>
      </c>
      <c r="AQQ165">
        <v>0</v>
      </c>
      <c r="AQS165" t="s">
        <v>2324</v>
      </c>
      <c r="AQT165">
        <v>0</v>
      </c>
      <c r="AQU165">
        <v>0</v>
      </c>
      <c r="AQV165">
        <v>0</v>
      </c>
      <c r="AQW165">
        <v>1</v>
      </c>
      <c r="AQX165">
        <v>0</v>
      </c>
      <c r="AQY165">
        <v>0</v>
      </c>
      <c r="AQZ165">
        <v>0</v>
      </c>
      <c r="ARA165">
        <v>0</v>
      </c>
      <c r="ARB165">
        <v>0</v>
      </c>
      <c r="ARC165">
        <v>0</v>
      </c>
      <c r="ARD165">
        <v>0</v>
      </c>
      <c r="ARF165" t="s">
        <v>2352</v>
      </c>
      <c r="ARG165" t="s">
        <v>2305</v>
      </c>
      <c r="ARH165" t="s">
        <v>2325</v>
      </c>
      <c r="ARI165">
        <v>0</v>
      </c>
      <c r="ARJ165">
        <v>1</v>
      </c>
      <c r="ARK165">
        <v>0</v>
      </c>
      <c r="ARL165">
        <v>0</v>
      </c>
      <c r="ARM165">
        <v>0</v>
      </c>
      <c r="ARN165">
        <v>0</v>
      </c>
      <c r="ARP165" t="s">
        <v>2244</v>
      </c>
      <c r="ASA165" t="s">
        <v>2259</v>
      </c>
      <c r="ASB165" t="s">
        <v>2290</v>
      </c>
      <c r="ASC165">
        <v>1</v>
      </c>
      <c r="ASD165">
        <v>0</v>
      </c>
      <c r="ASE165">
        <v>0</v>
      </c>
      <c r="ASF165">
        <v>0</v>
      </c>
      <c r="ASG165">
        <v>0</v>
      </c>
      <c r="ASH165">
        <v>0</v>
      </c>
      <c r="ASI165">
        <v>0</v>
      </c>
      <c r="ASJ165">
        <v>0</v>
      </c>
      <c r="ASK165">
        <v>0</v>
      </c>
      <c r="ASL165">
        <v>0</v>
      </c>
      <c r="ASN165" t="s">
        <v>2290</v>
      </c>
      <c r="ASO165">
        <v>1</v>
      </c>
      <c r="ASP165">
        <v>0</v>
      </c>
      <c r="ASQ165">
        <v>0</v>
      </c>
      <c r="ASR165">
        <v>0</v>
      </c>
      <c r="ASS165">
        <v>0</v>
      </c>
      <c r="AST165">
        <v>0</v>
      </c>
      <c r="ASU165">
        <v>0</v>
      </c>
      <c r="ASV165">
        <v>0</v>
      </c>
      <c r="ASW165">
        <v>0</v>
      </c>
      <c r="ASX165">
        <v>0</v>
      </c>
      <c r="ASZ165" t="s">
        <v>2290</v>
      </c>
      <c r="ATA165">
        <v>1</v>
      </c>
      <c r="ATB165">
        <v>0</v>
      </c>
      <c r="ATC165">
        <v>0</v>
      </c>
      <c r="ATD165">
        <v>0</v>
      </c>
      <c r="ATE165">
        <v>0</v>
      </c>
      <c r="ATF165">
        <v>0</v>
      </c>
      <c r="ATG165">
        <v>0</v>
      </c>
      <c r="ATH165">
        <v>0</v>
      </c>
      <c r="ATI165">
        <v>0</v>
      </c>
      <c r="ATK165" t="s">
        <v>2290</v>
      </c>
      <c r="ATL165">
        <v>1</v>
      </c>
      <c r="ATM165">
        <v>0</v>
      </c>
      <c r="ATN165">
        <v>0</v>
      </c>
      <c r="ATO165">
        <v>0</v>
      </c>
      <c r="ATP165">
        <v>0</v>
      </c>
      <c r="ATQ165">
        <v>0</v>
      </c>
      <c r="ATR165">
        <v>0</v>
      </c>
      <c r="ATS165">
        <v>0</v>
      </c>
      <c r="ATT165">
        <v>0</v>
      </c>
      <c r="ATV165" t="s">
        <v>2264</v>
      </c>
      <c r="ATZ165" t="s">
        <v>2264</v>
      </c>
      <c r="AUI165">
        <v>546204864</v>
      </c>
      <c r="AUJ165" s="165">
        <v>45375.848425925928</v>
      </c>
      <c r="AUM165" t="s">
        <v>2265</v>
      </c>
      <c r="AUN165" t="s">
        <v>2266</v>
      </c>
      <c r="AUO165" t="s">
        <v>2267</v>
      </c>
    </row>
    <row r="166" spans="1:534 1125:1237" x14ac:dyDescent="0.35">
      <c r="A166">
        <v>165</v>
      </c>
      <c r="B166" t="s">
        <v>2854</v>
      </c>
      <c r="C166" s="165">
        <v>45373</v>
      </c>
      <c r="D166" t="s">
        <v>2855</v>
      </c>
      <c r="E166" t="s">
        <v>2856</v>
      </c>
      <c r="F166" s="165">
        <v>45373.375068622678</v>
      </c>
      <c r="G166" s="165">
        <v>45375.916923136567</v>
      </c>
      <c r="H166" t="s">
        <v>2229</v>
      </c>
      <c r="K166" t="s">
        <v>2671</v>
      </c>
      <c r="L166" s="165">
        <v>45373</v>
      </c>
      <c r="M166" t="s">
        <v>81</v>
      </c>
      <c r="N166" t="s">
        <v>2296</v>
      </c>
      <c r="O166" t="s">
        <v>84</v>
      </c>
      <c r="P166" t="s">
        <v>2233</v>
      </c>
      <c r="S166" t="s">
        <v>2673</v>
      </c>
      <c r="T166" t="s">
        <v>2857</v>
      </c>
      <c r="V166" t="s">
        <v>2236</v>
      </c>
      <c r="X166" t="s">
        <v>510</v>
      </c>
      <c r="AA166" t="s">
        <v>2300</v>
      </c>
      <c r="AB166">
        <v>0</v>
      </c>
      <c r="AC166">
        <v>0</v>
      </c>
      <c r="AD166">
        <v>1</v>
      </c>
      <c r="AE166">
        <v>0</v>
      </c>
      <c r="AF166">
        <v>1</v>
      </c>
      <c r="AI166"/>
      <c r="BH166" t="s">
        <v>2242</v>
      </c>
      <c r="BI166" t="s">
        <v>2301</v>
      </c>
      <c r="BJ166">
        <v>1</v>
      </c>
      <c r="BK166">
        <v>1</v>
      </c>
      <c r="BL166">
        <v>500</v>
      </c>
      <c r="BM166">
        <v>300</v>
      </c>
      <c r="BN166" t="s">
        <v>2240</v>
      </c>
      <c r="BQ166">
        <v>7</v>
      </c>
      <c r="BR166">
        <v>4</v>
      </c>
      <c r="BS166">
        <v>0</v>
      </c>
      <c r="BT166">
        <v>5000</v>
      </c>
      <c r="BU166">
        <v>0</v>
      </c>
      <c r="BW166" t="s">
        <v>2244</v>
      </c>
      <c r="CS166" t="s">
        <v>2245</v>
      </c>
      <c r="CT166">
        <v>1</v>
      </c>
      <c r="CU166">
        <v>0</v>
      </c>
      <c r="CV166">
        <v>0</v>
      </c>
      <c r="CW166">
        <v>0</v>
      </c>
      <c r="EK166" t="s">
        <v>2858</v>
      </c>
      <c r="EL166">
        <v>1</v>
      </c>
      <c r="EM166">
        <v>1</v>
      </c>
      <c r="EN166">
        <v>1</v>
      </c>
      <c r="EO166">
        <v>0</v>
      </c>
      <c r="EP166">
        <v>0</v>
      </c>
      <c r="EQ166">
        <v>3</v>
      </c>
      <c r="ES166" t="s">
        <v>2242</v>
      </c>
      <c r="ET166">
        <v>4000</v>
      </c>
      <c r="EU166" t="s">
        <v>2240</v>
      </c>
      <c r="EX166">
        <v>30</v>
      </c>
      <c r="EY166">
        <v>4</v>
      </c>
      <c r="EZ166">
        <v>0</v>
      </c>
      <c r="FA166">
        <v>20</v>
      </c>
      <c r="FB166">
        <v>0</v>
      </c>
      <c r="FD166" t="s">
        <v>2242</v>
      </c>
      <c r="FE166">
        <v>28000</v>
      </c>
      <c r="FF166" t="s">
        <v>2240</v>
      </c>
      <c r="FI166">
        <v>30</v>
      </c>
      <c r="FJ166">
        <v>4</v>
      </c>
      <c r="FK166">
        <v>0</v>
      </c>
      <c r="FL166">
        <v>150</v>
      </c>
      <c r="FM166">
        <v>0</v>
      </c>
      <c r="FO166" t="s">
        <v>2242</v>
      </c>
      <c r="FP166">
        <v>1000</v>
      </c>
      <c r="FQ166" t="s">
        <v>2240</v>
      </c>
      <c r="FT166">
        <v>150</v>
      </c>
      <c r="FU166">
        <v>4</v>
      </c>
      <c r="FV166">
        <v>0</v>
      </c>
      <c r="FW166">
        <v>150</v>
      </c>
      <c r="FX166">
        <v>0</v>
      </c>
      <c r="GK166" t="s">
        <v>2244</v>
      </c>
      <c r="HH166" t="s">
        <v>2245</v>
      </c>
      <c r="HI166">
        <v>1</v>
      </c>
      <c r="HJ166">
        <v>0</v>
      </c>
      <c r="HK166">
        <v>0</v>
      </c>
      <c r="HL166">
        <v>0</v>
      </c>
      <c r="JB166" t="s">
        <v>2859</v>
      </c>
      <c r="JC166">
        <v>0</v>
      </c>
      <c r="JD166">
        <v>0</v>
      </c>
      <c r="JE166">
        <v>0</v>
      </c>
      <c r="JF166">
        <v>0</v>
      </c>
      <c r="JG166">
        <v>0</v>
      </c>
      <c r="JH166">
        <v>0</v>
      </c>
      <c r="JI166">
        <v>0</v>
      </c>
      <c r="JJ166">
        <v>0</v>
      </c>
      <c r="JK166">
        <v>0</v>
      </c>
      <c r="JL166">
        <v>1</v>
      </c>
      <c r="JM166">
        <v>0</v>
      </c>
      <c r="JN166">
        <v>0</v>
      </c>
      <c r="JO166">
        <v>1</v>
      </c>
      <c r="JP166">
        <v>0</v>
      </c>
      <c r="JQ166">
        <v>1</v>
      </c>
      <c r="JR166">
        <v>0</v>
      </c>
      <c r="JS166">
        <v>3</v>
      </c>
      <c r="JT166">
        <v>7</v>
      </c>
      <c r="OG166" t="s">
        <v>2242</v>
      </c>
      <c r="OH166">
        <v>2250</v>
      </c>
      <c r="OI166" t="s">
        <v>2240</v>
      </c>
      <c r="OL166">
        <v>30</v>
      </c>
      <c r="OM166">
        <v>4</v>
      </c>
      <c r="ON166">
        <v>0</v>
      </c>
      <c r="OO166">
        <v>150</v>
      </c>
      <c r="OP166">
        <v>0</v>
      </c>
      <c r="PN166" t="s">
        <v>2242</v>
      </c>
      <c r="PO166">
        <v>1500</v>
      </c>
      <c r="PP166" t="s">
        <v>2240</v>
      </c>
      <c r="PS166">
        <v>30</v>
      </c>
      <c r="PT166">
        <v>4</v>
      </c>
      <c r="PU166">
        <v>0</v>
      </c>
      <c r="PV166">
        <v>400</v>
      </c>
      <c r="PW166">
        <v>0</v>
      </c>
      <c r="QM166" t="s">
        <v>2242</v>
      </c>
      <c r="QN166">
        <v>200</v>
      </c>
      <c r="QO166" t="s">
        <v>2240</v>
      </c>
      <c r="QR166">
        <v>30</v>
      </c>
      <c r="QS166">
        <v>4</v>
      </c>
      <c r="QT166">
        <v>0</v>
      </c>
      <c r="QU166">
        <v>1000</v>
      </c>
      <c r="QV166">
        <v>0</v>
      </c>
      <c r="QX166" t="s">
        <v>2244</v>
      </c>
      <c r="SF166" t="s">
        <v>2245</v>
      </c>
      <c r="SG166">
        <v>1</v>
      </c>
      <c r="SH166">
        <v>0</v>
      </c>
      <c r="SI166">
        <v>0</v>
      </c>
      <c r="SJ166">
        <v>0</v>
      </c>
      <c r="AQG166" t="s">
        <v>2290</v>
      </c>
      <c r="AQH166">
        <v>1</v>
      </c>
      <c r="AQI166">
        <v>0</v>
      </c>
      <c r="AQJ166">
        <v>0</v>
      </c>
      <c r="AQK166">
        <v>0</v>
      </c>
      <c r="AQL166">
        <v>0</v>
      </c>
      <c r="AQM166">
        <v>0</v>
      </c>
      <c r="AQN166">
        <v>0</v>
      </c>
      <c r="AQO166">
        <v>0</v>
      </c>
      <c r="AQP166">
        <v>0</v>
      </c>
      <c r="AQQ166">
        <v>0</v>
      </c>
      <c r="AQS166" t="s">
        <v>2256</v>
      </c>
      <c r="AQT166">
        <v>0</v>
      </c>
      <c r="AQU166">
        <v>0</v>
      </c>
      <c r="AQV166">
        <v>1</v>
      </c>
      <c r="AQW166">
        <v>1</v>
      </c>
      <c r="AQX166">
        <v>0</v>
      </c>
      <c r="AQY166">
        <v>0</v>
      </c>
      <c r="AQZ166">
        <v>0</v>
      </c>
      <c r="ARA166">
        <v>0</v>
      </c>
      <c r="ARB166">
        <v>0</v>
      </c>
      <c r="ARC166">
        <v>0</v>
      </c>
      <c r="ARD166">
        <v>0</v>
      </c>
      <c r="ARF166" t="s">
        <v>2257</v>
      </c>
      <c r="ARG166" t="s">
        <v>2258</v>
      </c>
      <c r="ARH166" t="s">
        <v>2325</v>
      </c>
      <c r="ARI166">
        <v>0</v>
      </c>
      <c r="ARJ166">
        <v>1</v>
      </c>
      <c r="ARK166">
        <v>0</v>
      </c>
      <c r="ARL166">
        <v>0</v>
      </c>
      <c r="ARM166">
        <v>0</v>
      </c>
      <c r="ARN166">
        <v>0</v>
      </c>
      <c r="ARP166" t="s">
        <v>2244</v>
      </c>
      <c r="ASA166" t="s">
        <v>2259</v>
      </c>
      <c r="ASB166" t="s">
        <v>2290</v>
      </c>
      <c r="ASC166">
        <v>1</v>
      </c>
      <c r="ASD166">
        <v>0</v>
      </c>
      <c r="ASE166">
        <v>0</v>
      </c>
      <c r="ASF166">
        <v>0</v>
      </c>
      <c r="ASG166">
        <v>0</v>
      </c>
      <c r="ASH166">
        <v>0</v>
      </c>
      <c r="ASI166">
        <v>0</v>
      </c>
      <c r="ASJ166">
        <v>0</v>
      </c>
      <c r="ASK166">
        <v>0</v>
      </c>
      <c r="ASL166">
        <v>0</v>
      </c>
      <c r="ASN166" t="s">
        <v>2290</v>
      </c>
      <c r="ASO166">
        <v>1</v>
      </c>
      <c r="ASP166">
        <v>0</v>
      </c>
      <c r="ASQ166">
        <v>0</v>
      </c>
      <c r="ASR166">
        <v>0</v>
      </c>
      <c r="ASS166">
        <v>0</v>
      </c>
      <c r="AST166">
        <v>0</v>
      </c>
      <c r="ASU166">
        <v>0</v>
      </c>
      <c r="ASV166">
        <v>0</v>
      </c>
      <c r="ASW166">
        <v>0</v>
      </c>
      <c r="ASX166">
        <v>0</v>
      </c>
      <c r="ASZ166" t="s">
        <v>2290</v>
      </c>
      <c r="ATA166">
        <v>1</v>
      </c>
      <c r="ATB166">
        <v>0</v>
      </c>
      <c r="ATC166">
        <v>0</v>
      </c>
      <c r="ATD166">
        <v>0</v>
      </c>
      <c r="ATE166">
        <v>0</v>
      </c>
      <c r="ATF166">
        <v>0</v>
      </c>
      <c r="ATG166">
        <v>0</v>
      </c>
      <c r="ATH166">
        <v>0</v>
      </c>
      <c r="ATI166">
        <v>0</v>
      </c>
      <c r="ATK166" t="s">
        <v>2290</v>
      </c>
      <c r="ATL166">
        <v>1</v>
      </c>
      <c r="ATM166">
        <v>0</v>
      </c>
      <c r="ATN166">
        <v>0</v>
      </c>
      <c r="ATO166">
        <v>0</v>
      </c>
      <c r="ATP166">
        <v>0</v>
      </c>
      <c r="ATQ166">
        <v>0</v>
      </c>
      <c r="ATR166">
        <v>0</v>
      </c>
      <c r="ATS166">
        <v>0</v>
      </c>
      <c r="ATT166">
        <v>0</v>
      </c>
      <c r="ATV166" t="s">
        <v>2264</v>
      </c>
      <c r="ATZ166" t="s">
        <v>2264</v>
      </c>
      <c r="AUI166">
        <v>546218283</v>
      </c>
      <c r="AUJ166" s="165">
        <v>45375.952025462961</v>
      </c>
      <c r="AUM166" t="s">
        <v>2265</v>
      </c>
      <c r="AUN166" t="s">
        <v>2266</v>
      </c>
      <c r="AUO166" t="s">
        <v>2267</v>
      </c>
    </row>
    <row r="167" spans="1:534 1125:1237" x14ac:dyDescent="0.35">
      <c r="A167">
        <v>166</v>
      </c>
      <c r="B167" t="s">
        <v>2860</v>
      </c>
      <c r="C167" s="165">
        <v>45373</v>
      </c>
      <c r="D167" t="s">
        <v>2855</v>
      </c>
      <c r="E167" t="s">
        <v>2856</v>
      </c>
      <c r="F167" s="165">
        <v>45373.387643680559</v>
      </c>
      <c r="G167" s="165">
        <v>45375.917288217592</v>
      </c>
      <c r="H167" t="s">
        <v>2229</v>
      </c>
      <c r="K167" t="s">
        <v>2671</v>
      </c>
      <c r="L167" s="165">
        <v>45373</v>
      </c>
      <c r="M167" t="s">
        <v>81</v>
      </c>
      <c r="N167" t="s">
        <v>2296</v>
      </c>
      <c r="O167" t="s">
        <v>84</v>
      </c>
      <c r="P167" t="s">
        <v>2233</v>
      </c>
      <c r="S167" t="s">
        <v>2673</v>
      </c>
      <c r="T167" t="s">
        <v>2857</v>
      </c>
      <c r="V167" t="s">
        <v>2236</v>
      </c>
      <c r="X167" t="s">
        <v>510</v>
      </c>
      <c r="AA167" t="s">
        <v>2300</v>
      </c>
      <c r="AB167">
        <v>0</v>
      </c>
      <c r="AC167">
        <v>0</v>
      </c>
      <c r="AD167">
        <v>1</v>
      </c>
      <c r="AE167">
        <v>0</v>
      </c>
      <c r="AF167">
        <v>1</v>
      </c>
      <c r="AI167"/>
      <c r="BH167" t="s">
        <v>2242</v>
      </c>
      <c r="BI167" t="s">
        <v>2301</v>
      </c>
      <c r="BJ167">
        <v>1</v>
      </c>
      <c r="BK167">
        <v>1</v>
      </c>
      <c r="BL167">
        <v>500</v>
      </c>
      <c r="BM167">
        <v>300</v>
      </c>
      <c r="BN167" t="s">
        <v>2240</v>
      </c>
      <c r="BQ167">
        <v>30</v>
      </c>
      <c r="BR167">
        <v>3</v>
      </c>
      <c r="BS167">
        <v>0</v>
      </c>
      <c r="BT167">
        <v>100</v>
      </c>
      <c r="BU167">
        <v>100</v>
      </c>
      <c r="BW167" t="s">
        <v>2244</v>
      </c>
      <c r="CS167" t="s">
        <v>2245</v>
      </c>
      <c r="CT167">
        <v>1</v>
      </c>
      <c r="CU167">
        <v>0</v>
      </c>
      <c r="CV167">
        <v>0</v>
      </c>
      <c r="CW167">
        <v>0</v>
      </c>
      <c r="EK167" t="s">
        <v>2290</v>
      </c>
      <c r="EL167">
        <v>0</v>
      </c>
      <c r="EM167">
        <v>0</v>
      </c>
      <c r="EN167">
        <v>0</v>
      </c>
      <c r="EO167">
        <v>0</v>
      </c>
      <c r="EP167">
        <v>1</v>
      </c>
      <c r="EQ167">
        <v>1</v>
      </c>
      <c r="JB167" t="s">
        <v>2774</v>
      </c>
      <c r="JC167">
        <v>0</v>
      </c>
      <c r="JD167">
        <v>0</v>
      </c>
      <c r="JE167">
        <v>0</v>
      </c>
      <c r="JF167">
        <v>1</v>
      </c>
      <c r="JG167">
        <v>1</v>
      </c>
      <c r="JH167">
        <v>1</v>
      </c>
      <c r="JI167">
        <v>1</v>
      </c>
      <c r="JJ167">
        <v>1</v>
      </c>
      <c r="JK167">
        <v>1</v>
      </c>
      <c r="JL167">
        <v>1</v>
      </c>
      <c r="JM167">
        <v>1</v>
      </c>
      <c r="JN167">
        <v>0</v>
      </c>
      <c r="JO167">
        <v>0</v>
      </c>
      <c r="JP167">
        <v>1</v>
      </c>
      <c r="JQ167">
        <v>0</v>
      </c>
      <c r="JR167">
        <v>0</v>
      </c>
      <c r="JS167">
        <v>9</v>
      </c>
      <c r="JT167">
        <v>11</v>
      </c>
      <c r="LM167" t="s">
        <v>2242</v>
      </c>
      <c r="LN167">
        <v>7500</v>
      </c>
      <c r="LO167" t="s">
        <v>2240</v>
      </c>
      <c r="LR167">
        <v>90</v>
      </c>
      <c r="LS167">
        <v>3</v>
      </c>
      <c r="LT167">
        <v>0</v>
      </c>
      <c r="LU167">
        <v>10</v>
      </c>
      <c r="LV167">
        <v>10</v>
      </c>
      <c r="LX167" t="s">
        <v>2242</v>
      </c>
      <c r="LY167">
        <v>5500</v>
      </c>
      <c r="LZ167" t="s">
        <v>2240</v>
      </c>
      <c r="MC167">
        <v>90</v>
      </c>
      <c r="MD167">
        <v>3</v>
      </c>
      <c r="ME167">
        <v>0</v>
      </c>
      <c r="MF167">
        <v>10</v>
      </c>
      <c r="MG167">
        <v>10</v>
      </c>
      <c r="MI167" t="s">
        <v>2242</v>
      </c>
      <c r="MJ167">
        <v>300</v>
      </c>
      <c r="MK167" t="s">
        <v>2240</v>
      </c>
      <c r="MN167">
        <v>60</v>
      </c>
      <c r="MO167">
        <v>3</v>
      </c>
      <c r="MP167">
        <v>0</v>
      </c>
      <c r="MQ167">
        <v>50</v>
      </c>
      <c r="MR167">
        <v>50</v>
      </c>
      <c r="MT167" t="s">
        <v>2242</v>
      </c>
      <c r="MU167">
        <v>150</v>
      </c>
      <c r="MV167" t="s">
        <v>2240</v>
      </c>
      <c r="MY167">
        <v>60</v>
      </c>
      <c r="MZ167">
        <v>3</v>
      </c>
      <c r="NA167">
        <v>0</v>
      </c>
      <c r="NB167">
        <v>50</v>
      </c>
      <c r="NC167">
        <v>50</v>
      </c>
      <c r="NE167" t="s">
        <v>2242</v>
      </c>
      <c r="NF167" t="s">
        <v>2317</v>
      </c>
      <c r="NG167">
        <v>0</v>
      </c>
      <c r="NH167">
        <v>1</v>
      </c>
      <c r="NI167">
        <v>0</v>
      </c>
      <c r="NK167">
        <v>2000</v>
      </c>
      <c r="NM167" t="s">
        <v>2240</v>
      </c>
      <c r="NP167">
        <v>120</v>
      </c>
      <c r="NQ167">
        <v>3</v>
      </c>
      <c r="NR167">
        <v>0</v>
      </c>
      <c r="NS167">
        <v>10</v>
      </c>
      <c r="NT167">
        <v>10</v>
      </c>
      <c r="NV167" t="s">
        <v>2242</v>
      </c>
      <c r="NW167">
        <v>3500</v>
      </c>
      <c r="NX167" t="s">
        <v>2240</v>
      </c>
      <c r="OA167">
        <v>90</v>
      </c>
      <c r="OB167">
        <v>3</v>
      </c>
      <c r="OC167">
        <v>0</v>
      </c>
      <c r="OD167">
        <v>10</v>
      </c>
      <c r="OE167">
        <v>10</v>
      </c>
      <c r="OG167" t="s">
        <v>2242</v>
      </c>
      <c r="OH167">
        <v>3000</v>
      </c>
      <c r="OI167" t="s">
        <v>2240</v>
      </c>
      <c r="OL167">
        <v>90</v>
      </c>
      <c r="OM167">
        <v>3</v>
      </c>
      <c r="ON167">
        <v>0</v>
      </c>
      <c r="OO167">
        <v>20</v>
      </c>
      <c r="OP167">
        <v>20</v>
      </c>
      <c r="OR167" t="s">
        <v>2242</v>
      </c>
      <c r="OS167">
        <v>2500</v>
      </c>
      <c r="OT167" t="s">
        <v>2240</v>
      </c>
      <c r="OW167">
        <v>60</v>
      </c>
      <c r="OX167">
        <v>3</v>
      </c>
      <c r="OY167">
        <v>0</v>
      </c>
      <c r="OZ167">
        <v>20</v>
      </c>
      <c r="PA167">
        <v>20</v>
      </c>
      <c r="PY167" t="s">
        <v>2242</v>
      </c>
      <c r="PZ167" t="s">
        <v>2236</v>
      </c>
      <c r="QA167">
        <v>4500</v>
      </c>
      <c r="QD167" t="s">
        <v>2240</v>
      </c>
      <c r="QG167">
        <v>60</v>
      </c>
      <c r="QH167">
        <v>3</v>
      </c>
      <c r="QI167">
        <v>0</v>
      </c>
      <c r="QJ167">
        <v>20</v>
      </c>
      <c r="QK167">
        <v>20</v>
      </c>
      <c r="QX167" t="s">
        <v>2244</v>
      </c>
      <c r="SF167" t="s">
        <v>2245</v>
      </c>
      <c r="SG167">
        <v>1</v>
      </c>
      <c r="SH167">
        <v>0</v>
      </c>
      <c r="SI167">
        <v>0</v>
      </c>
      <c r="SJ167">
        <v>0</v>
      </c>
      <c r="AQG167" t="s">
        <v>2290</v>
      </c>
      <c r="AQH167">
        <v>1</v>
      </c>
      <c r="AQI167">
        <v>0</v>
      </c>
      <c r="AQJ167">
        <v>0</v>
      </c>
      <c r="AQK167">
        <v>0</v>
      </c>
      <c r="AQL167">
        <v>0</v>
      </c>
      <c r="AQM167">
        <v>0</v>
      </c>
      <c r="AQN167">
        <v>0</v>
      </c>
      <c r="AQO167">
        <v>0</v>
      </c>
      <c r="AQP167">
        <v>0</v>
      </c>
      <c r="AQQ167">
        <v>0</v>
      </c>
      <c r="AQS167" t="s">
        <v>2256</v>
      </c>
      <c r="AQT167">
        <v>0</v>
      </c>
      <c r="AQU167">
        <v>0</v>
      </c>
      <c r="AQV167">
        <v>1</v>
      </c>
      <c r="AQW167">
        <v>1</v>
      </c>
      <c r="AQX167">
        <v>0</v>
      </c>
      <c r="AQY167">
        <v>0</v>
      </c>
      <c r="AQZ167">
        <v>0</v>
      </c>
      <c r="ARA167">
        <v>0</v>
      </c>
      <c r="ARB167">
        <v>0</v>
      </c>
      <c r="ARC167">
        <v>0</v>
      </c>
      <c r="ARD167">
        <v>0</v>
      </c>
      <c r="ARF167" t="s">
        <v>2257</v>
      </c>
      <c r="ARG167" t="s">
        <v>2258</v>
      </c>
      <c r="ARH167" t="s">
        <v>2325</v>
      </c>
      <c r="ARI167">
        <v>0</v>
      </c>
      <c r="ARJ167">
        <v>1</v>
      </c>
      <c r="ARK167">
        <v>0</v>
      </c>
      <c r="ARL167">
        <v>0</v>
      </c>
      <c r="ARM167">
        <v>0</v>
      </c>
      <c r="ARN167">
        <v>0</v>
      </c>
      <c r="ARP167" t="s">
        <v>510</v>
      </c>
      <c r="ASA167" t="s">
        <v>2259</v>
      </c>
      <c r="ASB167" t="s">
        <v>2290</v>
      </c>
      <c r="ASC167">
        <v>1</v>
      </c>
      <c r="ASD167">
        <v>0</v>
      </c>
      <c r="ASE167">
        <v>0</v>
      </c>
      <c r="ASF167">
        <v>0</v>
      </c>
      <c r="ASG167">
        <v>0</v>
      </c>
      <c r="ASH167">
        <v>0</v>
      </c>
      <c r="ASI167">
        <v>0</v>
      </c>
      <c r="ASJ167">
        <v>0</v>
      </c>
      <c r="ASK167">
        <v>0</v>
      </c>
      <c r="ASL167">
        <v>0</v>
      </c>
      <c r="ASN167" t="s">
        <v>2290</v>
      </c>
      <c r="ASO167">
        <v>1</v>
      </c>
      <c r="ASP167">
        <v>0</v>
      </c>
      <c r="ASQ167">
        <v>0</v>
      </c>
      <c r="ASR167">
        <v>0</v>
      </c>
      <c r="ASS167">
        <v>0</v>
      </c>
      <c r="AST167">
        <v>0</v>
      </c>
      <c r="ASU167">
        <v>0</v>
      </c>
      <c r="ASV167">
        <v>0</v>
      </c>
      <c r="ASW167">
        <v>0</v>
      </c>
      <c r="ASX167">
        <v>0</v>
      </c>
      <c r="ASZ167" t="s">
        <v>2290</v>
      </c>
      <c r="ATA167">
        <v>1</v>
      </c>
      <c r="ATB167">
        <v>0</v>
      </c>
      <c r="ATC167">
        <v>0</v>
      </c>
      <c r="ATD167">
        <v>0</v>
      </c>
      <c r="ATE167">
        <v>0</v>
      </c>
      <c r="ATF167">
        <v>0</v>
      </c>
      <c r="ATG167">
        <v>0</v>
      </c>
      <c r="ATH167">
        <v>0</v>
      </c>
      <c r="ATI167">
        <v>0</v>
      </c>
      <c r="ATK167" t="s">
        <v>2290</v>
      </c>
      <c r="ATL167">
        <v>1</v>
      </c>
      <c r="ATM167">
        <v>0</v>
      </c>
      <c r="ATN167">
        <v>0</v>
      </c>
      <c r="ATO167">
        <v>0</v>
      </c>
      <c r="ATP167">
        <v>0</v>
      </c>
      <c r="ATQ167">
        <v>0</v>
      </c>
      <c r="ATR167">
        <v>0</v>
      </c>
      <c r="ATS167">
        <v>0</v>
      </c>
      <c r="ATT167">
        <v>0</v>
      </c>
      <c r="ATV167" t="s">
        <v>2264</v>
      </c>
      <c r="ATZ167" t="s">
        <v>2264</v>
      </c>
      <c r="AUI167">
        <v>546218286</v>
      </c>
      <c r="AUJ167" s="165">
        <v>45375.952048611107</v>
      </c>
      <c r="AUM167" t="s">
        <v>2265</v>
      </c>
      <c r="AUN167" t="s">
        <v>2266</v>
      </c>
      <c r="AUO167" t="s">
        <v>2267</v>
      </c>
    </row>
    <row r="168" spans="1:534 1125:1237" x14ac:dyDescent="0.35">
      <c r="A168">
        <v>167</v>
      </c>
      <c r="B168" t="s">
        <v>2861</v>
      </c>
      <c r="C168" s="165">
        <v>45373</v>
      </c>
      <c r="D168" t="s">
        <v>2855</v>
      </c>
      <c r="E168" t="s">
        <v>2856</v>
      </c>
      <c r="F168" s="165">
        <v>45373.404101215267</v>
      </c>
      <c r="G168" s="165">
        <v>45375.924633414354</v>
      </c>
      <c r="H168" t="s">
        <v>2229</v>
      </c>
      <c r="K168" t="s">
        <v>2671</v>
      </c>
      <c r="L168" s="165">
        <v>45373</v>
      </c>
      <c r="M168" t="s">
        <v>81</v>
      </c>
      <c r="N168" t="s">
        <v>2296</v>
      </c>
      <c r="O168" t="s">
        <v>84</v>
      </c>
      <c r="P168" t="s">
        <v>2233</v>
      </c>
      <c r="S168" t="s">
        <v>2673</v>
      </c>
      <c r="T168" t="s">
        <v>2857</v>
      </c>
      <c r="V168" t="s">
        <v>2236</v>
      </c>
      <c r="X168" t="s">
        <v>510</v>
      </c>
      <c r="AA168" t="s">
        <v>2300</v>
      </c>
      <c r="AB168">
        <v>0</v>
      </c>
      <c r="AC168">
        <v>0</v>
      </c>
      <c r="AD168">
        <v>1</v>
      </c>
      <c r="AE168">
        <v>0</v>
      </c>
      <c r="AF168">
        <v>1</v>
      </c>
      <c r="AI168"/>
      <c r="BH168" t="s">
        <v>2242</v>
      </c>
      <c r="BI168" t="s">
        <v>2301</v>
      </c>
      <c r="BJ168">
        <v>1</v>
      </c>
      <c r="BK168">
        <v>1</v>
      </c>
      <c r="BL168">
        <v>500</v>
      </c>
      <c r="BM168">
        <v>300</v>
      </c>
      <c r="BN168" t="s">
        <v>2240</v>
      </c>
      <c r="BQ168">
        <v>60</v>
      </c>
      <c r="BR168">
        <v>3</v>
      </c>
      <c r="BS168">
        <v>0</v>
      </c>
      <c r="BT168">
        <v>500</v>
      </c>
      <c r="BU168">
        <v>500</v>
      </c>
      <c r="BW168" t="s">
        <v>2244</v>
      </c>
      <c r="CS168" t="s">
        <v>2245</v>
      </c>
      <c r="CT168">
        <v>1</v>
      </c>
      <c r="CU168">
        <v>0</v>
      </c>
      <c r="CV168">
        <v>0</v>
      </c>
      <c r="CW168">
        <v>0</v>
      </c>
      <c r="EK168" t="s">
        <v>2862</v>
      </c>
      <c r="EL168">
        <v>1</v>
      </c>
      <c r="EM168">
        <v>1</v>
      </c>
      <c r="EN168">
        <v>1</v>
      </c>
      <c r="EO168">
        <v>0</v>
      </c>
      <c r="EP168">
        <v>0</v>
      </c>
      <c r="EQ168">
        <v>3</v>
      </c>
      <c r="ES168" t="s">
        <v>2242</v>
      </c>
      <c r="ET168">
        <v>4000</v>
      </c>
      <c r="EU168" t="s">
        <v>2240</v>
      </c>
      <c r="EX168">
        <v>60</v>
      </c>
      <c r="EY168">
        <v>3</v>
      </c>
      <c r="EZ168">
        <v>0</v>
      </c>
      <c r="FA168">
        <v>20</v>
      </c>
      <c r="FB168">
        <v>20</v>
      </c>
      <c r="FD168" t="s">
        <v>2242</v>
      </c>
      <c r="FE168">
        <v>30000</v>
      </c>
      <c r="FF168" t="s">
        <v>2240</v>
      </c>
      <c r="FI168">
        <v>60</v>
      </c>
      <c r="FJ168">
        <v>3</v>
      </c>
      <c r="FK168">
        <v>0</v>
      </c>
      <c r="FL168">
        <v>10</v>
      </c>
      <c r="FM168">
        <v>10</v>
      </c>
      <c r="FO168" t="s">
        <v>2242</v>
      </c>
      <c r="FP168">
        <v>1000</v>
      </c>
      <c r="FQ168" t="s">
        <v>2240</v>
      </c>
      <c r="FT168">
        <v>90</v>
      </c>
      <c r="FU168">
        <v>3</v>
      </c>
      <c r="FV168">
        <v>0</v>
      </c>
      <c r="FW168">
        <v>50</v>
      </c>
      <c r="FX168">
        <v>50</v>
      </c>
      <c r="GK168" t="s">
        <v>2244</v>
      </c>
      <c r="HH168" t="s">
        <v>2245</v>
      </c>
      <c r="HI168">
        <v>1</v>
      </c>
      <c r="HJ168">
        <v>0</v>
      </c>
      <c r="HK168">
        <v>0</v>
      </c>
      <c r="HL168">
        <v>0</v>
      </c>
      <c r="JB168" t="s">
        <v>2863</v>
      </c>
      <c r="JC168">
        <v>0</v>
      </c>
      <c r="JD168">
        <v>1</v>
      </c>
      <c r="JE168">
        <v>0</v>
      </c>
      <c r="JF168">
        <v>0</v>
      </c>
      <c r="JG168">
        <v>0</v>
      </c>
      <c r="JH168">
        <v>0</v>
      </c>
      <c r="JI168">
        <v>0</v>
      </c>
      <c r="JJ168">
        <v>0</v>
      </c>
      <c r="JK168">
        <v>0</v>
      </c>
      <c r="JL168">
        <v>0</v>
      </c>
      <c r="JM168">
        <v>0</v>
      </c>
      <c r="JN168">
        <v>0</v>
      </c>
      <c r="JO168">
        <v>1</v>
      </c>
      <c r="JP168">
        <v>0</v>
      </c>
      <c r="JQ168">
        <v>1</v>
      </c>
      <c r="JR168">
        <v>0</v>
      </c>
      <c r="JS168">
        <v>3</v>
      </c>
      <c r="JT168">
        <v>7</v>
      </c>
      <c r="KG168" t="s">
        <v>2239</v>
      </c>
      <c r="KH168" t="s">
        <v>2579</v>
      </c>
      <c r="KI168">
        <v>1</v>
      </c>
      <c r="KJ168">
        <v>0</v>
      </c>
      <c r="KK168">
        <v>8000</v>
      </c>
      <c r="KM168" t="s">
        <v>2336</v>
      </c>
      <c r="KP168">
        <v>30</v>
      </c>
      <c r="KQ168">
        <v>90</v>
      </c>
      <c r="KR168">
        <v>1</v>
      </c>
      <c r="KS168">
        <v>100</v>
      </c>
      <c r="KT168">
        <v>0</v>
      </c>
      <c r="PN168" t="s">
        <v>2242</v>
      </c>
      <c r="PO168">
        <v>1500</v>
      </c>
      <c r="PP168" t="s">
        <v>2240</v>
      </c>
      <c r="PS168">
        <v>30</v>
      </c>
      <c r="PT168">
        <v>3</v>
      </c>
      <c r="PU168">
        <v>0</v>
      </c>
      <c r="PV168">
        <v>100</v>
      </c>
      <c r="PW168">
        <v>100</v>
      </c>
      <c r="QM168" t="s">
        <v>2242</v>
      </c>
      <c r="QN168">
        <v>200</v>
      </c>
      <c r="QO168" t="s">
        <v>2240</v>
      </c>
      <c r="QR168">
        <v>60</v>
      </c>
      <c r="QS168">
        <v>3</v>
      </c>
      <c r="QT168">
        <v>0</v>
      </c>
      <c r="QU168">
        <v>50</v>
      </c>
      <c r="QV168">
        <v>50</v>
      </c>
      <c r="QX168" t="s">
        <v>2236</v>
      </c>
      <c r="QZ168" t="s">
        <v>2358</v>
      </c>
      <c r="RA168">
        <v>0</v>
      </c>
      <c r="RB168">
        <v>1</v>
      </c>
      <c r="RC168">
        <v>0</v>
      </c>
      <c r="RD168">
        <v>0</v>
      </c>
      <c r="RE168">
        <v>0</v>
      </c>
      <c r="RF168">
        <v>0</v>
      </c>
      <c r="RG168">
        <v>0</v>
      </c>
      <c r="RH168">
        <v>0</v>
      </c>
      <c r="RI168">
        <v>0</v>
      </c>
      <c r="RJ168">
        <v>0</v>
      </c>
      <c r="RK168">
        <v>0</v>
      </c>
      <c r="RL168">
        <v>0</v>
      </c>
      <c r="RM168">
        <v>0</v>
      </c>
      <c r="RN168">
        <v>0</v>
      </c>
      <c r="RO168">
        <v>0</v>
      </c>
      <c r="RP168">
        <v>0</v>
      </c>
      <c r="RR168" t="s">
        <v>2784</v>
      </c>
      <c r="RS168">
        <v>0</v>
      </c>
      <c r="RT168">
        <v>0</v>
      </c>
      <c r="RU168">
        <v>0</v>
      </c>
      <c r="RV168">
        <v>0</v>
      </c>
      <c r="RW168">
        <v>1</v>
      </c>
      <c r="RX168">
        <v>0</v>
      </c>
      <c r="RY168">
        <v>0</v>
      </c>
      <c r="RZ168">
        <v>0</v>
      </c>
      <c r="SA168">
        <v>0</v>
      </c>
      <c r="SB168">
        <v>1</v>
      </c>
      <c r="SC168">
        <v>0</v>
      </c>
      <c r="SD168" t="s">
        <v>2864</v>
      </c>
      <c r="SF168" t="s">
        <v>2328</v>
      </c>
      <c r="SG168">
        <v>0</v>
      </c>
      <c r="SH168">
        <v>1</v>
      </c>
      <c r="SI168">
        <v>0</v>
      </c>
      <c r="SJ168">
        <v>0</v>
      </c>
      <c r="SK168" t="s">
        <v>2358</v>
      </c>
      <c r="SL168">
        <v>0</v>
      </c>
      <c r="SM168">
        <v>1</v>
      </c>
      <c r="SN168">
        <v>0</v>
      </c>
      <c r="SO168">
        <v>0</v>
      </c>
      <c r="SP168">
        <v>0</v>
      </c>
      <c r="SQ168">
        <v>0</v>
      </c>
      <c r="SR168">
        <v>0</v>
      </c>
      <c r="SS168">
        <v>0</v>
      </c>
      <c r="ST168">
        <v>0</v>
      </c>
      <c r="SU168">
        <v>0</v>
      </c>
      <c r="SV168">
        <v>0</v>
      </c>
      <c r="SW168">
        <v>0</v>
      </c>
      <c r="SX168">
        <v>0</v>
      </c>
      <c r="SY168">
        <v>0</v>
      </c>
      <c r="SZ168">
        <v>0</v>
      </c>
      <c r="TA168">
        <v>0</v>
      </c>
      <c r="TB168" t="s">
        <v>2865</v>
      </c>
      <c r="TC168">
        <v>0</v>
      </c>
      <c r="TD168">
        <v>0</v>
      </c>
      <c r="TE168">
        <v>0</v>
      </c>
      <c r="TF168">
        <v>0</v>
      </c>
      <c r="TG168">
        <v>0</v>
      </c>
      <c r="TH168">
        <v>1</v>
      </c>
      <c r="TI168">
        <v>1</v>
      </c>
      <c r="TJ168">
        <v>0</v>
      </c>
      <c r="TK168">
        <v>1</v>
      </c>
      <c r="TL168">
        <v>0</v>
      </c>
      <c r="TM168">
        <v>0</v>
      </c>
      <c r="TN168">
        <v>0</v>
      </c>
      <c r="AQG168" t="s">
        <v>2866</v>
      </c>
      <c r="AQH168">
        <v>0</v>
      </c>
      <c r="AQI168">
        <v>1</v>
      </c>
      <c r="AQJ168">
        <v>0</v>
      </c>
      <c r="AQK168">
        <v>0</v>
      </c>
      <c r="AQL168">
        <v>0</v>
      </c>
      <c r="AQM168">
        <v>0</v>
      </c>
      <c r="AQN168">
        <v>0</v>
      </c>
      <c r="AQO168">
        <v>1</v>
      </c>
      <c r="AQP168">
        <v>0</v>
      </c>
      <c r="AQQ168">
        <v>0</v>
      </c>
      <c r="AQR168" t="s">
        <v>2867</v>
      </c>
      <c r="AQS168" t="s">
        <v>2256</v>
      </c>
      <c r="AQT168">
        <v>0</v>
      </c>
      <c r="AQU168">
        <v>0</v>
      </c>
      <c r="AQV168">
        <v>1</v>
      </c>
      <c r="AQW168">
        <v>1</v>
      </c>
      <c r="AQX168">
        <v>0</v>
      </c>
      <c r="AQY168">
        <v>0</v>
      </c>
      <c r="AQZ168">
        <v>0</v>
      </c>
      <c r="ARA168">
        <v>0</v>
      </c>
      <c r="ARB168">
        <v>0</v>
      </c>
      <c r="ARC168">
        <v>0</v>
      </c>
      <c r="ARD168">
        <v>0</v>
      </c>
      <c r="ARF168" t="s">
        <v>2257</v>
      </c>
      <c r="ARG168" t="s">
        <v>2258</v>
      </c>
      <c r="ARH168" t="s">
        <v>2325</v>
      </c>
      <c r="ARI168">
        <v>0</v>
      </c>
      <c r="ARJ168">
        <v>1</v>
      </c>
      <c r="ARK168">
        <v>0</v>
      </c>
      <c r="ARL168">
        <v>0</v>
      </c>
      <c r="ARM168">
        <v>0</v>
      </c>
      <c r="ARN168">
        <v>0</v>
      </c>
      <c r="ARP168" t="s">
        <v>510</v>
      </c>
      <c r="ASA168" t="s">
        <v>2259</v>
      </c>
      <c r="ASB168" t="s">
        <v>2290</v>
      </c>
      <c r="ASC168">
        <v>1</v>
      </c>
      <c r="ASD168">
        <v>0</v>
      </c>
      <c r="ASE168">
        <v>0</v>
      </c>
      <c r="ASF168">
        <v>0</v>
      </c>
      <c r="ASG168">
        <v>0</v>
      </c>
      <c r="ASH168">
        <v>0</v>
      </c>
      <c r="ASI168">
        <v>0</v>
      </c>
      <c r="ASJ168">
        <v>0</v>
      </c>
      <c r="ASK168">
        <v>0</v>
      </c>
      <c r="ASL168">
        <v>0</v>
      </c>
      <c r="ASN168" t="s">
        <v>2290</v>
      </c>
      <c r="ASO168">
        <v>1</v>
      </c>
      <c r="ASP168">
        <v>0</v>
      </c>
      <c r="ASQ168">
        <v>0</v>
      </c>
      <c r="ASR168">
        <v>0</v>
      </c>
      <c r="ASS168">
        <v>0</v>
      </c>
      <c r="AST168">
        <v>0</v>
      </c>
      <c r="ASU168">
        <v>0</v>
      </c>
      <c r="ASV168">
        <v>0</v>
      </c>
      <c r="ASW168">
        <v>0</v>
      </c>
      <c r="ASX168">
        <v>0</v>
      </c>
      <c r="ASZ168" t="s">
        <v>2290</v>
      </c>
      <c r="ATA168">
        <v>1</v>
      </c>
      <c r="ATB168">
        <v>0</v>
      </c>
      <c r="ATC168">
        <v>0</v>
      </c>
      <c r="ATD168">
        <v>0</v>
      </c>
      <c r="ATE168">
        <v>0</v>
      </c>
      <c r="ATF168">
        <v>0</v>
      </c>
      <c r="ATG168">
        <v>0</v>
      </c>
      <c r="ATH168">
        <v>0</v>
      </c>
      <c r="ATI168">
        <v>0</v>
      </c>
      <c r="ATK168" t="s">
        <v>2290</v>
      </c>
      <c r="ATL168">
        <v>1</v>
      </c>
      <c r="ATM168">
        <v>0</v>
      </c>
      <c r="ATN168">
        <v>0</v>
      </c>
      <c r="ATO168">
        <v>0</v>
      </c>
      <c r="ATP168">
        <v>0</v>
      </c>
      <c r="ATQ168">
        <v>0</v>
      </c>
      <c r="ATR168">
        <v>0</v>
      </c>
      <c r="ATS168">
        <v>0</v>
      </c>
      <c r="ATT168">
        <v>0</v>
      </c>
      <c r="ATV168" t="s">
        <v>2264</v>
      </c>
      <c r="ATZ168" t="s">
        <v>2264</v>
      </c>
      <c r="AUI168">
        <v>546218287</v>
      </c>
      <c r="AUJ168" s="165">
        <v>45375.952083333337</v>
      </c>
      <c r="AUM168" t="s">
        <v>2265</v>
      </c>
      <c r="AUN168" t="s">
        <v>2266</v>
      </c>
      <c r="AUO168" t="s">
        <v>2267</v>
      </c>
    </row>
    <row r="169" spans="1:534 1125:1237" x14ac:dyDescent="0.35">
      <c r="A169">
        <v>168</v>
      </c>
      <c r="B169" t="s">
        <v>2868</v>
      </c>
      <c r="C169" s="165">
        <v>45373</v>
      </c>
      <c r="D169" t="s">
        <v>2855</v>
      </c>
      <c r="E169" t="s">
        <v>2856</v>
      </c>
      <c r="F169" s="165">
        <v>45373.515944224528</v>
      </c>
      <c r="G169" s="165">
        <v>45375.949120775462</v>
      </c>
      <c r="H169" t="s">
        <v>2229</v>
      </c>
      <c r="K169" t="s">
        <v>2671</v>
      </c>
      <c r="L169" s="165">
        <v>45374</v>
      </c>
      <c r="M169" t="s">
        <v>81</v>
      </c>
      <c r="N169" t="s">
        <v>2296</v>
      </c>
      <c r="O169" t="s">
        <v>84</v>
      </c>
      <c r="P169" t="s">
        <v>2233</v>
      </c>
      <c r="S169" t="s">
        <v>2673</v>
      </c>
      <c r="T169" t="s">
        <v>2857</v>
      </c>
      <c r="V169" t="s">
        <v>2236</v>
      </c>
      <c r="X169" t="s">
        <v>510</v>
      </c>
      <c r="AA169" t="s">
        <v>2290</v>
      </c>
      <c r="AB169">
        <v>0</v>
      </c>
      <c r="AC169">
        <v>0</v>
      </c>
      <c r="AD169">
        <v>0</v>
      </c>
      <c r="AE169">
        <v>1</v>
      </c>
      <c r="AF169">
        <v>1</v>
      </c>
      <c r="AI169"/>
      <c r="EK169" t="s">
        <v>2290</v>
      </c>
      <c r="EL169">
        <v>0</v>
      </c>
      <c r="EM169">
        <v>0</v>
      </c>
      <c r="EN169">
        <v>0</v>
      </c>
      <c r="EO169">
        <v>0</v>
      </c>
      <c r="EP169">
        <v>1</v>
      </c>
      <c r="EQ169">
        <v>1</v>
      </c>
      <c r="JB169" t="s">
        <v>2869</v>
      </c>
      <c r="JC169">
        <v>0</v>
      </c>
      <c r="JD169">
        <v>0</v>
      </c>
      <c r="JE169">
        <v>0</v>
      </c>
      <c r="JF169">
        <v>0</v>
      </c>
      <c r="JG169">
        <v>0</v>
      </c>
      <c r="JH169">
        <v>1</v>
      </c>
      <c r="JI169">
        <v>1</v>
      </c>
      <c r="JJ169">
        <v>1</v>
      </c>
      <c r="JK169">
        <v>1</v>
      </c>
      <c r="JL169">
        <v>0</v>
      </c>
      <c r="JM169">
        <v>1</v>
      </c>
      <c r="JN169">
        <v>0</v>
      </c>
      <c r="JO169">
        <v>0</v>
      </c>
      <c r="JP169">
        <v>1</v>
      </c>
      <c r="JQ169">
        <v>0</v>
      </c>
      <c r="JR169">
        <v>0</v>
      </c>
      <c r="JS169">
        <v>6</v>
      </c>
      <c r="JT169">
        <v>8</v>
      </c>
      <c r="MI169" t="s">
        <v>2242</v>
      </c>
      <c r="MJ169">
        <v>300</v>
      </c>
      <c r="MK169" t="s">
        <v>2240</v>
      </c>
      <c r="MN169">
        <v>30</v>
      </c>
      <c r="MO169">
        <v>3</v>
      </c>
      <c r="MP169">
        <v>0</v>
      </c>
      <c r="MQ169">
        <v>50</v>
      </c>
      <c r="MR169">
        <v>50</v>
      </c>
      <c r="MT169" t="s">
        <v>2242</v>
      </c>
      <c r="MU169">
        <v>150</v>
      </c>
      <c r="MV169" t="s">
        <v>2240</v>
      </c>
      <c r="MY169">
        <v>30</v>
      </c>
      <c r="MZ169">
        <v>3</v>
      </c>
      <c r="NA169">
        <v>0</v>
      </c>
      <c r="NB169">
        <v>50</v>
      </c>
      <c r="NC169">
        <v>50</v>
      </c>
      <c r="NE169" t="s">
        <v>2242</v>
      </c>
      <c r="NF169" t="s">
        <v>2317</v>
      </c>
      <c r="NG169">
        <v>0</v>
      </c>
      <c r="NH169">
        <v>1</v>
      </c>
      <c r="NI169">
        <v>0</v>
      </c>
      <c r="NK169">
        <v>1750</v>
      </c>
      <c r="NM169" t="s">
        <v>2240</v>
      </c>
      <c r="NP169">
        <v>90</v>
      </c>
      <c r="NQ169">
        <v>3</v>
      </c>
      <c r="NR169">
        <v>0</v>
      </c>
      <c r="NS169">
        <v>20</v>
      </c>
      <c r="NT169">
        <v>20</v>
      </c>
      <c r="NV169" t="s">
        <v>2242</v>
      </c>
      <c r="NW169">
        <v>4000</v>
      </c>
      <c r="NX169" t="s">
        <v>2240</v>
      </c>
      <c r="OA169">
        <v>60</v>
      </c>
      <c r="OB169">
        <v>3</v>
      </c>
      <c r="OC169">
        <v>0</v>
      </c>
      <c r="OD169">
        <v>20</v>
      </c>
      <c r="OE169">
        <v>20</v>
      </c>
      <c r="OR169" t="s">
        <v>2242</v>
      </c>
      <c r="OS169">
        <v>2000</v>
      </c>
      <c r="OT169" t="s">
        <v>2240</v>
      </c>
      <c r="OW169">
        <v>60</v>
      </c>
      <c r="OX169">
        <v>3</v>
      </c>
      <c r="OY169">
        <v>0</v>
      </c>
      <c r="OZ169">
        <v>50</v>
      </c>
      <c r="PA169">
        <v>50</v>
      </c>
      <c r="PY169" t="s">
        <v>2242</v>
      </c>
      <c r="PZ169" t="s">
        <v>2236</v>
      </c>
      <c r="QA169">
        <v>4500</v>
      </c>
      <c r="QD169" t="s">
        <v>2240</v>
      </c>
      <c r="QG169">
        <v>60</v>
      </c>
      <c r="QH169">
        <v>3</v>
      </c>
      <c r="QI169">
        <v>0</v>
      </c>
      <c r="QJ169">
        <v>50</v>
      </c>
      <c r="QK169">
        <v>50</v>
      </c>
      <c r="QX169" t="s">
        <v>2244</v>
      </c>
      <c r="SF169" t="s">
        <v>2245</v>
      </c>
      <c r="SG169">
        <v>1</v>
      </c>
      <c r="SH169">
        <v>0</v>
      </c>
      <c r="SI169">
        <v>0</v>
      </c>
      <c r="SJ169">
        <v>0</v>
      </c>
      <c r="AQG169" t="s">
        <v>2290</v>
      </c>
      <c r="AQH169">
        <v>1</v>
      </c>
      <c r="AQI169">
        <v>0</v>
      </c>
      <c r="AQJ169">
        <v>0</v>
      </c>
      <c r="AQK169">
        <v>0</v>
      </c>
      <c r="AQL169">
        <v>0</v>
      </c>
      <c r="AQM169">
        <v>0</v>
      </c>
      <c r="AQN169">
        <v>0</v>
      </c>
      <c r="AQO169">
        <v>0</v>
      </c>
      <c r="AQP169">
        <v>0</v>
      </c>
      <c r="AQQ169">
        <v>0</v>
      </c>
      <c r="AQS169" t="s">
        <v>2256</v>
      </c>
      <c r="AQT169">
        <v>0</v>
      </c>
      <c r="AQU169">
        <v>0</v>
      </c>
      <c r="AQV169">
        <v>1</v>
      </c>
      <c r="AQW169">
        <v>1</v>
      </c>
      <c r="AQX169">
        <v>0</v>
      </c>
      <c r="AQY169">
        <v>0</v>
      </c>
      <c r="AQZ169">
        <v>0</v>
      </c>
      <c r="ARA169">
        <v>0</v>
      </c>
      <c r="ARB169">
        <v>0</v>
      </c>
      <c r="ARC169">
        <v>0</v>
      </c>
      <c r="ARD169">
        <v>0</v>
      </c>
      <c r="ARF169" t="s">
        <v>2257</v>
      </c>
      <c r="ARG169" t="s">
        <v>2273</v>
      </c>
      <c r="ARH169" t="s">
        <v>2325</v>
      </c>
      <c r="ARI169">
        <v>0</v>
      </c>
      <c r="ARJ169">
        <v>1</v>
      </c>
      <c r="ARK169">
        <v>0</v>
      </c>
      <c r="ARL169">
        <v>0</v>
      </c>
      <c r="ARM169">
        <v>0</v>
      </c>
      <c r="ARN169">
        <v>0</v>
      </c>
      <c r="ARP169" t="s">
        <v>510</v>
      </c>
      <c r="ASA169" t="s">
        <v>2259</v>
      </c>
      <c r="ASB169" t="s">
        <v>2290</v>
      </c>
      <c r="ASC169">
        <v>1</v>
      </c>
      <c r="ASD169">
        <v>0</v>
      </c>
      <c r="ASE169">
        <v>0</v>
      </c>
      <c r="ASF169">
        <v>0</v>
      </c>
      <c r="ASG169">
        <v>0</v>
      </c>
      <c r="ASH169">
        <v>0</v>
      </c>
      <c r="ASI169">
        <v>0</v>
      </c>
      <c r="ASJ169">
        <v>0</v>
      </c>
      <c r="ASK169">
        <v>0</v>
      </c>
      <c r="ASL169">
        <v>0</v>
      </c>
      <c r="ASN169" t="s">
        <v>2290</v>
      </c>
      <c r="ASO169">
        <v>1</v>
      </c>
      <c r="ASP169">
        <v>0</v>
      </c>
      <c r="ASQ169">
        <v>0</v>
      </c>
      <c r="ASR169">
        <v>0</v>
      </c>
      <c r="ASS169">
        <v>0</v>
      </c>
      <c r="AST169">
        <v>0</v>
      </c>
      <c r="ASU169">
        <v>0</v>
      </c>
      <c r="ASV169">
        <v>0</v>
      </c>
      <c r="ASW169">
        <v>0</v>
      </c>
      <c r="ASX169">
        <v>0</v>
      </c>
      <c r="ASZ169" t="s">
        <v>2290</v>
      </c>
      <c r="ATA169">
        <v>1</v>
      </c>
      <c r="ATB169">
        <v>0</v>
      </c>
      <c r="ATC169">
        <v>0</v>
      </c>
      <c r="ATD169">
        <v>0</v>
      </c>
      <c r="ATE169">
        <v>0</v>
      </c>
      <c r="ATF169">
        <v>0</v>
      </c>
      <c r="ATG169">
        <v>0</v>
      </c>
      <c r="ATH169">
        <v>0</v>
      </c>
      <c r="ATI169">
        <v>0</v>
      </c>
      <c r="ATK169" t="s">
        <v>2290</v>
      </c>
      <c r="ATL169">
        <v>1</v>
      </c>
      <c r="ATM169">
        <v>0</v>
      </c>
      <c r="ATN169">
        <v>0</v>
      </c>
      <c r="ATO169">
        <v>0</v>
      </c>
      <c r="ATP169">
        <v>0</v>
      </c>
      <c r="ATQ169">
        <v>0</v>
      </c>
      <c r="ATR169">
        <v>0</v>
      </c>
      <c r="ATS169">
        <v>0</v>
      </c>
      <c r="ATT169">
        <v>0</v>
      </c>
      <c r="ATV169" t="s">
        <v>2264</v>
      </c>
      <c r="ATZ169" t="s">
        <v>2264</v>
      </c>
      <c r="AUI169">
        <v>546218290</v>
      </c>
      <c r="AUJ169" s="165">
        <v>45375.952106481483</v>
      </c>
      <c r="AUM169" t="s">
        <v>2265</v>
      </c>
      <c r="AUN169" t="s">
        <v>2266</v>
      </c>
      <c r="AUO169" t="s">
        <v>2267</v>
      </c>
    </row>
    <row r="170" spans="1:534 1125:1237" x14ac:dyDescent="0.35">
      <c r="A170">
        <v>169</v>
      </c>
      <c r="B170" t="s">
        <v>2870</v>
      </c>
      <c r="C170" s="165">
        <v>45373</v>
      </c>
      <c r="D170" t="s">
        <v>2855</v>
      </c>
      <c r="E170" t="s">
        <v>2856</v>
      </c>
      <c r="F170" s="165">
        <v>45373.524693020838</v>
      </c>
      <c r="G170" s="165">
        <v>45375.947897245373</v>
      </c>
      <c r="H170" t="s">
        <v>2229</v>
      </c>
      <c r="K170" t="s">
        <v>2671</v>
      </c>
      <c r="L170" s="165">
        <v>45374</v>
      </c>
      <c r="M170" t="s">
        <v>81</v>
      </c>
      <c r="N170" t="s">
        <v>2296</v>
      </c>
      <c r="O170" t="s">
        <v>84</v>
      </c>
      <c r="P170" t="s">
        <v>2233</v>
      </c>
      <c r="S170" t="s">
        <v>2673</v>
      </c>
      <c r="T170" t="s">
        <v>2857</v>
      </c>
      <c r="V170" t="s">
        <v>2236</v>
      </c>
      <c r="X170" t="s">
        <v>510</v>
      </c>
      <c r="AA170" t="s">
        <v>2290</v>
      </c>
      <c r="AB170">
        <v>0</v>
      </c>
      <c r="AC170">
        <v>0</v>
      </c>
      <c r="AD170">
        <v>0</v>
      </c>
      <c r="AE170">
        <v>1</v>
      </c>
      <c r="AF170">
        <v>1</v>
      </c>
      <c r="AI170"/>
      <c r="EK170" t="s">
        <v>2290</v>
      </c>
      <c r="EL170">
        <v>0</v>
      </c>
      <c r="EM170">
        <v>0</v>
      </c>
      <c r="EN170">
        <v>0</v>
      </c>
      <c r="EO170">
        <v>0</v>
      </c>
      <c r="EP170">
        <v>1</v>
      </c>
      <c r="EQ170">
        <v>1</v>
      </c>
      <c r="JB170" t="s">
        <v>2340</v>
      </c>
      <c r="JC170">
        <v>0</v>
      </c>
      <c r="JD170">
        <v>0</v>
      </c>
      <c r="JE170">
        <v>0</v>
      </c>
      <c r="JF170">
        <v>1</v>
      </c>
      <c r="JG170">
        <v>1</v>
      </c>
      <c r="JH170">
        <v>1</v>
      </c>
      <c r="JI170">
        <v>1</v>
      </c>
      <c r="JJ170">
        <v>1</v>
      </c>
      <c r="JK170">
        <v>1</v>
      </c>
      <c r="JL170">
        <v>0</v>
      </c>
      <c r="JM170">
        <v>0</v>
      </c>
      <c r="JN170">
        <v>0</v>
      </c>
      <c r="JO170">
        <v>0</v>
      </c>
      <c r="JP170">
        <v>0</v>
      </c>
      <c r="JQ170">
        <v>0</v>
      </c>
      <c r="JR170">
        <v>0</v>
      </c>
      <c r="JS170">
        <v>6</v>
      </c>
      <c r="JT170">
        <v>8</v>
      </c>
      <c r="LM170" t="s">
        <v>2242</v>
      </c>
      <c r="LN170">
        <v>7500</v>
      </c>
      <c r="LO170" t="s">
        <v>2240</v>
      </c>
      <c r="LR170">
        <v>60</v>
      </c>
      <c r="LS170">
        <v>3</v>
      </c>
      <c r="LT170">
        <v>0</v>
      </c>
      <c r="LU170">
        <v>10</v>
      </c>
      <c r="LV170">
        <v>10</v>
      </c>
      <c r="LX170" t="s">
        <v>2242</v>
      </c>
      <c r="LY170">
        <v>5500</v>
      </c>
      <c r="LZ170" t="s">
        <v>2240</v>
      </c>
      <c r="MC170">
        <v>60</v>
      </c>
      <c r="MD170">
        <v>3</v>
      </c>
      <c r="ME170">
        <v>0</v>
      </c>
      <c r="MF170">
        <v>10</v>
      </c>
      <c r="MG170">
        <v>10</v>
      </c>
      <c r="MI170" t="s">
        <v>2242</v>
      </c>
      <c r="MJ170">
        <v>300</v>
      </c>
      <c r="MK170" t="s">
        <v>2240</v>
      </c>
      <c r="MN170">
        <v>30</v>
      </c>
      <c r="MO170">
        <v>3</v>
      </c>
      <c r="MP170">
        <v>0</v>
      </c>
      <c r="MQ170">
        <v>50</v>
      </c>
      <c r="MR170">
        <v>50</v>
      </c>
      <c r="MT170" t="s">
        <v>2242</v>
      </c>
      <c r="MU170">
        <v>150</v>
      </c>
      <c r="MV170" t="s">
        <v>2240</v>
      </c>
      <c r="MY170">
        <v>30</v>
      </c>
      <c r="MZ170">
        <v>3</v>
      </c>
      <c r="NA170">
        <v>0</v>
      </c>
      <c r="NB170">
        <v>50</v>
      </c>
      <c r="NC170">
        <v>50</v>
      </c>
      <c r="NE170" t="s">
        <v>2242</v>
      </c>
      <c r="NF170" t="s">
        <v>2317</v>
      </c>
      <c r="NG170">
        <v>0</v>
      </c>
      <c r="NH170">
        <v>1</v>
      </c>
      <c r="NI170">
        <v>0</v>
      </c>
      <c r="NK170">
        <v>1750</v>
      </c>
      <c r="NM170" t="s">
        <v>2240</v>
      </c>
      <c r="NP170">
        <v>90</v>
      </c>
      <c r="NQ170">
        <v>3</v>
      </c>
      <c r="NR170">
        <v>0</v>
      </c>
      <c r="NS170">
        <v>20</v>
      </c>
      <c r="NT170">
        <v>20</v>
      </c>
      <c r="NV170" t="s">
        <v>2242</v>
      </c>
      <c r="NW170">
        <v>4000</v>
      </c>
      <c r="NX170" t="s">
        <v>2240</v>
      </c>
      <c r="OA170">
        <v>90</v>
      </c>
      <c r="OB170">
        <v>3</v>
      </c>
      <c r="OC170">
        <v>0</v>
      </c>
      <c r="OD170">
        <v>20</v>
      </c>
      <c r="OE170">
        <v>20</v>
      </c>
      <c r="QX170" t="s">
        <v>2244</v>
      </c>
      <c r="SF170" t="s">
        <v>2245</v>
      </c>
      <c r="SG170">
        <v>1</v>
      </c>
      <c r="SH170">
        <v>0</v>
      </c>
      <c r="SI170">
        <v>0</v>
      </c>
      <c r="SJ170">
        <v>0</v>
      </c>
      <c r="AQG170" t="s">
        <v>2290</v>
      </c>
      <c r="AQH170">
        <v>1</v>
      </c>
      <c r="AQI170">
        <v>0</v>
      </c>
      <c r="AQJ170">
        <v>0</v>
      </c>
      <c r="AQK170">
        <v>0</v>
      </c>
      <c r="AQL170">
        <v>0</v>
      </c>
      <c r="AQM170">
        <v>0</v>
      </c>
      <c r="AQN170">
        <v>0</v>
      </c>
      <c r="AQO170">
        <v>0</v>
      </c>
      <c r="AQP170">
        <v>0</v>
      </c>
      <c r="AQQ170">
        <v>0</v>
      </c>
      <c r="AQS170" t="s">
        <v>2871</v>
      </c>
      <c r="AQT170">
        <v>0</v>
      </c>
      <c r="AQU170">
        <v>0</v>
      </c>
      <c r="AQV170">
        <v>1</v>
      </c>
      <c r="AQW170">
        <v>1</v>
      </c>
      <c r="AQX170">
        <v>0</v>
      </c>
      <c r="AQY170">
        <v>0</v>
      </c>
      <c r="AQZ170">
        <v>0</v>
      </c>
      <c r="ARA170">
        <v>0</v>
      </c>
      <c r="ARB170">
        <v>0</v>
      </c>
      <c r="ARC170">
        <v>0</v>
      </c>
      <c r="ARD170">
        <v>0</v>
      </c>
      <c r="ARF170" t="s">
        <v>2257</v>
      </c>
      <c r="ARG170" t="s">
        <v>2273</v>
      </c>
      <c r="ARH170" t="s">
        <v>2325</v>
      </c>
      <c r="ARI170">
        <v>0</v>
      </c>
      <c r="ARJ170">
        <v>1</v>
      </c>
      <c r="ARK170">
        <v>0</v>
      </c>
      <c r="ARL170">
        <v>0</v>
      </c>
      <c r="ARM170">
        <v>0</v>
      </c>
      <c r="ARN170">
        <v>0</v>
      </c>
      <c r="ARP170" t="s">
        <v>510</v>
      </c>
      <c r="ASA170" t="s">
        <v>2259</v>
      </c>
      <c r="ASB170" t="s">
        <v>2290</v>
      </c>
      <c r="ASC170">
        <v>1</v>
      </c>
      <c r="ASD170">
        <v>0</v>
      </c>
      <c r="ASE170">
        <v>0</v>
      </c>
      <c r="ASF170">
        <v>0</v>
      </c>
      <c r="ASG170">
        <v>0</v>
      </c>
      <c r="ASH170">
        <v>0</v>
      </c>
      <c r="ASI170">
        <v>0</v>
      </c>
      <c r="ASJ170">
        <v>0</v>
      </c>
      <c r="ASK170">
        <v>0</v>
      </c>
      <c r="ASL170">
        <v>0</v>
      </c>
      <c r="ASN170" t="s">
        <v>2290</v>
      </c>
      <c r="ASO170">
        <v>1</v>
      </c>
      <c r="ASP170">
        <v>0</v>
      </c>
      <c r="ASQ170">
        <v>0</v>
      </c>
      <c r="ASR170">
        <v>0</v>
      </c>
      <c r="ASS170">
        <v>0</v>
      </c>
      <c r="AST170">
        <v>0</v>
      </c>
      <c r="ASU170">
        <v>0</v>
      </c>
      <c r="ASV170">
        <v>0</v>
      </c>
      <c r="ASW170">
        <v>0</v>
      </c>
      <c r="ASX170">
        <v>0</v>
      </c>
      <c r="ASZ170" t="s">
        <v>2290</v>
      </c>
      <c r="ATA170">
        <v>1</v>
      </c>
      <c r="ATB170">
        <v>0</v>
      </c>
      <c r="ATC170">
        <v>0</v>
      </c>
      <c r="ATD170">
        <v>0</v>
      </c>
      <c r="ATE170">
        <v>0</v>
      </c>
      <c r="ATF170">
        <v>0</v>
      </c>
      <c r="ATG170">
        <v>0</v>
      </c>
      <c r="ATH170">
        <v>0</v>
      </c>
      <c r="ATI170">
        <v>0</v>
      </c>
      <c r="ATK170" t="s">
        <v>2290</v>
      </c>
      <c r="ATL170">
        <v>1</v>
      </c>
      <c r="ATM170">
        <v>0</v>
      </c>
      <c r="ATN170">
        <v>0</v>
      </c>
      <c r="ATO170">
        <v>0</v>
      </c>
      <c r="ATP170">
        <v>0</v>
      </c>
      <c r="ATQ170">
        <v>0</v>
      </c>
      <c r="ATR170">
        <v>0</v>
      </c>
      <c r="ATS170">
        <v>0</v>
      </c>
      <c r="ATT170">
        <v>0</v>
      </c>
      <c r="ATV170" t="s">
        <v>2264</v>
      </c>
      <c r="ATZ170" t="s">
        <v>2264</v>
      </c>
      <c r="AUI170">
        <v>546218294</v>
      </c>
      <c r="AUJ170" s="165">
        <v>45375.952141203699</v>
      </c>
      <c r="AUM170" t="s">
        <v>2265</v>
      </c>
      <c r="AUN170" t="s">
        <v>2266</v>
      </c>
      <c r="AUO170" t="s">
        <v>2267</v>
      </c>
    </row>
    <row r="171" spans="1:534 1125:1237" x14ac:dyDescent="0.35">
      <c r="A171">
        <v>170</v>
      </c>
      <c r="B171" t="s">
        <v>2872</v>
      </c>
      <c r="C171" s="165">
        <v>45375</v>
      </c>
      <c r="D171" t="s">
        <v>2855</v>
      </c>
      <c r="E171" t="s">
        <v>2856</v>
      </c>
      <c r="F171" s="165">
        <v>45375.793647615741</v>
      </c>
      <c r="G171" s="165">
        <v>45375.945801493057</v>
      </c>
      <c r="H171" t="s">
        <v>2229</v>
      </c>
      <c r="K171" t="s">
        <v>2671</v>
      </c>
      <c r="L171" s="165">
        <v>45373</v>
      </c>
      <c r="M171" t="s">
        <v>81</v>
      </c>
      <c r="N171" t="s">
        <v>2296</v>
      </c>
      <c r="O171" t="s">
        <v>84</v>
      </c>
      <c r="P171" t="s">
        <v>2233</v>
      </c>
      <c r="S171" t="s">
        <v>2673</v>
      </c>
      <c r="T171" t="s">
        <v>2857</v>
      </c>
      <c r="V171" t="s">
        <v>2236</v>
      </c>
      <c r="X171" t="s">
        <v>510</v>
      </c>
      <c r="AA171" t="s">
        <v>2290</v>
      </c>
      <c r="AB171">
        <v>0</v>
      </c>
      <c r="AC171">
        <v>0</v>
      </c>
      <c r="AD171">
        <v>0</v>
      </c>
      <c r="AE171">
        <v>1</v>
      </c>
      <c r="AF171">
        <v>1</v>
      </c>
      <c r="AI171"/>
      <c r="EK171" t="s">
        <v>2290</v>
      </c>
      <c r="EL171">
        <v>0</v>
      </c>
      <c r="EM171">
        <v>0</v>
      </c>
      <c r="EN171">
        <v>0</v>
      </c>
      <c r="EO171">
        <v>0</v>
      </c>
      <c r="EP171">
        <v>1</v>
      </c>
      <c r="EQ171">
        <v>1</v>
      </c>
      <c r="JB171" t="s">
        <v>2327</v>
      </c>
      <c r="JC171">
        <v>0</v>
      </c>
      <c r="JD171">
        <v>0</v>
      </c>
      <c r="JE171">
        <v>1</v>
      </c>
      <c r="JF171">
        <v>0</v>
      </c>
      <c r="JG171">
        <v>0</v>
      </c>
      <c r="JH171">
        <v>0</v>
      </c>
      <c r="JI171">
        <v>0</v>
      </c>
      <c r="JJ171">
        <v>0</v>
      </c>
      <c r="JK171">
        <v>0</v>
      </c>
      <c r="JL171">
        <v>0</v>
      </c>
      <c r="JM171">
        <v>0</v>
      </c>
      <c r="JN171">
        <v>0</v>
      </c>
      <c r="JO171">
        <v>0</v>
      </c>
      <c r="JP171">
        <v>0</v>
      </c>
      <c r="JQ171">
        <v>0</v>
      </c>
      <c r="JR171">
        <v>0</v>
      </c>
      <c r="JS171">
        <v>1</v>
      </c>
      <c r="JT171">
        <v>3</v>
      </c>
      <c r="KV171" t="s">
        <v>2242</v>
      </c>
      <c r="KW171" t="s">
        <v>2250</v>
      </c>
      <c r="KX171">
        <v>0</v>
      </c>
      <c r="KY171">
        <v>1</v>
      </c>
      <c r="KZ171">
        <v>1</v>
      </c>
      <c r="LB171">
        <v>30000</v>
      </c>
      <c r="LC171">
        <v>30000</v>
      </c>
      <c r="LD171" t="s">
        <v>2240</v>
      </c>
      <c r="LG171">
        <v>30</v>
      </c>
      <c r="LH171">
        <v>7</v>
      </c>
      <c r="LI171">
        <v>0</v>
      </c>
      <c r="LJ171">
        <v>100</v>
      </c>
      <c r="LK171">
        <v>0</v>
      </c>
      <c r="QX171" t="s">
        <v>2236</v>
      </c>
      <c r="QZ171" t="s">
        <v>2327</v>
      </c>
      <c r="RA171">
        <v>0</v>
      </c>
      <c r="RB171">
        <v>0</v>
      </c>
      <c r="RC171">
        <v>1</v>
      </c>
      <c r="RD171">
        <v>0</v>
      </c>
      <c r="RE171">
        <v>0</v>
      </c>
      <c r="RF171">
        <v>0</v>
      </c>
      <c r="RG171">
        <v>0</v>
      </c>
      <c r="RH171">
        <v>0</v>
      </c>
      <c r="RI171">
        <v>0</v>
      </c>
      <c r="RJ171">
        <v>0</v>
      </c>
      <c r="RK171">
        <v>0</v>
      </c>
      <c r="RL171">
        <v>0</v>
      </c>
      <c r="RM171">
        <v>0</v>
      </c>
      <c r="RN171">
        <v>0</v>
      </c>
      <c r="RO171">
        <v>0</v>
      </c>
      <c r="RP171">
        <v>0</v>
      </c>
      <c r="RR171" t="s">
        <v>506</v>
      </c>
      <c r="RS171">
        <v>0</v>
      </c>
      <c r="RT171">
        <v>0</v>
      </c>
      <c r="RU171">
        <v>0</v>
      </c>
      <c r="RV171">
        <v>0</v>
      </c>
      <c r="RW171">
        <v>0</v>
      </c>
      <c r="RX171">
        <v>0</v>
      </c>
      <c r="RY171">
        <v>0</v>
      </c>
      <c r="RZ171">
        <v>0</v>
      </c>
      <c r="SA171">
        <v>0</v>
      </c>
      <c r="SB171">
        <v>1</v>
      </c>
      <c r="SC171">
        <v>0</v>
      </c>
      <c r="SD171" t="s">
        <v>2873</v>
      </c>
      <c r="SF171" t="s">
        <v>2245</v>
      </c>
      <c r="SG171">
        <v>1</v>
      </c>
      <c r="SH171">
        <v>0</v>
      </c>
      <c r="SI171">
        <v>0</v>
      </c>
      <c r="SJ171">
        <v>0</v>
      </c>
      <c r="AQG171" t="s">
        <v>2290</v>
      </c>
      <c r="AQH171">
        <v>1</v>
      </c>
      <c r="AQI171">
        <v>0</v>
      </c>
      <c r="AQJ171">
        <v>0</v>
      </c>
      <c r="AQK171">
        <v>0</v>
      </c>
      <c r="AQL171">
        <v>0</v>
      </c>
      <c r="AQM171">
        <v>0</v>
      </c>
      <c r="AQN171">
        <v>0</v>
      </c>
      <c r="AQO171">
        <v>0</v>
      </c>
      <c r="AQP171">
        <v>0</v>
      </c>
      <c r="AQQ171">
        <v>0</v>
      </c>
      <c r="AQS171" t="s">
        <v>2256</v>
      </c>
      <c r="AQT171">
        <v>0</v>
      </c>
      <c r="AQU171">
        <v>0</v>
      </c>
      <c r="AQV171">
        <v>1</v>
      </c>
      <c r="AQW171">
        <v>1</v>
      </c>
      <c r="AQX171">
        <v>0</v>
      </c>
      <c r="AQY171">
        <v>0</v>
      </c>
      <c r="AQZ171">
        <v>0</v>
      </c>
      <c r="ARA171">
        <v>0</v>
      </c>
      <c r="ARB171">
        <v>0</v>
      </c>
      <c r="ARC171">
        <v>0</v>
      </c>
      <c r="ARD171">
        <v>0</v>
      </c>
      <c r="ARF171" t="s">
        <v>2257</v>
      </c>
      <c r="ARG171" t="s">
        <v>2258</v>
      </c>
      <c r="ARH171" t="s">
        <v>2325</v>
      </c>
      <c r="ARI171">
        <v>0</v>
      </c>
      <c r="ARJ171">
        <v>1</v>
      </c>
      <c r="ARK171">
        <v>0</v>
      </c>
      <c r="ARL171">
        <v>0</v>
      </c>
      <c r="ARM171">
        <v>0</v>
      </c>
      <c r="ARN171">
        <v>0</v>
      </c>
      <c r="ARP171" t="s">
        <v>2244</v>
      </c>
      <c r="ASA171" t="s">
        <v>2259</v>
      </c>
      <c r="ASB171" t="s">
        <v>2290</v>
      </c>
      <c r="ASC171">
        <v>1</v>
      </c>
      <c r="ASD171">
        <v>0</v>
      </c>
      <c r="ASE171">
        <v>0</v>
      </c>
      <c r="ASF171">
        <v>0</v>
      </c>
      <c r="ASG171">
        <v>0</v>
      </c>
      <c r="ASH171">
        <v>0</v>
      </c>
      <c r="ASI171">
        <v>0</v>
      </c>
      <c r="ASJ171">
        <v>0</v>
      </c>
      <c r="ASK171">
        <v>0</v>
      </c>
      <c r="ASL171">
        <v>0</v>
      </c>
      <c r="ASN171" t="s">
        <v>2290</v>
      </c>
      <c r="ASO171">
        <v>1</v>
      </c>
      <c r="ASP171">
        <v>0</v>
      </c>
      <c r="ASQ171">
        <v>0</v>
      </c>
      <c r="ASR171">
        <v>0</v>
      </c>
      <c r="ASS171">
        <v>0</v>
      </c>
      <c r="AST171">
        <v>0</v>
      </c>
      <c r="ASU171">
        <v>0</v>
      </c>
      <c r="ASV171">
        <v>0</v>
      </c>
      <c r="ASW171">
        <v>0</v>
      </c>
      <c r="ASX171">
        <v>0</v>
      </c>
      <c r="ASZ171" t="s">
        <v>2290</v>
      </c>
      <c r="ATA171">
        <v>1</v>
      </c>
      <c r="ATB171">
        <v>0</v>
      </c>
      <c r="ATC171">
        <v>0</v>
      </c>
      <c r="ATD171">
        <v>0</v>
      </c>
      <c r="ATE171">
        <v>0</v>
      </c>
      <c r="ATF171">
        <v>0</v>
      </c>
      <c r="ATG171">
        <v>0</v>
      </c>
      <c r="ATH171">
        <v>0</v>
      </c>
      <c r="ATI171">
        <v>0</v>
      </c>
      <c r="ATK171" t="s">
        <v>2290</v>
      </c>
      <c r="ATL171">
        <v>1</v>
      </c>
      <c r="ATM171">
        <v>0</v>
      </c>
      <c r="ATN171">
        <v>0</v>
      </c>
      <c r="ATO171">
        <v>0</v>
      </c>
      <c r="ATP171">
        <v>0</v>
      </c>
      <c r="ATQ171">
        <v>0</v>
      </c>
      <c r="ATR171">
        <v>0</v>
      </c>
      <c r="ATS171">
        <v>0</v>
      </c>
      <c r="ATT171">
        <v>0</v>
      </c>
      <c r="ATV171" t="s">
        <v>2264</v>
      </c>
      <c r="ATZ171" t="s">
        <v>2264</v>
      </c>
      <c r="AUI171">
        <v>546218296</v>
      </c>
      <c r="AUJ171" s="165">
        <v>45375.952175925922</v>
      </c>
      <c r="AUM171" t="s">
        <v>2265</v>
      </c>
      <c r="AUN171" t="s">
        <v>2266</v>
      </c>
      <c r="AUO171" t="s">
        <v>2267</v>
      </c>
    </row>
    <row r="172" spans="1:534 1125:1237" x14ac:dyDescent="0.35">
      <c r="A172">
        <v>171</v>
      </c>
      <c r="B172" t="s">
        <v>2874</v>
      </c>
      <c r="C172" s="165">
        <v>45372</v>
      </c>
      <c r="D172" t="s">
        <v>2875</v>
      </c>
      <c r="E172" t="s">
        <v>2876</v>
      </c>
      <c r="F172" s="165">
        <v>45372.577039085649</v>
      </c>
      <c r="G172" s="165">
        <v>45372.621493576393</v>
      </c>
      <c r="H172" t="s">
        <v>2229</v>
      </c>
      <c r="K172" t="s">
        <v>2230</v>
      </c>
      <c r="L172" s="165">
        <v>45372</v>
      </c>
      <c r="M172" t="s">
        <v>2231</v>
      </c>
      <c r="N172" t="s">
        <v>2877</v>
      </c>
      <c r="O172" t="s">
        <v>65</v>
      </c>
      <c r="P172" t="s">
        <v>2374</v>
      </c>
      <c r="S172" t="s">
        <v>2234</v>
      </c>
      <c r="T172" t="s">
        <v>2878</v>
      </c>
      <c r="V172" t="s">
        <v>2236</v>
      </c>
      <c r="X172" t="s">
        <v>2299</v>
      </c>
      <c r="AA172" t="s">
        <v>2339</v>
      </c>
      <c r="AB172">
        <v>1</v>
      </c>
      <c r="AC172">
        <v>0</v>
      </c>
      <c r="AD172">
        <v>0</v>
      </c>
      <c r="AE172">
        <v>0</v>
      </c>
      <c r="AF172">
        <v>1</v>
      </c>
      <c r="AH172" t="s">
        <v>2242</v>
      </c>
      <c r="AI172">
        <v>1100</v>
      </c>
      <c r="AJ172" t="s">
        <v>2379</v>
      </c>
      <c r="AM172">
        <v>30</v>
      </c>
      <c r="AN172">
        <v>1</v>
      </c>
      <c r="AO172">
        <v>0</v>
      </c>
      <c r="AP172">
        <v>20</v>
      </c>
      <c r="AQ172">
        <v>50</v>
      </c>
      <c r="BW172" t="s">
        <v>2244</v>
      </c>
      <c r="CS172" t="s">
        <v>2245</v>
      </c>
      <c r="CT172">
        <v>1</v>
      </c>
      <c r="CU172">
        <v>0</v>
      </c>
      <c r="CV172">
        <v>0</v>
      </c>
      <c r="CW172">
        <v>0</v>
      </c>
      <c r="EK172" t="s">
        <v>2290</v>
      </c>
      <c r="EL172">
        <v>0</v>
      </c>
      <c r="EM172">
        <v>0</v>
      </c>
      <c r="EN172">
        <v>0</v>
      </c>
      <c r="EO172">
        <v>0</v>
      </c>
      <c r="EP172">
        <v>1</v>
      </c>
      <c r="EQ172">
        <v>1</v>
      </c>
      <c r="JB172" t="s">
        <v>2879</v>
      </c>
      <c r="JC172">
        <v>0</v>
      </c>
      <c r="JD172">
        <v>0</v>
      </c>
      <c r="JE172">
        <v>0</v>
      </c>
      <c r="JF172">
        <v>1</v>
      </c>
      <c r="JG172">
        <v>1</v>
      </c>
      <c r="JH172">
        <v>1</v>
      </c>
      <c r="JI172">
        <v>1</v>
      </c>
      <c r="JJ172">
        <v>1</v>
      </c>
      <c r="JK172">
        <v>1</v>
      </c>
      <c r="JL172">
        <v>1</v>
      </c>
      <c r="JM172">
        <v>0</v>
      </c>
      <c r="JN172">
        <v>0</v>
      </c>
      <c r="JO172">
        <v>0</v>
      </c>
      <c r="JP172">
        <v>1</v>
      </c>
      <c r="JQ172">
        <v>0</v>
      </c>
      <c r="JR172">
        <v>0</v>
      </c>
      <c r="JS172">
        <v>8</v>
      </c>
      <c r="JT172">
        <v>10</v>
      </c>
      <c r="LM172" t="s">
        <v>2242</v>
      </c>
      <c r="LN172">
        <v>7000</v>
      </c>
      <c r="LO172" t="s">
        <v>2379</v>
      </c>
      <c r="LR172">
        <v>60</v>
      </c>
      <c r="LS172">
        <v>1</v>
      </c>
      <c r="LT172">
        <v>0</v>
      </c>
      <c r="LU172">
        <v>20</v>
      </c>
      <c r="LV172">
        <v>100</v>
      </c>
      <c r="LX172" t="s">
        <v>2242</v>
      </c>
      <c r="LY172">
        <v>6500</v>
      </c>
      <c r="LZ172" t="s">
        <v>2379</v>
      </c>
      <c r="MC172">
        <v>60</v>
      </c>
      <c r="MD172">
        <v>1</v>
      </c>
      <c r="ME172">
        <v>0</v>
      </c>
      <c r="MF172">
        <v>20</v>
      </c>
      <c r="MG172">
        <v>100</v>
      </c>
      <c r="MI172" t="s">
        <v>2242</v>
      </c>
      <c r="MJ172">
        <v>400</v>
      </c>
      <c r="MK172" t="s">
        <v>2379</v>
      </c>
      <c r="MN172">
        <v>30</v>
      </c>
      <c r="MO172">
        <v>1</v>
      </c>
      <c r="MP172">
        <v>0</v>
      </c>
      <c r="MQ172">
        <v>120</v>
      </c>
      <c r="MR172">
        <v>240</v>
      </c>
      <c r="MT172" t="s">
        <v>2242</v>
      </c>
      <c r="MU172">
        <v>125</v>
      </c>
      <c r="MV172" t="s">
        <v>2379</v>
      </c>
      <c r="MY172">
        <v>30</v>
      </c>
      <c r="MZ172">
        <v>1</v>
      </c>
      <c r="NA172">
        <v>0</v>
      </c>
      <c r="NB172">
        <v>60</v>
      </c>
      <c r="NC172">
        <v>120</v>
      </c>
      <c r="NE172" t="s">
        <v>2242</v>
      </c>
      <c r="NF172" t="s">
        <v>2398</v>
      </c>
      <c r="NG172">
        <v>1</v>
      </c>
      <c r="NH172">
        <v>1</v>
      </c>
      <c r="NI172">
        <v>1</v>
      </c>
      <c r="NJ172">
        <v>600</v>
      </c>
      <c r="NK172">
        <v>750</v>
      </c>
      <c r="NL172">
        <v>1000</v>
      </c>
      <c r="NM172" t="s">
        <v>2379</v>
      </c>
      <c r="NP172">
        <v>60</v>
      </c>
      <c r="NQ172">
        <v>1</v>
      </c>
      <c r="NR172">
        <v>0</v>
      </c>
      <c r="NS172">
        <v>25</v>
      </c>
      <c r="NT172">
        <v>50</v>
      </c>
      <c r="NV172" t="s">
        <v>2242</v>
      </c>
      <c r="NW172">
        <v>2000</v>
      </c>
      <c r="NX172" t="s">
        <v>2379</v>
      </c>
      <c r="OA172">
        <v>30</v>
      </c>
      <c r="OB172">
        <v>1</v>
      </c>
      <c r="OC172">
        <v>0</v>
      </c>
      <c r="OD172">
        <v>20</v>
      </c>
      <c r="OE172">
        <v>50</v>
      </c>
      <c r="OG172" t="s">
        <v>2242</v>
      </c>
      <c r="OH172">
        <v>3000</v>
      </c>
      <c r="OI172" t="s">
        <v>2379</v>
      </c>
      <c r="OL172">
        <v>90</v>
      </c>
      <c r="OM172">
        <v>1</v>
      </c>
      <c r="ON172">
        <v>0</v>
      </c>
      <c r="OO172">
        <v>20</v>
      </c>
      <c r="OP172">
        <v>100</v>
      </c>
      <c r="PY172" t="s">
        <v>2242</v>
      </c>
      <c r="PZ172" t="s">
        <v>2236</v>
      </c>
      <c r="QA172">
        <v>3000</v>
      </c>
      <c r="QD172" t="s">
        <v>2379</v>
      </c>
      <c r="QG172">
        <v>30</v>
      </c>
      <c r="QH172">
        <v>1</v>
      </c>
      <c r="QI172">
        <v>0</v>
      </c>
      <c r="QJ172">
        <v>20</v>
      </c>
      <c r="QK172">
        <v>100</v>
      </c>
      <c r="QX172" t="s">
        <v>2244</v>
      </c>
      <c r="SF172" t="s">
        <v>2245</v>
      </c>
      <c r="SG172">
        <v>1</v>
      </c>
      <c r="SH172">
        <v>0</v>
      </c>
      <c r="SI172">
        <v>0</v>
      </c>
      <c r="SJ172">
        <v>0</v>
      </c>
      <c r="AQG172" t="s">
        <v>2290</v>
      </c>
      <c r="AQH172">
        <v>1</v>
      </c>
      <c r="AQI172">
        <v>0</v>
      </c>
      <c r="AQJ172">
        <v>0</v>
      </c>
      <c r="AQK172">
        <v>0</v>
      </c>
      <c r="AQL172">
        <v>0</v>
      </c>
      <c r="AQM172">
        <v>0</v>
      </c>
      <c r="AQN172">
        <v>0</v>
      </c>
      <c r="AQO172">
        <v>0</v>
      </c>
      <c r="AQP172">
        <v>0</v>
      </c>
      <c r="AQQ172">
        <v>0</v>
      </c>
      <c r="AQS172" t="s">
        <v>2260</v>
      </c>
      <c r="AQT172">
        <v>0</v>
      </c>
      <c r="AQU172">
        <v>0</v>
      </c>
      <c r="AQV172">
        <v>0</v>
      </c>
      <c r="AQW172">
        <v>0</v>
      </c>
      <c r="AQX172">
        <v>0</v>
      </c>
      <c r="AQY172">
        <v>0</v>
      </c>
      <c r="AQZ172">
        <v>0</v>
      </c>
      <c r="ARA172">
        <v>0</v>
      </c>
      <c r="ARB172">
        <v>0</v>
      </c>
      <c r="ARC172">
        <v>1</v>
      </c>
      <c r="ARD172">
        <v>0</v>
      </c>
      <c r="ARF172" t="s">
        <v>2257</v>
      </c>
      <c r="ARG172" t="s">
        <v>2305</v>
      </c>
      <c r="ARH172" t="s">
        <v>2244</v>
      </c>
      <c r="ARI172">
        <v>1</v>
      </c>
      <c r="ARJ172">
        <v>0</v>
      </c>
      <c r="ARK172">
        <v>0</v>
      </c>
      <c r="ARL172">
        <v>0</v>
      </c>
      <c r="ARM172">
        <v>0</v>
      </c>
      <c r="ARN172">
        <v>0</v>
      </c>
      <c r="ARP172" t="s">
        <v>2244</v>
      </c>
      <c r="ASA172" t="s">
        <v>2259</v>
      </c>
      <c r="ASB172" t="s">
        <v>2290</v>
      </c>
      <c r="ASC172">
        <v>1</v>
      </c>
      <c r="ASD172">
        <v>0</v>
      </c>
      <c r="ASE172">
        <v>0</v>
      </c>
      <c r="ASF172">
        <v>0</v>
      </c>
      <c r="ASG172">
        <v>0</v>
      </c>
      <c r="ASH172">
        <v>0</v>
      </c>
      <c r="ASI172">
        <v>0</v>
      </c>
      <c r="ASJ172">
        <v>0</v>
      </c>
      <c r="ASK172">
        <v>0</v>
      </c>
      <c r="ASL172">
        <v>0</v>
      </c>
      <c r="ASN172" t="s">
        <v>2290</v>
      </c>
      <c r="ASO172">
        <v>1</v>
      </c>
      <c r="ASP172">
        <v>0</v>
      </c>
      <c r="ASQ172">
        <v>0</v>
      </c>
      <c r="ASR172">
        <v>0</v>
      </c>
      <c r="ASS172">
        <v>0</v>
      </c>
      <c r="AST172">
        <v>0</v>
      </c>
      <c r="ASU172">
        <v>0</v>
      </c>
      <c r="ASV172">
        <v>0</v>
      </c>
      <c r="ASW172">
        <v>0</v>
      </c>
      <c r="ASX172">
        <v>0</v>
      </c>
      <c r="ASZ172" t="s">
        <v>2290</v>
      </c>
      <c r="ATA172">
        <v>1</v>
      </c>
      <c r="ATB172">
        <v>0</v>
      </c>
      <c r="ATC172">
        <v>0</v>
      </c>
      <c r="ATD172">
        <v>0</v>
      </c>
      <c r="ATE172">
        <v>0</v>
      </c>
      <c r="ATF172">
        <v>0</v>
      </c>
      <c r="ATG172">
        <v>0</v>
      </c>
      <c r="ATH172">
        <v>0</v>
      </c>
      <c r="ATI172">
        <v>0</v>
      </c>
      <c r="ATK172" t="s">
        <v>2290</v>
      </c>
      <c r="ATL172">
        <v>1</v>
      </c>
      <c r="ATM172">
        <v>0</v>
      </c>
      <c r="ATN172">
        <v>0</v>
      </c>
      <c r="ATO172">
        <v>0</v>
      </c>
      <c r="ATP172">
        <v>0</v>
      </c>
      <c r="ATQ172">
        <v>0</v>
      </c>
      <c r="ATR172">
        <v>0</v>
      </c>
      <c r="ATS172">
        <v>0</v>
      </c>
      <c r="ATT172">
        <v>0</v>
      </c>
      <c r="ATV172" t="s">
        <v>2264</v>
      </c>
      <c r="ATZ172" t="s">
        <v>2264</v>
      </c>
      <c r="AUI172">
        <v>546223222</v>
      </c>
      <c r="AUJ172" s="165">
        <v>45376.00881944444</v>
      </c>
      <c r="AUM172" t="s">
        <v>2265</v>
      </c>
      <c r="AUN172" t="s">
        <v>2266</v>
      </c>
      <c r="AUO172" t="s">
        <v>2267</v>
      </c>
    </row>
    <row r="173" spans="1:534 1125:1237" x14ac:dyDescent="0.35">
      <c r="A173">
        <v>172</v>
      </c>
      <c r="B173" t="s">
        <v>2880</v>
      </c>
      <c r="C173" s="165">
        <v>45372</v>
      </c>
      <c r="D173" t="s">
        <v>2875</v>
      </c>
      <c r="E173" t="s">
        <v>2876</v>
      </c>
      <c r="F173" s="165">
        <v>45372.835285300927</v>
      </c>
      <c r="G173" s="165">
        <v>45374.501120439818</v>
      </c>
      <c r="H173" t="s">
        <v>2229</v>
      </c>
      <c r="K173" t="s">
        <v>2230</v>
      </c>
      <c r="L173" s="165">
        <v>45372</v>
      </c>
      <c r="M173" t="s">
        <v>2231</v>
      </c>
      <c r="N173" t="s">
        <v>2877</v>
      </c>
      <c r="O173" t="s">
        <v>65</v>
      </c>
      <c r="P173" t="s">
        <v>2374</v>
      </c>
      <c r="S173" t="s">
        <v>2234</v>
      </c>
      <c r="T173" t="s">
        <v>2878</v>
      </c>
      <c r="V173" t="s">
        <v>2236</v>
      </c>
      <c r="X173" t="s">
        <v>2237</v>
      </c>
      <c r="AA173" t="s">
        <v>2300</v>
      </c>
      <c r="AB173">
        <v>0</v>
      </c>
      <c r="AC173">
        <v>0</v>
      </c>
      <c r="AD173">
        <v>1</v>
      </c>
      <c r="AE173">
        <v>0</v>
      </c>
      <c r="AF173">
        <v>1</v>
      </c>
      <c r="AI173"/>
      <c r="BH173" t="s">
        <v>2242</v>
      </c>
      <c r="BI173" t="s">
        <v>2301</v>
      </c>
      <c r="BJ173">
        <v>1</v>
      </c>
      <c r="BK173">
        <v>1</v>
      </c>
      <c r="BL173">
        <v>300</v>
      </c>
      <c r="BM173">
        <v>500</v>
      </c>
      <c r="BN173" t="s">
        <v>2379</v>
      </c>
      <c r="BQ173">
        <v>30</v>
      </c>
      <c r="BR173">
        <v>1</v>
      </c>
      <c r="BS173">
        <v>0</v>
      </c>
      <c r="BT173">
        <v>180</v>
      </c>
      <c r="BU173">
        <v>600</v>
      </c>
      <c r="BW173" t="s">
        <v>2244</v>
      </c>
      <c r="CS173" t="s">
        <v>2245</v>
      </c>
      <c r="CT173">
        <v>1</v>
      </c>
      <c r="CU173">
        <v>0</v>
      </c>
      <c r="CV173">
        <v>0</v>
      </c>
      <c r="CW173">
        <v>0</v>
      </c>
      <c r="EK173" t="s">
        <v>2290</v>
      </c>
      <c r="EL173">
        <v>0</v>
      </c>
      <c r="EM173">
        <v>0</v>
      </c>
      <c r="EN173">
        <v>0</v>
      </c>
      <c r="EO173">
        <v>0</v>
      </c>
      <c r="EP173">
        <v>1</v>
      </c>
      <c r="EQ173">
        <v>1</v>
      </c>
      <c r="JB173" t="s">
        <v>2724</v>
      </c>
      <c r="JC173">
        <v>0</v>
      </c>
      <c r="JD173">
        <v>0</v>
      </c>
      <c r="JE173">
        <v>0</v>
      </c>
      <c r="JF173">
        <v>0</v>
      </c>
      <c r="JG173">
        <v>0</v>
      </c>
      <c r="JH173">
        <v>0</v>
      </c>
      <c r="JI173">
        <v>0</v>
      </c>
      <c r="JJ173">
        <v>0</v>
      </c>
      <c r="JK173">
        <v>0</v>
      </c>
      <c r="JL173">
        <v>0</v>
      </c>
      <c r="JM173">
        <v>0</v>
      </c>
      <c r="JN173">
        <v>0</v>
      </c>
      <c r="JO173">
        <v>1</v>
      </c>
      <c r="JP173">
        <v>0</v>
      </c>
      <c r="JQ173">
        <v>1</v>
      </c>
      <c r="JR173">
        <v>0</v>
      </c>
      <c r="JS173">
        <v>2</v>
      </c>
      <c r="JT173">
        <v>4</v>
      </c>
      <c r="PN173" t="s">
        <v>2242</v>
      </c>
      <c r="PO173">
        <v>1500</v>
      </c>
      <c r="PP173" t="s">
        <v>2379</v>
      </c>
      <c r="PS173">
        <v>30</v>
      </c>
      <c r="PT173">
        <v>1</v>
      </c>
      <c r="PU173">
        <v>0</v>
      </c>
      <c r="PV173">
        <v>20</v>
      </c>
      <c r="PW173">
        <v>100</v>
      </c>
      <c r="QM173" t="s">
        <v>2242</v>
      </c>
      <c r="QN173">
        <v>250</v>
      </c>
      <c r="QO173" t="s">
        <v>2379</v>
      </c>
      <c r="QR173">
        <v>30</v>
      </c>
      <c r="QS173">
        <v>1</v>
      </c>
      <c r="QT173">
        <v>0</v>
      </c>
      <c r="QU173">
        <v>100</v>
      </c>
      <c r="QV173">
        <v>1000</v>
      </c>
      <c r="QX173" t="s">
        <v>2244</v>
      </c>
      <c r="SF173" t="s">
        <v>2245</v>
      </c>
      <c r="SG173">
        <v>1</v>
      </c>
      <c r="SH173">
        <v>0</v>
      </c>
      <c r="SI173">
        <v>0</v>
      </c>
      <c r="SJ173">
        <v>0</v>
      </c>
      <c r="AQG173" t="s">
        <v>2290</v>
      </c>
      <c r="AQH173">
        <v>1</v>
      </c>
      <c r="AQI173">
        <v>0</v>
      </c>
      <c r="AQJ173">
        <v>0</v>
      </c>
      <c r="AQK173">
        <v>0</v>
      </c>
      <c r="AQL173">
        <v>0</v>
      </c>
      <c r="AQM173">
        <v>0</v>
      </c>
      <c r="AQN173">
        <v>0</v>
      </c>
      <c r="AQO173">
        <v>0</v>
      </c>
      <c r="AQP173">
        <v>0</v>
      </c>
      <c r="AQQ173">
        <v>0</v>
      </c>
      <c r="AQS173" t="s">
        <v>2260</v>
      </c>
      <c r="AQT173">
        <v>0</v>
      </c>
      <c r="AQU173">
        <v>0</v>
      </c>
      <c r="AQV173">
        <v>0</v>
      </c>
      <c r="AQW173">
        <v>0</v>
      </c>
      <c r="AQX173">
        <v>0</v>
      </c>
      <c r="AQY173">
        <v>0</v>
      </c>
      <c r="AQZ173">
        <v>0</v>
      </c>
      <c r="ARA173">
        <v>0</v>
      </c>
      <c r="ARB173">
        <v>0</v>
      </c>
      <c r="ARC173">
        <v>1</v>
      </c>
      <c r="ARD173">
        <v>0</v>
      </c>
      <c r="ARF173" t="s">
        <v>2257</v>
      </c>
      <c r="ARG173" t="s">
        <v>2258</v>
      </c>
      <c r="ARH173" t="s">
        <v>2260</v>
      </c>
      <c r="ARI173">
        <v>0</v>
      </c>
      <c r="ARJ173">
        <v>0</v>
      </c>
      <c r="ARK173">
        <v>0</v>
      </c>
      <c r="ARL173">
        <v>0</v>
      </c>
      <c r="ARM173">
        <v>1</v>
      </c>
      <c r="ARN173">
        <v>0</v>
      </c>
      <c r="ARP173" t="s">
        <v>2244</v>
      </c>
      <c r="ASA173" t="s">
        <v>2259</v>
      </c>
      <c r="ASB173" t="s">
        <v>2290</v>
      </c>
      <c r="ASC173">
        <v>1</v>
      </c>
      <c r="ASD173">
        <v>0</v>
      </c>
      <c r="ASE173">
        <v>0</v>
      </c>
      <c r="ASF173">
        <v>0</v>
      </c>
      <c r="ASG173">
        <v>0</v>
      </c>
      <c r="ASH173">
        <v>0</v>
      </c>
      <c r="ASI173">
        <v>0</v>
      </c>
      <c r="ASJ173">
        <v>0</v>
      </c>
      <c r="ASK173">
        <v>0</v>
      </c>
      <c r="ASL173">
        <v>0</v>
      </c>
      <c r="ASN173" t="s">
        <v>2290</v>
      </c>
      <c r="ASO173">
        <v>1</v>
      </c>
      <c r="ASP173">
        <v>0</v>
      </c>
      <c r="ASQ173">
        <v>0</v>
      </c>
      <c r="ASR173">
        <v>0</v>
      </c>
      <c r="ASS173">
        <v>0</v>
      </c>
      <c r="AST173">
        <v>0</v>
      </c>
      <c r="ASU173">
        <v>0</v>
      </c>
      <c r="ASV173">
        <v>0</v>
      </c>
      <c r="ASW173">
        <v>0</v>
      </c>
      <c r="ASX173">
        <v>0</v>
      </c>
      <c r="ASZ173" t="s">
        <v>2290</v>
      </c>
      <c r="ATA173">
        <v>1</v>
      </c>
      <c r="ATB173">
        <v>0</v>
      </c>
      <c r="ATC173">
        <v>0</v>
      </c>
      <c r="ATD173">
        <v>0</v>
      </c>
      <c r="ATE173">
        <v>0</v>
      </c>
      <c r="ATF173">
        <v>0</v>
      </c>
      <c r="ATG173">
        <v>0</v>
      </c>
      <c r="ATH173">
        <v>0</v>
      </c>
      <c r="ATI173">
        <v>0</v>
      </c>
      <c r="ATK173" t="s">
        <v>2290</v>
      </c>
      <c r="ATL173">
        <v>1</v>
      </c>
      <c r="ATM173">
        <v>0</v>
      </c>
      <c r="ATN173">
        <v>0</v>
      </c>
      <c r="ATO173">
        <v>0</v>
      </c>
      <c r="ATP173">
        <v>0</v>
      </c>
      <c r="ATQ173">
        <v>0</v>
      </c>
      <c r="ATR173">
        <v>0</v>
      </c>
      <c r="ATS173">
        <v>0</v>
      </c>
      <c r="ATT173">
        <v>0</v>
      </c>
      <c r="ATV173" t="s">
        <v>2264</v>
      </c>
      <c r="ATZ173" t="s">
        <v>2264</v>
      </c>
      <c r="AUI173">
        <v>546223233</v>
      </c>
      <c r="AUJ173" s="165">
        <v>45376.008854166663</v>
      </c>
      <c r="AUM173" t="s">
        <v>2265</v>
      </c>
      <c r="AUN173" t="s">
        <v>2266</v>
      </c>
      <c r="AUO173" t="s">
        <v>2267</v>
      </c>
    </row>
    <row r="174" spans="1:534 1125:1237" x14ac:dyDescent="0.35">
      <c r="A174">
        <v>173</v>
      </c>
      <c r="B174" t="s">
        <v>2881</v>
      </c>
      <c r="C174" s="165">
        <v>45373</v>
      </c>
      <c r="D174" t="s">
        <v>2875</v>
      </c>
      <c r="E174" t="s">
        <v>2876</v>
      </c>
      <c r="F174" s="165">
        <v>45373.740734120373</v>
      </c>
      <c r="G174" s="165">
        <v>45374.471738229171</v>
      </c>
      <c r="H174" t="s">
        <v>2229</v>
      </c>
      <c r="K174" t="s">
        <v>2230</v>
      </c>
      <c r="L174" s="165">
        <v>45373</v>
      </c>
      <c r="M174" t="s">
        <v>2231</v>
      </c>
      <c r="N174" t="s">
        <v>2877</v>
      </c>
      <c r="O174" t="s">
        <v>65</v>
      </c>
      <c r="P174" t="s">
        <v>2374</v>
      </c>
      <c r="S174" t="s">
        <v>2234</v>
      </c>
      <c r="T174" t="s">
        <v>2878</v>
      </c>
      <c r="V174" t="s">
        <v>2236</v>
      </c>
      <c r="X174" t="s">
        <v>2237</v>
      </c>
      <c r="AA174" t="s">
        <v>2300</v>
      </c>
      <c r="AB174">
        <v>0</v>
      </c>
      <c r="AC174">
        <v>0</v>
      </c>
      <c r="AD174">
        <v>1</v>
      </c>
      <c r="AE174">
        <v>0</v>
      </c>
      <c r="AF174">
        <v>1</v>
      </c>
      <c r="AI174"/>
      <c r="BH174" t="s">
        <v>2242</v>
      </c>
      <c r="BI174" t="s">
        <v>2301</v>
      </c>
      <c r="BJ174">
        <v>1</v>
      </c>
      <c r="BK174">
        <v>1</v>
      </c>
      <c r="BL174">
        <v>500</v>
      </c>
      <c r="BM174">
        <v>300</v>
      </c>
      <c r="BN174" t="s">
        <v>2379</v>
      </c>
      <c r="BQ174">
        <v>14</v>
      </c>
      <c r="BR174">
        <v>1</v>
      </c>
      <c r="BS174">
        <v>0</v>
      </c>
      <c r="BT174">
        <v>156</v>
      </c>
      <c r="BU174">
        <v>600</v>
      </c>
      <c r="BW174" t="s">
        <v>2244</v>
      </c>
      <c r="CS174" t="s">
        <v>2245</v>
      </c>
      <c r="CT174">
        <v>1</v>
      </c>
      <c r="CU174">
        <v>0</v>
      </c>
      <c r="CV174">
        <v>0</v>
      </c>
      <c r="CW174">
        <v>0</v>
      </c>
      <c r="EK174" t="s">
        <v>2882</v>
      </c>
      <c r="EL174">
        <v>1</v>
      </c>
      <c r="EM174">
        <v>0</v>
      </c>
      <c r="EN174">
        <v>1</v>
      </c>
      <c r="EO174">
        <v>1</v>
      </c>
      <c r="EP174">
        <v>0</v>
      </c>
      <c r="EQ174">
        <v>3</v>
      </c>
      <c r="ES174" t="s">
        <v>2242</v>
      </c>
      <c r="ET174">
        <v>5500</v>
      </c>
      <c r="EU174" t="s">
        <v>2379</v>
      </c>
      <c r="EX174">
        <v>60</v>
      </c>
      <c r="EY174">
        <v>1</v>
      </c>
      <c r="EZ174">
        <v>0</v>
      </c>
      <c r="FA174">
        <v>20</v>
      </c>
      <c r="FB174">
        <v>100</v>
      </c>
      <c r="FO174" t="s">
        <v>2242</v>
      </c>
      <c r="FP174">
        <v>1500</v>
      </c>
      <c r="FQ174" t="s">
        <v>2379</v>
      </c>
      <c r="FT174">
        <v>60</v>
      </c>
      <c r="FU174">
        <v>1</v>
      </c>
      <c r="FV174">
        <v>0</v>
      </c>
      <c r="FW174">
        <v>20</v>
      </c>
      <c r="FX174">
        <v>100</v>
      </c>
      <c r="FZ174" t="s">
        <v>2242</v>
      </c>
      <c r="GA174">
        <v>2500</v>
      </c>
      <c r="GB174" t="s">
        <v>2379</v>
      </c>
      <c r="GE174">
        <v>90</v>
      </c>
      <c r="GF174">
        <v>1</v>
      </c>
      <c r="GG174">
        <v>0</v>
      </c>
      <c r="GH174">
        <v>10</v>
      </c>
      <c r="GI174">
        <v>50</v>
      </c>
      <c r="GK174" t="s">
        <v>2244</v>
      </c>
      <c r="HH174" t="s">
        <v>2245</v>
      </c>
      <c r="HI174">
        <v>1</v>
      </c>
      <c r="HJ174">
        <v>0</v>
      </c>
      <c r="HK174">
        <v>0</v>
      </c>
      <c r="HL174">
        <v>0</v>
      </c>
      <c r="JB174" t="s">
        <v>2699</v>
      </c>
      <c r="JC174">
        <v>1</v>
      </c>
      <c r="JD174">
        <v>1</v>
      </c>
      <c r="JE174">
        <v>0</v>
      </c>
      <c r="JF174">
        <v>0</v>
      </c>
      <c r="JG174">
        <v>0</v>
      </c>
      <c r="JH174">
        <v>0</v>
      </c>
      <c r="JI174">
        <v>0</v>
      </c>
      <c r="JJ174">
        <v>0</v>
      </c>
      <c r="JK174">
        <v>0</v>
      </c>
      <c r="JL174">
        <v>0</v>
      </c>
      <c r="JM174">
        <v>0</v>
      </c>
      <c r="JN174">
        <v>0</v>
      </c>
      <c r="JO174">
        <v>1</v>
      </c>
      <c r="JP174">
        <v>0</v>
      </c>
      <c r="JQ174">
        <v>1</v>
      </c>
      <c r="JR174">
        <v>0</v>
      </c>
      <c r="JS174">
        <v>4</v>
      </c>
      <c r="JT174">
        <v>8</v>
      </c>
      <c r="JV174" t="s">
        <v>2242</v>
      </c>
      <c r="JW174">
        <v>200</v>
      </c>
      <c r="JX174" t="s">
        <v>2379</v>
      </c>
      <c r="KA174">
        <v>14</v>
      </c>
      <c r="KB174">
        <v>3</v>
      </c>
      <c r="KC174">
        <v>0</v>
      </c>
      <c r="KD174">
        <v>1</v>
      </c>
      <c r="KE174">
        <v>3</v>
      </c>
      <c r="KG174" t="s">
        <v>2242</v>
      </c>
      <c r="KH174" t="s">
        <v>2269</v>
      </c>
      <c r="KI174">
        <v>1</v>
      </c>
      <c r="KJ174">
        <v>1</v>
      </c>
      <c r="KK174">
        <v>4500</v>
      </c>
      <c r="KL174">
        <v>100</v>
      </c>
      <c r="KM174" t="s">
        <v>2379</v>
      </c>
      <c r="KP174">
        <v>30</v>
      </c>
      <c r="KQ174">
        <v>2</v>
      </c>
      <c r="KR174">
        <v>0</v>
      </c>
      <c r="KS174">
        <v>10</v>
      </c>
      <c r="KT174">
        <v>10</v>
      </c>
      <c r="PN174" t="s">
        <v>2242</v>
      </c>
      <c r="PO174">
        <v>1500</v>
      </c>
      <c r="PP174" t="s">
        <v>2379</v>
      </c>
      <c r="PS174">
        <v>60</v>
      </c>
      <c r="PT174">
        <v>1</v>
      </c>
      <c r="PU174">
        <v>0</v>
      </c>
      <c r="PV174">
        <v>20</v>
      </c>
      <c r="PW174">
        <v>10</v>
      </c>
      <c r="QM174" t="s">
        <v>2242</v>
      </c>
      <c r="QN174">
        <v>250</v>
      </c>
      <c r="QO174" t="s">
        <v>2379</v>
      </c>
      <c r="QR174">
        <v>30</v>
      </c>
      <c r="QS174">
        <v>1</v>
      </c>
      <c r="QT174">
        <v>0</v>
      </c>
      <c r="QU174">
        <v>100</v>
      </c>
      <c r="QV174">
        <v>200</v>
      </c>
      <c r="QX174" t="s">
        <v>2244</v>
      </c>
      <c r="SF174" t="s">
        <v>2245</v>
      </c>
      <c r="SG174">
        <v>1</v>
      </c>
      <c r="SH174">
        <v>0</v>
      </c>
      <c r="SI174">
        <v>0</v>
      </c>
      <c r="SJ174">
        <v>0</v>
      </c>
      <c r="AQG174" t="s">
        <v>2290</v>
      </c>
      <c r="AQH174">
        <v>1</v>
      </c>
      <c r="AQI174">
        <v>0</v>
      </c>
      <c r="AQJ174">
        <v>0</v>
      </c>
      <c r="AQK174">
        <v>0</v>
      </c>
      <c r="AQL174">
        <v>0</v>
      </c>
      <c r="AQM174">
        <v>0</v>
      </c>
      <c r="AQN174">
        <v>0</v>
      </c>
      <c r="AQO174">
        <v>0</v>
      </c>
      <c r="AQP174">
        <v>0</v>
      </c>
      <c r="AQQ174">
        <v>0</v>
      </c>
      <c r="AQS174" t="s">
        <v>2303</v>
      </c>
      <c r="AQT174">
        <v>1</v>
      </c>
      <c r="AQU174">
        <v>0</v>
      </c>
      <c r="AQV174">
        <v>0</v>
      </c>
      <c r="AQW174">
        <v>0</v>
      </c>
      <c r="AQX174">
        <v>0</v>
      </c>
      <c r="AQY174">
        <v>0</v>
      </c>
      <c r="AQZ174">
        <v>0</v>
      </c>
      <c r="ARA174">
        <v>0</v>
      </c>
      <c r="ARB174">
        <v>0</v>
      </c>
      <c r="ARC174">
        <v>0</v>
      </c>
      <c r="ARD174">
        <v>0</v>
      </c>
      <c r="ARF174" t="s">
        <v>2257</v>
      </c>
      <c r="ARG174" t="s">
        <v>2258</v>
      </c>
      <c r="ARH174" t="s">
        <v>2260</v>
      </c>
      <c r="ARI174">
        <v>0</v>
      </c>
      <c r="ARJ174">
        <v>0</v>
      </c>
      <c r="ARK174">
        <v>0</v>
      </c>
      <c r="ARL174">
        <v>0</v>
      </c>
      <c r="ARM174">
        <v>1</v>
      </c>
      <c r="ARN174">
        <v>0</v>
      </c>
      <c r="ARO174" t="s">
        <v>2640</v>
      </c>
      <c r="ARP174" t="s">
        <v>2244</v>
      </c>
      <c r="ASA174" t="s">
        <v>2259</v>
      </c>
      <c r="ASB174" t="s">
        <v>2290</v>
      </c>
      <c r="ASC174">
        <v>1</v>
      </c>
      <c r="ASD174">
        <v>0</v>
      </c>
      <c r="ASE174">
        <v>0</v>
      </c>
      <c r="ASF174">
        <v>0</v>
      </c>
      <c r="ASG174">
        <v>0</v>
      </c>
      <c r="ASH174">
        <v>0</v>
      </c>
      <c r="ASI174">
        <v>0</v>
      </c>
      <c r="ASJ174">
        <v>0</v>
      </c>
      <c r="ASK174">
        <v>0</v>
      </c>
      <c r="ASL174">
        <v>0</v>
      </c>
      <c r="ASN174" t="s">
        <v>2290</v>
      </c>
      <c r="ASO174">
        <v>1</v>
      </c>
      <c r="ASP174">
        <v>0</v>
      </c>
      <c r="ASQ174">
        <v>0</v>
      </c>
      <c r="ASR174">
        <v>0</v>
      </c>
      <c r="ASS174">
        <v>0</v>
      </c>
      <c r="AST174">
        <v>0</v>
      </c>
      <c r="ASU174">
        <v>0</v>
      </c>
      <c r="ASV174">
        <v>0</v>
      </c>
      <c r="ASW174">
        <v>0</v>
      </c>
      <c r="ASX174">
        <v>0</v>
      </c>
      <c r="ASZ174" t="s">
        <v>2290</v>
      </c>
      <c r="ATA174">
        <v>1</v>
      </c>
      <c r="ATB174">
        <v>0</v>
      </c>
      <c r="ATC174">
        <v>0</v>
      </c>
      <c r="ATD174">
        <v>0</v>
      </c>
      <c r="ATE174">
        <v>0</v>
      </c>
      <c r="ATF174">
        <v>0</v>
      </c>
      <c r="ATG174">
        <v>0</v>
      </c>
      <c r="ATH174">
        <v>0</v>
      </c>
      <c r="ATI174">
        <v>0</v>
      </c>
      <c r="ATK174" t="s">
        <v>2290</v>
      </c>
      <c r="ATL174">
        <v>1</v>
      </c>
      <c r="ATM174">
        <v>0</v>
      </c>
      <c r="ATN174">
        <v>0</v>
      </c>
      <c r="ATO174">
        <v>0</v>
      </c>
      <c r="ATP174">
        <v>0</v>
      </c>
      <c r="ATQ174">
        <v>0</v>
      </c>
      <c r="ATR174">
        <v>0</v>
      </c>
      <c r="ATS174">
        <v>0</v>
      </c>
      <c r="ATT174">
        <v>0</v>
      </c>
      <c r="ATV174" t="s">
        <v>2264</v>
      </c>
      <c r="ATZ174" t="s">
        <v>2264</v>
      </c>
      <c r="AUI174">
        <v>546223246</v>
      </c>
      <c r="AUJ174" s="165">
        <v>45376.008877314824</v>
      </c>
      <c r="AUM174" t="s">
        <v>2265</v>
      </c>
      <c r="AUN174" t="s">
        <v>2266</v>
      </c>
      <c r="AUO174" t="s">
        <v>2267</v>
      </c>
    </row>
    <row r="175" spans="1:534 1125:1237" x14ac:dyDescent="0.35">
      <c r="A175">
        <v>174</v>
      </c>
      <c r="B175" t="s">
        <v>2883</v>
      </c>
      <c r="C175" s="165">
        <v>45374</v>
      </c>
      <c r="D175" t="s">
        <v>2875</v>
      </c>
      <c r="E175" t="s">
        <v>2876</v>
      </c>
      <c r="F175" s="165">
        <v>45374.263407534723</v>
      </c>
      <c r="G175" s="165">
        <v>45374.358353738433</v>
      </c>
      <c r="H175" t="s">
        <v>2229</v>
      </c>
      <c r="K175" t="s">
        <v>2230</v>
      </c>
      <c r="L175" s="165">
        <v>45374</v>
      </c>
      <c r="M175" t="s">
        <v>2231</v>
      </c>
      <c r="N175" t="s">
        <v>2877</v>
      </c>
      <c r="O175" t="s">
        <v>65</v>
      </c>
      <c r="P175" t="s">
        <v>2374</v>
      </c>
      <c r="S175" t="s">
        <v>2234</v>
      </c>
      <c r="T175" t="s">
        <v>2878</v>
      </c>
      <c r="V175" t="s">
        <v>2236</v>
      </c>
      <c r="X175" t="s">
        <v>2299</v>
      </c>
      <c r="AA175" t="s">
        <v>2290</v>
      </c>
      <c r="AB175">
        <v>0</v>
      </c>
      <c r="AC175">
        <v>0</v>
      </c>
      <c r="AD175">
        <v>0</v>
      </c>
      <c r="AE175">
        <v>1</v>
      </c>
      <c r="AF175">
        <v>1</v>
      </c>
      <c r="AI175"/>
      <c r="EK175" t="s">
        <v>2290</v>
      </c>
      <c r="EL175">
        <v>0</v>
      </c>
      <c r="EM175">
        <v>0</v>
      </c>
      <c r="EN175">
        <v>0</v>
      </c>
      <c r="EO175">
        <v>0</v>
      </c>
      <c r="EP175">
        <v>1</v>
      </c>
      <c r="EQ175">
        <v>1</v>
      </c>
      <c r="JB175" t="s">
        <v>2335</v>
      </c>
      <c r="JC175">
        <v>1</v>
      </c>
      <c r="JD175">
        <v>1</v>
      </c>
      <c r="JE175">
        <v>0</v>
      </c>
      <c r="JF175">
        <v>0</v>
      </c>
      <c r="JG175">
        <v>0</v>
      </c>
      <c r="JH175">
        <v>0</v>
      </c>
      <c r="JI175">
        <v>0</v>
      </c>
      <c r="JJ175">
        <v>0</v>
      </c>
      <c r="JK175">
        <v>0</v>
      </c>
      <c r="JL175">
        <v>0</v>
      </c>
      <c r="JM175">
        <v>0</v>
      </c>
      <c r="JN175">
        <v>0</v>
      </c>
      <c r="JO175">
        <v>0</v>
      </c>
      <c r="JP175">
        <v>0</v>
      </c>
      <c r="JQ175">
        <v>0</v>
      </c>
      <c r="JR175">
        <v>0</v>
      </c>
      <c r="JS175">
        <v>2</v>
      </c>
      <c r="JT175">
        <v>4</v>
      </c>
      <c r="JV175" t="s">
        <v>2242</v>
      </c>
      <c r="JW175">
        <v>200</v>
      </c>
      <c r="JX175" t="s">
        <v>2379</v>
      </c>
      <c r="KA175">
        <v>30</v>
      </c>
      <c r="KB175">
        <v>7</v>
      </c>
      <c r="KC175">
        <v>0</v>
      </c>
      <c r="KD175">
        <v>2</v>
      </c>
      <c r="KE175">
        <v>1</v>
      </c>
      <c r="KG175" t="s">
        <v>2242</v>
      </c>
      <c r="KH175" t="s">
        <v>2269</v>
      </c>
      <c r="KI175">
        <v>1</v>
      </c>
      <c r="KJ175">
        <v>1</v>
      </c>
      <c r="KK175">
        <v>5000</v>
      </c>
      <c r="KL175">
        <v>100</v>
      </c>
      <c r="KM175" t="s">
        <v>2248</v>
      </c>
      <c r="KP175">
        <v>30</v>
      </c>
      <c r="KQ175">
        <v>7</v>
      </c>
      <c r="KR175">
        <v>0</v>
      </c>
      <c r="KS175">
        <v>5</v>
      </c>
      <c r="KT175">
        <v>3</v>
      </c>
      <c r="QX175" t="s">
        <v>2244</v>
      </c>
      <c r="SF175" t="s">
        <v>2245</v>
      </c>
      <c r="SG175">
        <v>1</v>
      </c>
      <c r="SH175">
        <v>0</v>
      </c>
      <c r="SI175">
        <v>0</v>
      </c>
      <c r="SJ175">
        <v>0</v>
      </c>
      <c r="AQG175" t="s">
        <v>2290</v>
      </c>
      <c r="AQH175">
        <v>1</v>
      </c>
      <c r="AQI175">
        <v>0</v>
      </c>
      <c r="AQJ175">
        <v>0</v>
      </c>
      <c r="AQK175">
        <v>0</v>
      </c>
      <c r="AQL175">
        <v>0</v>
      </c>
      <c r="AQM175">
        <v>0</v>
      </c>
      <c r="AQN175">
        <v>0</v>
      </c>
      <c r="AQO175">
        <v>0</v>
      </c>
      <c r="AQP175">
        <v>0</v>
      </c>
      <c r="AQQ175">
        <v>0</v>
      </c>
      <c r="AQS175" t="s">
        <v>2303</v>
      </c>
      <c r="AQT175">
        <v>1</v>
      </c>
      <c r="AQU175">
        <v>0</v>
      </c>
      <c r="AQV175">
        <v>0</v>
      </c>
      <c r="AQW175">
        <v>0</v>
      </c>
      <c r="AQX175">
        <v>0</v>
      </c>
      <c r="AQY175">
        <v>0</v>
      </c>
      <c r="AQZ175">
        <v>0</v>
      </c>
      <c r="ARA175">
        <v>0</v>
      </c>
      <c r="ARB175">
        <v>0</v>
      </c>
      <c r="ARC175">
        <v>0</v>
      </c>
      <c r="ARD175">
        <v>0</v>
      </c>
      <c r="ARF175" t="s">
        <v>2330</v>
      </c>
      <c r="ARG175" t="s">
        <v>2305</v>
      </c>
      <c r="ARH175" t="s">
        <v>2260</v>
      </c>
      <c r="ARI175">
        <v>0</v>
      </c>
      <c r="ARJ175">
        <v>0</v>
      </c>
      <c r="ARK175">
        <v>0</v>
      </c>
      <c r="ARL175">
        <v>0</v>
      </c>
      <c r="ARM175">
        <v>1</v>
      </c>
      <c r="ARN175">
        <v>0</v>
      </c>
      <c r="ARO175" t="s">
        <v>2640</v>
      </c>
      <c r="ARP175" t="s">
        <v>2244</v>
      </c>
      <c r="ASA175" t="s">
        <v>2259</v>
      </c>
      <c r="ASB175" t="s">
        <v>2290</v>
      </c>
      <c r="ASC175">
        <v>1</v>
      </c>
      <c r="ASD175">
        <v>0</v>
      </c>
      <c r="ASE175">
        <v>0</v>
      </c>
      <c r="ASF175">
        <v>0</v>
      </c>
      <c r="ASG175">
        <v>0</v>
      </c>
      <c r="ASH175">
        <v>0</v>
      </c>
      <c r="ASI175">
        <v>0</v>
      </c>
      <c r="ASJ175">
        <v>0</v>
      </c>
      <c r="ASK175">
        <v>0</v>
      </c>
      <c r="ASL175">
        <v>0</v>
      </c>
      <c r="ASN175" t="s">
        <v>2290</v>
      </c>
      <c r="ASO175">
        <v>1</v>
      </c>
      <c r="ASP175">
        <v>0</v>
      </c>
      <c r="ASQ175">
        <v>0</v>
      </c>
      <c r="ASR175">
        <v>0</v>
      </c>
      <c r="ASS175">
        <v>0</v>
      </c>
      <c r="AST175">
        <v>0</v>
      </c>
      <c r="ASU175">
        <v>0</v>
      </c>
      <c r="ASV175">
        <v>0</v>
      </c>
      <c r="ASW175">
        <v>0</v>
      </c>
      <c r="ASX175">
        <v>0</v>
      </c>
      <c r="ASZ175" t="s">
        <v>2290</v>
      </c>
      <c r="ATA175">
        <v>1</v>
      </c>
      <c r="ATB175">
        <v>0</v>
      </c>
      <c r="ATC175">
        <v>0</v>
      </c>
      <c r="ATD175">
        <v>0</v>
      </c>
      <c r="ATE175">
        <v>0</v>
      </c>
      <c r="ATF175">
        <v>0</v>
      </c>
      <c r="ATG175">
        <v>0</v>
      </c>
      <c r="ATH175">
        <v>0</v>
      </c>
      <c r="ATI175">
        <v>0</v>
      </c>
      <c r="ATK175" t="s">
        <v>2290</v>
      </c>
      <c r="ATL175">
        <v>1</v>
      </c>
      <c r="ATM175">
        <v>0</v>
      </c>
      <c r="ATN175">
        <v>0</v>
      </c>
      <c r="ATO175">
        <v>0</v>
      </c>
      <c r="ATP175">
        <v>0</v>
      </c>
      <c r="ATQ175">
        <v>0</v>
      </c>
      <c r="ATR175">
        <v>0</v>
      </c>
      <c r="ATS175">
        <v>0</v>
      </c>
      <c r="ATT175">
        <v>0</v>
      </c>
      <c r="ATV175" t="s">
        <v>2264</v>
      </c>
      <c r="ATZ175" t="s">
        <v>2264</v>
      </c>
      <c r="AUI175">
        <v>546223252</v>
      </c>
      <c r="AUJ175" s="165">
        <v>45376.008912037039</v>
      </c>
      <c r="AUM175" t="s">
        <v>2265</v>
      </c>
      <c r="AUN175" t="s">
        <v>2266</v>
      </c>
      <c r="AUO175" t="s">
        <v>2267</v>
      </c>
    </row>
    <row r="176" spans="1:534 1125:1237" x14ac:dyDescent="0.35">
      <c r="A176">
        <v>175</v>
      </c>
      <c r="B176" t="s">
        <v>2884</v>
      </c>
      <c r="C176" s="165">
        <v>45374</v>
      </c>
      <c r="D176" t="s">
        <v>2875</v>
      </c>
      <c r="E176" t="s">
        <v>2876</v>
      </c>
      <c r="F176" s="165">
        <v>45374.273243900461</v>
      </c>
      <c r="G176" s="165">
        <v>45374.684183807869</v>
      </c>
      <c r="H176" t="s">
        <v>2229</v>
      </c>
      <c r="K176" t="s">
        <v>2230</v>
      </c>
      <c r="L176" s="165">
        <v>45374</v>
      </c>
      <c r="M176" t="s">
        <v>2231</v>
      </c>
      <c r="N176" t="s">
        <v>2877</v>
      </c>
      <c r="O176" t="s">
        <v>65</v>
      </c>
      <c r="P176" t="s">
        <v>2374</v>
      </c>
      <c r="S176" t="s">
        <v>2234</v>
      </c>
      <c r="T176" t="s">
        <v>2878</v>
      </c>
      <c r="V176" t="s">
        <v>2236</v>
      </c>
      <c r="X176" t="s">
        <v>2299</v>
      </c>
      <c r="AA176" t="s">
        <v>2290</v>
      </c>
      <c r="AB176">
        <v>0</v>
      </c>
      <c r="AC176">
        <v>0</v>
      </c>
      <c r="AD176">
        <v>0</v>
      </c>
      <c r="AE176">
        <v>1</v>
      </c>
      <c r="AF176">
        <v>1</v>
      </c>
      <c r="AI176"/>
      <c r="EK176" t="s">
        <v>2290</v>
      </c>
      <c r="EL176">
        <v>0</v>
      </c>
      <c r="EM176">
        <v>0</v>
      </c>
      <c r="EN176">
        <v>0</v>
      </c>
      <c r="EO176">
        <v>0</v>
      </c>
      <c r="EP176">
        <v>1</v>
      </c>
      <c r="EQ176">
        <v>1</v>
      </c>
      <c r="JB176" t="s">
        <v>2335</v>
      </c>
      <c r="JC176">
        <v>1</v>
      </c>
      <c r="JD176">
        <v>1</v>
      </c>
      <c r="JE176">
        <v>0</v>
      </c>
      <c r="JF176">
        <v>0</v>
      </c>
      <c r="JG176">
        <v>0</v>
      </c>
      <c r="JH176">
        <v>0</v>
      </c>
      <c r="JI176">
        <v>0</v>
      </c>
      <c r="JJ176">
        <v>0</v>
      </c>
      <c r="JK176">
        <v>0</v>
      </c>
      <c r="JL176">
        <v>0</v>
      </c>
      <c r="JM176">
        <v>0</v>
      </c>
      <c r="JN176">
        <v>0</v>
      </c>
      <c r="JO176">
        <v>0</v>
      </c>
      <c r="JP176">
        <v>0</v>
      </c>
      <c r="JQ176">
        <v>0</v>
      </c>
      <c r="JR176">
        <v>0</v>
      </c>
      <c r="JS176">
        <v>2</v>
      </c>
      <c r="JT176">
        <v>4</v>
      </c>
      <c r="JV176" t="s">
        <v>2242</v>
      </c>
      <c r="JW176">
        <v>200</v>
      </c>
      <c r="JX176" t="s">
        <v>2379</v>
      </c>
      <c r="KA176">
        <v>60</v>
      </c>
      <c r="KB176">
        <v>3</v>
      </c>
      <c r="KC176">
        <v>0</v>
      </c>
      <c r="KD176">
        <v>5</v>
      </c>
      <c r="KE176">
        <v>5</v>
      </c>
      <c r="KG176" t="s">
        <v>2242</v>
      </c>
      <c r="KH176" t="s">
        <v>2269</v>
      </c>
      <c r="KI176">
        <v>1</v>
      </c>
      <c r="KJ176">
        <v>1</v>
      </c>
      <c r="KK176">
        <v>4500</v>
      </c>
      <c r="KL176">
        <v>100</v>
      </c>
      <c r="KM176" t="s">
        <v>2379</v>
      </c>
      <c r="KP176">
        <v>60</v>
      </c>
      <c r="KQ176">
        <v>7</v>
      </c>
      <c r="KR176">
        <v>0</v>
      </c>
      <c r="KS176">
        <v>20</v>
      </c>
      <c r="KT176">
        <v>50</v>
      </c>
      <c r="QX176" t="s">
        <v>2236</v>
      </c>
      <c r="QZ176" t="s">
        <v>2335</v>
      </c>
      <c r="RA176">
        <v>1</v>
      </c>
      <c r="RB176">
        <v>1</v>
      </c>
      <c r="RC176">
        <v>0</v>
      </c>
      <c r="RD176">
        <v>0</v>
      </c>
      <c r="RE176">
        <v>0</v>
      </c>
      <c r="RF176">
        <v>0</v>
      </c>
      <c r="RG176">
        <v>0</v>
      </c>
      <c r="RH176">
        <v>0</v>
      </c>
      <c r="RI176">
        <v>0</v>
      </c>
      <c r="RJ176">
        <v>0</v>
      </c>
      <c r="RK176">
        <v>0</v>
      </c>
      <c r="RL176">
        <v>0</v>
      </c>
      <c r="RM176">
        <v>0</v>
      </c>
      <c r="RN176">
        <v>0</v>
      </c>
      <c r="RO176">
        <v>0</v>
      </c>
      <c r="RP176">
        <v>0</v>
      </c>
      <c r="RR176" t="s">
        <v>2885</v>
      </c>
      <c r="RS176">
        <v>1</v>
      </c>
      <c r="RT176">
        <v>0</v>
      </c>
      <c r="RU176">
        <v>0</v>
      </c>
      <c r="RV176">
        <v>0</v>
      </c>
      <c r="RW176">
        <v>0</v>
      </c>
      <c r="RX176">
        <v>0</v>
      </c>
      <c r="RY176">
        <v>0</v>
      </c>
      <c r="RZ176">
        <v>1</v>
      </c>
      <c r="SA176">
        <v>0</v>
      </c>
      <c r="SB176">
        <v>0</v>
      </c>
      <c r="SC176">
        <v>0</v>
      </c>
      <c r="SF176" t="s">
        <v>2245</v>
      </c>
      <c r="SG176">
        <v>1</v>
      </c>
      <c r="SH176">
        <v>0</v>
      </c>
      <c r="SI176">
        <v>0</v>
      </c>
      <c r="SJ176">
        <v>0</v>
      </c>
      <c r="AQG176" t="s">
        <v>2290</v>
      </c>
      <c r="AQH176">
        <v>1</v>
      </c>
      <c r="AQI176">
        <v>0</v>
      </c>
      <c r="AQJ176">
        <v>0</v>
      </c>
      <c r="AQK176">
        <v>0</v>
      </c>
      <c r="AQL176">
        <v>0</v>
      </c>
      <c r="AQM176">
        <v>0</v>
      </c>
      <c r="AQN176">
        <v>0</v>
      </c>
      <c r="AQO176">
        <v>0</v>
      </c>
      <c r="AQP176">
        <v>0</v>
      </c>
      <c r="AQQ176">
        <v>0</v>
      </c>
      <c r="AQS176" t="s">
        <v>2303</v>
      </c>
      <c r="AQT176">
        <v>1</v>
      </c>
      <c r="AQU176">
        <v>0</v>
      </c>
      <c r="AQV176">
        <v>0</v>
      </c>
      <c r="AQW176">
        <v>0</v>
      </c>
      <c r="AQX176">
        <v>0</v>
      </c>
      <c r="AQY176">
        <v>0</v>
      </c>
      <c r="AQZ176">
        <v>0</v>
      </c>
      <c r="ARA176">
        <v>0</v>
      </c>
      <c r="ARB176">
        <v>0</v>
      </c>
      <c r="ARC176">
        <v>0</v>
      </c>
      <c r="ARD176">
        <v>0</v>
      </c>
      <c r="ARF176" t="s">
        <v>2330</v>
      </c>
      <c r="ARG176" t="s">
        <v>2305</v>
      </c>
      <c r="ARH176" t="s">
        <v>2244</v>
      </c>
      <c r="ARI176">
        <v>1</v>
      </c>
      <c r="ARJ176">
        <v>0</v>
      </c>
      <c r="ARK176">
        <v>0</v>
      </c>
      <c r="ARL176">
        <v>0</v>
      </c>
      <c r="ARM176">
        <v>0</v>
      </c>
      <c r="ARN176">
        <v>0</v>
      </c>
      <c r="ARO176" t="s">
        <v>2306</v>
      </c>
      <c r="ARP176" t="s">
        <v>2244</v>
      </c>
      <c r="ASA176" t="s">
        <v>2259</v>
      </c>
      <c r="ASB176" t="s">
        <v>2290</v>
      </c>
      <c r="ASC176">
        <v>1</v>
      </c>
      <c r="ASD176">
        <v>0</v>
      </c>
      <c r="ASE176">
        <v>0</v>
      </c>
      <c r="ASF176">
        <v>0</v>
      </c>
      <c r="ASG176">
        <v>0</v>
      </c>
      <c r="ASH176">
        <v>0</v>
      </c>
      <c r="ASI176">
        <v>0</v>
      </c>
      <c r="ASJ176">
        <v>0</v>
      </c>
      <c r="ASK176">
        <v>0</v>
      </c>
      <c r="ASL176">
        <v>0</v>
      </c>
      <c r="ASN176" t="s">
        <v>2290</v>
      </c>
      <c r="ASO176">
        <v>1</v>
      </c>
      <c r="ASP176">
        <v>0</v>
      </c>
      <c r="ASQ176">
        <v>0</v>
      </c>
      <c r="ASR176">
        <v>0</v>
      </c>
      <c r="ASS176">
        <v>0</v>
      </c>
      <c r="AST176">
        <v>0</v>
      </c>
      <c r="ASU176">
        <v>0</v>
      </c>
      <c r="ASV176">
        <v>0</v>
      </c>
      <c r="ASW176">
        <v>0</v>
      </c>
      <c r="ASX176">
        <v>0</v>
      </c>
      <c r="ASZ176" t="s">
        <v>2290</v>
      </c>
      <c r="ATA176">
        <v>1</v>
      </c>
      <c r="ATB176">
        <v>0</v>
      </c>
      <c r="ATC176">
        <v>0</v>
      </c>
      <c r="ATD176">
        <v>0</v>
      </c>
      <c r="ATE176">
        <v>0</v>
      </c>
      <c r="ATF176">
        <v>0</v>
      </c>
      <c r="ATG176">
        <v>0</v>
      </c>
      <c r="ATH176">
        <v>0</v>
      </c>
      <c r="ATI176">
        <v>0</v>
      </c>
      <c r="ATK176" t="s">
        <v>2290</v>
      </c>
      <c r="ATL176">
        <v>1</v>
      </c>
      <c r="ATM176">
        <v>0</v>
      </c>
      <c r="ATN176">
        <v>0</v>
      </c>
      <c r="ATO176">
        <v>0</v>
      </c>
      <c r="ATP176">
        <v>0</v>
      </c>
      <c r="ATQ176">
        <v>0</v>
      </c>
      <c r="ATR176">
        <v>0</v>
      </c>
      <c r="ATS176">
        <v>0</v>
      </c>
      <c r="ATT176">
        <v>0</v>
      </c>
      <c r="ATV176" t="s">
        <v>2264</v>
      </c>
      <c r="ATZ176" t="s">
        <v>2264</v>
      </c>
      <c r="AUI176">
        <v>546223253</v>
      </c>
      <c r="AUJ176" s="165">
        <v>45376.008935185193</v>
      </c>
      <c r="AUM176" t="s">
        <v>2265</v>
      </c>
      <c r="AUN176" t="s">
        <v>2266</v>
      </c>
      <c r="AUO176" t="s">
        <v>2267</v>
      </c>
    </row>
    <row r="177" spans="1:565 1125:1237" x14ac:dyDescent="0.35">
      <c r="A177">
        <v>176</v>
      </c>
      <c r="B177" t="s">
        <v>2886</v>
      </c>
      <c r="C177" s="165">
        <v>45374</v>
      </c>
      <c r="D177" t="s">
        <v>2875</v>
      </c>
      <c r="E177" t="s">
        <v>2876</v>
      </c>
      <c r="F177" s="165">
        <v>45374.280859641207</v>
      </c>
      <c r="G177" s="165">
        <v>45374.390452141197</v>
      </c>
      <c r="H177" t="s">
        <v>2229</v>
      </c>
      <c r="K177" t="s">
        <v>2230</v>
      </c>
      <c r="L177" s="165">
        <v>45374</v>
      </c>
      <c r="M177" t="s">
        <v>2231</v>
      </c>
      <c r="N177" t="s">
        <v>2877</v>
      </c>
      <c r="O177" t="s">
        <v>65</v>
      </c>
      <c r="P177" t="s">
        <v>2233</v>
      </c>
      <c r="S177" t="s">
        <v>2234</v>
      </c>
      <c r="T177" t="s">
        <v>2878</v>
      </c>
      <c r="V177" t="s">
        <v>2236</v>
      </c>
      <c r="X177" t="s">
        <v>2237</v>
      </c>
      <c r="AA177" t="s">
        <v>2300</v>
      </c>
      <c r="AB177">
        <v>0</v>
      </c>
      <c r="AC177">
        <v>0</v>
      </c>
      <c r="AD177">
        <v>1</v>
      </c>
      <c r="AE177">
        <v>0</v>
      </c>
      <c r="AF177">
        <v>1</v>
      </c>
      <c r="AI177"/>
      <c r="BH177" t="s">
        <v>2242</v>
      </c>
      <c r="BI177" t="s">
        <v>2301</v>
      </c>
      <c r="BJ177">
        <v>1</v>
      </c>
      <c r="BK177">
        <v>1</v>
      </c>
      <c r="BL177">
        <v>500</v>
      </c>
      <c r="BM177">
        <v>300</v>
      </c>
      <c r="BN177" t="s">
        <v>2240</v>
      </c>
      <c r="BQ177">
        <v>30</v>
      </c>
      <c r="BR177">
        <v>2</v>
      </c>
      <c r="BS177">
        <v>0</v>
      </c>
      <c r="BT177">
        <v>600</v>
      </c>
      <c r="BU177">
        <v>1200</v>
      </c>
      <c r="BW177" t="s">
        <v>2236</v>
      </c>
      <c r="BY177" t="s">
        <v>2300</v>
      </c>
      <c r="BZ177">
        <v>0</v>
      </c>
      <c r="CA177">
        <v>0</v>
      </c>
      <c r="CB177">
        <v>1</v>
      </c>
      <c r="CC177">
        <v>0</v>
      </c>
      <c r="CE177" t="s">
        <v>497</v>
      </c>
      <c r="CF177">
        <v>0</v>
      </c>
      <c r="CG177">
        <v>0</v>
      </c>
      <c r="CH177">
        <v>0</v>
      </c>
      <c r="CI177">
        <v>0</v>
      </c>
      <c r="CJ177">
        <v>0</v>
      </c>
      <c r="CK177">
        <v>0</v>
      </c>
      <c r="CL177">
        <v>1</v>
      </c>
      <c r="CM177">
        <v>0</v>
      </c>
      <c r="CN177">
        <v>0</v>
      </c>
      <c r="CO177">
        <v>0</v>
      </c>
      <c r="CP177">
        <v>0</v>
      </c>
      <c r="CS177" t="s">
        <v>2245</v>
      </c>
      <c r="CT177">
        <v>1</v>
      </c>
      <c r="CU177">
        <v>0</v>
      </c>
      <c r="CV177">
        <v>0</v>
      </c>
      <c r="CW177">
        <v>0</v>
      </c>
      <c r="EK177" t="s">
        <v>2882</v>
      </c>
      <c r="EL177">
        <v>1</v>
      </c>
      <c r="EM177">
        <v>0</v>
      </c>
      <c r="EN177">
        <v>1</v>
      </c>
      <c r="EO177">
        <v>1</v>
      </c>
      <c r="EP177">
        <v>0</v>
      </c>
      <c r="EQ177">
        <v>3</v>
      </c>
      <c r="ES177" t="s">
        <v>2242</v>
      </c>
      <c r="ET177">
        <v>4500</v>
      </c>
      <c r="EU177" t="s">
        <v>2240</v>
      </c>
      <c r="EX177">
        <v>30</v>
      </c>
      <c r="EY177">
        <v>2</v>
      </c>
      <c r="EZ177">
        <v>0</v>
      </c>
      <c r="FA177">
        <v>100</v>
      </c>
      <c r="FB177">
        <v>200</v>
      </c>
      <c r="FO177" t="s">
        <v>2242</v>
      </c>
      <c r="FP177">
        <v>1500</v>
      </c>
      <c r="FQ177" t="s">
        <v>2336</v>
      </c>
      <c r="FT177">
        <v>60</v>
      </c>
      <c r="FU177">
        <v>2</v>
      </c>
      <c r="FV177">
        <v>0</v>
      </c>
      <c r="FW177">
        <v>50</v>
      </c>
      <c r="FX177">
        <v>100</v>
      </c>
      <c r="FZ177" t="s">
        <v>2242</v>
      </c>
      <c r="GA177">
        <v>2000</v>
      </c>
      <c r="GB177" t="s">
        <v>2240</v>
      </c>
      <c r="GE177">
        <v>60</v>
      </c>
      <c r="GF177">
        <v>2</v>
      </c>
      <c r="GG177">
        <v>0</v>
      </c>
      <c r="GH177">
        <v>50</v>
      </c>
      <c r="GI177">
        <v>100</v>
      </c>
      <c r="GK177" t="s">
        <v>2244</v>
      </c>
      <c r="HH177" t="s">
        <v>2245</v>
      </c>
      <c r="HI177">
        <v>1</v>
      </c>
      <c r="HJ177">
        <v>0</v>
      </c>
      <c r="HK177">
        <v>0</v>
      </c>
      <c r="HL177">
        <v>0</v>
      </c>
      <c r="JB177" t="s">
        <v>2887</v>
      </c>
      <c r="JC177">
        <v>0</v>
      </c>
      <c r="JD177">
        <v>0</v>
      </c>
      <c r="JE177">
        <v>1</v>
      </c>
      <c r="JF177">
        <v>0</v>
      </c>
      <c r="JG177">
        <v>0</v>
      </c>
      <c r="JH177">
        <v>0</v>
      </c>
      <c r="JI177">
        <v>0</v>
      </c>
      <c r="JJ177">
        <v>0</v>
      </c>
      <c r="JK177">
        <v>0</v>
      </c>
      <c r="JL177">
        <v>0</v>
      </c>
      <c r="JM177">
        <v>0</v>
      </c>
      <c r="JN177">
        <v>0</v>
      </c>
      <c r="JO177">
        <v>1</v>
      </c>
      <c r="JP177">
        <v>0</v>
      </c>
      <c r="JQ177">
        <v>1</v>
      </c>
      <c r="JR177">
        <v>0</v>
      </c>
      <c r="JS177">
        <v>3</v>
      </c>
      <c r="JT177">
        <v>7</v>
      </c>
      <c r="KV177" t="s">
        <v>2242</v>
      </c>
      <c r="KW177" t="s">
        <v>2888</v>
      </c>
      <c r="KX177">
        <v>1</v>
      </c>
      <c r="KY177">
        <v>1</v>
      </c>
      <c r="KZ177">
        <v>1</v>
      </c>
      <c r="LA177">
        <v>15000</v>
      </c>
      <c r="LB177">
        <v>25000</v>
      </c>
      <c r="LC177">
        <v>32500</v>
      </c>
      <c r="LD177" t="s">
        <v>2240</v>
      </c>
      <c r="LG177">
        <v>60</v>
      </c>
      <c r="LH177">
        <v>4</v>
      </c>
      <c r="LI177">
        <v>0</v>
      </c>
      <c r="LJ177">
        <v>60</v>
      </c>
      <c r="LK177">
        <v>60</v>
      </c>
      <c r="PN177" t="s">
        <v>2242</v>
      </c>
      <c r="PO177">
        <v>1500</v>
      </c>
      <c r="PP177" t="s">
        <v>2240</v>
      </c>
      <c r="PS177">
        <v>60</v>
      </c>
      <c r="PT177">
        <v>2</v>
      </c>
      <c r="PU177">
        <v>0</v>
      </c>
      <c r="PV177">
        <v>50</v>
      </c>
      <c r="PW177">
        <v>100</v>
      </c>
      <c r="QM177" t="s">
        <v>2242</v>
      </c>
      <c r="QN177">
        <v>250</v>
      </c>
      <c r="QO177" t="s">
        <v>2379</v>
      </c>
      <c r="QR177">
        <v>60</v>
      </c>
      <c r="QS177">
        <v>2</v>
      </c>
      <c r="QT177">
        <v>0</v>
      </c>
      <c r="QU177">
        <v>1000</v>
      </c>
      <c r="QV177">
        <v>1000</v>
      </c>
      <c r="QX177" t="s">
        <v>2244</v>
      </c>
      <c r="SF177" t="s">
        <v>2245</v>
      </c>
      <c r="SG177">
        <v>1</v>
      </c>
      <c r="SH177">
        <v>0</v>
      </c>
      <c r="SI177">
        <v>0</v>
      </c>
      <c r="SJ177">
        <v>0</v>
      </c>
      <c r="AQG177" t="s">
        <v>2290</v>
      </c>
      <c r="AQH177">
        <v>1</v>
      </c>
      <c r="AQI177">
        <v>0</v>
      </c>
      <c r="AQJ177">
        <v>0</v>
      </c>
      <c r="AQK177">
        <v>0</v>
      </c>
      <c r="AQL177">
        <v>0</v>
      </c>
      <c r="AQM177">
        <v>0</v>
      </c>
      <c r="AQN177">
        <v>0</v>
      </c>
      <c r="AQO177">
        <v>0</v>
      </c>
      <c r="AQP177">
        <v>0</v>
      </c>
      <c r="AQQ177">
        <v>0</v>
      </c>
      <c r="AQS177" t="s">
        <v>2260</v>
      </c>
      <c r="AQT177">
        <v>0</v>
      </c>
      <c r="AQU177">
        <v>0</v>
      </c>
      <c r="AQV177">
        <v>0</v>
      </c>
      <c r="AQW177">
        <v>0</v>
      </c>
      <c r="AQX177">
        <v>0</v>
      </c>
      <c r="AQY177">
        <v>0</v>
      </c>
      <c r="AQZ177">
        <v>0</v>
      </c>
      <c r="ARA177">
        <v>0</v>
      </c>
      <c r="ARB177">
        <v>0</v>
      </c>
      <c r="ARC177">
        <v>1</v>
      </c>
      <c r="ARD177">
        <v>0</v>
      </c>
      <c r="ARF177" t="s">
        <v>2257</v>
      </c>
      <c r="ARG177" t="s">
        <v>2258</v>
      </c>
      <c r="ARH177" t="s">
        <v>2244</v>
      </c>
      <c r="ARI177">
        <v>1</v>
      </c>
      <c r="ARJ177">
        <v>0</v>
      </c>
      <c r="ARK177">
        <v>0</v>
      </c>
      <c r="ARL177">
        <v>0</v>
      </c>
      <c r="ARM177">
        <v>0</v>
      </c>
      <c r="ARN177">
        <v>0</v>
      </c>
      <c r="ARP177" t="s">
        <v>2244</v>
      </c>
      <c r="ASA177" t="s">
        <v>2259</v>
      </c>
      <c r="ASB177" t="s">
        <v>2290</v>
      </c>
      <c r="ASC177">
        <v>1</v>
      </c>
      <c r="ASD177">
        <v>0</v>
      </c>
      <c r="ASE177">
        <v>0</v>
      </c>
      <c r="ASF177">
        <v>0</v>
      </c>
      <c r="ASG177">
        <v>0</v>
      </c>
      <c r="ASH177">
        <v>0</v>
      </c>
      <c r="ASI177">
        <v>0</v>
      </c>
      <c r="ASJ177">
        <v>0</v>
      </c>
      <c r="ASK177">
        <v>0</v>
      </c>
      <c r="ASL177">
        <v>0</v>
      </c>
      <c r="ASN177" t="s">
        <v>2290</v>
      </c>
      <c r="ASO177">
        <v>1</v>
      </c>
      <c r="ASP177">
        <v>0</v>
      </c>
      <c r="ASQ177">
        <v>0</v>
      </c>
      <c r="ASR177">
        <v>0</v>
      </c>
      <c r="ASS177">
        <v>0</v>
      </c>
      <c r="AST177">
        <v>0</v>
      </c>
      <c r="ASU177">
        <v>0</v>
      </c>
      <c r="ASV177">
        <v>0</v>
      </c>
      <c r="ASW177">
        <v>0</v>
      </c>
      <c r="ASX177">
        <v>0</v>
      </c>
      <c r="ASZ177" t="s">
        <v>2290</v>
      </c>
      <c r="ATA177">
        <v>1</v>
      </c>
      <c r="ATB177">
        <v>0</v>
      </c>
      <c r="ATC177">
        <v>0</v>
      </c>
      <c r="ATD177">
        <v>0</v>
      </c>
      <c r="ATE177">
        <v>0</v>
      </c>
      <c r="ATF177">
        <v>0</v>
      </c>
      <c r="ATG177">
        <v>0</v>
      </c>
      <c r="ATH177">
        <v>0</v>
      </c>
      <c r="ATI177">
        <v>0</v>
      </c>
      <c r="ATK177" t="s">
        <v>2290</v>
      </c>
      <c r="ATL177">
        <v>1</v>
      </c>
      <c r="ATM177">
        <v>0</v>
      </c>
      <c r="ATN177">
        <v>0</v>
      </c>
      <c r="ATO177">
        <v>0</v>
      </c>
      <c r="ATP177">
        <v>0</v>
      </c>
      <c r="ATQ177">
        <v>0</v>
      </c>
      <c r="ATR177">
        <v>0</v>
      </c>
      <c r="ATS177">
        <v>0</v>
      </c>
      <c r="ATT177">
        <v>0</v>
      </c>
      <c r="ATV177" t="s">
        <v>2264</v>
      </c>
      <c r="ATZ177" t="s">
        <v>2264</v>
      </c>
      <c r="AUI177">
        <v>546223256</v>
      </c>
      <c r="AUJ177" s="165">
        <v>45376.008969907409</v>
      </c>
      <c r="AUM177" t="s">
        <v>2265</v>
      </c>
      <c r="AUN177" t="s">
        <v>2266</v>
      </c>
      <c r="AUO177" t="s">
        <v>2267</v>
      </c>
    </row>
    <row r="178" spans="1:565 1125:1237" x14ac:dyDescent="0.35">
      <c r="A178">
        <v>177</v>
      </c>
      <c r="B178" t="s">
        <v>2889</v>
      </c>
      <c r="C178" s="165">
        <v>45374</v>
      </c>
      <c r="D178" t="s">
        <v>2875</v>
      </c>
      <c r="E178" t="s">
        <v>2876</v>
      </c>
      <c r="F178" s="165">
        <v>45374.503401365742</v>
      </c>
      <c r="G178" s="165">
        <v>45375.625395787043</v>
      </c>
      <c r="H178" t="s">
        <v>2229</v>
      </c>
      <c r="K178" t="s">
        <v>2230</v>
      </c>
      <c r="L178" s="165">
        <v>45375</v>
      </c>
      <c r="M178" t="s">
        <v>2231</v>
      </c>
      <c r="N178" t="s">
        <v>2877</v>
      </c>
      <c r="O178" t="s">
        <v>65</v>
      </c>
      <c r="P178" t="s">
        <v>2374</v>
      </c>
      <c r="S178" t="s">
        <v>2234</v>
      </c>
      <c r="T178" t="s">
        <v>2878</v>
      </c>
      <c r="V178" t="s">
        <v>2236</v>
      </c>
      <c r="X178" t="s">
        <v>2299</v>
      </c>
      <c r="AA178" t="s">
        <v>2290</v>
      </c>
      <c r="AB178">
        <v>0</v>
      </c>
      <c r="AC178">
        <v>0</v>
      </c>
      <c r="AD178">
        <v>0</v>
      </c>
      <c r="AE178">
        <v>1</v>
      </c>
      <c r="AF178">
        <v>1</v>
      </c>
      <c r="AI178"/>
      <c r="EK178" t="s">
        <v>2290</v>
      </c>
      <c r="EL178">
        <v>0</v>
      </c>
      <c r="EM178">
        <v>0</v>
      </c>
      <c r="EN178">
        <v>0</v>
      </c>
      <c r="EO178">
        <v>0</v>
      </c>
      <c r="EP178">
        <v>1</v>
      </c>
      <c r="EQ178">
        <v>1</v>
      </c>
      <c r="JB178" t="s">
        <v>2327</v>
      </c>
      <c r="JC178">
        <v>0</v>
      </c>
      <c r="JD178">
        <v>0</v>
      </c>
      <c r="JE178">
        <v>1</v>
      </c>
      <c r="JF178">
        <v>0</v>
      </c>
      <c r="JG178">
        <v>0</v>
      </c>
      <c r="JH178">
        <v>0</v>
      </c>
      <c r="JI178">
        <v>0</v>
      </c>
      <c r="JJ178">
        <v>0</v>
      </c>
      <c r="JK178">
        <v>0</v>
      </c>
      <c r="JL178">
        <v>0</v>
      </c>
      <c r="JM178">
        <v>0</v>
      </c>
      <c r="JN178">
        <v>0</v>
      </c>
      <c r="JO178">
        <v>0</v>
      </c>
      <c r="JP178">
        <v>0</v>
      </c>
      <c r="JQ178">
        <v>0</v>
      </c>
      <c r="JR178">
        <v>0</v>
      </c>
      <c r="JS178">
        <v>1</v>
      </c>
      <c r="JT178">
        <v>3</v>
      </c>
      <c r="KV178" t="s">
        <v>2242</v>
      </c>
      <c r="KW178" t="s">
        <v>2250</v>
      </c>
      <c r="KX178">
        <v>0</v>
      </c>
      <c r="KY178">
        <v>1</v>
      </c>
      <c r="KZ178">
        <v>1</v>
      </c>
      <c r="LB178">
        <v>27500</v>
      </c>
      <c r="LC178">
        <v>32500</v>
      </c>
      <c r="LD178" t="s">
        <v>2240</v>
      </c>
      <c r="LG178">
        <v>60</v>
      </c>
      <c r="LH178">
        <v>3</v>
      </c>
      <c r="LI178">
        <v>0</v>
      </c>
      <c r="LJ178">
        <v>50</v>
      </c>
      <c r="LK178">
        <v>100</v>
      </c>
      <c r="QX178" t="s">
        <v>2244</v>
      </c>
      <c r="SF178" t="s">
        <v>2245</v>
      </c>
      <c r="SG178">
        <v>1</v>
      </c>
      <c r="SH178">
        <v>0</v>
      </c>
      <c r="SI178">
        <v>0</v>
      </c>
      <c r="SJ178">
        <v>0</v>
      </c>
      <c r="AQG178" t="s">
        <v>2290</v>
      </c>
      <c r="AQH178">
        <v>1</v>
      </c>
      <c r="AQI178">
        <v>0</v>
      </c>
      <c r="AQJ178">
        <v>0</v>
      </c>
      <c r="AQK178">
        <v>0</v>
      </c>
      <c r="AQL178">
        <v>0</v>
      </c>
      <c r="AQM178">
        <v>0</v>
      </c>
      <c r="AQN178">
        <v>0</v>
      </c>
      <c r="AQO178">
        <v>0</v>
      </c>
      <c r="AQP178">
        <v>0</v>
      </c>
      <c r="AQQ178">
        <v>0</v>
      </c>
      <c r="AQS178" t="s">
        <v>2260</v>
      </c>
      <c r="AQT178">
        <v>0</v>
      </c>
      <c r="AQU178">
        <v>0</v>
      </c>
      <c r="AQV178">
        <v>0</v>
      </c>
      <c r="AQW178">
        <v>0</v>
      </c>
      <c r="AQX178">
        <v>0</v>
      </c>
      <c r="AQY178">
        <v>0</v>
      </c>
      <c r="AQZ178">
        <v>0</v>
      </c>
      <c r="ARA178">
        <v>0</v>
      </c>
      <c r="ARB178">
        <v>0</v>
      </c>
      <c r="ARC178">
        <v>1</v>
      </c>
      <c r="ARD178">
        <v>0</v>
      </c>
      <c r="ARF178" t="s">
        <v>2257</v>
      </c>
      <c r="ARG178" t="s">
        <v>2258</v>
      </c>
      <c r="ARH178" t="s">
        <v>2244</v>
      </c>
      <c r="ARI178">
        <v>1</v>
      </c>
      <c r="ARJ178">
        <v>0</v>
      </c>
      <c r="ARK178">
        <v>0</v>
      </c>
      <c r="ARL178">
        <v>0</v>
      </c>
      <c r="ARM178">
        <v>0</v>
      </c>
      <c r="ARN178">
        <v>0</v>
      </c>
      <c r="ARP178" t="s">
        <v>2244</v>
      </c>
      <c r="ASA178" t="s">
        <v>2259</v>
      </c>
      <c r="ASB178" t="s">
        <v>2290</v>
      </c>
      <c r="ASC178">
        <v>1</v>
      </c>
      <c r="ASD178">
        <v>0</v>
      </c>
      <c r="ASE178">
        <v>0</v>
      </c>
      <c r="ASF178">
        <v>0</v>
      </c>
      <c r="ASG178">
        <v>0</v>
      </c>
      <c r="ASH178">
        <v>0</v>
      </c>
      <c r="ASI178">
        <v>0</v>
      </c>
      <c r="ASJ178">
        <v>0</v>
      </c>
      <c r="ASK178">
        <v>0</v>
      </c>
      <c r="ASL178">
        <v>0</v>
      </c>
      <c r="ASN178" t="s">
        <v>2290</v>
      </c>
      <c r="ASO178">
        <v>1</v>
      </c>
      <c r="ASP178">
        <v>0</v>
      </c>
      <c r="ASQ178">
        <v>0</v>
      </c>
      <c r="ASR178">
        <v>0</v>
      </c>
      <c r="ASS178">
        <v>0</v>
      </c>
      <c r="AST178">
        <v>0</v>
      </c>
      <c r="ASU178">
        <v>0</v>
      </c>
      <c r="ASV178">
        <v>0</v>
      </c>
      <c r="ASW178">
        <v>0</v>
      </c>
      <c r="ASX178">
        <v>0</v>
      </c>
      <c r="ASZ178" t="s">
        <v>2290</v>
      </c>
      <c r="ATA178">
        <v>1</v>
      </c>
      <c r="ATB178">
        <v>0</v>
      </c>
      <c r="ATC178">
        <v>0</v>
      </c>
      <c r="ATD178">
        <v>0</v>
      </c>
      <c r="ATE178">
        <v>0</v>
      </c>
      <c r="ATF178">
        <v>0</v>
      </c>
      <c r="ATG178">
        <v>0</v>
      </c>
      <c r="ATH178">
        <v>0</v>
      </c>
      <c r="ATI178">
        <v>0</v>
      </c>
      <c r="ATK178" t="s">
        <v>2290</v>
      </c>
      <c r="ATL178">
        <v>1</v>
      </c>
      <c r="ATM178">
        <v>0</v>
      </c>
      <c r="ATN178">
        <v>0</v>
      </c>
      <c r="ATO178">
        <v>0</v>
      </c>
      <c r="ATP178">
        <v>0</v>
      </c>
      <c r="ATQ178">
        <v>0</v>
      </c>
      <c r="ATR178">
        <v>0</v>
      </c>
      <c r="ATS178">
        <v>0</v>
      </c>
      <c r="ATT178">
        <v>0</v>
      </c>
      <c r="ATV178" t="s">
        <v>2264</v>
      </c>
      <c r="ATZ178" t="s">
        <v>2264</v>
      </c>
      <c r="AUI178">
        <v>546223257</v>
      </c>
      <c r="AUJ178" s="165">
        <v>45376.009016203709</v>
      </c>
      <c r="AUM178" t="s">
        <v>2265</v>
      </c>
      <c r="AUN178" t="s">
        <v>2266</v>
      </c>
      <c r="AUO178" t="s">
        <v>2267</v>
      </c>
    </row>
    <row r="179" spans="1:565 1125:1237" x14ac:dyDescent="0.35">
      <c r="A179">
        <v>178</v>
      </c>
      <c r="B179" t="s">
        <v>2890</v>
      </c>
      <c r="C179" s="165">
        <v>45374</v>
      </c>
      <c r="D179" t="s">
        <v>2875</v>
      </c>
      <c r="E179" t="s">
        <v>2876</v>
      </c>
      <c r="F179" s="165">
        <v>45374.684979212972</v>
      </c>
      <c r="G179" s="165">
        <v>45374.726032326391</v>
      </c>
      <c r="H179" t="s">
        <v>2229</v>
      </c>
      <c r="K179" t="s">
        <v>2230</v>
      </c>
      <c r="L179" s="165">
        <v>45374</v>
      </c>
      <c r="M179" t="s">
        <v>2231</v>
      </c>
      <c r="N179" t="s">
        <v>2877</v>
      </c>
      <c r="O179" t="s">
        <v>65</v>
      </c>
      <c r="P179" t="s">
        <v>2233</v>
      </c>
      <c r="S179" t="s">
        <v>2234</v>
      </c>
      <c r="T179" t="s">
        <v>2878</v>
      </c>
      <c r="V179" t="s">
        <v>2236</v>
      </c>
      <c r="X179" t="s">
        <v>2237</v>
      </c>
      <c r="AA179" t="s">
        <v>2290</v>
      </c>
      <c r="AB179">
        <v>0</v>
      </c>
      <c r="AC179">
        <v>0</v>
      </c>
      <c r="AD179">
        <v>0</v>
      </c>
      <c r="AE179">
        <v>1</v>
      </c>
      <c r="AF179">
        <v>1</v>
      </c>
      <c r="AI179"/>
      <c r="EK179" t="s">
        <v>2290</v>
      </c>
      <c r="EL179">
        <v>0</v>
      </c>
      <c r="EM179">
        <v>0</v>
      </c>
      <c r="EN179">
        <v>0</v>
      </c>
      <c r="EO179">
        <v>0</v>
      </c>
      <c r="EP179">
        <v>1</v>
      </c>
      <c r="EQ179">
        <v>1</v>
      </c>
      <c r="JB179" t="s">
        <v>2891</v>
      </c>
      <c r="JC179">
        <v>0</v>
      </c>
      <c r="JD179">
        <v>0</v>
      </c>
      <c r="JE179">
        <v>0</v>
      </c>
      <c r="JF179">
        <v>0</v>
      </c>
      <c r="JG179">
        <v>0</v>
      </c>
      <c r="JH179">
        <v>0</v>
      </c>
      <c r="JI179">
        <v>0</v>
      </c>
      <c r="JJ179">
        <v>0</v>
      </c>
      <c r="JK179">
        <v>0</v>
      </c>
      <c r="JL179">
        <v>0</v>
      </c>
      <c r="JM179">
        <v>1</v>
      </c>
      <c r="JN179">
        <v>1</v>
      </c>
      <c r="JO179">
        <v>0</v>
      </c>
      <c r="JP179">
        <v>1</v>
      </c>
      <c r="JQ179">
        <v>0</v>
      </c>
      <c r="JR179">
        <v>0</v>
      </c>
      <c r="JS179">
        <v>3</v>
      </c>
      <c r="JT179">
        <v>5</v>
      </c>
      <c r="OR179" t="s">
        <v>2239</v>
      </c>
      <c r="OS179">
        <v>2500</v>
      </c>
      <c r="OT179" t="s">
        <v>2240</v>
      </c>
      <c r="OW179">
        <v>90</v>
      </c>
      <c r="OX179">
        <v>2</v>
      </c>
      <c r="OY179">
        <v>0</v>
      </c>
      <c r="OZ179">
        <v>20</v>
      </c>
      <c r="PA179">
        <v>100</v>
      </c>
      <c r="PC179" t="s">
        <v>2239</v>
      </c>
      <c r="PD179">
        <v>2500</v>
      </c>
      <c r="PE179" t="s">
        <v>2240</v>
      </c>
      <c r="PH179">
        <v>60</v>
      </c>
      <c r="PI179">
        <v>2</v>
      </c>
      <c r="PJ179">
        <v>0</v>
      </c>
      <c r="PK179">
        <v>20</v>
      </c>
      <c r="PL179">
        <v>100</v>
      </c>
      <c r="PY179" t="s">
        <v>2242</v>
      </c>
      <c r="PZ179" t="s">
        <v>2236</v>
      </c>
      <c r="QA179">
        <v>3000</v>
      </c>
      <c r="QD179" t="s">
        <v>2240</v>
      </c>
      <c r="QG179">
        <v>30</v>
      </c>
      <c r="QH179">
        <v>2</v>
      </c>
      <c r="QI179">
        <v>0</v>
      </c>
      <c r="QJ179">
        <v>300</v>
      </c>
      <c r="QK179">
        <v>300</v>
      </c>
      <c r="QX179" t="s">
        <v>2244</v>
      </c>
      <c r="SF179" t="s">
        <v>2245</v>
      </c>
      <c r="SG179">
        <v>1</v>
      </c>
      <c r="SH179">
        <v>0</v>
      </c>
      <c r="SI179">
        <v>0</v>
      </c>
      <c r="SJ179">
        <v>0</v>
      </c>
      <c r="AQG179" t="s">
        <v>2290</v>
      </c>
      <c r="AQH179">
        <v>1</v>
      </c>
      <c r="AQI179">
        <v>0</v>
      </c>
      <c r="AQJ179">
        <v>0</v>
      </c>
      <c r="AQK179">
        <v>0</v>
      </c>
      <c r="AQL179">
        <v>0</v>
      </c>
      <c r="AQM179">
        <v>0</v>
      </c>
      <c r="AQN179">
        <v>0</v>
      </c>
      <c r="AQO179">
        <v>0</v>
      </c>
      <c r="AQP179">
        <v>0</v>
      </c>
      <c r="AQQ179">
        <v>0</v>
      </c>
      <c r="AQS179" t="s">
        <v>2260</v>
      </c>
      <c r="AQT179">
        <v>0</v>
      </c>
      <c r="AQU179">
        <v>0</v>
      </c>
      <c r="AQV179">
        <v>0</v>
      </c>
      <c r="AQW179">
        <v>0</v>
      </c>
      <c r="AQX179">
        <v>0</v>
      </c>
      <c r="AQY179">
        <v>0</v>
      </c>
      <c r="AQZ179">
        <v>0</v>
      </c>
      <c r="ARA179">
        <v>0</v>
      </c>
      <c r="ARB179">
        <v>0</v>
      </c>
      <c r="ARC179">
        <v>1</v>
      </c>
      <c r="ARD179">
        <v>0</v>
      </c>
      <c r="ARF179" t="s">
        <v>2304</v>
      </c>
      <c r="ARG179" t="s">
        <v>2305</v>
      </c>
      <c r="ARH179" t="s">
        <v>2244</v>
      </c>
      <c r="ARI179">
        <v>1</v>
      </c>
      <c r="ARJ179">
        <v>0</v>
      </c>
      <c r="ARK179">
        <v>0</v>
      </c>
      <c r="ARL179">
        <v>0</v>
      </c>
      <c r="ARM179">
        <v>0</v>
      </c>
      <c r="ARN179">
        <v>0</v>
      </c>
      <c r="ARP179" t="s">
        <v>2244</v>
      </c>
      <c r="ASA179" t="s">
        <v>2259</v>
      </c>
      <c r="ASB179" t="s">
        <v>2290</v>
      </c>
      <c r="ASC179">
        <v>1</v>
      </c>
      <c r="ASD179">
        <v>0</v>
      </c>
      <c r="ASE179">
        <v>0</v>
      </c>
      <c r="ASF179">
        <v>0</v>
      </c>
      <c r="ASG179">
        <v>0</v>
      </c>
      <c r="ASH179">
        <v>0</v>
      </c>
      <c r="ASI179">
        <v>0</v>
      </c>
      <c r="ASJ179">
        <v>0</v>
      </c>
      <c r="ASK179">
        <v>0</v>
      </c>
      <c r="ASL179">
        <v>0</v>
      </c>
      <c r="ASN179" t="s">
        <v>2290</v>
      </c>
      <c r="ASO179">
        <v>1</v>
      </c>
      <c r="ASP179">
        <v>0</v>
      </c>
      <c r="ASQ179">
        <v>0</v>
      </c>
      <c r="ASR179">
        <v>0</v>
      </c>
      <c r="ASS179">
        <v>0</v>
      </c>
      <c r="AST179">
        <v>0</v>
      </c>
      <c r="ASU179">
        <v>0</v>
      </c>
      <c r="ASV179">
        <v>0</v>
      </c>
      <c r="ASW179">
        <v>0</v>
      </c>
      <c r="ASX179">
        <v>0</v>
      </c>
      <c r="ASZ179" t="s">
        <v>2290</v>
      </c>
      <c r="ATA179">
        <v>1</v>
      </c>
      <c r="ATB179">
        <v>0</v>
      </c>
      <c r="ATC179">
        <v>0</v>
      </c>
      <c r="ATD179">
        <v>0</v>
      </c>
      <c r="ATE179">
        <v>0</v>
      </c>
      <c r="ATF179">
        <v>0</v>
      </c>
      <c r="ATG179">
        <v>0</v>
      </c>
      <c r="ATH179">
        <v>0</v>
      </c>
      <c r="ATI179">
        <v>0</v>
      </c>
      <c r="ATK179" t="s">
        <v>2290</v>
      </c>
      <c r="ATL179">
        <v>1</v>
      </c>
      <c r="ATM179">
        <v>0</v>
      </c>
      <c r="ATN179">
        <v>0</v>
      </c>
      <c r="ATO179">
        <v>0</v>
      </c>
      <c r="ATP179">
        <v>0</v>
      </c>
      <c r="ATQ179">
        <v>0</v>
      </c>
      <c r="ATR179">
        <v>0</v>
      </c>
      <c r="ATS179">
        <v>0</v>
      </c>
      <c r="ATT179">
        <v>0</v>
      </c>
      <c r="ATV179" t="s">
        <v>2264</v>
      </c>
      <c r="ATZ179" t="s">
        <v>2264</v>
      </c>
      <c r="AUI179">
        <v>546223258</v>
      </c>
      <c r="AUJ179" s="165">
        <v>45376.009039351848</v>
      </c>
      <c r="AUM179" t="s">
        <v>2265</v>
      </c>
      <c r="AUN179" t="s">
        <v>2266</v>
      </c>
      <c r="AUO179" t="s">
        <v>2267</v>
      </c>
    </row>
    <row r="180" spans="1:565 1125:1237" x14ac:dyDescent="0.35">
      <c r="A180">
        <v>179</v>
      </c>
      <c r="B180" t="s">
        <v>2892</v>
      </c>
      <c r="C180" s="165">
        <v>45374</v>
      </c>
      <c r="D180" t="s">
        <v>2875</v>
      </c>
      <c r="E180" t="s">
        <v>2876</v>
      </c>
      <c r="F180" s="165">
        <v>45374.703905023147</v>
      </c>
      <c r="G180" s="165">
        <v>45375.41566893518</v>
      </c>
      <c r="H180" t="s">
        <v>2229</v>
      </c>
      <c r="K180" t="s">
        <v>2230</v>
      </c>
      <c r="L180" s="165">
        <v>45375</v>
      </c>
      <c r="M180" t="s">
        <v>2231</v>
      </c>
      <c r="N180" t="s">
        <v>2877</v>
      </c>
      <c r="O180" t="s">
        <v>65</v>
      </c>
      <c r="P180" t="s">
        <v>2233</v>
      </c>
      <c r="S180" t="s">
        <v>2234</v>
      </c>
      <c r="T180" t="s">
        <v>2878</v>
      </c>
      <c r="V180" t="s">
        <v>2236</v>
      </c>
      <c r="X180" t="s">
        <v>2299</v>
      </c>
      <c r="AA180" t="s">
        <v>2339</v>
      </c>
      <c r="AB180">
        <v>1</v>
      </c>
      <c r="AC180">
        <v>0</v>
      </c>
      <c r="AD180">
        <v>0</v>
      </c>
      <c r="AE180">
        <v>0</v>
      </c>
      <c r="AF180">
        <v>1</v>
      </c>
      <c r="AH180" t="s">
        <v>2242</v>
      </c>
      <c r="AI180">
        <v>1000</v>
      </c>
      <c r="AJ180" t="s">
        <v>2240</v>
      </c>
      <c r="AM180">
        <v>60</v>
      </c>
      <c r="AN180">
        <v>2</v>
      </c>
      <c r="AO180">
        <v>0</v>
      </c>
      <c r="AP180">
        <v>100</v>
      </c>
      <c r="AQ180">
        <v>200</v>
      </c>
      <c r="BW180" t="s">
        <v>2244</v>
      </c>
      <c r="CS180" t="s">
        <v>2245</v>
      </c>
      <c r="CT180">
        <v>1</v>
      </c>
      <c r="CU180">
        <v>0</v>
      </c>
      <c r="CV180">
        <v>0</v>
      </c>
      <c r="CW180">
        <v>0</v>
      </c>
      <c r="EK180" t="s">
        <v>2290</v>
      </c>
      <c r="EL180">
        <v>0</v>
      </c>
      <c r="EM180">
        <v>0</v>
      </c>
      <c r="EN180">
        <v>0</v>
      </c>
      <c r="EO180">
        <v>0</v>
      </c>
      <c r="EP180">
        <v>1</v>
      </c>
      <c r="EQ180">
        <v>1</v>
      </c>
      <c r="JB180" t="s">
        <v>2893</v>
      </c>
      <c r="JC180">
        <v>0</v>
      </c>
      <c r="JD180">
        <v>0</v>
      </c>
      <c r="JE180">
        <v>0</v>
      </c>
      <c r="JF180">
        <v>1</v>
      </c>
      <c r="JG180">
        <v>1</v>
      </c>
      <c r="JH180">
        <v>1</v>
      </c>
      <c r="JI180">
        <v>1</v>
      </c>
      <c r="JJ180">
        <v>1</v>
      </c>
      <c r="JK180">
        <v>1</v>
      </c>
      <c r="JL180">
        <v>1</v>
      </c>
      <c r="JM180">
        <v>0</v>
      </c>
      <c r="JN180">
        <v>0</v>
      </c>
      <c r="JO180">
        <v>0</v>
      </c>
      <c r="JP180">
        <v>0</v>
      </c>
      <c r="JQ180">
        <v>0</v>
      </c>
      <c r="JR180">
        <v>0</v>
      </c>
      <c r="JS180">
        <v>7</v>
      </c>
      <c r="JT180">
        <v>9</v>
      </c>
      <c r="LM180" t="s">
        <v>2242</v>
      </c>
      <c r="LN180">
        <v>7500</v>
      </c>
      <c r="LO180" t="s">
        <v>2240</v>
      </c>
      <c r="LR180">
        <v>60</v>
      </c>
      <c r="LS180">
        <v>3</v>
      </c>
      <c r="LT180">
        <v>0</v>
      </c>
      <c r="LU180">
        <v>20</v>
      </c>
      <c r="LV180">
        <v>50</v>
      </c>
      <c r="LX180" t="s">
        <v>2242</v>
      </c>
      <c r="LY180">
        <v>5500</v>
      </c>
      <c r="LZ180" t="s">
        <v>2240</v>
      </c>
      <c r="MC180">
        <v>60</v>
      </c>
      <c r="MD180">
        <v>3</v>
      </c>
      <c r="ME180">
        <v>0</v>
      </c>
      <c r="MF180">
        <v>20</v>
      </c>
      <c r="MG180">
        <v>50</v>
      </c>
      <c r="MI180" t="s">
        <v>2242</v>
      </c>
      <c r="MJ180">
        <v>500</v>
      </c>
      <c r="MK180" t="s">
        <v>2240</v>
      </c>
      <c r="MN180">
        <v>30</v>
      </c>
      <c r="MO180">
        <v>2</v>
      </c>
      <c r="MP180">
        <v>0</v>
      </c>
      <c r="MQ180">
        <v>120</v>
      </c>
      <c r="MR180">
        <v>1200</v>
      </c>
      <c r="MT180" t="s">
        <v>2242</v>
      </c>
      <c r="MU180">
        <v>125</v>
      </c>
      <c r="MV180" t="s">
        <v>2240</v>
      </c>
      <c r="MY180">
        <v>60</v>
      </c>
      <c r="MZ180">
        <v>2</v>
      </c>
      <c r="NA180">
        <v>0</v>
      </c>
      <c r="NB180">
        <v>100</v>
      </c>
      <c r="NC180">
        <v>200</v>
      </c>
      <c r="NE180" t="s">
        <v>2242</v>
      </c>
      <c r="NF180" t="s">
        <v>2398</v>
      </c>
      <c r="NG180">
        <v>1</v>
      </c>
      <c r="NH180">
        <v>1</v>
      </c>
      <c r="NI180">
        <v>1</v>
      </c>
      <c r="NJ180">
        <v>550</v>
      </c>
      <c r="NK180">
        <v>750</v>
      </c>
      <c r="NL180">
        <v>1000</v>
      </c>
      <c r="NM180" t="s">
        <v>2240</v>
      </c>
      <c r="NP180">
        <v>60</v>
      </c>
      <c r="NQ180">
        <v>2</v>
      </c>
      <c r="NR180">
        <v>0</v>
      </c>
      <c r="NS180">
        <v>50</v>
      </c>
      <c r="NT180">
        <v>100</v>
      </c>
      <c r="NV180" t="s">
        <v>2242</v>
      </c>
      <c r="NW180">
        <v>2000</v>
      </c>
      <c r="NX180" t="s">
        <v>2240</v>
      </c>
      <c r="OA180">
        <v>60</v>
      </c>
      <c r="OB180">
        <v>2</v>
      </c>
      <c r="OC180">
        <v>0</v>
      </c>
      <c r="OD180">
        <v>100</v>
      </c>
      <c r="OE180">
        <v>100</v>
      </c>
      <c r="OG180" t="s">
        <v>2242</v>
      </c>
      <c r="OH180">
        <v>3000</v>
      </c>
      <c r="OI180" t="s">
        <v>2240</v>
      </c>
      <c r="OL180">
        <v>90</v>
      </c>
      <c r="OM180">
        <v>2</v>
      </c>
      <c r="ON180">
        <v>0</v>
      </c>
      <c r="OO180">
        <v>50</v>
      </c>
      <c r="OP180">
        <v>100</v>
      </c>
      <c r="QX180" t="s">
        <v>2244</v>
      </c>
      <c r="SF180" t="s">
        <v>2245</v>
      </c>
      <c r="SG180">
        <v>1</v>
      </c>
      <c r="SH180">
        <v>0</v>
      </c>
      <c r="SI180">
        <v>0</v>
      </c>
      <c r="SJ180">
        <v>0</v>
      </c>
      <c r="AQG180" t="s">
        <v>2290</v>
      </c>
      <c r="AQH180">
        <v>1</v>
      </c>
      <c r="AQI180">
        <v>0</v>
      </c>
      <c r="AQJ180">
        <v>0</v>
      </c>
      <c r="AQK180">
        <v>0</v>
      </c>
      <c r="AQL180">
        <v>0</v>
      </c>
      <c r="AQM180">
        <v>0</v>
      </c>
      <c r="AQN180">
        <v>0</v>
      </c>
      <c r="AQO180">
        <v>0</v>
      </c>
      <c r="AQP180">
        <v>0</v>
      </c>
      <c r="AQQ180">
        <v>0</v>
      </c>
      <c r="AQS180" t="s">
        <v>2303</v>
      </c>
      <c r="AQT180">
        <v>1</v>
      </c>
      <c r="AQU180">
        <v>0</v>
      </c>
      <c r="AQV180">
        <v>0</v>
      </c>
      <c r="AQW180">
        <v>0</v>
      </c>
      <c r="AQX180">
        <v>0</v>
      </c>
      <c r="AQY180">
        <v>0</v>
      </c>
      <c r="AQZ180">
        <v>0</v>
      </c>
      <c r="ARA180">
        <v>0</v>
      </c>
      <c r="ARB180">
        <v>0</v>
      </c>
      <c r="ARC180">
        <v>0</v>
      </c>
      <c r="ARD180">
        <v>0</v>
      </c>
      <c r="ARF180" t="s">
        <v>2257</v>
      </c>
      <c r="ARG180" t="s">
        <v>2258</v>
      </c>
      <c r="ARH180" t="s">
        <v>2260</v>
      </c>
      <c r="ARI180">
        <v>0</v>
      </c>
      <c r="ARJ180">
        <v>0</v>
      </c>
      <c r="ARK180">
        <v>0</v>
      </c>
      <c r="ARL180">
        <v>0</v>
      </c>
      <c r="ARM180">
        <v>1</v>
      </c>
      <c r="ARN180">
        <v>0</v>
      </c>
      <c r="ARO180" t="s">
        <v>2640</v>
      </c>
      <c r="ARP180" t="s">
        <v>2244</v>
      </c>
      <c r="ASA180" t="s">
        <v>2259</v>
      </c>
      <c r="ASB180" t="s">
        <v>2290</v>
      </c>
      <c r="ASC180">
        <v>1</v>
      </c>
      <c r="ASD180">
        <v>0</v>
      </c>
      <c r="ASE180">
        <v>0</v>
      </c>
      <c r="ASF180">
        <v>0</v>
      </c>
      <c r="ASG180">
        <v>0</v>
      </c>
      <c r="ASH180">
        <v>0</v>
      </c>
      <c r="ASI180">
        <v>0</v>
      </c>
      <c r="ASJ180">
        <v>0</v>
      </c>
      <c r="ASK180">
        <v>0</v>
      </c>
      <c r="ASL180">
        <v>0</v>
      </c>
      <c r="ASN180" t="s">
        <v>2290</v>
      </c>
      <c r="ASO180">
        <v>1</v>
      </c>
      <c r="ASP180">
        <v>0</v>
      </c>
      <c r="ASQ180">
        <v>0</v>
      </c>
      <c r="ASR180">
        <v>0</v>
      </c>
      <c r="ASS180">
        <v>0</v>
      </c>
      <c r="AST180">
        <v>0</v>
      </c>
      <c r="ASU180">
        <v>0</v>
      </c>
      <c r="ASV180">
        <v>0</v>
      </c>
      <c r="ASW180">
        <v>0</v>
      </c>
      <c r="ASX180">
        <v>0</v>
      </c>
      <c r="ASZ180" t="s">
        <v>2290</v>
      </c>
      <c r="ATA180">
        <v>1</v>
      </c>
      <c r="ATB180">
        <v>0</v>
      </c>
      <c r="ATC180">
        <v>0</v>
      </c>
      <c r="ATD180">
        <v>0</v>
      </c>
      <c r="ATE180">
        <v>0</v>
      </c>
      <c r="ATF180">
        <v>0</v>
      </c>
      <c r="ATG180">
        <v>0</v>
      </c>
      <c r="ATH180">
        <v>0</v>
      </c>
      <c r="ATI180">
        <v>0</v>
      </c>
      <c r="ATK180" t="s">
        <v>2290</v>
      </c>
      <c r="ATL180">
        <v>1</v>
      </c>
      <c r="ATM180">
        <v>0</v>
      </c>
      <c r="ATN180">
        <v>0</v>
      </c>
      <c r="ATO180">
        <v>0</v>
      </c>
      <c r="ATP180">
        <v>0</v>
      </c>
      <c r="ATQ180">
        <v>0</v>
      </c>
      <c r="ATR180">
        <v>0</v>
      </c>
      <c r="ATS180">
        <v>0</v>
      </c>
      <c r="ATT180">
        <v>0</v>
      </c>
      <c r="ATV180" t="s">
        <v>2264</v>
      </c>
      <c r="ATZ180" t="s">
        <v>2382</v>
      </c>
      <c r="AUA180" t="s">
        <v>2244</v>
      </c>
      <c r="AUI180">
        <v>546223261</v>
      </c>
      <c r="AUJ180" s="165">
        <v>45376.009085648147</v>
      </c>
      <c r="AUM180" t="s">
        <v>2265</v>
      </c>
      <c r="AUN180" t="s">
        <v>2266</v>
      </c>
      <c r="AUO180" t="s">
        <v>2267</v>
      </c>
    </row>
    <row r="181" spans="1:565 1125:1237" x14ac:dyDescent="0.35">
      <c r="A181">
        <v>180</v>
      </c>
      <c r="B181" t="s">
        <v>2894</v>
      </c>
      <c r="C181" s="165">
        <v>45374</v>
      </c>
      <c r="D181" t="s">
        <v>2875</v>
      </c>
      <c r="E181" t="s">
        <v>2876</v>
      </c>
      <c r="F181" s="165">
        <v>45374.705178055563</v>
      </c>
      <c r="G181" s="165">
        <v>45375.681930868057</v>
      </c>
      <c r="H181" t="s">
        <v>2229</v>
      </c>
      <c r="K181" t="s">
        <v>2230</v>
      </c>
      <c r="L181" s="165">
        <v>45374</v>
      </c>
      <c r="M181" t="s">
        <v>2231</v>
      </c>
      <c r="N181" t="s">
        <v>2877</v>
      </c>
      <c r="O181" t="s">
        <v>65</v>
      </c>
      <c r="P181" t="s">
        <v>2233</v>
      </c>
      <c r="S181" t="s">
        <v>2234</v>
      </c>
      <c r="T181" t="s">
        <v>2878</v>
      </c>
      <c r="V181" t="s">
        <v>2236</v>
      </c>
      <c r="X181" t="s">
        <v>2299</v>
      </c>
      <c r="AA181" t="s">
        <v>2339</v>
      </c>
      <c r="AB181">
        <v>1</v>
      </c>
      <c r="AC181">
        <v>0</v>
      </c>
      <c r="AD181">
        <v>0</v>
      </c>
      <c r="AE181">
        <v>0</v>
      </c>
      <c r="AF181">
        <v>1</v>
      </c>
      <c r="AH181" t="s">
        <v>2242</v>
      </c>
      <c r="AI181">
        <v>1100</v>
      </c>
      <c r="AJ181" t="s">
        <v>2240</v>
      </c>
      <c r="AM181">
        <v>60</v>
      </c>
      <c r="AN181">
        <v>5</v>
      </c>
      <c r="AO181">
        <v>0</v>
      </c>
      <c r="AP181">
        <v>50</v>
      </c>
      <c r="AQ181">
        <v>100</v>
      </c>
      <c r="BW181" t="s">
        <v>2244</v>
      </c>
      <c r="CS181" t="s">
        <v>2245</v>
      </c>
      <c r="CT181">
        <v>1</v>
      </c>
      <c r="CU181">
        <v>0</v>
      </c>
      <c r="CV181">
        <v>0</v>
      </c>
      <c r="CW181">
        <v>0</v>
      </c>
      <c r="EK181" t="s">
        <v>2290</v>
      </c>
      <c r="EL181">
        <v>0</v>
      </c>
      <c r="EM181">
        <v>0</v>
      </c>
      <c r="EN181">
        <v>0</v>
      </c>
      <c r="EO181">
        <v>0</v>
      </c>
      <c r="EP181">
        <v>1</v>
      </c>
      <c r="EQ181">
        <v>1</v>
      </c>
      <c r="JB181" t="s">
        <v>2893</v>
      </c>
      <c r="JC181">
        <v>0</v>
      </c>
      <c r="JD181">
        <v>0</v>
      </c>
      <c r="JE181">
        <v>0</v>
      </c>
      <c r="JF181">
        <v>1</v>
      </c>
      <c r="JG181">
        <v>1</v>
      </c>
      <c r="JH181">
        <v>1</v>
      </c>
      <c r="JI181">
        <v>1</v>
      </c>
      <c r="JJ181">
        <v>1</v>
      </c>
      <c r="JK181">
        <v>1</v>
      </c>
      <c r="JL181">
        <v>1</v>
      </c>
      <c r="JM181">
        <v>0</v>
      </c>
      <c r="JN181">
        <v>0</v>
      </c>
      <c r="JO181">
        <v>0</v>
      </c>
      <c r="JP181">
        <v>0</v>
      </c>
      <c r="JQ181">
        <v>0</v>
      </c>
      <c r="JR181">
        <v>0</v>
      </c>
      <c r="JS181">
        <v>7</v>
      </c>
      <c r="JT181">
        <v>9</v>
      </c>
      <c r="LM181" t="s">
        <v>2242</v>
      </c>
      <c r="LN181">
        <v>7000</v>
      </c>
      <c r="LO181" t="s">
        <v>2240</v>
      </c>
      <c r="LR181">
        <v>60</v>
      </c>
      <c r="LS181">
        <v>2</v>
      </c>
      <c r="LT181">
        <v>0</v>
      </c>
      <c r="LU181">
        <v>50</v>
      </c>
      <c r="LV181">
        <v>100</v>
      </c>
      <c r="LX181" t="s">
        <v>2242</v>
      </c>
      <c r="LY181">
        <v>5500</v>
      </c>
      <c r="LZ181" t="s">
        <v>2240</v>
      </c>
      <c r="MC181">
        <v>60</v>
      </c>
      <c r="MD181">
        <v>2</v>
      </c>
      <c r="ME181">
        <v>0</v>
      </c>
      <c r="MF181">
        <v>50</v>
      </c>
      <c r="MG181">
        <v>100</v>
      </c>
      <c r="MI181" t="s">
        <v>2242</v>
      </c>
      <c r="MJ181">
        <v>400</v>
      </c>
      <c r="MK181" t="s">
        <v>2240</v>
      </c>
      <c r="MN181">
        <v>30</v>
      </c>
      <c r="MO181">
        <v>2</v>
      </c>
      <c r="MP181">
        <v>0</v>
      </c>
      <c r="MQ181">
        <v>120</v>
      </c>
      <c r="MR181">
        <v>240</v>
      </c>
      <c r="MT181" t="s">
        <v>2242</v>
      </c>
      <c r="MU181">
        <v>150</v>
      </c>
      <c r="MV181" t="s">
        <v>2240</v>
      </c>
      <c r="MY181">
        <v>30</v>
      </c>
      <c r="MZ181">
        <v>2</v>
      </c>
      <c r="NA181">
        <v>0</v>
      </c>
      <c r="NB181">
        <v>100</v>
      </c>
      <c r="NC181">
        <v>200</v>
      </c>
      <c r="NE181" t="s">
        <v>2242</v>
      </c>
      <c r="NF181" t="s">
        <v>2398</v>
      </c>
      <c r="NG181">
        <v>1</v>
      </c>
      <c r="NH181">
        <v>1</v>
      </c>
      <c r="NI181">
        <v>1</v>
      </c>
      <c r="NJ181">
        <v>650</v>
      </c>
      <c r="NK181">
        <v>850</v>
      </c>
      <c r="NL181">
        <v>1200</v>
      </c>
      <c r="NM181" t="s">
        <v>2240</v>
      </c>
      <c r="NP181">
        <v>60</v>
      </c>
      <c r="NQ181">
        <v>2</v>
      </c>
      <c r="NR181">
        <v>0</v>
      </c>
      <c r="NS181">
        <v>50</v>
      </c>
      <c r="NT181">
        <v>100</v>
      </c>
      <c r="NV181" t="s">
        <v>2242</v>
      </c>
      <c r="NW181">
        <v>2000</v>
      </c>
      <c r="NX181" t="s">
        <v>2240</v>
      </c>
      <c r="OA181">
        <v>60</v>
      </c>
      <c r="OB181">
        <v>2</v>
      </c>
      <c r="OC181">
        <v>0</v>
      </c>
      <c r="OD181">
        <v>50</v>
      </c>
      <c r="OE181">
        <v>100</v>
      </c>
      <c r="OG181" t="s">
        <v>2242</v>
      </c>
      <c r="OH181">
        <v>3000</v>
      </c>
      <c r="OI181" t="s">
        <v>2240</v>
      </c>
      <c r="OL181">
        <v>60</v>
      </c>
      <c r="OM181">
        <v>2</v>
      </c>
      <c r="ON181">
        <v>0</v>
      </c>
      <c r="OO181">
        <v>20</v>
      </c>
      <c r="OP181">
        <v>10</v>
      </c>
      <c r="QX181" t="s">
        <v>2244</v>
      </c>
      <c r="SF181" t="s">
        <v>2245</v>
      </c>
      <c r="SG181">
        <v>1</v>
      </c>
      <c r="SH181">
        <v>0</v>
      </c>
      <c r="SI181">
        <v>0</v>
      </c>
      <c r="SJ181">
        <v>0</v>
      </c>
      <c r="AQG181" t="s">
        <v>2290</v>
      </c>
      <c r="AQH181">
        <v>1</v>
      </c>
      <c r="AQI181">
        <v>0</v>
      </c>
      <c r="AQJ181">
        <v>0</v>
      </c>
      <c r="AQK181">
        <v>0</v>
      </c>
      <c r="AQL181">
        <v>0</v>
      </c>
      <c r="AQM181">
        <v>0</v>
      </c>
      <c r="AQN181">
        <v>0</v>
      </c>
      <c r="AQO181">
        <v>0</v>
      </c>
      <c r="AQP181">
        <v>0</v>
      </c>
      <c r="AQQ181">
        <v>0</v>
      </c>
      <c r="AQS181" t="s">
        <v>2260</v>
      </c>
      <c r="AQT181">
        <v>0</v>
      </c>
      <c r="AQU181">
        <v>0</v>
      </c>
      <c r="AQV181">
        <v>0</v>
      </c>
      <c r="AQW181">
        <v>0</v>
      </c>
      <c r="AQX181">
        <v>0</v>
      </c>
      <c r="AQY181">
        <v>0</v>
      </c>
      <c r="AQZ181">
        <v>0</v>
      </c>
      <c r="ARA181">
        <v>0</v>
      </c>
      <c r="ARB181">
        <v>0</v>
      </c>
      <c r="ARC181">
        <v>1</v>
      </c>
      <c r="ARD181">
        <v>0</v>
      </c>
      <c r="ARF181" t="s">
        <v>2257</v>
      </c>
      <c r="ARG181" t="s">
        <v>2258</v>
      </c>
      <c r="ARH181" t="s">
        <v>2244</v>
      </c>
      <c r="ARI181">
        <v>1</v>
      </c>
      <c r="ARJ181">
        <v>0</v>
      </c>
      <c r="ARK181">
        <v>0</v>
      </c>
      <c r="ARL181">
        <v>0</v>
      </c>
      <c r="ARM181">
        <v>0</v>
      </c>
      <c r="ARN181">
        <v>0</v>
      </c>
      <c r="ARP181" t="s">
        <v>2244</v>
      </c>
      <c r="ASA181" t="s">
        <v>2259</v>
      </c>
      <c r="ASB181" t="s">
        <v>2290</v>
      </c>
      <c r="ASC181">
        <v>1</v>
      </c>
      <c r="ASD181">
        <v>0</v>
      </c>
      <c r="ASE181">
        <v>0</v>
      </c>
      <c r="ASF181">
        <v>0</v>
      </c>
      <c r="ASG181">
        <v>0</v>
      </c>
      <c r="ASH181">
        <v>0</v>
      </c>
      <c r="ASI181">
        <v>0</v>
      </c>
      <c r="ASJ181">
        <v>0</v>
      </c>
      <c r="ASK181">
        <v>0</v>
      </c>
      <c r="ASL181">
        <v>0</v>
      </c>
      <c r="ASN181" t="s">
        <v>2290</v>
      </c>
      <c r="ASO181">
        <v>1</v>
      </c>
      <c r="ASP181">
        <v>0</v>
      </c>
      <c r="ASQ181">
        <v>0</v>
      </c>
      <c r="ASR181">
        <v>0</v>
      </c>
      <c r="ASS181">
        <v>0</v>
      </c>
      <c r="AST181">
        <v>0</v>
      </c>
      <c r="ASU181">
        <v>0</v>
      </c>
      <c r="ASV181">
        <v>0</v>
      </c>
      <c r="ASW181">
        <v>0</v>
      </c>
      <c r="ASX181">
        <v>0</v>
      </c>
      <c r="ASZ181" t="s">
        <v>2290</v>
      </c>
      <c r="ATA181">
        <v>1</v>
      </c>
      <c r="ATB181">
        <v>0</v>
      </c>
      <c r="ATC181">
        <v>0</v>
      </c>
      <c r="ATD181">
        <v>0</v>
      </c>
      <c r="ATE181">
        <v>0</v>
      </c>
      <c r="ATF181">
        <v>0</v>
      </c>
      <c r="ATG181">
        <v>0</v>
      </c>
      <c r="ATH181">
        <v>0</v>
      </c>
      <c r="ATI181">
        <v>0</v>
      </c>
      <c r="ATK181" t="s">
        <v>2290</v>
      </c>
      <c r="ATL181">
        <v>1</v>
      </c>
      <c r="ATM181">
        <v>0</v>
      </c>
      <c r="ATN181">
        <v>0</v>
      </c>
      <c r="ATO181">
        <v>0</v>
      </c>
      <c r="ATP181">
        <v>0</v>
      </c>
      <c r="ATQ181">
        <v>0</v>
      </c>
      <c r="ATR181">
        <v>0</v>
      </c>
      <c r="ATS181">
        <v>0</v>
      </c>
      <c r="ATT181">
        <v>0</v>
      </c>
      <c r="ATV181" t="s">
        <v>2264</v>
      </c>
      <c r="ATZ181" t="s">
        <v>2437</v>
      </c>
      <c r="AUA181" t="s">
        <v>2244</v>
      </c>
      <c r="AUI181">
        <v>546223274</v>
      </c>
      <c r="AUJ181" s="165">
        <v>45376.009386574078</v>
      </c>
      <c r="AUM181" t="s">
        <v>2265</v>
      </c>
      <c r="AUN181" t="s">
        <v>2266</v>
      </c>
      <c r="AUO181" t="s">
        <v>2267</v>
      </c>
    </row>
    <row r="182" spans="1:565 1125:1237" x14ac:dyDescent="0.35">
      <c r="A182">
        <v>181</v>
      </c>
      <c r="B182" t="s">
        <v>2895</v>
      </c>
      <c r="C182" s="165">
        <v>45374</v>
      </c>
      <c r="D182" t="s">
        <v>2875</v>
      </c>
      <c r="E182" t="s">
        <v>2876</v>
      </c>
      <c r="F182" s="165">
        <v>45374.70593773148</v>
      </c>
      <c r="G182" s="165">
        <v>45375.372418692132</v>
      </c>
      <c r="H182" t="s">
        <v>2229</v>
      </c>
      <c r="K182" t="s">
        <v>2230</v>
      </c>
      <c r="L182" s="165">
        <v>45375</v>
      </c>
      <c r="M182" t="s">
        <v>2231</v>
      </c>
      <c r="N182" t="s">
        <v>2877</v>
      </c>
      <c r="O182" t="s">
        <v>65</v>
      </c>
      <c r="P182" t="s">
        <v>2233</v>
      </c>
      <c r="S182" t="s">
        <v>2234</v>
      </c>
      <c r="T182" t="s">
        <v>2878</v>
      </c>
      <c r="V182" t="s">
        <v>2236</v>
      </c>
      <c r="X182" t="s">
        <v>2299</v>
      </c>
      <c r="AA182" t="s">
        <v>2290</v>
      </c>
      <c r="AB182">
        <v>0</v>
      </c>
      <c r="AC182">
        <v>0</v>
      </c>
      <c r="AD182">
        <v>0</v>
      </c>
      <c r="AE182">
        <v>1</v>
      </c>
      <c r="AF182">
        <v>1</v>
      </c>
      <c r="AI182"/>
      <c r="EK182" t="s">
        <v>2290</v>
      </c>
      <c r="EL182">
        <v>0</v>
      </c>
      <c r="EM182">
        <v>0</v>
      </c>
      <c r="EN182">
        <v>0</v>
      </c>
      <c r="EO182">
        <v>0</v>
      </c>
      <c r="EP182">
        <v>1</v>
      </c>
      <c r="EQ182">
        <v>1</v>
      </c>
      <c r="JB182" t="s">
        <v>2896</v>
      </c>
      <c r="JC182">
        <v>0</v>
      </c>
      <c r="JD182">
        <v>0</v>
      </c>
      <c r="JE182">
        <v>0</v>
      </c>
      <c r="JF182">
        <v>0</v>
      </c>
      <c r="JG182">
        <v>0</v>
      </c>
      <c r="JH182">
        <v>0</v>
      </c>
      <c r="JI182">
        <v>0</v>
      </c>
      <c r="JJ182">
        <v>0</v>
      </c>
      <c r="JK182">
        <v>0</v>
      </c>
      <c r="JL182">
        <v>0</v>
      </c>
      <c r="JM182">
        <v>1</v>
      </c>
      <c r="JN182">
        <v>1</v>
      </c>
      <c r="JO182">
        <v>0</v>
      </c>
      <c r="JP182">
        <v>1</v>
      </c>
      <c r="JQ182">
        <v>0</v>
      </c>
      <c r="JR182">
        <v>0</v>
      </c>
      <c r="JS182">
        <v>3</v>
      </c>
      <c r="JT182">
        <v>5</v>
      </c>
      <c r="OR182" t="s">
        <v>2242</v>
      </c>
      <c r="OS182">
        <v>2500</v>
      </c>
      <c r="OT182" t="s">
        <v>2240</v>
      </c>
      <c r="OW182">
        <v>60</v>
      </c>
      <c r="OX182">
        <v>2</v>
      </c>
      <c r="OY182">
        <v>0</v>
      </c>
      <c r="OZ182">
        <v>100</v>
      </c>
      <c r="PA182">
        <v>100</v>
      </c>
      <c r="PC182" t="s">
        <v>2242</v>
      </c>
      <c r="PD182">
        <v>2500</v>
      </c>
      <c r="PE182" t="s">
        <v>2240</v>
      </c>
      <c r="PH182">
        <v>90</v>
      </c>
      <c r="PI182">
        <v>2</v>
      </c>
      <c r="PJ182">
        <v>0</v>
      </c>
      <c r="PK182">
        <v>100</v>
      </c>
      <c r="PL182">
        <v>200</v>
      </c>
      <c r="PY182" t="s">
        <v>2242</v>
      </c>
      <c r="PZ182" t="s">
        <v>2236</v>
      </c>
      <c r="QA182">
        <v>3000</v>
      </c>
      <c r="QD182" t="s">
        <v>2240</v>
      </c>
      <c r="QG182">
        <v>30</v>
      </c>
      <c r="QH182">
        <v>2</v>
      </c>
      <c r="QI182">
        <v>0</v>
      </c>
      <c r="QJ182">
        <v>300</v>
      </c>
      <c r="QK182">
        <v>3000</v>
      </c>
      <c r="QX182" t="s">
        <v>2244</v>
      </c>
      <c r="SF182" t="s">
        <v>2245</v>
      </c>
      <c r="SG182">
        <v>1</v>
      </c>
      <c r="SH182">
        <v>0</v>
      </c>
      <c r="SI182">
        <v>0</v>
      </c>
      <c r="SJ182">
        <v>0</v>
      </c>
      <c r="AQG182" t="s">
        <v>2586</v>
      </c>
      <c r="AQH182">
        <v>0</v>
      </c>
      <c r="AQI182">
        <v>0</v>
      </c>
      <c r="AQJ182">
        <v>1</v>
      </c>
      <c r="AQK182">
        <v>0</v>
      </c>
      <c r="AQL182">
        <v>0</v>
      </c>
      <c r="AQM182">
        <v>0</v>
      </c>
      <c r="AQN182">
        <v>0</v>
      </c>
      <c r="AQO182">
        <v>0</v>
      </c>
      <c r="AQP182">
        <v>0</v>
      </c>
      <c r="AQQ182">
        <v>0</v>
      </c>
      <c r="AQS182" t="s">
        <v>2303</v>
      </c>
      <c r="AQT182">
        <v>1</v>
      </c>
      <c r="AQU182">
        <v>0</v>
      </c>
      <c r="AQV182">
        <v>0</v>
      </c>
      <c r="AQW182">
        <v>0</v>
      </c>
      <c r="AQX182">
        <v>0</v>
      </c>
      <c r="AQY182">
        <v>0</v>
      </c>
      <c r="AQZ182">
        <v>0</v>
      </c>
      <c r="ARA182">
        <v>0</v>
      </c>
      <c r="ARB182">
        <v>0</v>
      </c>
      <c r="ARC182">
        <v>0</v>
      </c>
      <c r="ARD182">
        <v>0</v>
      </c>
      <c r="ARF182" t="s">
        <v>2257</v>
      </c>
      <c r="ARG182" t="s">
        <v>2258</v>
      </c>
      <c r="ARH182" t="s">
        <v>2260</v>
      </c>
      <c r="ARI182">
        <v>0</v>
      </c>
      <c r="ARJ182">
        <v>0</v>
      </c>
      <c r="ARK182">
        <v>0</v>
      </c>
      <c r="ARL182">
        <v>0</v>
      </c>
      <c r="ARM182">
        <v>1</v>
      </c>
      <c r="ARN182">
        <v>0</v>
      </c>
      <c r="ARO182" t="s">
        <v>2640</v>
      </c>
      <c r="ARP182" t="s">
        <v>2244</v>
      </c>
      <c r="ASA182" t="s">
        <v>2259</v>
      </c>
      <c r="ASB182" t="s">
        <v>2290</v>
      </c>
      <c r="ASC182">
        <v>1</v>
      </c>
      <c r="ASD182">
        <v>0</v>
      </c>
      <c r="ASE182">
        <v>0</v>
      </c>
      <c r="ASF182">
        <v>0</v>
      </c>
      <c r="ASG182">
        <v>0</v>
      </c>
      <c r="ASH182">
        <v>0</v>
      </c>
      <c r="ASI182">
        <v>0</v>
      </c>
      <c r="ASJ182">
        <v>0</v>
      </c>
      <c r="ASK182">
        <v>0</v>
      </c>
      <c r="ASL182">
        <v>0</v>
      </c>
      <c r="ASN182" t="s">
        <v>2290</v>
      </c>
      <c r="ASO182">
        <v>1</v>
      </c>
      <c r="ASP182">
        <v>0</v>
      </c>
      <c r="ASQ182">
        <v>0</v>
      </c>
      <c r="ASR182">
        <v>0</v>
      </c>
      <c r="ASS182">
        <v>0</v>
      </c>
      <c r="AST182">
        <v>0</v>
      </c>
      <c r="ASU182">
        <v>0</v>
      </c>
      <c r="ASV182">
        <v>0</v>
      </c>
      <c r="ASW182">
        <v>0</v>
      </c>
      <c r="ASX182">
        <v>0</v>
      </c>
      <c r="ASZ182" t="s">
        <v>2290</v>
      </c>
      <c r="ATA182">
        <v>1</v>
      </c>
      <c r="ATB182">
        <v>0</v>
      </c>
      <c r="ATC182">
        <v>0</v>
      </c>
      <c r="ATD182">
        <v>0</v>
      </c>
      <c r="ATE182">
        <v>0</v>
      </c>
      <c r="ATF182">
        <v>0</v>
      </c>
      <c r="ATG182">
        <v>0</v>
      </c>
      <c r="ATH182">
        <v>0</v>
      </c>
      <c r="ATI182">
        <v>0</v>
      </c>
      <c r="ATK182" t="s">
        <v>2290</v>
      </c>
      <c r="ATL182">
        <v>1</v>
      </c>
      <c r="ATM182">
        <v>0</v>
      </c>
      <c r="ATN182">
        <v>0</v>
      </c>
      <c r="ATO182">
        <v>0</v>
      </c>
      <c r="ATP182">
        <v>0</v>
      </c>
      <c r="ATQ182">
        <v>0</v>
      </c>
      <c r="ATR182">
        <v>0</v>
      </c>
      <c r="ATS182">
        <v>0</v>
      </c>
      <c r="ATT182">
        <v>0</v>
      </c>
      <c r="ATV182" t="s">
        <v>2264</v>
      </c>
      <c r="ATZ182" t="s">
        <v>2437</v>
      </c>
      <c r="AUA182" t="s">
        <v>2236</v>
      </c>
      <c r="AUB182" t="s">
        <v>2897</v>
      </c>
      <c r="AUI182">
        <v>546223275</v>
      </c>
      <c r="AUJ182" s="165">
        <v>45376.009421296301</v>
      </c>
      <c r="AUM182" t="s">
        <v>2265</v>
      </c>
      <c r="AUN182" t="s">
        <v>2266</v>
      </c>
      <c r="AUO182" t="s">
        <v>2267</v>
      </c>
    </row>
    <row r="183" spans="1:565 1125:1237" x14ac:dyDescent="0.35">
      <c r="A183">
        <v>182</v>
      </c>
      <c r="B183" t="s">
        <v>2898</v>
      </c>
      <c r="C183" s="165">
        <v>45374</v>
      </c>
      <c r="D183" t="s">
        <v>2875</v>
      </c>
      <c r="E183" t="s">
        <v>2876</v>
      </c>
      <c r="F183" s="165">
        <v>45374.706666157414</v>
      </c>
      <c r="G183" s="165">
        <v>45375.514027384263</v>
      </c>
      <c r="H183" t="s">
        <v>2229</v>
      </c>
      <c r="K183" t="s">
        <v>2230</v>
      </c>
      <c r="L183" s="165">
        <v>45374</v>
      </c>
      <c r="M183" t="s">
        <v>2231</v>
      </c>
      <c r="N183" t="s">
        <v>2877</v>
      </c>
      <c r="O183" t="s">
        <v>65</v>
      </c>
      <c r="P183" t="s">
        <v>2233</v>
      </c>
      <c r="S183" t="s">
        <v>2234</v>
      </c>
      <c r="T183" t="s">
        <v>2878</v>
      </c>
      <c r="V183" t="s">
        <v>2236</v>
      </c>
      <c r="X183" t="s">
        <v>2237</v>
      </c>
      <c r="AA183" t="s">
        <v>2339</v>
      </c>
      <c r="AB183">
        <v>1</v>
      </c>
      <c r="AC183">
        <v>0</v>
      </c>
      <c r="AD183">
        <v>0</v>
      </c>
      <c r="AE183">
        <v>0</v>
      </c>
      <c r="AF183">
        <v>1</v>
      </c>
      <c r="AH183" t="s">
        <v>2242</v>
      </c>
      <c r="AI183">
        <v>1000</v>
      </c>
      <c r="AJ183" t="s">
        <v>2395</v>
      </c>
      <c r="AK183" t="s">
        <v>2512</v>
      </c>
      <c r="AM183">
        <v>30</v>
      </c>
      <c r="AN183">
        <v>7</v>
      </c>
      <c r="AO183">
        <v>0</v>
      </c>
      <c r="AP183">
        <v>100</v>
      </c>
      <c r="AQ183">
        <v>100</v>
      </c>
      <c r="BW183" t="s">
        <v>2236</v>
      </c>
      <c r="BY183" t="s">
        <v>2339</v>
      </c>
      <c r="BZ183">
        <v>1</v>
      </c>
      <c r="CA183">
        <v>0</v>
      </c>
      <c r="CB183">
        <v>0</v>
      </c>
      <c r="CC183">
        <v>0</v>
      </c>
      <c r="CE183" t="s">
        <v>497</v>
      </c>
      <c r="CF183">
        <v>0</v>
      </c>
      <c r="CG183">
        <v>0</v>
      </c>
      <c r="CH183">
        <v>0</v>
      </c>
      <c r="CI183">
        <v>0</v>
      </c>
      <c r="CJ183">
        <v>0</v>
      </c>
      <c r="CK183">
        <v>0</v>
      </c>
      <c r="CL183">
        <v>1</v>
      </c>
      <c r="CM183">
        <v>0</v>
      </c>
      <c r="CN183">
        <v>0</v>
      </c>
      <c r="CO183">
        <v>0</v>
      </c>
      <c r="CP183">
        <v>0</v>
      </c>
      <c r="CS183" t="s">
        <v>2245</v>
      </c>
      <c r="CT183">
        <v>1</v>
      </c>
      <c r="CU183">
        <v>0</v>
      </c>
      <c r="CV183">
        <v>0</v>
      </c>
      <c r="CW183">
        <v>0</v>
      </c>
      <c r="EK183" t="s">
        <v>2350</v>
      </c>
      <c r="EL183">
        <v>1</v>
      </c>
      <c r="EM183">
        <v>0</v>
      </c>
      <c r="EN183">
        <v>0</v>
      </c>
      <c r="EO183">
        <v>0</v>
      </c>
      <c r="EP183">
        <v>0</v>
      </c>
      <c r="EQ183">
        <v>1</v>
      </c>
      <c r="ES183" t="s">
        <v>2242</v>
      </c>
      <c r="ET183">
        <v>5000</v>
      </c>
      <c r="EU183" t="s">
        <v>2395</v>
      </c>
      <c r="EV183" t="s">
        <v>2396</v>
      </c>
      <c r="EX183">
        <v>60</v>
      </c>
      <c r="EY183">
        <v>7</v>
      </c>
      <c r="EZ183">
        <v>0</v>
      </c>
      <c r="FA183">
        <v>100</v>
      </c>
      <c r="FB183">
        <v>200</v>
      </c>
      <c r="GK183" t="s">
        <v>2244</v>
      </c>
      <c r="HH183" t="s">
        <v>2245</v>
      </c>
      <c r="HI183">
        <v>1</v>
      </c>
      <c r="HJ183">
        <v>0</v>
      </c>
      <c r="HK183">
        <v>0</v>
      </c>
      <c r="HL183">
        <v>0</v>
      </c>
      <c r="JB183" t="s">
        <v>2899</v>
      </c>
      <c r="JC183">
        <v>0</v>
      </c>
      <c r="JD183">
        <v>0</v>
      </c>
      <c r="JE183">
        <v>0</v>
      </c>
      <c r="JF183">
        <v>1</v>
      </c>
      <c r="JG183">
        <v>1</v>
      </c>
      <c r="JH183">
        <v>1</v>
      </c>
      <c r="JI183">
        <v>1</v>
      </c>
      <c r="JJ183">
        <v>1</v>
      </c>
      <c r="JK183">
        <v>1</v>
      </c>
      <c r="JL183">
        <v>1</v>
      </c>
      <c r="JM183">
        <v>1</v>
      </c>
      <c r="JN183">
        <v>1</v>
      </c>
      <c r="JO183">
        <v>0</v>
      </c>
      <c r="JP183">
        <v>1</v>
      </c>
      <c r="JQ183">
        <v>1</v>
      </c>
      <c r="JR183">
        <v>0</v>
      </c>
      <c r="JS183">
        <v>11</v>
      </c>
      <c r="JT183">
        <v>13</v>
      </c>
      <c r="LM183" t="s">
        <v>2242</v>
      </c>
      <c r="LN183">
        <v>7000</v>
      </c>
      <c r="LO183" t="s">
        <v>2240</v>
      </c>
      <c r="LR183">
        <v>60</v>
      </c>
      <c r="LS183">
        <v>2</v>
      </c>
      <c r="LT183">
        <v>0</v>
      </c>
      <c r="LU183">
        <v>50</v>
      </c>
      <c r="LV183">
        <v>100</v>
      </c>
      <c r="LX183" t="s">
        <v>2242</v>
      </c>
      <c r="LY183">
        <v>6000</v>
      </c>
      <c r="LZ183" t="s">
        <v>2240</v>
      </c>
      <c r="MC183">
        <v>60</v>
      </c>
      <c r="MD183">
        <v>2</v>
      </c>
      <c r="ME183">
        <v>0</v>
      </c>
      <c r="MF183">
        <v>50</v>
      </c>
      <c r="MG183">
        <v>100</v>
      </c>
      <c r="MI183" t="s">
        <v>2242</v>
      </c>
      <c r="MJ183">
        <v>500</v>
      </c>
      <c r="MK183" t="s">
        <v>2395</v>
      </c>
      <c r="ML183" t="s">
        <v>2396</v>
      </c>
      <c r="MN183">
        <v>30</v>
      </c>
      <c r="MO183">
        <v>7</v>
      </c>
      <c r="MP183">
        <v>0</v>
      </c>
      <c r="MQ183">
        <v>1200</v>
      </c>
      <c r="MR183">
        <v>2400</v>
      </c>
      <c r="MT183" t="s">
        <v>2242</v>
      </c>
      <c r="MU183">
        <v>125</v>
      </c>
      <c r="MV183" t="s">
        <v>2395</v>
      </c>
      <c r="MW183" t="s">
        <v>2512</v>
      </c>
      <c r="MY183">
        <v>60</v>
      </c>
      <c r="MZ183">
        <v>7</v>
      </c>
      <c r="NA183">
        <v>0</v>
      </c>
      <c r="NB183">
        <v>100</v>
      </c>
      <c r="NC183">
        <v>100</v>
      </c>
      <c r="NE183" t="s">
        <v>2242</v>
      </c>
      <c r="NF183" t="s">
        <v>2398</v>
      </c>
      <c r="NG183">
        <v>1</v>
      </c>
      <c r="NH183">
        <v>1</v>
      </c>
      <c r="NI183">
        <v>1</v>
      </c>
      <c r="NJ183">
        <v>650</v>
      </c>
      <c r="NK183">
        <v>750</v>
      </c>
      <c r="NL183">
        <v>1000</v>
      </c>
      <c r="NM183" t="s">
        <v>2395</v>
      </c>
      <c r="NN183" t="s">
        <v>2396</v>
      </c>
      <c r="NP183">
        <v>60</v>
      </c>
      <c r="NQ183">
        <v>7</v>
      </c>
      <c r="NR183">
        <v>0</v>
      </c>
      <c r="NS183">
        <v>100</v>
      </c>
      <c r="NT183">
        <v>100</v>
      </c>
      <c r="NV183" t="s">
        <v>2242</v>
      </c>
      <c r="NW183">
        <v>1500</v>
      </c>
      <c r="NX183" t="s">
        <v>2395</v>
      </c>
      <c r="NY183" t="s">
        <v>2512</v>
      </c>
      <c r="OA183">
        <v>60</v>
      </c>
      <c r="OB183">
        <v>7</v>
      </c>
      <c r="OC183">
        <v>0</v>
      </c>
      <c r="OD183">
        <v>100</v>
      </c>
      <c r="OE183">
        <v>100</v>
      </c>
      <c r="OG183" t="s">
        <v>2242</v>
      </c>
      <c r="OH183">
        <v>3000</v>
      </c>
      <c r="OI183" t="s">
        <v>2395</v>
      </c>
      <c r="OJ183" t="s">
        <v>2512</v>
      </c>
      <c r="OL183">
        <v>60</v>
      </c>
      <c r="OM183">
        <v>7</v>
      </c>
      <c r="ON183">
        <v>0</v>
      </c>
      <c r="OO183">
        <v>100</v>
      </c>
      <c r="OP183">
        <v>100</v>
      </c>
      <c r="OR183" t="s">
        <v>2242</v>
      </c>
      <c r="OS183">
        <v>2000</v>
      </c>
      <c r="OT183" t="s">
        <v>2240</v>
      </c>
      <c r="OW183">
        <v>90</v>
      </c>
      <c r="OX183">
        <v>2</v>
      </c>
      <c r="OY183">
        <v>0</v>
      </c>
      <c r="OZ183">
        <v>20</v>
      </c>
      <c r="PA183">
        <v>100</v>
      </c>
      <c r="PC183" t="s">
        <v>2242</v>
      </c>
      <c r="PD183">
        <v>2500</v>
      </c>
      <c r="PE183" t="s">
        <v>2240</v>
      </c>
      <c r="PH183">
        <v>90</v>
      </c>
      <c r="PI183">
        <v>2</v>
      </c>
      <c r="PJ183">
        <v>0</v>
      </c>
      <c r="PK183">
        <v>20</v>
      </c>
      <c r="PL183">
        <v>100</v>
      </c>
      <c r="PY183" t="s">
        <v>2242</v>
      </c>
      <c r="PZ183" t="s">
        <v>2236</v>
      </c>
      <c r="QA183">
        <v>3000</v>
      </c>
      <c r="QD183" t="s">
        <v>2240</v>
      </c>
      <c r="QG183">
        <v>30</v>
      </c>
      <c r="QH183">
        <v>2</v>
      </c>
      <c r="QI183">
        <v>0</v>
      </c>
      <c r="QJ183">
        <v>300</v>
      </c>
      <c r="QK183">
        <v>3000</v>
      </c>
      <c r="QM183" t="s">
        <v>2242</v>
      </c>
      <c r="QN183">
        <v>250</v>
      </c>
      <c r="QO183" t="s">
        <v>2240</v>
      </c>
      <c r="QR183">
        <v>30</v>
      </c>
      <c r="QS183">
        <v>2</v>
      </c>
      <c r="QT183">
        <v>0</v>
      </c>
      <c r="QU183">
        <v>1000</v>
      </c>
      <c r="QV183">
        <v>2000</v>
      </c>
      <c r="QX183" t="s">
        <v>2244</v>
      </c>
      <c r="SF183" t="s">
        <v>2245</v>
      </c>
      <c r="SG183">
        <v>1</v>
      </c>
      <c r="SH183">
        <v>0</v>
      </c>
      <c r="SI183">
        <v>0</v>
      </c>
      <c r="SJ183">
        <v>0</v>
      </c>
      <c r="AQG183" t="s">
        <v>2260</v>
      </c>
      <c r="AQH183">
        <v>0</v>
      </c>
      <c r="AQI183">
        <v>0</v>
      </c>
      <c r="AQJ183">
        <v>0</v>
      </c>
      <c r="AQK183">
        <v>0</v>
      </c>
      <c r="AQL183">
        <v>0</v>
      </c>
      <c r="AQM183">
        <v>0</v>
      </c>
      <c r="AQN183">
        <v>0</v>
      </c>
      <c r="AQO183">
        <v>0</v>
      </c>
      <c r="AQP183">
        <v>1</v>
      </c>
      <c r="AQQ183">
        <v>0</v>
      </c>
      <c r="AQS183" t="s">
        <v>2827</v>
      </c>
      <c r="AQT183">
        <v>0</v>
      </c>
      <c r="AQU183">
        <v>0</v>
      </c>
      <c r="AQV183">
        <v>0</v>
      </c>
      <c r="AQW183">
        <v>0</v>
      </c>
      <c r="AQX183">
        <v>0</v>
      </c>
      <c r="AQY183">
        <v>1</v>
      </c>
      <c r="AQZ183">
        <v>0</v>
      </c>
      <c r="ARA183">
        <v>0</v>
      </c>
      <c r="ARB183">
        <v>0</v>
      </c>
      <c r="ARC183">
        <v>0</v>
      </c>
      <c r="ARD183">
        <v>0</v>
      </c>
      <c r="ARF183" t="s">
        <v>2257</v>
      </c>
      <c r="ARG183" t="s">
        <v>2258</v>
      </c>
      <c r="ARH183" t="s">
        <v>2260</v>
      </c>
      <c r="ARI183">
        <v>0</v>
      </c>
      <c r="ARJ183">
        <v>0</v>
      </c>
      <c r="ARK183">
        <v>0</v>
      </c>
      <c r="ARL183">
        <v>0</v>
      </c>
      <c r="ARM183">
        <v>1</v>
      </c>
      <c r="ARN183">
        <v>0</v>
      </c>
      <c r="ARP183" t="s">
        <v>2244</v>
      </c>
      <c r="ASA183" t="s">
        <v>2259</v>
      </c>
      <c r="ASB183" t="s">
        <v>2290</v>
      </c>
      <c r="ASC183">
        <v>1</v>
      </c>
      <c r="ASD183">
        <v>0</v>
      </c>
      <c r="ASE183">
        <v>0</v>
      </c>
      <c r="ASF183">
        <v>0</v>
      </c>
      <c r="ASG183">
        <v>0</v>
      </c>
      <c r="ASH183">
        <v>0</v>
      </c>
      <c r="ASI183">
        <v>0</v>
      </c>
      <c r="ASJ183">
        <v>0</v>
      </c>
      <c r="ASK183">
        <v>0</v>
      </c>
      <c r="ASL183">
        <v>0</v>
      </c>
      <c r="ASN183" t="s">
        <v>2290</v>
      </c>
      <c r="ASO183">
        <v>1</v>
      </c>
      <c r="ASP183">
        <v>0</v>
      </c>
      <c r="ASQ183">
        <v>0</v>
      </c>
      <c r="ASR183">
        <v>0</v>
      </c>
      <c r="ASS183">
        <v>0</v>
      </c>
      <c r="AST183">
        <v>0</v>
      </c>
      <c r="ASU183">
        <v>0</v>
      </c>
      <c r="ASV183">
        <v>0</v>
      </c>
      <c r="ASW183">
        <v>0</v>
      </c>
      <c r="ASX183">
        <v>0</v>
      </c>
      <c r="ASZ183" t="s">
        <v>2290</v>
      </c>
      <c r="ATA183">
        <v>1</v>
      </c>
      <c r="ATB183">
        <v>0</v>
      </c>
      <c r="ATC183">
        <v>0</v>
      </c>
      <c r="ATD183">
        <v>0</v>
      </c>
      <c r="ATE183">
        <v>0</v>
      </c>
      <c r="ATF183">
        <v>0</v>
      </c>
      <c r="ATG183">
        <v>0</v>
      </c>
      <c r="ATH183">
        <v>0</v>
      </c>
      <c r="ATI183">
        <v>0</v>
      </c>
      <c r="ATK183" t="s">
        <v>2290</v>
      </c>
      <c r="ATL183">
        <v>1</v>
      </c>
      <c r="ATM183">
        <v>0</v>
      </c>
      <c r="ATN183">
        <v>0</v>
      </c>
      <c r="ATO183">
        <v>0</v>
      </c>
      <c r="ATP183">
        <v>0</v>
      </c>
      <c r="ATQ183">
        <v>0</v>
      </c>
      <c r="ATR183">
        <v>0</v>
      </c>
      <c r="ATS183">
        <v>0</v>
      </c>
      <c r="ATT183">
        <v>0</v>
      </c>
      <c r="ATV183" t="s">
        <v>2264</v>
      </c>
      <c r="ATZ183" t="s">
        <v>2437</v>
      </c>
      <c r="AUA183" t="s">
        <v>2236</v>
      </c>
      <c r="AUB183" t="s">
        <v>2900</v>
      </c>
      <c r="AUI183">
        <v>546223276</v>
      </c>
      <c r="AUJ183" s="165">
        <v>45376.009456018517</v>
      </c>
      <c r="AUM183" t="s">
        <v>2265</v>
      </c>
      <c r="AUN183" t="s">
        <v>2266</v>
      </c>
      <c r="AUO183" t="s">
        <v>2267</v>
      </c>
    </row>
    <row r="184" spans="1:565 1125:1237" x14ac:dyDescent="0.35">
      <c r="A184">
        <v>183</v>
      </c>
      <c r="B184" t="s">
        <v>2901</v>
      </c>
      <c r="C184" s="165">
        <v>45374</v>
      </c>
      <c r="D184" t="s">
        <v>2875</v>
      </c>
      <c r="E184" t="s">
        <v>2876</v>
      </c>
      <c r="F184" s="165">
        <v>45374.707389641197</v>
      </c>
      <c r="G184" s="165">
        <v>45375.755257314813</v>
      </c>
      <c r="H184" t="s">
        <v>2229</v>
      </c>
      <c r="K184" t="s">
        <v>2230</v>
      </c>
      <c r="L184" s="165">
        <v>45375</v>
      </c>
      <c r="M184" t="s">
        <v>2231</v>
      </c>
      <c r="N184" t="s">
        <v>2877</v>
      </c>
      <c r="O184" t="s">
        <v>65</v>
      </c>
      <c r="P184" t="s">
        <v>2233</v>
      </c>
      <c r="S184" t="s">
        <v>2234</v>
      </c>
      <c r="T184" t="s">
        <v>2878</v>
      </c>
      <c r="V184" t="s">
        <v>2236</v>
      </c>
      <c r="X184" t="s">
        <v>2299</v>
      </c>
      <c r="AA184" t="s">
        <v>2290</v>
      </c>
      <c r="AB184">
        <v>0</v>
      </c>
      <c r="AC184">
        <v>0</v>
      </c>
      <c r="AD184">
        <v>0</v>
      </c>
      <c r="AE184">
        <v>1</v>
      </c>
      <c r="AF184">
        <v>1</v>
      </c>
      <c r="AI184"/>
      <c r="EK184" t="s">
        <v>2246</v>
      </c>
      <c r="EL184">
        <v>1</v>
      </c>
      <c r="EM184">
        <v>1</v>
      </c>
      <c r="EN184">
        <v>1</v>
      </c>
      <c r="EO184">
        <v>1</v>
      </c>
      <c r="EP184">
        <v>0</v>
      </c>
      <c r="EQ184">
        <v>4</v>
      </c>
      <c r="ES184" t="s">
        <v>2242</v>
      </c>
      <c r="ET184">
        <v>5000</v>
      </c>
      <c r="EU184" t="s">
        <v>2240</v>
      </c>
      <c r="EX184">
        <v>60</v>
      </c>
      <c r="EY184">
        <v>2</v>
      </c>
      <c r="EZ184">
        <v>0</v>
      </c>
      <c r="FA184">
        <v>50</v>
      </c>
      <c r="FB184">
        <v>20</v>
      </c>
      <c r="FD184" t="s">
        <v>2242</v>
      </c>
      <c r="FE184">
        <v>9000</v>
      </c>
      <c r="FF184" t="s">
        <v>2240</v>
      </c>
      <c r="FI184">
        <v>60</v>
      </c>
      <c r="FJ184">
        <v>2</v>
      </c>
      <c r="FK184">
        <v>0</v>
      </c>
      <c r="FL184">
        <v>10</v>
      </c>
      <c r="FM184">
        <v>10</v>
      </c>
      <c r="FO184" t="s">
        <v>2242</v>
      </c>
      <c r="FP184">
        <v>1250</v>
      </c>
      <c r="FQ184" t="s">
        <v>2379</v>
      </c>
      <c r="FT184">
        <v>90</v>
      </c>
      <c r="FU184">
        <v>1</v>
      </c>
      <c r="FV184">
        <v>0</v>
      </c>
      <c r="FW184">
        <v>10</v>
      </c>
      <c r="FX184">
        <v>20</v>
      </c>
      <c r="FZ184" t="s">
        <v>2242</v>
      </c>
      <c r="GA184">
        <v>2000</v>
      </c>
      <c r="GB184" t="s">
        <v>2379</v>
      </c>
      <c r="GE184">
        <v>90</v>
      </c>
      <c r="GF184">
        <v>1</v>
      </c>
      <c r="GG184">
        <v>0</v>
      </c>
      <c r="GH184">
        <v>20</v>
      </c>
      <c r="GI184">
        <v>50</v>
      </c>
      <c r="GK184" t="s">
        <v>2244</v>
      </c>
      <c r="HH184" t="s">
        <v>2245</v>
      </c>
      <c r="HI184">
        <v>1</v>
      </c>
      <c r="HJ184">
        <v>0</v>
      </c>
      <c r="HK184">
        <v>0</v>
      </c>
      <c r="HL184">
        <v>0</v>
      </c>
      <c r="JB184" t="s">
        <v>2455</v>
      </c>
      <c r="JC184">
        <v>0</v>
      </c>
      <c r="JD184">
        <v>0</v>
      </c>
      <c r="JE184">
        <v>0</v>
      </c>
      <c r="JF184">
        <v>0</v>
      </c>
      <c r="JG184">
        <v>0</v>
      </c>
      <c r="JH184">
        <v>0</v>
      </c>
      <c r="JI184">
        <v>0</v>
      </c>
      <c r="JJ184">
        <v>0</v>
      </c>
      <c r="JK184">
        <v>0</v>
      </c>
      <c r="JL184">
        <v>0</v>
      </c>
      <c r="JM184">
        <v>0</v>
      </c>
      <c r="JN184">
        <v>0</v>
      </c>
      <c r="JO184">
        <v>0</v>
      </c>
      <c r="JP184">
        <v>0</v>
      </c>
      <c r="JQ184">
        <v>1</v>
      </c>
      <c r="JR184">
        <v>0</v>
      </c>
      <c r="JS184">
        <v>1</v>
      </c>
      <c r="JT184">
        <v>6</v>
      </c>
      <c r="QM184" t="s">
        <v>2242</v>
      </c>
      <c r="QN184">
        <v>250</v>
      </c>
      <c r="QO184" t="s">
        <v>2240</v>
      </c>
      <c r="QR184">
        <v>30</v>
      </c>
      <c r="QS184">
        <v>2</v>
      </c>
      <c r="QT184">
        <v>0</v>
      </c>
      <c r="QU184">
        <v>1000</v>
      </c>
      <c r="QV184">
        <v>1000</v>
      </c>
      <c r="QX184" t="s">
        <v>2244</v>
      </c>
      <c r="SF184" t="s">
        <v>2245</v>
      </c>
      <c r="SG184">
        <v>1</v>
      </c>
      <c r="SH184">
        <v>0</v>
      </c>
      <c r="SI184">
        <v>0</v>
      </c>
      <c r="SJ184">
        <v>0</v>
      </c>
      <c r="AQG184" t="s">
        <v>2260</v>
      </c>
      <c r="AQH184">
        <v>0</v>
      </c>
      <c r="AQI184">
        <v>0</v>
      </c>
      <c r="AQJ184">
        <v>0</v>
      </c>
      <c r="AQK184">
        <v>0</v>
      </c>
      <c r="AQL184">
        <v>0</v>
      </c>
      <c r="AQM184">
        <v>0</v>
      </c>
      <c r="AQN184">
        <v>0</v>
      </c>
      <c r="AQO184">
        <v>0</v>
      </c>
      <c r="AQP184">
        <v>1</v>
      </c>
      <c r="AQQ184">
        <v>0</v>
      </c>
      <c r="AQS184" t="s">
        <v>2260</v>
      </c>
      <c r="AQT184">
        <v>0</v>
      </c>
      <c r="AQU184">
        <v>0</v>
      </c>
      <c r="AQV184">
        <v>0</v>
      </c>
      <c r="AQW184">
        <v>0</v>
      </c>
      <c r="AQX184">
        <v>0</v>
      </c>
      <c r="AQY184">
        <v>0</v>
      </c>
      <c r="AQZ184">
        <v>0</v>
      </c>
      <c r="ARA184">
        <v>0</v>
      </c>
      <c r="ARB184">
        <v>0</v>
      </c>
      <c r="ARC184">
        <v>1</v>
      </c>
      <c r="ARD184">
        <v>0</v>
      </c>
      <c r="ARF184" t="s">
        <v>2452</v>
      </c>
      <c r="ARG184" t="s">
        <v>2258</v>
      </c>
      <c r="ARH184" t="s">
        <v>2244</v>
      </c>
      <c r="ARI184">
        <v>1</v>
      </c>
      <c r="ARJ184">
        <v>0</v>
      </c>
      <c r="ARK184">
        <v>0</v>
      </c>
      <c r="ARL184">
        <v>0</v>
      </c>
      <c r="ARM184">
        <v>0</v>
      </c>
      <c r="ARN184">
        <v>0</v>
      </c>
      <c r="ARP184" t="s">
        <v>2244</v>
      </c>
      <c r="ASA184" t="s">
        <v>2259</v>
      </c>
      <c r="ASB184" t="s">
        <v>2290</v>
      </c>
      <c r="ASC184">
        <v>1</v>
      </c>
      <c r="ASD184">
        <v>0</v>
      </c>
      <c r="ASE184">
        <v>0</v>
      </c>
      <c r="ASF184">
        <v>0</v>
      </c>
      <c r="ASG184">
        <v>0</v>
      </c>
      <c r="ASH184">
        <v>0</v>
      </c>
      <c r="ASI184">
        <v>0</v>
      </c>
      <c r="ASJ184">
        <v>0</v>
      </c>
      <c r="ASK184">
        <v>0</v>
      </c>
      <c r="ASL184">
        <v>0</v>
      </c>
      <c r="ASN184" t="s">
        <v>2290</v>
      </c>
      <c r="ASO184">
        <v>1</v>
      </c>
      <c r="ASP184">
        <v>0</v>
      </c>
      <c r="ASQ184">
        <v>0</v>
      </c>
      <c r="ASR184">
        <v>0</v>
      </c>
      <c r="ASS184">
        <v>0</v>
      </c>
      <c r="AST184">
        <v>0</v>
      </c>
      <c r="ASU184">
        <v>0</v>
      </c>
      <c r="ASV184">
        <v>0</v>
      </c>
      <c r="ASW184">
        <v>0</v>
      </c>
      <c r="ASX184">
        <v>0</v>
      </c>
      <c r="ASZ184" t="s">
        <v>2290</v>
      </c>
      <c r="ATA184">
        <v>1</v>
      </c>
      <c r="ATB184">
        <v>0</v>
      </c>
      <c r="ATC184">
        <v>0</v>
      </c>
      <c r="ATD184">
        <v>0</v>
      </c>
      <c r="ATE184">
        <v>0</v>
      </c>
      <c r="ATF184">
        <v>0</v>
      </c>
      <c r="ATG184">
        <v>0</v>
      </c>
      <c r="ATH184">
        <v>0</v>
      </c>
      <c r="ATI184">
        <v>0</v>
      </c>
      <c r="ATK184" t="s">
        <v>2290</v>
      </c>
      <c r="ATL184">
        <v>1</v>
      </c>
      <c r="ATM184">
        <v>0</v>
      </c>
      <c r="ATN184">
        <v>0</v>
      </c>
      <c r="ATO184">
        <v>0</v>
      </c>
      <c r="ATP184">
        <v>0</v>
      </c>
      <c r="ATQ184">
        <v>0</v>
      </c>
      <c r="ATR184">
        <v>0</v>
      </c>
      <c r="ATS184">
        <v>0</v>
      </c>
      <c r="ATT184">
        <v>0</v>
      </c>
      <c r="ATV184" t="s">
        <v>2264</v>
      </c>
      <c r="ATZ184" t="s">
        <v>2661</v>
      </c>
      <c r="AUA184" t="s">
        <v>2244</v>
      </c>
      <c r="AUI184">
        <v>546223277</v>
      </c>
      <c r="AUJ184" s="165">
        <v>45376.00949074074</v>
      </c>
      <c r="AUM184" t="s">
        <v>2265</v>
      </c>
      <c r="AUN184" t="s">
        <v>2266</v>
      </c>
      <c r="AUO184" t="s">
        <v>2267</v>
      </c>
    </row>
    <row r="185" spans="1:565 1125:1237" x14ac:dyDescent="0.35">
      <c r="A185">
        <v>184</v>
      </c>
      <c r="B185" t="s">
        <v>2902</v>
      </c>
      <c r="C185" s="165">
        <v>45374</v>
      </c>
      <c r="D185" t="s">
        <v>2875</v>
      </c>
      <c r="E185" t="s">
        <v>2876</v>
      </c>
      <c r="F185" s="165">
        <v>45374.740566412038</v>
      </c>
      <c r="G185" s="165">
        <v>45375.456159849527</v>
      </c>
      <c r="H185" t="s">
        <v>2229</v>
      </c>
      <c r="K185" t="s">
        <v>2230</v>
      </c>
      <c r="L185" s="165">
        <v>45375</v>
      </c>
      <c r="M185" t="s">
        <v>2231</v>
      </c>
      <c r="N185" t="s">
        <v>2877</v>
      </c>
      <c r="O185" t="s">
        <v>65</v>
      </c>
      <c r="P185" t="s">
        <v>2233</v>
      </c>
      <c r="S185" t="s">
        <v>2234</v>
      </c>
      <c r="T185" t="s">
        <v>2878</v>
      </c>
      <c r="V185" t="s">
        <v>2236</v>
      </c>
      <c r="X185" t="s">
        <v>2299</v>
      </c>
      <c r="AA185" t="s">
        <v>2290</v>
      </c>
      <c r="AB185">
        <v>0</v>
      </c>
      <c r="AC185">
        <v>0</v>
      </c>
      <c r="AD185">
        <v>0</v>
      </c>
      <c r="AE185">
        <v>1</v>
      </c>
      <c r="AF185">
        <v>1</v>
      </c>
      <c r="AI185"/>
      <c r="EK185" t="s">
        <v>2882</v>
      </c>
      <c r="EL185">
        <v>1</v>
      </c>
      <c r="EM185">
        <v>0</v>
      </c>
      <c r="EN185">
        <v>1</v>
      </c>
      <c r="EO185">
        <v>1</v>
      </c>
      <c r="EP185">
        <v>0</v>
      </c>
      <c r="EQ185">
        <v>3</v>
      </c>
      <c r="ES185" t="s">
        <v>2242</v>
      </c>
      <c r="ET185">
        <v>5000</v>
      </c>
      <c r="EU185" t="s">
        <v>2379</v>
      </c>
      <c r="EX185">
        <v>60</v>
      </c>
      <c r="EY185">
        <v>1</v>
      </c>
      <c r="EZ185">
        <v>0</v>
      </c>
      <c r="FA185">
        <v>20</v>
      </c>
      <c r="FB185">
        <v>100</v>
      </c>
      <c r="FO185" t="s">
        <v>2242</v>
      </c>
      <c r="FP185">
        <v>1500</v>
      </c>
      <c r="FQ185" t="s">
        <v>2379</v>
      </c>
      <c r="FT185">
        <v>90</v>
      </c>
      <c r="FU185">
        <v>1</v>
      </c>
      <c r="FV185">
        <v>0</v>
      </c>
      <c r="FW185">
        <v>20</v>
      </c>
      <c r="FX185">
        <v>50</v>
      </c>
      <c r="FZ185" t="s">
        <v>2242</v>
      </c>
      <c r="GA185">
        <v>2250</v>
      </c>
      <c r="GB185" t="s">
        <v>2379</v>
      </c>
      <c r="GE185">
        <v>90</v>
      </c>
      <c r="GF185">
        <v>1</v>
      </c>
      <c r="GG185">
        <v>0</v>
      </c>
      <c r="GH185">
        <v>20</v>
      </c>
      <c r="GI185">
        <v>50</v>
      </c>
      <c r="GK185" t="s">
        <v>2244</v>
      </c>
      <c r="HH185" t="s">
        <v>2245</v>
      </c>
      <c r="HI185">
        <v>1</v>
      </c>
      <c r="HJ185">
        <v>0</v>
      </c>
      <c r="HK185">
        <v>0</v>
      </c>
      <c r="HL185">
        <v>0</v>
      </c>
      <c r="JB185" t="s">
        <v>2455</v>
      </c>
      <c r="JC185">
        <v>0</v>
      </c>
      <c r="JD185">
        <v>0</v>
      </c>
      <c r="JE185">
        <v>0</v>
      </c>
      <c r="JF185">
        <v>0</v>
      </c>
      <c r="JG185">
        <v>0</v>
      </c>
      <c r="JH185">
        <v>0</v>
      </c>
      <c r="JI185">
        <v>0</v>
      </c>
      <c r="JJ185">
        <v>0</v>
      </c>
      <c r="JK185">
        <v>0</v>
      </c>
      <c r="JL185">
        <v>0</v>
      </c>
      <c r="JM185">
        <v>0</v>
      </c>
      <c r="JN185">
        <v>0</v>
      </c>
      <c r="JO185">
        <v>0</v>
      </c>
      <c r="JP185">
        <v>0</v>
      </c>
      <c r="JQ185">
        <v>1</v>
      </c>
      <c r="JR185">
        <v>0</v>
      </c>
      <c r="JS185">
        <v>1</v>
      </c>
      <c r="JT185">
        <v>5</v>
      </c>
      <c r="QM185" t="s">
        <v>2242</v>
      </c>
      <c r="QN185">
        <v>250</v>
      </c>
      <c r="QO185" t="s">
        <v>2379</v>
      </c>
      <c r="QR185">
        <v>30</v>
      </c>
      <c r="QS185">
        <v>1</v>
      </c>
      <c r="QT185">
        <v>0</v>
      </c>
      <c r="QU185">
        <v>50</v>
      </c>
      <c r="QV185">
        <v>100</v>
      </c>
      <c r="QX185" t="s">
        <v>2244</v>
      </c>
      <c r="SF185" t="s">
        <v>2245</v>
      </c>
      <c r="SG185">
        <v>1</v>
      </c>
      <c r="SH185">
        <v>0</v>
      </c>
      <c r="SI185">
        <v>0</v>
      </c>
      <c r="SJ185">
        <v>0</v>
      </c>
      <c r="AQG185" t="s">
        <v>2260</v>
      </c>
      <c r="AQH185">
        <v>0</v>
      </c>
      <c r="AQI185">
        <v>0</v>
      </c>
      <c r="AQJ185">
        <v>0</v>
      </c>
      <c r="AQK185">
        <v>0</v>
      </c>
      <c r="AQL185">
        <v>0</v>
      </c>
      <c r="AQM185">
        <v>0</v>
      </c>
      <c r="AQN185">
        <v>0</v>
      </c>
      <c r="AQO185">
        <v>0</v>
      </c>
      <c r="AQP185">
        <v>1</v>
      </c>
      <c r="AQQ185">
        <v>0</v>
      </c>
      <c r="AQS185" t="s">
        <v>2260</v>
      </c>
      <c r="AQT185">
        <v>0</v>
      </c>
      <c r="AQU185">
        <v>0</v>
      </c>
      <c r="AQV185">
        <v>0</v>
      </c>
      <c r="AQW185">
        <v>0</v>
      </c>
      <c r="AQX185">
        <v>0</v>
      </c>
      <c r="AQY185">
        <v>0</v>
      </c>
      <c r="AQZ185">
        <v>0</v>
      </c>
      <c r="ARA185">
        <v>0</v>
      </c>
      <c r="ARB185">
        <v>0</v>
      </c>
      <c r="ARC185">
        <v>1</v>
      </c>
      <c r="ARD185">
        <v>0</v>
      </c>
      <c r="ARF185" t="s">
        <v>2452</v>
      </c>
      <c r="ARG185" t="s">
        <v>2258</v>
      </c>
      <c r="ARH185" t="s">
        <v>2244</v>
      </c>
      <c r="ARI185">
        <v>1</v>
      </c>
      <c r="ARJ185">
        <v>0</v>
      </c>
      <c r="ARK185">
        <v>0</v>
      </c>
      <c r="ARL185">
        <v>0</v>
      </c>
      <c r="ARM185">
        <v>0</v>
      </c>
      <c r="ARN185">
        <v>0</v>
      </c>
      <c r="ARP185" t="s">
        <v>2244</v>
      </c>
      <c r="ASA185" t="s">
        <v>2259</v>
      </c>
      <c r="ASB185" t="s">
        <v>2290</v>
      </c>
      <c r="ASC185">
        <v>1</v>
      </c>
      <c r="ASD185">
        <v>0</v>
      </c>
      <c r="ASE185">
        <v>0</v>
      </c>
      <c r="ASF185">
        <v>0</v>
      </c>
      <c r="ASG185">
        <v>0</v>
      </c>
      <c r="ASH185">
        <v>0</v>
      </c>
      <c r="ASI185">
        <v>0</v>
      </c>
      <c r="ASJ185">
        <v>0</v>
      </c>
      <c r="ASK185">
        <v>0</v>
      </c>
      <c r="ASL185">
        <v>0</v>
      </c>
      <c r="ASN185" t="s">
        <v>2290</v>
      </c>
      <c r="ASO185">
        <v>1</v>
      </c>
      <c r="ASP185">
        <v>0</v>
      </c>
      <c r="ASQ185">
        <v>0</v>
      </c>
      <c r="ASR185">
        <v>0</v>
      </c>
      <c r="ASS185">
        <v>0</v>
      </c>
      <c r="AST185">
        <v>0</v>
      </c>
      <c r="ASU185">
        <v>0</v>
      </c>
      <c r="ASV185">
        <v>0</v>
      </c>
      <c r="ASW185">
        <v>0</v>
      </c>
      <c r="ASX185">
        <v>0</v>
      </c>
      <c r="ASZ185" t="s">
        <v>2290</v>
      </c>
      <c r="ATA185">
        <v>1</v>
      </c>
      <c r="ATB185">
        <v>0</v>
      </c>
      <c r="ATC185">
        <v>0</v>
      </c>
      <c r="ATD185">
        <v>0</v>
      </c>
      <c r="ATE185">
        <v>0</v>
      </c>
      <c r="ATF185">
        <v>0</v>
      </c>
      <c r="ATG185">
        <v>0</v>
      </c>
      <c r="ATH185">
        <v>0</v>
      </c>
      <c r="ATI185">
        <v>0</v>
      </c>
      <c r="ATK185" t="s">
        <v>2290</v>
      </c>
      <c r="ATL185">
        <v>1</v>
      </c>
      <c r="ATM185">
        <v>0</v>
      </c>
      <c r="ATN185">
        <v>0</v>
      </c>
      <c r="ATO185">
        <v>0</v>
      </c>
      <c r="ATP185">
        <v>0</v>
      </c>
      <c r="ATQ185">
        <v>0</v>
      </c>
      <c r="ATR185">
        <v>0</v>
      </c>
      <c r="ATS185">
        <v>0</v>
      </c>
      <c r="ATT185">
        <v>0</v>
      </c>
      <c r="ATV185" t="s">
        <v>2264</v>
      </c>
      <c r="ATZ185" t="s">
        <v>2382</v>
      </c>
      <c r="AUA185" t="s">
        <v>2244</v>
      </c>
      <c r="AUI185">
        <v>546223279</v>
      </c>
      <c r="AUJ185" s="165">
        <v>45376.009525462963</v>
      </c>
      <c r="AUM185" t="s">
        <v>2265</v>
      </c>
      <c r="AUN185" t="s">
        <v>2266</v>
      </c>
      <c r="AUO185" t="s">
        <v>2267</v>
      </c>
    </row>
    <row r="186" spans="1:565 1125:1237" x14ac:dyDescent="0.35">
      <c r="A186">
        <v>185</v>
      </c>
      <c r="B186" t="s">
        <v>2903</v>
      </c>
      <c r="C186" s="165">
        <v>45375</v>
      </c>
      <c r="D186" t="s">
        <v>2875</v>
      </c>
      <c r="E186" t="s">
        <v>2876</v>
      </c>
      <c r="F186" s="165">
        <v>45375.536212812498</v>
      </c>
      <c r="G186" s="165">
        <v>45375.734872858797</v>
      </c>
      <c r="H186" t="s">
        <v>2229</v>
      </c>
      <c r="K186" t="s">
        <v>2230</v>
      </c>
      <c r="L186" s="165">
        <v>45375</v>
      </c>
      <c r="M186" t="s">
        <v>2231</v>
      </c>
      <c r="N186" t="s">
        <v>2877</v>
      </c>
      <c r="O186" t="s">
        <v>65</v>
      </c>
      <c r="P186" t="s">
        <v>2374</v>
      </c>
      <c r="S186" t="s">
        <v>2234</v>
      </c>
      <c r="T186" t="s">
        <v>2878</v>
      </c>
      <c r="V186" t="s">
        <v>2236</v>
      </c>
      <c r="X186" t="s">
        <v>2299</v>
      </c>
      <c r="AA186" t="s">
        <v>2290</v>
      </c>
      <c r="AB186">
        <v>0</v>
      </c>
      <c r="AC186">
        <v>0</v>
      </c>
      <c r="AD186">
        <v>0</v>
      </c>
      <c r="AE186">
        <v>1</v>
      </c>
      <c r="AF186">
        <v>1</v>
      </c>
      <c r="AI186"/>
      <c r="EK186" t="s">
        <v>2290</v>
      </c>
      <c r="EL186">
        <v>0</v>
      </c>
      <c r="EM186">
        <v>0</v>
      </c>
      <c r="EN186">
        <v>0</v>
      </c>
      <c r="EO186">
        <v>0</v>
      </c>
      <c r="EP186">
        <v>1</v>
      </c>
      <c r="EQ186">
        <v>1</v>
      </c>
      <c r="JB186" t="s">
        <v>2327</v>
      </c>
      <c r="JC186">
        <v>0</v>
      </c>
      <c r="JD186">
        <v>0</v>
      </c>
      <c r="JE186">
        <v>1</v>
      </c>
      <c r="JF186">
        <v>0</v>
      </c>
      <c r="JG186">
        <v>0</v>
      </c>
      <c r="JH186">
        <v>0</v>
      </c>
      <c r="JI186">
        <v>0</v>
      </c>
      <c r="JJ186">
        <v>0</v>
      </c>
      <c r="JK186">
        <v>0</v>
      </c>
      <c r="JL186">
        <v>0</v>
      </c>
      <c r="JM186">
        <v>0</v>
      </c>
      <c r="JN186">
        <v>0</v>
      </c>
      <c r="JO186">
        <v>0</v>
      </c>
      <c r="JP186">
        <v>0</v>
      </c>
      <c r="JQ186">
        <v>0</v>
      </c>
      <c r="JR186">
        <v>0</v>
      </c>
      <c r="JS186">
        <v>1</v>
      </c>
      <c r="JT186">
        <v>3</v>
      </c>
      <c r="KV186" t="s">
        <v>2242</v>
      </c>
      <c r="KW186" t="s">
        <v>2250</v>
      </c>
      <c r="KX186">
        <v>0</v>
      </c>
      <c r="KY186">
        <v>1</v>
      </c>
      <c r="KZ186">
        <v>1</v>
      </c>
      <c r="LB186">
        <v>28000</v>
      </c>
      <c r="LC186">
        <v>35000</v>
      </c>
      <c r="LD186" t="s">
        <v>2240</v>
      </c>
      <c r="LG186">
        <v>60</v>
      </c>
      <c r="LH186">
        <v>3</v>
      </c>
      <c r="LI186">
        <v>0</v>
      </c>
      <c r="LJ186">
        <v>50</v>
      </c>
      <c r="LK186">
        <v>50</v>
      </c>
      <c r="QX186" t="s">
        <v>2236</v>
      </c>
      <c r="QZ186" t="s">
        <v>2327</v>
      </c>
      <c r="RA186">
        <v>0</v>
      </c>
      <c r="RB186">
        <v>0</v>
      </c>
      <c r="RC186">
        <v>1</v>
      </c>
      <c r="RD186">
        <v>0</v>
      </c>
      <c r="RE186">
        <v>0</v>
      </c>
      <c r="RF186">
        <v>0</v>
      </c>
      <c r="RG186">
        <v>0</v>
      </c>
      <c r="RH186">
        <v>0</v>
      </c>
      <c r="RI186">
        <v>0</v>
      </c>
      <c r="RJ186">
        <v>0</v>
      </c>
      <c r="RK186">
        <v>0</v>
      </c>
      <c r="RL186">
        <v>0</v>
      </c>
      <c r="RM186">
        <v>0</v>
      </c>
      <c r="RN186">
        <v>0</v>
      </c>
      <c r="RO186">
        <v>0</v>
      </c>
      <c r="RP186">
        <v>0</v>
      </c>
      <c r="RR186" t="s">
        <v>494</v>
      </c>
      <c r="RS186">
        <v>0</v>
      </c>
      <c r="RT186">
        <v>0</v>
      </c>
      <c r="RU186">
        <v>0</v>
      </c>
      <c r="RV186">
        <v>0</v>
      </c>
      <c r="RW186">
        <v>0</v>
      </c>
      <c r="RX186">
        <v>1</v>
      </c>
      <c r="RY186">
        <v>0</v>
      </c>
      <c r="RZ186">
        <v>0</v>
      </c>
      <c r="SA186">
        <v>0</v>
      </c>
      <c r="SB186">
        <v>0</v>
      </c>
      <c r="SC186">
        <v>0</v>
      </c>
      <c r="SF186" t="s">
        <v>2245</v>
      </c>
      <c r="SG186">
        <v>1</v>
      </c>
      <c r="SH186">
        <v>0</v>
      </c>
      <c r="SI186">
        <v>0</v>
      </c>
      <c r="SJ186">
        <v>0</v>
      </c>
      <c r="AQG186" t="s">
        <v>2290</v>
      </c>
      <c r="AQH186">
        <v>1</v>
      </c>
      <c r="AQI186">
        <v>0</v>
      </c>
      <c r="AQJ186">
        <v>0</v>
      </c>
      <c r="AQK186">
        <v>0</v>
      </c>
      <c r="AQL186">
        <v>0</v>
      </c>
      <c r="AQM186">
        <v>0</v>
      </c>
      <c r="AQN186">
        <v>0</v>
      </c>
      <c r="AQO186">
        <v>0</v>
      </c>
      <c r="AQP186">
        <v>0</v>
      </c>
      <c r="AQQ186">
        <v>0</v>
      </c>
      <c r="AQS186" t="s">
        <v>2260</v>
      </c>
      <c r="AQT186">
        <v>0</v>
      </c>
      <c r="AQU186">
        <v>0</v>
      </c>
      <c r="AQV186">
        <v>0</v>
      </c>
      <c r="AQW186">
        <v>0</v>
      </c>
      <c r="AQX186">
        <v>0</v>
      </c>
      <c r="AQY186">
        <v>0</v>
      </c>
      <c r="AQZ186">
        <v>0</v>
      </c>
      <c r="ARA186">
        <v>0</v>
      </c>
      <c r="ARB186">
        <v>0</v>
      </c>
      <c r="ARC186">
        <v>1</v>
      </c>
      <c r="ARD186">
        <v>0</v>
      </c>
      <c r="ARF186" t="s">
        <v>2257</v>
      </c>
      <c r="ARG186" t="s">
        <v>2258</v>
      </c>
      <c r="ARH186" t="s">
        <v>2260</v>
      </c>
      <c r="ARI186">
        <v>0</v>
      </c>
      <c r="ARJ186">
        <v>0</v>
      </c>
      <c r="ARK186">
        <v>0</v>
      </c>
      <c r="ARL186">
        <v>0</v>
      </c>
      <c r="ARM186">
        <v>1</v>
      </c>
      <c r="ARN186">
        <v>0</v>
      </c>
      <c r="ARP186" t="s">
        <v>2244</v>
      </c>
      <c r="ASA186" t="s">
        <v>2259</v>
      </c>
      <c r="ASB186" t="s">
        <v>2290</v>
      </c>
      <c r="ASC186">
        <v>1</v>
      </c>
      <c r="ASD186">
        <v>0</v>
      </c>
      <c r="ASE186">
        <v>0</v>
      </c>
      <c r="ASF186">
        <v>0</v>
      </c>
      <c r="ASG186">
        <v>0</v>
      </c>
      <c r="ASH186">
        <v>0</v>
      </c>
      <c r="ASI186">
        <v>0</v>
      </c>
      <c r="ASJ186">
        <v>0</v>
      </c>
      <c r="ASK186">
        <v>0</v>
      </c>
      <c r="ASL186">
        <v>0</v>
      </c>
      <c r="ASN186" t="s">
        <v>2290</v>
      </c>
      <c r="ASO186">
        <v>1</v>
      </c>
      <c r="ASP186">
        <v>0</v>
      </c>
      <c r="ASQ186">
        <v>0</v>
      </c>
      <c r="ASR186">
        <v>0</v>
      </c>
      <c r="ASS186">
        <v>0</v>
      </c>
      <c r="AST186">
        <v>0</v>
      </c>
      <c r="ASU186">
        <v>0</v>
      </c>
      <c r="ASV186">
        <v>0</v>
      </c>
      <c r="ASW186">
        <v>0</v>
      </c>
      <c r="ASX186">
        <v>0</v>
      </c>
      <c r="ASZ186" t="s">
        <v>2290</v>
      </c>
      <c r="ATA186">
        <v>1</v>
      </c>
      <c r="ATB186">
        <v>0</v>
      </c>
      <c r="ATC186">
        <v>0</v>
      </c>
      <c r="ATD186">
        <v>0</v>
      </c>
      <c r="ATE186">
        <v>0</v>
      </c>
      <c r="ATF186">
        <v>0</v>
      </c>
      <c r="ATG186">
        <v>0</v>
      </c>
      <c r="ATH186">
        <v>0</v>
      </c>
      <c r="ATI186">
        <v>0</v>
      </c>
      <c r="ATK186" t="s">
        <v>2290</v>
      </c>
      <c r="ATL186">
        <v>1</v>
      </c>
      <c r="ATM186">
        <v>0</v>
      </c>
      <c r="ATN186">
        <v>0</v>
      </c>
      <c r="ATO186">
        <v>0</v>
      </c>
      <c r="ATP186">
        <v>0</v>
      </c>
      <c r="ATQ186">
        <v>0</v>
      </c>
      <c r="ATR186">
        <v>0</v>
      </c>
      <c r="ATS186">
        <v>0</v>
      </c>
      <c r="ATT186">
        <v>0</v>
      </c>
      <c r="ATV186" t="s">
        <v>2264</v>
      </c>
      <c r="ATZ186" t="s">
        <v>2437</v>
      </c>
      <c r="AUA186" t="s">
        <v>2244</v>
      </c>
      <c r="AUI186">
        <v>546223280</v>
      </c>
      <c r="AUJ186" s="165">
        <v>45376.009560185194</v>
      </c>
      <c r="AUM186" t="s">
        <v>2265</v>
      </c>
      <c r="AUN186" t="s">
        <v>2266</v>
      </c>
      <c r="AUO186" t="s">
        <v>2267</v>
      </c>
    </row>
    <row r="187" spans="1:565 1125:1237" x14ac:dyDescent="0.35">
      <c r="A187">
        <v>186</v>
      </c>
      <c r="B187" t="s">
        <v>2904</v>
      </c>
      <c r="C187" s="165">
        <v>45375</v>
      </c>
      <c r="D187" t="s">
        <v>2875</v>
      </c>
      <c r="E187" t="s">
        <v>2876</v>
      </c>
      <c r="F187" s="165">
        <v>45375.584480752317</v>
      </c>
      <c r="G187" s="165">
        <v>45375.662513229167</v>
      </c>
      <c r="H187" t="s">
        <v>2229</v>
      </c>
      <c r="K187" t="s">
        <v>2230</v>
      </c>
      <c r="L187" s="165">
        <v>45375</v>
      </c>
      <c r="M187" t="s">
        <v>2231</v>
      </c>
      <c r="N187" t="s">
        <v>2877</v>
      </c>
      <c r="O187" t="s">
        <v>65</v>
      </c>
      <c r="P187" t="s">
        <v>2374</v>
      </c>
      <c r="S187" t="s">
        <v>2234</v>
      </c>
      <c r="T187" t="s">
        <v>2878</v>
      </c>
      <c r="V187" t="s">
        <v>2236</v>
      </c>
      <c r="X187" t="s">
        <v>2299</v>
      </c>
      <c r="AA187" t="s">
        <v>2290</v>
      </c>
      <c r="AB187">
        <v>0</v>
      </c>
      <c r="AC187">
        <v>0</v>
      </c>
      <c r="AD187">
        <v>0</v>
      </c>
      <c r="AE187">
        <v>1</v>
      </c>
      <c r="AF187">
        <v>1</v>
      </c>
      <c r="AI187"/>
      <c r="EK187" t="s">
        <v>2290</v>
      </c>
      <c r="EL187">
        <v>0</v>
      </c>
      <c r="EM187">
        <v>0</v>
      </c>
      <c r="EN187">
        <v>0</v>
      </c>
      <c r="EO187">
        <v>0</v>
      </c>
      <c r="EP187">
        <v>1</v>
      </c>
      <c r="EQ187">
        <v>1</v>
      </c>
      <c r="JB187" t="s">
        <v>2335</v>
      </c>
      <c r="JC187">
        <v>1</v>
      </c>
      <c r="JD187">
        <v>1</v>
      </c>
      <c r="JE187">
        <v>0</v>
      </c>
      <c r="JF187">
        <v>0</v>
      </c>
      <c r="JG187">
        <v>0</v>
      </c>
      <c r="JH187">
        <v>0</v>
      </c>
      <c r="JI187">
        <v>0</v>
      </c>
      <c r="JJ187">
        <v>0</v>
      </c>
      <c r="JK187">
        <v>0</v>
      </c>
      <c r="JL187">
        <v>0</v>
      </c>
      <c r="JM187">
        <v>0</v>
      </c>
      <c r="JN187">
        <v>0</v>
      </c>
      <c r="JO187">
        <v>0</v>
      </c>
      <c r="JP187">
        <v>0</v>
      </c>
      <c r="JQ187">
        <v>0</v>
      </c>
      <c r="JR187">
        <v>0</v>
      </c>
      <c r="JS187">
        <v>2</v>
      </c>
      <c r="JT187">
        <v>4</v>
      </c>
      <c r="JV187" t="s">
        <v>2242</v>
      </c>
      <c r="JW187">
        <v>500</v>
      </c>
      <c r="JX187" t="s">
        <v>2379</v>
      </c>
      <c r="KA187">
        <v>30</v>
      </c>
      <c r="KB187">
        <v>3</v>
      </c>
      <c r="KC187">
        <v>0</v>
      </c>
      <c r="KD187">
        <v>3</v>
      </c>
      <c r="KE187">
        <v>5</v>
      </c>
      <c r="KG187" t="s">
        <v>2242</v>
      </c>
      <c r="KH187" t="s">
        <v>2269</v>
      </c>
      <c r="KI187">
        <v>1</v>
      </c>
      <c r="KJ187">
        <v>1</v>
      </c>
      <c r="KK187">
        <v>5500</v>
      </c>
      <c r="KL187">
        <v>100</v>
      </c>
      <c r="KM187" t="s">
        <v>2248</v>
      </c>
      <c r="KP187">
        <v>30</v>
      </c>
      <c r="KQ187">
        <v>7</v>
      </c>
      <c r="KR187">
        <v>0</v>
      </c>
      <c r="KS187">
        <v>20</v>
      </c>
      <c r="KT187">
        <v>10</v>
      </c>
      <c r="QX187" t="s">
        <v>2236</v>
      </c>
      <c r="QZ187" t="s">
        <v>2335</v>
      </c>
      <c r="RA187">
        <v>1</v>
      </c>
      <c r="RB187">
        <v>1</v>
      </c>
      <c r="RC187">
        <v>0</v>
      </c>
      <c r="RD187">
        <v>0</v>
      </c>
      <c r="RE187">
        <v>0</v>
      </c>
      <c r="RF187">
        <v>0</v>
      </c>
      <c r="RG187">
        <v>0</v>
      </c>
      <c r="RH187">
        <v>0</v>
      </c>
      <c r="RI187">
        <v>0</v>
      </c>
      <c r="RJ187">
        <v>0</v>
      </c>
      <c r="RK187">
        <v>0</v>
      </c>
      <c r="RL187">
        <v>0</v>
      </c>
      <c r="RM187">
        <v>0</v>
      </c>
      <c r="RN187">
        <v>0</v>
      </c>
      <c r="RO187">
        <v>0</v>
      </c>
      <c r="RP187">
        <v>0</v>
      </c>
      <c r="RR187" t="s">
        <v>474</v>
      </c>
      <c r="RS187">
        <v>1</v>
      </c>
      <c r="RT187">
        <v>0</v>
      </c>
      <c r="RU187">
        <v>0</v>
      </c>
      <c r="RV187">
        <v>0</v>
      </c>
      <c r="RW187">
        <v>0</v>
      </c>
      <c r="RX187">
        <v>0</v>
      </c>
      <c r="RY187">
        <v>0</v>
      </c>
      <c r="RZ187">
        <v>0</v>
      </c>
      <c r="SA187">
        <v>0</v>
      </c>
      <c r="SB187">
        <v>0</v>
      </c>
      <c r="SC187">
        <v>0</v>
      </c>
      <c r="SF187" t="s">
        <v>2245</v>
      </c>
      <c r="SG187">
        <v>1</v>
      </c>
      <c r="SH187">
        <v>0</v>
      </c>
      <c r="SI187">
        <v>0</v>
      </c>
      <c r="SJ187">
        <v>0</v>
      </c>
      <c r="AQG187" t="s">
        <v>2290</v>
      </c>
      <c r="AQH187">
        <v>1</v>
      </c>
      <c r="AQI187">
        <v>0</v>
      </c>
      <c r="AQJ187">
        <v>0</v>
      </c>
      <c r="AQK187">
        <v>0</v>
      </c>
      <c r="AQL187">
        <v>0</v>
      </c>
      <c r="AQM187">
        <v>0</v>
      </c>
      <c r="AQN187">
        <v>0</v>
      </c>
      <c r="AQO187">
        <v>0</v>
      </c>
      <c r="AQP187">
        <v>0</v>
      </c>
      <c r="AQQ187">
        <v>0</v>
      </c>
      <c r="AQS187" t="s">
        <v>2260</v>
      </c>
      <c r="AQT187">
        <v>0</v>
      </c>
      <c r="AQU187">
        <v>0</v>
      </c>
      <c r="AQV187">
        <v>0</v>
      </c>
      <c r="AQW187">
        <v>0</v>
      </c>
      <c r="AQX187">
        <v>0</v>
      </c>
      <c r="AQY187">
        <v>0</v>
      </c>
      <c r="AQZ187">
        <v>0</v>
      </c>
      <c r="ARA187">
        <v>0</v>
      </c>
      <c r="ARB187">
        <v>0</v>
      </c>
      <c r="ARC187">
        <v>1</v>
      </c>
      <c r="ARD187">
        <v>0</v>
      </c>
      <c r="ARF187" t="s">
        <v>2452</v>
      </c>
      <c r="ARG187" t="s">
        <v>2305</v>
      </c>
      <c r="ARH187" t="s">
        <v>2244</v>
      </c>
      <c r="ARI187">
        <v>1</v>
      </c>
      <c r="ARJ187">
        <v>0</v>
      </c>
      <c r="ARK187">
        <v>0</v>
      </c>
      <c r="ARL187">
        <v>0</v>
      </c>
      <c r="ARM187">
        <v>0</v>
      </c>
      <c r="ARN187">
        <v>0</v>
      </c>
      <c r="ARP187" t="s">
        <v>2244</v>
      </c>
      <c r="ASA187" t="s">
        <v>2259</v>
      </c>
      <c r="ASB187" t="s">
        <v>2290</v>
      </c>
      <c r="ASC187">
        <v>1</v>
      </c>
      <c r="ASD187">
        <v>0</v>
      </c>
      <c r="ASE187">
        <v>0</v>
      </c>
      <c r="ASF187">
        <v>0</v>
      </c>
      <c r="ASG187">
        <v>0</v>
      </c>
      <c r="ASH187">
        <v>0</v>
      </c>
      <c r="ASI187">
        <v>0</v>
      </c>
      <c r="ASJ187">
        <v>0</v>
      </c>
      <c r="ASK187">
        <v>0</v>
      </c>
      <c r="ASL187">
        <v>0</v>
      </c>
      <c r="ASN187" t="s">
        <v>2290</v>
      </c>
      <c r="ASO187">
        <v>1</v>
      </c>
      <c r="ASP187">
        <v>0</v>
      </c>
      <c r="ASQ187">
        <v>0</v>
      </c>
      <c r="ASR187">
        <v>0</v>
      </c>
      <c r="ASS187">
        <v>0</v>
      </c>
      <c r="AST187">
        <v>0</v>
      </c>
      <c r="ASU187">
        <v>0</v>
      </c>
      <c r="ASV187">
        <v>0</v>
      </c>
      <c r="ASW187">
        <v>0</v>
      </c>
      <c r="ASX187">
        <v>0</v>
      </c>
      <c r="ASZ187" t="s">
        <v>2290</v>
      </c>
      <c r="ATA187">
        <v>1</v>
      </c>
      <c r="ATB187">
        <v>0</v>
      </c>
      <c r="ATC187">
        <v>0</v>
      </c>
      <c r="ATD187">
        <v>0</v>
      </c>
      <c r="ATE187">
        <v>0</v>
      </c>
      <c r="ATF187">
        <v>0</v>
      </c>
      <c r="ATG187">
        <v>0</v>
      </c>
      <c r="ATH187">
        <v>0</v>
      </c>
      <c r="ATI187">
        <v>0</v>
      </c>
      <c r="ATK187" t="s">
        <v>2290</v>
      </c>
      <c r="ATL187">
        <v>1</v>
      </c>
      <c r="ATM187">
        <v>0</v>
      </c>
      <c r="ATN187">
        <v>0</v>
      </c>
      <c r="ATO187">
        <v>0</v>
      </c>
      <c r="ATP187">
        <v>0</v>
      </c>
      <c r="ATQ187">
        <v>0</v>
      </c>
      <c r="ATR187">
        <v>0</v>
      </c>
      <c r="ATS187">
        <v>0</v>
      </c>
      <c r="ATT187">
        <v>0</v>
      </c>
      <c r="ATV187" t="s">
        <v>2264</v>
      </c>
      <c r="ATZ187" t="s">
        <v>2264</v>
      </c>
      <c r="AUI187">
        <v>546223282</v>
      </c>
      <c r="AUJ187" s="165">
        <v>45376.009583333333</v>
      </c>
      <c r="AUM187" t="s">
        <v>2265</v>
      </c>
      <c r="AUN187" t="s">
        <v>2266</v>
      </c>
      <c r="AUO187" t="s">
        <v>2267</v>
      </c>
    </row>
    <row r="188" spans="1:565 1125:1237" x14ac:dyDescent="0.35">
      <c r="A188">
        <v>187</v>
      </c>
      <c r="B188" t="s">
        <v>2905</v>
      </c>
      <c r="C188" s="165">
        <v>45375</v>
      </c>
      <c r="D188" t="s">
        <v>2875</v>
      </c>
      <c r="E188" t="s">
        <v>2876</v>
      </c>
      <c r="F188" s="165">
        <v>45375.644012291668</v>
      </c>
      <c r="G188" s="165">
        <v>45375.70461537037</v>
      </c>
      <c r="H188" t="s">
        <v>2229</v>
      </c>
      <c r="K188" t="s">
        <v>2230</v>
      </c>
      <c r="L188" s="165">
        <v>45375</v>
      </c>
      <c r="M188" t="s">
        <v>2231</v>
      </c>
      <c r="N188" t="s">
        <v>2877</v>
      </c>
      <c r="O188" t="s">
        <v>65</v>
      </c>
      <c r="P188" t="s">
        <v>2374</v>
      </c>
      <c r="S188" t="s">
        <v>2234</v>
      </c>
      <c r="T188" t="s">
        <v>2878</v>
      </c>
      <c r="V188" t="s">
        <v>2236</v>
      </c>
      <c r="X188" t="s">
        <v>2237</v>
      </c>
      <c r="AA188" t="s">
        <v>2300</v>
      </c>
      <c r="AB188">
        <v>0</v>
      </c>
      <c r="AC188">
        <v>0</v>
      </c>
      <c r="AD188">
        <v>1</v>
      </c>
      <c r="AE188">
        <v>0</v>
      </c>
      <c r="AF188">
        <v>1</v>
      </c>
      <c r="AI188"/>
      <c r="BH188" t="s">
        <v>2242</v>
      </c>
      <c r="BI188" t="s">
        <v>2301</v>
      </c>
      <c r="BJ188">
        <v>1</v>
      </c>
      <c r="BK188">
        <v>1</v>
      </c>
      <c r="BL188">
        <v>450</v>
      </c>
      <c r="BM188">
        <v>300</v>
      </c>
      <c r="BN188" t="s">
        <v>2240</v>
      </c>
      <c r="BQ188">
        <v>30</v>
      </c>
      <c r="BR188">
        <v>2</v>
      </c>
      <c r="BS188">
        <v>0</v>
      </c>
      <c r="BT188">
        <v>420</v>
      </c>
      <c r="BU188">
        <v>600</v>
      </c>
      <c r="BW188" t="s">
        <v>2244</v>
      </c>
      <c r="CS188" t="s">
        <v>2361</v>
      </c>
      <c r="CT188">
        <v>0</v>
      </c>
      <c r="CU188">
        <v>0</v>
      </c>
      <c r="CV188">
        <v>1</v>
      </c>
      <c r="CW188">
        <v>0</v>
      </c>
      <c r="DQ188" t="s">
        <v>2300</v>
      </c>
      <c r="DR188">
        <v>0</v>
      </c>
      <c r="DS188">
        <v>0</v>
      </c>
      <c r="DT188">
        <v>1</v>
      </c>
      <c r="DU188">
        <v>0</v>
      </c>
      <c r="DV188" t="s">
        <v>2362</v>
      </c>
      <c r="DW188">
        <v>0</v>
      </c>
      <c r="DX188">
        <v>0</v>
      </c>
      <c r="DY188">
        <v>0</v>
      </c>
      <c r="DZ188">
        <v>0</v>
      </c>
      <c r="EA188">
        <v>0</v>
      </c>
      <c r="EB188">
        <v>1</v>
      </c>
      <c r="EC188">
        <v>0</v>
      </c>
      <c r="ED188">
        <v>0</v>
      </c>
      <c r="EE188">
        <v>0</v>
      </c>
      <c r="EF188">
        <v>0</v>
      </c>
      <c r="EG188">
        <v>0</v>
      </c>
      <c r="EH188">
        <v>0</v>
      </c>
      <c r="EK188" t="s">
        <v>2290</v>
      </c>
      <c r="EL188">
        <v>0</v>
      </c>
      <c r="EM188">
        <v>0</v>
      </c>
      <c r="EN188">
        <v>0</v>
      </c>
      <c r="EO188">
        <v>0</v>
      </c>
      <c r="EP188">
        <v>1</v>
      </c>
      <c r="EQ188">
        <v>1</v>
      </c>
      <c r="JB188" t="s">
        <v>2327</v>
      </c>
      <c r="JC188">
        <v>0</v>
      </c>
      <c r="JD188">
        <v>0</v>
      </c>
      <c r="JE188">
        <v>1</v>
      </c>
      <c r="JF188">
        <v>0</v>
      </c>
      <c r="JG188">
        <v>0</v>
      </c>
      <c r="JH188">
        <v>0</v>
      </c>
      <c r="JI188">
        <v>0</v>
      </c>
      <c r="JJ188">
        <v>0</v>
      </c>
      <c r="JK188">
        <v>0</v>
      </c>
      <c r="JL188">
        <v>0</v>
      </c>
      <c r="JM188">
        <v>0</v>
      </c>
      <c r="JN188">
        <v>0</v>
      </c>
      <c r="JO188">
        <v>0</v>
      </c>
      <c r="JP188">
        <v>0</v>
      </c>
      <c r="JQ188">
        <v>0</v>
      </c>
      <c r="JR188">
        <v>0</v>
      </c>
      <c r="JS188">
        <v>1</v>
      </c>
      <c r="JT188">
        <v>3</v>
      </c>
      <c r="KV188" t="s">
        <v>2242</v>
      </c>
      <c r="KW188" t="s">
        <v>2250</v>
      </c>
      <c r="KX188">
        <v>0</v>
      </c>
      <c r="KY188">
        <v>1</v>
      </c>
      <c r="KZ188">
        <v>1</v>
      </c>
      <c r="LB188">
        <v>30000</v>
      </c>
      <c r="LC188">
        <v>35000</v>
      </c>
      <c r="LD188" t="s">
        <v>2240</v>
      </c>
      <c r="LG188">
        <v>90</v>
      </c>
      <c r="LH188">
        <v>3</v>
      </c>
      <c r="LI188">
        <v>0</v>
      </c>
      <c r="LJ188">
        <v>40</v>
      </c>
      <c r="LK188">
        <v>100</v>
      </c>
      <c r="QX188" t="s">
        <v>2236</v>
      </c>
      <c r="QZ188" t="s">
        <v>2327</v>
      </c>
      <c r="RA188">
        <v>0</v>
      </c>
      <c r="RB188">
        <v>0</v>
      </c>
      <c r="RC188">
        <v>1</v>
      </c>
      <c r="RD188">
        <v>0</v>
      </c>
      <c r="RE188">
        <v>0</v>
      </c>
      <c r="RF188">
        <v>0</v>
      </c>
      <c r="RG188">
        <v>0</v>
      </c>
      <c r="RH188">
        <v>0</v>
      </c>
      <c r="RI188">
        <v>0</v>
      </c>
      <c r="RJ188">
        <v>0</v>
      </c>
      <c r="RK188">
        <v>0</v>
      </c>
      <c r="RL188">
        <v>0</v>
      </c>
      <c r="RM188">
        <v>0</v>
      </c>
      <c r="RN188">
        <v>0</v>
      </c>
      <c r="RO188">
        <v>0</v>
      </c>
      <c r="RP188">
        <v>0</v>
      </c>
      <c r="RR188" t="s">
        <v>494</v>
      </c>
      <c r="RS188">
        <v>0</v>
      </c>
      <c r="RT188">
        <v>0</v>
      </c>
      <c r="RU188">
        <v>0</v>
      </c>
      <c r="RV188">
        <v>0</v>
      </c>
      <c r="RW188">
        <v>0</v>
      </c>
      <c r="RX188">
        <v>1</v>
      </c>
      <c r="RY188">
        <v>0</v>
      </c>
      <c r="RZ188">
        <v>0</v>
      </c>
      <c r="SA188">
        <v>0</v>
      </c>
      <c r="SB188">
        <v>0</v>
      </c>
      <c r="SC188">
        <v>0</v>
      </c>
      <c r="SF188" t="s">
        <v>2361</v>
      </c>
      <c r="SG188">
        <v>0</v>
      </c>
      <c r="SH188">
        <v>0</v>
      </c>
      <c r="SI188">
        <v>1</v>
      </c>
      <c r="SJ188">
        <v>0</v>
      </c>
      <c r="TP188" t="s">
        <v>2327</v>
      </c>
      <c r="TQ188">
        <v>0</v>
      </c>
      <c r="TR188">
        <v>0</v>
      </c>
      <c r="TS188">
        <v>1</v>
      </c>
      <c r="TT188">
        <v>0</v>
      </c>
      <c r="TU188">
        <v>0</v>
      </c>
      <c r="TV188">
        <v>0</v>
      </c>
      <c r="TW188">
        <v>0</v>
      </c>
      <c r="TX188">
        <v>0</v>
      </c>
      <c r="TY188">
        <v>0</v>
      </c>
      <c r="TZ188">
        <v>0</v>
      </c>
      <c r="UA188">
        <v>0</v>
      </c>
      <c r="UB188">
        <v>0</v>
      </c>
      <c r="UC188">
        <v>0</v>
      </c>
      <c r="UD188">
        <v>0</v>
      </c>
      <c r="UE188">
        <v>0</v>
      </c>
      <c r="UF188">
        <v>0</v>
      </c>
      <c r="UG188" t="s">
        <v>2362</v>
      </c>
      <c r="UH188">
        <v>0</v>
      </c>
      <c r="UI188">
        <v>0</v>
      </c>
      <c r="UJ188">
        <v>0</v>
      </c>
      <c r="UK188">
        <v>0</v>
      </c>
      <c r="UL188">
        <v>0</v>
      </c>
      <c r="UM188">
        <v>1</v>
      </c>
      <c r="UN188">
        <v>0</v>
      </c>
      <c r="UO188">
        <v>0</v>
      </c>
      <c r="UP188">
        <v>0</v>
      </c>
      <c r="UQ188">
        <v>0</v>
      </c>
      <c r="UR188">
        <v>0</v>
      </c>
      <c r="US188">
        <v>0</v>
      </c>
      <c r="AQG188" t="s">
        <v>2290</v>
      </c>
      <c r="AQH188">
        <v>1</v>
      </c>
      <c r="AQI188">
        <v>0</v>
      </c>
      <c r="AQJ188">
        <v>0</v>
      </c>
      <c r="AQK188">
        <v>0</v>
      </c>
      <c r="AQL188">
        <v>0</v>
      </c>
      <c r="AQM188">
        <v>0</v>
      </c>
      <c r="AQN188">
        <v>0</v>
      </c>
      <c r="AQO188">
        <v>0</v>
      </c>
      <c r="AQP188">
        <v>0</v>
      </c>
      <c r="AQQ188">
        <v>0</v>
      </c>
      <c r="AQS188" t="s">
        <v>2260</v>
      </c>
      <c r="AQT188">
        <v>0</v>
      </c>
      <c r="AQU188">
        <v>0</v>
      </c>
      <c r="AQV188">
        <v>0</v>
      </c>
      <c r="AQW188">
        <v>0</v>
      </c>
      <c r="AQX188">
        <v>0</v>
      </c>
      <c r="AQY188">
        <v>0</v>
      </c>
      <c r="AQZ188">
        <v>0</v>
      </c>
      <c r="ARA188">
        <v>0</v>
      </c>
      <c r="ARB188">
        <v>0</v>
      </c>
      <c r="ARC188">
        <v>1</v>
      </c>
      <c r="ARD188">
        <v>0</v>
      </c>
      <c r="ARF188" t="s">
        <v>2257</v>
      </c>
      <c r="ARG188" t="s">
        <v>2258</v>
      </c>
      <c r="ARH188" t="s">
        <v>2244</v>
      </c>
      <c r="ARI188">
        <v>1</v>
      </c>
      <c r="ARJ188">
        <v>0</v>
      </c>
      <c r="ARK188">
        <v>0</v>
      </c>
      <c r="ARL188">
        <v>0</v>
      </c>
      <c r="ARM188">
        <v>0</v>
      </c>
      <c r="ARN188">
        <v>0</v>
      </c>
      <c r="ARP188" t="s">
        <v>2244</v>
      </c>
      <c r="ASA188" t="s">
        <v>2259</v>
      </c>
      <c r="ASB188" t="s">
        <v>2290</v>
      </c>
      <c r="ASC188">
        <v>1</v>
      </c>
      <c r="ASD188">
        <v>0</v>
      </c>
      <c r="ASE188">
        <v>0</v>
      </c>
      <c r="ASF188">
        <v>0</v>
      </c>
      <c r="ASG188">
        <v>0</v>
      </c>
      <c r="ASH188">
        <v>0</v>
      </c>
      <c r="ASI188">
        <v>0</v>
      </c>
      <c r="ASJ188">
        <v>0</v>
      </c>
      <c r="ASK188">
        <v>0</v>
      </c>
      <c r="ASL188">
        <v>0</v>
      </c>
      <c r="ASN188" t="s">
        <v>2290</v>
      </c>
      <c r="ASO188">
        <v>1</v>
      </c>
      <c r="ASP188">
        <v>0</v>
      </c>
      <c r="ASQ188">
        <v>0</v>
      </c>
      <c r="ASR188">
        <v>0</v>
      </c>
      <c r="ASS188">
        <v>0</v>
      </c>
      <c r="AST188">
        <v>0</v>
      </c>
      <c r="ASU188">
        <v>0</v>
      </c>
      <c r="ASV188">
        <v>0</v>
      </c>
      <c r="ASW188">
        <v>0</v>
      </c>
      <c r="ASX188">
        <v>0</v>
      </c>
      <c r="ASZ188" t="s">
        <v>2290</v>
      </c>
      <c r="ATA188">
        <v>1</v>
      </c>
      <c r="ATB188">
        <v>0</v>
      </c>
      <c r="ATC188">
        <v>0</v>
      </c>
      <c r="ATD188">
        <v>0</v>
      </c>
      <c r="ATE188">
        <v>0</v>
      </c>
      <c r="ATF188">
        <v>0</v>
      </c>
      <c r="ATG188">
        <v>0</v>
      </c>
      <c r="ATH188">
        <v>0</v>
      </c>
      <c r="ATI188">
        <v>0</v>
      </c>
      <c r="ATK188" t="s">
        <v>2290</v>
      </c>
      <c r="ATL188">
        <v>1</v>
      </c>
      <c r="ATM188">
        <v>0</v>
      </c>
      <c r="ATN188">
        <v>0</v>
      </c>
      <c r="ATO188">
        <v>0</v>
      </c>
      <c r="ATP188">
        <v>0</v>
      </c>
      <c r="ATQ188">
        <v>0</v>
      </c>
      <c r="ATR188">
        <v>0</v>
      </c>
      <c r="ATS188">
        <v>0</v>
      </c>
      <c r="ATT188">
        <v>0</v>
      </c>
      <c r="ATV188" t="s">
        <v>2264</v>
      </c>
      <c r="ATZ188" t="s">
        <v>2264</v>
      </c>
      <c r="AUI188">
        <v>546223285</v>
      </c>
      <c r="AUJ188" s="165">
        <v>45376.009618055563</v>
      </c>
      <c r="AUM188" t="s">
        <v>2265</v>
      </c>
      <c r="AUN188" t="s">
        <v>2266</v>
      </c>
      <c r="AUO188" t="s">
        <v>2267</v>
      </c>
    </row>
    <row r="189" spans="1:565 1125:1237" x14ac:dyDescent="0.35">
      <c r="A189">
        <v>188</v>
      </c>
      <c r="B189" t="s">
        <v>2906</v>
      </c>
      <c r="C189" s="165">
        <v>45375</v>
      </c>
      <c r="D189" t="s">
        <v>2907</v>
      </c>
      <c r="E189" t="s">
        <v>2908</v>
      </c>
      <c r="F189" s="165">
        <v>45375.39829459491</v>
      </c>
      <c r="G189" s="165">
        <v>45375.406069247692</v>
      </c>
      <c r="H189" t="s">
        <v>2229</v>
      </c>
      <c r="K189" t="s">
        <v>2671</v>
      </c>
      <c r="L189" s="165">
        <v>45375</v>
      </c>
      <c r="M189" t="s">
        <v>81</v>
      </c>
      <c r="N189" t="s">
        <v>2909</v>
      </c>
      <c r="O189" t="s">
        <v>82</v>
      </c>
      <c r="P189" t="s">
        <v>2233</v>
      </c>
      <c r="S189" t="s">
        <v>2673</v>
      </c>
      <c r="T189" t="s">
        <v>2910</v>
      </c>
      <c r="V189" t="s">
        <v>2236</v>
      </c>
      <c r="X189" t="s">
        <v>2299</v>
      </c>
      <c r="AA189" t="s">
        <v>2238</v>
      </c>
      <c r="AB189">
        <v>1</v>
      </c>
      <c r="AC189">
        <v>1</v>
      </c>
      <c r="AD189">
        <v>1</v>
      </c>
      <c r="AE189">
        <v>0</v>
      </c>
      <c r="AF189">
        <v>3</v>
      </c>
      <c r="AH189" t="s">
        <v>2242</v>
      </c>
      <c r="AI189">
        <v>1300</v>
      </c>
      <c r="AJ189" t="s">
        <v>2336</v>
      </c>
      <c r="AM189">
        <v>15</v>
      </c>
      <c r="AN189">
        <v>3</v>
      </c>
      <c r="AO189">
        <v>0</v>
      </c>
      <c r="AP189">
        <v>50</v>
      </c>
      <c r="AQ189">
        <v>150</v>
      </c>
      <c r="AS189" t="s">
        <v>2251</v>
      </c>
      <c r="BH189" t="s">
        <v>2251</v>
      </c>
      <c r="BW189" t="s">
        <v>2236</v>
      </c>
      <c r="BY189" t="s">
        <v>2349</v>
      </c>
      <c r="BZ189">
        <v>0</v>
      </c>
      <c r="CA189">
        <v>1</v>
      </c>
      <c r="CB189">
        <v>1</v>
      </c>
      <c r="CC189">
        <v>0</v>
      </c>
      <c r="CE189" t="s">
        <v>506</v>
      </c>
      <c r="CF189">
        <v>0</v>
      </c>
      <c r="CG189">
        <v>0</v>
      </c>
      <c r="CH189">
        <v>0</v>
      </c>
      <c r="CI189">
        <v>0</v>
      </c>
      <c r="CJ189">
        <v>0</v>
      </c>
      <c r="CK189">
        <v>0</v>
      </c>
      <c r="CL189">
        <v>0</v>
      </c>
      <c r="CM189">
        <v>0</v>
      </c>
      <c r="CN189">
        <v>0</v>
      </c>
      <c r="CO189">
        <v>1</v>
      </c>
      <c r="CP189">
        <v>0</v>
      </c>
      <c r="CQ189" t="s">
        <v>2911</v>
      </c>
      <c r="CS189" t="s">
        <v>2328</v>
      </c>
      <c r="CT189">
        <v>0</v>
      </c>
      <c r="CU189">
        <v>1</v>
      </c>
      <c r="CV189">
        <v>0</v>
      </c>
      <c r="CW189">
        <v>0</v>
      </c>
      <c r="CX189" t="s">
        <v>2238</v>
      </c>
      <c r="CY189">
        <v>1</v>
      </c>
      <c r="CZ189">
        <v>1</v>
      </c>
      <c r="DA189">
        <v>1</v>
      </c>
      <c r="DB189">
        <v>0</v>
      </c>
      <c r="DC189" t="s">
        <v>2912</v>
      </c>
      <c r="DD189">
        <v>1</v>
      </c>
      <c r="DE189">
        <v>0</v>
      </c>
      <c r="DF189">
        <v>0</v>
      </c>
      <c r="DG189">
        <v>1</v>
      </c>
      <c r="DH189">
        <v>0</v>
      </c>
      <c r="DI189">
        <v>1</v>
      </c>
      <c r="DJ189">
        <v>0</v>
      </c>
      <c r="DK189">
        <v>0</v>
      </c>
      <c r="DL189">
        <v>1</v>
      </c>
      <c r="DM189">
        <v>0</v>
      </c>
      <c r="DN189">
        <v>0</v>
      </c>
      <c r="DO189">
        <v>0</v>
      </c>
      <c r="EK189" t="s">
        <v>2246</v>
      </c>
      <c r="EL189">
        <v>1</v>
      </c>
      <c r="EM189">
        <v>1</v>
      </c>
      <c r="EN189">
        <v>1</v>
      </c>
      <c r="EO189">
        <v>1</v>
      </c>
      <c r="EP189">
        <v>0</v>
      </c>
      <c r="EQ189">
        <v>4</v>
      </c>
      <c r="ES189" t="s">
        <v>2242</v>
      </c>
      <c r="ET189">
        <v>7500</v>
      </c>
      <c r="EU189" t="s">
        <v>2336</v>
      </c>
      <c r="EX189">
        <v>15</v>
      </c>
      <c r="EY189">
        <v>3</v>
      </c>
      <c r="EZ189">
        <v>0</v>
      </c>
      <c r="FA189">
        <v>50</v>
      </c>
      <c r="FB189">
        <v>150</v>
      </c>
      <c r="FD189" t="s">
        <v>2251</v>
      </c>
      <c r="FO189" t="s">
        <v>2242</v>
      </c>
      <c r="FP189">
        <v>1500</v>
      </c>
      <c r="FQ189" t="s">
        <v>2336</v>
      </c>
      <c r="FT189">
        <v>15</v>
      </c>
      <c r="FU189">
        <v>3</v>
      </c>
      <c r="FV189">
        <v>0</v>
      </c>
      <c r="FW189">
        <v>80</v>
      </c>
      <c r="FX189">
        <v>150</v>
      </c>
      <c r="FZ189" t="s">
        <v>2242</v>
      </c>
      <c r="GA189">
        <v>2500</v>
      </c>
      <c r="GB189" t="s">
        <v>2336</v>
      </c>
      <c r="GE189">
        <v>15</v>
      </c>
      <c r="GF189">
        <v>3</v>
      </c>
      <c r="GG189">
        <v>0</v>
      </c>
      <c r="GH189">
        <v>50</v>
      </c>
      <c r="GI189">
        <v>150</v>
      </c>
      <c r="GK189" t="s">
        <v>2236</v>
      </c>
      <c r="GM189" t="s">
        <v>2742</v>
      </c>
      <c r="GN189">
        <v>1</v>
      </c>
      <c r="GO189">
        <v>1</v>
      </c>
      <c r="GP189">
        <v>0</v>
      </c>
      <c r="GQ189">
        <v>0</v>
      </c>
      <c r="GR189">
        <v>0</v>
      </c>
      <c r="GT189" t="s">
        <v>2913</v>
      </c>
      <c r="GU189">
        <v>0</v>
      </c>
      <c r="GV189">
        <v>0</v>
      </c>
      <c r="GW189">
        <v>0</v>
      </c>
      <c r="GX189">
        <v>0</v>
      </c>
      <c r="GY189">
        <v>1</v>
      </c>
      <c r="GZ189">
        <v>0</v>
      </c>
      <c r="HA189">
        <v>1</v>
      </c>
      <c r="HB189">
        <v>1</v>
      </c>
      <c r="HC189">
        <v>0</v>
      </c>
      <c r="HD189">
        <v>0</v>
      </c>
      <c r="HE189">
        <v>0</v>
      </c>
      <c r="HH189" t="s">
        <v>2328</v>
      </c>
      <c r="HI189">
        <v>0</v>
      </c>
      <c r="HJ189">
        <v>1</v>
      </c>
      <c r="HK189">
        <v>0</v>
      </c>
      <c r="HL189">
        <v>0</v>
      </c>
      <c r="HM189" t="s">
        <v>2246</v>
      </c>
      <c r="HN189">
        <v>1</v>
      </c>
      <c r="HO189">
        <v>1</v>
      </c>
      <c r="HP189">
        <v>1</v>
      </c>
      <c r="HQ189">
        <v>1</v>
      </c>
      <c r="HR189">
        <v>0</v>
      </c>
      <c r="HS189" t="s">
        <v>2914</v>
      </c>
      <c r="HT189">
        <v>1</v>
      </c>
      <c r="HU189">
        <v>0</v>
      </c>
      <c r="HV189">
        <v>1</v>
      </c>
      <c r="HW189">
        <v>1</v>
      </c>
      <c r="HX189">
        <v>0</v>
      </c>
      <c r="HY189">
        <v>1</v>
      </c>
      <c r="HZ189">
        <v>1</v>
      </c>
      <c r="IA189">
        <v>0</v>
      </c>
      <c r="IB189">
        <v>1</v>
      </c>
      <c r="IC189">
        <v>0</v>
      </c>
      <c r="ID189">
        <v>0</v>
      </c>
      <c r="IE189">
        <v>0</v>
      </c>
      <c r="JB189" t="s">
        <v>2915</v>
      </c>
      <c r="JC189">
        <v>1</v>
      </c>
      <c r="JD189">
        <v>1</v>
      </c>
      <c r="JE189">
        <v>1</v>
      </c>
      <c r="JF189">
        <v>1</v>
      </c>
      <c r="JG189">
        <v>1</v>
      </c>
      <c r="JH189">
        <v>1</v>
      </c>
      <c r="JI189">
        <v>1</v>
      </c>
      <c r="JJ189">
        <v>1</v>
      </c>
      <c r="JK189">
        <v>1</v>
      </c>
      <c r="JL189">
        <v>1</v>
      </c>
      <c r="JM189">
        <v>1</v>
      </c>
      <c r="JN189">
        <v>1</v>
      </c>
      <c r="JO189">
        <v>1</v>
      </c>
      <c r="JP189">
        <v>1</v>
      </c>
      <c r="JQ189">
        <v>1</v>
      </c>
      <c r="JR189">
        <v>0</v>
      </c>
      <c r="JS189">
        <v>15</v>
      </c>
      <c r="JT189">
        <v>22</v>
      </c>
      <c r="JV189" t="s">
        <v>2251</v>
      </c>
      <c r="KG189" t="s">
        <v>2251</v>
      </c>
      <c r="KV189" t="s">
        <v>2242</v>
      </c>
      <c r="KW189" t="s">
        <v>2250</v>
      </c>
      <c r="KX189">
        <v>0</v>
      </c>
      <c r="KY189">
        <v>1</v>
      </c>
      <c r="KZ189">
        <v>1</v>
      </c>
      <c r="LB189">
        <v>26000</v>
      </c>
      <c r="LC189">
        <v>27000</v>
      </c>
      <c r="LD189" t="s">
        <v>2336</v>
      </c>
      <c r="LG189">
        <v>15</v>
      </c>
      <c r="LH189">
        <v>3</v>
      </c>
      <c r="LI189">
        <v>0</v>
      </c>
      <c r="LJ189">
        <v>30</v>
      </c>
      <c r="LK189">
        <v>90</v>
      </c>
      <c r="LM189" t="s">
        <v>2251</v>
      </c>
      <c r="LX189" t="s">
        <v>2251</v>
      </c>
      <c r="MI189" t="s">
        <v>2251</v>
      </c>
      <c r="MT189" t="s">
        <v>2242</v>
      </c>
      <c r="MU189">
        <v>175</v>
      </c>
      <c r="MV189" t="s">
        <v>2336</v>
      </c>
      <c r="MY189">
        <v>15</v>
      </c>
      <c r="MZ189">
        <v>3</v>
      </c>
      <c r="NA189">
        <v>0</v>
      </c>
      <c r="NB189">
        <v>70</v>
      </c>
      <c r="NC189">
        <v>150</v>
      </c>
      <c r="NE189" t="s">
        <v>2251</v>
      </c>
      <c r="NV189" t="s">
        <v>2251</v>
      </c>
      <c r="OG189" t="s">
        <v>2242</v>
      </c>
      <c r="OH189">
        <v>6500</v>
      </c>
      <c r="OI189" t="s">
        <v>2336</v>
      </c>
      <c r="OL189">
        <v>15</v>
      </c>
      <c r="OM189">
        <v>3</v>
      </c>
      <c r="ON189">
        <v>0</v>
      </c>
      <c r="OO189">
        <v>80</v>
      </c>
      <c r="OP189">
        <v>200</v>
      </c>
      <c r="OR189" t="s">
        <v>2242</v>
      </c>
      <c r="OS189">
        <v>3500</v>
      </c>
      <c r="OT189" t="s">
        <v>2336</v>
      </c>
      <c r="OW189">
        <v>15</v>
      </c>
      <c r="OX189">
        <v>3</v>
      </c>
      <c r="OY189">
        <v>0</v>
      </c>
      <c r="OZ189">
        <v>50</v>
      </c>
      <c r="PA189">
        <v>150</v>
      </c>
      <c r="PC189" t="s">
        <v>2251</v>
      </c>
      <c r="PN189" t="s">
        <v>2251</v>
      </c>
      <c r="PY189" t="s">
        <v>2251</v>
      </c>
      <c r="QM189" t="s">
        <v>2251</v>
      </c>
      <c r="QX189" t="s">
        <v>2236</v>
      </c>
      <c r="QZ189" t="s">
        <v>2916</v>
      </c>
      <c r="RA189">
        <v>1</v>
      </c>
      <c r="RB189">
        <v>1</v>
      </c>
      <c r="RC189">
        <v>0</v>
      </c>
      <c r="RD189">
        <v>1</v>
      </c>
      <c r="RE189">
        <v>1</v>
      </c>
      <c r="RF189">
        <v>1</v>
      </c>
      <c r="RG189">
        <v>0</v>
      </c>
      <c r="RH189">
        <v>1</v>
      </c>
      <c r="RI189">
        <v>1</v>
      </c>
      <c r="RJ189">
        <v>0</v>
      </c>
      <c r="RK189">
        <v>0</v>
      </c>
      <c r="RL189">
        <v>1</v>
      </c>
      <c r="RM189">
        <v>1</v>
      </c>
      <c r="RN189">
        <v>1</v>
      </c>
      <c r="RO189">
        <v>1</v>
      </c>
      <c r="RP189">
        <v>0</v>
      </c>
      <c r="RR189" t="s">
        <v>497</v>
      </c>
      <c r="RS189">
        <v>0</v>
      </c>
      <c r="RT189">
        <v>0</v>
      </c>
      <c r="RU189">
        <v>0</v>
      </c>
      <c r="RV189">
        <v>0</v>
      </c>
      <c r="RW189">
        <v>0</v>
      </c>
      <c r="RX189">
        <v>0</v>
      </c>
      <c r="RY189">
        <v>1</v>
      </c>
      <c r="RZ189">
        <v>0</v>
      </c>
      <c r="SA189">
        <v>0</v>
      </c>
      <c r="SB189">
        <v>0</v>
      </c>
      <c r="SC189">
        <v>0</v>
      </c>
      <c r="SF189" t="s">
        <v>2328</v>
      </c>
      <c r="SG189">
        <v>0</v>
      </c>
      <c r="SH189">
        <v>1</v>
      </c>
      <c r="SI189">
        <v>0</v>
      </c>
      <c r="SJ189">
        <v>0</v>
      </c>
      <c r="SK189" t="s">
        <v>2915</v>
      </c>
      <c r="SL189">
        <v>1</v>
      </c>
      <c r="SM189">
        <v>1</v>
      </c>
      <c r="SN189">
        <v>1</v>
      </c>
      <c r="SO189">
        <v>1</v>
      </c>
      <c r="SP189">
        <v>1</v>
      </c>
      <c r="SQ189">
        <v>1</v>
      </c>
      <c r="SR189">
        <v>1</v>
      </c>
      <c r="SS189">
        <v>1</v>
      </c>
      <c r="ST189">
        <v>1</v>
      </c>
      <c r="SU189">
        <v>1</v>
      </c>
      <c r="SV189">
        <v>1</v>
      </c>
      <c r="SW189">
        <v>1</v>
      </c>
      <c r="SX189">
        <v>1</v>
      </c>
      <c r="SY189">
        <v>1</v>
      </c>
      <c r="SZ189">
        <v>1</v>
      </c>
      <c r="TA189">
        <v>0</v>
      </c>
      <c r="TB189" t="s">
        <v>2917</v>
      </c>
      <c r="TC189">
        <v>1</v>
      </c>
      <c r="TD189">
        <v>0</v>
      </c>
      <c r="TE189">
        <v>1</v>
      </c>
      <c r="TF189">
        <v>1</v>
      </c>
      <c r="TG189">
        <v>0</v>
      </c>
      <c r="TH189">
        <v>1</v>
      </c>
      <c r="TI189">
        <v>1</v>
      </c>
      <c r="TJ189">
        <v>0</v>
      </c>
      <c r="TK189">
        <v>1</v>
      </c>
      <c r="TL189">
        <v>0</v>
      </c>
      <c r="TM189">
        <v>0</v>
      </c>
      <c r="TN189">
        <v>0</v>
      </c>
      <c r="AQG189" t="s">
        <v>2290</v>
      </c>
      <c r="AQH189">
        <v>1</v>
      </c>
      <c r="AQI189">
        <v>0</v>
      </c>
      <c r="AQJ189">
        <v>0</v>
      </c>
      <c r="AQK189">
        <v>0</v>
      </c>
      <c r="AQL189">
        <v>0</v>
      </c>
      <c r="AQM189">
        <v>0</v>
      </c>
      <c r="AQN189">
        <v>0</v>
      </c>
      <c r="AQO189">
        <v>0</v>
      </c>
      <c r="AQP189">
        <v>0</v>
      </c>
      <c r="AQQ189">
        <v>0</v>
      </c>
      <c r="AQS189" t="s">
        <v>2256</v>
      </c>
      <c r="AQT189">
        <v>0</v>
      </c>
      <c r="AQU189">
        <v>0</v>
      </c>
      <c r="AQV189">
        <v>1</v>
      </c>
      <c r="AQW189">
        <v>1</v>
      </c>
      <c r="AQX189">
        <v>0</v>
      </c>
      <c r="AQY189">
        <v>0</v>
      </c>
      <c r="AQZ189">
        <v>0</v>
      </c>
      <c r="ARA189">
        <v>0</v>
      </c>
      <c r="ARB189">
        <v>0</v>
      </c>
      <c r="ARC189">
        <v>0</v>
      </c>
      <c r="ARD189">
        <v>0</v>
      </c>
      <c r="ARF189" t="s">
        <v>2304</v>
      </c>
      <c r="ARG189" t="s">
        <v>2305</v>
      </c>
      <c r="ARH189" t="s">
        <v>2244</v>
      </c>
      <c r="ARI189">
        <v>1</v>
      </c>
      <c r="ARJ189">
        <v>0</v>
      </c>
      <c r="ARK189">
        <v>0</v>
      </c>
      <c r="ARL189">
        <v>0</v>
      </c>
      <c r="ARM189">
        <v>0</v>
      </c>
      <c r="ARN189">
        <v>0</v>
      </c>
      <c r="ARP189" t="s">
        <v>2244</v>
      </c>
      <c r="ASA189" t="s">
        <v>2259</v>
      </c>
      <c r="ASB189" t="s">
        <v>2290</v>
      </c>
      <c r="ASC189">
        <v>1</v>
      </c>
      <c r="ASD189">
        <v>0</v>
      </c>
      <c r="ASE189">
        <v>0</v>
      </c>
      <c r="ASF189">
        <v>0</v>
      </c>
      <c r="ASG189">
        <v>0</v>
      </c>
      <c r="ASH189">
        <v>0</v>
      </c>
      <c r="ASI189">
        <v>0</v>
      </c>
      <c r="ASJ189">
        <v>0</v>
      </c>
      <c r="ASK189">
        <v>0</v>
      </c>
      <c r="ASL189">
        <v>0</v>
      </c>
      <c r="ASN189" t="s">
        <v>2290</v>
      </c>
      <c r="ASO189">
        <v>1</v>
      </c>
      <c r="ASP189">
        <v>0</v>
      </c>
      <c r="ASQ189">
        <v>0</v>
      </c>
      <c r="ASR189">
        <v>0</v>
      </c>
      <c r="ASS189">
        <v>0</v>
      </c>
      <c r="AST189">
        <v>0</v>
      </c>
      <c r="ASU189">
        <v>0</v>
      </c>
      <c r="ASV189">
        <v>0</v>
      </c>
      <c r="ASW189">
        <v>0</v>
      </c>
      <c r="ASX189">
        <v>0</v>
      </c>
      <c r="ASZ189" t="s">
        <v>2290</v>
      </c>
      <c r="ATA189">
        <v>1</v>
      </c>
      <c r="ATB189">
        <v>0</v>
      </c>
      <c r="ATC189">
        <v>0</v>
      </c>
      <c r="ATD189">
        <v>0</v>
      </c>
      <c r="ATE189">
        <v>0</v>
      </c>
      <c r="ATF189">
        <v>0</v>
      </c>
      <c r="ATG189">
        <v>0</v>
      </c>
      <c r="ATH189">
        <v>0</v>
      </c>
      <c r="ATI189">
        <v>0</v>
      </c>
      <c r="ATK189" t="s">
        <v>2290</v>
      </c>
      <c r="ATL189">
        <v>1</v>
      </c>
      <c r="ATM189">
        <v>0</v>
      </c>
      <c r="ATN189">
        <v>0</v>
      </c>
      <c r="ATO189">
        <v>0</v>
      </c>
      <c r="ATP189">
        <v>0</v>
      </c>
      <c r="ATQ189">
        <v>0</v>
      </c>
      <c r="ATR189">
        <v>0</v>
      </c>
      <c r="ATS189">
        <v>0</v>
      </c>
      <c r="ATT189">
        <v>0</v>
      </c>
      <c r="ATV189" t="s">
        <v>2436</v>
      </c>
      <c r="ATW189" t="s">
        <v>2244</v>
      </c>
      <c r="ATZ189" t="s">
        <v>2436</v>
      </c>
      <c r="AUA189" t="s">
        <v>2244</v>
      </c>
      <c r="AUI189">
        <v>546225302</v>
      </c>
      <c r="AUJ189" s="165">
        <v>45376.051215277781</v>
      </c>
      <c r="AUM189" t="s">
        <v>2265</v>
      </c>
      <c r="AUN189" t="s">
        <v>2266</v>
      </c>
      <c r="AUO189" t="s">
        <v>2267</v>
      </c>
    </row>
    <row r="190" spans="1:565 1125:1237" x14ac:dyDescent="0.35">
      <c r="A190">
        <v>189</v>
      </c>
      <c r="B190" t="s">
        <v>2918</v>
      </c>
      <c r="C190" s="165">
        <v>45375</v>
      </c>
      <c r="D190" t="s">
        <v>2907</v>
      </c>
      <c r="E190" t="s">
        <v>2908</v>
      </c>
      <c r="F190" s="165">
        <v>45375.406283796299</v>
      </c>
      <c r="G190" s="165">
        <v>45375.413256874999</v>
      </c>
      <c r="H190" t="s">
        <v>2229</v>
      </c>
      <c r="K190" t="s">
        <v>2671</v>
      </c>
      <c r="L190" s="165">
        <v>45375</v>
      </c>
      <c r="M190" t="s">
        <v>81</v>
      </c>
      <c r="N190" t="s">
        <v>2909</v>
      </c>
      <c r="O190" t="s">
        <v>82</v>
      </c>
      <c r="P190" t="s">
        <v>2233</v>
      </c>
      <c r="S190" t="s">
        <v>2673</v>
      </c>
      <c r="T190" t="s">
        <v>2910</v>
      </c>
      <c r="V190" t="s">
        <v>2236</v>
      </c>
      <c r="X190" t="s">
        <v>2237</v>
      </c>
      <c r="AA190" t="s">
        <v>2238</v>
      </c>
      <c r="AB190">
        <v>1</v>
      </c>
      <c r="AC190">
        <v>1</v>
      </c>
      <c r="AD190">
        <v>1</v>
      </c>
      <c r="AE190">
        <v>0</v>
      </c>
      <c r="AF190">
        <v>3</v>
      </c>
      <c r="AH190" t="s">
        <v>2242</v>
      </c>
      <c r="AI190">
        <v>1350</v>
      </c>
      <c r="AJ190" t="s">
        <v>2336</v>
      </c>
      <c r="AM190">
        <v>12</v>
      </c>
      <c r="AN190">
        <v>3</v>
      </c>
      <c r="AO190">
        <v>0</v>
      </c>
      <c r="AP190">
        <v>75</v>
      </c>
      <c r="AQ190">
        <v>180</v>
      </c>
      <c r="AS190" t="s">
        <v>2251</v>
      </c>
      <c r="BH190" t="s">
        <v>2242</v>
      </c>
      <c r="BI190" t="s">
        <v>2301</v>
      </c>
      <c r="BJ190">
        <v>1</v>
      </c>
      <c r="BK190">
        <v>1</v>
      </c>
      <c r="BL190">
        <v>700</v>
      </c>
      <c r="BM190">
        <v>350</v>
      </c>
      <c r="BN190" t="s">
        <v>2336</v>
      </c>
      <c r="BQ190">
        <v>12</v>
      </c>
      <c r="BR190">
        <v>3</v>
      </c>
      <c r="BS190">
        <v>0</v>
      </c>
      <c r="BT190">
        <v>80</v>
      </c>
      <c r="BU190">
        <v>250</v>
      </c>
      <c r="BW190" t="s">
        <v>2236</v>
      </c>
      <c r="BY190" t="s">
        <v>2347</v>
      </c>
      <c r="BZ190">
        <v>0</v>
      </c>
      <c r="CA190">
        <v>1</v>
      </c>
      <c r="CB190">
        <v>0</v>
      </c>
      <c r="CC190">
        <v>0</v>
      </c>
      <c r="CE190" t="s">
        <v>2919</v>
      </c>
      <c r="CF190">
        <v>0</v>
      </c>
      <c r="CG190">
        <v>0</v>
      </c>
      <c r="CH190">
        <v>0</v>
      </c>
      <c r="CI190">
        <v>0</v>
      </c>
      <c r="CJ190">
        <v>1</v>
      </c>
      <c r="CK190">
        <v>1</v>
      </c>
      <c r="CL190">
        <v>1</v>
      </c>
      <c r="CM190">
        <v>1</v>
      </c>
      <c r="CN190">
        <v>0</v>
      </c>
      <c r="CO190">
        <v>0</v>
      </c>
      <c r="CP190">
        <v>0</v>
      </c>
      <c r="CS190" t="s">
        <v>2245</v>
      </c>
      <c r="CT190">
        <v>1</v>
      </c>
      <c r="CU190">
        <v>0</v>
      </c>
      <c r="CV190">
        <v>0</v>
      </c>
      <c r="CW190">
        <v>0</v>
      </c>
      <c r="EK190" t="s">
        <v>2246</v>
      </c>
      <c r="EL190">
        <v>1</v>
      </c>
      <c r="EM190">
        <v>1</v>
      </c>
      <c r="EN190">
        <v>1</v>
      </c>
      <c r="EO190">
        <v>1</v>
      </c>
      <c r="EP190">
        <v>0</v>
      </c>
      <c r="EQ190">
        <v>4</v>
      </c>
      <c r="ES190" t="s">
        <v>2242</v>
      </c>
      <c r="ET190">
        <v>8500</v>
      </c>
      <c r="EU190" t="s">
        <v>2336</v>
      </c>
      <c r="EX190">
        <v>12</v>
      </c>
      <c r="EY190">
        <v>3</v>
      </c>
      <c r="EZ190">
        <v>0</v>
      </c>
      <c r="FA190">
        <v>40</v>
      </c>
      <c r="FB190">
        <v>100</v>
      </c>
      <c r="FD190" t="s">
        <v>2251</v>
      </c>
      <c r="FO190" t="s">
        <v>2242</v>
      </c>
      <c r="FP190">
        <v>1300</v>
      </c>
      <c r="FQ190" t="s">
        <v>2336</v>
      </c>
      <c r="FT190">
        <v>12</v>
      </c>
      <c r="FU190">
        <v>3</v>
      </c>
      <c r="FV190">
        <v>0</v>
      </c>
      <c r="FW190">
        <v>90</v>
      </c>
      <c r="FX190">
        <v>200</v>
      </c>
      <c r="FZ190" t="s">
        <v>2242</v>
      </c>
      <c r="GA190">
        <v>2500</v>
      </c>
      <c r="GB190" t="s">
        <v>2336</v>
      </c>
      <c r="GE190">
        <v>12</v>
      </c>
      <c r="GF190">
        <v>3</v>
      </c>
      <c r="GG190">
        <v>0</v>
      </c>
      <c r="GH190">
        <v>60</v>
      </c>
      <c r="GI190">
        <v>150</v>
      </c>
      <c r="GK190" t="s">
        <v>2236</v>
      </c>
      <c r="GM190" t="s">
        <v>2570</v>
      </c>
      <c r="GN190">
        <v>0</v>
      </c>
      <c r="GO190">
        <v>1</v>
      </c>
      <c r="GP190">
        <v>0</v>
      </c>
      <c r="GQ190">
        <v>0</v>
      </c>
      <c r="GR190">
        <v>0</v>
      </c>
      <c r="GT190" t="s">
        <v>2490</v>
      </c>
      <c r="GU190">
        <v>0</v>
      </c>
      <c r="GV190">
        <v>0</v>
      </c>
      <c r="GW190">
        <v>0</v>
      </c>
      <c r="GX190">
        <v>0</v>
      </c>
      <c r="GY190">
        <v>1</v>
      </c>
      <c r="GZ190">
        <v>0</v>
      </c>
      <c r="HA190">
        <v>1</v>
      </c>
      <c r="HB190">
        <v>0</v>
      </c>
      <c r="HC190">
        <v>0</v>
      </c>
      <c r="HD190">
        <v>0</v>
      </c>
      <c r="HE190">
        <v>0</v>
      </c>
      <c r="HH190" t="s">
        <v>2245</v>
      </c>
      <c r="HI190">
        <v>1</v>
      </c>
      <c r="HJ190">
        <v>0</v>
      </c>
      <c r="HK190">
        <v>0</v>
      </c>
      <c r="HL190">
        <v>0</v>
      </c>
      <c r="JB190" t="s">
        <v>2920</v>
      </c>
      <c r="JC190">
        <v>0</v>
      </c>
      <c r="JD190">
        <v>1</v>
      </c>
      <c r="JE190">
        <v>0</v>
      </c>
      <c r="JF190">
        <v>1</v>
      </c>
      <c r="JG190">
        <v>1</v>
      </c>
      <c r="JH190">
        <v>1</v>
      </c>
      <c r="JI190">
        <v>1</v>
      </c>
      <c r="JJ190">
        <v>1</v>
      </c>
      <c r="JK190">
        <v>1</v>
      </c>
      <c r="JL190">
        <v>1</v>
      </c>
      <c r="JM190">
        <v>1</v>
      </c>
      <c r="JN190">
        <v>1</v>
      </c>
      <c r="JO190">
        <v>0</v>
      </c>
      <c r="JP190">
        <v>0</v>
      </c>
      <c r="JQ190">
        <v>1</v>
      </c>
      <c r="JR190">
        <v>0</v>
      </c>
      <c r="JS190">
        <v>11</v>
      </c>
      <c r="JT190">
        <v>18</v>
      </c>
      <c r="KG190" t="s">
        <v>2251</v>
      </c>
      <c r="LM190" t="s">
        <v>2242</v>
      </c>
      <c r="LN190">
        <v>8500</v>
      </c>
      <c r="LO190" t="s">
        <v>2336</v>
      </c>
      <c r="LR190">
        <v>12</v>
      </c>
      <c r="LS190">
        <v>3</v>
      </c>
      <c r="LT190">
        <v>0</v>
      </c>
      <c r="LU190">
        <v>25</v>
      </c>
      <c r="LV190">
        <v>80</v>
      </c>
      <c r="LX190" t="s">
        <v>2242</v>
      </c>
      <c r="LY190">
        <v>4500</v>
      </c>
      <c r="LZ190" t="s">
        <v>2336</v>
      </c>
      <c r="MC190">
        <v>12</v>
      </c>
      <c r="MD190">
        <v>3</v>
      </c>
      <c r="ME190">
        <v>0</v>
      </c>
      <c r="MF190">
        <v>25</v>
      </c>
      <c r="MG190">
        <v>80</v>
      </c>
      <c r="MI190" t="s">
        <v>2251</v>
      </c>
      <c r="MT190" t="s">
        <v>2242</v>
      </c>
      <c r="MU190">
        <v>175</v>
      </c>
      <c r="MV190" t="s">
        <v>2336</v>
      </c>
      <c r="MY190">
        <v>12</v>
      </c>
      <c r="MZ190">
        <v>3</v>
      </c>
      <c r="NA190">
        <v>0</v>
      </c>
      <c r="NB190">
        <v>100</v>
      </c>
      <c r="NC190">
        <v>250</v>
      </c>
      <c r="NE190" t="s">
        <v>2251</v>
      </c>
      <c r="NV190" t="s">
        <v>2251</v>
      </c>
      <c r="OG190" t="s">
        <v>2242</v>
      </c>
      <c r="OH190">
        <v>6000</v>
      </c>
      <c r="OI190" t="s">
        <v>2336</v>
      </c>
      <c r="OL190">
        <v>12</v>
      </c>
      <c r="OM190">
        <v>3</v>
      </c>
      <c r="ON190">
        <v>0</v>
      </c>
      <c r="OO190">
        <v>80</v>
      </c>
      <c r="OP190">
        <v>150</v>
      </c>
      <c r="OR190" t="s">
        <v>2242</v>
      </c>
      <c r="OS190">
        <v>3500</v>
      </c>
      <c r="OT190" t="s">
        <v>2336</v>
      </c>
      <c r="OW190">
        <v>12</v>
      </c>
      <c r="OX190">
        <v>3</v>
      </c>
      <c r="OY190">
        <v>0</v>
      </c>
      <c r="OZ190">
        <v>50</v>
      </c>
      <c r="PA190">
        <v>150</v>
      </c>
      <c r="PC190" t="s">
        <v>2251</v>
      </c>
      <c r="QM190" t="s">
        <v>2242</v>
      </c>
      <c r="QN190">
        <v>300</v>
      </c>
      <c r="QO190" t="s">
        <v>2336</v>
      </c>
      <c r="QR190">
        <v>12</v>
      </c>
      <c r="QS190">
        <v>3</v>
      </c>
      <c r="QT190">
        <v>0</v>
      </c>
      <c r="QU190">
        <v>90</v>
      </c>
      <c r="QV190">
        <v>180</v>
      </c>
      <c r="QX190" t="s">
        <v>2236</v>
      </c>
      <c r="QZ190" t="s">
        <v>2921</v>
      </c>
      <c r="RA190">
        <v>0</v>
      </c>
      <c r="RB190">
        <v>1</v>
      </c>
      <c r="RC190">
        <v>0</v>
      </c>
      <c r="RD190">
        <v>0</v>
      </c>
      <c r="RE190">
        <v>0</v>
      </c>
      <c r="RF190">
        <v>1</v>
      </c>
      <c r="RG190">
        <v>0</v>
      </c>
      <c r="RH190">
        <v>1</v>
      </c>
      <c r="RI190">
        <v>1</v>
      </c>
      <c r="RJ190">
        <v>0</v>
      </c>
      <c r="RK190">
        <v>0</v>
      </c>
      <c r="RL190">
        <v>1</v>
      </c>
      <c r="RM190">
        <v>0</v>
      </c>
      <c r="RN190">
        <v>0</v>
      </c>
      <c r="RO190">
        <v>0</v>
      </c>
      <c r="RP190">
        <v>0</v>
      </c>
      <c r="RR190" t="s">
        <v>2922</v>
      </c>
      <c r="RS190">
        <v>1</v>
      </c>
      <c r="RT190">
        <v>0</v>
      </c>
      <c r="RU190">
        <v>0</v>
      </c>
      <c r="RV190">
        <v>0</v>
      </c>
      <c r="RW190">
        <v>1</v>
      </c>
      <c r="RX190">
        <v>0</v>
      </c>
      <c r="RY190">
        <v>0</v>
      </c>
      <c r="RZ190">
        <v>1</v>
      </c>
      <c r="SA190">
        <v>0</v>
      </c>
      <c r="SB190">
        <v>0</v>
      </c>
      <c r="SC190">
        <v>0</v>
      </c>
      <c r="SF190" t="s">
        <v>2245</v>
      </c>
      <c r="SG190">
        <v>1</v>
      </c>
      <c r="SH190">
        <v>0</v>
      </c>
      <c r="SI190">
        <v>0</v>
      </c>
      <c r="SJ190">
        <v>0</v>
      </c>
      <c r="AQG190" t="s">
        <v>2290</v>
      </c>
      <c r="AQH190">
        <v>1</v>
      </c>
      <c r="AQI190">
        <v>0</v>
      </c>
      <c r="AQJ190">
        <v>0</v>
      </c>
      <c r="AQK190">
        <v>0</v>
      </c>
      <c r="AQL190">
        <v>0</v>
      </c>
      <c r="AQM190">
        <v>0</v>
      </c>
      <c r="AQN190">
        <v>0</v>
      </c>
      <c r="AQO190">
        <v>0</v>
      </c>
      <c r="AQP190">
        <v>0</v>
      </c>
      <c r="AQQ190">
        <v>0</v>
      </c>
      <c r="AQS190" t="s">
        <v>2923</v>
      </c>
      <c r="AQT190">
        <v>1</v>
      </c>
      <c r="AQU190">
        <v>0</v>
      </c>
      <c r="AQV190">
        <v>1</v>
      </c>
      <c r="AQW190">
        <v>1</v>
      </c>
      <c r="AQX190">
        <v>0</v>
      </c>
      <c r="AQY190">
        <v>0</v>
      </c>
      <c r="AQZ190">
        <v>0</v>
      </c>
      <c r="ARA190">
        <v>0</v>
      </c>
      <c r="ARB190">
        <v>0</v>
      </c>
      <c r="ARC190">
        <v>0</v>
      </c>
      <c r="ARD190">
        <v>0</v>
      </c>
      <c r="ARF190" t="s">
        <v>2304</v>
      </c>
      <c r="ARG190" t="s">
        <v>2305</v>
      </c>
      <c r="ARH190" t="s">
        <v>2244</v>
      </c>
      <c r="ARI190">
        <v>1</v>
      </c>
      <c r="ARJ190">
        <v>0</v>
      </c>
      <c r="ARK190">
        <v>0</v>
      </c>
      <c r="ARL190">
        <v>0</v>
      </c>
      <c r="ARM190">
        <v>0</v>
      </c>
      <c r="ARN190">
        <v>0</v>
      </c>
      <c r="ARO190" t="s">
        <v>2306</v>
      </c>
      <c r="ARP190" t="s">
        <v>2244</v>
      </c>
      <c r="ASA190" t="s">
        <v>2259</v>
      </c>
      <c r="ASB190" t="s">
        <v>2290</v>
      </c>
      <c r="ASC190">
        <v>1</v>
      </c>
      <c r="ASD190">
        <v>0</v>
      </c>
      <c r="ASE190">
        <v>0</v>
      </c>
      <c r="ASF190">
        <v>0</v>
      </c>
      <c r="ASG190">
        <v>0</v>
      </c>
      <c r="ASH190">
        <v>0</v>
      </c>
      <c r="ASI190">
        <v>0</v>
      </c>
      <c r="ASJ190">
        <v>0</v>
      </c>
      <c r="ASK190">
        <v>0</v>
      </c>
      <c r="ASL190">
        <v>0</v>
      </c>
      <c r="ASN190" t="s">
        <v>2290</v>
      </c>
      <c r="ASO190">
        <v>1</v>
      </c>
      <c r="ASP190">
        <v>0</v>
      </c>
      <c r="ASQ190">
        <v>0</v>
      </c>
      <c r="ASR190">
        <v>0</v>
      </c>
      <c r="ASS190">
        <v>0</v>
      </c>
      <c r="AST190">
        <v>0</v>
      </c>
      <c r="ASU190">
        <v>0</v>
      </c>
      <c r="ASV190">
        <v>0</v>
      </c>
      <c r="ASW190">
        <v>0</v>
      </c>
      <c r="ASX190">
        <v>0</v>
      </c>
      <c r="ASZ190" t="s">
        <v>2290</v>
      </c>
      <c r="ATA190">
        <v>1</v>
      </c>
      <c r="ATB190">
        <v>0</v>
      </c>
      <c r="ATC190">
        <v>0</v>
      </c>
      <c r="ATD190">
        <v>0</v>
      </c>
      <c r="ATE190">
        <v>0</v>
      </c>
      <c r="ATF190">
        <v>0</v>
      </c>
      <c r="ATG190">
        <v>0</v>
      </c>
      <c r="ATH190">
        <v>0</v>
      </c>
      <c r="ATI190">
        <v>0</v>
      </c>
      <c r="ATK190" t="s">
        <v>2290</v>
      </c>
      <c r="ATL190">
        <v>1</v>
      </c>
      <c r="ATM190">
        <v>0</v>
      </c>
      <c r="ATN190">
        <v>0</v>
      </c>
      <c r="ATO190">
        <v>0</v>
      </c>
      <c r="ATP190">
        <v>0</v>
      </c>
      <c r="ATQ190">
        <v>0</v>
      </c>
      <c r="ATR190">
        <v>0</v>
      </c>
      <c r="ATS190">
        <v>0</v>
      </c>
      <c r="ATT190">
        <v>0</v>
      </c>
      <c r="ATV190" t="s">
        <v>2264</v>
      </c>
      <c r="ATZ190" t="s">
        <v>2264</v>
      </c>
      <c r="AUI190">
        <v>546225307</v>
      </c>
      <c r="AUJ190" s="165">
        <v>45376.051249999997</v>
      </c>
      <c r="AUM190" t="s">
        <v>2265</v>
      </c>
      <c r="AUN190" t="s">
        <v>2266</v>
      </c>
      <c r="AUO190" t="s">
        <v>2267</v>
      </c>
    </row>
    <row r="191" spans="1:565 1125:1237" x14ac:dyDescent="0.35">
      <c r="A191">
        <v>190</v>
      </c>
      <c r="B191" t="s">
        <v>2924</v>
      </c>
      <c r="C191" s="165">
        <v>45375</v>
      </c>
      <c r="D191" t="s">
        <v>2907</v>
      </c>
      <c r="E191" t="s">
        <v>2908</v>
      </c>
      <c r="F191" s="165">
        <v>45375.414334965273</v>
      </c>
      <c r="G191" s="165">
        <v>45375.425009571758</v>
      </c>
      <c r="H191" t="s">
        <v>2229</v>
      </c>
      <c r="K191" t="s">
        <v>2671</v>
      </c>
      <c r="L191" s="165">
        <v>45375</v>
      </c>
      <c r="M191" t="s">
        <v>81</v>
      </c>
      <c r="N191" t="s">
        <v>2909</v>
      </c>
      <c r="O191" t="s">
        <v>82</v>
      </c>
      <c r="P191" t="s">
        <v>2233</v>
      </c>
      <c r="S191" t="s">
        <v>2673</v>
      </c>
      <c r="T191" t="s">
        <v>2910</v>
      </c>
      <c r="V191" t="s">
        <v>2236</v>
      </c>
      <c r="X191" t="s">
        <v>2237</v>
      </c>
      <c r="AA191" t="s">
        <v>2238</v>
      </c>
      <c r="AB191">
        <v>1</v>
      </c>
      <c r="AC191">
        <v>1</v>
      </c>
      <c r="AD191">
        <v>1</v>
      </c>
      <c r="AE191">
        <v>0</v>
      </c>
      <c r="AF191">
        <v>3</v>
      </c>
      <c r="AH191" t="s">
        <v>2242</v>
      </c>
      <c r="AI191">
        <v>1400</v>
      </c>
      <c r="AJ191" t="s">
        <v>2336</v>
      </c>
      <c r="AM191">
        <v>21</v>
      </c>
      <c r="AN191">
        <v>3</v>
      </c>
      <c r="AO191">
        <v>0</v>
      </c>
      <c r="AP191">
        <v>60</v>
      </c>
      <c r="AQ191">
        <v>180</v>
      </c>
      <c r="AS191" t="s">
        <v>2251</v>
      </c>
      <c r="BH191" t="s">
        <v>2242</v>
      </c>
      <c r="BI191" t="s">
        <v>2301</v>
      </c>
      <c r="BJ191">
        <v>1</v>
      </c>
      <c r="BK191">
        <v>1</v>
      </c>
      <c r="BL191">
        <v>650</v>
      </c>
      <c r="BM191">
        <v>325</v>
      </c>
      <c r="BN191" t="s">
        <v>2336</v>
      </c>
      <c r="BQ191">
        <v>21</v>
      </c>
      <c r="BR191">
        <v>3</v>
      </c>
      <c r="BS191">
        <v>0</v>
      </c>
      <c r="BT191">
        <v>75</v>
      </c>
      <c r="BU191">
        <v>200</v>
      </c>
      <c r="BW191" t="s">
        <v>2236</v>
      </c>
      <c r="BY191" t="s">
        <v>2347</v>
      </c>
      <c r="BZ191">
        <v>0</v>
      </c>
      <c r="CA191">
        <v>1</v>
      </c>
      <c r="CB191">
        <v>0</v>
      </c>
      <c r="CC191">
        <v>0</v>
      </c>
      <c r="CE191" t="s">
        <v>2354</v>
      </c>
      <c r="CF191">
        <v>0</v>
      </c>
      <c r="CG191">
        <v>0</v>
      </c>
      <c r="CH191">
        <v>0</v>
      </c>
      <c r="CI191">
        <v>0</v>
      </c>
      <c r="CJ191">
        <v>1</v>
      </c>
      <c r="CK191">
        <v>0</v>
      </c>
      <c r="CL191">
        <v>1</v>
      </c>
      <c r="CM191">
        <v>0</v>
      </c>
      <c r="CN191">
        <v>0</v>
      </c>
      <c r="CO191">
        <v>0</v>
      </c>
      <c r="CP191">
        <v>0</v>
      </c>
      <c r="CS191" t="s">
        <v>2328</v>
      </c>
      <c r="CT191">
        <v>0</v>
      </c>
      <c r="CU191">
        <v>1</v>
      </c>
      <c r="CV191">
        <v>0</v>
      </c>
      <c r="CW191">
        <v>0</v>
      </c>
      <c r="CX191" t="s">
        <v>2238</v>
      </c>
      <c r="CY191">
        <v>1</v>
      </c>
      <c r="CZ191">
        <v>1</v>
      </c>
      <c r="DA191">
        <v>1</v>
      </c>
      <c r="DB191">
        <v>0</v>
      </c>
      <c r="DC191" t="s">
        <v>2925</v>
      </c>
      <c r="DD191">
        <v>1</v>
      </c>
      <c r="DE191">
        <v>0</v>
      </c>
      <c r="DF191">
        <v>1</v>
      </c>
      <c r="DG191">
        <v>1</v>
      </c>
      <c r="DH191">
        <v>0</v>
      </c>
      <c r="DI191">
        <v>1</v>
      </c>
      <c r="DJ191">
        <v>0</v>
      </c>
      <c r="DK191">
        <v>0</v>
      </c>
      <c r="DL191">
        <v>1</v>
      </c>
      <c r="DM191">
        <v>0</v>
      </c>
      <c r="DN191">
        <v>0</v>
      </c>
      <c r="DO191">
        <v>0</v>
      </c>
      <c r="EK191" t="s">
        <v>2246</v>
      </c>
      <c r="EL191">
        <v>1</v>
      </c>
      <c r="EM191">
        <v>1</v>
      </c>
      <c r="EN191">
        <v>1</v>
      </c>
      <c r="EO191">
        <v>1</v>
      </c>
      <c r="EP191">
        <v>0</v>
      </c>
      <c r="EQ191">
        <v>4</v>
      </c>
      <c r="ES191" t="s">
        <v>2242</v>
      </c>
      <c r="ET191">
        <v>8000</v>
      </c>
      <c r="EU191" t="s">
        <v>2336</v>
      </c>
      <c r="EX191">
        <v>21</v>
      </c>
      <c r="EY191">
        <v>3</v>
      </c>
      <c r="EZ191">
        <v>0</v>
      </c>
      <c r="FA191">
        <v>40</v>
      </c>
      <c r="FB191">
        <v>130</v>
      </c>
      <c r="FD191" t="s">
        <v>2251</v>
      </c>
      <c r="FO191" t="s">
        <v>2242</v>
      </c>
      <c r="FP191">
        <v>1500</v>
      </c>
      <c r="FQ191" t="s">
        <v>2336</v>
      </c>
      <c r="FT191">
        <v>21</v>
      </c>
      <c r="FU191">
        <v>3</v>
      </c>
      <c r="FV191">
        <v>0</v>
      </c>
      <c r="FW191">
        <v>60</v>
      </c>
      <c r="FX191">
        <v>150</v>
      </c>
      <c r="FZ191" t="s">
        <v>2242</v>
      </c>
      <c r="GA191">
        <v>2600</v>
      </c>
      <c r="GB191" t="s">
        <v>2336</v>
      </c>
      <c r="GE191">
        <v>21</v>
      </c>
      <c r="GF191">
        <v>3</v>
      </c>
      <c r="GG191">
        <v>0</v>
      </c>
      <c r="GH191">
        <v>45</v>
      </c>
      <c r="GI191">
        <v>120</v>
      </c>
      <c r="GK191" t="s">
        <v>2236</v>
      </c>
      <c r="GM191" t="s">
        <v>2570</v>
      </c>
      <c r="GN191">
        <v>0</v>
      </c>
      <c r="GO191">
        <v>1</v>
      </c>
      <c r="GP191">
        <v>0</v>
      </c>
      <c r="GQ191">
        <v>0</v>
      </c>
      <c r="GR191">
        <v>0</v>
      </c>
      <c r="GT191" t="s">
        <v>2926</v>
      </c>
      <c r="GU191">
        <v>0</v>
      </c>
      <c r="GV191">
        <v>0</v>
      </c>
      <c r="GW191">
        <v>0</v>
      </c>
      <c r="GX191">
        <v>0</v>
      </c>
      <c r="GY191">
        <v>1</v>
      </c>
      <c r="GZ191">
        <v>1</v>
      </c>
      <c r="HA191">
        <v>1</v>
      </c>
      <c r="HB191">
        <v>1</v>
      </c>
      <c r="HC191">
        <v>0</v>
      </c>
      <c r="HD191">
        <v>0</v>
      </c>
      <c r="HE191">
        <v>0</v>
      </c>
      <c r="HH191" t="s">
        <v>2328</v>
      </c>
      <c r="HI191">
        <v>0</v>
      </c>
      <c r="HJ191">
        <v>1</v>
      </c>
      <c r="HK191">
        <v>0</v>
      </c>
      <c r="HL191">
        <v>0</v>
      </c>
      <c r="HM191" t="s">
        <v>2246</v>
      </c>
      <c r="HN191">
        <v>1</v>
      </c>
      <c r="HO191">
        <v>1</v>
      </c>
      <c r="HP191">
        <v>1</v>
      </c>
      <c r="HQ191">
        <v>1</v>
      </c>
      <c r="HR191">
        <v>0</v>
      </c>
      <c r="HS191" t="s">
        <v>2927</v>
      </c>
      <c r="HT191">
        <v>1</v>
      </c>
      <c r="HU191">
        <v>0</v>
      </c>
      <c r="HV191">
        <v>1</v>
      </c>
      <c r="HW191">
        <v>1</v>
      </c>
      <c r="HX191">
        <v>0</v>
      </c>
      <c r="HY191">
        <v>1</v>
      </c>
      <c r="HZ191">
        <v>1</v>
      </c>
      <c r="IA191">
        <v>0</v>
      </c>
      <c r="IB191">
        <v>0</v>
      </c>
      <c r="IC191">
        <v>0</v>
      </c>
      <c r="ID191">
        <v>0</v>
      </c>
      <c r="IE191">
        <v>0</v>
      </c>
      <c r="JB191" t="s">
        <v>2928</v>
      </c>
      <c r="JC191">
        <v>0</v>
      </c>
      <c r="JD191">
        <v>0</v>
      </c>
      <c r="JE191">
        <v>0</v>
      </c>
      <c r="JF191">
        <v>0</v>
      </c>
      <c r="JG191">
        <v>0</v>
      </c>
      <c r="JH191">
        <v>0</v>
      </c>
      <c r="JI191">
        <v>0</v>
      </c>
      <c r="JJ191">
        <v>0</v>
      </c>
      <c r="JK191">
        <v>0</v>
      </c>
      <c r="JL191">
        <v>1</v>
      </c>
      <c r="JM191">
        <v>1</v>
      </c>
      <c r="JN191">
        <v>0</v>
      </c>
      <c r="JO191">
        <v>1</v>
      </c>
      <c r="JP191">
        <v>1</v>
      </c>
      <c r="JQ191">
        <v>1</v>
      </c>
      <c r="JR191">
        <v>0</v>
      </c>
      <c r="JS191">
        <v>5</v>
      </c>
      <c r="JT191">
        <v>12</v>
      </c>
      <c r="OG191" t="s">
        <v>2242</v>
      </c>
      <c r="OH191">
        <v>5500</v>
      </c>
      <c r="OI191" t="s">
        <v>2336</v>
      </c>
      <c r="OL191">
        <v>21</v>
      </c>
      <c r="OM191">
        <v>3</v>
      </c>
      <c r="ON191">
        <v>0</v>
      </c>
      <c r="OO191">
        <v>30</v>
      </c>
      <c r="OP191">
        <v>100</v>
      </c>
      <c r="OR191" t="s">
        <v>2242</v>
      </c>
      <c r="OS191">
        <v>3000</v>
      </c>
      <c r="OT191" t="s">
        <v>2336</v>
      </c>
      <c r="OW191">
        <v>21</v>
      </c>
      <c r="OX191">
        <v>3</v>
      </c>
      <c r="OY191">
        <v>0</v>
      </c>
      <c r="OZ191">
        <v>40</v>
      </c>
      <c r="PA191">
        <v>130</v>
      </c>
      <c r="PN191" t="s">
        <v>2242</v>
      </c>
      <c r="PO191">
        <v>1750</v>
      </c>
      <c r="PP191" t="s">
        <v>2336</v>
      </c>
      <c r="PS191">
        <v>21</v>
      </c>
      <c r="PT191">
        <v>3</v>
      </c>
      <c r="PU191">
        <v>0</v>
      </c>
      <c r="PV191">
        <v>60</v>
      </c>
      <c r="PW191">
        <v>150</v>
      </c>
      <c r="PY191" t="s">
        <v>2242</v>
      </c>
      <c r="PZ191" t="s">
        <v>2244</v>
      </c>
      <c r="QB191">
        <v>3</v>
      </c>
      <c r="QC191">
        <v>7500</v>
      </c>
      <c r="QD191" t="s">
        <v>2336</v>
      </c>
      <c r="QG191">
        <v>21</v>
      </c>
      <c r="QH191">
        <v>3</v>
      </c>
      <c r="QI191">
        <v>0</v>
      </c>
      <c r="QJ191">
        <v>50</v>
      </c>
      <c r="QK191">
        <v>150</v>
      </c>
      <c r="QM191" t="s">
        <v>2242</v>
      </c>
      <c r="QN191">
        <v>300</v>
      </c>
      <c r="QO191" t="s">
        <v>2336</v>
      </c>
      <c r="QR191">
        <v>21</v>
      </c>
      <c r="QS191">
        <v>3</v>
      </c>
      <c r="QT191">
        <v>0</v>
      </c>
      <c r="QU191">
        <v>30</v>
      </c>
      <c r="QV191">
        <v>120</v>
      </c>
      <c r="QX191" t="s">
        <v>2244</v>
      </c>
      <c r="SF191" t="s">
        <v>2328</v>
      </c>
      <c r="SG191">
        <v>0</v>
      </c>
      <c r="SH191">
        <v>1</v>
      </c>
      <c r="SI191">
        <v>0</v>
      </c>
      <c r="SJ191">
        <v>0</v>
      </c>
      <c r="SK191" t="s">
        <v>2929</v>
      </c>
      <c r="SL191">
        <v>0</v>
      </c>
      <c r="SM191">
        <v>0</v>
      </c>
      <c r="SN191">
        <v>0</v>
      </c>
      <c r="SO191">
        <v>0</v>
      </c>
      <c r="SP191">
        <v>0</v>
      </c>
      <c r="SQ191">
        <v>0</v>
      </c>
      <c r="SR191">
        <v>0</v>
      </c>
      <c r="SS191">
        <v>0</v>
      </c>
      <c r="ST191">
        <v>0</v>
      </c>
      <c r="SU191">
        <v>1</v>
      </c>
      <c r="SV191">
        <v>1</v>
      </c>
      <c r="SW191">
        <v>0</v>
      </c>
      <c r="SX191">
        <v>1</v>
      </c>
      <c r="SY191">
        <v>1</v>
      </c>
      <c r="SZ191">
        <v>1</v>
      </c>
      <c r="TA191">
        <v>0</v>
      </c>
      <c r="TB191" t="s">
        <v>2930</v>
      </c>
      <c r="TC191">
        <v>1</v>
      </c>
      <c r="TD191">
        <v>0</v>
      </c>
      <c r="TE191">
        <v>1</v>
      </c>
      <c r="TF191">
        <v>1</v>
      </c>
      <c r="TG191">
        <v>0</v>
      </c>
      <c r="TH191">
        <v>0</v>
      </c>
      <c r="TI191">
        <v>1</v>
      </c>
      <c r="TJ191">
        <v>0</v>
      </c>
      <c r="TK191">
        <v>0</v>
      </c>
      <c r="TL191">
        <v>0</v>
      </c>
      <c r="TM191">
        <v>0</v>
      </c>
      <c r="TN191">
        <v>0</v>
      </c>
      <c r="AQG191" t="s">
        <v>2290</v>
      </c>
      <c r="AQH191">
        <v>1</v>
      </c>
      <c r="AQI191">
        <v>0</v>
      </c>
      <c r="AQJ191">
        <v>0</v>
      </c>
      <c r="AQK191">
        <v>0</v>
      </c>
      <c r="AQL191">
        <v>0</v>
      </c>
      <c r="AQM191">
        <v>0</v>
      </c>
      <c r="AQN191">
        <v>0</v>
      </c>
      <c r="AQO191">
        <v>0</v>
      </c>
      <c r="AQP191">
        <v>0</v>
      </c>
      <c r="AQQ191">
        <v>0</v>
      </c>
      <c r="AQS191" t="s">
        <v>2923</v>
      </c>
      <c r="AQT191">
        <v>1</v>
      </c>
      <c r="AQU191">
        <v>0</v>
      </c>
      <c r="AQV191">
        <v>1</v>
      </c>
      <c r="AQW191">
        <v>1</v>
      </c>
      <c r="AQX191">
        <v>0</v>
      </c>
      <c r="AQY191">
        <v>0</v>
      </c>
      <c r="AQZ191">
        <v>0</v>
      </c>
      <c r="ARA191">
        <v>0</v>
      </c>
      <c r="ARB191">
        <v>0</v>
      </c>
      <c r="ARC191">
        <v>0</v>
      </c>
      <c r="ARD191">
        <v>0</v>
      </c>
      <c r="ARF191" t="s">
        <v>2408</v>
      </c>
      <c r="ARG191" t="s">
        <v>2310</v>
      </c>
      <c r="ARH191" t="s">
        <v>2244</v>
      </c>
      <c r="ARI191">
        <v>1</v>
      </c>
      <c r="ARJ191">
        <v>0</v>
      </c>
      <c r="ARK191">
        <v>0</v>
      </c>
      <c r="ARL191">
        <v>0</v>
      </c>
      <c r="ARM191">
        <v>0</v>
      </c>
      <c r="ARN191">
        <v>0</v>
      </c>
      <c r="ARO191" t="s">
        <v>2306</v>
      </c>
      <c r="ARP191" t="s">
        <v>2244</v>
      </c>
      <c r="ASA191" t="s">
        <v>2259</v>
      </c>
      <c r="ASB191" t="s">
        <v>2290</v>
      </c>
      <c r="ASC191">
        <v>1</v>
      </c>
      <c r="ASD191">
        <v>0</v>
      </c>
      <c r="ASE191">
        <v>0</v>
      </c>
      <c r="ASF191">
        <v>0</v>
      </c>
      <c r="ASG191">
        <v>0</v>
      </c>
      <c r="ASH191">
        <v>0</v>
      </c>
      <c r="ASI191">
        <v>0</v>
      </c>
      <c r="ASJ191">
        <v>0</v>
      </c>
      <c r="ASK191">
        <v>0</v>
      </c>
      <c r="ASL191">
        <v>0</v>
      </c>
      <c r="ASN191" t="s">
        <v>2290</v>
      </c>
      <c r="ASO191">
        <v>1</v>
      </c>
      <c r="ASP191">
        <v>0</v>
      </c>
      <c r="ASQ191">
        <v>0</v>
      </c>
      <c r="ASR191">
        <v>0</v>
      </c>
      <c r="ASS191">
        <v>0</v>
      </c>
      <c r="AST191">
        <v>0</v>
      </c>
      <c r="ASU191">
        <v>0</v>
      </c>
      <c r="ASV191">
        <v>0</v>
      </c>
      <c r="ASW191">
        <v>0</v>
      </c>
      <c r="ASX191">
        <v>0</v>
      </c>
      <c r="ASZ191" t="s">
        <v>2290</v>
      </c>
      <c r="ATA191">
        <v>1</v>
      </c>
      <c r="ATB191">
        <v>0</v>
      </c>
      <c r="ATC191">
        <v>0</v>
      </c>
      <c r="ATD191">
        <v>0</v>
      </c>
      <c r="ATE191">
        <v>0</v>
      </c>
      <c r="ATF191">
        <v>0</v>
      </c>
      <c r="ATG191">
        <v>0</v>
      </c>
      <c r="ATH191">
        <v>0</v>
      </c>
      <c r="ATI191">
        <v>0</v>
      </c>
      <c r="ATK191" t="s">
        <v>2290</v>
      </c>
      <c r="ATL191">
        <v>1</v>
      </c>
      <c r="ATM191">
        <v>0</v>
      </c>
      <c r="ATN191">
        <v>0</v>
      </c>
      <c r="ATO191">
        <v>0</v>
      </c>
      <c r="ATP191">
        <v>0</v>
      </c>
      <c r="ATQ191">
        <v>0</v>
      </c>
      <c r="ATR191">
        <v>0</v>
      </c>
      <c r="ATS191">
        <v>0</v>
      </c>
      <c r="ATT191">
        <v>0</v>
      </c>
      <c r="ATV191" t="s">
        <v>2436</v>
      </c>
      <c r="ATW191" t="s">
        <v>2236</v>
      </c>
      <c r="ATX191" t="s">
        <v>2931</v>
      </c>
      <c r="ATZ191" t="s">
        <v>2436</v>
      </c>
      <c r="AUA191" t="s">
        <v>2236</v>
      </c>
      <c r="AUB191" t="s">
        <v>2932</v>
      </c>
      <c r="AUI191">
        <v>546225310</v>
      </c>
      <c r="AUJ191" s="165">
        <v>45376.051284722227</v>
      </c>
      <c r="AUM191" t="s">
        <v>2265</v>
      </c>
      <c r="AUN191" t="s">
        <v>2266</v>
      </c>
      <c r="AUO191" t="s">
        <v>2267</v>
      </c>
    </row>
    <row r="192" spans="1:565 1125:1237" x14ac:dyDescent="0.35">
      <c r="A192">
        <v>191</v>
      </c>
      <c r="B192" t="s">
        <v>2933</v>
      </c>
      <c r="C192" s="165">
        <v>45375</v>
      </c>
      <c r="D192" t="s">
        <v>2907</v>
      </c>
      <c r="E192" t="s">
        <v>2908</v>
      </c>
      <c r="F192" s="165">
        <v>45375.425173981479</v>
      </c>
      <c r="G192" s="165">
        <v>45375.446599965268</v>
      </c>
      <c r="H192" t="s">
        <v>2229</v>
      </c>
      <c r="K192" t="s">
        <v>2671</v>
      </c>
      <c r="L192" s="165">
        <v>45375</v>
      </c>
      <c r="M192" t="s">
        <v>81</v>
      </c>
      <c r="N192" t="s">
        <v>2909</v>
      </c>
      <c r="O192" t="s">
        <v>82</v>
      </c>
      <c r="P192" t="s">
        <v>2233</v>
      </c>
      <c r="S192" t="s">
        <v>2673</v>
      </c>
      <c r="T192" t="s">
        <v>2910</v>
      </c>
      <c r="V192" t="s">
        <v>2236</v>
      </c>
      <c r="X192" t="s">
        <v>2237</v>
      </c>
      <c r="AA192" t="s">
        <v>2238</v>
      </c>
      <c r="AB192">
        <v>1</v>
      </c>
      <c r="AC192">
        <v>1</v>
      </c>
      <c r="AD192">
        <v>1</v>
      </c>
      <c r="AE192">
        <v>0</v>
      </c>
      <c r="AF192">
        <v>3</v>
      </c>
      <c r="AH192" t="s">
        <v>2242</v>
      </c>
      <c r="AI192">
        <v>1350</v>
      </c>
      <c r="AJ192" t="s">
        <v>2336</v>
      </c>
      <c r="AM192">
        <v>15</v>
      </c>
      <c r="AN192">
        <v>3</v>
      </c>
      <c r="AO192">
        <v>0</v>
      </c>
      <c r="AP192">
        <v>50</v>
      </c>
      <c r="AQ192">
        <v>210</v>
      </c>
      <c r="AS192" t="s">
        <v>2251</v>
      </c>
      <c r="BH192" t="s">
        <v>2242</v>
      </c>
      <c r="BI192" t="s">
        <v>2301</v>
      </c>
      <c r="BJ192">
        <v>1</v>
      </c>
      <c r="BK192">
        <v>1</v>
      </c>
      <c r="BL192">
        <v>650</v>
      </c>
      <c r="BM192">
        <v>325</v>
      </c>
      <c r="BN192" t="s">
        <v>2336</v>
      </c>
      <c r="BQ192">
        <v>15</v>
      </c>
      <c r="BR192">
        <v>3</v>
      </c>
      <c r="BS192">
        <v>0</v>
      </c>
      <c r="BT192">
        <v>60</v>
      </c>
      <c r="BU192">
        <v>150</v>
      </c>
      <c r="BW192" t="s">
        <v>2236</v>
      </c>
      <c r="BY192" t="s">
        <v>2347</v>
      </c>
      <c r="BZ192">
        <v>0</v>
      </c>
      <c r="CA192">
        <v>1</v>
      </c>
      <c r="CB192">
        <v>0</v>
      </c>
      <c r="CC192">
        <v>0</v>
      </c>
      <c r="CE192" t="s">
        <v>2934</v>
      </c>
      <c r="CF192">
        <v>0</v>
      </c>
      <c r="CG192">
        <v>0</v>
      </c>
      <c r="CH192">
        <v>0</v>
      </c>
      <c r="CI192">
        <v>0</v>
      </c>
      <c r="CJ192">
        <v>1</v>
      </c>
      <c r="CK192">
        <v>0</v>
      </c>
      <c r="CL192">
        <v>1</v>
      </c>
      <c r="CM192">
        <v>1</v>
      </c>
      <c r="CN192">
        <v>0</v>
      </c>
      <c r="CO192">
        <v>0</v>
      </c>
      <c r="CP192">
        <v>0</v>
      </c>
      <c r="CS192" t="s">
        <v>2245</v>
      </c>
      <c r="CT192">
        <v>1</v>
      </c>
      <c r="CU192">
        <v>0</v>
      </c>
      <c r="CV192">
        <v>0</v>
      </c>
      <c r="CW192">
        <v>0</v>
      </c>
      <c r="EK192" t="s">
        <v>2935</v>
      </c>
      <c r="EL192">
        <v>1</v>
      </c>
      <c r="EM192">
        <v>1</v>
      </c>
      <c r="EN192">
        <v>1</v>
      </c>
      <c r="EO192">
        <v>1</v>
      </c>
      <c r="EP192">
        <v>0</v>
      </c>
      <c r="EQ192">
        <v>4</v>
      </c>
      <c r="ES192" t="s">
        <v>2242</v>
      </c>
      <c r="ET192">
        <v>7500</v>
      </c>
      <c r="EU192" t="s">
        <v>2336</v>
      </c>
      <c r="EX192">
        <v>15</v>
      </c>
      <c r="EY192">
        <v>3</v>
      </c>
      <c r="EZ192">
        <v>0</v>
      </c>
      <c r="FA192">
        <v>40</v>
      </c>
      <c r="FB192">
        <v>100</v>
      </c>
      <c r="FD192" t="s">
        <v>2251</v>
      </c>
      <c r="FO192" t="s">
        <v>2242</v>
      </c>
      <c r="FP192">
        <v>1400</v>
      </c>
      <c r="FQ192" t="s">
        <v>2336</v>
      </c>
      <c r="FT192">
        <v>15</v>
      </c>
      <c r="FU192">
        <v>3</v>
      </c>
      <c r="FV192">
        <v>0</v>
      </c>
      <c r="FW192">
        <v>70</v>
      </c>
      <c r="FX192">
        <v>150</v>
      </c>
      <c r="FZ192" t="s">
        <v>2242</v>
      </c>
      <c r="GA192">
        <v>2700</v>
      </c>
      <c r="GB192" t="s">
        <v>2336</v>
      </c>
      <c r="GE192">
        <v>15</v>
      </c>
      <c r="GF192">
        <v>3</v>
      </c>
      <c r="GG192">
        <v>0</v>
      </c>
      <c r="GH192">
        <v>45</v>
      </c>
      <c r="GI192">
        <v>150</v>
      </c>
      <c r="GK192" t="s">
        <v>2236</v>
      </c>
      <c r="GM192" t="s">
        <v>2570</v>
      </c>
      <c r="GN192">
        <v>0</v>
      </c>
      <c r="GO192">
        <v>1</v>
      </c>
      <c r="GP192">
        <v>0</v>
      </c>
      <c r="GQ192">
        <v>0</v>
      </c>
      <c r="GR192">
        <v>0</v>
      </c>
      <c r="GT192" t="s">
        <v>2926</v>
      </c>
      <c r="GU192">
        <v>0</v>
      </c>
      <c r="GV192">
        <v>0</v>
      </c>
      <c r="GW192">
        <v>0</v>
      </c>
      <c r="GX192">
        <v>0</v>
      </c>
      <c r="GY192">
        <v>1</v>
      </c>
      <c r="GZ192">
        <v>1</v>
      </c>
      <c r="HA192">
        <v>1</v>
      </c>
      <c r="HB192">
        <v>1</v>
      </c>
      <c r="HC192">
        <v>0</v>
      </c>
      <c r="HD192">
        <v>0</v>
      </c>
      <c r="HE192">
        <v>0</v>
      </c>
      <c r="HH192" t="s">
        <v>2245</v>
      </c>
      <c r="HI192">
        <v>1</v>
      </c>
      <c r="HJ192">
        <v>0</v>
      </c>
      <c r="HK192">
        <v>0</v>
      </c>
      <c r="HL192">
        <v>0</v>
      </c>
      <c r="JB192" t="s">
        <v>2936</v>
      </c>
      <c r="JC192">
        <v>0</v>
      </c>
      <c r="JD192">
        <v>0</v>
      </c>
      <c r="JE192">
        <v>0</v>
      </c>
      <c r="JF192">
        <v>0</v>
      </c>
      <c r="JG192">
        <v>0</v>
      </c>
      <c r="JH192">
        <v>0</v>
      </c>
      <c r="JI192">
        <v>0</v>
      </c>
      <c r="JJ192">
        <v>0</v>
      </c>
      <c r="JK192">
        <v>0</v>
      </c>
      <c r="JL192">
        <v>1</v>
      </c>
      <c r="JM192">
        <v>1</v>
      </c>
      <c r="JN192">
        <v>1</v>
      </c>
      <c r="JO192">
        <v>1</v>
      </c>
      <c r="JP192">
        <v>0</v>
      </c>
      <c r="JQ192">
        <v>0</v>
      </c>
      <c r="JR192">
        <v>0</v>
      </c>
      <c r="JS192">
        <v>4</v>
      </c>
      <c r="JT192">
        <v>11</v>
      </c>
      <c r="OG192" t="s">
        <v>2242</v>
      </c>
      <c r="OH192">
        <v>5500</v>
      </c>
      <c r="OI192" t="s">
        <v>2336</v>
      </c>
      <c r="OL192">
        <v>15</v>
      </c>
      <c r="OM192">
        <v>3</v>
      </c>
      <c r="ON192">
        <v>0</v>
      </c>
      <c r="OO192">
        <v>35</v>
      </c>
      <c r="OP192">
        <v>120</v>
      </c>
      <c r="OR192" t="s">
        <v>2242</v>
      </c>
      <c r="OS192">
        <v>3250</v>
      </c>
      <c r="OT192" t="s">
        <v>2336</v>
      </c>
      <c r="OW192">
        <v>15</v>
      </c>
      <c r="OX192">
        <v>3</v>
      </c>
      <c r="OY192">
        <v>0</v>
      </c>
      <c r="OZ192">
        <v>45</v>
      </c>
      <c r="PA192">
        <v>100</v>
      </c>
      <c r="PC192" t="s">
        <v>2242</v>
      </c>
      <c r="PD192">
        <v>3500</v>
      </c>
      <c r="PE192" t="s">
        <v>2336</v>
      </c>
      <c r="PH192">
        <v>15</v>
      </c>
      <c r="PI192">
        <v>3</v>
      </c>
      <c r="PJ192">
        <v>0</v>
      </c>
      <c r="PK192">
        <v>65</v>
      </c>
      <c r="PL192">
        <v>150</v>
      </c>
      <c r="PN192" t="s">
        <v>2242</v>
      </c>
      <c r="PO192">
        <v>1600</v>
      </c>
      <c r="PP192" t="s">
        <v>2336</v>
      </c>
      <c r="PS192">
        <v>15</v>
      </c>
      <c r="PT192">
        <v>3</v>
      </c>
      <c r="PU192">
        <v>0</v>
      </c>
      <c r="PV192">
        <v>50</v>
      </c>
      <c r="PW192">
        <v>170</v>
      </c>
      <c r="QX192" t="s">
        <v>2244</v>
      </c>
      <c r="SF192" t="s">
        <v>2245</v>
      </c>
      <c r="SG192">
        <v>1</v>
      </c>
      <c r="SH192">
        <v>0</v>
      </c>
      <c r="SI192">
        <v>0</v>
      </c>
      <c r="SJ192">
        <v>0</v>
      </c>
      <c r="AQG192" t="s">
        <v>2937</v>
      </c>
      <c r="AQH192">
        <v>0</v>
      </c>
      <c r="AQI192">
        <v>1</v>
      </c>
      <c r="AQJ192">
        <v>1</v>
      </c>
      <c r="AQK192">
        <v>1</v>
      </c>
      <c r="AQL192">
        <v>1</v>
      </c>
      <c r="AQM192">
        <v>1</v>
      </c>
      <c r="AQN192">
        <v>0</v>
      </c>
      <c r="AQO192">
        <v>0</v>
      </c>
      <c r="AQP192">
        <v>0</v>
      </c>
      <c r="AQQ192">
        <v>0</v>
      </c>
      <c r="AQS192" t="s">
        <v>2938</v>
      </c>
      <c r="AQT192">
        <v>1</v>
      </c>
      <c r="AQU192">
        <v>0</v>
      </c>
      <c r="AQV192">
        <v>1</v>
      </c>
      <c r="AQW192">
        <v>1</v>
      </c>
      <c r="AQX192">
        <v>1</v>
      </c>
      <c r="AQY192">
        <v>1</v>
      </c>
      <c r="AQZ192">
        <v>1</v>
      </c>
      <c r="ARA192">
        <v>1</v>
      </c>
      <c r="ARB192">
        <v>0</v>
      </c>
      <c r="ARC192">
        <v>0</v>
      </c>
      <c r="ARD192">
        <v>0</v>
      </c>
      <c r="ARF192" t="s">
        <v>2352</v>
      </c>
      <c r="ARG192" t="s">
        <v>2310</v>
      </c>
      <c r="ARH192" t="s">
        <v>2821</v>
      </c>
      <c r="ARI192">
        <v>0</v>
      </c>
      <c r="ARJ192">
        <v>0</v>
      </c>
      <c r="ARK192">
        <v>1</v>
      </c>
      <c r="ARL192">
        <v>0</v>
      </c>
      <c r="ARM192">
        <v>0</v>
      </c>
      <c r="ARN192">
        <v>0</v>
      </c>
      <c r="ARO192" t="s">
        <v>2287</v>
      </c>
      <c r="ARP192" t="s">
        <v>2244</v>
      </c>
      <c r="ASA192" t="s">
        <v>2259</v>
      </c>
      <c r="ASB192" t="s">
        <v>2290</v>
      </c>
      <c r="ASC192">
        <v>1</v>
      </c>
      <c r="ASD192">
        <v>0</v>
      </c>
      <c r="ASE192">
        <v>0</v>
      </c>
      <c r="ASF192">
        <v>0</v>
      </c>
      <c r="ASG192">
        <v>0</v>
      </c>
      <c r="ASH192">
        <v>0</v>
      </c>
      <c r="ASI192">
        <v>0</v>
      </c>
      <c r="ASJ192">
        <v>0</v>
      </c>
      <c r="ASK192">
        <v>0</v>
      </c>
      <c r="ASL192">
        <v>0</v>
      </c>
      <c r="ASN192" t="s">
        <v>2290</v>
      </c>
      <c r="ASO192">
        <v>1</v>
      </c>
      <c r="ASP192">
        <v>0</v>
      </c>
      <c r="ASQ192">
        <v>0</v>
      </c>
      <c r="ASR192">
        <v>0</v>
      </c>
      <c r="ASS192">
        <v>0</v>
      </c>
      <c r="AST192">
        <v>0</v>
      </c>
      <c r="ASU192">
        <v>0</v>
      </c>
      <c r="ASV192">
        <v>0</v>
      </c>
      <c r="ASW192">
        <v>0</v>
      </c>
      <c r="ASX192">
        <v>0</v>
      </c>
      <c r="ASZ192" t="s">
        <v>2290</v>
      </c>
      <c r="ATA192">
        <v>1</v>
      </c>
      <c r="ATB192">
        <v>0</v>
      </c>
      <c r="ATC192">
        <v>0</v>
      </c>
      <c r="ATD192">
        <v>0</v>
      </c>
      <c r="ATE192">
        <v>0</v>
      </c>
      <c r="ATF192">
        <v>0</v>
      </c>
      <c r="ATG192">
        <v>0</v>
      </c>
      <c r="ATH192">
        <v>0</v>
      </c>
      <c r="ATI192">
        <v>0</v>
      </c>
      <c r="ATK192" t="s">
        <v>2290</v>
      </c>
      <c r="ATL192">
        <v>1</v>
      </c>
      <c r="ATM192">
        <v>0</v>
      </c>
      <c r="ATN192">
        <v>0</v>
      </c>
      <c r="ATO192">
        <v>0</v>
      </c>
      <c r="ATP192">
        <v>0</v>
      </c>
      <c r="ATQ192">
        <v>0</v>
      </c>
      <c r="ATR192">
        <v>0</v>
      </c>
      <c r="ATS192">
        <v>0</v>
      </c>
      <c r="ATT192">
        <v>0</v>
      </c>
      <c r="ATV192" t="s">
        <v>2437</v>
      </c>
      <c r="ATW192" t="s">
        <v>2236</v>
      </c>
      <c r="ATX192" t="s">
        <v>2939</v>
      </c>
      <c r="ATZ192" t="s">
        <v>2437</v>
      </c>
      <c r="AUA192" t="s">
        <v>2236</v>
      </c>
      <c r="AUB192" t="s">
        <v>2940</v>
      </c>
      <c r="AUD192" t="s">
        <v>2941</v>
      </c>
      <c r="AUI192">
        <v>546225316</v>
      </c>
      <c r="AUJ192" s="165">
        <v>45376.051307870373</v>
      </c>
      <c r="AUM192" t="s">
        <v>2265</v>
      </c>
      <c r="AUN192" t="s">
        <v>2266</v>
      </c>
      <c r="AUO192" t="s">
        <v>2267</v>
      </c>
    </row>
    <row r="193" spans="1:987 1034:1237" x14ac:dyDescent="0.35">
      <c r="A193">
        <v>192</v>
      </c>
      <c r="B193" t="s">
        <v>2942</v>
      </c>
      <c r="C193" s="165">
        <v>45375</v>
      </c>
      <c r="D193" t="s">
        <v>2907</v>
      </c>
      <c r="E193" t="s">
        <v>2908</v>
      </c>
      <c r="F193" s="165">
        <v>45375.446997870371</v>
      </c>
      <c r="G193" s="165">
        <v>45375.478200277779</v>
      </c>
      <c r="H193" t="s">
        <v>2229</v>
      </c>
      <c r="K193" t="s">
        <v>2671</v>
      </c>
      <c r="L193" s="165">
        <v>45375</v>
      </c>
      <c r="M193" t="s">
        <v>81</v>
      </c>
      <c r="N193" t="s">
        <v>2909</v>
      </c>
      <c r="O193" t="s">
        <v>82</v>
      </c>
      <c r="P193" t="s">
        <v>2233</v>
      </c>
      <c r="S193" t="s">
        <v>2673</v>
      </c>
      <c r="T193" t="s">
        <v>2910</v>
      </c>
      <c r="V193" t="s">
        <v>2236</v>
      </c>
      <c r="X193" t="s">
        <v>2237</v>
      </c>
      <c r="AA193" t="s">
        <v>2238</v>
      </c>
      <c r="AB193">
        <v>1</v>
      </c>
      <c r="AC193">
        <v>1</v>
      </c>
      <c r="AD193">
        <v>1</v>
      </c>
      <c r="AE193">
        <v>0</v>
      </c>
      <c r="AF193">
        <v>3</v>
      </c>
      <c r="AH193" t="s">
        <v>2242</v>
      </c>
      <c r="AI193">
        <v>1350</v>
      </c>
      <c r="AJ193" t="s">
        <v>2336</v>
      </c>
      <c r="AM193">
        <v>14</v>
      </c>
      <c r="AN193">
        <v>3</v>
      </c>
      <c r="AO193">
        <v>0</v>
      </c>
      <c r="AP193">
        <v>60</v>
      </c>
      <c r="AQ193">
        <v>150</v>
      </c>
      <c r="AS193" t="s">
        <v>2239</v>
      </c>
      <c r="AT193" t="s">
        <v>2241</v>
      </c>
      <c r="AU193">
        <v>1</v>
      </c>
      <c r="AV193">
        <v>1</v>
      </c>
      <c r="AW193">
        <v>1500</v>
      </c>
      <c r="AX193">
        <v>2000</v>
      </c>
      <c r="AY193" t="s">
        <v>2336</v>
      </c>
      <c r="BB193">
        <v>14</v>
      </c>
      <c r="BC193">
        <v>3</v>
      </c>
      <c r="BD193">
        <v>0</v>
      </c>
      <c r="BE193">
        <v>25</v>
      </c>
      <c r="BF193">
        <v>80</v>
      </c>
      <c r="BH193" t="s">
        <v>2242</v>
      </c>
      <c r="BI193" t="s">
        <v>2301</v>
      </c>
      <c r="BJ193">
        <v>1</v>
      </c>
      <c r="BK193">
        <v>1</v>
      </c>
      <c r="BL193">
        <v>600</v>
      </c>
      <c r="BM193">
        <v>300</v>
      </c>
      <c r="BN193" t="s">
        <v>2336</v>
      </c>
      <c r="BQ193">
        <v>14</v>
      </c>
      <c r="BR193">
        <v>3</v>
      </c>
      <c r="BS193">
        <v>0</v>
      </c>
      <c r="BT193">
        <v>60</v>
      </c>
      <c r="BU193">
        <v>200</v>
      </c>
      <c r="BW193" t="s">
        <v>2244</v>
      </c>
      <c r="CS193" t="s">
        <v>2245</v>
      </c>
      <c r="CT193">
        <v>1</v>
      </c>
      <c r="CU193">
        <v>0</v>
      </c>
      <c r="CV193">
        <v>0</v>
      </c>
      <c r="CW193">
        <v>0</v>
      </c>
      <c r="EK193" t="s">
        <v>2246</v>
      </c>
      <c r="EL193">
        <v>1</v>
      </c>
      <c r="EM193">
        <v>1</v>
      </c>
      <c r="EN193">
        <v>1</v>
      </c>
      <c r="EO193">
        <v>1</v>
      </c>
      <c r="EP193">
        <v>0</v>
      </c>
      <c r="EQ193">
        <v>4</v>
      </c>
      <c r="ES193" t="s">
        <v>2242</v>
      </c>
      <c r="ET193">
        <v>7500</v>
      </c>
      <c r="EU193" t="s">
        <v>2336</v>
      </c>
      <c r="EX193">
        <v>14</v>
      </c>
      <c r="EY193">
        <v>3</v>
      </c>
      <c r="EZ193">
        <v>0</v>
      </c>
      <c r="FA193">
        <v>40</v>
      </c>
      <c r="FB193">
        <v>90</v>
      </c>
      <c r="FD193" t="s">
        <v>2251</v>
      </c>
      <c r="FO193" t="s">
        <v>2242</v>
      </c>
      <c r="FP193">
        <v>1400</v>
      </c>
      <c r="FQ193" t="s">
        <v>2336</v>
      </c>
      <c r="FT193">
        <v>14</v>
      </c>
      <c r="FU193">
        <v>3</v>
      </c>
      <c r="FV193">
        <v>0</v>
      </c>
      <c r="FW193">
        <v>50</v>
      </c>
      <c r="FX193">
        <v>160</v>
      </c>
      <c r="FZ193" t="s">
        <v>2239</v>
      </c>
      <c r="GA193">
        <v>2700</v>
      </c>
      <c r="GB193" t="s">
        <v>2336</v>
      </c>
      <c r="GE193">
        <v>14</v>
      </c>
      <c r="GF193">
        <v>3</v>
      </c>
      <c r="GG193">
        <v>0</v>
      </c>
      <c r="GH193">
        <v>60</v>
      </c>
      <c r="GI193">
        <v>130</v>
      </c>
      <c r="GK193" t="s">
        <v>2236</v>
      </c>
      <c r="GM193" t="s">
        <v>2570</v>
      </c>
      <c r="GN193">
        <v>0</v>
      </c>
      <c r="GO193">
        <v>1</v>
      </c>
      <c r="GP193">
        <v>0</v>
      </c>
      <c r="GQ193">
        <v>0</v>
      </c>
      <c r="GR193">
        <v>0</v>
      </c>
      <c r="GT193" t="s">
        <v>2490</v>
      </c>
      <c r="GU193">
        <v>0</v>
      </c>
      <c r="GV193">
        <v>0</v>
      </c>
      <c r="GW193">
        <v>0</v>
      </c>
      <c r="GX193">
        <v>0</v>
      </c>
      <c r="GY193">
        <v>1</v>
      </c>
      <c r="GZ193">
        <v>0</v>
      </c>
      <c r="HA193">
        <v>1</v>
      </c>
      <c r="HB193">
        <v>0</v>
      </c>
      <c r="HC193">
        <v>0</v>
      </c>
      <c r="HD193">
        <v>0</v>
      </c>
      <c r="HE193">
        <v>0</v>
      </c>
      <c r="HH193" t="s">
        <v>2328</v>
      </c>
      <c r="HI193">
        <v>0</v>
      </c>
      <c r="HJ193">
        <v>1</v>
      </c>
      <c r="HK193">
        <v>0</v>
      </c>
      <c r="HL193">
        <v>0</v>
      </c>
      <c r="HM193" t="s">
        <v>2246</v>
      </c>
      <c r="HN193">
        <v>1</v>
      </c>
      <c r="HO193">
        <v>1</v>
      </c>
      <c r="HP193">
        <v>1</v>
      </c>
      <c r="HQ193">
        <v>1</v>
      </c>
      <c r="HR193">
        <v>0</v>
      </c>
      <c r="HS193" t="s">
        <v>2943</v>
      </c>
      <c r="HT193">
        <v>1</v>
      </c>
      <c r="HU193">
        <v>0</v>
      </c>
      <c r="HV193">
        <v>0</v>
      </c>
      <c r="HW193">
        <v>0</v>
      </c>
      <c r="HX193">
        <v>0</v>
      </c>
      <c r="HY193">
        <v>0</v>
      </c>
      <c r="HZ193">
        <v>0</v>
      </c>
      <c r="IA193">
        <v>0</v>
      </c>
      <c r="IB193">
        <v>0</v>
      </c>
      <c r="IC193">
        <v>0</v>
      </c>
      <c r="ID193">
        <v>1</v>
      </c>
      <c r="IE193">
        <v>0</v>
      </c>
      <c r="IF193" t="s">
        <v>2944</v>
      </c>
      <c r="JB193" t="s">
        <v>2945</v>
      </c>
      <c r="JC193">
        <v>0</v>
      </c>
      <c r="JD193">
        <v>0</v>
      </c>
      <c r="JE193">
        <v>0</v>
      </c>
      <c r="JF193">
        <v>0</v>
      </c>
      <c r="JG193">
        <v>0</v>
      </c>
      <c r="JH193">
        <v>0</v>
      </c>
      <c r="JI193">
        <v>0</v>
      </c>
      <c r="JJ193">
        <v>0</v>
      </c>
      <c r="JK193">
        <v>1</v>
      </c>
      <c r="JL193">
        <v>1</v>
      </c>
      <c r="JM193">
        <v>1</v>
      </c>
      <c r="JN193">
        <v>1</v>
      </c>
      <c r="JO193">
        <v>0</v>
      </c>
      <c r="JP193">
        <v>0</v>
      </c>
      <c r="JQ193">
        <v>0</v>
      </c>
      <c r="JR193">
        <v>0</v>
      </c>
      <c r="JS193">
        <v>4</v>
      </c>
      <c r="JT193">
        <v>11</v>
      </c>
      <c r="NV193" t="s">
        <v>2242</v>
      </c>
      <c r="NW193">
        <v>7000</v>
      </c>
      <c r="NX193" t="s">
        <v>2336</v>
      </c>
      <c r="OA193">
        <v>14</v>
      </c>
      <c r="OB193">
        <v>3</v>
      </c>
      <c r="OC193">
        <v>0</v>
      </c>
      <c r="OD193">
        <v>35</v>
      </c>
      <c r="OE193">
        <v>75</v>
      </c>
      <c r="OG193" t="s">
        <v>2242</v>
      </c>
      <c r="OH193">
        <v>6000</v>
      </c>
      <c r="OI193" t="s">
        <v>2336</v>
      </c>
      <c r="OL193">
        <v>14</v>
      </c>
      <c r="OM193">
        <v>3</v>
      </c>
      <c r="ON193">
        <v>0</v>
      </c>
      <c r="OO193">
        <v>60</v>
      </c>
      <c r="OP193">
        <v>200</v>
      </c>
      <c r="OR193" t="s">
        <v>2242</v>
      </c>
      <c r="OS193">
        <v>3250</v>
      </c>
      <c r="OT193" t="s">
        <v>2336</v>
      </c>
      <c r="OW193">
        <v>14</v>
      </c>
      <c r="OX193">
        <v>3</v>
      </c>
      <c r="OY193">
        <v>0</v>
      </c>
      <c r="OZ193">
        <v>45</v>
      </c>
      <c r="PA193">
        <v>180</v>
      </c>
      <c r="PC193" t="s">
        <v>2242</v>
      </c>
      <c r="PD193">
        <v>3750</v>
      </c>
      <c r="PE193" t="s">
        <v>2336</v>
      </c>
      <c r="PH193">
        <v>14</v>
      </c>
      <c r="PI193">
        <v>3</v>
      </c>
      <c r="PJ193">
        <v>0</v>
      </c>
      <c r="PK193">
        <v>60</v>
      </c>
      <c r="PL193">
        <v>130</v>
      </c>
      <c r="QX193" t="s">
        <v>2244</v>
      </c>
      <c r="SF193" t="s">
        <v>2328</v>
      </c>
      <c r="SG193">
        <v>0</v>
      </c>
      <c r="SH193">
        <v>1</v>
      </c>
      <c r="SI193">
        <v>0</v>
      </c>
      <c r="SJ193">
        <v>0</v>
      </c>
      <c r="SK193" t="s">
        <v>2946</v>
      </c>
      <c r="SL193">
        <v>0</v>
      </c>
      <c r="SM193">
        <v>0</v>
      </c>
      <c r="SN193">
        <v>0</v>
      </c>
      <c r="SO193">
        <v>0</v>
      </c>
      <c r="SP193">
        <v>0</v>
      </c>
      <c r="SQ193">
        <v>0</v>
      </c>
      <c r="SR193">
        <v>0</v>
      </c>
      <c r="SS193">
        <v>0</v>
      </c>
      <c r="ST193">
        <v>1</v>
      </c>
      <c r="SU193">
        <v>1</v>
      </c>
      <c r="SV193">
        <v>1</v>
      </c>
      <c r="SW193">
        <v>1</v>
      </c>
      <c r="SX193">
        <v>0</v>
      </c>
      <c r="SY193">
        <v>0</v>
      </c>
      <c r="SZ193">
        <v>0</v>
      </c>
      <c r="TA193">
        <v>0</v>
      </c>
      <c r="TB193" t="s">
        <v>2943</v>
      </c>
      <c r="TC193">
        <v>1</v>
      </c>
      <c r="TD193">
        <v>0</v>
      </c>
      <c r="TE193">
        <v>0</v>
      </c>
      <c r="TF193">
        <v>0</v>
      </c>
      <c r="TG193">
        <v>0</v>
      </c>
      <c r="TH193">
        <v>0</v>
      </c>
      <c r="TI193">
        <v>0</v>
      </c>
      <c r="TJ193">
        <v>0</v>
      </c>
      <c r="TK193">
        <v>0</v>
      </c>
      <c r="TL193">
        <v>0</v>
      </c>
      <c r="TM193">
        <v>1</v>
      </c>
      <c r="TN193">
        <v>0</v>
      </c>
      <c r="TO193" t="s">
        <v>2947</v>
      </c>
      <c r="AQG193" t="s">
        <v>2290</v>
      </c>
      <c r="AQH193">
        <v>1</v>
      </c>
      <c r="AQI193">
        <v>0</v>
      </c>
      <c r="AQJ193">
        <v>0</v>
      </c>
      <c r="AQK193">
        <v>0</v>
      </c>
      <c r="AQL193">
        <v>0</v>
      </c>
      <c r="AQM193">
        <v>0</v>
      </c>
      <c r="AQN193">
        <v>0</v>
      </c>
      <c r="AQO193">
        <v>0</v>
      </c>
      <c r="AQP193">
        <v>0</v>
      </c>
      <c r="AQQ193">
        <v>0</v>
      </c>
      <c r="AQS193" t="s">
        <v>2948</v>
      </c>
      <c r="AQT193">
        <v>1</v>
      </c>
      <c r="AQU193">
        <v>0</v>
      </c>
      <c r="AQV193">
        <v>1</v>
      </c>
      <c r="AQW193">
        <v>1</v>
      </c>
      <c r="AQX193">
        <v>0</v>
      </c>
      <c r="AQY193">
        <v>1</v>
      </c>
      <c r="AQZ193">
        <v>1</v>
      </c>
      <c r="ARA193">
        <v>1</v>
      </c>
      <c r="ARB193">
        <v>0</v>
      </c>
      <c r="ARC193">
        <v>0</v>
      </c>
      <c r="ARD193">
        <v>0</v>
      </c>
      <c r="ARF193" t="s">
        <v>2304</v>
      </c>
      <c r="ARG193" t="s">
        <v>2305</v>
      </c>
      <c r="ARH193" t="s">
        <v>2949</v>
      </c>
      <c r="ARI193">
        <v>0</v>
      </c>
      <c r="ARJ193">
        <v>0</v>
      </c>
      <c r="ARK193">
        <v>0</v>
      </c>
      <c r="ARL193">
        <v>1</v>
      </c>
      <c r="ARM193">
        <v>0</v>
      </c>
      <c r="ARN193">
        <v>0</v>
      </c>
      <c r="ARO193" t="s">
        <v>2640</v>
      </c>
      <c r="ARP193" t="s">
        <v>2244</v>
      </c>
      <c r="ASA193" t="s">
        <v>2259</v>
      </c>
      <c r="ASB193" t="s">
        <v>2290</v>
      </c>
      <c r="ASC193">
        <v>1</v>
      </c>
      <c r="ASD193">
        <v>0</v>
      </c>
      <c r="ASE193">
        <v>0</v>
      </c>
      <c r="ASF193">
        <v>0</v>
      </c>
      <c r="ASG193">
        <v>0</v>
      </c>
      <c r="ASH193">
        <v>0</v>
      </c>
      <c r="ASI193">
        <v>0</v>
      </c>
      <c r="ASJ193">
        <v>0</v>
      </c>
      <c r="ASK193">
        <v>0</v>
      </c>
      <c r="ASL193">
        <v>0</v>
      </c>
      <c r="ASN193" t="s">
        <v>2290</v>
      </c>
      <c r="ASO193">
        <v>1</v>
      </c>
      <c r="ASP193">
        <v>0</v>
      </c>
      <c r="ASQ193">
        <v>0</v>
      </c>
      <c r="ASR193">
        <v>0</v>
      </c>
      <c r="ASS193">
        <v>0</v>
      </c>
      <c r="AST193">
        <v>0</v>
      </c>
      <c r="ASU193">
        <v>0</v>
      </c>
      <c r="ASV193">
        <v>0</v>
      </c>
      <c r="ASW193">
        <v>0</v>
      </c>
      <c r="ASX193">
        <v>0</v>
      </c>
      <c r="ASZ193" t="s">
        <v>2290</v>
      </c>
      <c r="ATA193">
        <v>1</v>
      </c>
      <c r="ATB193">
        <v>0</v>
      </c>
      <c r="ATC193">
        <v>0</v>
      </c>
      <c r="ATD193">
        <v>0</v>
      </c>
      <c r="ATE193">
        <v>0</v>
      </c>
      <c r="ATF193">
        <v>0</v>
      </c>
      <c r="ATG193">
        <v>0</v>
      </c>
      <c r="ATH193">
        <v>0</v>
      </c>
      <c r="ATI193">
        <v>0</v>
      </c>
      <c r="ATK193" t="s">
        <v>2290</v>
      </c>
      <c r="ATL193">
        <v>1</v>
      </c>
      <c r="ATM193">
        <v>0</v>
      </c>
      <c r="ATN193">
        <v>0</v>
      </c>
      <c r="ATO193">
        <v>0</v>
      </c>
      <c r="ATP193">
        <v>0</v>
      </c>
      <c r="ATQ193">
        <v>0</v>
      </c>
      <c r="ATR193">
        <v>0</v>
      </c>
      <c r="ATS193">
        <v>0</v>
      </c>
      <c r="ATT193">
        <v>0</v>
      </c>
      <c r="ATV193" t="s">
        <v>2264</v>
      </c>
      <c r="ATZ193" t="s">
        <v>2264</v>
      </c>
      <c r="AUD193" t="s">
        <v>2950</v>
      </c>
      <c r="AUI193">
        <v>546225324</v>
      </c>
      <c r="AUJ193" s="165">
        <v>45376.05133101852</v>
      </c>
      <c r="AUM193" t="s">
        <v>2265</v>
      </c>
      <c r="AUN193" t="s">
        <v>2266</v>
      </c>
      <c r="AUO193" t="s">
        <v>2267</v>
      </c>
    </row>
    <row r="194" spans="1:987 1034:1237" x14ac:dyDescent="0.35">
      <c r="A194">
        <v>193</v>
      </c>
      <c r="B194" t="s">
        <v>2951</v>
      </c>
      <c r="C194" s="165">
        <v>45375</v>
      </c>
      <c r="D194" t="s">
        <v>2907</v>
      </c>
      <c r="E194" t="s">
        <v>2908</v>
      </c>
      <c r="F194" s="165">
        <v>45375.483545995383</v>
      </c>
      <c r="G194" s="165">
        <v>45375.491548356476</v>
      </c>
      <c r="H194" t="s">
        <v>2229</v>
      </c>
      <c r="K194" t="s">
        <v>2671</v>
      </c>
      <c r="L194" s="165">
        <v>45375</v>
      </c>
      <c r="M194" t="s">
        <v>81</v>
      </c>
      <c r="N194" t="s">
        <v>2909</v>
      </c>
      <c r="O194" t="s">
        <v>82</v>
      </c>
      <c r="P194" t="s">
        <v>2233</v>
      </c>
      <c r="S194" t="s">
        <v>2673</v>
      </c>
      <c r="T194" t="s">
        <v>2910</v>
      </c>
      <c r="V194" t="s">
        <v>2236</v>
      </c>
      <c r="X194" t="s">
        <v>2237</v>
      </c>
      <c r="AA194" t="s">
        <v>2390</v>
      </c>
      <c r="AB194">
        <v>1</v>
      </c>
      <c r="AC194">
        <v>0</v>
      </c>
      <c r="AD194">
        <v>1</v>
      </c>
      <c r="AE194">
        <v>0</v>
      </c>
      <c r="AF194">
        <v>2</v>
      </c>
      <c r="AH194" t="s">
        <v>2242</v>
      </c>
      <c r="AI194">
        <v>1300</v>
      </c>
      <c r="AJ194" t="s">
        <v>2336</v>
      </c>
      <c r="AM194">
        <v>10</v>
      </c>
      <c r="AN194">
        <v>3</v>
      </c>
      <c r="AO194">
        <v>0</v>
      </c>
      <c r="AP194">
        <v>60</v>
      </c>
      <c r="AQ194">
        <v>200</v>
      </c>
      <c r="BH194" t="s">
        <v>2239</v>
      </c>
      <c r="BI194" t="s">
        <v>2301</v>
      </c>
      <c r="BJ194">
        <v>1</v>
      </c>
      <c r="BK194">
        <v>1</v>
      </c>
      <c r="BL194">
        <v>700</v>
      </c>
      <c r="BM194">
        <v>350</v>
      </c>
      <c r="BN194" t="s">
        <v>2336</v>
      </c>
      <c r="BQ194">
        <v>10</v>
      </c>
      <c r="BR194">
        <v>3</v>
      </c>
      <c r="BS194">
        <v>0</v>
      </c>
      <c r="BT194">
        <v>100</v>
      </c>
      <c r="BU194">
        <v>300</v>
      </c>
      <c r="BW194" t="s">
        <v>2244</v>
      </c>
      <c r="CS194" t="s">
        <v>2328</v>
      </c>
      <c r="CT194">
        <v>0</v>
      </c>
      <c r="CU194">
        <v>1</v>
      </c>
      <c r="CV194">
        <v>0</v>
      </c>
      <c r="CW194">
        <v>0</v>
      </c>
      <c r="CX194" t="s">
        <v>2390</v>
      </c>
      <c r="CY194">
        <v>1</v>
      </c>
      <c r="CZ194">
        <v>0</v>
      </c>
      <c r="DA194">
        <v>1</v>
      </c>
      <c r="DB194">
        <v>0</v>
      </c>
      <c r="DC194" t="s">
        <v>2344</v>
      </c>
      <c r="DD194">
        <v>1</v>
      </c>
      <c r="DE194">
        <v>0</v>
      </c>
      <c r="DF194">
        <v>0</v>
      </c>
      <c r="DG194">
        <v>0</v>
      </c>
      <c r="DH194">
        <v>0</v>
      </c>
      <c r="DI194">
        <v>0</v>
      </c>
      <c r="DJ194">
        <v>0</v>
      </c>
      <c r="DK194">
        <v>0</v>
      </c>
      <c r="DL194">
        <v>0</v>
      </c>
      <c r="DM194">
        <v>0</v>
      </c>
      <c r="DN194">
        <v>0</v>
      </c>
      <c r="DO194">
        <v>0</v>
      </c>
      <c r="EK194" t="s">
        <v>2574</v>
      </c>
      <c r="EL194">
        <v>0</v>
      </c>
      <c r="EM194">
        <v>0</v>
      </c>
      <c r="EN194">
        <v>1</v>
      </c>
      <c r="EO194">
        <v>1</v>
      </c>
      <c r="EP194">
        <v>0</v>
      </c>
      <c r="EQ194">
        <v>2</v>
      </c>
      <c r="FO194" t="s">
        <v>2242</v>
      </c>
      <c r="FP194">
        <v>1500</v>
      </c>
      <c r="FQ194" t="s">
        <v>2336</v>
      </c>
      <c r="FT194">
        <v>10</v>
      </c>
      <c r="FU194">
        <v>3</v>
      </c>
      <c r="FV194">
        <v>0</v>
      </c>
      <c r="FW194">
        <v>80</v>
      </c>
      <c r="FX194">
        <v>180</v>
      </c>
      <c r="FZ194" t="s">
        <v>2242</v>
      </c>
      <c r="GA194">
        <v>2750</v>
      </c>
      <c r="GB194" t="s">
        <v>2359</v>
      </c>
      <c r="GE194">
        <v>10</v>
      </c>
      <c r="GF194">
        <v>3</v>
      </c>
      <c r="GG194">
        <v>0</v>
      </c>
      <c r="GH194">
        <v>45</v>
      </c>
      <c r="GI194">
        <v>130</v>
      </c>
      <c r="GK194" t="s">
        <v>2244</v>
      </c>
      <c r="HH194" t="s">
        <v>2328</v>
      </c>
      <c r="HI194">
        <v>0</v>
      </c>
      <c r="HJ194">
        <v>1</v>
      </c>
      <c r="HK194">
        <v>0</v>
      </c>
      <c r="HL194">
        <v>0</v>
      </c>
      <c r="HM194" t="s">
        <v>2760</v>
      </c>
      <c r="HN194">
        <v>0</v>
      </c>
      <c r="HO194">
        <v>0</v>
      </c>
      <c r="HP194">
        <v>1</v>
      </c>
      <c r="HQ194">
        <v>1</v>
      </c>
      <c r="HR194">
        <v>0</v>
      </c>
      <c r="HS194" t="s">
        <v>2344</v>
      </c>
      <c r="HT194">
        <v>1</v>
      </c>
      <c r="HU194">
        <v>0</v>
      </c>
      <c r="HV194">
        <v>0</v>
      </c>
      <c r="HW194">
        <v>0</v>
      </c>
      <c r="HX194">
        <v>0</v>
      </c>
      <c r="HY194">
        <v>0</v>
      </c>
      <c r="HZ194">
        <v>0</v>
      </c>
      <c r="IA194">
        <v>0</v>
      </c>
      <c r="IB194">
        <v>0</v>
      </c>
      <c r="IC194">
        <v>0</v>
      </c>
      <c r="ID194">
        <v>0</v>
      </c>
      <c r="IE194">
        <v>0</v>
      </c>
      <c r="JB194" t="s">
        <v>2952</v>
      </c>
      <c r="JC194">
        <v>0</v>
      </c>
      <c r="JD194">
        <v>1</v>
      </c>
      <c r="JE194">
        <v>1</v>
      </c>
      <c r="JF194">
        <v>0</v>
      </c>
      <c r="JG194">
        <v>0</v>
      </c>
      <c r="JH194">
        <v>0</v>
      </c>
      <c r="JI194">
        <v>0</v>
      </c>
      <c r="JJ194">
        <v>0</v>
      </c>
      <c r="JK194">
        <v>0</v>
      </c>
      <c r="JL194">
        <v>0</v>
      </c>
      <c r="JM194">
        <v>0</v>
      </c>
      <c r="JN194">
        <v>0</v>
      </c>
      <c r="JO194">
        <v>0</v>
      </c>
      <c r="JP194">
        <v>0</v>
      </c>
      <c r="JQ194">
        <v>1</v>
      </c>
      <c r="JR194">
        <v>0</v>
      </c>
      <c r="JS194">
        <v>3</v>
      </c>
      <c r="JT194">
        <v>7</v>
      </c>
      <c r="KG194" t="s">
        <v>2239</v>
      </c>
      <c r="KH194" t="s">
        <v>2269</v>
      </c>
      <c r="KI194">
        <v>1</v>
      </c>
      <c r="KJ194">
        <v>1</v>
      </c>
      <c r="KK194">
        <v>7000</v>
      </c>
      <c r="KL194">
        <v>100</v>
      </c>
      <c r="KM194" t="s">
        <v>2336</v>
      </c>
      <c r="KP194">
        <v>10</v>
      </c>
      <c r="KQ194">
        <v>3</v>
      </c>
      <c r="KR194">
        <v>0</v>
      </c>
      <c r="KS194">
        <v>20</v>
      </c>
      <c r="KT194">
        <v>90</v>
      </c>
      <c r="KV194" t="s">
        <v>2239</v>
      </c>
      <c r="KW194" t="s">
        <v>2250</v>
      </c>
      <c r="KX194">
        <v>0</v>
      </c>
      <c r="KY194">
        <v>1</v>
      </c>
      <c r="KZ194">
        <v>1</v>
      </c>
      <c r="LB194">
        <v>27000</v>
      </c>
      <c r="LC194">
        <v>27000</v>
      </c>
      <c r="LD194" t="s">
        <v>2336</v>
      </c>
      <c r="LG194">
        <v>10</v>
      </c>
      <c r="LH194">
        <v>3</v>
      </c>
      <c r="LI194">
        <v>0</v>
      </c>
      <c r="LJ194">
        <v>45</v>
      </c>
      <c r="LK194">
        <v>100</v>
      </c>
      <c r="QM194" t="s">
        <v>2239</v>
      </c>
      <c r="QN194">
        <v>325</v>
      </c>
      <c r="QO194" t="s">
        <v>2336</v>
      </c>
      <c r="QR194">
        <v>10</v>
      </c>
      <c r="QS194">
        <v>3</v>
      </c>
      <c r="QT194">
        <v>0</v>
      </c>
      <c r="QU194">
        <v>40</v>
      </c>
      <c r="QV194">
        <v>120</v>
      </c>
      <c r="QX194" t="s">
        <v>2244</v>
      </c>
      <c r="SF194" t="s">
        <v>2328</v>
      </c>
      <c r="SG194">
        <v>0</v>
      </c>
      <c r="SH194">
        <v>1</v>
      </c>
      <c r="SI194">
        <v>0</v>
      </c>
      <c r="SJ194">
        <v>0</v>
      </c>
      <c r="SK194" t="s">
        <v>2952</v>
      </c>
      <c r="SL194">
        <v>0</v>
      </c>
      <c r="SM194">
        <v>1</v>
      </c>
      <c r="SN194">
        <v>1</v>
      </c>
      <c r="SO194">
        <v>0</v>
      </c>
      <c r="SP194">
        <v>0</v>
      </c>
      <c r="SQ194">
        <v>0</v>
      </c>
      <c r="SR194">
        <v>0</v>
      </c>
      <c r="SS194">
        <v>0</v>
      </c>
      <c r="ST194">
        <v>0</v>
      </c>
      <c r="SU194">
        <v>0</v>
      </c>
      <c r="SV194">
        <v>0</v>
      </c>
      <c r="SW194">
        <v>0</v>
      </c>
      <c r="SX194">
        <v>0</v>
      </c>
      <c r="SY194">
        <v>0</v>
      </c>
      <c r="SZ194">
        <v>1</v>
      </c>
      <c r="TA194">
        <v>0</v>
      </c>
      <c r="TB194" t="s">
        <v>2344</v>
      </c>
      <c r="TC194">
        <v>1</v>
      </c>
      <c r="TD194">
        <v>0</v>
      </c>
      <c r="TE194">
        <v>0</v>
      </c>
      <c r="TF194">
        <v>0</v>
      </c>
      <c r="TG194">
        <v>0</v>
      </c>
      <c r="TH194">
        <v>0</v>
      </c>
      <c r="TI194">
        <v>0</v>
      </c>
      <c r="TJ194">
        <v>0</v>
      </c>
      <c r="TK194">
        <v>0</v>
      </c>
      <c r="TL194">
        <v>0</v>
      </c>
      <c r="TM194">
        <v>0</v>
      </c>
      <c r="TN194">
        <v>0</v>
      </c>
      <c r="AQG194" t="s">
        <v>2290</v>
      </c>
      <c r="AQH194">
        <v>1</v>
      </c>
      <c r="AQI194">
        <v>0</v>
      </c>
      <c r="AQJ194">
        <v>0</v>
      </c>
      <c r="AQK194">
        <v>0</v>
      </c>
      <c r="AQL194">
        <v>0</v>
      </c>
      <c r="AQM194">
        <v>0</v>
      </c>
      <c r="AQN194">
        <v>0</v>
      </c>
      <c r="AQO194">
        <v>0</v>
      </c>
      <c r="AQP194">
        <v>0</v>
      </c>
      <c r="AQQ194">
        <v>0</v>
      </c>
      <c r="AQS194" t="s">
        <v>2599</v>
      </c>
      <c r="AQT194">
        <v>1</v>
      </c>
      <c r="AQU194">
        <v>0</v>
      </c>
      <c r="AQV194">
        <v>1</v>
      </c>
      <c r="AQW194">
        <v>1</v>
      </c>
      <c r="AQX194">
        <v>1</v>
      </c>
      <c r="AQY194">
        <v>1</v>
      </c>
      <c r="AQZ194">
        <v>1</v>
      </c>
      <c r="ARA194">
        <v>0</v>
      </c>
      <c r="ARB194">
        <v>0</v>
      </c>
      <c r="ARC194">
        <v>0</v>
      </c>
      <c r="ARD194">
        <v>0</v>
      </c>
      <c r="ARF194" t="s">
        <v>2304</v>
      </c>
      <c r="ARG194" t="s">
        <v>2305</v>
      </c>
      <c r="ARH194" t="s">
        <v>2244</v>
      </c>
      <c r="ARI194">
        <v>1</v>
      </c>
      <c r="ARJ194">
        <v>0</v>
      </c>
      <c r="ARK194">
        <v>0</v>
      </c>
      <c r="ARL194">
        <v>0</v>
      </c>
      <c r="ARM194">
        <v>0</v>
      </c>
      <c r="ARN194">
        <v>0</v>
      </c>
      <c r="ARO194" t="s">
        <v>2306</v>
      </c>
      <c r="ARP194" t="s">
        <v>2244</v>
      </c>
      <c r="ASA194" t="s">
        <v>2259</v>
      </c>
      <c r="ASB194" t="s">
        <v>2290</v>
      </c>
      <c r="ASC194">
        <v>1</v>
      </c>
      <c r="ASD194">
        <v>0</v>
      </c>
      <c r="ASE194">
        <v>0</v>
      </c>
      <c r="ASF194">
        <v>0</v>
      </c>
      <c r="ASG194">
        <v>0</v>
      </c>
      <c r="ASH194">
        <v>0</v>
      </c>
      <c r="ASI194">
        <v>0</v>
      </c>
      <c r="ASJ194">
        <v>0</v>
      </c>
      <c r="ASK194">
        <v>0</v>
      </c>
      <c r="ASL194">
        <v>0</v>
      </c>
      <c r="ASN194" t="s">
        <v>2290</v>
      </c>
      <c r="ASO194">
        <v>1</v>
      </c>
      <c r="ASP194">
        <v>0</v>
      </c>
      <c r="ASQ194">
        <v>0</v>
      </c>
      <c r="ASR194">
        <v>0</v>
      </c>
      <c r="ASS194">
        <v>0</v>
      </c>
      <c r="AST194">
        <v>0</v>
      </c>
      <c r="ASU194">
        <v>0</v>
      </c>
      <c r="ASV194">
        <v>0</v>
      </c>
      <c r="ASW194">
        <v>0</v>
      </c>
      <c r="ASX194">
        <v>0</v>
      </c>
      <c r="ASZ194" t="s">
        <v>2290</v>
      </c>
      <c r="ATA194">
        <v>1</v>
      </c>
      <c r="ATB194">
        <v>0</v>
      </c>
      <c r="ATC194">
        <v>0</v>
      </c>
      <c r="ATD194">
        <v>0</v>
      </c>
      <c r="ATE194">
        <v>0</v>
      </c>
      <c r="ATF194">
        <v>0</v>
      </c>
      <c r="ATG194">
        <v>0</v>
      </c>
      <c r="ATH194">
        <v>0</v>
      </c>
      <c r="ATI194">
        <v>0</v>
      </c>
      <c r="ATK194" t="s">
        <v>2290</v>
      </c>
      <c r="ATL194">
        <v>1</v>
      </c>
      <c r="ATM194">
        <v>0</v>
      </c>
      <c r="ATN194">
        <v>0</v>
      </c>
      <c r="ATO194">
        <v>0</v>
      </c>
      <c r="ATP194">
        <v>0</v>
      </c>
      <c r="ATQ194">
        <v>0</v>
      </c>
      <c r="ATR194">
        <v>0</v>
      </c>
      <c r="ATS194">
        <v>0</v>
      </c>
      <c r="ATT194">
        <v>0</v>
      </c>
      <c r="ATV194" t="s">
        <v>2437</v>
      </c>
      <c r="ATW194" t="s">
        <v>2236</v>
      </c>
      <c r="ATX194" t="s">
        <v>2953</v>
      </c>
      <c r="ATZ194" t="s">
        <v>2437</v>
      </c>
      <c r="AUA194" t="s">
        <v>2236</v>
      </c>
      <c r="AUB194" t="s">
        <v>2954</v>
      </c>
      <c r="AUF194" t="s">
        <v>2955</v>
      </c>
      <c r="AUI194">
        <v>546225326</v>
      </c>
      <c r="AUJ194" s="165">
        <v>45376.051365740743</v>
      </c>
      <c r="AUM194" t="s">
        <v>2265</v>
      </c>
      <c r="AUN194" t="s">
        <v>2266</v>
      </c>
      <c r="AUO194" t="s">
        <v>2267</v>
      </c>
    </row>
    <row r="195" spans="1:987 1034:1237" x14ac:dyDescent="0.35">
      <c r="A195">
        <v>194</v>
      </c>
      <c r="B195" t="s">
        <v>2956</v>
      </c>
      <c r="C195" s="165">
        <v>45375</v>
      </c>
      <c r="D195" t="s">
        <v>2907</v>
      </c>
      <c r="E195" t="s">
        <v>2908</v>
      </c>
      <c r="F195" s="165">
        <v>45375.492215983802</v>
      </c>
      <c r="G195" s="165">
        <v>45375.523470821761</v>
      </c>
      <c r="H195" t="s">
        <v>2229</v>
      </c>
      <c r="K195" t="s">
        <v>2671</v>
      </c>
      <c r="L195" s="165">
        <v>45375</v>
      </c>
      <c r="M195" t="s">
        <v>81</v>
      </c>
      <c r="N195" t="s">
        <v>2909</v>
      </c>
      <c r="O195" t="s">
        <v>82</v>
      </c>
      <c r="P195" t="s">
        <v>2233</v>
      </c>
      <c r="S195" t="s">
        <v>2673</v>
      </c>
      <c r="T195" t="s">
        <v>2910</v>
      </c>
      <c r="V195" t="s">
        <v>2236</v>
      </c>
      <c r="X195" t="s">
        <v>2237</v>
      </c>
      <c r="AA195" t="s">
        <v>2315</v>
      </c>
      <c r="AB195">
        <v>1</v>
      </c>
      <c r="AC195">
        <v>1</v>
      </c>
      <c r="AD195">
        <v>0</v>
      </c>
      <c r="AE195">
        <v>0</v>
      </c>
      <c r="AF195">
        <v>2</v>
      </c>
      <c r="AH195" t="s">
        <v>2239</v>
      </c>
      <c r="AI195">
        <v>1300</v>
      </c>
      <c r="AJ195" t="s">
        <v>2336</v>
      </c>
      <c r="AM195">
        <v>14</v>
      </c>
      <c r="AN195">
        <v>3</v>
      </c>
      <c r="AO195">
        <v>0</v>
      </c>
      <c r="AP195">
        <v>80</v>
      </c>
      <c r="AQ195">
        <v>160</v>
      </c>
      <c r="AS195" t="s">
        <v>2239</v>
      </c>
      <c r="AT195" t="s">
        <v>2241</v>
      </c>
      <c r="AU195">
        <v>1</v>
      </c>
      <c r="AV195">
        <v>1</v>
      </c>
      <c r="AW195">
        <v>1750</v>
      </c>
      <c r="AX195">
        <v>2250</v>
      </c>
      <c r="AY195" t="s">
        <v>2336</v>
      </c>
      <c r="BB195">
        <v>14</v>
      </c>
      <c r="BC195">
        <v>3</v>
      </c>
      <c r="BD195">
        <v>0</v>
      </c>
      <c r="BE195">
        <v>50</v>
      </c>
      <c r="BF195">
        <v>160</v>
      </c>
      <c r="BW195" t="s">
        <v>2244</v>
      </c>
      <c r="CS195" t="s">
        <v>2328</v>
      </c>
      <c r="CT195">
        <v>0</v>
      </c>
      <c r="CU195">
        <v>1</v>
      </c>
      <c r="CV195">
        <v>0</v>
      </c>
      <c r="CW195">
        <v>0</v>
      </c>
      <c r="CX195" t="s">
        <v>2315</v>
      </c>
      <c r="CY195">
        <v>1</v>
      </c>
      <c r="CZ195">
        <v>1</v>
      </c>
      <c r="DA195">
        <v>0</v>
      </c>
      <c r="DB195">
        <v>0</v>
      </c>
      <c r="DC195" t="s">
        <v>2414</v>
      </c>
      <c r="DD195">
        <v>1</v>
      </c>
      <c r="DE195">
        <v>0</v>
      </c>
      <c r="DF195">
        <v>0</v>
      </c>
      <c r="DG195">
        <v>0</v>
      </c>
      <c r="DH195">
        <v>0</v>
      </c>
      <c r="DI195">
        <v>1</v>
      </c>
      <c r="DJ195">
        <v>0</v>
      </c>
      <c r="DK195">
        <v>0</v>
      </c>
      <c r="DL195">
        <v>0</v>
      </c>
      <c r="DM195">
        <v>0</v>
      </c>
      <c r="DN195">
        <v>0</v>
      </c>
      <c r="DO195">
        <v>0</v>
      </c>
      <c r="EK195" t="s">
        <v>2957</v>
      </c>
      <c r="EL195">
        <v>1</v>
      </c>
      <c r="EM195">
        <v>0</v>
      </c>
      <c r="EN195">
        <v>1</v>
      </c>
      <c r="EO195">
        <v>1</v>
      </c>
      <c r="EP195">
        <v>0</v>
      </c>
      <c r="EQ195">
        <v>3</v>
      </c>
      <c r="ES195" t="s">
        <v>2242</v>
      </c>
      <c r="ET195">
        <v>8000</v>
      </c>
      <c r="EU195" t="s">
        <v>2336</v>
      </c>
      <c r="EX195">
        <v>14</v>
      </c>
      <c r="EY195">
        <v>3</v>
      </c>
      <c r="EZ195">
        <v>0</v>
      </c>
      <c r="FA195">
        <v>40</v>
      </c>
      <c r="FB195">
        <v>120</v>
      </c>
      <c r="FO195" t="s">
        <v>2242</v>
      </c>
      <c r="FP195">
        <v>1250</v>
      </c>
      <c r="FQ195" t="s">
        <v>2336</v>
      </c>
      <c r="FT195">
        <v>14</v>
      </c>
      <c r="FU195">
        <v>3</v>
      </c>
      <c r="FV195">
        <v>0</v>
      </c>
      <c r="FW195">
        <v>110</v>
      </c>
      <c r="FX195">
        <v>350</v>
      </c>
      <c r="FZ195" t="s">
        <v>2242</v>
      </c>
      <c r="GA195">
        <v>2300</v>
      </c>
      <c r="GB195" t="s">
        <v>2336</v>
      </c>
      <c r="GE195">
        <v>14</v>
      </c>
      <c r="GF195">
        <v>3</v>
      </c>
      <c r="GG195">
        <v>0</v>
      </c>
      <c r="GH195">
        <v>60</v>
      </c>
      <c r="GI195">
        <v>130</v>
      </c>
      <c r="GK195" t="s">
        <v>2244</v>
      </c>
      <c r="HH195" t="s">
        <v>2328</v>
      </c>
      <c r="HI195">
        <v>0</v>
      </c>
      <c r="HJ195">
        <v>1</v>
      </c>
      <c r="HK195">
        <v>0</v>
      </c>
      <c r="HL195">
        <v>0</v>
      </c>
      <c r="HM195" t="s">
        <v>2882</v>
      </c>
      <c r="HN195">
        <v>1</v>
      </c>
      <c r="HO195">
        <v>0</v>
      </c>
      <c r="HP195">
        <v>1</v>
      </c>
      <c r="HQ195">
        <v>1</v>
      </c>
      <c r="HR195">
        <v>0</v>
      </c>
      <c r="HS195" t="s">
        <v>2414</v>
      </c>
      <c r="HT195">
        <v>1</v>
      </c>
      <c r="HU195">
        <v>0</v>
      </c>
      <c r="HV195">
        <v>0</v>
      </c>
      <c r="HW195">
        <v>0</v>
      </c>
      <c r="HX195">
        <v>0</v>
      </c>
      <c r="HY195">
        <v>1</v>
      </c>
      <c r="HZ195">
        <v>0</v>
      </c>
      <c r="IA195">
        <v>0</v>
      </c>
      <c r="IB195">
        <v>0</v>
      </c>
      <c r="IC195">
        <v>0</v>
      </c>
      <c r="ID195">
        <v>0</v>
      </c>
      <c r="IE195">
        <v>0</v>
      </c>
      <c r="JB195" t="s">
        <v>2958</v>
      </c>
      <c r="JC195">
        <v>0</v>
      </c>
      <c r="JD195">
        <v>1</v>
      </c>
      <c r="JE195">
        <v>1</v>
      </c>
      <c r="JF195">
        <v>0</v>
      </c>
      <c r="JG195">
        <v>0</v>
      </c>
      <c r="JH195">
        <v>0</v>
      </c>
      <c r="JI195">
        <v>0</v>
      </c>
      <c r="JJ195">
        <v>0</v>
      </c>
      <c r="JK195">
        <v>1</v>
      </c>
      <c r="JL195">
        <v>0</v>
      </c>
      <c r="JM195">
        <v>0</v>
      </c>
      <c r="JN195">
        <v>0</v>
      </c>
      <c r="JO195">
        <v>0</v>
      </c>
      <c r="JP195">
        <v>0</v>
      </c>
      <c r="JQ195">
        <v>0</v>
      </c>
      <c r="JR195">
        <v>0</v>
      </c>
      <c r="JS195">
        <v>3</v>
      </c>
      <c r="JT195">
        <v>8</v>
      </c>
      <c r="KG195" t="s">
        <v>2239</v>
      </c>
      <c r="KH195" t="s">
        <v>2269</v>
      </c>
      <c r="KI195">
        <v>1</v>
      </c>
      <c r="KJ195">
        <v>1</v>
      </c>
      <c r="KK195">
        <v>6500</v>
      </c>
      <c r="KL195">
        <v>100</v>
      </c>
      <c r="KM195" t="s">
        <v>2336</v>
      </c>
      <c r="KP195">
        <v>14</v>
      </c>
      <c r="KQ195">
        <v>3</v>
      </c>
      <c r="KR195">
        <v>0</v>
      </c>
      <c r="KS195">
        <v>30</v>
      </c>
      <c r="KT195">
        <v>75</v>
      </c>
      <c r="KV195" t="s">
        <v>2239</v>
      </c>
      <c r="KW195" t="s">
        <v>2250</v>
      </c>
      <c r="KX195">
        <v>0</v>
      </c>
      <c r="KY195">
        <v>1</v>
      </c>
      <c r="KZ195">
        <v>1</v>
      </c>
      <c r="LB195">
        <v>27000</v>
      </c>
      <c r="LC195">
        <v>27000</v>
      </c>
      <c r="LD195" t="s">
        <v>2336</v>
      </c>
      <c r="LG195">
        <v>14</v>
      </c>
      <c r="LH195">
        <v>3</v>
      </c>
      <c r="LI195">
        <v>0</v>
      </c>
      <c r="LJ195">
        <v>50</v>
      </c>
      <c r="LK195">
        <v>160</v>
      </c>
      <c r="NV195" t="s">
        <v>2239</v>
      </c>
      <c r="NW195">
        <v>8000</v>
      </c>
      <c r="NX195" t="s">
        <v>2336</v>
      </c>
      <c r="OA195">
        <v>14</v>
      </c>
      <c r="OB195">
        <v>3</v>
      </c>
      <c r="OC195">
        <v>0</v>
      </c>
      <c r="OD195">
        <v>40</v>
      </c>
      <c r="OE195">
        <v>150</v>
      </c>
      <c r="QX195" t="s">
        <v>2244</v>
      </c>
      <c r="SF195" t="s">
        <v>2328</v>
      </c>
      <c r="SG195">
        <v>0</v>
      </c>
      <c r="SH195">
        <v>1</v>
      </c>
      <c r="SI195">
        <v>0</v>
      </c>
      <c r="SJ195">
        <v>0</v>
      </c>
      <c r="SK195" t="s">
        <v>2958</v>
      </c>
      <c r="SL195">
        <v>0</v>
      </c>
      <c r="SM195">
        <v>1</v>
      </c>
      <c r="SN195">
        <v>1</v>
      </c>
      <c r="SO195">
        <v>0</v>
      </c>
      <c r="SP195">
        <v>0</v>
      </c>
      <c r="SQ195">
        <v>0</v>
      </c>
      <c r="SR195">
        <v>0</v>
      </c>
      <c r="SS195">
        <v>0</v>
      </c>
      <c r="ST195">
        <v>1</v>
      </c>
      <c r="SU195">
        <v>0</v>
      </c>
      <c r="SV195">
        <v>0</v>
      </c>
      <c r="SW195">
        <v>0</v>
      </c>
      <c r="SX195">
        <v>0</v>
      </c>
      <c r="SY195">
        <v>0</v>
      </c>
      <c r="SZ195">
        <v>0</v>
      </c>
      <c r="TA195">
        <v>0</v>
      </c>
      <c r="TB195" t="s">
        <v>2414</v>
      </c>
      <c r="TC195">
        <v>1</v>
      </c>
      <c r="TD195">
        <v>0</v>
      </c>
      <c r="TE195">
        <v>0</v>
      </c>
      <c r="TF195">
        <v>0</v>
      </c>
      <c r="TG195">
        <v>0</v>
      </c>
      <c r="TH195">
        <v>1</v>
      </c>
      <c r="TI195">
        <v>0</v>
      </c>
      <c r="TJ195">
        <v>0</v>
      </c>
      <c r="TK195">
        <v>0</v>
      </c>
      <c r="TL195">
        <v>0</v>
      </c>
      <c r="TM195">
        <v>0</v>
      </c>
      <c r="TN195">
        <v>0</v>
      </c>
      <c r="AQG195" t="s">
        <v>2959</v>
      </c>
      <c r="AQH195">
        <v>0</v>
      </c>
      <c r="AQI195">
        <v>1</v>
      </c>
      <c r="AQJ195">
        <v>1</v>
      </c>
      <c r="AQK195">
        <v>1</v>
      </c>
      <c r="AQL195">
        <v>1</v>
      </c>
      <c r="AQM195">
        <v>0</v>
      </c>
      <c r="AQN195">
        <v>0</v>
      </c>
      <c r="AQO195">
        <v>0</v>
      </c>
      <c r="AQP195">
        <v>0</v>
      </c>
      <c r="AQQ195">
        <v>0</v>
      </c>
      <c r="AQS195" t="s">
        <v>2960</v>
      </c>
      <c r="AQT195">
        <v>1</v>
      </c>
      <c r="AQU195">
        <v>0</v>
      </c>
      <c r="AQV195">
        <v>1</v>
      </c>
      <c r="AQW195">
        <v>1</v>
      </c>
      <c r="AQX195">
        <v>1</v>
      </c>
      <c r="AQY195">
        <v>1</v>
      </c>
      <c r="AQZ195">
        <v>1</v>
      </c>
      <c r="ARA195">
        <v>1</v>
      </c>
      <c r="ARB195">
        <v>0</v>
      </c>
      <c r="ARC195">
        <v>0</v>
      </c>
      <c r="ARD195">
        <v>0</v>
      </c>
      <c r="ARF195" t="s">
        <v>2304</v>
      </c>
      <c r="ARG195" t="s">
        <v>2305</v>
      </c>
      <c r="ARH195" t="s">
        <v>2325</v>
      </c>
      <c r="ARI195">
        <v>0</v>
      </c>
      <c r="ARJ195">
        <v>1</v>
      </c>
      <c r="ARK195">
        <v>0</v>
      </c>
      <c r="ARL195">
        <v>0</v>
      </c>
      <c r="ARM195">
        <v>0</v>
      </c>
      <c r="ARN195">
        <v>0</v>
      </c>
      <c r="ARO195" t="s">
        <v>2287</v>
      </c>
      <c r="ARP195" t="s">
        <v>2244</v>
      </c>
      <c r="ASA195" t="s">
        <v>2259</v>
      </c>
      <c r="ASB195" t="s">
        <v>2290</v>
      </c>
      <c r="ASC195">
        <v>1</v>
      </c>
      <c r="ASD195">
        <v>0</v>
      </c>
      <c r="ASE195">
        <v>0</v>
      </c>
      <c r="ASF195">
        <v>0</v>
      </c>
      <c r="ASG195">
        <v>0</v>
      </c>
      <c r="ASH195">
        <v>0</v>
      </c>
      <c r="ASI195">
        <v>0</v>
      </c>
      <c r="ASJ195">
        <v>0</v>
      </c>
      <c r="ASK195">
        <v>0</v>
      </c>
      <c r="ASL195">
        <v>0</v>
      </c>
      <c r="ASN195" t="s">
        <v>2290</v>
      </c>
      <c r="ASO195">
        <v>1</v>
      </c>
      <c r="ASP195">
        <v>0</v>
      </c>
      <c r="ASQ195">
        <v>0</v>
      </c>
      <c r="ASR195">
        <v>0</v>
      </c>
      <c r="ASS195">
        <v>0</v>
      </c>
      <c r="AST195">
        <v>0</v>
      </c>
      <c r="ASU195">
        <v>0</v>
      </c>
      <c r="ASV195">
        <v>0</v>
      </c>
      <c r="ASW195">
        <v>0</v>
      </c>
      <c r="ASX195">
        <v>0</v>
      </c>
      <c r="ASZ195" t="s">
        <v>2290</v>
      </c>
      <c r="ATA195">
        <v>1</v>
      </c>
      <c r="ATB195">
        <v>0</v>
      </c>
      <c r="ATC195">
        <v>0</v>
      </c>
      <c r="ATD195">
        <v>0</v>
      </c>
      <c r="ATE195">
        <v>0</v>
      </c>
      <c r="ATF195">
        <v>0</v>
      </c>
      <c r="ATG195">
        <v>0</v>
      </c>
      <c r="ATH195">
        <v>0</v>
      </c>
      <c r="ATI195">
        <v>0</v>
      </c>
      <c r="ATK195" t="s">
        <v>2290</v>
      </c>
      <c r="ATL195">
        <v>1</v>
      </c>
      <c r="ATM195">
        <v>0</v>
      </c>
      <c r="ATN195">
        <v>0</v>
      </c>
      <c r="ATO195">
        <v>0</v>
      </c>
      <c r="ATP195">
        <v>0</v>
      </c>
      <c r="ATQ195">
        <v>0</v>
      </c>
      <c r="ATR195">
        <v>0</v>
      </c>
      <c r="ATS195">
        <v>0</v>
      </c>
      <c r="ATT195">
        <v>0</v>
      </c>
      <c r="ATV195" t="s">
        <v>2264</v>
      </c>
      <c r="ATZ195" t="s">
        <v>2264</v>
      </c>
      <c r="AUI195">
        <v>546225330</v>
      </c>
      <c r="AUJ195" s="165">
        <v>45376.051400462973</v>
      </c>
      <c r="AUM195" t="s">
        <v>2265</v>
      </c>
      <c r="AUN195" t="s">
        <v>2266</v>
      </c>
      <c r="AUO195" t="s">
        <v>2267</v>
      </c>
    </row>
    <row r="196" spans="1:987 1034:1237" x14ac:dyDescent="0.35">
      <c r="A196">
        <v>195</v>
      </c>
      <c r="B196" t="s">
        <v>2961</v>
      </c>
      <c r="C196" s="165">
        <v>45373</v>
      </c>
      <c r="D196" t="s">
        <v>2855</v>
      </c>
      <c r="E196" t="s">
        <v>2856</v>
      </c>
      <c r="F196" s="165">
        <v>45373.479339780097</v>
      </c>
      <c r="G196" s="165">
        <v>45376.360724166669</v>
      </c>
      <c r="H196" t="s">
        <v>2229</v>
      </c>
      <c r="K196" t="s">
        <v>2671</v>
      </c>
      <c r="L196" s="165">
        <v>45375</v>
      </c>
      <c r="M196" t="s">
        <v>81</v>
      </c>
      <c r="N196" t="s">
        <v>2296</v>
      </c>
      <c r="O196" t="s">
        <v>84</v>
      </c>
      <c r="P196" t="s">
        <v>2233</v>
      </c>
      <c r="S196" t="s">
        <v>2673</v>
      </c>
      <c r="T196" t="s">
        <v>2857</v>
      </c>
      <c r="V196" t="s">
        <v>2236</v>
      </c>
      <c r="X196" t="s">
        <v>510</v>
      </c>
      <c r="AA196" t="s">
        <v>2300</v>
      </c>
      <c r="AB196">
        <v>0</v>
      </c>
      <c r="AC196">
        <v>0</v>
      </c>
      <c r="AD196">
        <v>1</v>
      </c>
      <c r="AE196">
        <v>0</v>
      </c>
      <c r="AF196">
        <v>1</v>
      </c>
      <c r="AI196"/>
      <c r="BH196" t="s">
        <v>2242</v>
      </c>
      <c r="BI196" t="s">
        <v>2301</v>
      </c>
      <c r="BJ196">
        <v>1</v>
      </c>
      <c r="BK196">
        <v>1</v>
      </c>
      <c r="BL196">
        <v>500</v>
      </c>
      <c r="BM196">
        <v>300</v>
      </c>
      <c r="BN196" t="s">
        <v>2240</v>
      </c>
      <c r="BQ196">
        <v>30</v>
      </c>
      <c r="BR196">
        <v>3</v>
      </c>
      <c r="BS196">
        <v>0</v>
      </c>
      <c r="BT196">
        <v>2000</v>
      </c>
      <c r="BU196">
        <v>2000</v>
      </c>
      <c r="BW196" t="s">
        <v>2244</v>
      </c>
      <c r="CS196" t="s">
        <v>2245</v>
      </c>
      <c r="CT196">
        <v>1</v>
      </c>
      <c r="CU196">
        <v>0</v>
      </c>
      <c r="CV196">
        <v>0</v>
      </c>
      <c r="CW196">
        <v>0</v>
      </c>
      <c r="EK196" t="s">
        <v>2858</v>
      </c>
      <c r="EL196">
        <v>1</v>
      </c>
      <c r="EM196">
        <v>1</v>
      </c>
      <c r="EN196">
        <v>1</v>
      </c>
      <c r="EO196">
        <v>0</v>
      </c>
      <c r="EP196">
        <v>0</v>
      </c>
      <c r="EQ196">
        <v>3</v>
      </c>
      <c r="ES196" t="s">
        <v>2242</v>
      </c>
      <c r="ET196">
        <v>4000</v>
      </c>
      <c r="EU196" t="s">
        <v>2240</v>
      </c>
      <c r="EX196">
        <v>30</v>
      </c>
      <c r="EY196">
        <v>3</v>
      </c>
      <c r="EZ196">
        <v>0</v>
      </c>
      <c r="FA196">
        <v>100</v>
      </c>
      <c r="FB196">
        <v>100</v>
      </c>
      <c r="FD196" t="s">
        <v>2242</v>
      </c>
      <c r="FE196">
        <v>30000</v>
      </c>
      <c r="FF196" t="s">
        <v>2240</v>
      </c>
      <c r="FI196">
        <v>30</v>
      </c>
      <c r="FJ196">
        <v>3</v>
      </c>
      <c r="FK196">
        <v>0</v>
      </c>
      <c r="FL196">
        <v>50</v>
      </c>
      <c r="FM196">
        <v>50</v>
      </c>
      <c r="FO196" t="s">
        <v>2242</v>
      </c>
      <c r="FP196">
        <v>1000</v>
      </c>
      <c r="FQ196" t="s">
        <v>2240</v>
      </c>
      <c r="FT196">
        <v>60</v>
      </c>
      <c r="FU196">
        <v>3</v>
      </c>
      <c r="FV196">
        <v>0</v>
      </c>
      <c r="FW196">
        <v>100</v>
      </c>
      <c r="FX196">
        <v>100</v>
      </c>
      <c r="GK196" t="s">
        <v>2244</v>
      </c>
      <c r="HH196" t="s">
        <v>2245</v>
      </c>
      <c r="HI196">
        <v>1</v>
      </c>
      <c r="HJ196">
        <v>0</v>
      </c>
      <c r="HK196">
        <v>0</v>
      </c>
      <c r="HL196">
        <v>0</v>
      </c>
      <c r="JB196" t="s">
        <v>2859</v>
      </c>
      <c r="JC196">
        <v>0</v>
      </c>
      <c r="JD196">
        <v>0</v>
      </c>
      <c r="JE196">
        <v>0</v>
      </c>
      <c r="JF196">
        <v>0</v>
      </c>
      <c r="JG196">
        <v>0</v>
      </c>
      <c r="JH196">
        <v>0</v>
      </c>
      <c r="JI196">
        <v>0</v>
      </c>
      <c r="JJ196">
        <v>0</v>
      </c>
      <c r="JK196">
        <v>0</v>
      </c>
      <c r="JL196">
        <v>1</v>
      </c>
      <c r="JM196">
        <v>0</v>
      </c>
      <c r="JN196">
        <v>0</v>
      </c>
      <c r="JO196">
        <v>1</v>
      </c>
      <c r="JP196">
        <v>0</v>
      </c>
      <c r="JQ196">
        <v>1</v>
      </c>
      <c r="JR196">
        <v>0</v>
      </c>
      <c r="JS196">
        <v>3</v>
      </c>
      <c r="JT196">
        <v>7</v>
      </c>
      <c r="OG196" t="s">
        <v>2242</v>
      </c>
      <c r="OH196">
        <v>3000</v>
      </c>
      <c r="OI196" t="s">
        <v>2240</v>
      </c>
      <c r="OL196">
        <v>60</v>
      </c>
      <c r="OM196">
        <v>3</v>
      </c>
      <c r="ON196">
        <v>0</v>
      </c>
      <c r="OO196">
        <v>50</v>
      </c>
      <c r="OP196">
        <v>50</v>
      </c>
      <c r="PN196" t="s">
        <v>2242</v>
      </c>
      <c r="PO196">
        <v>1500</v>
      </c>
      <c r="PP196" t="s">
        <v>2240</v>
      </c>
      <c r="PS196">
        <v>90</v>
      </c>
      <c r="PT196">
        <v>3</v>
      </c>
      <c r="PU196">
        <v>0</v>
      </c>
      <c r="PV196">
        <v>100</v>
      </c>
      <c r="PW196">
        <v>100</v>
      </c>
      <c r="QM196" t="s">
        <v>2242</v>
      </c>
      <c r="QN196">
        <v>200</v>
      </c>
      <c r="QO196" t="s">
        <v>2240</v>
      </c>
      <c r="QR196">
        <v>60</v>
      </c>
      <c r="QS196">
        <v>3</v>
      </c>
      <c r="QT196">
        <v>0</v>
      </c>
      <c r="QU196">
        <v>100</v>
      </c>
      <c r="QV196">
        <v>100</v>
      </c>
      <c r="QX196" t="s">
        <v>2244</v>
      </c>
      <c r="SF196" t="s">
        <v>2245</v>
      </c>
      <c r="SG196">
        <v>1</v>
      </c>
      <c r="SH196">
        <v>0</v>
      </c>
      <c r="SI196">
        <v>0</v>
      </c>
      <c r="SJ196">
        <v>0</v>
      </c>
      <c r="AQG196" t="s">
        <v>2290</v>
      </c>
      <c r="AQH196">
        <v>1</v>
      </c>
      <c r="AQI196">
        <v>0</v>
      </c>
      <c r="AQJ196">
        <v>0</v>
      </c>
      <c r="AQK196">
        <v>0</v>
      </c>
      <c r="AQL196">
        <v>0</v>
      </c>
      <c r="AQM196">
        <v>0</v>
      </c>
      <c r="AQN196">
        <v>0</v>
      </c>
      <c r="AQO196">
        <v>0</v>
      </c>
      <c r="AQP196">
        <v>0</v>
      </c>
      <c r="AQQ196">
        <v>0</v>
      </c>
      <c r="AQS196" t="s">
        <v>2256</v>
      </c>
      <c r="AQT196">
        <v>0</v>
      </c>
      <c r="AQU196">
        <v>0</v>
      </c>
      <c r="AQV196">
        <v>1</v>
      </c>
      <c r="AQW196">
        <v>1</v>
      </c>
      <c r="AQX196">
        <v>0</v>
      </c>
      <c r="AQY196">
        <v>0</v>
      </c>
      <c r="AQZ196">
        <v>0</v>
      </c>
      <c r="ARA196">
        <v>0</v>
      </c>
      <c r="ARB196">
        <v>0</v>
      </c>
      <c r="ARC196">
        <v>0</v>
      </c>
      <c r="ARD196">
        <v>0</v>
      </c>
      <c r="ARF196" t="s">
        <v>2257</v>
      </c>
      <c r="ARG196" t="s">
        <v>2258</v>
      </c>
      <c r="ARH196" t="s">
        <v>2244</v>
      </c>
      <c r="ARI196">
        <v>1</v>
      </c>
      <c r="ARJ196">
        <v>0</v>
      </c>
      <c r="ARK196">
        <v>0</v>
      </c>
      <c r="ARL196">
        <v>0</v>
      </c>
      <c r="ARM196">
        <v>0</v>
      </c>
      <c r="ARN196">
        <v>0</v>
      </c>
      <c r="ARP196" t="s">
        <v>510</v>
      </c>
      <c r="ASA196" t="s">
        <v>2259</v>
      </c>
      <c r="ASB196" t="s">
        <v>2290</v>
      </c>
      <c r="ASC196">
        <v>1</v>
      </c>
      <c r="ASD196">
        <v>0</v>
      </c>
      <c r="ASE196">
        <v>0</v>
      </c>
      <c r="ASF196">
        <v>0</v>
      </c>
      <c r="ASG196">
        <v>0</v>
      </c>
      <c r="ASH196">
        <v>0</v>
      </c>
      <c r="ASI196">
        <v>0</v>
      </c>
      <c r="ASJ196">
        <v>0</v>
      </c>
      <c r="ASK196">
        <v>0</v>
      </c>
      <c r="ASL196">
        <v>0</v>
      </c>
      <c r="ASN196" t="s">
        <v>2290</v>
      </c>
      <c r="ASO196">
        <v>1</v>
      </c>
      <c r="ASP196">
        <v>0</v>
      </c>
      <c r="ASQ196">
        <v>0</v>
      </c>
      <c r="ASR196">
        <v>0</v>
      </c>
      <c r="ASS196">
        <v>0</v>
      </c>
      <c r="AST196">
        <v>0</v>
      </c>
      <c r="ASU196">
        <v>0</v>
      </c>
      <c r="ASV196">
        <v>0</v>
      </c>
      <c r="ASW196">
        <v>0</v>
      </c>
      <c r="ASX196">
        <v>0</v>
      </c>
      <c r="ASZ196" t="s">
        <v>2290</v>
      </c>
      <c r="ATA196">
        <v>1</v>
      </c>
      <c r="ATB196">
        <v>0</v>
      </c>
      <c r="ATC196">
        <v>0</v>
      </c>
      <c r="ATD196">
        <v>0</v>
      </c>
      <c r="ATE196">
        <v>0</v>
      </c>
      <c r="ATF196">
        <v>0</v>
      </c>
      <c r="ATG196">
        <v>0</v>
      </c>
      <c r="ATH196">
        <v>0</v>
      </c>
      <c r="ATI196">
        <v>0</v>
      </c>
      <c r="ATK196" t="s">
        <v>2290</v>
      </c>
      <c r="ATL196">
        <v>1</v>
      </c>
      <c r="ATM196">
        <v>0</v>
      </c>
      <c r="ATN196">
        <v>0</v>
      </c>
      <c r="ATO196">
        <v>0</v>
      </c>
      <c r="ATP196">
        <v>0</v>
      </c>
      <c r="ATQ196">
        <v>0</v>
      </c>
      <c r="ATR196">
        <v>0</v>
      </c>
      <c r="ATS196">
        <v>0</v>
      </c>
      <c r="ATT196">
        <v>0</v>
      </c>
      <c r="ATV196" t="s">
        <v>2264</v>
      </c>
      <c r="ATZ196" t="s">
        <v>2264</v>
      </c>
      <c r="AUI196">
        <v>546326562</v>
      </c>
      <c r="AUJ196" s="165">
        <v>45376.366053240738</v>
      </c>
      <c r="AUM196" t="s">
        <v>2265</v>
      </c>
      <c r="AUN196" t="s">
        <v>2266</v>
      </c>
      <c r="AUO196" t="s">
        <v>2267</v>
      </c>
    </row>
    <row r="197" spans="1:987 1034:1237" x14ac:dyDescent="0.35">
      <c r="A197">
        <v>196</v>
      </c>
      <c r="B197" t="s">
        <v>2962</v>
      </c>
      <c r="C197" s="165">
        <v>45373</v>
      </c>
      <c r="D197" t="s">
        <v>2855</v>
      </c>
      <c r="E197" t="s">
        <v>2856</v>
      </c>
      <c r="F197" s="165">
        <v>45373.48730025463</v>
      </c>
      <c r="G197" s="165">
        <v>45376.361928067126</v>
      </c>
      <c r="H197" t="s">
        <v>2229</v>
      </c>
      <c r="K197" t="s">
        <v>2671</v>
      </c>
      <c r="L197" s="165">
        <v>45375</v>
      </c>
      <c r="M197" t="s">
        <v>81</v>
      </c>
      <c r="N197" t="s">
        <v>2296</v>
      </c>
      <c r="O197" t="s">
        <v>84</v>
      </c>
      <c r="P197" t="s">
        <v>2233</v>
      </c>
      <c r="S197" t="s">
        <v>2673</v>
      </c>
      <c r="T197" t="s">
        <v>2857</v>
      </c>
      <c r="V197" t="s">
        <v>2236</v>
      </c>
      <c r="X197" t="s">
        <v>510</v>
      </c>
      <c r="AA197" t="s">
        <v>2290</v>
      </c>
      <c r="AB197">
        <v>0</v>
      </c>
      <c r="AC197">
        <v>0</v>
      </c>
      <c r="AD197">
        <v>0</v>
      </c>
      <c r="AE197">
        <v>1</v>
      </c>
      <c r="AF197">
        <v>1</v>
      </c>
      <c r="AI197"/>
      <c r="EK197" t="s">
        <v>2858</v>
      </c>
      <c r="EL197">
        <v>1</v>
      </c>
      <c r="EM197">
        <v>1</v>
      </c>
      <c r="EN197">
        <v>1</v>
      </c>
      <c r="EO197">
        <v>0</v>
      </c>
      <c r="EP197">
        <v>0</v>
      </c>
      <c r="EQ197">
        <v>3</v>
      </c>
      <c r="ES197" t="s">
        <v>2242</v>
      </c>
      <c r="ET197">
        <v>4250</v>
      </c>
      <c r="EU197" t="s">
        <v>2240</v>
      </c>
      <c r="EX197">
        <v>90</v>
      </c>
      <c r="EY197">
        <v>7</v>
      </c>
      <c r="EZ197">
        <v>0</v>
      </c>
      <c r="FA197">
        <v>10</v>
      </c>
      <c r="FB197">
        <v>0</v>
      </c>
      <c r="FD197" t="s">
        <v>2242</v>
      </c>
      <c r="FE197">
        <v>30500</v>
      </c>
      <c r="FF197" t="s">
        <v>2240</v>
      </c>
      <c r="FI197">
        <v>90</v>
      </c>
      <c r="FJ197">
        <v>7</v>
      </c>
      <c r="FK197">
        <v>0</v>
      </c>
      <c r="FL197">
        <v>10</v>
      </c>
      <c r="FM197">
        <v>0</v>
      </c>
      <c r="FO197" t="s">
        <v>2242</v>
      </c>
      <c r="FP197">
        <v>1000</v>
      </c>
      <c r="FQ197" t="s">
        <v>2240</v>
      </c>
      <c r="FT197">
        <v>90</v>
      </c>
      <c r="FU197">
        <v>7</v>
      </c>
      <c r="FV197">
        <v>0</v>
      </c>
      <c r="FW197">
        <v>20</v>
      </c>
      <c r="FX197">
        <v>0</v>
      </c>
      <c r="GK197" t="s">
        <v>2244</v>
      </c>
      <c r="HH197" t="s">
        <v>2245</v>
      </c>
      <c r="HI197">
        <v>1</v>
      </c>
      <c r="HJ197">
        <v>0</v>
      </c>
      <c r="HK197">
        <v>0</v>
      </c>
      <c r="HL197">
        <v>0</v>
      </c>
      <c r="JB197" t="s">
        <v>2963</v>
      </c>
      <c r="JC197">
        <v>0</v>
      </c>
      <c r="JD197">
        <v>0</v>
      </c>
      <c r="JE197">
        <v>0</v>
      </c>
      <c r="JF197">
        <v>1</v>
      </c>
      <c r="JG197">
        <v>1</v>
      </c>
      <c r="JH197">
        <v>0</v>
      </c>
      <c r="JI197">
        <v>0</v>
      </c>
      <c r="JJ197">
        <v>0</v>
      </c>
      <c r="JK197">
        <v>0</v>
      </c>
      <c r="JL197">
        <v>1</v>
      </c>
      <c r="JM197">
        <v>1</v>
      </c>
      <c r="JN197">
        <v>0</v>
      </c>
      <c r="JO197">
        <v>1</v>
      </c>
      <c r="JP197">
        <v>1</v>
      </c>
      <c r="JQ197">
        <v>1</v>
      </c>
      <c r="JR197">
        <v>0</v>
      </c>
      <c r="JS197">
        <v>7</v>
      </c>
      <c r="JT197">
        <v>11</v>
      </c>
      <c r="LM197" t="s">
        <v>2242</v>
      </c>
      <c r="LN197">
        <v>7000</v>
      </c>
      <c r="LO197" t="s">
        <v>2240</v>
      </c>
      <c r="LR197">
        <v>30</v>
      </c>
      <c r="LS197">
        <v>7</v>
      </c>
      <c r="LT197">
        <v>0</v>
      </c>
      <c r="LU197">
        <v>20</v>
      </c>
      <c r="LV197">
        <v>0</v>
      </c>
      <c r="LX197" t="s">
        <v>2242</v>
      </c>
      <c r="LY197">
        <v>5500</v>
      </c>
      <c r="LZ197" t="s">
        <v>2240</v>
      </c>
      <c r="MC197">
        <v>30</v>
      </c>
      <c r="MD197">
        <v>7</v>
      </c>
      <c r="ME197">
        <v>0</v>
      </c>
      <c r="MF197">
        <v>20</v>
      </c>
      <c r="MG197">
        <v>0</v>
      </c>
      <c r="OG197" t="s">
        <v>2242</v>
      </c>
      <c r="OH197">
        <v>3000</v>
      </c>
      <c r="OI197" t="s">
        <v>2240</v>
      </c>
      <c r="OL197">
        <v>30</v>
      </c>
      <c r="OM197">
        <v>7</v>
      </c>
      <c r="ON197">
        <v>0</v>
      </c>
      <c r="OO197">
        <v>50</v>
      </c>
      <c r="OP197">
        <v>0</v>
      </c>
      <c r="OR197" t="s">
        <v>2242</v>
      </c>
      <c r="OS197">
        <v>2000</v>
      </c>
      <c r="OT197" t="s">
        <v>2240</v>
      </c>
      <c r="OW197">
        <v>60</v>
      </c>
      <c r="OX197">
        <v>7</v>
      </c>
      <c r="OY197">
        <v>0</v>
      </c>
      <c r="OZ197">
        <v>20</v>
      </c>
      <c r="PA197">
        <v>0</v>
      </c>
      <c r="PN197" t="s">
        <v>2242</v>
      </c>
      <c r="PO197">
        <v>1500</v>
      </c>
      <c r="PP197" t="s">
        <v>2240</v>
      </c>
      <c r="PS197">
        <v>60</v>
      </c>
      <c r="PT197">
        <v>7</v>
      </c>
      <c r="PU197">
        <v>0</v>
      </c>
      <c r="PV197">
        <v>50</v>
      </c>
      <c r="PW197">
        <v>0</v>
      </c>
      <c r="PY197" t="s">
        <v>2242</v>
      </c>
      <c r="PZ197" t="s">
        <v>2236</v>
      </c>
      <c r="QA197">
        <v>4500</v>
      </c>
      <c r="QD197" t="s">
        <v>2240</v>
      </c>
      <c r="QG197">
        <v>60</v>
      </c>
      <c r="QH197">
        <v>7</v>
      </c>
      <c r="QI197">
        <v>0</v>
      </c>
      <c r="QJ197">
        <v>50</v>
      </c>
      <c r="QK197">
        <v>0</v>
      </c>
      <c r="QM197" t="s">
        <v>2242</v>
      </c>
      <c r="QN197">
        <v>200</v>
      </c>
      <c r="QO197" t="s">
        <v>2240</v>
      </c>
      <c r="QR197">
        <v>60</v>
      </c>
      <c r="QS197">
        <v>7</v>
      </c>
      <c r="QT197">
        <v>0</v>
      </c>
      <c r="QU197">
        <v>50</v>
      </c>
      <c r="QV197">
        <v>0</v>
      </c>
      <c r="QX197" t="s">
        <v>2244</v>
      </c>
      <c r="SF197" t="s">
        <v>2245</v>
      </c>
      <c r="SG197">
        <v>1</v>
      </c>
      <c r="SH197">
        <v>0</v>
      </c>
      <c r="SI197">
        <v>0</v>
      </c>
      <c r="SJ197">
        <v>0</v>
      </c>
      <c r="AQG197" t="s">
        <v>2290</v>
      </c>
      <c r="AQH197">
        <v>1</v>
      </c>
      <c r="AQI197">
        <v>0</v>
      </c>
      <c r="AQJ197">
        <v>0</v>
      </c>
      <c r="AQK197">
        <v>0</v>
      </c>
      <c r="AQL197">
        <v>0</v>
      </c>
      <c r="AQM197">
        <v>0</v>
      </c>
      <c r="AQN197">
        <v>0</v>
      </c>
      <c r="AQO197">
        <v>0</v>
      </c>
      <c r="AQP197">
        <v>0</v>
      </c>
      <c r="AQQ197">
        <v>0</v>
      </c>
      <c r="AQS197" t="s">
        <v>2256</v>
      </c>
      <c r="AQT197">
        <v>0</v>
      </c>
      <c r="AQU197">
        <v>0</v>
      </c>
      <c r="AQV197">
        <v>1</v>
      </c>
      <c r="AQW197">
        <v>1</v>
      </c>
      <c r="AQX197">
        <v>0</v>
      </c>
      <c r="AQY197">
        <v>0</v>
      </c>
      <c r="AQZ197">
        <v>0</v>
      </c>
      <c r="ARA197">
        <v>0</v>
      </c>
      <c r="ARB197">
        <v>0</v>
      </c>
      <c r="ARC197">
        <v>0</v>
      </c>
      <c r="ARD197">
        <v>0</v>
      </c>
      <c r="ARF197" t="s">
        <v>2257</v>
      </c>
      <c r="ARG197" t="s">
        <v>2331</v>
      </c>
      <c r="ARH197" t="s">
        <v>2325</v>
      </c>
      <c r="ARI197">
        <v>0</v>
      </c>
      <c r="ARJ197">
        <v>1</v>
      </c>
      <c r="ARK197">
        <v>0</v>
      </c>
      <c r="ARL197">
        <v>0</v>
      </c>
      <c r="ARM197">
        <v>0</v>
      </c>
      <c r="ARN197">
        <v>0</v>
      </c>
      <c r="ARP197" t="s">
        <v>510</v>
      </c>
      <c r="ASA197" t="s">
        <v>2259</v>
      </c>
      <c r="ASB197" t="s">
        <v>2290</v>
      </c>
      <c r="ASC197">
        <v>1</v>
      </c>
      <c r="ASD197">
        <v>0</v>
      </c>
      <c r="ASE197">
        <v>0</v>
      </c>
      <c r="ASF197">
        <v>0</v>
      </c>
      <c r="ASG197">
        <v>0</v>
      </c>
      <c r="ASH197">
        <v>0</v>
      </c>
      <c r="ASI197">
        <v>0</v>
      </c>
      <c r="ASJ197">
        <v>0</v>
      </c>
      <c r="ASK197">
        <v>0</v>
      </c>
      <c r="ASL197">
        <v>0</v>
      </c>
      <c r="ASN197" t="s">
        <v>2290</v>
      </c>
      <c r="ASO197">
        <v>1</v>
      </c>
      <c r="ASP197">
        <v>0</v>
      </c>
      <c r="ASQ197">
        <v>0</v>
      </c>
      <c r="ASR197">
        <v>0</v>
      </c>
      <c r="ASS197">
        <v>0</v>
      </c>
      <c r="AST197">
        <v>0</v>
      </c>
      <c r="ASU197">
        <v>0</v>
      </c>
      <c r="ASV197">
        <v>0</v>
      </c>
      <c r="ASW197">
        <v>0</v>
      </c>
      <c r="ASX197">
        <v>0</v>
      </c>
      <c r="ASZ197" t="s">
        <v>2290</v>
      </c>
      <c r="ATA197">
        <v>1</v>
      </c>
      <c r="ATB197">
        <v>0</v>
      </c>
      <c r="ATC197">
        <v>0</v>
      </c>
      <c r="ATD197">
        <v>0</v>
      </c>
      <c r="ATE197">
        <v>0</v>
      </c>
      <c r="ATF197">
        <v>0</v>
      </c>
      <c r="ATG197">
        <v>0</v>
      </c>
      <c r="ATH197">
        <v>0</v>
      </c>
      <c r="ATI197">
        <v>0</v>
      </c>
      <c r="ATK197" t="s">
        <v>2290</v>
      </c>
      <c r="ATL197">
        <v>1</v>
      </c>
      <c r="ATM197">
        <v>0</v>
      </c>
      <c r="ATN197">
        <v>0</v>
      </c>
      <c r="ATO197">
        <v>0</v>
      </c>
      <c r="ATP197">
        <v>0</v>
      </c>
      <c r="ATQ197">
        <v>0</v>
      </c>
      <c r="ATR197">
        <v>0</v>
      </c>
      <c r="ATS197">
        <v>0</v>
      </c>
      <c r="ATT197">
        <v>0</v>
      </c>
      <c r="ATV197" t="s">
        <v>2264</v>
      </c>
      <c r="ATZ197" t="s">
        <v>2264</v>
      </c>
      <c r="AUI197">
        <v>546326718</v>
      </c>
      <c r="AUJ197" s="165">
        <v>45376.366354166668</v>
      </c>
      <c r="AUM197" t="s">
        <v>2265</v>
      </c>
      <c r="AUN197" t="s">
        <v>2266</v>
      </c>
      <c r="AUO197" t="s">
        <v>2267</v>
      </c>
    </row>
    <row r="198" spans="1:987 1034:1237" x14ac:dyDescent="0.35">
      <c r="A198">
        <v>197</v>
      </c>
      <c r="B198" t="s">
        <v>2964</v>
      </c>
      <c r="C198" s="165">
        <v>45373</v>
      </c>
      <c r="D198" t="s">
        <v>2855</v>
      </c>
      <c r="E198" t="s">
        <v>2856</v>
      </c>
      <c r="F198" s="165">
        <v>45373.502314224534</v>
      </c>
      <c r="G198" s="165">
        <v>45376.365682314812</v>
      </c>
      <c r="H198" t="s">
        <v>2229</v>
      </c>
      <c r="K198" t="s">
        <v>2671</v>
      </c>
      <c r="L198" s="165">
        <v>45375</v>
      </c>
      <c r="M198" t="s">
        <v>81</v>
      </c>
      <c r="N198" t="s">
        <v>2296</v>
      </c>
      <c r="O198" t="s">
        <v>84</v>
      </c>
      <c r="P198" t="s">
        <v>2233</v>
      </c>
      <c r="S198" t="s">
        <v>2673</v>
      </c>
      <c r="T198" t="s">
        <v>2857</v>
      </c>
      <c r="V198" t="s">
        <v>2236</v>
      </c>
      <c r="X198" t="s">
        <v>510</v>
      </c>
      <c r="AA198" t="s">
        <v>2290</v>
      </c>
      <c r="AB198">
        <v>0</v>
      </c>
      <c r="AC198">
        <v>0</v>
      </c>
      <c r="AD198">
        <v>0</v>
      </c>
      <c r="AE198">
        <v>1</v>
      </c>
      <c r="AF198">
        <v>1</v>
      </c>
      <c r="AI198"/>
      <c r="EK198" t="s">
        <v>2290</v>
      </c>
      <c r="EL198">
        <v>0</v>
      </c>
      <c r="EM198">
        <v>0</v>
      </c>
      <c r="EN198">
        <v>0</v>
      </c>
      <c r="EO198">
        <v>0</v>
      </c>
      <c r="EP198">
        <v>1</v>
      </c>
      <c r="EQ198">
        <v>1</v>
      </c>
      <c r="JB198" t="s">
        <v>2965</v>
      </c>
      <c r="JC198">
        <v>0</v>
      </c>
      <c r="JD198">
        <v>0</v>
      </c>
      <c r="JE198">
        <v>0</v>
      </c>
      <c r="JF198">
        <v>1</v>
      </c>
      <c r="JG198">
        <v>1</v>
      </c>
      <c r="JH198">
        <v>1</v>
      </c>
      <c r="JI198">
        <v>1</v>
      </c>
      <c r="JJ198">
        <v>1</v>
      </c>
      <c r="JK198">
        <v>1</v>
      </c>
      <c r="JL198">
        <v>0</v>
      </c>
      <c r="JM198">
        <v>1</v>
      </c>
      <c r="JN198">
        <v>0</v>
      </c>
      <c r="JO198">
        <v>0</v>
      </c>
      <c r="JP198">
        <v>1</v>
      </c>
      <c r="JQ198">
        <v>0</v>
      </c>
      <c r="JR198">
        <v>0</v>
      </c>
      <c r="JS198">
        <v>8</v>
      </c>
      <c r="JT198">
        <v>10</v>
      </c>
      <c r="LM198" t="s">
        <v>2242</v>
      </c>
      <c r="LN198">
        <v>7500</v>
      </c>
      <c r="LO198" t="s">
        <v>2240</v>
      </c>
      <c r="LR198">
        <v>90</v>
      </c>
      <c r="LS198">
        <v>3</v>
      </c>
      <c r="LT198">
        <v>0</v>
      </c>
      <c r="LU198">
        <v>20</v>
      </c>
      <c r="LV198">
        <v>20</v>
      </c>
      <c r="LX198" t="s">
        <v>2242</v>
      </c>
      <c r="LY198">
        <v>5000</v>
      </c>
      <c r="LZ198" t="s">
        <v>2240</v>
      </c>
      <c r="MC198">
        <v>90</v>
      </c>
      <c r="MD198">
        <v>3</v>
      </c>
      <c r="ME198">
        <v>0</v>
      </c>
      <c r="MF198">
        <v>20</v>
      </c>
      <c r="MG198">
        <v>20</v>
      </c>
      <c r="MI198" t="s">
        <v>2242</v>
      </c>
      <c r="MJ198">
        <v>300</v>
      </c>
      <c r="MK198" t="s">
        <v>2240</v>
      </c>
      <c r="MN198">
        <v>30</v>
      </c>
      <c r="MO198">
        <v>3</v>
      </c>
      <c r="MP198">
        <v>0</v>
      </c>
      <c r="MQ198">
        <v>50</v>
      </c>
      <c r="MR198">
        <v>50</v>
      </c>
      <c r="MT198" t="s">
        <v>2242</v>
      </c>
      <c r="MU198">
        <v>150</v>
      </c>
      <c r="MV198" t="s">
        <v>2240</v>
      </c>
      <c r="MY198">
        <v>30</v>
      </c>
      <c r="MZ198">
        <v>3</v>
      </c>
      <c r="NA198">
        <v>0</v>
      </c>
      <c r="NB198">
        <v>50</v>
      </c>
      <c r="NC198">
        <v>50</v>
      </c>
      <c r="NE198" t="s">
        <v>2242</v>
      </c>
      <c r="NF198" t="s">
        <v>2317</v>
      </c>
      <c r="NG198">
        <v>0</v>
      </c>
      <c r="NH198">
        <v>1</v>
      </c>
      <c r="NI198">
        <v>0</v>
      </c>
      <c r="NK198">
        <v>1750</v>
      </c>
      <c r="NM198" t="s">
        <v>2240</v>
      </c>
      <c r="NP198">
        <v>60</v>
      </c>
      <c r="NQ198">
        <v>3</v>
      </c>
      <c r="NR198">
        <v>0</v>
      </c>
      <c r="NS198">
        <v>20</v>
      </c>
      <c r="NT198">
        <v>20</v>
      </c>
      <c r="NV198" t="s">
        <v>2242</v>
      </c>
      <c r="NW198">
        <v>4000</v>
      </c>
      <c r="NX198" t="s">
        <v>2240</v>
      </c>
      <c r="OA198">
        <v>60</v>
      </c>
      <c r="OB198">
        <v>3</v>
      </c>
      <c r="OC198">
        <v>0</v>
      </c>
      <c r="OD198">
        <v>20</v>
      </c>
      <c r="OE198">
        <v>20</v>
      </c>
      <c r="OR198" t="s">
        <v>2242</v>
      </c>
      <c r="OS198">
        <v>2000</v>
      </c>
      <c r="OT198" t="s">
        <v>2240</v>
      </c>
      <c r="OW198">
        <v>60</v>
      </c>
      <c r="OX198">
        <v>3</v>
      </c>
      <c r="OY198">
        <v>0</v>
      </c>
      <c r="OZ198">
        <v>20</v>
      </c>
      <c r="PA198">
        <v>20</v>
      </c>
      <c r="PY198" t="s">
        <v>2242</v>
      </c>
      <c r="PZ198" t="s">
        <v>2236</v>
      </c>
      <c r="QA198">
        <v>4500</v>
      </c>
      <c r="QD198" t="s">
        <v>2240</v>
      </c>
      <c r="QG198">
        <v>60</v>
      </c>
      <c r="QH198">
        <v>3</v>
      </c>
      <c r="QI198">
        <v>0</v>
      </c>
      <c r="QJ198">
        <v>50</v>
      </c>
      <c r="QK198">
        <v>50</v>
      </c>
      <c r="QX198" t="s">
        <v>2244</v>
      </c>
      <c r="SF198" t="s">
        <v>2245</v>
      </c>
      <c r="SG198">
        <v>1</v>
      </c>
      <c r="SH198">
        <v>0</v>
      </c>
      <c r="SI198">
        <v>0</v>
      </c>
      <c r="SJ198">
        <v>0</v>
      </c>
      <c r="AQG198" t="s">
        <v>2290</v>
      </c>
      <c r="AQH198">
        <v>1</v>
      </c>
      <c r="AQI198">
        <v>0</v>
      </c>
      <c r="AQJ198">
        <v>0</v>
      </c>
      <c r="AQK198">
        <v>0</v>
      </c>
      <c r="AQL198">
        <v>0</v>
      </c>
      <c r="AQM198">
        <v>0</v>
      </c>
      <c r="AQN198">
        <v>0</v>
      </c>
      <c r="AQO198">
        <v>0</v>
      </c>
      <c r="AQP198">
        <v>0</v>
      </c>
      <c r="AQQ198">
        <v>0</v>
      </c>
      <c r="AQS198" t="s">
        <v>2871</v>
      </c>
      <c r="AQT198">
        <v>0</v>
      </c>
      <c r="AQU198">
        <v>0</v>
      </c>
      <c r="AQV198">
        <v>1</v>
      </c>
      <c r="AQW198">
        <v>1</v>
      </c>
      <c r="AQX198">
        <v>0</v>
      </c>
      <c r="AQY198">
        <v>0</v>
      </c>
      <c r="AQZ198">
        <v>0</v>
      </c>
      <c r="ARA198">
        <v>0</v>
      </c>
      <c r="ARB198">
        <v>0</v>
      </c>
      <c r="ARC198">
        <v>0</v>
      </c>
      <c r="ARD198">
        <v>0</v>
      </c>
      <c r="ARF198" t="s">
        <v>2257</v>
      </c>
      <c r="ARG198" t="s">
        <v>2331</v>
      </c>
      <c r="ARH198" t="s">
        <v>2325</v>
      </c>
      <c r="ARI198">
        <v>0</v>
      </c>
      <c r="ARJ198">
        <v>1</v>
      </c>
      <c r="ARK198">
        <v>0</v>
      </c>
      <c r="ARL198">
        <v>0</v>
      </c>
      <c r="ARM198">
        <v>0</v>
      </c>
      <c r="ARN198">
        <v>0</v>
      </c>
      <c r="ARP198" t="s">
        <v>510</v>
      </c>
      <c r="ASA198" t="s">
        <v>2259</v>
      </c>
      <c r="ASB198" t="s">
        <v>2290</v>
      </c>
      <c r="ASC198">
        <v>1</v>
      </c>
      <c r="ASD198">
        <v>0</v>
      </c>
      <c r="ASE198">
        <v>0</v>
      </c>
      <c r="ASF198">
        <v>0</v>
      </c>
      <c r="ASG198">
        <v>0</v>
      </c>
      <c r="ASH198">
        <v>0</v>
      </c>
      <c r="ASI198">
        <v>0</v>
      </c>
      <c r="ASJ198">
        <v>0</v>
      </c>
      <c r="ASK198">
        <v>0</v>
      </c>
      <c r="ASL198">
        <v>0</v>
      </c>
      <c r="ASN198" t="s">
        <v>2290</v>
      </c>
      <c r="ASO198">
        <v>1</v>
      </c>
      <c r="ASP198">
        <v>0</v>
      </c>
      <c r="ASQ198">
        <v>0</v>
      </c>
      <c r="ASR198">
        <v>0</v>
      </c>
      <c r="ASS198">
        <v>0</v>
      </c>
      <c r="AST198">
        <v>0</v>
      </c>
      <c r="ASU198">
        <v>0</v>
      </c>
      <c r="ASV198">
        <v>0</v>
      </c>
      <c r="ASW198">
        <v>0</v>
      </c>
      <c r="ASX198">
        <v>0</v>
      </c>
      <c r="ASZ198" t="s">
        <v>2290</v>
      </c>
      <c r="ATA198">
        <v>1</v>
      </c>
      <c r="ATB198">
        <v>0</v>
      </c>
      <c r="ATC198">
        <v>0</v>
      </c>
      <c r="ATD198">
        <v>0</v>
      </c>
      <c r="ATE198">
        <v>0</v>
      </c>
      <c r="ATF198">
        <v>0</v>
      </c>
      <c r="ATG198">
        <v>0</v>
      </c>
      <c r="ATH198">
        <v>0</v>
      </c>
      <c r="ATI198">
        <v>0</v>
      </c>
      <c r="ATK198" t="s">
        <v>2290</v>
      </c>
      <c r="ATL198">
        <v>1</v>
      </c>
      <c r="ATM198">
        <v>0</v>
      </c>
      <c r="ATN198">
        <v>0</v>
      </c>
      <c r="ATO198">
        <v>0</v>
      </c>
      <c r="ATP198">
        <v>0</v>
      </c>
      <c r="ATQ198">
        <v>0</v>
      </c>
      <c r="ATR198">
        <v>0</v>
      </c>
      <c r="ATS198">
        <v>0</v>
      </c>
      <c r="ATT198">
        <v>0</v>
      </c>
      <c r="ATV198" t="s">
        <v>2264</v>
      </c>
      <c r="ATZ198" t="s">
        <v>2264</v>
      </c>
      <c r="AUI198">
        <v>546326759</v>
      </c>
      <c r="AUJ198" s="165">
        <v>45376.36645833333</v>
      </c>
      <c r="AUM198" t="s">
        <v>2265</v>
      </c>
      <c r="AUN198" t="s">
        <v>2266</v>
      </c>
      <c r="AUO198" t="s">
        <v>2267</v>
      </c>
    </row>
    <row r="199" spans="1:987 1034:1237" x14ac:dyDescent="0.35">
      <c r="A199">
        <v>198</v>
      </c>
      <c r="B199" t="s">
        <v>2966</v>
      </c>
      <c r="C199" s="165">
        <v>45376</v>
      </c>
      <c r="D199" t="s">
        <v>2445</v>
      </c>
      <c r="E199" t="s">
        <v>2446</v>
      </c>
      <c r="F199" s="165">
        <v>45376.46623795139</v>
      </c>
      <c r="G199" s="165">
        <v>45376.473281874998</v>
      </c>
      <c r="H199" t="s">
        <v>2229</v>
      </c>
      <c r="K199" t="s">
        <v>2295</v>
      </c>
      <c r="L199" s="165">
        <v>45376</v>
      </c>
      <c r="M199" t="s">
        <v>73</v>
      </c>
      <c r="N199" t="s">
        <v>2447</v>
      </c>
      <c r="O199" t="s">
        <v>77</v>
      </c>
      <c r="P199" t="s">
        <v>2374</v>
      </c>
      <c r="S199" t="s">
        <v>2297</v>
      </c>
      <c r="T199" t="s">
        <v>2448</v>
      </c>
      <c r="V199" t="s">
        <v>2236</v>
      </c>
      <c r="X199" t="s">
        <v>2237</v>
      </c>
      <c r="AA199" t="s">
        <v>2290</v>
      </c>
      <c r="AB199">
        <v>0</v>
      </c>
      <c r="AC199">
        <v>0</v>
      </c>
      <c r="AD199">
        <v>0</v>
      </c>
      <c r="AE199">
        <v>1</v>
      </c>
      <c r="AF199">
        <v>1</v>
      </c>
      <c r="AI199"/>
      <c r="EK199" t="s">
        <v>2290</v>
      </c>
      <c r="EL199">
        <v>0</v>
      </c>
      <c r="EM199">
        <v>0</v>
      </c>
      <c r="EN199">
        <v>0</v>
      </c>
      <c r="EO199">
        <v>0</v>
      </c>
      <c r="EP199">
        <v>1</v>
      </c>
      <c r="EQ199">
        <v>1</v>
      </c>
      <c r="JB199" t="s">
        <v>2290</v>
      </c>
      <c r="JC199">
        <v>0</v>
      </c>
      <c r="JD199">
        <v>0</v>
      </c>
      <c r="JE199">
        <v>0</v>
      </c>
      <c r="JF199">
        <v>0</v>
      </c>
      <c r="JG199">
        <v>0</v>
      </c>
      <c r="JH199">
        <v>0</v>
      </c>
      <c r="JI199">
        <v>0</v>
      </c>
      <c r="JJ199">
        <v>0</v>
      </c>
      <c r="JK199">
        <v>0</v>
      </c>
      <c r="JL199">
        <v>0</v>
      </c>
      <c r="JM199">
        <v>0</v>
      </c>
      <c r="JN199">
        <v>0</v>
      </c>
      <c r="JO199">
        <v>0</v>
      </c>
      <c r="JP199">
        <v>0</v>
      </c>
      <c r="JQ199">
        <v>0</v>
      </c>
      <c r="JR199">
        <v>1</v>
      </c>
      <c r="JS199">
        <v>1</v>
      </c>
      <c r="JT199">
        <v>3</v>
      </c>
      <c r="UW199" t="s">
        <v>2967</v>
      </c>
      <c r="UX199">
        <v>0</v>
      </c>
      <c r="UY199">
        <v>0</v>
      </c>
      <c r="UZ199">
        <v>0</v>
      </c>
      <c r="VA199">
        <v>0</v>
      </c>
      <c r="VB199">
        <v>0</v>
      </c>
      <c r="VC199">
        <v>1</v>
      </c>
      <c r="VD199">
        <v>0</v>
      </c>
      <c r="VE199">
        <v>0</v>
      </c>
      <c r="VF199">
        <v>0</v>
      </c>
      <c r="VG199">
        <v>0</v>
      </c>
      <c r="VH199">
        <v>0</v>
      </c>
      <c r="VI199">
        <v>0</v>
      </c>
      <c r="VJ199">
        <v>0</v>
      </c>
      <c r="VK199">
        <v>0</v>
      </c>
      <c r="VL199">
        <v>1</v>
      </c>
      <c r="VM199">
        <v>0</v>
      </c>
      <c r="VN199">
        <v>0</v>
      </c>
      <c r="VO199">
        <v>0</v>
      </c>
      <c r="VP199">
        <v>0</v>
      </c>
      <c r="VQ199">
        <v>0</v>
      </c>
      <c r="VR199">
        <v>0</v>
      </c>
      <c r="VS199">
        <v>0</v>
      </c>
      <c r="VT199">
        <v>0</v>
      </c>
      <c r="VU199">
        <v>1</v>
      </c>
      <c r="VV199">
        <v>0</v>
      </c>
      <c r="VW199">
        <v>1</v>
      </c>
      <c r="VX199">
        <v>1</v>
      </c>
      <c r="VY199">
        <v>0</v>
      </c>
      <c r="VZ199">
        <v>5</v>
      </c>
      <c r="ZI199" t="s">
        <v>2242</v>
      </c>
      <c r="ZJ199" t="s">
        <v>2469</v>
      </c>
      <c r="ZK199">
        <v>1</v>
      </c>
      <c r="ZL199">
        <v>0</v>
      </c>
      <c r="ZM199">
        <v>0</v>
      </c>
      <c r="ZN199">
        <v>500</v>
      </c>
      <c r="ZQ199" t="s">
        <v>2359</v>
      </c>
      <c r="ZT199">
        <v>30</v>
      </c>
      <c r="ZU199">
        <v>1</v>
      </c>
      <c r="ZV199">
        <v>0</v>
      </c>
      <c r="ZW199">
        <v>20000</v>
      </c>
      <c r="ZX199">
        <v>20000</v>
      </c>
      <c r="ADP199" t="s">
        <v>2242</v>
      </c>
      <c r="ADQ199">
        <v>1500</v>
      </c>
      <c r="ADR199" t="s">
        <v>2240</v>
      </c>
      <c r="ADU199">
        <v>30</v>
      </c>
      <c r="ADV199">
        <v>1</v>
      </c>
      <c r="ADW199">
        <v>0</v>
      </c>
      <c r="ADX199">
        <v>25</v>
      </c>
      <c r="ADY199">
        <v>100</v>
      </c>
      <c r="AIW199" t="s">
        <v>2242</v>
      </c>
      <c r="AIX199">
        <v>1000</v>
      </c>
      <c r="AIY199" t="s">
        <v>2240</v>
      </c>
      <c r="AJB199">
        <v>30</v>
      </c>
      <c r="AJC199">
        <v>1</v>
      </c>
      <c r="AJD199">
        <v>0</v>
      </c>
      <c r="AJE199">
        <v>200</v>
      </c>
      <c r="AJF199">
        <v>500</v>
      </c>
      <c r="AJY199" t="s">
        <v>2242</v>
      </c>
      <c r="AJZ199" t="s">
        <v>2470</v>
      </c>
      <c r="AKA199">
        <v>1</v>
      </c>
      <c r="AKB199">
        <v>1</v>
      </c>
      <c r="AKC199">
        <v>700</v>
      </c>
      <c r="AKD199">
        <v>1000</v>
      </c>
      <c r="AKE199" t="s">
        <v>2240</v>
      </c>
      <c r="AKH199">
        <v>30</v>
      </c>
      <c r="AKI199">
        <v>1</v>
      </c>
      <c r="AKJ199">
        <v>0</v>
      </c>
      <c r="AKK199">
        <v>100</v>
      </c>
      <c r="AKL199">
        <v>500</v>
      </c>
      <c r="AKN199" t="s">
        <v>2242</v>
      </c>
      <c r="AKO199">
        <v>100</v>
      </c>
      <c r="AKP199" t="s">
        <v>2240</v>
      </c>
      <c r="AKS199">
        <v>30</v>
      </c>
      <c r="AKT199">
        <v>1</v>
      </c>
      <c r="AKU199">
        <v>0</v>
      </c>
      <c r="AKV199">
        <v>15</v>
      </c>
      <c r="AKW199">
        <v>75</v>
      </c>
      <c r="AKY199" t="s">
        <v>2244</v>
      </c>
      <c r="AMT199" t="s">
        <v>2245</v>
      </c>
      <c r="AMU199">
        <v>1</v>
      </c>
      <c r="AMV199">
        <v>0</v>
      </c>
      <c r="AMW199">
        <v>0</v>
      </c>
      <c r="AMX199">
        <v>0</v>
      </c>
      <c r="AQG199" t="s">
        <v>2290</v>
      </c>
      <c r="AQH199">
        <v>1</v>
      </c>
      <c r="AQI199">
        <v>0</v>
      </c>
      <c r="AQJ199">
        <v>0</v>
      </c>
      <c r="AQK199">
        <v>0</v>
      </c>
      <c r="AQL199">
        <v>0</v>
      </c>
      <c r="AQM199">
        <v>0</v>
      </c>
      <c r="AQN199">
        <v>0</v>
      </c>
      <c r="AQO199">
        <v>0</v>
      </c>
      <c r="AQP199">
        <v>0</v>
      </c>
      <c r="AQQ199">
        <v>0</v>
      </c>
      <c r="AQS199" t="s">
        <v>506</v>
      </c>
      <c r="AQT199">
        <v>0</v>
      </c>
      <c r="AQU199">
        <v>0</v>
      </c>
      <c r="AQV199">
        <v>0</v>
      </c>
      <c r="AQW199">
        <v>0</v>
      </c>
      <c r="AQX199">
        <v>0</v>
      </c>
      <c r="AQY199">
        <v>0</v>
      </c>
      <c r="AQZ199">
        <v>0</v>
      </c>
      <c r="ARA199">
        <v>0</v>
      </c>
      <c r="ARB199">
        <v>1</v>
      </c>
      <c r="ARC199">
        <v>0</v>
      </c>
      <c r="ARD199">
        <v>0</v>
      </c>
      <c r="ARE199" t="s">
        <v>2458</v>
      </c>
      <c r="ARF199" t="s">
        <v>2257</v>
      </c>
      <c r="ARG199" t="s">
        <v>2258</v>
      </c>
      <c r="ARH199" t="s">
        <v>2325</v>
      </c>
      <c r="ARI199">
        <v>0</v>
      </c>
      <c r="ARJ199">
        <v>1</v>
      </c>
      <c r="ARK199">
        <v>0</v>
      </c>
      <c r="ARL199">
        <v>0</v>
      </c>
      <c r="ARM199">
        <v>0</v>
      </c>
      <c r="ARN199">
        <v>0</v>
      </c>
      <c r="ARP199" t="s">
        <v>2244</v>
      </c>
      <c r="ASA199" t="s">
        <v>2259</v>
      </c>
      <c r="ASB199" t="s">
        <v>2290</v>
      </c>
      <c r="ASC199">
        <v>1</v>
      </c>
      <c r="ASD199">
        <v>0</v>
      </c>
      <c r="ASE199">
        <v>0</v>
      </c>
      <c r="ASF199">
        <v>0</v>
      </c>
      <c r="ASG199">
        <v>0</v>
      </c>
      <c r="ASH199">
        <v>0</v>
      </c>
      <c r="ASI199">
        <v>0</v>
      </c>
      <c r="ASJ199">
        <v>0</v>
      </c>
      <c r="ASK199">
        <v>0</v>
      </c>
      <c r="ASL199">
        <v>0</v>
      </c>
      <c r="ASN199" t="s">
        <v>2290</v>
      </c>
      <c r="ASO199">
        <v>1</v>
      </c>
      <c r="ASP199">
        <v>0</v>
      </c>
      <c r="ASQ199">
        <v>0</v>
      </c>
      <c r="ASR199">
        <v>0</v>
      </c>
      <c r="ASS199">
        <v>0</v>
      </c>
      <c r="AST199">
        <v>0</v>
      </c>
      <c r="ASU199">
        <v>0</v>
      </c>
      <c r="ASV199">
        <v>0</v>
      </c>
      <c r="ASW199">
        <v>0</v>
      </c>
      <c r="ASX199">
        <v>0</v>
      </c>
      <c r="ASZ199" t="s">
        <v>2290</v>
      </c>
      <c r="ATA199">
        <v>1</v>
      </c>
      <c r="ATB199">
        <v>0</v>
      </c>
      <c r="ATC199">
        <v>0</v>
      </c>
      <c r="ATD199">
        <v>0</v>
      </c>
      <c r="ATE199">
        <v>0</v>
      </c>
      <c r="ATF199">
        <v>0</v>
      </c>
      <c r="ATG199">
        <v>0</v>
      </c>
      <c r="ATH199">
        <v>0</v>
      </c>
      <c r="ATI199">
        <v>0</v>
      </c>
      <c r="ATK199" t="s">
        <v>2290</v>
      </c>
      <c r="ATL199">
        <v>1</v>
      </c>
      <c r="ATM199">
        <v>0</v>
      </c>
      <c r="ATN199">
        <v>0</v>
      </c>
      <c r="ATO199">
        <v>0</v>
      </c>
      <c r="ATP199">
        <v>0</v>
      </c>
      <c r="ATQ199">
        <v>0</v>
      </c>
      <c r="ATR199">
        <v>0</v>
      </c>
      <c r="ATS199">
        <v>0</v>
      </c>
      <c r="ATT199">
        <v>0</v>
      </c>
      <c r="ATV199" t="s">
        <v>2264</v>
      </c>
      <c r="ATZ199" t="s">
        <v>2264</v>
      </c>
      <c r="AUD199" t="s">
        <v>2388</v>
      </c>
      <c r="AUF199" t="s">
        <v>2968</v>
      </c>
      <c r="AUI199">
        <v>546452740</v>
      </c>
      <c r="AUJ199" s="165">
        <v>45376.594097222223</v>
      </c>
      <c r="AUM199" t="s">
        <v>2265</v>
      </c>
      <c r="AUN199" t="s">
        <v>2266</v>
      </c>
      <c r="AUO199" t="s">
        <v>2267</v>
      </c>
    </row>
    <row r="200" spans="1:987 1034:1237" x14ac:dyDescent="0.35">
      <c r="A200">
        <v>199</v>
      </c>
      <c r="B200" t="s">
        <v>2969</v>
      </c>
      <c r="C200" s="165">
        <v>45376</v>
      </c>
      <c r="D200" t="s">
        <v>2445</v>
      </c>
      <c r="E200" t="s">
        <v>2446</v>
      </c>
      <c r="F200" s="165">
        <v>45376.473340497687</v>
      </c>
      <c r="G200" s="165">
        <v>45376.479592662043</v>
      </c>
      <c r="H200" t="s">
        <v>2229</v>
      </c>
      <c r="K200" t="s">
        <v>2295</v>
      </c>
      <c r="L200" s="165">
        <v>45376</v>
      </c>
      <c r="M200" t="s">
        <v>73</v>
      </c>
      <c r="N200" t="s">
        <v>2447</v>
      </c>
      <c r="O200" t="s">
        <v>77</v>
      </c>
      <c r="P200" t="s">
        <v>2374</v>
      </c>
      <c r="S200" t="s">
        <v>2297</v>
      </c>
      <c r="T200" t="s">
        <v>2448</v>
      </c>
      <c r="V200" t="s">
        <v>2236</v>
      </c>
      <c r="X200" t="s">
        <v>2237</v>
      </c>
      <c r="AA200" t="s">
        <v>2290</v>
      </c>
      <c r="AB200">
        <v>0</v>
      </c>
      <c r="AC200">
        <v>0</v>
      </c>
      <c r="AD200">
        <v>0</v>
      </c>
      <c r="AE200">
        <v>1</v>
      </c>
      <c r="AF200">
        <v>1</v>
      </c>
      <c r="AI200"/>
      <c r="EK200" t="s">
        <v>2290</v>
      </c>
      <c r="EL200">
        <v>0</v>
      </c>
      <c r="EM200">
        <v>0</v>
      </c>
      <c r="EN200">
        <v>0</v>
      </c>
      <c r="EO200">
        <v>0</v>
      </c>
      <c r="EP200">
        <v>1</v>
      </c>
      <c r="EQ200">
        <v>1</v>
      </c>
      <c r="JB200" t="s">
        <v>2290</v>
      </c>
      <c r="JC200">
        <v>0</v>
      </c>
      <c r="JD200">
        <v>0</v>
      </c>
      <c r="JE200">
        <v>0</v>
      </c>
      <c r="JF200">
        <v>0</v>
      </c>
      <c r="JG200">
        <v>0</v>
      </c>
      <c r="JH200">
        <v>0</v>
      </c>
      <c r="JI200">
        <v>0</v>
      </c>
      <c r="JJ200">
        <v>0</v>
      </c>
      <c r="JK200">
        <v>0</v>
      </c>
      <c r="JL200">
        <v>0</v>
      </c>
      <c r="JM200">
        <v>0</v>
      </c>
      <c r="JN200">
        <v>0</v>
      </c>
      <c r="JO200">
        <v>0</v>
      </c>
      <c r="JP200">
        <v>0</v>
      </c>
      <c r="JQ200">
        <v>0</v>
      </c>
      <c r="JR200">
        <v>1</v>
      </c>
      <c r="JS200">
        <v>1</v>
      </c>
      <c r="JT200">
        <v>3</v>
      </c>
      <c r="UW200" t="s">
        <v>2970</v>
      </c>
      <c r="UX200">
        <v>0</v>
      </c>
      <c r="UY200">
        <v>0</v>
      </c>
      <c r="UZ200">
        <v>0</v>
      </c>
      <c r="VA200">
        <v>0</v>
      </c>
      <c r="VB200">
        <v>0</v>
      </c>
      <c r="VC200">
        <v>1</v>
      </c>
      <c r="VD200">
        <v>0</v>
      </c>
      <c r="VE200">
        <v>0</v>
      </c>
      <c r="VF200">
        <v>0</v>
      </c>
      <c r="VG200">
        <v>0</v>
      </c>
      <c r="VH200">
        <v>0</v>
      </c>
      <c r="VI200">
        <v>0</v>
      </c>
      <c r="VJ200">
        <v>0</v>
      </c>
      <c r="VK200">
        <v>0</v>
      </c>
      <c r="VL200">
        <v>1</v>
      </c>
      <c r="VM200">
        <v>0</v>
      </c>
      <c r="VN200">
        <v>0</v>
      </c>
      <c r="VO200">
        <v>0</v>
      </c>
      <c r="VP200">
        <v>0</v>
      </c>
      <c r="VQ200">
        <v>0</v>
      </c>
      <c r="VR200">
        <v>0</v>
      </c>
      <c r="VS200">
        <v>0</v>
      </c>
      <c r="VT200">
        <v>0</v>
      </c>
      <c r="VU200">
        <v>1</v>
      </c>
      <c r="VV200">
        <v>0</v>
      </c>
      <c r="VW200">
        <v>1</v>
      </c>
      <c r="VX200">
        <v>1</v>
      </c>
      <c r="VY200">
        <v>0</v>
      </c>
      <c r="VZ200">
        <v>5</v>
      </c>
      <c r="ZI200" t="s">
        <v>2242</v>
      </c>
      <c r="ZJ200" t="s">
        <v>2469</v>
      </c>
      <c r="ZK200">
        <v>1</v>
      </c>
      <c r="ZL200">
        <v>0</v>
      </c>
      <c r="ZM200">
        <v>0</v>
      </c>
      <c r="ZN200">
        <v>550</v>
      </c>
      <c r="ZQ200" t="s">
        <v>2240</v>
      </c>
      <c r="ZT200">
        <v>30</v>
      </c>
      <c r="ZU200">
        <v>1</v>
      </c>
      <c r="ZV200">
        <v>0</v>
      </c>
      <c r="ZW200">
        <v>500</v>
      </c>
      <c r="ZX200">
        <v>1000</v>
      </c>
      <c r="ADP200" t="s">
        <v>2242</v>
      </c>
      <c r="ADQ200">
        <v>1500</v>
      </c>
      <c r="ADR200" t="s">
        <v>2240</v>
      </c>
      <c r="ADU200">
        <v>30</v>
      </c>
      <c r="ADV200">
        <v>1</v>
      </c>
      <c r="ADW200">
        <v>0</v>
      </c>
      <c r="ADX200">
        <v>50</v>
      </c>
      <c r="ADY200">
        <v>100</v>
      </c>
      <c r="AIW200" t="s">
        <v>2242</v>
      </c>
      <c r="AIX200">
        <v>1000</v>
      </c>
      <c r="AIY200" t="s">
        <v>2240</v>
      </c>
      <c r="AJB200">
        <v>30</v>
      </c>
      <c r="AJC200">
        <v>1</v>
      </c>
      <c r="AJD200">
        <v>0</v>
      </c>
      <c r="AJE200">
        <v>200</v>
      </c>
      <c r="AJF200">
        <v>500</v>
      </c>
      <c r="AJY200" t="s">
        <v>2242</v>
      </c>
      <c r="AJZ200" t="s">
        <v>2470</v>
      </c>
      <c r="AKA200">
        <v>1</v>
      </c>
      <c r="AKB200">
        <v>1</v>
      </c>
      <c r="AKC200">
        <v>750</v>
      </c>
      <c r="AKD200">
        <v>1000</v>
      </c>
      <c r="AKE200" t="s">
        <v>2240</v>
      </c>
      <c r="AKH200">
        <v>30</v>
      </c>
      <c r="AKI200">
        <v>1</v>
      </c>
      <c r="AKJ200">
        <v>0</v>
      </c>
      <c r="AKK200">
        <v>100</v>
      </c>
      <c r="AKL200">
        <v>500</v>
      </c>
      <c r="AKN200" t="s">
        <v>2242</v>
      </c>
      <c r="AKO200">
        <v>100</v>
      </c>
      <c r="AKP200" t="s">
        <v>2240</v>
      </c>
      <c r="AKS200">
        <v>30</v>
      </c>
      <c r="AKT200">
        <v>1</v>
      </c>
      <c r="AKU200">
        <v>0</v>
      </c>
      <c r="AKV200">
        <v>25</v>
      </c>
      <c r="AKW200">
        <v>50</v>
      </c>
      <c r="AKY200" t="s">
        <v>2244</v>
      </c>
      <c r="AMT200" t="s">
        <v>2245</v>
      </c>
      <c r="AMU200">
        <v>1</v>
      </c>
      <c r="AMV200">
        <v>0</v>
      </c>
      <c r="AMW200">
        <v>0</v>
      </c>
      <c r="AMX200">
        <v>0</v>
      </c>
      <c r="AQG200" t="s">
        <v>2290</v>
      </c>
      <c r="AQH200">
        <v>1</v>
      </c>
      <c r="AQI200">
        <v>0</v>
      </c>
      <c r="AQJ200">
        <v>0</v>
      </c>
      <c r="AQK200">
        <v>0</v>
      </c>
      <c r="AQL200">
        <v>0</v>
      </c>
      <c r="AQM200">
        <v>0</v>
      </c>
      <c r="AQN200">
        <v>0</v>
      </c>
      <c r="AQO200">
        <v>0</v>
      </c>
      <c r="AQP200">
        <v>0</v>
      </c>
      <c r="AQQ200">
        <v>0</v>
      </c>
      <c r="AQS200" t="s">
        <v>506</v>
      </c>
      <c r="AQT200">
        <v>0</v>
      </c>
      <c r="AQU200">
        <v>0</v>
      </c>
      <c r="AQV200">
        <v>0</v>
      </c>
      <c r="AQW200">
        <v>0</v>
      </c>
      <c r="AQX200">
        <v>0</v>
      </c>
      <c r="AQY200">
        <v>0</v>
      </c>
      <c r="AQZ200">
        <v>0</v>
      </c>
      <c r="ARA200">
        <v>0</v>
      </c>
      <c r="ARB200">
        <v>1</v>
      </c>
      <c r="ARC200">
        <v>0</v>
      </c>
      <c r="ARD200">
        <v>0</v>
      </c>
      <c r="ARE200" t="s">
        <v>2458</v>
      </c>
      <c r="ARF200" t="s">
        <v>2257</v>
      </c>
      <c r="ARG200" t="s">
        <v>2258</v>
      </c>
      <c r="ARH200" t="s">
        <v>2244</v>
      </c>
      <c r="ARI200">
        <v>1</v>
      </c>
      <c r="ARJ200">
        <v>0</v>
      </c>
      <c r="ARK200">
        <v>0</v>
      </c>
      <c r="ARL200">
        <v>0</v>
      </c>
      <c r="ARM200">
        <v>0</v>
      </c>
      <c r="ARN200">
        <v>0</v>
      </c>
      <c r="ARP200" t="s">
        <v>510</v>
      </c>
      <c r="ASA200" t="s">
        <v>2259</v>
      </c>
      <c r="ASB200" t="s">
        <v>2260</v>
      </c>
      <c r="ASC200">
        <v>0</v>
      </c>
      <c r="ASD200">
        <v>0</v>
      </c>
      <c r="ASE200">
        <v>0</v>
      </c>
      <c r="ASF200">
        <v>0</v>
      </c>
      <c r="ASG200">
        <v>0</v>
      </c>
      <c r="ASH200">
        <v>0</v>
      </c>
      <c r="ASI200">
        <v>0</v>
      </c>
      <c r="ASJ200">
        <v>0</v>
      </c>
      <c r="ASK200">
        <v>1</v>
      </c>
      <c r="ASL200">
        <v>0</v>
      </c>
      <c r="ASN200" t="s">
        <v>2260</v>
      </c>
      <c r="ASO200">
        <v>0</v>
      </c>
      <c r="ASP200">
        <v>0</v>
      </c>
      <c r="ASQ200">
        <v>0</v>
      </c>
      <c r="ASR200">
        <v>0</v>
      </c>
      <c r="ASS200">
        <v>0</v>
      </c>
      <c r="AST200">
        <v>0</v>
      </c>
      <c r="ASU200">
        <v>0</v>
      </c>
      <c r="ASV200">
        <v>0</v>
      </c>
      <c r="ASW200">
        <v>1</v>
      </c>
      <c r="ASX200">
        <v>0</v>
      </c>
      <c r="ASZ200" t="s">
        <v>2260</v>
      </c>
      <c r="ATA200">
        <v>0</v>
      </c>
      <c r="ATB200">
        <v>0</v>
      </c>
      <c r="ATC200">
        <v>0</v>
      </c>
      <c r="ATD200">
        <v>0</v>
      </c>
      <c r="ATE200">
        <v>0</v>
      </c>
      <c r="ATF200">
        <v>0</v>
      </c>
      <c r="ATG200">
        <v>0</v>
      </c>
      <c r="ATH200">
        <v>1</v>
      </c>
      <c r="ATI200">
        <v>0</v>
      </c>
      <c r="ATK200" t="s">
        <v>2260</v>
      </c>
      <c r="ATL200">
        <v>0</v>
      </c>
      <c r="ATM200">
        <v>0</v>
      </c>
      <c r="ATN200">
        <v>0</v>
      </c>
      <c r="ATO200">
        <v>0</v>
      </c>
      <c r="ATP200">
        <v>0</v>
      </c>
      <c r="ATQ200">
        <v>0</v>
      </c>
      <c r="ATR200">
        <v>0</v>
      </c>
      <c r="ATS200">
        <v>0</v>
      </c>
      <c r="ATT200">
        <v>1</v>
      </c>
      <c r="ATV200" t="s">
        <v>2264</v>
      </c>
      <c r="ATZ200" t="s">
        <v>2264</v>
      </c>
      <c r="AUD200" t="s">
        <v>2388</v>
      </c>
      <c r="AUF200" t="s">
        <v>2388</v>
      </c>
      <c r="AUI200">
        <v>546452763</v>
      </c>
      <c r="AUJ200" s="165">
        <v>45376.59412037037</v>
      </c>
      <c r="AUM200" t="s">
        <v>2265</v>
      </c>
      <c r="AUN200" t="s">
        <v>2266</v>
      </c>
      <c r="AUO200" t="s">
        <v>2267</v>
      </c>
    </row>
    <row r="201" spans="1:987 1034:1237" x14ac:dyDescent="0.35">
      <c r="A201">
        <v>200</v>
      </c>
      <c r="B201" t="s">
        <v>2971</v>
      </c>
      <c r="C201" s="165">
        <v>45376</v>
      </c>
      <c r="D201" t="s">
        <v>2445</v>
      </c>
      <c r="E201" t="s">
        <v>2446</v>
      </c>
      <c r="F201" s="165">
        <v>45376.479665960651</v>
      </c>
      <c r="G201" s="165">
        <v>45376.483835868057</v>
      </c>
      <c r="H201" t="s">
        <v>2229</v>
      </c>
      <c r="K201" t="s">
        <v>2295</v>
      </c>
      <c r="L201" s="165">
        <v>45376</v>
      </c>
      <c r="M201" t="s">
        <v>73</v>
      </c>
      <c r="N201" t="s">
        <v>2447</v>
      </c>
      <c r="O201" t="s">
        <v>77</v>
      </c>
      <c r="P201" t="s">
        <v>2374</v>
      </c>
      <c r="S201" t="s">
        <v>2297</v>
      </c>
      <c r="T201" t="s">
        <v>2448</v>
      </c>
      <c r="V201" t="s">
        <v>2236</v>
      </c>
      <c r="X201" t="s">
        <v>2237</v>
      </c>
      <c r="AA201" t="s">
        <v>2290</v>
      </c>
      <c r="AB201">
        <v>0</v>
      </c>
      <c r="AC201">
        <v>0</v>
      </c>
      <c r="AD201">
        <v>0</v>
      </c>
      <c r="AE201">
        <v>1</v>
      </c>
      <c r="AF201">
        <v>1</v>
      </c>
      <c r="AI201"/>
      <c r="EK201" t="s">
        <v>2290</v>
      </c>
      <c r="EL201">
        <v>0</v>
      </c>
      <c r="EM201">
        <v>0</v>
      </c>
      <c r="EN201">
        <v>0</v>
      </c>
      <c r="EO201">
        <v>0</v>
      </c>
      <c r="EP201">
        <v>1</v>
      </c>
      <c r="EQ201">
        <v>1</v>
      </c>
      <c r="JB201" t="s">
        <v>2290</v>
      </c>
      <c r="JC201">
        <v>0</v>
      </c>
      <c r="JD201">
        <v>0</v>
      </c>
      <c r="JE201">
        <v>0</v>
      </c>
      <c r="JF201">
        <v>0</v>
      </c>
      <c r="JG201">
        <v>0</v>
      </c>
      <c r="JH201">
        <v>0</v>
      </c>
      <c r="JI201">
        <v>0</v>
      </c>
      <c r="JJ201">
        <v>0</v>
      </c>
      <c r="JK201">
        <v>0</v>
      </c>
      <c r="JL201">
        <v>0</v>
      </c>
      <c r="JM201">
        <v>0</v>
      </c>
      <c r="JN201">
        <v>0</v>
      </c>
      <c r="JO201">
        <v>0</v>
      </c>
      <c r="JP201">
        <v>0</v>
      </c>
      <c r="JQ201">
        <v>0</v>
      </c>
      <c r="JR201">
        <v>1</v>
      </c>
      <c r="JS201">
        <v>1</v>
      </c>
      <c r="JT201">
        <v>3</v>
      </c>
      <c r="UW201" t="s">
        <v>2972</v>
      </c>
      <c r="UX201">
        <v>0</v>
      </c>
      <c r="UY201">
        <v>0</v>
      </c>
      <c r="UZ201">
        <v>0</v>
      </c>
      <c r="VA201">
        <v>0</v>
      </c>
      <c r="VB201">
        <v>0</v>
      </c>
      <c r="VC201">
        <v>1</v>
      </c>
      <c r="VD201">
        <v>0</v>
      </c>
      <c r="VE201">
        <v>0</v>
      </c>
      <c r="VF201">
        <v>0</v>
      </c>
      <c r="VG201">
        <v>0</v>
      </c>
      <c r="VH201">
        <v>0</v>
      </c>
      <c r="VI201">
        <v>0</v>
      </c>
      <c r="VJ201">
        <v>0</v>
      </c>
      <c r="VK201">
        <v>0</v>
      </c>
      <c r="VL201">
        <v>1</v>
      </c>
      <c r="VM201">
        <v>0</v>
      </c>
      <c r="VN201">
        <v>0</v>
      </c>
      <c r="VO201">
        <v>0</v>
      </c>
      <c r="VP201">
        <v>0</v>
      </c>
      <c r="VQ201">
        <v>0</v>
      </c>
      <c r="VR201">
        <v>0</v>
      </c>
      <c r="VS201">
        <v>0</v>
      </c>
      <c r="VT201">
        <v>0</v>
      </c>
      <c r="VU201">
        <v>0</v>
      </c>
      <c r="VV201">
        <v>0</v>
      </c>
      <c r="VW201">
        <v>0</v>
      </c>
      <c r="VX201">
        <v>0</v>
      </c>
      <c r="VY201">
        <v>0</v>
      </c>
      <c r="VZ201">
        <v>2</v>
      </c>
      <c r="ZI201" t="s">
        <v>2242</v>
      </c>
      <c r="ZJ201" t="s">
        <v>2469</v>
      </c>
      <c r="ZK201">
        <v>1</v>
      </c>
      <c r="ZL201">
        <v>0</v>
      </c>
      <c r="ZM201">
        <v>0</v>
      </c>
      <c r="ZN201">
        <v>550</v>
      </c>
      <c r="ZQ201" t="s">
        <v>2240</v>
      </c>
      <c r="ZT201">
        <v>30</v>
      </c>
      <c r="ZU201">
        <v>1</v>
      </c>
      <c r="ZV201">
        <v>0</v>
      </c>
      <c r="ZW201">
        <v>250</v>
      </c>
      <c r="ZX201">
        <v>500</v>
      </c>
      <c r="ADP201" t="s">
        <v>2242</v>
      </c>
      <c r="ADQ201">
        <v>1750</v>
      </c>
      <c r="ADR201" t="s">
        <v>2240</v>
      </c>
      <c r="ADU201">
        <v>30</v>
      </c>
      <c r="ADV201">
        <v>1</v>
      </c>
      <c r="ADW201">
        <v>0</v>
      </c>
      <c r="ADX201">
        <v>50</v>
      </c>
      <c r="ADY201">
        <v>100</v>
      </c>
      <c r="AKY201" t="s">
        <v>2244</v>
      </c>
      <c r="AMT201" t="s">
        <v>2245</v>
      </c>
      <c r="AMU201">
        <v>1</v>
      </c>
      <c r="AMV201">
        <v>0</v>
      </c>
      <c r="AMW201">
        <v>0</v>
      </c>
      <c r="AMX201">
        <v>0</v>
      </c>
      <c r="AQG201" t="s">
        <v>2290</v>
      </c>
      <c r="AQH201">
        <v>1</v>
      </c>
      <c r="AQI201">
        <v>0</v>
      </c>
      <c r="AQJ201">
        <v>0</v>
      </c>
      <c r="AQK201">
        <v>0</v>
      </c>
      <c r="AQL201">
        <v>0</v>
      </c>
      <c r="AQM201">
        <v>0</v>
      </c>
      <c r="AQN201">
        <v>0</v>
      </c>
      <c r="AQO201">
        <v>0</v>
      </c>
      <c r="AQP201">
        <v>0</v>
      </c>
      <c r="AQQ201">
        <v>0</v>
      </c>
      <c r="AQS201" t="s">
        <v>506</v>
      </c>
      <c r="AQT201">
        <v>0</v>
      </c>
      <c r="AQU201">
        <v>0</v>
      </c>
      <c r="AQV201">
        <v>0</v>
      </c>
      <c r="AQW201">
        <v>0</v>
      </c>
      <c r="AQX201">
        <v>0</v>
      </c>
      <c r="AQY201">
        <v>0</v>
      </c>
      <c r="AQZ201">
        <v>0</v>
      </c>
      <c r="ARA201">
        <v>0</v>
      </c>
      <c r="ARB201">
        <v>1</v>
      </c>
      <c r="ARC201">
        <v>0</v>
      </c>
      <c r="ARD201">
        <v>0</v>
      </c>
      <c r="ARE201" t="s">
        <v>2458</v>
      </c>
      <c r="ARF201" t="s">
        <v>2257</v>
      </c>
      <c r="ARG201" t="s">
        <v>2258</v>
      </c>
      <c r="ARH201" t="s">
        <v>2325</v>
      </c>
      <c r="ARI201">
        <v>0</v>
      </c>
      <c r="ARJ201">
        <v>1</v>
      </c>
      <c r="ARK201">
        <v>0</v>
      </c>
      <c r="ARL201">
        <v>0</v>
      </c>
      <c r="ARM201">
        <v>0</v>
      </c>
      <c r="ARN201">
        <v>0</v>
      </c>
      <c r="ARP201" t="s">
        <v>2244</v>
      </c>
      <c r="ASA201" t="s">
        <v>2259</v>
      </c>
      <c r="ASB201" t="s">
        <v>2290</v>
      </c>
      <c r="ASC201">
        <v>1</v>
      </c>
      <c r="ASD201">
        <v>0</v>
      </c>
      <c r="ASE201">
        <v>0</v>
      </c>
      <c r="ASF201">
        <v>0</v>
      </c>
      <c r="ASG201">
        <v>0</v>
      </c>
      <c r="ASH201">
        <v>0</v>
      </c>
      <c r="ASI201">
        <v>0</v>
      </c>
      <c r="ASJ201">
        <v>0</v>
      </c>
      <c r="ASK201">
        <v>0</v>
      </c>
      <c r="ASL201">
        <v>0</v>
      </c>
      <c r="ASN201" t="s">
        <v>2290</v>
      </c>
      <c r="ASO201">
        <v>1</v>
      </c>
      <c r="ASP201">
        <v>0</v>
      </c>
      <c r="ASQ201">
        <v>0</v>
      </c>
      <c r="ASR201">
        <v>0</v>
      </c>
      <c r="ASS201">
        <v>0</v>
      </c>
      <c r="AST201">
        <v>0</v>
      </c>
      <c r="ASU201">
        <v>0</v>
      </c>
      <c r="ASV201">
        <v>0</v>
      </c>
      <c r="ASW201">
        <v>0</v>
      </c>
      <c r="ASX201">
        <v>0</v>
      </c>
      <c r="ASZ201" t="s">
        <v>2290</v>
      </c>
      <c r="ATA201">
        <v>1</v>
      </c>
      <c r="ATB201">
        <v>0</v>
      </c>
      <c r="ATC201">
        <v>0</v>
      </c>
      <c r="ATD201">
        <v>0</v>
      </c>
      <c r="ATE201">
        <v>0</v>
      </c>
      <c r="ATF201">
        <v>0</v>
      </c>
      <c r="ATG201">
        <v>0</v>
      </c>
      <c r="ATH201">
        <v>0</v>
      </c>
      <c r="ATI201">
        <v>0</v>
      </c>
      <c r="ATK201" t="s">
        <v>2290</v>
      </c>
      <c r="ATL201">
        <v>1</v>
      </c>
      <c r="ATM201">
        <v>0</v>
      </c>
      <c r="ATN201">
        <v>0</v>
      </c>
      <c r="ATO201">
        <v>0</v>
      </c>
      <c r="ATP201">
        <v>0</v>
      </c>
      <c r="ATQ201">
        <v>0</v>
      </c>
      <c r="ATR201">
        <v>0</v>
      </c>
      <c r="ATS201">
        <v>0</v>
      </c>
      <c r="ATT201">
        <v>0</v>
      </c>
      <c r="ATV201" t="s">
        <v>2264</v>
      </c>
      <c r="ATZ201" t="s">
        <v>2264</v>
      </c>
      <c r="AUD201" t="s">
        <v>2388</v>
      </c>
      <c r="AUF201" t="s">
        <v>2388</v>
      </c>
      <c r="AUI201">
        <v>546452787</v>
      </c>
      <c r="AUJ201" s="165">
        <v>45376.594155092593</v>
      </c>
      <c r="AUM201" t="s">
        <v>2265</v>
      </c>
      <c r="AUN201" t="s">
        <v>2266</v>
      </c>
      <c r="AUO201" t="s">
        <v>2267</v>
      </c>
    </row>
    <row r="202" spans="1:987 1034:1237" x14ac:dyDescent="0.35">
      <c r="A202">
        <v>201</v>
      </c>
      <c r="B202" t="s">
        <v>2973</v>
      </c>
      <c r="C202" s="165">
        <v>45376</v>
      </c>
      <c r="D202" t="s">
        <v>2445</v>
      </c>
      <c r="E202" t="s">
        <v>2446</v>
      </c>
      <c r="F202" s="165">
        <v>45376.484071643506</v>
      </c>
      <c r="G202" s="165">
        <v>45376.491108171293</v>
      </c>
      <c r="H202" t="s">
        <v>2229</v>
      </c>
      <c r="K202" t="s">
        <v>2295</v>
      </c>
      <c r="L202" s="165">
        <v>45376</v>
      </c>
      <c r="M202" t="s">
        <v>73</v>
      </c>
      <c r="N202" t="s">
        <v>2447</v>
      </c>
      <c r="O202" t="s">
        <v>77</v>
      </c>
      <c r="P202" t="s">
        <v>2233</v>
      </c>
      <c r="S202" t="s">
        <v>2297</v>
      </c>
      <c r="T202" t="s">
        <v>2448</v>
      </c>
      <c r="V202" t="s">
        <v>2236</v>
      </c>
      <c r="X202" t="s">
        <v>2237</v>
      </c>
      <c r="AA202" t="s">
        <v>2290</v>
      </c>
      <c r="AB202">
        <v>0</v>
      </c>
      <c r="AC202">
        <v>0</v>
      </c>
      <c r="AD202">
        <v>0</v>
      </c>
      <c r="AE202">
        <v>1</v>
      </c>
      <c r="AF202">
        <v>1</v>
      </c>
      <c r="AI202"/>
      <c r="EK202" t="s">
        <v>2290</v>
      </c>
      <c r="EL202">
        <v>0</v>
      </c>
      <c r="EM202">
        <v>0</v>
      </c>
      <c r="EN202">
        <v>0</v>
      </c>
      <c r="EO202">
        <v>0</v>
      </c>
      <c r="EP202">
        <v>1</v>
      </c>
      <c r="EQ202">
        <v>1</v>
      </c>
      <c r="JB202" t="s">
        <v>2290</v>
      </c>
      <c r="JC202">
        <v>0</v>
      </c>
      <c r="JD202">
        <v>0</v>
      </c>
      <c r="JE202">
        <v>0</v>
      </c>
      <c r="JF202">
        <v>0</v>
      </c>
      <c r="JG202">
        <v>0</v>
      </c>
      <c r="JH202">
        <v>0</v>
      </c>
      <c r="JI202">
        <v>0</v>
      </c>
      <c r="JJ202">
        <v>0</v>
      </c>
      <c r="JK202">
        <v>0</v>
      </c>
      <c r="JL202">
        <v>0</v>
      </c>
      <c r="JM202">
        <v>0</v>
      </c>
      <c r="JN202">
        <v>0</v>
      </c>
      <c r="JO202">
        <v>0</v>
      </c>
      <c r="JP202">
        <v>0</v>
      </c>
      <c r="JQ202">
        <v>0</v>
      </c>
      <c r="JR202">
        <v>1</v>
      </c>
      <c r="JS202">
        <v>1</v>
      </c>
      <c r="JT202">
        <v>3</v>
      </c>
      <c r="UW202" t="s">
        <v>2974</v>
      </c>
      <c r="UX202">
        <v>0</v>
      </c>
      <c r="UY202">
        <v>0</v>
      </c>
      <c r="UZ202">
        <v>0</v>
      </c>
      <c r="VA202">
        <v>0</v>
      </c>
      <c r="VB202">
        <v>0</v>
      </c>
      <c r="VC202">
        <v>0</v>
      </c>
      <c r="VD202">
        <v>0</v>
      </c>
      <c r="VE202">
        <v>0</v>
      </c>
      <c r="VF202">
        <v>1</v>
      </c>
      <c r="VG202">
        <v>0</v>
      </c>
      <c r="VH202">
        <v>1</v>
      </c>
      <c r="VI202">
        <v>0</v>
      </c>
      <c r="VJ202">
        <v>0</v>
      </c>
      <c r="VK202">
        <v>0</v>
      </c>
      <c r="VL202">
        <v>0</v>
      </c>
      <c r="VM202">
        <v>0</v>
      </c>
      <c r="VN202">
        <v>0</v>
      </c>
      <c r="VO202">
        <v>0</v>
      </c>
      <c r="VP202">
        <v>0</v>
      </c>
      <c r="VQ202">
        <v>0</v>
      </c>
      <c r="VR202">
        <v>1</v>
      </c>
      <c r="VS202">
        <v>1</v>
      </c>
      <c r="VT202">
        <v>1</v>
      </c>
      <c r="VU202">
        <v>0</v>
      </c>
      <c r="VV202">
        <v>1</v>
      </c>
      <c r="VW202">
        <v>0</v>
      </c>
      <c r="VX202">
        <v>0</v>
      </c>
      <c r="VY202">
        <v>0</v>
      </c>
      <c r="VZ202">
        <v>6</v>
      </c>
      <c r="ABB202" t="s">
        <v>2242</v>
      </c>
      <c r="ABC202">
        <v>1250</v>
      </c>
      <c r="ABD202" t="s">
        <v>2359</v>
      </c>
      <c r="ABG202">
        <v>2</v>
      </c>
      <c r="ABH202">
        <v>1</v>
      </c>
      <c r="ABI202">
        <v>0</v>
      </c>
      <c r="ABJ202">
        <v>20</v>
      </c>
      <c r="ABK202">
        <v>100</v>
      </c>
      <c r="ABX202" t="s">
        <v>2242</v>
      </c>
      <c r="ABY202">
        <v>500</v>
      </c>
      <c r="ABZ202" t="s">
        <v>2359</v>
      </c>
      <c r="ACC202">
        <v>2</v>
      </c>
      <c r="ACD202">
        <v>1</v>
      </c>
      <c r="ACE202">
        <v>0</v>
      </c>
      <c r="ACF202">
        <v>25</v>
      </c>
      <c r="ACG202">
        <v>75</v>
      </c>
      <c r="AHB202" t="s">
        <v>2242</v>
      </c>
      <c r="AHC202" t="s">
        <v>2450</v>
      </c>
      <c r="AHD202">
        <v>0</v>
      </c>
      <c r="AHE202">
        <v>0</v>
      </c>
      <c r="AHF202">
        <v>1</v>
      </c>
      <c r="AHI202">
        <v>100</v>
      </c>
      <c r="AHJ202" t="s">
        <v>2359</v>
      </c>
      <c r="AHM202">
        <v>2</v>
      </c>
      <c r="AHN202">
        <v>1</v>
      </c>
      <c r="AHO202">
        <v>0</v>
      </c>
      <c r="AHP202">
        <v>100</v>
      </c>
      <c r="AHQ202">
        <v>300</v>
      </c>
      <c r="AHS202" t="s">
        <v>2242</v>
      </c>
      <c r="AHT202" t="s">
        <v>2450</v>
      </c>
      <c r="AHU202">
        <v>0</v>
      </c>
      <c r="AHV202">
        <v>1</v>
      </c>
      <c r="AHX202">
        <v>100</v>
      </c>
      <c r="AHY202" t="s">
        <v>2359</v>
      </c>
      <c r="AIB202">
        <v>2</v>
      </c>
      <c r="AIC202">
        <v>1</v>
      </c>
      <c r="AID202">
        <v>0</v>
      </c>
      <c r="AIE202">
        <v>25</v>
      </c>
      <c r="AIF202">
        <v>50</v>
      </c>
      <c r="AIH202" t="s">
        <v>2242</v>
      </c>
      <c r="AII202" t="s">
        <v>2450</v>
      </c>
      <c r="AIJ202">
        <v>0</v>
      </c>
      <c r="AIK202">
        <v>1</v>
      </c>
      <c r="AIM202">
        <v>100</v>
      </c>
      <c r="AIN202" t="s">
        <v>2359</v>
      </c>
      <c r="AIQ202">
        <v>2</v>
      </c>
      <c r="AIR202">
        <v>1</v>
      </c>
      <c r="AIS202">
        <v>0</v>
      </c>
      <c r="AIT202">
        <v>50</v>
      </c>
      <c r="AIU202">
        <v>200</v>
      </c>
      <c r="AJH202" t="s">
        <v>2242</v>
      </c>
      <c r="AJI202" t="s">
        <v>2451</v>
      </c>
      <c r="AJJ202">
        <v>0</v>
      </c>
      <c r="AJK202">
        <v>0</v>
      </c>
      <c r="AJL202">
        <v>1</v>
      </c>
      <c r="AJO202">
        <v>50</v>
      </c>
      <c r="AJP202" t="s">
        <v>2359</v>
      </c>
      <c r="AJS202">
        <v>3</v>
      </c>
      <c r="AJT202">
        <v>1</v>
      </c>
      <c r="AJU202">
        <v>0</v>
      </c>
      <c r="AJV202">
        <v>20</v>
      </c>
      <c r="AJW202">
        <v>100</v>
      </c>
      <c r="AKY202" t="s">
        <v>2244</v>
      </c>
      <c r="AMT202" t="s">
        <v>2245</v>
      </c>
      <c r="AMU202">
        <v>1</v>
      </c>
      <c r="AMV202">
        <v>0</v>
      </c>
      <c r="AMW202">
        <v>0</v>
      </c>
      <c r="AMX202">
        <v>0</v>
      </c>
      <c r="AQG202" t="s">
        <v>2290</v>
      </c>
      <c r="AQH202">
        <v>1</v>
      </c>
      <c r="AQI202">
        <v>0</v>
      </c>
      <c r="AQJ202">
        <v>0</v>
      </c>
      <c r="AQK202">
        <v>0</v>
      </c>
      <c r="AQL202">
        <v>0</v>
      </c>
      <c r="AQM202">
        <v>0</v>
      </c>
      <c r="AQN202">
        <v>0</v>
      </c>
      <c r="AQO202">
        <v>0</v>
      </c>
      <c r="AQP202">
        <v>0</v>
      </c>
      <c r="AQQ202">
        <v>0</v>
      </c>
      <c r="AQS202" t="s">
        <v>506</v>
      </c>
      <c r="AQT202">
        <v>0</v>
      </c>
      <c r="AQU202">
        <v>0</v>
      </c>
      <c r="AQV202">
        <v>0</v>
      </c>
      <c r="AQW202">
        <v>0</v>
      </c>
      <c r="AQX202">
        <v>0</v>
      </c>
      <c r="AQY202">
        <v>0</v>
      </c>
      <c r="AQZ202">
        <v>0</v>
      </c>
      <c r="ARA202">
        <v>0</v>
      </c>
      <c r="ARB202">
        <v>1</v>
      </c>
      <c r="ARC202">
        <v>0</v>
      </c>
      <c r="ARD202">
        <v>0</v>
      </c>
      <c r="ARE202" t="s">
        <v>2458</v>
      </c>
      <c r="ARF202" t="s">
        <v>2352</v>
      </c>
      <c r="ARG202" t="s">
        <v>2273</v>
      </c>
      <c r="ARH202" t="s">
        <v>2244</v>
      </c>
      <c r="ARI202">
        <v>1</v>
      </c>
      <c r="ARJ202">
        <v>0</v>
      </c>
      <c r="ARK202">
        <v>0</v>
      </c>
      <c r="ARL202">
        <v>0</v>
      </c>
      <c r="ARM202">
        <v>0</v>
      </c>
      <c r="ARN202">
        <v>0</v>
      </c>
      <c r="ARP202" t="s">
        <v>510</v>
      </c>
      <c r="ASA202" t="s">
        <v>2259</v>
      </c>
      <c r="ASB202" t="s">
        <v>2260</v>
      </c>
      <c r="ASC202">
        <v>0</v>
      </c>
      <c r="ASD202">
        <v>0</v>
      </c>
      <c r="ASE202">
        <v>0</v>
      </c>
      <c r="ASF202">
        <v>0</v>
      </c>
      <c r="ASG202">
        <v>0</v>
      </c>
      <c r="ASH202">
        <v>0</v>
      </c>
      <c r="ASI202">
        <v>0</v>
      </c>
      <c r="ASJ202">
        <v>0</v>
      </c>
      <c r="ASK202">
        <v>1</v>
      </c>
      <c r="ASL202">
        <v>0</v>
      </c>
      <c r="ASN202" t="s">
        <v>2260</v>
      </c>
      <c r="ASO202">
        <v>0</v>
      </c>
      <c r="ASP202">
        <v>0</v>
      </c>
      <c r="ASQ202">
        <v>0</v>
      </c>
      <c r="ASR202">
        <v>0</v>
      </c>
      <c r="ASS202">
        <v>0</v>
      </c>
      <c r="AST202">
        <v>0</v>
      </c>
      <c r="ASU202">
        <v>0</v>
      </c>
      <c r="ASV202">
        <v>0</v>
      </c>
      <c r="ASW202">
        <v>1</v>
      </c>
      <c r="ASX202">
        <v>0</v>
      </c>
      <c r="ASZ202" t="s">
        <v>2260</v>
      </c>
      <c r="ATA202">
        <v>0</v>
      </c>
      <c r="ATB202">
        <v>0</v>
      </c>
      <c r="ATC202">
        <v>0</v>
      </c>
      <c r="ATD202">
        <v>0</v>
      </c>
      <c r="ATE202">
        <v>0</v>
      </c>
      <c r="ATF202">
        <v>0</v>
      </c>
      <c r="ATG202">
        <v>0</v>
      </c>
      <c r="ATH202">
        <v>1</v>
      </c>
      <c r="ATI202">
        <v>0</v>
      </c>
      <c r="ATK202" t="s">
        <v>2290</v>
      </c>
      <c r="ATL202">
        <v>1</v>
      </c>
      <c r="ATM202">
        <v>0</v>
      </c>
      <c r="ATN202">
        <v>0</v>
      </c>
      <c r="ATO202">
        <v>0</v>
      </c>
      <c r="ATP202">
        <v>0</v>
      </c>
      <c r="ATQ202">
        <v>0</v>
      </c>
      <c r="ATR202">
        <v>0</v>
      </c>
      <c r="ATS202">
        <v>0</v>
      </c>
      <c r="ATT202">
        <v>0</v>
      </c>
      <c r="ATV202" t="s">
        <v>2264</v>
      </c>
      <c r="ATZ202" t="s">
        <v>2264</v>
      </c>
      <c r="AUD202" t="s">
        <v>2388</v>
      </c>
      <c r="AUF202" t="s">
        <v>2388</v>
      </c>
      <c r="AUI202">
        <v>546452816</v>
      </c>
      <c r="AUJ202" s="165">
        <v>45376.594201388893</v>
      </c>
      <c r="AUM202" t="s">
        <v>2265</v>
      </c>
      <c r="AUN202" t="s">
        <v>2266</v>
      </c>
      <c r="AUO202" t="s">
        <v>2267</v>
      </c>
    </row>
    <row r="203" spans="1:987 1034:1237" x14ac:dyDescent="0.35">
      <c r="A203">
        <v>202</v>
      </c>
      <c r="B203" t="s">
        <v>2975</v>
      </c>
      <c r="C203" s="165">
        <v>45376</v>
      </c>
      <c r="D203" t="s">
        <v>2445</v>
      </c>
      <c r="E203" t="s">
        <v>2446</v>
      </c>
      <c r="F203" s="165">
        <v>45376.491154907402</v>
      </c>
      <c r="G203" s="165">
        <v>45376.500364236112</v>
      </c>
      <c r="H203" t="s">
        <v>2229</v>
      </c>
      <c r="K203" t="s">
        <v>2295</v>
      </c>
      <c r="L203" s="165">
        <v>45376</v>
      </c>
      <c r="M203" t="s">
        <v>73</v>
      </c>
      <c r="N203" t="s">
        <v>2447</v>
      </c>
      <c r="O203" t="s">
        <v>77</v>
      </c>
      <c r="P203" t="s">
        <v>2233</v>
      </c>
      <c r="S203" t="s">
        <v>2297</v>
      </c>
      <c r="T203" t="s">
        <v>2448</v>
      </c>
      <c r="V203" t="s">
        <v>2236</v>
      </c>
      <c r="X203" t="s">
        <v>2237</v>
      </c>
      <c r="AA203" t="s">
        <v>2290</v>
      </c>
      <c r="AB203">
        <v>0</v>
      </c>
      <c r="AC203">
        <v>0</v>
      </c>
      <c r="AD203">
        <v>0</v>
      </c>
      <c r="AE203">
        <v>1</v>
      </c>
      <c r="AF203">
        <v>1</v>
      </c>
      <c r="AI203"/>
      <c r="EK203" t="s">
        <v>2290</v>
      </c>
      <c r="EL203">
        <v>0</v>
      </c>
      <c r="EM203">
        <v>0</v>
      </c>
      <c r="EN203">
        <v>0</v>
      </c>
      <c r="EO203">
        <v>0</v>
      </c>
      <c r="EP203">
        <v>1</v>
      </c>
      <c r="EQ203">
        <v>1</v>
      </c>
      <c r="JB203" t="s">
        <v>2290</v>
      </c>
      <c r="JC203">
        <v>0</v>
      </c>
      <c r="JD203">
        <v>0</v>
      </c>
      <c r="JE203">
        <v>0</v>
      </c>
      <c r="JF203">
        <v>0</v>
      </c>
      <c r="JG203">
        <v>0</v>
      </c>
      <c r="JH203">
        <v>0</v>
      </c>
      <c r="JI203">
        <v>0</v>
      </c>
      <c r="JJ203">
        <v>0</v>
      </c>
      <c r="JK203">
        <v>0</v>
      </c>
      <c r="JL203">
        <v>0</v>
      </c>
      <c r="JM203">
        <v>0</v>
      </c>
      <c r="JN203">
        <v>0</v>
      </c>
      <c r="JO203">
        <v>0</v>
      </c>
      <c r="JP203">
        <v>0</v>
      </c>
      <c r="JQ203">
        <v>0</v>
      </c>
      <c r="JR203">
        <v>1</v>
      </c>
      <c r="JS203">
        <v>1</v>
      </c>
      <c r="JT203">
        <v>3</v>
      </c>
      <c r="UW203" t="s">
        <v>2976</v>
      </c>
      <c r="UX203">
        <v>0</v>
      </c>
      <c r="UY203">
        <v>0</v>
      </c>
      <c r="UZ203">
        <v>0</v>
      </c>
      <c r="VA203">
        <v>0</v>
      </c>
      <c r="VB203">
        <v>0</v>
      </c>
      <c r="VC203">
        <v>0</v>
      </c>
      <c r="VD203">
        <v>0</v>
      </c>
      <c r="VE203">
        <v>0</v>
      </c>
      <c r="VF203">
        <v>1</v>
      </c>
      <c r="VG203">
        <v>0</v>
      </c>
      <c r="VH203">
        <v>1</v>
      </c>
      <c r="VI203">
        <v>1</v>
      </c>
      <c r="VJ203">
        <v>1</v>
      </c>
      <c r="VK203">
        <v>1</v>
      </c>
      <c r="VL203">
        <v>0</v>
      </c>
      <c r="VM203">
        <v>0</v>
      </c>
      <c r="VN203">
        <v>1</v>
      </c>
      <c r="VO203">
        <v>0</v>
      </c>
      <c r="VP203">
        <v>0</v>
      </c>
      <c r="VQ203">
        <v>0</v>
      </c>
      <c r="VR203">
        <v>1</v>
      </c>
      <c r="VS203">
        <v>1</v>
      </c>
      <c r="VT203">
        <v>1</v>
      </c>
      <c r="VU203">
        <v>0</v>
      </c>
      <c r="VV203">
        <v>1</v>
      </c>
      <c r="VW203">
        <v>0</v>
      </c>
      <c r="VX203">
        <v>0</v>
      </c>
      <c r="VY203">
        <v>0</v>
      </c>
      <c r="VZ203">
        <v>10</v>
      </c>
      <c r="ABB203" t="s">
        <v>2242</v>
      </c>
      <c r="ABC203">
        <v>1250</v>
      </c>
      <c r="ABD203" t="s">
        <v>2359</v>
      </c>
      <c r="ABG203">
        <v>15</v>
      </c>
      <c r="ABH203">
        <v>3</v>
      </c>
      <c r="ABI203">
        <v>0</v>
      </c>
      <c r="ABJ203">
        <v>50</v>
      </c>
      <c r="ABK203">
        <v>200</v>
      </c>
      <c r="ABX203" t="s">
        <v>2242</v>
      </c>
      <c r="ABY203">
        <v>500</v>
      </c>
      <c r="ABZ203" t="s">
        <v>2359</v>
      </c>
      <c r="ACC203">
        <v>2</v>
      </c>
      <c r="ACD203">
        <v>1</v>
      </c>
      <c r="ACE203">
        <v>0</v>
      </c>
      <c r="ACF203">
        <v>25</v>
      </c>
      <c r="ACG203">
        <v>150</v>
      </c>
      <c r="ACI203" t="s">
        <v>2242</v>
      </c>
      <c r="ACJ203">
        <v>1000</v>
      </c>
      <c r="ACK203" t="s">
        <v>2379</v>
      </c>
      <c r="ACN203">
        <v>1</v>
      </c>
      <c r="ACO203">
        <v>1</v>
      </c>
      <c r="ACP203">
        <v>1</v>
      </c>
      <c r="ACQ203">
        <v>1</v>
      </c>
      <c r="ACR203">
        <v>5</v>
      </c>
      <c r="ACT203" t="s">
        <v>2242</v>
      </c>
      <c r="ACU203">
        <v>1000</v>
      </c>
      <c r="ACV203" t="s">
        <v>2248</v>
      </c>
      <c r="ACY203">
        <v>1</v>
      </c>
      <c r="ACZ203">
        <v>1</v>
      </c>
      <c r="ADA203">
        <v>1</v>
      </c>
      <c r="ADB203">
        <v>1</v>
      </c>
      <c r="ADC203">
        <v>10</v>
      </c>
      <c r="ADE203" t="s">
        <v>2242</v>
      </c>
      <c r="ADF203">
        <v>1200</v>
      </c>
      <c r="ADG203" t="s">
        <v>2359</v>
      </c>
      <c r="ADJ203">
        <v>7</v>
      </c>
      <c r="ADK203">
        <v>1</v>
      </c>
      <c r="ADL203">
        <v>0</v>
      </c>
      <c r="ADM203">
        <v>220</v>
      </c>
      <c r="ADN203">
        <v>500</v>
      </c>
      <c r="AEL203" t="s">
        <v>2242</v>
      </c>
      <c r="AEM203" t="s">
        <v>2457</v>
      </c>
      <c r="AEN203">
        <v>0</v>
      </c>
      <c r="AEO203">
        <v>1</v>
      </c>
      <c r="AEP203">
        <v>0</v>
      </c>
      <c r="AER203">
        <v>1300</v>
      </c>
      <c r="AET203" t="s">
        <v>2248</v>
      </c>
      <c r="AEW203">
        <v>30</v>
      </c>
      <c r="AEX203">
        <v>2</v>
      </c>
      <c r="AEY203">
        <v>0</v>
      </c>
      <c r="AEZ203">
        <v>200</v>
      </c>
      <c r="AFA203">
        <v>1000</v>
      </c>
      <c r="AHB203" t="s">
        <v>2242</v>
      </c>
      <c r="AHC203" t="s">
        <v>2450</v>
      </c>
      <c r="AHD203">
        <v>0</v>
      </c>
      <c r="AHE203">
        <v>0</v>
      </c>
      <c r="AHF203">
        <v>1</v>
      </c>
      <c r="AHI203">
        <v>100</v>
      </c>
      <c r="AHJ203" t="s">
        <v>2359</v>
      </c>
      <c r="AHM203">
        <v>2</v>
      </c>
      <c r="AHN203">
        <v>1</v>
      </c>
      <c r="AHO203">
        <v>0</v>
      </c>
      <c r="AHP203">
        <v>25</v>
      </c>
      <c r="AHQ203">
        <v>100</v>
      </c>
      <c r="AHS203" t="s">
        <v>2242</v>
      </c>
      <c r="AHT203" t="s">
        <v>2450</v>
      </c>
      <c r="AHU203">
        <v>0</v>
      </c>
      <c r="AHV203">
        <v>1</v>
      </c>
      <c r="AHX203">
        <v>100</v>
      </c>
      <c r="AHY203" t="s">
        <v>2359</v>
      </c>
      <c r="AIB203">
        <v>2</v>
      </c>
      <c r="AIC203">
        <v>1</v>
      </c>
      <c r="AID203">
        <v>0</v>
      </c>
      <c r="AIE203">
        <v>50</v>
      </c>
      <c r="AIF203">
        <v>100</v>
      </c>
      <c r="AIH203" t="s">
        <v>2242</v>
      </c>
      <c r="AII203" t="s">
        <v>2450</v>
      </c>
      <c r="AIJ203">
        <v>0</v>
      </c>
      <c r="AIK203">
        <v>1</v>
      </c>
      <c r="AIM203">
        <v>100</v>
      </c>
      <c r="AIN203" t="s">
        <v>2359</v>
      </c>
      <c r="AIQ203">
        <v>1</v>
      </c>
      <c r="AIR203">
        <v>1</v>
      </c>
      <c r="AIS203">
        <v>1</v>
      </c>
      <c r="AIT203">
        <v>25</v>
      </c>
      <c r="AIU203">
        <v>150</v>
      </c>
      <c r="AJH203" t="s">
        <v>2242</v>
      </c>
      <c r="AJI203" t="s">
        <v>2451</v>
      </c>
      <c r="AJJ203">
        <v>0</v>
      </c>
      <c r="AJK203">
        <v>0</v>
      </c>
      <c r="AJL203">
        <v>1</v>
      </c>
      <c r="AJO203">
        <v>50</v>
      </c>
      <c r="AJP203" t="s">
        <v>2359</v>
      </c>
      <c r="AJS203">
        <v>2</v>
      </c>
      <c r="AJT203">
        <v>1</v>
      </c>
      <c r="AJU203">
        <v>0</v>
      </c>
      <c r="AJV203">
        <v>25</v>
      </c>
      <c r="AJW203">
        <v>50</v>
      </c>
      <c r="AKY203" t="s">
        <v>2244</v>
      </c>
      <c r="AMT203" t="s">
        <v>2328</v>
      </c>
      <c r="AMU203">
        <v>0</v>
      </c>
      <c r="AMV203">
        <v>1</v>
      </c>
      <c r="AMW203">
        <v>0</v>
      </c>
      <c r="AMX203">
        <v>0</v>
      </c>
      <c r="AMY203" t="s">
        <v>2977</v>
      </c>
      <c r="AMZ203">
        <v>0</v>
      </c>
      <c r="ANA203">
        <v>0</v>
      </c>
      <c r="ANB203">
        <v>0</v>
      </c>
      <c r="ANC203">
        <v>0</v>
      </c>
      <c r="AND203">
        <v>0</v>
      </c>
      <c r="ANE203">
        <v>0</v>
      </c>
      <c r="ANF203">
        <v>0</v>
      </c>
      <c r="ANG203">
        <v>0</v>
      </c>
      <c r="ANH203">
        <v>0</v>
      </c>
      <c r="ANI203">
        <v>0</v>
      </c>
      <c r="ANJ203">
        <v>1</v>
      </c>
      <c r="ANK203">
        <v>0</v>
      </c>
      <c r="ANL203">
        <v>0</v>
      </c>
      <c r="ANM203">
        <v>0</v>
      </c>
      <c r="ANN203">
        <v>0</v>
      </c>
      <c r="ANO203">
        <v>0</v>
      </c>
      <c r="ANP203">
        <v>1</v>
      </c>
      <c r="ANQ203">
        <v>0</v>
      </c>
      <c r="ANR203">
        <v>0</v>
      </c>
      <c r="ANS203">
        <v>0</v>
      </c>
      <c r="ANT203">
        <v>1</v>
      </c>
      <c r="ANU203">
        <v>0</v>
      </c>
      <c r="ANV203">
        <v>0</v>
      </c>
      <c r="ANW203">
        <v>0</v>
      </c>
      <c r="ANX203">
        <v>0</v>
      </c>
      <c r="ANY203">
        <v>0</v>
      </c>
      <c r="ANZ203">
        <v>0</v>
      </c>
      <c r="AOA203">
        <v>0</v>
      </c>
      <c r="AOB203" t="s">
        <v>2329</v>
      </c>
      <c r="AOC203">
        <v>0</v>
      </c>
      <c r="AOD203">
        <v>0</v>
      </c>
      <c r="AOE203">
        <v>0</v>
      </c>
      <c r="AOF203">
        <v>0</v>
      </c>
      <c r="AOG203">
        <v>0</v>
      </c>
      <c r="AOH203">
        <v>1</v>
      </c>
      <c r="AOI203">
        <v>0</v>
      </c>
      <c r="AOJ203">
        <v>0</v>
      </c>
      <c r="AOK203">
        <v>0</v>
      </c>
      <c r="AOL203">
        <v>0</v>
      </c>
      <c r="AOM203">
        <v>0</v>
      </c>
      <c r="AON203">
        <v>0</v>
      </c>
      <c r="AQG203" t="s">
        <v>2290</v>
      </c>
      <c r="AQH203">
        <v>1</v>
      </c>
      <c r="AQI203">
        <v>0</v>
      </c>
      <c r="AQJ203">
        <v>0</v>
      </c>
      <c r="AQK203">
        <v>0</v>
      </c>
      <c r="AQL203">
        <v>0</v>
      </c>
      <c r="AQM203">
        <v>0</v>
      </c>
      <c r="AQN203">
        <v>0</v>
      </c>
      <c r="AQO203">
        <v>0</v>
      </c>
      <c r="AQP203">
        <v>0</v>
      </c>
      <c r="AQQ203">
        <v>0</v>
      </c>
      <c r="AQS203" t="s">
        <v>506</v>
      </c>
      <c r="AQT203">
        <v>0</v>
      </c>
      <c r="AQU203">
        <v>0</v>
      </c>
      <c r="AQV203">
        <v>0</v>
      </c>
      <c r="AQW203">
        <v>0</v>
      </c>
      <c r="AQX203">
        <v>0</v>
      </c>
      <c r="AQY203">
        <v>0</v>
      </c>
      <c r="AQZ203">
        <v>0</v>
      </c>
      <c r="ARA203">
        <v>0</v>
      </c>
      <c r="ARB203">
        <v>1</v>
      </c>
      <c r="ARC203">
        <v>0</v>
      </c>
      <c r="ARD203">
        <v>0</v>
      </c>
      <c r="ARE203" t="s">
        <v>2458</v>
      </c>
      <c r="ARF203" t="s">
        <v>2352</v>
      </c>
      <c r="ARG203" t="s">
        <v>2273</v>
      </c>
      <c r="ARH203" t="s">
        <v>2244</v>
      </c>
      <c r="ARI203">
        <v>1</v>
      </c>
      <c r="ARJ203">
        <v>0</v>
      </c>
      <c r="ARK203">
        <v>0</v>
      </c>
      <c r="ARL203">
        <v>0</v>
      </c>
      <c r="ARM203">
        <v>0</v>
      </c>
      <c r="ARN203">
        <v>0</v>
      </c>
      <c r="ARP203" t="s">
        <v>2244</v>
      </c>
      <c r="ASA203" t="s">
        <v>2259</v>
      </c>
      <c r="ASB203" t="s">
        <v>2290</v>
      </c>
      <c r="ASC203">
        <v>1</v>
      </c>
      <c r="ASD203">
        <v>0</v>
      </c>
      <c r="ASE203">
        <v>0</v>
      </c>
      <c r="ASF203">
        <v>0</v>
      </c>
      <c r="ASG203">
        <v>0</v>
      </c>
      <c r="ASH203">
        <v>0</v>
      </c>
      <c r="ASI203">
        <v>0</v>
      </c>
      <c r="ASJ203">
        <v>0</v>
      </c>
      <c r="ASK203">
        <v>0</v>
      </c>
      <c r="ASL203">
        <v>0</v>
      </c>
      <c r="ASN203" t="s">
        <v>2290</v>
      </c>
      <c r="ASO203">
        <v>1</v>
      </c>
      <c r="ASP203">
        <v>0</v>
      </c>
      <c r="ASQ203">
        <v>0</v>
      </c>
      <c r="ASR203">
        <v>0</v>
      </c>
      <c r="ASS203">
        <v>0</v>
      </c>
      <c r="AST203">
        <v>0</v>
      </c>
      <c r="ASU203">
        <v>0</v>
      </c>
      <c r="ASV203">
        <v>0</v>
      </c>
      <c r="ASW203">
        <v>0</v>
      </c>
      <c r="ASX203">
        <v>0</v>
      </c>
      <c r="ASZ203" t="s">
        <v>2290</v>
      </c>
      <c r="ATA203">
        <v>1</v>
      </c>
      <c r="ATB203">
        <v>0</v>
      </c>
      <c r="ATC203">
        <v>0</v>
      </c>
      <c r="ATD203">
        <v>0</v>
      </c>
      <c r="ATE203">
        <v>0</v>
      </c>
      <c r="ATF203">
        <v>0</v>
      </c>
      <c r="ATG203">
        <v>0</v>
      </c>
      <c r="ATH203">
        <v>0</v>
      </c>
      <c r="ATI203">
        <v>0</v>
      </c>
      <c r="ATK203" t="s">
        <v>2290</v>
      </c>
      <c r="ATL203">
        <v>1</v>
      </c>
      <c r="ATM203">
        <v>0</v>
      </c>
      <c r="ATN203">
        <v>0</v>
      </c>
      <c r="ATO203">
        <v>0</v>
      </c>
      <c r="ATP203">
        <v>0</v>
      </c>
      <c r="ATQ203">
        <v>0</v>
      </c>
      <c r="ATR203">
        <v>0</v>
      </c>
      <c r="ATS203">
        <v>0</v>
      </c>
      <c r="ATT203">
        <v>0</v>
      </c>
      <c r="ATV203" t="s">
        <v>2264</v>
      </c>
      <c r="ATZ203" t="s">
        <v>2264</v>
      </c>
      <c r="AUD203" t="s">
        <v>2388</v>
      </c>
      <c r="AUF203" t="s">
        <v>2388</v>
      </c>
      <c r="AUI203">
        <v>546452834</v>
      </c>
      <c r="AUJ203" s="165">
        <v>45376.594224537039</v>
      </c>
      <c r="AUM203" t="s">
        <v>2265</v>
      </c>
      <c r="AUN203" t="s">
        <v>2266</v>
      </c>
      <c r="AUO203" t="s">
        <v>2267</v>
      </c>
    </row>
    <row r="204" spans="1:987 1034:1237" x14ac:dyDescent="0.35">
      <c r="A204">
        <v>203</v>
      </c>
      <c r="B204" t="s">
        <v>2978</v>
      </c>
      <c r="C204" s="165">
        <v>45376</v>
      </c>
      <c r="D204" t="s">
        <v>2445</v>
      </c>
      <c r="E204" t="s">
        <v>2446</v>
      </c>
      <c r="F204" s="165">
        <v>45376.500417476847</v>
      </c>
      <c r="G204" s="165">
        <v>45376.509740138892</v>
      </c>
      <c r="H204" t="s">
        <v>2229</v>
      </c>
      <c r="K204" t="s">
        <v>2295</v>
      </c>
      <c r="L204" s="165">
        <v>45376</v>
      </c>
      <c r="M204" t="s">
        <v>73</v>
      </c>
      <c r="N204" t="s">
        <v>2447</v>
      </c>
      <c r="O204" t="s">
        <v>77</v>
      </c>
      <c r="P204" t="s">
        <v>2233</v>
      </c>
      <c r="S204" t="s">
        <v>2297</v>
      </c>
      <c r="T204" t="s">
        <v>2448</v>
      </c>
      <c r="V204" t="s">
        <v>2236</v>
      </c>
      <c r="X204" t="s">
        <v>2237</v>
      </c>
      <c r="AA204" t="s">
        <v>2290</v>
      </c>
      <c r="AB204">
        <v>0</v>
      </c>
      <c r="AC204">
        <v>0</v>
      </c>
      <c r="AD204">
        <v>0</v>
      </c>
      <c r="AE204">
        <v>1</v>
      </c>
      <c r="AF204">
        <v>1</v>
      </c>
      <c r="AI204"/>
      <c r="EK204" t="s">
        <v>2290</v>
      </c>
      <c r="EL204">
        <v>0</v>
      </c>
      <c r="EM204">
        <v>0</v>
      </c>
      <c r="EN204">
        <v>0</v>
      </c>
      <c r="EO204">
        <v>0</v>
      </c>
      <c r="EP204">
        <v>1</v>
      </c>
      <c r="EQ204">
        <v>1</v>
      </c>
      <c r="JB204" t="s">
        <v>2290</v>
      </c>
      <c r="JC204">
        <v>0</v>
      </c>
      <c r="JD204">
        <v>0</v>
      </c>
      <c r="JE204">
        <v>0</v>
      </c>
      <c r="JF204">
        <v>0</v>
      </c>
      <c r="JG204">
        <v>0</v>
      </c>
      <c r="JH204">
        <v>0</v>
      </c>
      <c r="JI204">
        <v>0</v>
      </c>
      <c r="JJ204">
        <v>0</v>
      </c>
      <c r="JK204">
        <v>0</v>
      </c>
      <c r="JL204">
        <v>0</v>
      </c>
      <c r="JM204">
        <v>0</v>
      </c>
      <c r="JN204">
        <v>0</v>
      </c>
      <c r="JO204">
        <v>0</v>
      </c>
      <c r="JP204">
        <v>0</v>
      </c>
      <c r="JQ204">
        <v>0</v>
      </c>
      <c r="JR204">
        <v>1</v>
      </c>
      <c r="JS204">
        <v>1</v>
      </c>
      <c r="JT204">
        <v>3</v>
      </c>
      <c r="UW204" t="s">
        <v>2979</v>
      </c>
      <c r="UX204">
        <v>0</v>
      </c>
      <c r="UY204">
        <v>0</v>
      </c>
      <c r="UZ204">
        <v>0</v>
      </c>
      <c r="VA204">
        <v>0</v>
      </c>
      <c r="VB204">
        <v>0</v>
      </c>
      <c r="VC204">
        <v>0</v>
      </c>
      <c r="VD204">
        <v>0</v>
      </c>
      <c r="VE204">
        <v>0</v>
      </c>
      <c r="VF204">
        <v>1</v>
      </c>
      <c r="VG204">
        <v>0</v>
      </c>
      <c r="VH204">
        <v>1</v>
      </c>
      <c r="VI204">
        <v>1</v>
      </c>
      <c r="VJ204">
        <v>1</v>
      </c>
      <c r="VK204">
        <v>1</v>
      </c>
      <c r="VL204">
        <v>0</v>
      </c>
      <c r="VM204">
        <v>0</v>
      </c>
      <c r="VN204">
        <v>1</v>
      </c>
      <c r="VO204">
        <v>0</v>
      </c>
      <c r="VP204">
        <v>0</v>
      </c>
      <c r="VQ204">
        <v>0</v>
      </c>
      <c r="VR204">
        <v>1</v>
      </c>
      <c r="VS204">
        <v>1</v>
      </c>
      <c r="VT204">
        <v>1</v>
      </c>
      <c r="VU204">
        <v>0</v>
      </c>
      <c r="VV204">
        <v>1</v>
      </c>
      <c r="VW204">
        <v>0</v>
      </c>
      <c r="VX204">
        <v>0</v>
      </c>
      <c r="VY204">
        <v>0</v>
      </c>
      <c r="VZ204">
        <v>10</v>
      </c>
      <c r="ABB204" t="s">
        <v>2242</v>
      </c>
      <c r="ABC204">
        <v>1250</v>
      </c>
      <c r="ABD204" t="s">
        <v>2359</v>
      </c>
      <c r="ABG204">
        <v>2</v>
      </c>
      <c r="ABH204">
        <v>1</v>
      </c>
      <c r="ABI204">
        <v>0</v>
      </c>
      <c r="ABJ204">
        <v>100</v>
      </c>
      <c r="ABK204">
        <v>300</v>
      </c>
      <c r="ABX204" t="s">
        <v>2242</v>
      </c>
      <c r="ABY204">
        <v>500</v>
      </c>
      <c r="ABZ204" t="s">
        <v>2359</v>
      </c>
      <c r="ACC204">
        <v>5</v>
      </c>
      <c r="ACD204">
        <v>1</v>
      </c>
      <c r="ACE204">
        <v>0</v>
      </c>
      <c r="ACF204">
        <v>50</v>
      </c>
      <c r="ACG204">
        <v>150</v>
      </c>
      <c r="ACI204" t="s">
        <v>2242</v>
      </c>
      <c r="ACJ204">
        <v>1000</v>
      </c>
      <c r="ACK204" t="s">
        <v>2248</v>
      </c>
      <c r="ACN204">
        <v>1</v>
      </c>
      <c r="ACO204">
        <v>1</v>
      </c>
      <c r="ACP204">
        <v>1</v>
      </c>
      <c r="ACQ204">
        <v>1</v>
      </c>
      <c r="ACR204">
        <v>2</v>
      </c>
      <c r="ACT204" t="s">
        <v>2242</v>
      </c>
      <c r="ACU204">
        <v>1000</v>
      </c>
      <c r="ACV204" t="s">
        <v>2248</v>
      </c>
      <c r="ACY204">
        <v>1</v>
      </c>
      <c r="ACZ204">
        <v>1</v>
      </c>
      <c r="ADA204">
        <v>1</v>
      </c>
      <c r="ADB204">
        <v>1</v>
      </c>
      <c r="ADC204">
        <v>3</v>
      </c>
      <c r="ADE204" t="s">
        <v>2242</v>
      </c>
      <c r="ADF204">
        <v>1200</v>
      </c>
      <c r="ADG204" t="s">
        <v>2379</v>
      </c>
      <c r="ADJ204">
        <v>3</v>
      </c>
      <c r="ADK204">
        <v>1</v>
      </c>
      <c r="ADL204">
        <v>0</v>
      </c>
      <c r="ADM204">
        <v>500</v>
      </c>
      <c r="ADN204">
        <v>1000</v>
      </c>
      <c r="AEL204" t="s">
        <v>2242</v>
      </c>
      <c r="AEM204" t="s">
        <v>2457</v>
      </c>
      <c r="AEN204">
        <v>0</v>
      </c>
      <c r="AEO204">
        <v>1</v>
      </c>
      <c r="AEP204">
        <v>0</v>
      </c>
      <c r="AER204">
        <v>1300</v>
      </c>
      <c r="AET204" t="s">
        <v>2379</v>
      </c>
      <c r="AEW204">
        <v>30</v>
      </c>
      <c r="AEX204">
        <v>3</v>
      </c>
      <c r="AEY204">
        <v>0</v>
      </c>
      <c r="AEZ204">
        <v>500</v>
      </c>
      <c r="AFA204">
        <v>1000</v>
      </c>
      <c r="AHB204" t="s">
        <v>2242</v>
      </c>
      <c r="AHC204" t="s">
        <v>2450</v>
      </c>
      <c r="AHD204">
        <v>0</v>
      </c>
      <c r="AHE204">
        <v>0</v>
      </c>
      <c r="AHF204">
        <v>1</v>
      </c>
      <c r="AHI204">
        <v>100</v>
      </c>
      <c r="AHJ204" t="s">
        <v>2359</v>
      </c>
      <c r="AHM204">
        <v>2</v>
      </c>
      <c r="AHN204">
        <v>1</v>
      </c>
      <c r="AHO204">
        <v>0</v>
      </c>
      <c r="AHP204">
        <v>25</v>
      </c>
      <c r="AHQ204">
        <v>100</v>
      </c>
      <c r="AHS204" t="s">
        <v>2242</v>
      </c>
      <c r="AHT204" t="s">
        <v>2450</v>
      </c>
      <c r="AHU204">
        <v>0</v>
      </c>
      <c r="AHV204">
        <v>1</v>
      </c>
      <c r="AHX204">
        <v>100</v>
      </c>
      <c r="AHY204" t="s">
        <v>2248</v>
      </c>
      <c r="AIB204">
        <v>2</v>
      </c>
      <c r="AIC204">
        <v>1</v>
      </c>
      <c r="AID204">
        <v>0</v>
      </c>
      <c r="AIE204">
        <v>25</v>
      </c>
      <c r="AIF204">
        <v>100</v>
      </c>
      <c r="AIH204" t="s">
        <v>2242</v>
      </c>
      <c r="AII204" t="s">
        <v>2450</v>
      </c>
      <c r="AIJ204">
        <v>0</v>
      </c>
      <c r="AIK204">
        <v>1</v>
      </c>
      <c r="AIM204">
        <v>100</v>
      </c>
      <c r="AIN204" t="s">
        <v>2248</v>
      </c>
      <c r="AIQ204">
        <v>3</v>
      </c>
      <c r="AIR204">
        <v>1</v>
      </c>
      <c r="AIS204">
        <v>0</v>
      </c>
      <c r="AIT204">
        <v>50</v>
      </c>
      <c r="AIU204">
        <v>100</v>
      </c>
      <c r="AJH204" t="s">
        <v>2242</v>
      </c>
      <c r="AJI204" t="s">
        <v>2451</v>
      </c>
      <c r="AJJ204">
        <v>0</v>
      </c>
      <c r="AJK204">
        <v>0</v>
      </c>
      <c r="AJL204">
        <v>1</v>
      </c>
      <c r="AJO204">
        <v>50</v>
      </c>
      <c r="AJP204" t="s">
        <v>2359</v>
      </c>
      <c r="AJS204">
        <v>3</v>
      </c>
      <c r="AJT204">
        <v>1</v>
      </c>
      <c r="AJU204">
        <v>0</v>
      </c>
      <c r="AJV204">
        <v>10</v>
      </c>
      <c r="AJW204">
        <v>30</v>
      </c>
      <c r="AKY204" t="s">
        <v>2244</v>
      </c>
      <c r="AMT204" t="s">
        <v>2328</v>
      </c>
      <c r="AMU204">
        <v>0</v>
      </c>
      <c r="AMV204">
        <v>1</v>
      </c>
      <c r="AMW204">
        <v>0</v>
      </c>
      <c r="AMX204">
        <v>0</v>
      </c>
      <c r="AMY204" t="s">
        <v>2980</v>
      </c>
      <c r="AMZ204">
        <v>0</v>
      </c>
      <c r="ANA204">
        <v>0</v>
      </c>
      <c r="ANB204">
        <v>0</v>
      </c>
      <c r="ANC204">
        <v>0</v>
      </c>
      <c r="AND204">
        <v>0</v>
      </c>
      <c r="ANE204">
        <v>0</v>
      </c>
      <c r="ANF204">
        <v>0</v>
      </c>
      <c r="ANG204">
        <v>0</v>
      </c>
      <c r="ANH204">
        <v>0</v>
      </c>
      <c r="ANI204">
        <v>0</v>
      </c>
      <c r="ANJ204">
        <v>1</v>
      </c>
      <c r="ANK204">
        <v>1</v>
      </c>
      <c r="ANL204">
        <v>1</v>
      </c>
      <c r="ANM204">
        <v>0</v>
      </c>
      <c r="ANN204">
        <v>0</v>
      </c>
      <c r="ANO204">
        <v>0</v>
      </c>
      <c r="ANP204">
        <v>1</v>
      </c>
      <c r="ANQ204">
        <v>0</v>
      </c>
      <c r="ANR204">
        <v>0</v>
      </c>
      <c r="ANS204">
        <v>0</v>
      </c>
      <c r="ANT204">
        <v>1</v>
      </c>
      <c r="ANU204">
        <v>0</v>
      </c>
      <c r="ANV204">
        <v>0</v>
      </c>
      <c r="ANW204">
        <v>0</v>
      </c>
      <c r="ANX204">
        <v>0</v>
      </c>
      <c r="ANY204">
        <v>0</v>
      </c>
      <c r="ANZ204">
        <v>0</v>
      </c>
      <c r="AOA204">
        <v>0</v>
      </c>
      <c r="AOB204" t="s">
        <v>2329</v>
      </c>
      <c r="AOC204">
        <v>0</v>
      </c>
      <c r="AOD204">
        <v>0</v>
      </c>
      <c r="AOE204">
        <v>0</v>
      </c>
      <c r="AOF204">
        <v>0</v>
      </c>
      <c r="AOG204">
        <v>0</v>
      </c>
      <c r="AOH204">
        <v>1</v>
      </c>
      <c r="AOI204">
        <v>0</v>
      </c>
      <c r="AOJ204">
        <v>0</v>
      </c>
      <c r="AOK204">
        <v>0</v>
      </c>
      <c r="AOL204">
        <v>0</v>
      </c>
      <c r="AOM204">
        <v>0</v>
      </c>
      <c r="AON204">
        <v>0</v>
      </c>
      <c r="AQG204" t="s">
        <v>2290</v>
      </c>
      <c r="AQH204">
        <v>1</v>
      </c>
      <c r="AQI204">
        <v>0</v>
      </c>
      <c r="AQJ204">
        <v>0</v>
      </c>
      <c r="AQK204">
        <v>0</v>
      </c>
      <c r="AQL204">
        <v>0</v>
      </c>
      <c r="AQM204">
        <v>0</v>
      </c>
      <c r="AQN204">
        <v>0</v>
      </c>
      <c r="AQO204">
        <v>0</v>
      </c>
      <c r="AQP204">
        <v>0</v>
      </c>
      <c r="AQQ204">
        <v>0</v>
      </c>
      <c r="AQS204" t="s">
        <v>506</v>
      </c>
      <c r="AQT204">
        <v>0</v>
      </c>
      <c r="AQU204">
        <v>0</v>
      </c>
      <c r="AQV204">
        <v>0</v>
      </c>
      <c r="AQW204">
        <v>0</v>
      </c>
      <c r="AQX204">
        <v>0</v>
      </c>
      <c r="AQY204">
        <v>0</v>
      </c>
      <c r="AQZ204">
        <v>0</v>
      </c>
      <c r="ARA204">
        <v>0</v>
      </c>
      <c r="ARB204">
        <v>1</v>
      </c>
      <c r="ARC204">
        <v>0</v>
      </c>
      <c r="ARD204">
        <v>0</v>
      </c>
      <c r="ARE204" t="s">
        <v>2458</v>
      </c>
      <c r="ARF204" t="s">
        <v>2352</v>
      </c>
      <c r="ARG204" t="s">
        <v>2273</v>
      </c>
      <c r="ARH204" t="s">
        <v>2325</v>
      </c>
      <c r="ARI204">
        <v>0</v>
      </c>
      <c r="ARJ204">
        <v>1</v>
      </c>
      <c r="ARK204">
        <v>0</v>
      </c>
      <c r="ARL204">
        <v>0</v>
      </c>
      <c r="ARM204">
        <v>0</v>
      </c>
      <c r="ARN204">
        <v>0</v>
      </c>
      <c r="ARP204" t="s">
        <v>2244</v>
      </c>
      <c r="ASA204" t="s">
        <v>2259</v>
      </c>
      <c r="ASB204" t="s">
        <v>2290</v>
      </c>
      <c r="ASC204">
        <v>1</v>
      </c>
      <c r="ASD204">
        <v>0</v>
      </c>
      <c r="ASE204">
        <v>0</v>
      </c>
      <c r="ASF204">
        <v>0</v>
      </c>
      <c r="ASG204">
        <v>0</v>
      </c>
      <c r="ASH204">
        <v>0</v>
      </c>
      <c r="ASI204">
        <v>0</v>
      </c>
      <c r="ASJ204">
        <v>0</v>
      </c>
      <c r="ASK204">
        <v>0</v>
      </c>
      <c r="ASL204">
        <v>0</v>
      </c>
      <c r="ASN204" t="s">
        <v>2290</v>
      </c>
      <c r="ASO204">
        <v>1</v>
      </c>
      <c r="ASP204">
        <v>0</v>
      </c>
      <c r="ASQ204">
        <v>0</v>
      </c>
      <c r="ASR204">
        <v>0</v>
      </c>
      <c r="ASS204">
        <v>0</v>
      </c>
      <c r="AST204">
        <v>0</v>
      </c>
      <c r="ASU204">
        <v>0</v>
      </c>
      <c r="ASV204">
        <v>0</v>
      </c>
      <c r="ASW204">
        <v>0</v>
      </c>
      <c r="ASX204">
        <v>0</v>
      </c>
      <c r="ASZ204" t="s">
        <v>2290</v>
      </c>
      <c r="ATA204">
        <v>1</v>
      </c>
      <c r="ATB204">
        <v>0</v>
      </c>
      <c r="ATC204">
        <v>0</v>
      </c>
      <c r="ATD204">
        <v>0</v>
      </c>
      <c r="ATE204">
        <v>0</v>
      </c>
      <c r="ATF204">
        <v>0</v>
      </c>
      <c r="ATG204">
        <v>0</v>
      </c>
      <c r="ATH204">
        <v>0</v>
      </c>
      <c r="ATI204">
        <v>0</v>
      </c>
      <c r="ATK204" t="s">
        <v>2290</v>
      </c>
      <c r="ATL204">
        <v>1</v>
      </c>
      <c r="ATM204">
        <v>0</v>
      </c>
      <c r="ATN204">
        <v>0</v>
      </c>
      <c r="ATO204">
        <v>0</v>
      </c>
      <c r="ATP204">
        <v>0</v>
      </c>
      <c r="ATQ204">
        <v>0</v>
      </c>
      <c r="ATR204">
        <v>0</v>
      </c>
      <c r="ATS204">
        <v>0</v>
      </c>
      <c r="ATT204">
        <v>0</v>
      </c>
      <c r="ATV204" t="s">
        <v>2264</v>
      </c>
      <c r="ATZ204" t="s">
        <v>2264</v>
      </c>
      <c r="AUD204" t="s">
        <v>2388</v>
      </c>
      <c r="AUF204" t="s">
        <v>2388</v>
      </c>
      <c r="AUI204">
        <v>546452854</v>
      </c>
      <c r="AUJ204" s="165">
        <v>45376.594259259262</v>
      </c>
      <c r="AUM204" t="s">
        <v>2265</v>
      </c>
      <c r="AUN204" t="s">
        <v>2266</v>
      </c>
      <c r="AUO204" t="s">
        <v>2267</v>
      </c>
    </row>
    <row r="205" spans="1:987 1034:1237" x14ac:dyDescent="0.35">
      <c r="A205">
        <v>204</v>
      </c>
      <c r="B205" t="s">
        <v>2981</v>
      </c>
      <c r="C205" s="165">
        <v>45376</v>
      </c>
      <c r="D205" t="s">
        <v>2445</v>
      </c>
      <c r="E205" t="s">
        <v>2446</v>
      </c>
      <c r="F205" s="165">
        <v>45376.509810138887</v>
      </c>
      <c r="G205" s="165">
        <v>45376.528262754633</v>
      </c>
      <c r="H205" t="s">
        <v>2229</v>
      </c>
      <c r="K205" t="s">
        <v>2295</v>
      </c>
      <c r="L205" s="165">
        <v>45376</v>
      </c>
      <c r="M205" t="s">
        <v>73</v>
      </c>
      <c r="N205" t="s">
        <v>2447</v>
      </c>
      <c r="O205" t="s">
        <v>77</v>
      </c>
      <c r="P205" t="s">
        <v>2233</v>
      </c>
      <c r="S205" t="s">
        <v>2297</v>
      </c>
      <c r="T205" t="s">
        <v>2448</v>
      </c>
      <c r="V205" t="s">
        <v>2236</v>
      </c>
      <c r="X205" t="s">
        <v>2237</v>
      </c>
      <c r="AA205" t="s">
        <v>2290</v>
      </c>
      <c r="AB205">
        <v>0</v>
      </c>
      <c r="AC205">
        <v>0</v>
      </c>
      <c r="AD205">
        <v>0</v>
      </c>
      <c r="AE205">
        <v>1</v>
      </c>
      <c r="AF205">
        <v>1</v>
      </c>
      <c r="AI205"/>
      <c r="EK205" t="s">
        <v>2290</v>
      </c>
      <c r="EL205">
        <v>0</v>
      </c>
      <c r="EM205">
        <v>0</v>
      </c>
      <c r="EN205">
        <v>0</v>
      </c>
      <c r="EO205">
        <v>0</v>
      </c>
      <c r="EP205">
        <v>1</v>
      </c>
      <c r="EQ205">
        <v>1</v>
      </c>
      <c r="JB205" t="s">
        <v>2290</v>
      </c>
      <c r="JC205">
        <v>0</v>
      </c>
      <c r="JD205">
        <v>0</v>
      </c>
      <c r="JE205">
        <v>0</v>
      </c>
      <c r="JF205">
        <v>0</v>
      </c>
      <c r="JG205">
        <v>0</v>
      </c>
      <c r="JH205">
        <v>0</v>
      </c>
      <c r="JI205">
        <v>0</v>
      </c>
      <c r="JJ205">
        <v>0</v>
      </c>
      <c r="JK205">
        <v>0</v>
      </c>
      <c r="JL205">
        <v>0</v>
      </c>
      <c r="JM205">
        <v>0</v>
      </c>
      <c r="JN205">
        <v>0</v>
      </c>
      <c r="JO205">
        <v>0</v>
      </c>
      <c r="JP205">
        <v>0</v>
      </c>
      <c r="JQ205">
        <v>0</v>
      </c>
      <c r="JR205">
        <v>1</v>
      </c>
      <c r="JS205">
        <v>1</v>
      </c>
      <c r="JT205">
        <v>3</v>
      </c>
      <c r="UW205" t="s">
        <v>2982</v>
      </c>
      <c r="UX205">
        <v>0</v>
      </c>
      <c r="UY205">
        <v>0</v>
      </c>
      <c r="UZ205">
        <v>0</v>
      </c>
      <c r="VA205">
        <v>0</v>
      </c>
      <c r="VB205">
        <v>0</v>
      </c>
      <c r="VC205">
        <v>0</v>
      </c>
      <c r="VD205">
        <v>0</v>
      </c>
      <c r="VE205">
        <v>0</v>
      </c>
      <c r="VF205">
        <v>1</v>
      </c>
      <c r="VG205">
        <v>0</v>
      </c>
      <c r="VH205">
        <v>1</v>
      </c>
      <c r="VI205">
        <v>1</v>
      </c>
      <c r="VJ205">
        <v>1</v>
      </c>
      <c r="VK205">
        <v>1</v>
      </c>
      <c r="VL205">
        <v>0</v>
      </c>
      <c r="VM205">
        <v>0</v>
      </c>
      <c r="VN205">
        <v>0</v>
      </c>
      <c r="VO205">
        <v>0</v>
      </c>
      <c r="VP205">
        <v>0</v>
      </c>
      <c r="VQ205">
        <v>0</v>
      </c>
      <c r="VR205">
        <v>1</v>
      </c>
      <c r="VS205">
        <v>1</v>
      </c>
      <c r="VT205">
        <v>1</v>
      </c>
      <c r="VU205">
        <v>0</v>
      </c>
      <c r="VV205">
        <v>1</v>
      </c>
      <c r="VW205">
        <v>0</v>
      </c>
      <c r="VX205">
        <v>0</v>
      </c>
      <c r="VY205">
        <v>0</v>
      </c>
      <c r="VZ205">
        <v>9</v>
      </c>
      <c r="ABB205" t="s">
        <v>2242</v>
      </c>
      <c r="ABC205">
        <v>1250</v>
      </c>
      <c r="ABD205" t="s">
        <v>2379</v>
      </c>
      <c r="ABG205">
        <v>7</v>
      </c>
      <c r="ABH205">
        <v>2</v>
      </c>
      <c r="ABI205">
        <v>0</v>
      </c>
      <c r="ABJ205">
        <v>30</v>
      </c>
      <c r="ABK205">
        <v>100</v>
      </c>
      <c r="ABX205" t="s">
        <v>2242</v>
      </c>
      <c r="ABY205">
        <v>500</v>
      </c>
      <c r="ABZ205" t="s">
        <v>2248</v>
      </c>
      <c r="ACC205">
        <v>3</v>
      </c>
      <c r="ACD205">
        <v>1</v>
      </c>
      <c r="ACE205">
        <v>0</v>
      </c>
      <c r="ACF205">
        <v>15</v>
      </c>
      <c r="ACG205">
        <v>50</v>
      </c>
      <c r="ACI205" t="s">
        <v>2242</v>
      </c>
      <c r="ACJ205">
        <v>1000</v>
      </c>
      <c r="ACK205" t="s">
        <v>2248</v>
      </c>
      <c r="ACN205">
        <v>1</v>
      </c>
      <c r="ACO205">
        <v>1</v>
      </c>
      <c r="ACP205">
        <v>1</v>
      </c>
      <c r="ACQ205">
        <v>1</v>
      </c>
      <c r="ACR205">
        <v>3</v>
      </c>
      <c r="ACT205" t="s">
        <v>2242</v>
      </c>
      <c r="ACU205">
        <v>1000</v>
      </c>
      <c r="ACV205" t="s">
        <v>2248</v>
      </c>
      <c r="ACY205">
        <v>1</v>
      </c>
      <c r="ACZ205">
        <v>1</v>
      </c>
      <c r="ADA205">
        <v>1</v>
      </c>
      <c r="ADB205">
        <v>2</v>
      </c>
      <c r="ADC205">
        <v>6</v>
      </c>
      <c r="ADE205" t="s">
        <v>2242</v>
      </c>
      <c r="ADF205">
        <v>1200</v>
      </c>
      <c r="ADG205" t="s">
        <v>2379</v>
      </c>
      <c r="ADJ205">
        <v>3</v>
      </c>
      <c r="ADK205">
        <v>1</v>
      </c>
      <c r="ADL205">
        <v>0</v>
      </c>
      <c r="ADM205">
        <v>550</v>
      </c>
      <c r="ADN205">
        <v>1000</v>
      </c>
      <c r="AHB205" t="s">
        <v>2242</v>
      </c>
      <c r="AHC205" t="s">
        <v>2450</v>
      </c>
      <c r="AHD205">
        <v>0</v>
      </c>
      <c r="AHE205">
        <v>0</v>
      </c>
      <c r="AHF205">
        <v>1</v>
      </c>
      <c r="AHI205">
        <v>100</v>
      </c>
      <c r="AHJ205" t="s">
        <v>2248</v>
      </c>
      <c r="AHM205">
        <v>3</v>
      </c>
      <c r="AHN205">
        <v>1</v>
      </c>
      <c r="AHO205">
        <v>0</v>
      </c>
      <c r="AHP205">
        <v>25</v>
      </c>
      <c r="AHQ205">
        <v>100</v>
      </c>
      <c r="AHS205" t="s">
        <v>2242</v>
      </c>
      <c r="AHT205" t="s">
        <v>2450</v>
      </c>
      <c r="AHU205">
        <v>0</v>
      </c>
      <c r="AHV205">
        <v>1</v>
      </c>
      <c r="AHX205">
        <v>100</v>
      </c>
      <c r="AHY205" t="s">
        <v>2248</v>
      </c>
      <c r="AIB205">
        <v>3</v>
      </c>
      <c r="AIC205">
        <v>1</v>
      </c>
      <c r="AID205">
        <v>0</v>
      </c>
      <c r="AIE205">
        <v>50</v>
      </c>
      <c r="AIF205">
        <v>150</v>
      </c>
      <c r="AIH205" t="s">
        <v>2242</v>
      </c>
      <c r="AII205" t="s">
        <v>2450</v>
      </c>
      <c r="AIJ205">
        <v>0</v>
      </c>
      <c r="AIK205">
        <v>1</v>
      </c>
      <c r="AIM205">
        <v>100</v>
      </c>
      <c r="AIN205" t="s">
        <v>2379</v>
      </c>
      <c r="AIQ205">
        <v>3</v>
      </c>
      <c r="AIR205">
        <v>1</v>
      </c>
      <c r="AIS205">
        <v>0</v>
      </c>
      <c r="AIT205">
        <v>50</v>
      </c>
      <c r="AIU205">
        <v>200</v>
      </c>
      <c r="AJH205" t="s">
        <v>2242</v>
      </c>
      <c r="AJI205" t="s">
        <v>2451</v>
      </c>
      <c r="AJJ205">
        <v>0</v>
      </c>
      <c r="AJK205">
        <v>0</v>
      </c>
      <c r="AJL205">
        <v>1</v>
      </c>
      <c r="AJO205">
        <v>50</v>
      </c>
      <c r="AJP205" t="s">
        <v>2379</v>
      </c>
      <c r="AJS205">
        <v>3</v>
      </c>
      <c r="AJT205">
        <v>1</v>
      </c>
      <c r="AJU205">
        <v>0</v>
      </c>
      <c r="AJV205">
        <v>15</v>
      </c>
      <c r="AJW205">
        <v>50</v>
      </c>
      <c r="AKY205" t="s">
        <v>2244</v>
      </c>
      <c r="AMT205" t="s">
        <v>2245</v>
      </c>
      <c r="AMU205">
        <v>1</v>
      </c>
      <c r="AMV205">
        <v>0</v>
      </c>
      <c r="AMW205">
        <v>0</v>
      </c>
      <c r="AMX205">
        <v>0</v>
      </c>
      <c r="AQG205" t="s">
        <v>2290</v>
      </c>
      <c r="AQH205">
        <v>1</v>
      </c>
      <c r="AQI205">
        <v>0</v>
      </c>
      <c r="AQJ205">
        <v>0</v>
      </c>
      <c r="AQK205">
        <v>0</v>
      </c>
      <c r="AQL205">
        <v>0</v>
      </c>
      <c r="AQM205">
        <v>0</v>
      </c>
      <c r="AQN205">
        <v>0</v>
      </c>
      <c r="AQO205">
        <v>0</v>
      </c>
      <c r="AQP205">
        <v>0</v>
      </c>
      <c r="AQQ205">
        <v>0</v>
      </c>
      <c r="AQS205" t="s">
        <v>506</v>
      </c>
      <c r="AQT205">
        <v>0</v>
      </c>
      <c r="AQU205">
        <v>0</v>
      </c>
      <c r="AQV205">
        <v>0</v>
      </c>
      <c r="AQW205">
        <v>0</v>
      </c>
      <c r="AQX205">
        <v>0</v>
      </c>
      <c r="AQY205">
        <v>0</v>
      </c>
      <c r="AQZ205">
        <v>0</v>
      </c>
      <c r="ARA205">
        <v>0</v>
      </c>
      <c r="ARB205">
        <v>1</v>
      </c>
      <c r="ARC205">
        <v>0</v>
      </c>
      <c r="ARD205">
        <v>0</v>
      </c>
      <c r="ARE205" t="s">
        <v>2458</v>
      </c>
      <c r="ARF205" t="s">
        <v>2352</v>
      </c>
      <c r="ARG205" t="s">
        <v>2273</v>
      </c>
      <c r="ARH205" t="s">
        <v>2244</v>
      </c>
      <c r="ARI205">
        <v>1</v>
      </c>
      <c r="ARJ205">
        <v>0</v>
      </c>
      <c r="ARK205">
        <v>0</v>
      </c>
      <c r="ARL205">
        <v>0</v>
      </c>
      <c r="ARM205">
        <v>0</v>
      </c>
      <c r="ARN205">
        <v>0</v>
      </c>
      <c r="ARP205" t="s">
        <v>2244</v>
      </c>
      <c r="ASA205" t="s">
        <v>2259</v>
      </c>
      <c r="ASB205" t="s">
        <v>2290</v>
      </c>
      <c r="ASC205">
        <v>1</v>
      </c>
      <c r="ASD205">
        <v>0</v>
      </c>
      <c r="ASE205">
        <v>0</v>
      </c>
      <c r="ASF205">
        <v>0</v>
      </c>
      <c r="ASG205">
        <v>0</v>
      </c>
      <c r="ASH205">
        <v>0</v>
      </c>
      <c r="ASI205">
        <v>0</v>
      </c>
      <c r="ASJ205">
        <v>0</v>
      </c>
      <c r="ASK205">
        <v>0</v>
      </c>
      <c r="ASL205">
        <v>0</v>
      </c>
      <c r="ASN205" t="s">
        <v>2290</v>
      </c>
      <c r="ASO205">
        <v>1</v>
      </c>
      <c r="ASP205">
        <v>0</v>
      </c>
      <c r="ASQ205">
        <v>0</v>
      </c>
      <c r="ASR205">
        <v>0</v>
      </c>
      <c r="ASS205">
        <v>0</v>
      </c>
      <c r="AST205">
        <v>0</v>
      </c>
      <c r="ASU205">
        <v>0</v>
      </c>
      <c r="ASV205">
        <v>0</v>
      </c>
      <c r="ASW205">
        <v>0</v>
      </c>
      <c r="ASX205">
        <v>0</v>
      </c>
      <c r="ASZ205" t="s">
        <v>2290</v>
      </c>
      <c r="ATA205">
        <v>1</v>
      </c>
      <c r="ATB205">
        <v>0</v>
      </c>
      <c r="ATC205">
        <v>0</v>
      </c>
      <c r="ATD205">
        <v>0</v>
      </c>
      <c r="ATE205">
        <v>0</v>
      </c>
      <c r="ATF205">
        <v>0</v>
      </c>
      <c r="ATG205">
        <v>0</v>
      </c>
      <c r="ATH205">
        <v>0</v>
      </c>
      <c r="ATI205">
        <v>0</v>
      </c>
      <c r="ATK205" t="s">
        <v>2290</v>
      </c>
      <c r="ATL205">
        <v>1</v>
      </c>
      <c r="ATM205">
        <v>0</v>
      </c>
      <c r="ATN205">
        <v>0</v>
      </c>
      <c r="ATO205">
        <v>0</v>
      </c>
      <c r="ATP205">
        <v>0</v>
      </c>
      <c r="ATQ205">
        <v>0</v>
      </c>
      <c r="ATR205">
        <v>0</v>
      </c>
      <c r="ATS205">
        <v>0</v>
      </c>
      <c r="ATT205">
        <v>0</v>
      </c>
      <c r="ATV205" t="s">
        <v>2264</v>
      </c>
      <c r="ATZ205" t="s">
        <v>2264</v>
      </c>
      <c r="AUD205" t="s">
        <v>2388</v>
      </c>
      <c r="AUF205" t="s">
        <v>2968</v>
      </c>
      <c r="AUI205">
        <v>546452889</v>
      </c>
      <c r="AUJ205" s="165">
        <v>45376.594328703708</v>
      </c>
      <c r="AUM205" t="s">
        <v>2265</v>
      </c>
      <c r="AUN205" t="s">
        <v>2266</v>
      </c>
      <c r="AUO205" t="s">
        <v>2267</v>
      </c>
    </row>
    <row r="206" spans="1:987 1034:1237" x14ac:dyDescent="0.35">
      <c r="A206">
        <v>205</v>
      </c>
      <c r="B206" t="s">
        <v>2983</v>
      </c>
      <c r="C206" s="165">
        <v>45376</v>
      </c>
      <c r="D206" t="s">
        <v>2445</v>
      </c>
      <c r="E206" t="s">
        <v>2446</v>
      </c>
      <c r="F206" s="165">
        <v>45376.528318784724</v>
      </c>
      <c r="G206" s="165">
        <v>45376.535692175923</v>
      </c>
      <c r="H206" t="s">
        <v>2229</v>
      </c>
      <c r="K206" t="s">
        <v>2295</v>
      </c>
      <c r="L206" s="165">
        <v>45376</v>
      </c>
      <c r="M206" t="s">
        <v>73</v>
      </c>
      <c r="N206" t="s">
        <v>2447</v>
      </c>
      <c r="O206" t="s">
        <v>77</v>
      </c>
      <c r="P206" t="s">
        <v>2233</v>
      </c>
      <c r="S206" t="s">
        <v>2297</v>
      </c>
      <c r="T206" t="s">
        <v>2448</v>
      </c>
      <c r="V206" t="s">
        <v>2236</v>
      </c>
      <c r="X206" t="s">
        <v>2237</v>
      </c>
      <c r="AA206" t="s">
        <v>2290</v>
      </c>
      <c r="AB206">
        <v>0</v>
      </c>
      <c r="AC206">
        <v>0</v>
      </c>
      <c r="AD206">
        <v>0</v>
      </c>
      <c r="AE206">
        <v>1</v>
      </c>
      <c r="AF206">
        <v>1</v>
      </c>
      <c r="AI206"/>
      <c r="EK206" t="s">
        <v>2290</v>
      </c>
      <c r="EL206">
        <v>0</v>
      </c>
      <c r="EM206">
        <v>0</v>
      </c>
      <c r="EN206">
        <v>0</v>
      </c>
      <c r="EO206">
        <v>0</v>
      </c>
      <c r="EP206">
        <v>1</v>
      </c>
      <c r="EQ206">
        <v>1</v>
      </c>
      <c r="JB206" t="s">
        <v>2290</v>
      </c>
      <c r="JC206">
        <v>0</v>
      </c>
      <c r="JD206">
        <v>0</v>
      </c>
      <c r="JE206">
        <v>0</v>
      </c>
      <c r="JF206">
        <v>0</v>
      </c>
      <c r="JG206">
        <v>0</v>
      </c>
      <c r="JH206">
        <v>0</v>
      </c>
      <c r="JI206">
        <v>0</v>
      </c>
      <c r="JJ206">
        <v>0</v>
      </c>
      <c r="JK206">
        <v>0</v>
      </c>
      <c r="JL206">
        <v>0</v>
      </c>
      <c r="JM206">
        <v>0</v>
      </c>
      <c r="JN206">
        <v>0</v>
      </c>
      <c r="JO206">
        <v>0</v>
      </c>
      <c r="JP206">
        <v>0</v>
      </c>
      <c r="JQ206">
        <v>0</v>
      </c>
      <c r="JR206">
        <v>1</v>
      </c>
      <c r="JS206">
        <v>1</v>
      </c>
      <c r="JT206">
        <v>3</v>
      </c>
      <c r="UW206" t="s">
        <v>2984</v>
      </c>
      <c r="UX206">
        <v>0</v>
      </c>
      <c r="UY206">
        <v>0</v>
      </c>
      <c r="UZ206">
        <v>0</v>
      </c>
      <c r="VA206">
        <v>0</v>
      </c>
      <c r="VB206">
        <v>0</v>
      </c>
      <c r="VC206">
        <v>0</v>
      </c>
      <c r="VD206">
        <v>0</v>
      </c>
      <c r="VE206">
        <v>0</v>
      </c>
      <c r="VF206">
        <v>1</v>
      </c>
      <c r="VG206">
        <v>0</v>
      </c>
      <c r="VH206">
        <v>1</v>
      </c>
      <c r="VI206">
        <v>1</v>
      </c>
      <c r="VJ206">
        <v>1</v>
      </c>
      <c r="VK206">
        <v>0</v>
      </c>
      <c r="VL206">
        <v>0</v>
      </c>
      <c r="VM206">
        <v>0</v>
      </c>
      <c r="VN206">
        <v>0</v>
      </c>
      <c r="VO206">
        <v>0</v>
      </c>
      <c r="VP206">
        <v>0</v>
      </c>
      <c r="VQ206">
        <v>0</v>
      </c>
      <c r="VR206">
        <v>1</v>
      </c>
      <c r="VS206">
        <v>1</v>
      </c>
      <c r="VT206">
        <v>1</v>
      </c>
      <c r="VU206">
        <v>0</v>
      </c>
      <c r="VV206">
        <v>0</v>
      </c>
      <c r="VW206">
        <v>0</v>
      </c>
      <c r="VX206">
        <v>0</v>
      </c>
      <c r="VY206">
        <v>0</v>
      </c>
      <c r="VZ206">
        <v>7</v>
      </c>
      <c r="ABB206" t="s">
        <v>2242</v>
      </c>
      <c r="ABC206">
        <v>1250</v>
      </c>
      <c r="ABD206" t="s">
        <v>2379</v>
      </c>
      <c r="ABG206">
        <v>1250</v>
      </c>
      <c r="ABH206">
        <v>2</v>
      </c>
      <c r="ABI206">
        <v>0</v>
      </c>
      <c r="ABJ206">
        <v>25</v>
      </c>
      <c r="ABK206">
        <v>100</v>
      </c>
      <c r="ABX206" t="s">
        <v>2242</v>
      </c>
      <c r="ABY206">
        <v>500</v>
      </c>
      <c r="ABZ206" t="s">
        <v>2359</v>
      </c>
      <c r="ACC206">
        <v>3</v>
      </c>
      <c r="ACD206">
        <v>2</v>
      </c>
      <c r="ACE206">
        <v>0</v>
      </c>
      <c r="ACF206">
        <v>20</v>
      </c>
      <c r="ACG206">
        <v>100</v>
      </c>
      <c r="ACI206" t="s">
        <v>2242</v>
      </c>
      <c r="ACJ206">
        <v>1000</v>
      </c>
      <c r="ACK206" t="s">
        <v>2379</v>
      </c>
      <c r="ACN206">
        <v>1</v>
      </c>
      <c r="ACO206">
        <v>1</v>
      </c>
      <c r="ACP206">
        <v>1</v>
      </c>
      <c r="ACQ206">
        <v>1</v>
      </c>
      <c r="ACR206">
        <v>2</v>
      </c>
      <c r="ACT206" t="s">
        <v>2242</v>
      </c>
      <c r="ACU206">
        <v>1000</v>
      </c>
      <c r="ACV206" t="s">
        <v>2248</v>
      </c>
      <c r="ACY206">
        <v>1</v>
      </c>
      <c r="ACZ206">
        <v>1</v>
      </c>
      <c r="ADA206">
        <v>1</v>
      </c>
      <c r="ADB206">
        <v>1</v>
      </c>
      <c r="ADC206">
        <v>5</v>
      </c>
      <c r="AHB206" t="s">
        <v>2242</v>
      </c>
      <c r="AHC206" t="s">
        <v>2450</v>
      </c>
      <c r="AHD206">
        <v>0</v>
      </c>
      <c r="AHE206">
        <v>0</v>
      </c>
      <c r="AHF206">
        <v>1</v>
      </c>
      <c r="AHI206">
        <v>100</v>
      </c>
      <c r="AHJ206" t="s">
        <v>2359</v>
      </c>
      <c r="AHM206">
        <v>3</v>
      </c>
      <c r="AHN206">
        <v>1</v>
      </c>
      <c r="AHO206">
        <v>0</v>
      </c>
      <c r="AHP206">
        <v>50</v>
      </c>
      <c r="AHQ206">
        <v>200</v>
      </c>
      <c r="AHS206" t="s">
        <v>2242</v>
      </c>
      <c r="AHT206" t="s">
        <v>2450</v>
      </c>
      <c r="AHU206">
        <v>0</v>
      </c>
      <c r="AHV206">
        <v>1</v>
      </c>
      <c r="AHX206">
        <v>100</v>
      </c>
      <c r="AHY206" t="s">
        <v>2248</v>
      </c>
      <c r="AIB206">
        <v>3</v>
      </c>
      <c r="AIC206">
        <v>1</v>
      </c>
      <c r="AID206">
        <v>0</v>
      </c>
      <c r="AIE206">
        <v>50</v>
      </c>
      <c r="AIF206">
        <v>150</v>
      </c>
      <c r="AIH206" t="s">
        <v>2242</v>
      </c>
      <c r="AII206" t="s">
        <v>2450</v>
      </c>
      <c r="AIJ206">
        <v>0</v>
      </c>
      <c r="AIK206">
        <v>1</v>
      </c>
      <c r="AIM206">
        <v>100</v>
      </c>
      <c r="AIN206" t="s">
        <v>2248</v>
      </c>
      <c r="AIQ206">
        <v>2</v>
      </c>
      <c r="AIR206">
        <v>1</v>
      </c>
      <c r="AIS206">
        <v>0</v>
      </c>
      <c r="AIT206">
        <v>50</v>
      </c>
      <c r="AIU206">
        <v>50</v>
      </c>
      <c r="AKY206" t="s">
        <v>2244</v>
      </c>
      <c r="AMT206" t="s">
        <v>2245</v>
      </c>
      <c r="AMU206">
        <v>1</v>
      </c>
      <c r="AMV206">
        <v>0</v>
      </c>
      <c r="AMW206">
        <v>0</v>
      </c>
      <c r="AMX206">
        <v>0</v>
      </c>
      <c r="AQG206" t="s">
        <v>2290</v>
      </c>
      <c r="AQH206">
        <v>1</v>
      </c>
      <c r="AQI206">
        <v>0</v>
      </c>
      <c r="AQJ206">
        <v>0</v>
      </c>
      <c r="AQK206">
        <v>0</v>
      </c>
      <c r="AQL206">
        <v>0</v>
      </c>
      <c r="AQM206">
        <v>0</v>
      </c>
      <c r="AQN206">
        <v>0</v>
      </c>
      <c r="AQO206">
        <v>0</v>
      </c>
      <c r="AQP206">
        <v>0</v>
      </c>
      <c r="AQQ206">
        <v>0</v>
      </c>
      <c r="AQS206" t="s">
        <v>506</v>
      </c>
      <c r="AQT206">
        <v>0</v>
      </c>
      <c r="AQU206">
        <v>0</v>
      </c>
      <c r="AQV206">
        <v>0</v>
      </c>
      <c r="AQW206">
        <v>0</v>
      </c>
      <c r="AQX206">
        <v>0</v>
      </c>
      <c r="AQY206">
        <v>0</v>
      </c>
      <c r="AQZ206">
        <v>0</v>
      </c>
      <c r="ARA206">
        <v>0</v>
      </c>
      <c r="ARB206">
        <v>1</v>
      </c>
      <c r="ARC206">
        <v>0</v>
      </c>
      <c r="ARD206">
        <v>0</v>
      </c>
      <c r="ARE206" t="s">
        <v>2458</v>
      </c>
      <c r="ARF206" t="s">
        <v>2352</v>
      </c>
      <c r="ARG206" t="s">
        <v>2273</v>
      </c>
      <c r="ARH206" t="s">
        <v>2244</v>
      </c>
      <c r="ARI206">
        <v>1</v>
      </c>
      <c r="ARJ206">
        <v>0</v>
      </c>
      <c r="ARK206">
        <v>0</v>
      </c>
      <c r="ARL206">
        <v>0</v>
      </c>
      <c r="ARM206">
        <v>0</v>
      </c>
      <c r="ARN206">
        <v>0</v>
      </c>
      <c r="ARP206" t="s">
        <v>2244</v>
      </c>
      <c r="ASA206" t="s">
        <v>2259</v>
      </c>
      <c r="ASB206" t="s">
        <v>2290</v>
      </c>
      <c r="ASC206">
        <v>1</v>
      </c>
      <c r="ASD206">
        <v>0</v>
      </c>
      <c r="ASE206">
        <v>0</v>
      </c>
      <c r="ASF206">
        <v>0</v>
      </c>
      <c r="ASG206">
        <v>0</v>
      </c>
      <c r="ASH206">
        <v>0</v>
      </c>
      <c r="ASI206">
        <v>0</v>
      </c>
      <c r="ASJ206">
        <v>0</v>
      </c>
      <c r="ASK206">
        <v>0</v>
      </c>
      <c r="ASL206">
        <v>0</v>
      </c>
      <c r="ASN206" t="s">
        <v>2290</v>
      </c>
      <c r="ASO206">
        <v>1</v>
      </c>
      <c r="ASP206">
        <v>0</v>
      </c>
      <c r="ASQ206">
        <v>0</v>
      </c>
      <c r="ASR206">
        <v>0</v>
      </c>
      <c r="ASS206">
        <v>0</v>
      </c>
      <c r="AST206">
        <v>0</v>
      </c>
      <c r="ASU206">
        <v>0</v>
      </c>
      <c r="ASV206">
        <v>0</v>
      </c>
      <c r="ASW206">
        <v>0</v>
      </c>
      <c r="ASX206">
        <v>0</v>
      </c>
      <c r="ASZ206" t="s">
        <v>2290</v>
      </c>
      <c r="ATA206">
        <v>1</v>
      </c>
      <c r="ATB206">
        <v>0</v>
      </c>
      <c r="ATC206">
        <v>0</v>
      </c>
      <c r="ATD206">
        <v>0</v>
      </c>
      <c r="ATE206">
        <v>0</v>
      </c>
      <c r="ATF206">
        <v>0</v>
      </c>
      <c r="ATG206">
        <v>0</v>
      </c>
      <c r="ATH206">
        <v>0</v>
      </c>
      <c r="ATI206">
        <v>0</v>
      </c>
      <c r="ATK206" t="s">
        <v>2290</v>
      </c>
      <c r="ATL206">
        <v>1</v>
      </c>
      <c r="ATM206">
        <v>0</v>
      </c>
      <c r="ATN206">
        <v>0</v>
      </c>
      <c r="ATO206">
        <v>0</v>
      </c>
      <c r="ATP206">
        <v>0</v>
      </c>
      <c r="ATQ206">
        <v>0</v>
      </c>
      <c r="ATR206">
        <v>0</v>
      </c>
      <c r="ATS206">
        <v>0</v>
      </c>
      <c r="ATT206">
        <v>0</v>
      </c>
      <c r="ATV206" t="s">
        <v>2264</v>
      </c>
      <c r="ATZ206" t="s">
        <v>2264</v>
      </c>
      <c r="AUD206" t="s">
        <v>2388</v>
      </c>
      <c r="AUF206" t="s">
        <v>2388</v>
      </c>
      <c r="AUI206">
        <v>546452916</v>
      </c>
      <c r="AUJ206" s="165">
        <v>45376.594375000001</v>
      </c>
      <c r="AUM206" t="s">
        <v>2265</v>
      </c>
      <c r="AUN206" t="s">
        <v>2266</v>
      </c>
      <c r="AUO206" t="s">
        <v>2267</v>
      </c>
    </row>
    <row r="207" spans="1:987 1034:1237" x14ac:dyDescent="0.35">
      <c r="A207">
        <v>206</v>
      </c>
      <c r="B207" t="s">
        <v>2985</v>
      </c>
      <c r="C207" s="165">
        <v>45376</v>
      </c>
      <c r="D207" t="s">
        <v>2445</v>
      </c>
      <c r="E207" t="s">
        <v>2446</v>
      </c>
      <c r="F207" s="165">
        <v>45376.536198842587</v>
      </c>
      <c r="G207" s="165">
        <v>45376.543526990747</v>
      </c>
      <c r="H207" t="s">
        <v>2229</v>
      </c>
      <c r="K207" t="s">
        <v>2295</v>
      </c>
      <c r="L207" s="165">
        <v>45376</v>
      </c>
      <c r="M207" t="s">
        <v>73</v>
      </c>
      <c r="N207" t="s">
        <v>2447</v>
      </c>
      <c r="O207" t="s">
        <v>77</v>
      </c>
      <c r="P207" t="s">
        <v>2233</v>
      </c>
      <c r="S207" t="s">
        <v>2297</v>
      </c>
      <c r="T207" t="s">
        <v>2448</v>
      </c>
      <c r="V207" t="s">
        <v>2236</v>
      </c>
      <c r="X207" t="s">
        <v>2237</v>
      </c>
      <c r="AA207" t="s">
        <v>2290</v>
      </c>
      <c r="AB207">
        <v>0</v>
      </c>
      <c r="AC207">
        <v>0</v>
      </c>
      <c r="AD207">
        <v>0</v>
      </c>
      <c r="AE207">
        <v>1</v>
      </c>
      <c r="AF207">
        <v>1</v>
      </c>
      <c r="AI207"/>
      <c r="EK207" t="s">
        <v>2290</v>
      </c>
      <c r="EL207">
        <v>0</v>
      </c>
      <c r="EM207">
        <v>0</v>
      </c>
      <c r="EN207">
        <v>0</v>
      </c>
      <c r="EO207">
        <v>0</v>
      </c>
      <c r="EP207">
        <v>1</v>
      </c>
      <c r="EQ207">
        <v>1</v>
      </c>
      <c r="JB207" t="s">
        <v>2677</v>
      </c>
      <c r="JC207">
        <v>0</v>
      </c>
      <c r="JD207">
        <v>0</v>
      </c>
      <c r="JE207">
        <v>0</v>
      </c>
      <c r="JF207">
        <v>0</v>
      </c>
      <c r="JG207">
        <v>0</v>
      </c>
      <c r="JH207">
        <v>0</v>
      </c>
      <c r="JI207">
        <v>1</v>
      </c>
      <c r="JJ207">
        <v>0</v>
      </c>
      <c r="JK207">
        <v>1</v>
      </c>
      <c r="JL207">
        <v>0</v>
      </c>
      <c r="JM207">
        <v>0</v>
      </c>
      <c r="JN207">
        <v>0</v>
      </c>
      <c r="JO207">
        <v>0</v>
      </c>
      <c r="JP207">
        <v>0</v>
      </c>
      <c r="JQ207">
        <v>0</v>
      </c>
      <c r="JR207">
        <v>0</v>
      </c>
      <c r="JS207">
        <v>2</v>
      </c>
      <c r="JT207">
        <v>4</v>
      </c>
      <c r="MT207" t="s">
        <v>2242</v>
      </c>
      <c r="MU207">
        <v>150</v>
      </c>
      <c r="MV207" t="s">
        <v>2359</v>
      </c>
      <c r="MY207">
        <v>14</v>
      </c>
      <c r="MZ207">
        <v>1</v>
      </c>
      <c r="NA207">
        <v>0</v>
      </c>
      <c r="NB207">
        <v>50</v>
      </c>
      <c r="NC207">
        <v>300</v>
      </c>
      <c r="NV207" t="s">
        <v>2242</v>
      </c>
      <c r="NW207">
        <v>2000</v>
      </c>
      <c r="NX207" t="s">
        <v>2379</v>
      </c>
      <c r="OA207">
        <v>30</v>
      </c>
      <c r="OB207">
        <v>1</v>
      </c>
      <c r="OC207">
        <v>0</v>
      </c>
      <c r="OD207">
        <v>50</v>
      </c>
      <c r="OE207">
        <v>300</v>
      </c>
      <c r="QX207" t="s">
        <v>2244</v>
      </c>
      <c r="SF207" t="s">
        <v>2245</v>
      </c>
      <c r="SG207">
        <v>1</v>
      </c>
      <c r="SH207">
        <v>0</v>
      </c>
      <c r="SI207">
        <v>0</v>
      </c>
      <c r="SJ207">
        <v>0</v>
      </c>
      <c r="UW207" t="s">
        <v>2290</v>
      </c>
      <c r="UX207">
        <v>0</v>
      </c>
      <c r="UY207">
        <v>0</v>
      </c>
      <c r="UZ207">
        <v>0</v>
      </c>
      <c r="VA207">
        <v>0</v>
      </c>
      <c r="VB207">
        <v>0</v>
      </c>
      <c r="VC207">
        <v>0</v>
      </c>
      <c r="VD207">
        <v>0</v>
      </c>
      <c r="VE207">
        <v>0</v>
      </c>
      <c r="VF207">
        <v>0</v>
      </c>
      <c r="VG207">
        <v>0</v>
      </c>
      <c r="VH207">
        <v>0</v>
      </c>
      <c r="VI207">
        <v>0</v>
      </c>
      <c r="VJ207">
        <v>0</v>
      </c>
      <c r="VK207">
        <v>0</v>
      </c>
      <c r="VL207">
        <v>0</v>
      </c>
      <c r="VM207">
        <v>0</v>
      </c>
      <c r="VN207">
        <v>0</v>
      </c>
      <c r="VO207">
        <v>0</v>
      </c>
      <c r="VP207">
        <v>0</v>
      </c>
      <c r="VQ207">
        <v>0</v>
      </c>
      <c r="VR207">
        <v>0</v>
      </c>
      <c r="VS207">
        <v>0</v>
      </c>
      <c r="VT207">
        <v>0</v>
      </c>
      <c r="VU207">
        <v>0</v>
      </c>
      <c r="VV207">
        <v>0</v>
      </c>
      <c r="VW207">
        <v>0</v>
      </c>
      <c r="VX207">
        <v>0</v>
      </c>
      <c r="VY207">
        <v>1</v>
      </c>
      <c r="VZ207">
        <v>1</v>
      </c>
      <c r="AQG207" t="s">
        <v>2260</v>
      </c>
      <c r="AQH207">
        <v>0</v>
      </c>
      <c r="AQI207">
        <v>0</v>
      </c>
      <c r="AQJ207">
        <v>0</v>
      </c>
      <c r="AQK207">
        <v>0</v>
      </c>
      <c r="AQL207">
        <v>0</v>
      </c>
      <c r="AQM207">
        <v>0</v>
      </c>
      <c r="AQN207">
        <v>0</v>
      </c>
      <c r="AQO207">
        <v>0</v>
      </c>
      <c r="AQP207">
        <v>1</v>
      </c>
      <c r="AQQ207">
        <v>0</v>
      </c>
      <c r="AQS207" t="s">
        <v>506</v>
      </c>
      <c r="AQT207">
        <v>0</v>
      </c>
      <c r="AQU207">
        <v>0</v>
      </c>
      <c r="AQV207">
        <v>0</v>
      </c>
      <c r="AQW207">
        <v>0</v>
      </c>
      <c r="AQX207">
        <v>0</v>
      </c>
      <c r="AQY207">
        <v>0</v>
      </c>
      <c r="AQZ207">
        <v>0</v>
      </c>
      <c r="ARA207">
        <v>0</v>
      </c>
      <c r="ARB207">
        <v>1</v>
      </c>
      <c r="ARC207">
        <v>0</v>
      </c>
      <c r="ARD207">
        <v>0</v>
      </c>
      <c r="ARE207" t="s">
        <v>2458</v>
      </c>
      <c r="ARF207" t="s">
        <v>2257</v>
      </c>
      <c r="ARG207" t="s">
        <v>2258</v>
      </c>
      <c r="ARH207" t="s">
        <v>2244</v>
      </c>
      <c r="ARI207">
        <v>1</v>
      </c>
      <c r="ARJ207">
        <v>0</v>
      </c>
      <c r="ARK207">
        <v>0</v>
      </c>
      <c r="ARL207">
        <v>0</v>
      </c>
      <c r="ARM207">
        <v>0</v>
      </c>
      <c r="ARN207">
        <v>0</v>
      </c>
      <c r="ARP207" t="s">
        <v>510</v>
      </c>
      <c r="ASA207" t="s">
        <v>2259</v>
      </c>
      <c r="ASB207" t="s">
        <v>2290</v>
      </c>
      <c r="ASC207">
        <v>1</v>
      </c>
      <c r="ASD207">
        <v>0</v>
      </c>
      <c r="ASE207">
        <v>0</v>
      </c>
      <c r="ASF207">
        <v>0</v>
      </c>
      <c r="ASG207">
        <v>0</v>
      </c>
      <c r="ASH207">
        <v>0</v>
      </c>
      <c r="ASI207">
        <v>0</v>
      </c>
      <c r="ASJ207">
        <v>0</v>
      </c>
      <c r="ASK207">
        <v>0</v>
      </c>
      <c r="ASL207">
        <v>0</v>
      </c>
      <c r="ASN207" t="s">
        <v>2290</v>
      </c>
      <c r="ASO207">
        <v>1</v>
      </c>
      <c r="ASP207">
        <v>0</v>
      </c>
      <c r="ASQ207">
        <v>0</v>
      </c>
      <c r="ASR207">
        <v>0</v>
      </c>
      <c r="ASS207">
        <v>0</v>
      </c>
      <c r="AST207">
        <v>0</v>
      </c>
      <c r="ASU207">
        <v>0</v>
      </c>
      <c r="ASV207">
        <v>0</v>
      </c>
      <c r="ASW207">
        <v>0</v>
      </c>
      <c r="ASX207">
        <v>0</v>
      </c>
      <c r="ASZ207" t="s">
        <v>2260</v>
      </c>
      <c r="ATA207">
        <v>0</v>
      </c>
      <c r="ATB207">
        <v>0</v>
      </c>
      <c r="ATC207">
        <v>0</v>
      </c>
      <c r="ATD207">
        <v>0</v>
      </c>
      <c r="ATE207">
        <v>0</v>
      </c>
      <c r="ATF207">
        <v>0</v>
      </c>
      <c r="ATG207">
        <v>0</v>
      </c>
      <c r="ATH207">
        <v>1</v>
      </c>
      <c r="ATI207">
        <v>0</v>
      </c>
      <c r="ATK207" t="s">
        <v>2290</v>
      </c>
      <c r="ATL207">
        <v>1</v>
      </c>
      <c r="ATM207">
        <v>0</v>
      </c>
      <c r="ATN207">
        <v>0</v>
      </c>
      <c r="ATO207">
        <v>0</v>
      </c>
      <c r="ATP207">
        <v>0</v>
      </c>
      <c r="ATQ207">
        <v>0</v>
      </c>
      <c r="ATR207">
        <v>0</v>
      </c>
      <c r="ATS207">
        <v>0</v>
      </c>
      <c r="ATT207">
        <v>0</v>
      </c>
      <c r="ATV207" t="s">
        <v>2264</v>
      </c>
      <c r="ATZ207" t="s">
        <v>2264</v>
      </c>
      <c r="AUD207" t="s">
        <v>2388</v>
      </c>
      <c r="AUF207" t="s">
        <v>2388</v>
      </c>
      <c r="AUI207">
        <v>546452949</v>
      </c>
      <c r="AUJ207" s="165">
        <v>45376.59443287037</v>
      </c>
      <c r="AUM207" t="s">
        <v>2265</v>
      </c>
      <c r="AUN207" t="s">
        <v>2266</v>
      </c>
      <c r="AUO207" t="s">
        <v>2267</v>
      </c>
    </row>
    <row r="208" spans="1:987 1034:1237" x14ac:dyDescent="0.35">
      <c r="A208">
        <v>207</v>
      </c>
      <c r="B208" t="s">
        <v>2986</v>
      </c>
      <c r="C208" s="165">
        <v>45376</v>
      </c>
      <c r="D208" t="s">
        <v>2445</v>
      </c>
      <c r="E208" t="s">
        <v>2446</v>
      </c>
      <c r="F208" s="165">
        <v>45376.544242384261</v>
      </c>
      <c r="G208" s="165">
        <v>45376.593999999997</v>
      </c>
      <c r="H208" t="s">
        <v>2229</v>
      </c>
      <c r="K208" t="s">
        <v>2295</v>
      </c>
      <c r="L208" s="165">
        <v>45376</v>
      </c>
      <c r="M208" t="s">
        <v>73</v>
      </c>
      <c r="N208" t="s">
        <v>2447</v>
      </c>
      <c r="O208" t="s">
        <v>77</v>
      </c>
      <c r="P208" t="s">
        <v>2374</v>
      </c>
      <c r="S208" t="s">
        <v>2297</v>
      </c>
      <c r="T208" t="s">
        <v>2448</v>
      </c>
      <c r="V208" t="s">
        <v>2236</v>
      </c>
      <c r="X208" t="s">
        <v>2237</v>
      </c>
      <c r="AA208" t="s">
        <v>2290</v>
      </c>
      <c r="AB208">
        <v>0</v>
      </c>
      <c r="AC208">
        <v>0</v>
      </c>
      <c r="AD208">
        <v>0</v>
      </c>
      <c r="AE208">
        <v>1</v>
      </c>
      <c r="AF208">
        <v>1</v>
      </c>
      <c r="AI208"/>
      <c r="EK208" t="s">
        <v>2290</v>
      </c>
      <c r="EL208">
        <v>0</v>
      </c>
      <c r="EM208">
        <v>0</v>
      </c>
      <c r="EN208">
        <v>0</v>
      </c>
      <c r="EO208">
        <v>0</v>
      </c>
      <c r="EP208">
        <v>1</v>
      </c>
      <c r="EQ208">
        <v>1</v>
      </c>
      <c r="JB208" t="s">
        <v>2548</v>
      </c>
      <c r="JC208">
        <v>0</v>
      </c>
      <c r="JD208">
        <v>0</v>
      </c>
      <c r="JE208">
        <v>0</v>
      </c>
      <c r="JF208">
        <v>0</v>
      </c>
      <c r="JG208">
        <v>0</v>
      </c>
      <c r="JH208">
        <v>0</v>
      </c>
      <c r="JI208">
        <v>1</v>
      </c>
      <c r="JJ208">
        <v>0</v>
      </c>
      <c r="JK208">
        <v>1</v>
      </c>
      <c r="JL208">
        <v>0</v>
      </c>
      <c r="JM208">
        <v>0</v>
      </c>
      <c r="JN208">
        <v>0</v>
      </c>
      <c r="JO208">
        <v>0</v>
      </c>
      <c r="JP208">
        <v>0</v>
      </c>
      <c r="JQ208">
        <v>0</v>
      </c>
      <c r="JR208">
        <v>0</v>
      </c>
      <c r="JS208">
        <v>2</v>
      </c>
      <c r="JT208">
        <v>4</v>
      </c>
      <c r="MT208" t="s">
        <v>2242</v>
      </c>
      <c r="MU208">
        <v>150</v>
      </c>
      <c r="MV208" t="s">
        <v>2379</v>
      </c>
      <c r="MY208">
        <v>30</v>
      </c>
      <c r="MZ208">
        <v>2</v>
      </c>
      <c r="NA208">
        <v>0</v>
      </c>
      <c r="NB208">
        <v>50</v>
      </c>
      <c r="NC208">
        <v>200</v>
      </c>
      <c r="NV208" t="s">
        <v>2242</v>
      </c>
      <c r="NW208">
        <v>2000</v>
      </c>
      <c r="NX208" t="s">
        <v>2379</v>
      </c>
      <c r="OA208">
        <v>30</v>
      </c>
      <c r="OB208">
        <v>2</v>
      </c>
      <c r="OC208">
        <v>0</v>
      </c>
      <c r="OD208">
        <v>100</v>
      </c>
      <c r="OE208">
        <v>500</v>
      </c>
      <c r="QX208" t="s">
        <v>2244</v>
      </c>
      <c r="SF208" t="s">
        <v>2245</v>
      </c>
      <c r="SG208">
        <v>1</v>
      </c>
      <c r="SH208">
        <v>0</v>
      </c>
      <c r="SI208">
        <v>0</v>
      </c>
      <c r="SJ208">
        <v>0</v>
      </c>
      <c r="UW208" t="s">
        <v>2290</v>
      </c>
      <c r="UX208">
        <v>0</v>
      </c>
      <c r="UY208">
        <v>0</v>
      </c>
      <c r="UZ208">
        <v>0</v>
      </c>
      <c r="VA208">
        <v>0</v>
      </c>
      <c r="VB208">
        <v>0</v>
      </c>
      <c r="VC208">
        <v>0</v>
      </c>
      <c r="VD208">
        <v>0</v>
      </c>
      <c r="VE208">
        <v>0</v>
      </c>
      <c r="VF208">
        <v>0</v>
      </c>
      <c r="VG208">
        <v>0</v>
      </c>
      <c r="VH208">
        <v>0</v>
      </c>
      <c r="VI208">
        <v>0</v>
      </c>
      <c r="VJ208">
        <v>0</v>
      </c>
      <c r="VK208">
        <v>0</v>
      </c>
      <c r="VL208">
        <v>0</v>
      </c>
      <c r="VM208">
        <v>0</v>
      </c>
      <c r="VN208">
        <v>0</v>
      </c>
      <c r="VO208">
        <v>0</v>
      </c>
      <c r="VP208">
        <v>0</v>
      </c>
      <c r="VQ208">
        <v>0</v>
      </c>
      <c r="VR208">
        <v>0</v>
      </c>
      <c r="VS208">
        <v>0</v>
      </c>
      <c r="VT208">
        <v>0</v>
      </c>
      <c r="VU208">
        <v>0</v>
      </c>
      <c r="VV208">
        <v>0</v>
      </c>
      <c r="VW208">
        <v>0</v>
      </c>
      <c r="VX208">
        <v>0</v>
      </c>
      <c r="VY208">
        <v>1</v>
      </c>
      <c r="VZ208">
        <v>1</v>
      </c>
      <c r="AQG208" t="s">
        <v>2290</v>
      </c>
      <c r="AQH208">
        <v>1</v>
      </c>
      <c r="AQI208">
        <v>0</v>
      </c>
      <c r="AQJ208">
        <v>0</v>
      </c>
      <c r="AQK208">
        <v>0</v>
      </c>
      <c r="AQL208">
        <v>0</v>
      </c>
      <c r="AQM208">
        <v>0</v>
      </c>
      <c r="AQN208">
        <v>0</v>
      </c>
      <c r="AQO208">
        <v>0</v>
      </c>
      <c r="AQP208">
        <v>0</v>
      </c>
      <c r="AQQ208">
        <v>0</v>
      </c>
      <c r="AQS208" t="s">
        <v>506</v>
      </c>
      <c r="AQT208">
        <v>0</v>
      </c>
      <c r="AQU208">
        <v>0</v>
      </c>
      <c r="AQV208">
        <v>0</v>
      </c>
      <c r="AQW208">
        <v>0</v>
      </c>
      <c r="AQX208">
        <v>0</v>
      </c>
      <c r="AQY208">
        <v>0</v>
      </c>
      <c r="AQZ208">
        <v>0</v>
      </c>
      <c r="ARA208">
        <v>0</v>
      </c>
      <c r="ARB208">
        <v>1</v>
      </c>
      <c r="ARC208">
        <v>0</v>
      </c>
      <c r="ARD208">
        <v>0</v>
      </c>
      <c r="ARE208" t="s">
        <v>2458</v>
      </c>
      <c r="ARF208" t="s">
        <v>2257</v>
      </c>
      <c r="ARG208" t="s">
        <v>2258</v>
      </c>
      <c r="ARH208" t="s">
        <v>2244</v>
      </c>
      <c r="ARI208">
        <v>1</v>
      </c>
      <c r="ARJ208">
        <v>0</v>
      </c>
      <c r="ARK208">
        <v>0</v>
      </c>
      <c r="ARL208">
        <v>0</v>
      </c>
      <c r="ARM208">
        <v>0</v>
      </c>
      <c r="ARN208">
        <v>0</v>
      </c>
      <c r="ARP208" t="s">
        <v>2244</v>
      </c>
      <c r="ASA208" t="s">
        <v>2259</v>
      </c>
      <c r="ASB208" t="s">
        <v>2290</v>
      </c>
      <c r="ASC208">
        <v>1</v>
      </c>
      <c r="ASD208">
        <v>0</v>
      </c>
      <c r="ASE208">
        <v>0</v>
      </c>
      <c r="ASF208">
        <v>0</v>
      </c>
      <c r="ASG208">
        <v>0</v>
      </c>
      <c r="ASH208">
        <v>0</v>
      </c>
      <c r="ASI208">
        <v>0</v>
      </c>
      <c r="ASJ208">
        <v>0</v>
      </c>
      <c r="ASK208">
        <v>0</v>
      </c>
      <c r="ASL208">
        <v>0</v>
      </c>
      <c r="ASN208" t="s">
        <v>2290</v>
      </c>
      <c r="ASO208">
        <v>1</v>
      </c>
      <c r="ASP208">
        <v>0</v>
      </c>
      <c r="ASQ208">
        <v>0</v>
      </c>
      <c r="ASR208">
        <v>0</v>
      </c>
      <c r="ASS208">
        <v>0</v>
      </c>
      <c r="AST208">
        <v>0</v>
      </c>
      <c r="ASU208">
        <v>0</v>
      </c>
      <c r="ASV208">
        <v>0</v>
      </c>
      <c r="ASW208">
        <v>0</v>
      </c>
      <c r="ASX208">
        <v>0</v>
      </c>
      <c r="ASZ208" t="s">
        <v>2290</v>
      </c>
      <c r="ATA208">
        <v>1</v>
      </c>
      <c r="ATB208">
        <v>0</v>
      </c>
      <c r="ATC208">
        <v>0</v>
      </c>
      <c r="ATD208">
        <v>0</v>
      </c>
      <c r="ATE208">
        <v>0</v>
      </c>
      <c r="ATF208">
        <v>0</v>
      </c>
      <c r="ATG208">
        <v>0</v>
      </c>
      <c r="ATH208">
        <v>0</v>
      </c>
      <c r="ATI208">
        <v>0</v>
      </c>
      <c r="ATK208" t="s">
        <v>2290</v>
      </c>
      <c r="ATL208">
        <v>1</v>
      </c>
      <c r="ATM208">
        <v>0</v>
      </c>
      <c r="ATN208">
        <v>0</v>
      </c>
      <c r="ATO208">
        <v>0</v>
      </c>
      <c r="ATP208">
        <v>0</v>
      </c>
      <c r="ATQ208">
        <v>0</v>
      </c>
      <c r="ATR208">
        <v>0</v>
      </c>
      <c r="ATS208">
        <v>0</v>
      </c>
      <c r="ATT208">
        <v>0</v>
      </c>
      <c r="ATV208" t="s">
        <v>2264</v>
      </c>
      <c r="ATZ208" t="s">
        <v>2264</v>
      </c>
      <c r="AUD208" t="s">
        <v>2388</v>
      </c>
      <c r="AUF208" t="s">
        <v>2388</v>
      </c>
      <c r="AUI208">
        <v>546452980</v>
      </c>
      <c r="AUJ208" s="165">
        <v>45376.594490740739</v>
      </c>
      <c r="AUM208" t="s">
        <v>2265</v>
      </c>
      <c r="AUN208" t="s">
        <v>2266</v>
      </c>
      <c r="AUO208" t="s">
        <v>2267</v>
      </c>
    </row>
    <row r="209" spans="1:598 1125:1237" x14ac:dyDescent="0.35">
      <c r="A209">
        <v>208</v>
      </c>
      <c r="B209" t="s">
        <v>2987</v>
      </c>
      <c r="C209" s="165">
        <v>45376</v>
      </c>
      <c r="D209" t="s">
        <v>2445</v>
      </c>
      <c r="E209" t="s">
        <v>2446</v>
      </c>
      <c r="F209" s="165">
        <v>45376.549441770832</v>
      </c>
      <c r="G209" s="165">
        <v>45376.572349733797</v>
      </c>
      <c r="H209" t="s">
        <v>2229</v>
      </c>
      <c r="K209" t="s">
        <v>2295</v>
      </c>
      <c r="L209" s="165">
        <v>45376</v>
      </c>
      <c r="M209" t="s">
        <v>73</v>
      </c>
      <c r="N209" t="s">
        <v>2447</v>
      </c>
      <c r="O209" t="s">
        <v>77</v>
      </c>
      <c r="P209" t="s">
        <v>2233</v>
      </c>
      <c r="S209" t="s">
        <v>2297</v>
      </c>
      <c r="T209" t="s">
        <v>2448</v>
      </c>
      <c r="V209" t="s">
        <v>2236</v>
      </c>
      <c r="X209" t="s">
        <v>2237</v>
      </c>
      <c r="AA209" t="s">
        <v>2290</v>
      </c>
      <c r="AB209">
        <v>0</v>
      </c>
      <c r="AC209">
        <v>0</v>
      </c>
      <c r="AD209">
        <v>0</v>
      </c>
      <c r="AE209">
        <v>1</v>
      </c>
      <c r="AF209">
        <v>1</v>
      </c>
      <c r="AI209"/>
      <c r="EK209" t="s">
        <v>2290</v>
      </c>
      <c r="EL209">
        <v>0</v>
      </c>
      <c r="EM209">
        <v>0</v>
      </c>
      <c r="EN209">
        <v>0</v>
      </c>
      <c r="EO209">
        <v>0</v>
      </c>
      <c r="EP209">
        <v>1</v>
      </c>
      <c r="EQ209">
        <v>1</v>
      </c>
      <c r="JB209" t="s">
        <v>2677</v>
      </c>
      <c r="JC209">
        <v>0</v>
      </c>
      <c r="JD209">
        <v>0</v>
      </c>
      <c r="JE209">
        <v>0</v>
      </c>
      <c r="JF209">
        <v>0</v>
      </c>
      <c r="JG209">
        <v>0</v>
      </c>
      <c r="JH209">
        <v>0</v>
      </c>
      <c r="JI209">
        <v>1</v>
      </c>
      <c r="JJ209">
        <v>0</v>
      </c>
      <c r="JK209">
        <v>1</v>
      </c>
      <c r="JL209">
        <v>0</v>
      </c>
      <c r="JM209">
        <v>0</v>
      </c>
      <c r="JN209">
        <v>0</v>
      </c>
      <c r="JO209">
        <v>0</v>
      </c>
      <c r="JP209">
        <v>0</v>
      </c>
      <c r="JQ209">
        <v>0</v>
      </c>
      <c r="JR209">
        <v>0</v>
      </c>
      <c r="JS209">
        <v>2</v>
      </c>
      <c r="JT209">
        <v>4</v>
      </c>
      <c r="MT209" t="s">
        <v>2242</v>
      </c>
      <c r="MU209">
        <v>150</v>
      </c>
      <c r="MV209" t="s">
        <v>2336</v>
      </c>
      <c r="MY209">
        <v>30</v>
      </c>
      <c r="MZ209">
        <v>2</v>
      </c>
      <c r="NA209">
        <v>0</v>
      </c>
      <c r="NB209">
        <v>30</v>
      </c>
      <c r="NC209">
        <v>200</v>
      </c>
      <c r="NV209" t="s">
        <v>2242</v>
      </c>
      <c r="NW209">
        <v>2000</v>
      </c>
      <c r="NX209" t="s">
        <v>2336</v>
      </c>
      <c r="OA209">
        <v>30</v>
      </c>
      <c r="OB209">
        <v>2</v>
      </c>
      <c r="OC209">
        <v>0</v>
      </c>
      <c r="OD209">
        <v>50</v>
      </c>
      <c r="OE209">
        <v>100</v>
      </c>
      <c r="QX209" t="s">
        <v>2244</v>
      </c>
      <c r="SF209" t="s">
        <v>2245</v>
      </c>
      <c r="SG209">
        <v>1</v>
      </c>
      <c r="SH209">
        <v>0</v>
      </c>
      <c r="SI209">
        <v>0</v>
      </c>
      <c r="SJ209">
        <v>0</v>
      </c>
      <c r="UW209" t="s">
        <v>2290</v>
      </c>
      <c r="UX209">
        <v>0</v>
      </c>
      <c r="UY209">
        <v>0</v>
      </c>
      <c r="UZ209">
        <v>0</v>
      </c>
      <c r="VA209">
        <v>0</v>
      </c>
      <c r="VB209">
        <v>0</v>
      </c>
      <c r="VC209">
        <v>0</v>
      </c>
      <c r="VD209">
        <v>0</v>
      </c>
      <c r="VE209">
        <v>0</v>
      </c>
      <c r="VF209">
        <v>0</v>
      </c>
      <c r="VG209">
        <v>0</v>
      </c>
      <c r="VH209">
        <v>0</v>
      </c>
      <c r="VI209">
        <v>0</v>
      </c>
      <c r="VJ209">
        <v>0</v>
      </c>
      <c r="VK209">
        <v>0</v>
      </c>
      <c r="VL209">
        <v>0</v>
      </c>
      <c r="VM209">
        <v>0</v>
      </c>
      <c r="VN209">
        <v>0</v>
      </c>
      <c r="VO209">
        <v>0</v>
      </c>
      <c r="VP209">
        <v>0</v>
      </c>
      <c r="VQ209">
        <v>0</v>
      </c>
      <c r="VR209">
        <v>0</v>
      </c>
      <c r="VS209">
        <v>0</v>
      </c>
      <c r="VT209">
        <v>0</v>
      </c>
      <c r="VU209">
        <v>0</v>
      </c>
      <c r="VV209">
        <v>0</v>
      </c>
      <c r="VW209">
        <v>0</v>
      </c>
      <c r="VX209">
        <v>0</v>
      </c>
      <c r="VY209">
        <v>1</v>
      </c>
      <c r="VZ209">
        <v>1</v>
      </c>
      <c r="AQG209" t="s">
        <v>2290</v>
      </c>
      <c r="AQH209">
        <v>1</v>
      </c>
      <c r="AQI209">
        <v>0</v>
      </c>
      <c r="AQJ209">
        <v>0</v>
      </c>
      <c r="AQK209">
        <v>0</v>
      </c>
      <c r="AQL209">
        <v>0</v>
      </c>
      <c r="AQM209">
        <v>0</v>
      </c>
      <c r="AQN209">
        <v>0</v>
      </c>
      <c r="AQO209">
        <v>0</v>
      </c>
      <c r="AQP209">
        <v>0</v>
      </c>
      <c r="AQQ209">
        <v>0</v>
      </c>
      <c r="AQS209" t="s">
        <v>506</v>
      </c>
      <c r="AQT209">
        <v>0</v>
      </c>
      <c r="AQU209">
        <v>0</v>
      </c>
      <c r="AQV209">
        <v>0</v>
      </c>
      <c r="AQW209">
        <v>0</v>
      </c>
      <c r="AQX209">
        <v>0</v>
      </c>
      <c r="AQY209">
        <v>0</v>
      </c>
      <c r="AQZ209">
        <v>0</v>
      </c>
      <c r="ARA209">
        <v>0</v>
      </c>
      <c r="ARB209">
        <v>1</v>
      </c>
      <c r="ARC209">
        <v>0</v>
      </c>
      <c r="ARD209">
        <v>0</v>
      </c>
      <c r="ARE209" t="s">
        <v>2458</v>
      </c>
      <c r="ARF209" t="s">
        <v>2257</v>
      </c>
      <c r="ARG209" t="s">
        <v>2258</v>
      </c>
      <c r="ARH209" t="s">
        <v>2244</v>
      </c>
      <c r="ARI209">
        <v>1</v>
      </c>
      <c r="ARJ209">
        <v>0</v>
      </c>
      <c r="ARK209">
        <v>0</v>
      </c>
      <c r="ARL209">
        <v>0</v>
      </c>
      <c r="ARM209">
        <v>0</v>
      </c>
      <c r="ARN209">
        <v>0</v>
      </c>
      <c r="ARP209" t="s">
        <v>2244</v>
      </c>
      <c r="ASA209" t="s">
        <v>2259</v>
      </c>
      <c r="ASB209" t="s">
        <v>2290</v>
      </c>
      <c r="ASC209">
        <v>1</v>
      </c>
      <c r="ASD209">
        <v>0</v>
      </c>
      <c r="ASE209">
        <v>0</v>
      </c>
      <c r="ASF209">
        <v>0</v>
      </c>
      <c r="ASG209">
        <v>0</v>
      </c>
      <c r="ASH209">
        <v>0</v>
      </c>
      <c r="ASI209">
        <v>0</v>
      </c>
      <c r="ASJ209">
        <v>0</v>
      </c>
      <c r="ASK209">
        <v>0</v>
      </c>
      <c r="ASL209">
        <v>0</v>
      </c>
      <c r="ASN209" t="s">
        <v>2290</v>
      </c>
      <c r="ASO209">
        <v>1</v>
      </c>
      <c r="ASP209">
        <v>0</v>
      </c>
      <c r="ASQ209">
        <v>0</v>
      </c>
      <c r="ASR209">
        <v>0</v>
      </c>
      <c r="ASS209">
        <v>0</v>
      </c>
      <c r="AST209">
        <v>0</v>
      </c>
      <c r="ASU209">
        <v>0</v>
      </c>
      <c r="ASV209">
        <v>0</v>
      </c>
      <c r="ASW209">
        <v>0</v>
      </c>
      <c r="ASX209">
        <v>0</v>
      </c>
      <c r="ASZ209" t="s">
        <v>2290</v>
      </c>
      <c r="ATA209">
        <v>1</v>
      </c>
      <c r="ATB209">
        <v>0</v>
      </c>
      <c r="ATC209">
        <v>0</v>
      </c>
      <c r="ATD209">
        <v>0</v>
      </c>
      <c r="ATE209">
        <v>0</v>
      </c>
      <c r="ATF209">
        <v>0</v>
      </c>
      <c r="ATG209">
        <v>0</v>
      </c>
      <c r="ATH209">
        <v>0</v>
      </c>
      <c r="ATI209">
        <v>0</v>
      </c>
      <c r="ATK209" t="s">
        <v>2290</v>
      </c>
      <c r="ATL209">
        <v>1</v>
      </c>
      <c r="ATM209">
        <v>0</v>
      </c>
      <c r="ATN209">
        <v>0</v>
      </c>
      <c r="ATO209">
        <v>0</v>
      </c>
      <c r="ATP209">
        <v>0</v>
      </c>
      <c r="ATQ209">
        <v>0</v>
      </c>
      <c r="ATR209">
        <v>0</v>
      </c>
      <c r="ATS209">
        <v>0</v>
      </c>
      <c r="ATT209">
        <v>0</v>
      </c>
      <c r="ATV209" t="s">
        <v>2264</v>
      </c>
      <c r="ATZ209" t="s">
        <v>2264</v>
      </c>
      <c r="AUD209" t="s">
        <v>2388</v>
      </c>
      <c r="AUI209">
        <v>546453028</v>
      </c>
      <c r="AUJ209" s="165">
        <v>45376.594548611123</v>
      </c>
      <c r="AUM209" t="s">
        <v>2265</v>
      </c>
      <c r="AUN209" t="s">
        <v>2266</v>
      </c>
      <c r="AUO209" t="s">
        <v>2267</v>
      </c>
    </row>
    <row r="210" spans="1:598 1125:1237" x14ac:dyDescent="0.35">
      <c r="A210">
        <v>209</v>
      </c>
      <c r="B210" t="s">
        <v>2988</v>
      </c>
      <c r="C210" s="165">
        <v>45376</v>
      </c>
      <c r="D210" t="s">
        <v>2989</v>
      </c>
      <c r="E210" t="s">
        <v>2990</v>
      </c>
      <c r="F210" s="165">
        <v>45376.420080405092</v>
      </c>
      <c r="G210" s="165">
        <v>45376.444750798611</v>
      </c>
      <c r="H210" t="s">
        <v>2229</v>
      </c>
      <c r="K210" t="s">
        <v>2991</v>
      </c>
      <c r="L210" s="165">
        <v>45376</v>
      </c>
      <c r="M210" t="s">
        <v>81</v>
      </c>
      <c r="N210" t="s">
        <v>2992</v>
      </c>
      <c r="O210" t="s">
        <v>2189</v>
      </c>
      <c r="P210" t="s">
        <v>2233</v>
      </c>
      <c r="S210" t="s">
        <v>2993</v>
      </c>
      <c r="T210" t="s">
        <v>2994</v>
      </c>
      <c r="V210" t="s">
        <v>2236</v>
      </c>
      <c r="X210" t="s">
        <v>2299</v>
      </c>
      <c r="AA210" t="s">
        <v>2290</v>
      </c>
      <c r="AB210">
        <v>0</v>
      </c>
      <c r="AC210">
        <v>0</v>
      </c>
      <c r="AD210">
        <v>0</v>
      </c>
      <c r="AE210">
        <v>1</v>
      </c>
      <c r="AF210">
        <v>1</v>
      </c>
      <c r="AI210"/>
      <c r="EK210" t="s">
        <v>2290</v>
      </c>
      <c r="EL210">
        <v>0</v>
      </c>
      <c r="EM210">
        <v>0</v>
      </c>
      <c r="EN210">
        <v>0</v>
      </c>
      <c r="EO210">
        <v>0</v>
      </c>
      <c r="EP210">
        <v>1</v>
      </c>
      <c r="EQ210">
        <v>1</v>
      </c>
      <c r="JB210" t="s">
        <v>2533</v>
      </c>
      <c r="JC210">
        <v>0</v>
      </c>
      <c r="JD210">
        <v>0</v>
      </c>
      <c r="JE210">
        <v>0</v>
      </c>
      <c r="JF210">
        <v>0</v>
      </c>
      <c r="JG210">
        <v>0</v>
      </c>
      <c r="JH210">
        <v>0</v>
      </c>
      <c r="JI210">
        <v>0</v>
      </c>
      <c r="JJ210">
        <v>0</v>
      </c>
      <c r="JK210">
        <v>0</v>
      </c>
      <c r="JL210">
        <v>0</v>
      </c>
      <c r="JM210">
        <v>0</v>
      </c>
      <c r="JN210">
        <v>0</v>
      </c>
      <c r="JO210">
        <v>0</v>
      </c>
      <c r="JP210">
        <v>1</v>
      </c>
      <c r="JQ210">
        <v>0</v>
      </c>
      <c r="JR210">
        <v>0</v>
      </c>
      <c r="JS210">
        <v>1</v>
      </c>
      <c r="JT210">
        <v>3</v>
      </c>
      <c r="PY210" t="s">
        <v>2239</v>
      </c>
      <c r="PZ210" t="s">
        <v>2236</v>
      </c>
      <c r="QA210">
        <v>2000</v>
      </c>
      <c r="QD210" t="s">
        <v>2240</v>
      </c>
      <c r="QG210">
        <v>90</v>
      </c>
      <c r="QH210">
        <v>120</v>
      </c>
      <c r="QI210">
        <v>1</v>
      </c>
      <c r="QJ210">
        <v>2000</v>
      </c>
      <c r="QK210">
        <v>0</v>
      </c>
      <c r="QX210" t="s">
        <v>2236</v>
      </c>
      <c r="QZ210" t="s">
        <v>2533</v>
      </c>
      <c r="RA210">
        <v>0</v>
      </c>
      <c r="RB210">
        <v>0</v>
      </c>
      <c r="RC210">
        <v>0</v>
      </c>
      <c r="RD210">
        <v>0</v>
      </c>
      <c r="RE210">
        <v>0</v>
      </c>
      <c r="RF210">
        <v>0</v>
      </c>
      <c r="RG210">
        <v>0</v>
      </c>
      <c r="RH210">
        <v>0</v>
      </c>
      <c r="RI210">
        <v>0</v>
      </c>
      <c r="RJ210">
        <v>0</v>
      </c>
      <c r="RK210">
        <v>0</v>
      </c>
      <c r="RL210">
        <v>0</v>
      </c>
      <c r="RM210">
        <v>0</v>
      </c>
      <c r="RN210">
        <v>1</v>
      </c>
      <c r="RO210">
        <v>0</v>
      </c>
      <c r="RP210">
        <v>0</v>
      </c>
      <c r="RR210" t="s">
        <v>2995</v>
      </c>
      <c r="RS210">
        <v>1</v>
      </c>
      <c r="RT210">
        <v>1</v>
      </c>
      <c r="RU210">
        <v>0</v>
      </c>
      <c r="RV210">
        <v>1</v>
      </c>
      <c r="RW210">
        <v>0</v>
      </c>
      <c r="RX210">
        <v>1</v>
      </c>
      <c r="RY210">
        <v>1</v>
      </c>
      <c r="RZ210">
        <v>0</v>
      </c>
      <c r="SA210">
        <v>0</v>
      </c>
      <c r="SB210">
        <v>0</v>
      </c>
      <c r="SC210">
        <v>0</v>
      </c>
      <c r="SF210" t="s">
        <v>2328</v>
      </c>
      <c r="SG210">
        <v>0</v>
      </c>
      <c r="SH210">
        <v>1</v>
      </c>
      <c r="SI210">
        <v>0</v>
      </c>
      <c r="SJ210">
        <v>0</v>
      </c>
      <c r="SK210" t="s">
        <v>2533</v>
      </c>
      <c r="SL210">
        <v>0</v>
      </c>
      <c r="SM210">
        <v>0</v>
      </c>
      <c r="SN210">
        <v>0</v>
      </c>
      <c r="SO210">
        <v>0</v>
      </c>
      <c r="SP210">
        <v>0</v>
      </c>
      <c r="SQ210">
        <v>0</v>
      </c>
      <c r="SR210">
        <v>0</v>
      </c>
      <c r="SS210">
        <v>0</v>
      </c>
      <c r="ST210">
        <v>0</v>
      </c>
      <c r="SU210">
        <v>0</v>
      </c>
      <c r="SV210">
        <v>0</v>
      </c>
      <c r="SW210">
        <v>0</v>
      </c>
      <c r="SX210">
        <v>0</v>
      </c>
      <c r="SY210">
        <v>1</v>
      </c>
      <c r="SZ210">
        <v>0</v>
      </c>
      <c r="TA210">
        <v>0</v>
      </c>
      <c r="TB210" t="s">
        <v>2996</v>
      </c>
      <c r="TC210">
        <v>1</v>
      </c>
      <c r="TD210">
        <v>0</v>
      </c>
      <c r="TE210">
        <v>0</v>
      </c>
      <c r="TF210">
        <v>0</v>
      </c>
      <c r="TG210">
        <v>0</v>
      </c>
      <c r="TH210">
        <v>0</v>
      </c>
      <c r="TI210">
        <v>0</v>
      </c>
      <c r="TJ210">
        <v>0</v>
      </c>
      <c r="TK210">
        <v>1</v>
      </c>
      <c r="TL210">
        <v>1</v>
      </c>
      <c r="TM210">
        <v>0</v>
      </c>
      <c r="TN210">
        <v>0</v>
      </c>
      <c r="AQG210" t="s">
        <v>2997</v>
      </c>
      <c r="AQH210">
        <v>0</v>
      </c>
      <c r="AQI210">
        <v>1</v>
      </c>
      <c r="AQJ210">
        <v>0</v>
      </c>
      <c r="AQK210">
        <v>0</v>
      </c>
      <c r="AQL210">
        <v>1</v>
      </c>
      <c r="AQM210">
        <v>0</v>
      </c>
      <c r="AQN210">
        <v>1</v>
      </c>
      <c r="AQO210">
        <v>0</v>
      </c>
      <c r="AQP210">
        <v>0</v>
      </c>
      <c r="AQQ210">
        <v>0</v>
      </c>
      <c r="AQS210" t="s">
        <v>2355</v>
      </c>
      <c r="AQT210">
        <v>0</v>
      </c>
      <c r="AQU210">
        <v>0</v>
      </c>
      <c r="AQV210">
        <v>1</v>
      </c>
      <c r="AQW210">
        <v>0</v>
      </c>
      <c r="AQX210">
        <v>0</v>
      </c>
      <c r="AQY210">
        <v>0</v>
      </c>
      <c r="AQZ210">
        <v>0</v>
      </c>
      <c r="ARA210">
        <v>0</v>
      </c>
      <c r="ARB210">
        <v>0</v>
      </c>
      <c r="ARC210">
        <v>0</v>
      </c>
      <c r="ARD210">
        <v>0</v>
      </c>
      <c r="ARF210" t="s">
        <v>2257</v>
      </c>
      <c r="ARG210" t="s">
        <v>2273</v>
      </c>
      <c r="ARH210" t="s">
        <v>2325</v>
      </c>
      <c r="ARI210">
        <v>0</v>
      </c>
      <c r="ARJ210">
        <v>1</v>
      </c>
      <c r="ARK210">
        <v>0</v>
      </c>
      <c r="ARL210">
        <v>0</v>
      </c>
      <c r="ARM210">
        <v>0</v>
      </c>
      <c r="ARN210">
        <v>0</v>
      </c>
      <c r="ARP210" t="s">
        <v>2244</v>
      </c>
      <c r="ASA210" t="s">
        <v>2701</v>
      </c>
      <c r="ASB210" t="s">
        <v>2700</v>
      </c>
      <c r="ASC210">
        <v>0</v>
      </c>
      <c r="ASD210">
        <v>0</v>
      </c>
      <c r="ASE210">
        <v>0</v>
      </c>
      <c r="ASF210">
        <v>0</v>
      </c>
      <c r="ASG210">
        <v>0</v>
      </c>
      <c r="ASH210">
        <v>0</v>
      </c>
      <c r="ASI210">
        <v>0</v>
      </c>
      <c r="ASJ210">
        <v>0</v>
      </c>
      <c r="ASK210">
        <v>0</v>
      </c>
      <c r="ASL210">
        <v>1</v>
      </c>
      <c r="ASN210" t="s">
        <v>2260</v>
      </c>
      <c r="ASO210">
        <v>0</v>
      </c>
      <c r="ASP210">
        <v>0</v>
      </c>
      <c r="ASQ210">
        <v>0</v>
      </c>
      <c r="ASR210">
        <v>0</v>
      </c>
      <c r="ASS210">
        <v>0</v>
      </c>
      <c r="AST210">
        <v>0</v>
      </c>
      <c r="ASU210">
        <v>0</v>
      </c>
      <c r="ASV210">
        <v>0</v>
      </c>
      <c r="ASW210">
        <v>1</v>
      </c>
      <c r="ASX210">
        <v>0</v>
      </c>
      <c r="ASZ210" t="s">
        <v>2659</v>
      </c>
      <c r="ATA210">
        <v>0</v>
      </c>
      <c r="ATB210">
        <v>0</v>
      </c>
      <c r="ATC210">
        <v>0</v>
      </c>
      <c r="ATD210">
        <v>0</v>
      </c>
      <c r="ATE210">
        <v>0</v>
      </c>
      <c r="ATF210">
        <v>1</v>
      </c>
      <c r="ATG210">
        <v>0</v>
      </c>
      <c r="ATH210">
        <v>0</v>
      </c>
      <c r="ATI210">
        <v>0</v>
      </c>
      <c r="ATK210" t="s">
        <v>2998</v>
      </c>
      <c r="ATL210">
        <v>0</v>
      </c>
      <c r="ATM210">
        <v>0</v>
      </c>
      <c r="ATN210">
        <v>1</v>
      </c>
      <c r="ATO210">
        <v>0</v>
      </c>
      <c r="ATP210">
        <v>1</v>
      </c>
      <c r="ATQ210">
        <v>1</v>
      </c>
      <c r="ATR210">
        <v>1</v>
      </c>
      <c r="ATS210">
        <v>0</v>
      </c>
      <c r="ATT210">
        <v>0</v>
      </c>
      <c r="ATV210" t="s">
        <v>2642</v>
      </c>
      <c r="ATW210" t="s">
        <v>2236</v>
      </c>
      <c r="ATY210" t="s">
        <v>2999</v>
      </c>
      <c r="ATZ210" t="s">
        <v>2642</v>
      </c>
      <c r="AUA210" t="s">
        <v>2236</v>
      </c>
      <c r="AUC210" t="s">
        <v>3000</v>
      </c>
      <c r="AUD210" t="s">
        <v>3001</v>
      </c>
      <c r="AUI210">
        <v>546463438</v>
      </c>
      <c r="AUJ210" s="165">
        <v>45376.619594907403</v>
      </c>
      <c r="AUM210" t="s">
        <v>2265</v>
      </c>
      <c r="AUN210" t="s">
        <v>2266</v>
      </c>
      <c r="AUO210" t="s">
        <v>2267</v>
      </c>
    </row>
    <row r="211" spans="1:598 1125:1237" x14ac:dyDescent="0.35">
      <c r="A211">
        <v>210</v>
      </c>
      <c r="B211" t="s">
        <v>3002</v>
      </c>
      <c r="C211" s="165">
        <v>45376</v>
      </c>
      <c r="D211" t="s">
        <v>2989</v>
      </c>
      <c r="E211" t="s">
        <v>2990</v>
      </c>
      <c r="F211" s="165">
        <v>45376.448326597223</v>
      </c>
      <c r="G211" s="165">
        <v>45376.468912812503</v>
      </c>
      <c r="H211" t="s">
        <v>2229</v>
      </c>
      <c r="K211" t="s">
        <v>2991</v>
      </c>
      <c r="L211" s="165">
        <v>45376</v>
      </c>
      <c r="M211" t="s">
        <v>81</v>
      </c>
      <c r="N211" t="s">
        <v>2992</v>
      </c>
      <c r="O211" t="s">
        <v>2189</v>
      </c>
      <c r="P211" t="s">
        <v>2233</v>
      </c>
      <c r="S211" t="s">
        <v>2993</v>
      </c>
      <c r="T211" t="s">
        <v>2994</v>
      </c>
      <c r="V211" t="s">
        <v>2236</v>
      </c>
      <c r="X211" t="s">
        <v>2299</v>
      </c>
      <c r="AA211" t="s">
        <v>2290</v>
      </c>
      <c r="AB211">
        <v>0</v>
      </c>
      <c r="AC211">
        <v>0</v>
      </c>
      <c r="AD211">
        <v>0</v>
      </c>
      <c r="AE211">
        <v>1</v>
      </c>
      <c r="AF211">
        <v>1</v>
      </c>
      <c r="AI211"/>
      <c r="EK211" t="s">
        <v>2290</v>
      </c>
      <c r="EL211">
        <v>0</v>
      </c>
      <c r="EM211">
        <v>0</v>
      </c>
      <c r="EN211">
        <v>0</v>
      </c>
      <c r="EO211">
        <v>0</v>
      </c>
      <c r="EP211">
        <v>1</v>
      </c>
      <c r="EQ211">
        <v>1</v>
      </c>
      <c r="JB211" t="s">
        <v>2533</v>
      </c>
      <c r="JC211">
        <v>0</v>
      </c>
      <c r="JD211">
        <v>0</v>
      </c>
      <c r="JE211">
        <v>0</v>
      </c>
      <c r="JF211">
        <v>0</v>
      </c>
      <c r="JG211">
        <v>0</v>
      </c>
      <c r="JH211">
        <v>0</v>
      </c>
      <c r="JI211">
        <v>0</v>
      </c>
      <c r="JJ211">
        <v>0</v>
      </c>
      <c r="JK211">
        <v>0</v>
      </c>
      <c r="JL211">
        <v>0</v>
      </c>
      <c r="JM211">
        <v>0</v>
      </c>
      <c r="JN211">
        <v>0</v>
      </c>
      <c r="JO211">
        <v>0</v>
      </c>
      <c r="JP211">
        <v>1</v>
      </c>
      <c r="JQ211">
        <v>0</v>
      </c>
      <c r="JR211">
        <v>0</v>
      </c>
      <c r="JS211">
        <v>1</v>
      </c>
      <c r="JT211">
        <v>3</v>
      </c>
      <c r="PY211" t="s">
        <v>2239</v>
      </c>
      <c r="PZ211" t="s">
        <v>2236</v>
      </c>
      <c r="QA211">
        <v>1750</v>
      </c>
      <c r="QD211" t="s">
        <v>2240</v>
      </c>
      <c r="QG211">
        <v>60</v>
      </c>
      <c r="QH211">
        <v>120</v>
      </c>
      <c r="QI211">
        <v>1</v>
      </c>
      <c r="QJ211">
        <v>500</v>
      </c>
      <c r="QK211">
        <v>0</v>
      </c>
      <c r="QX211" t="s">
        <v>2236</v>
      </c>
      <c r="QZ211" t="s">
        <v>2533</v>
      </c>
      <c r="RA211">
        <v>0</v>
      </c>
      <c r="RB211">
        <v>0</v>
      </c>
      <c r="RC211">
        <v>0</v>
      </c>
      <c r="RD211">
        <v>0</v>
      </c>
      <c r="RE211">
        <v>0</v>
      </c>
      <c r="RF211">
        <v>0</v>
      </c>
      <c r="RG211">
        <v>0</v>
      </c>
      <c r="RH211">
        <v>0</v>
      </c>
      <c r="RI211">
        <v>0</v>
      </c>
      <c r="RJ211">
        <v>0</v>
      </c>
      <c r="RK211">
        <v>0</v>
      </c>
      <c r="RL211">
        <v>0</v>
      </c>
      <c r="RM211">
        <v>0</v>
      </c>
      <c r="RN211">
        <v>1</v>
      </c>
      <c r="RO211">
        <v>0</v>
      </c>
      <c r="RP211">
        <v>0</v>
      </c>
      <c r="RR211" t="s">
        <v>3003</v>
      </c>
      <c r="RS211">
        <v>1</v>
      </c>
      <c r="RT211">
        <v>0</v>
      </c>
      <c r="RU211">
        <v>0</v>
      </c>
      <c r="RV211">
        <v>1</v>
      </c>
      <c r="RW211">
        <v>0</v>
      </c>
      <c r="RX211">
        <v>0</v>
      </c>
      <c r="RY211">
        <v>1</v>
      </c>
      <c r="RZ211">
        <v>0</v>
      </c>
      <c r="SA211">
        <v>0</v>
      </c>
      <c r="SB211">
        <v>0</v>
      </c>
      <c r="SC211">
        <v>0</v>
      </c>
      <c r="SF211" t="s">
        <v>2328</v>
      </c>
      <c r="SG211">
        <v>0</v>
      </c>
      <c r="SH211">
        <v>1</v>
      </c>
      <c r="SI211">
        <v>0</v>
      </c>
      <c r="SJ211">
        <v>0</v>
      </c>
      <c r="SK211" t="s">
        <v>2533</v>
      </c>
      <c r="SL211">
        <v>0</v>
      </c>
      <c r="SM211">
        <v>0</v>
      </c>
      <c r="SN211">
        <v>0</v>
      </c>
      <c r="SO211">
        <v>0</v>
      </c>
      <c r="SP211">
        <v>0</v>
      </c>
      <c r="SQ211">
        <v>0</v>
      </c>
      <c r="SR211">
        <v>0</v>
      </c>
      <c r="SS211">
        <v>0</v>
      </c>
      <c r="ST211">
        <v>0</v>
      </c>
      <c r="SU211">
        <v>0</v>
      </c>
      <c r="SV211">
        <v>0</v>
      </c>
      <c r="SW211">
        <v>0</v>
      </c>
      <c r="SX211">
        <v>0</v>
      </c>
      <c r="SY211">
        <v>1</v>
      </c>
      <c r="SZ211">
        <v>0</v>
      </c>
      <c r="TA211">
        <v>0</v>
      </c>
      <c r="TB211" t="s">
        <v>2521</v>
      </c>
      <c r="TC211">
        <v>1</v>
      </c>
      <c r="TD211">
        <v>0</v>
      </c>
      <c r="TE211">
        <v>0</v>
      </c>
      <c r="TF211">
        <v>0</v>
      </c>
      <c r="TG211">
        <v>0</v>
      </c>
      <c r="TH211">
        <v>0</v>
      </c>
      <c r="TI211">
        <v>0</v>
      </c>
      <c r="TJ211">
        <v>0</v>
      </c>
      <c r="TK211">
        <v>1</v>
      </c>
      <c r="TL211">
        <v>0</v>
      </c>
      <c r="TM211">
        <v>0</v>
      </c>
      <c r="TN211">
        <v>0</v>
      </c>
      <c r="AQG211" t="s">
        <v>2260</v>
      </c>
      <c r="AQH211">
        <v>0</v>
      </c>
      <c r="AQI211">
        <v>0</v>
      </c>
      <c r="AQJ211">
        <v>0</v>
      </c>
      <c r="AQK211">
        <v>0</v>
      </c>
      <c r="AQL211">
        <v>0</v>
      </c>
      <c r="AQM211">
        <v>0</v>
      </c>
      <c r="AQN211">
        <v>0</v>
      </c>
      <c r="AQO211">
        <v>0</v>
      </c>
      <c r="AQP211">
        <v>1</v>
      </c>
      <c r="AQQ211">
        <v>0</v>
      </c>
      <c r="AQS211" t="s">
        <v>2355</v>
      </c>
      <c r="AQT211">
        <v>0</v>
      </c>
      <c r="AQU211">
        <v>0</v>
      </c>
      <c r="AQV211">
        <v>1</v>
      </c>
      <c r="AQW211">
        <v>0</v>
      </c>
      <c r="AQX211">
        <v>0</v>
      </c>
      <c r="AQY211">
        <v>0</v>
      </c>
      <c r="AQZ211">
        <v>0</v>
      </c>
      <c r="ARA211">
        <v>0</v>
      </c>
      <c r="ARB211">
        <v>0</v>
      </c>
      <c r="ARC211">
        <v>0</v>
      </c>
      <c r="ARD211">
        <v>0</v>
      </c>
      <c r="ARF211" t="s">
        <v>2257</v>
      </c>
      <c r="ARG211" t="s">
        <v>2273</v>
      </c>
      <c r="ARH211" t="s">
        <v>2325</v>
      </c>
      <c r="ARI211">
        <v>0</v>
      </c>
      <c r="ARJ211">
        <v>1</v>
      </c>
      <c r="ARK211">
        <v>0</v>
      </c>
      <c r="ARL211">
        <v>0</v>
      </c>
      <c r="ARM211">
        <v>0</v>
      </c>
      <c r="ARN211">
        <v>0</v>
      </c>
      <c r="ARP211" t="s">
        <v>2244</v>
      </c>
      <c r="ASA211" t="s">
        <v>2701</v>
      </c>
      <c r="ASB211" t="s">
        <v>2260</v>
      </c>
      <c r="ASC211">
        <v>0</v>
      </c>
      <c r="ASD211">
        <v>0</v>
      </c>
      <c r="ASE211">
        <v>0</v>
      </c>
      <c r="ASF211">
        <v>0</v>
      </c>
      <c r="ASG211">
        <v>0</v>
      </c>
      <c r="ASH211">
        <v>0</v>
      </c>
      <c r="ASI211">
        <v>0</v>
      </c>
      <c r="ASJ211">
        <v>0</v>
      </c>
      <c r="ASK211">
        <v>1</v>
      </c>
      <c r="ASL211">
        <v>0</v>
      </c>
      <c r="ASN211" t="s">
        <v>2290</v>
      </c>
      <c r="ASO211">
        <v>1</v>
      </c>
      <c r="ASP211">
        <v>0</v>
      </c>
      <c r="ASQ211">
        <v>0</v>
      </c>
      <c r="ASR211">
        <v>0</v>
      </c>
      <c r="ASS211">
        <v>0</v>
      </c>
      <c r="AST211">
        <v>0</v>
      </c>
      <c r="ASU211">
        <v>0</v>
      </c>
      <c r="ASV211">
        <v>0</v>
      </c>
      <c r="ASW211">
        <v>0</v>
      </c>
      <c r="ASX211">
        <v>0</v>
      </c>
      <c r="ASZ211" t="s">
        <v>2659</v>
      </c>
      <c r="ATA211">
        <v>0</v>
      </c>
      <c r="ATB211">
        <v>0</v>
      </c>
      <c r="ATC211">
        <v>0</v>
      </c>
      <c r="ATD211">
        <v>0</v>
      </c>
      <c r="ATE211">
        <v>0</v>
      </c>
      <c r="ATF211">
        <v>1</v>
      </c>
      <c r="ATG211">
        <v>0</v>
      </c>
      <c r="ATH211">
        <v>0</v>
      </c>
      <c r="ATI211">
        <v>0</v>
      </c>
      <c r="ATK211" t="s">
        <v>3004</v>
      </c>
      <c r="ATL211">
        <v>0</v>
      </c>
      <c r="ATM211">
        <v>0</v>
      </c>
      <c r="ATN211">
        <v>0</v>
      </c>
      <c r="ATO211">
        <v>0</v>
      </c>
      <c r="ATP211">
        <v>1</v>
      </c>
      <c r="ATQ211">
        <v>1</v>
      </c>
      <c r="ATR211">
        <v>1</v>
      </c>
      <c r="ATS211">
        <v>0</v>
      </c>
      <c r="ATT211">
        <v>0</v>
      </c>
      <c r="ATV211" t="s">
        <v>2642</v>
      </c>
      <c r="ATW211" t="s">
        <v>2236</v>
      </c>
      <c r="ATY211" t="s">
        <v>3005</v>
      </c>
      <c r="ATZ211" t="s">
        <v>2642</v>
      </c>
      <c r="AUA211" t="s">
        <v>2236</v>
      </c>
      <c r="AUC211" t="s">
        <v>3006</v>
      </c>
      <c r="AUD211" t="s">
        <v>2388</v>
      </c>
      <c r="AUI211">
        <v>546463464</v>
      </c>
      <c r="AUJ211" s="165">
        <v>45376.619664351849</v>
      </c>
      <c r="AUM211" t="s">
        <v>2265</v>
      </c>
      <c r="AUN211" t="s">
        <v>2266</v>
      </c>
      <c r="AUO211" t="s">
        <v>2267</v>
      </c>
    </row>
    <row r="212" spans="1:598 1125:1237" x14ac:dyDescent="0.35">
      <c r="A212">
        <v>211</v>
      </c>
      <c r="B212" t="s">
        <v>3007</v>
      </c>
      <c r="C212" s="165">
        <v>45376</v>
      </c>
      <c r="D212" t="s">
        <v>2989</v>
      </c>
      <c r="E212" t="s">
        <v>2990</v>
      </c>
      <c r="F212" s="165">
        <v>45376.473942974539</v>
      </c>
      <c r="G212" s="165">
        <v>45376.493754305557</v>
      </c>
      <c r="H212" t="s">
        <v>2229</v>
      </c>
      <c r="K212" t="s">
        <v>2991</v>
      </c>
      <c r="L212" s="165">
        <v>45376</v>
      </c>
      <c r="M212" t="s">
        <v>81</v>
      </c>
      <c r="N212" t="s">
        <v>2992</v>
      </c>
      <c r="O212" t="s">
        <v>2189</v>
      </c>
      <c r="P212" t="s">
        <v>2233</v>
      </c>
      <c r="S212" t="s">
        <v>2993</v>
      </c>
      <c r="T212" t="s">
        <v>2994</v>
      </c>
      <c r="V212" t="s">
        <v>2236</v>
      </c>
      <c r="X212" t="s">
        <v>2299</v>
      </c>
      <c r="AA212" t="s">
        <v>2290</v>
      </c>
      <c r="AB212">
        <v>0</v>
      </c>
      <c r="AC212">
        <v>0</v>
      </c>
      <c r="AD212">
        <v>0</v>
      </c>
      <c r="AE212">
        <v>1</v>
      </c>
      <c r="AF212">
        <v>1</v>
      </c>
      <c r="AI212"/>
      <c r="EK212" t="s">
        <v>2290</v>
      </c>
      <c r="EL212">
        <v>0</v>
      </c>
      <c r="EM212">
        <v>0</v>
      </c>
      <c r="EN212">
        <v>0</v>
      </c>
      <c r="EO212">
        <v>0</v>
      </c>
      <c r="EP212">
        <v>1</v>
      </c>
      <c r="EQ212">
        <v>1</v>
      </c>
      <c r="JB212" t="s">
        <v>2443</v>
      </c>
      <c r="JC212">
        <v>0</v>
      </c>
      <c r="JD212">
        <v>0</v>
      </c>
      <c r="JE212">
        <v>0</v>
      </c>
      <c r="JF212">
        <v>0</v>
      </c>
      <c r="JG212">
        <v>0</v>
      </c>
      <c r="JH212">
        <v>0</v>
      </c>
      <c r="JI212">
        <v>0</v>
      </c>
      <c r="JJ212">
        <v>0</v>
      </c>
      <c r="JK212">
        <v>0</v>
      </c>
      <c r="JL212">
        <v>0</v>
      </c>
      <c r="JM212">
        <v>0</v>
      </c>
      <c r="JN212">
        <v>0</v>
      </c>
      <c r="JO212">
        <v>1</v>
      </c>
      <c r="JP212">
        <v>0</v>
      </c>
      <c r="JQ212">
        <v>0</v>
      </c>
      <c r="JR212">
        <v>0</v>
      </c>
      <c r="JS212">
        <v>1</v>
      </c>
      <c r="JT212">
        <v>3</v>
      </c>
      <c r="PN212" t="s">
        <v>2239</v>
      </c>
      <c r="PO212">
        <v>1500</v>
      </c>
      <c r="PP212" t="s">
        <v>2240</v>
      </c>
      <c r="PS212">
        <v>90</v>
      </c>
      <c r="PT212">
        <v>150</v>
      </c>
      <c r="PU212">
        <v>1</v>
      </c>
      <c r="PV212">
        <v>120</v>
      </c>
      <c r="PW212">
        <v>0</v>
      </c>
      <c r="QX212" t="s">
        <v>2236</v>
      </c>
      <c r="QZ212" t="s">
        <v>2443</v>
      </c>
      <c r="RA212">
        <v>0</v>
      </c>
      <c r="RB212">
        <v>0</v>
      </c>
      <c r="RC212">
        <v>0</v>
      </c>
      <c r="RD212">
        <v>0</v>
      </c>
      <c r="RE212">
        <v>0</v>
      </c>
      <c r="RF212">
        <v>0</v>
      </c>
      <c r="RG212">
        <v>0</v>
      </c>
      <c r="RH212">
        <v>0</v>
      </c>
      <c r="RI212">
        <v>0</v>
      </c>
      <c r="RJ212">
        <v>0</v>
      </c>
      <c r="RK212">
        <v>0</v>
      </c>
      <c r="RL212">
        <v>0</v>
      </c>
      <c r="RM212">
        <v>1</v>
      </c>
      <c r="RN212">
        <v>0</v>
      </c>
      <c r="RO212">
        <v>0</v>
      </c>
      <c r="RP212">
        <v>0</v>
      </c>
      <c r="RR212" t="s">
        <v>3008</v>
      </c>
      <c r="RS212">
        <v>1</v>
      </c>
      <c r="RT212">
        <v>1</v>
      </c>
      <c r="RU212">
        <v>0</v>
      </c>
      <c r="RV212">
        <v>0</v>
      </c>
      <c r="RW212">
        <v>0</v>
      </c>
      <c r="RX212">
        <v>1</v>
      </c>
      <c r="RY212">
        <v>1</v>
      </c>
      <c r="RZ212">
        <v>0</v>
      </c>
      <c r="SA212">
        <v>0</v>
      </c>
      <c r="SB212">
        <v>0</v>
      </c>
      <c r="SC212">
        <v>0</v>
      </c>
      <c r="SF212" t="s">
        <v>2245</v>
      </c>
      <c r="SG212">
        <v>1</v>
      </c>
      <c r="SH212">
        <v>0</v>
      </c>
      <c r="SI212">
        <v>0</v>
      </c>
      <c r="SJ212">
        <v>0</v>
      </c>
      <c r="AQG212" t="s">
        <v>2290</v>
      </c>
      <c r="AQH212">
        <v>1</v>
      </c>
      <c r="AQI212">
        <v>0</v>
      </c>
      <c r="AQJ212">
        <v>0</v>
      </c>
      <c r="AQK212">
        <v>0</v>
      </c>
      <c r="AQL212">
        <v>0</v>
      </c>
      <c r="AQM212">
        <v>0</v>
      </c>
      <c r="AQN212">
        <v>0</v>
      </c>
      <c r="AQO212">
        <v>0</v>
      </c>
      <c r="AQP212">
        <v>0</v>
      </c>
      <c r="AQQ212">
        <v>0</v>
      </c>
      <c r="AQS212" t="s">
        <v>2355</v>
      </c>
      <c r="AQT212">
        <v>0</v>
      </c>
      <c r="AQU212">
        <v>0</v>
      </c>
      <c r="AQV212">
        <v>1</v>
      </c>
      <c r="AQW212">
        <v>0</v>
      </c>
      <c r="AQX212">
        <v>0</v>
      </c>
      <c r="AQY212">
        <v>0</v>
      </c>
      <c r="AQZ212">
        <v>0</v>
      </c>
      <c r="ARA212">
        <v>0</v>
      </c>
      <c r="ARB212">
        <v>0</v>
      </c>
      <c r="ARC212">
        <v>0</v>
      </c>
      <c r="ARD212">
        <v>0</v>
      </c>
      <c r="ARF212" t="s">
        <v>2452</v>
      </c>
      <c r="ARG212" t="s">
        <v>2273</v>
      </c>
      <c r="ARH212" t="s">
        <v>2325</v>
      </c>
      <c r="ARI212">
        <v>0</v>
      </c>
      <c r="ARJ212">
        <v>1</v>
      </c>
      <c r="ARK212">
        <v>0</v>
      </c>
      <c r="ARL212">
        <v>0</v>
      </c>
      <c r="ARM212">
        <v>0</v>
      </c>
      <c r="ARN212">
        <v>0</v>
      </c>
      <c r="ARP212" t="s">
        <v>2244</v>
      </c>
      <c r="ASA212" t="s">
        <v>2701</v>
      </c>
      <c r="ASB212" t="s">
        <v>2290</v>
      </c>
      <c r="ASC212">
        <v>1</v>
      </c>
      <c r="ASD212">
        <v>0</v>
      </c>
      <c r="ASE212">
        <v>0</v>
      </c>
      <c r="ASF212">
        <v>0</v>
      </c>
      <c r="ASG212">
        <v>0</v>
      </c>
      <c r="ASH212">
        <v>0</v>
      </c>
      <c r="ASI212">
        <v>0</v>
      </c>
      <c r="ASJ212">
        <v>0</v>
      </c>
      <c r="ASK212">
        <v>0</v>
      </c>
      <c r="ASL212">
        <v>0</v>
      </c>
      <c r="ASN212" t="s">
        <v>2290</v>
      </c>
      <c r="ASO212">
        <v>1</v>
      </c>
      <c r="ASP212">
        <v>0</v>
      </c>
      <c r="ASQ212">
        <v>0</v>
      </c>
      <c r="ASR212">
        <v>0</v>
      </c>
      <c r="ASS212">
        <v>0</v>
      </c>
      <c r="AST212">
        <v>0</v>
      </c>
      <c r="ASU212">
        <v>0</v>
      </c>
      <c r="ASV212">
        <v>0</v>
      </c>
      <c r="ASW212">
        <v>0</v>
      </c>
      <c r="ASX212">
        <v>0</v>
      </c>
      <c r="ASZ212" t="s">
        <v>3009</v>
      </c>
      <c r="ATA212">
        <v>0</v>
      </c>
      <c r="ATB212">
        <v>0</v>
      </c>
      <c r="ATC212">
        <v>1</v>
      </c>
      <c r="ATD212">
        <v>0</v>
      </c>
      <c r="ATE212">
        <v>0</v>
      </c>
      <c r="ATF212">
        <v>1</v>
      </c>
      <c r="ATG212">
        <v>0</v>
      </c>
      <c r="ATH212">
        <v>0</v>
      </c>
      <c r="ATI212">
        <v>0</v>
      </c>
      <c r="ATK212" t="s">
        <v>3004</v>
      </c>
      <c r="ATL212">
        <v>0</v>
      </c>
      <c r="ATM212">
        <v>0</v>
      </c>
      <c r="ATN212">
        <v>0</v>
      </c>
      <c r="ATO212">
        <v>0</v>
      </c>
      <c r="ATP212">
        <v>1</v>
      </c>
      <c r="ATQ212">
        <v>1</v>
      </c>
      <c r="ATR212">
        <v>1</v>
      </c>
      <c r="ATS212">
        <v>0</v>
      </c>
      <c r="ATT212">
        <v>0</v>
      </c>
      <c r="ATV212" t="s">
        <v>2642</v>
      </c>
      <c r="ATW212" t="s">
        <v>2236</v>
      </c>
      <c r="ATY212" t="s">
        <v>3010</v>
      </c>
      <c r="ATZ212" t="s">
        <v>2642</v>
      </c>
      <c r="AUA212" t="s">
        <v>2236</v>
      </c>
      <c r="AUC212" t="s">
        <v>3011</v>
      </c>
      <c r="AUD212" t="s">
        <v>3012</v>
      </c>
      <c r="AUI212">
        <v>546463481</v>
      </c>
      <c r="AUJ212" s="165">
        <v>45376.619710648149</v>
      </c>
      <c r="AUM212" t="s">
        <v>2265</v>
      </c>
      <c r="AUN212" t="s">
        <v>2266</v>
      </c>
      <c r="AUO212" t="s">
        <v>2267</v>
      </c>
    </row>
    <row r="213" spans="1:598 1125:1237" x14ac:dyDescent="0.35">
      <c r="A213">
        <v>212</v>
      </c>
      <c r="B213" t="s">
        <v>3013</v>
      </c>
      <c r="C213" s="165">
        <v>45376</v>
      </c>
      <c r="D213" t="s">
        <v>2989</v>
      </c>
      <c r="E213" t="s">
        <v>2990</v>
      </c>
      <c r="F213" s="165">
        <v>45376.495942199072</v>
      </c>
      <c r="G213" s="165">
        <v>45376.510018668982</v>
      </c>
      <c r="H213" t="s">
        <v>2229</v>
      </c>
      <c r="K213" t="s">
        <v>2991</v>
      </c>
      <c r="L213" s="165">
        <v>45376</v>
      </c>
      <c r="M213" t="s">
        <v>81</v>
      </c>
      <c r="N213" t="s">
        <v>2992</v>
      </c>
      <c r="O213" t="s">
        <v>2189</v>
      </c>
      <c r="P213" t="s">
        <v>2233</v>
      </c>
      <c r="S213" t="s">
        <v>2993</v>
      </c>
      <c r="T213" t="s">
        <v>2994</v>
      </c>
      <c r="V213" t="s">
        <v>2236</v>
      </c>
      <c r="X213" t="s">
        <v>2299</v>
      </c>
      <c r="AA213" t="s">
        <v>2290</v>
      </c>
      <c r="AB213">
        <v>0</v>
      </c>
      <c r="AC213">
        <v>0</v>
      </c>
      <c r="AD213">
        <v>0</v>
      </c>
      <c r="AE213">
        <v>1</v>
      </c>
      <c r="AF213">
        <v>1</v>
      </c>
      <c r="AI213"/>
      <c r="EK213" t="s">
        <v>2290</v>
      </c>
      <c r="EL213">
        <v>0</v>
      </c>
      <c r="EM213">
        <v>0</v>
      </c>
      <c r="EN213">
        <v>0</v>
      </c>
      <c r="EO213">
        <v>0</v>
      </c>
      <c r="EP213">
        <v>1</v>
      </c>
      <c r="EQ213">
        <v>1</v>
      </c>
      <c r="JB213" t="s">
        <v>2443</v>
      </c>
      <c r="JC213">
        <v>0</v>
      </c>
      <c r="JD213">
        <v>0</v>
      </c>
      <c r="JE213">
        <v>0</v>
      </c>
      <c r="JF213">
        <v>0</v>
      </c>
      <c r="JG213">
        <v>0</v>
      </c>
      <c r="JH213">
        <v>0</v>
      </c>
      <c r="JI213">
        <v>0</v>
      </c>
      <c r="JJ213">
        <v>0</v>
      </c>
      <c r="JK213">
        <v>0</v>
      </c>
      <c r="JL213">
        <v>0</v>
      </c>
      <c r="JM213">
        <v>0</v>
      </c>
      <c r="JN213">
        <v>0</v>
      </c>
      <c r="JO213">
        <v>1</v>
      </c>
      <c r="JP213">
        <v>0</v>
      </c>
      <c r="JQ213">
        <v>0</v>
      </c>
      <c r="JR213">
        <v>0</v>
      </c>
      <c r="JS213">
        <v>1</v>
      </c>
      <c r="JT213">
        <v>3</v>
      </c>
      <c r="PN213" t="s">
        <v>2239</v>
      </c>
      <c r="PO213">
        <v>1500</v>
      </c>
      <c r="PP213" t="s">
        <v>2240</v>
      </c>
      <c r="PS213">
        <v>30</v>
      </c>
      <c r="PT213">
        <v>240</v>
      </c>
      <c r="PU213">
        <v>1</v>
      </c>
      <c r="PV213">
        <v>4800</v>
      </c>
      <c r="PW213">
        <v>0</v>
      </c>
      <c r="QX213" t="s">
        <v>2236</v>
      </c>
      <c r="QZ213" t="s">
        <v>2443</v>
      </c>
      <c r="RA213">
        <v>0</v>
      </c>
      <c r="RB213">
        <v>0</v>
      </c>
      <c r="RC213">
        <v>0</v>
      </c>
      <c r="RD213">
        <v>0</v>
      </c>
      <c r="RE213">
        <v>0</v>
      </c>
      <c r="RF213">
        <v>0</v>
      </c>
      <c r="RG213">
        <v>0</v>
      </c>
      <c r="RH213">
        <v>0</v>
      </c>
      <c r="RI213">
        <v>0</v>
      </c>
      <c r="RJ213">
        <v>0</v>
      </c>
      <c r="RK213">
        <v>0</v>
      </c>
      <c r="RL213">
        <v>0</v>
      </c>
      <c r="RM213">
        <v>1</v>
      </c>
      <c r="RN213">
        <v>0</v>
      </c>
      <c r="RO213">
        <v>0</v>
      </c>
      <c r="RP213">
        <v>0</v>
      </c>
      <c r="RR213" t="s">
        <v>3014</v>
      </c>
      <c r="RS213">
        <v>1</v>
      </c>
      <c r="RT213">
        <v>1</v>
      </c>
      <c r="RU213">
        <v>0</v>
      </c>
      <c r="RV213">
        <v>1</v>
      </c>
      <c r="RW213">
        <v>0</v>
      </c>
      <c r="RX213">
        <v>1</v>
      </c>
      <c r="RY213">
        <v>1</v>
      </c>
      <c r="RZ213">
        <v>0</v>
      </c>
      <c r="SA213">
        <v>0</v>
      </c>
      <c r="SB213">
        <v>0</v>
      </c>
      <c r="SC213">
        <v>0</v>
      </c>
      <c r="SF213" t="s">
        <v>2328</v>
      </c>
      <c r="SG213">
        <v>0</v>
      </c>
      <c r="SH213">
        <v>1</v>
      </c>
      <c r="SI213">
        <v>0</v>
      </c>
      <c r="SJ213">
        <v>0</v>
      </c>
      <c r="SK213" t="s">
        <v>2443</v>
      </c>
      <c r="SL213">
        <v>0</v>
      </c>
      <c r="SM213">
        <v>0</v>
      </c>
      <c r="SN213">
        <v>0</v>
      </c>
      <c r="SO213">
        <v>0</v>
      </c>
      <c r="SP213">
        <v>0</v>
      </c>
      <c r="SQ213">
        <v>0</v>
      </c>
      <c r="SR213">
        <v>0</v>
      </c>
      <c r="SS213">
        <v>0</v>
      </c>
      <c r="ST213">
        <v>0</v>
      </c>
      <c r="SU213">
        <v>0</v>
      </c>
      <c r="SV213">
        <v>0</v>
      </c>
      <c r="SW213">
        <v>0</v>
      </c>
      <c r="SX213">
        <v>1</v>
      </c>
      <c r="SY213">
        <v>0</v>
      </c>
      <c r="SZ213">
        <v>0</v>
      </c>
      <c r="TA213">
        <v>0</v>
      </c>
      <c r="TB213" t="s">
        <v>3015</v>
      </c>
      <c r="TC213">
        <v>1</v>
      </c>
      <c r="TD213">
        <v>0</v>
      </c>
      <c r="TE213">
        <v>0</v>
      </c>
      <c r="TF213">
        <v>0</v>
      </c>
      <c r="TG213">
        <v>1</v>
      </c>
      <c r="TH213">
        <v>0</v>
      </c>
      <c r="TI213">
        <v>0</v>
      </c>
      <c r="TJ213">
        <v>0</v>
      </c>
      <c r="TK213">
        <v>1</v>
      </c>
      <c r="TL213">
        <v>0</v>
      </c>
      <c r="TM213">
        <v>0</v>
      </c>
      <c r="TN213">
        <v>0</v>
      </c>
      <c r="AQG213" t="s">
        <v>3016</v>
      </c>
      <c r="AQH213">
        <v>0</v>
      </c>
      <c r="AQI213">
        <v>0</v>
      </c>
      <c r="AQJ213">
        <v>1</v>
      </c>
      <c r="AQK213">
        <v>0</v>
      </c>
      <c r="AQL213">
        <v>0</v>
      </c>
      <c r="AQM213">
        <v>1</v>
      </c>
      <c r="AQN213">
        <v>1</v>
      </c>
      <c r="AQO213">
        <v>0</v>
      </c>
      <c r="AQP213">
        <v>0</v>
      </c>
      <c r="AQQ213">
        <v>0</v>
      </c>
      <c r="AQS213" t="s">
        <v>2355</v>
      </c>
      <c r="AQT213">
        <v>0</v>
      </c>
      <c r="AQU213">
        <v>0</v>
      </c>
      <c r="AQV213">
        <v>1</v>
      </c>
      <c r="AQW213">
        <v>0</v>
      </c>
      <c r="AQX213">
        <v>0</v>
      </c>
      <c r="AQY213">
        <v>0</v>
      </c>
      <c r="AQZ213">
        <v>0</v>
      </c>
      <c r="ARA213">
        <v>0</v>
      </c>
      <c r="ARB213">
        <v>0</v>
      </c>
      <c r="ARC213">
        <v>0</v>
      </c>
      <c r="ARD213">
        <v>0</v>
      </c>
      <c r="ARF213" t="s">
        <v>2452</v>
      </c>
      <c r="ARG213" t="s">
        <v>2273</v>
      </c>
      <c r="ARH213" t="s">
        <v>2325</v>
      </c>
      <c r="ARI213">
        <v>0</v>
      </c>
      <c r="ARJ213">
        <v>1</v>
      </c>
      <c r="ARK213">
        <v>0</v>
      </c>
      <c r="ARL213">
        <v>0</v>
      </c>
      <c r="ARM213">
        <v>0</v>
      </c>
      <c r="ARN213">
        <v>0</v>
      </c>
      <c r="ARP213" t="s">
        <v>2236</v>
      </c>
      <c r="ASA213" t="s">
        <v>2701</v>
      </c>
      <c r="ASB213" t="s">
        <v>2290</v>
      </c>
      <c r="ASC213">
        <v>1</v>
      </c>
      <c r="ASD213">
        <v>0</v>
      </c>
      <c r="ASE213">
        <v>0</v>
      </c>
      <c r="ASF213">
        <v>0</v>
      </c>
      <c r="ASG213">
        <v>0</v>
      </c>
      <c r="ASH213">
        <v>0</v>
      </c>
      <c r="ASI213">
        <v>0</v>
      </c>
      <c r="ASJ213">
        <v>0</v>
      </c>
      <c r="ASK213">
        <v>0</v>
      </c>
      <c r="ASL213">
        <v>0</v>
      </c>
      <c r="ASN213" t="s">
        <v>3017</v>
      </c>
      <c r="ASO213">
        <v>0</v>
      </c>
      <c r="ASP213">
        <v>1</v>
      </c>
      <c r="ASQ213">
        <v>0</v>
      </c>
      <c r="ASR213">
        <v>0</v>
      </c>
      <c r="ASS213">
        <v>0</v>
      </c>
      <c r="AST213">
        <v>0</v>
      </c>
      <c r="ASU213">
        <v>0</v>
      </c>
      <c r="ASV213">
        <v>0</v>
      </c>
      <c r="ASW213">
        <v>0</v>
      </c>
      <c r="ASX213">
        <v>0</v>
      </c>
      <c r="ASZ213" t="s">
        <v>2659</v>
      </c>
      <c r="ATA213">
        <v>0</v>
      </c>
      <c r="ATB213">
        <v>0</v>
      </c>
      <c r="ATC213">
        <v>0</v>
      </c>
      <c r="ATD213">
        <v>0</v>
      </c>
      <c r="ATE213">
        <v>0</v>
      </c>
      <c r="ATF213">
        <v>1</v>
      </c>
      <c r="ATG213">
        <v>0</v>
      </c>
      <c r="ATH213">
        <v>0</v>
      </c>
      <c r="ATI213">
        <v>0</v>
      </c>
      <c r="ATK213" t="s">
        <v>3004</v>
      </c>
      <c r="ATL213">
        <v>0</v>
      </c>
      <c r="ATM213">
        <v>0</v>
      </c>
      <c r="ATN213">
        <v>0</v>
      </c>
      <c r="ATO213">
        <v>0</v>
      </c>
      <c r="ATP213">
        <v>1</v>
      </c>
      <c r="ATQ213">
        <v>1</v>
      </c>
      <c r="ATR213">
        <v>1</v>
      </c>
      <c r="ATS213">
        <v>0</v>
      </c>
      <c r="ATT213">
        <v>0</v>
      </c>
      <c r="ATV213" t="s">
        <v>2642</v>
      </c>
      <c r="ATW213" t="s">
        <v>2236</v>
      </c>
      <c r="ATY213" t="s">
        <v>3018</v>
      </c>
      <c r="ATZ213" t="s">
        <v>2642</v>
      </c>
      <c r="AUA213" t="s">
        <v>2236</v>
      </c>
      <c r="AUC213" t="s">
        <v>3019</v>
      </c>
      <c r="AUD213" t="s">
        <v>3020</v>
      </c>
      <c r="AUI213">
        <v>546463502</v>
      </c>
      <c r="AUJ213" s="165">
        <v>45376.619780092587</v>
      </c>
      <c r="AUM213" t="s">
        <v>2265</v>
      </c>
      <c r="AUN213" t="s">
        <v>2266</v>
      </c>
      <c r="AUO213" t="s">
        <v>2267</v>
      </c>
    </row>
    <row r="214" spans="1:598 1125:1237" x14ac:dyDescent="0.35">
      <c r="A214">
        <v>213</v>
      </c>
      <c r="B214" t="s">
        <v>3021</v>
      </c>
      <c r="C214" s="165">
        <v>45376</v>
      </c>
      <c r="D214" t="s">
        <v>2989</v>
      </c>
      <c r="E214" t="s">
        <v>2990</v>
      </c>
      <c r="F214" s="165">
        <v>45376.550348923607</v>
      </c>
      <c r="G214" s="165">
        <v>45376.560439097222</v>
      </c>
      <c r="H214" t="s">
        <v>2229</v>
      </c>
      <c r="K214" t="s">
        <v>2991</v>
      </c>
      <c r="L214" s="165">
        <v>45376</v>
      </c>
      <c r="M214" t="s">
        <v>81</v>
      </c>
      <c r="N214" t="s">
        <v>2992</v>
      </c>
      <c r="O214" t="s">
        <v>2189</v>
      </c>
      <c r="P214" t="s">
        <v>2233</v>
      </c>
      <c r="S214" t="s">
        <v>2993</v>
      </c>
      <c r="T214" t="s">
        <v>2994</v>
      </c>
      <c r="V214" t="s">
        <v>2236</v>
      </c>
      <c r="X214" t="s">
        <v>2299</v>
      </c>
      <c r="AA214" t="s">
        <v>2300</v>
      </c>
      <c r="AB214">
        <v>0</v>
      </c>
      <c r="AC214">
        <v>0</v>
      </c>
      <c r="AD214">
        <v>1</v>
      </c>
      <c r="AE214">
        <v>0</v>
      </c>
      <c r="AF214">
        <v>1</v>
      </c>
      <c r="AI214"/>
      <c r="BH214" t="s">
        <v>2239</v>
      </c>
      <c r="BI214" t="s">
        <v>2301</v>
      </c>
      <c r="BJ214">
        <v>1</v>
      </c>
      <c r="BK214">
        <v>1</v>
      </c>
      <c r="BL214">
        <v>700</v>
      </c>
      <c r="BM214">
        <v>350</v>
      </c>
      <c r="BN214" t="s">
        <v>2240</v>
      </c>
      <c r="BQ214">
        <v>60</v>
      </c>
      <c r="BR214">
        <v>90</v>
      </c>
      <c r="BS214">
        <v>1</v>
      </c>
      <c r="BT214">
        <v>2000</v>
      </c>
      <c r="BU214">
        <v>0</v>
      </c>
      <c r="BW214" t="s">
        <v>2236</v>
      </c>
      <c r="BY214" t="s">
        <v>2300</v>
      </c>
      <c r="BZ214">
        <v>0</v>
      </c>
      <c r="CA214">
        <v>0</v>
      </c>
      <c r="CB214">
        <v>1</v>
      </c>
      <c r="CC214">
        <v>0</v>
      </c>
      <c r="CE214" t="s">
        <v>2792</v>
      </c>
      <c r="CF214">
        <v>1</v>
      </c>
      <c r="CG214">
        <v>0</v>
      </c>
      <c r="CH214">
        <v>0</v>
      </c>
      <c r="CI214">
        <v>0</v>
      </c>
      <c r="CJ214">
        <v>0</v>
      </c>
      <c r="CK214">
        <v>1</v>
      </c>
      <c r="CL214">
        <v>1</v>
      </c>
      <c r="CM214">
        <v>0</v>
      </c>
      <c r="CN214">
        <v>0</v>
      </c>
      <c r="CO214">
        <v>0</v>
      </c>
      <c r="CP214">
        <v>0</v>
      </c>
      <c r="CS214" t="s">
        <v>2328</v>
      </c>
      <c r="CT214">
        <v>0</v>
      </c>
      <c r="CU214">
        <v>1</v>
      </c>
      <c r="CV214">
        <v>0</v>
      </c>
      <c r="CW214">
        <v>0</v>
      </c>
      <c r="CX214" t="s">
        <v>2300</v>
      </c>
      <c r="CY214">
        <v>0</v>
      </c>
      <c r="CZ214">
        <v>0</v>
      </c>
      <c r="DA214">
        <v>1</v>
      </c>
      <c r="DB214">
        <v>0</v>
      </c>
      <c r="DC214" t="s">
        <v>2521</v>
      </c>
      <c r="DD214">
        <v>1</v>
      </c>
      <c r="DE214">
        <v>0</v>
      </c>
      <c r="DF214">
        <v>0</v>
      </c>
      <c r="DG214">
        <v>0</v>
      </c>
      <c r="DH214">
        <v>0</v>
      </c>
      <c r="DI214">
        <v>0</v>
      </c>
      <c r="DJ214">
        <v>0</v>
      </c>
      <c r="DK214">
        <v>0</v>
      </c>
      <c r="DL214">
        <v>1</v>
      </c>
      <c r="DM214">
        <v>0</v>
      </c>
      <c r="DN214">
        <v>0</v>
      </c>
      <c r="DO214">
        <v>0</v>
      </c>
      <c r="EK214" t="s">
        <v>2290</v>
      </c>
      <c r="EL214">
        <v>0</v>
      </c>
      <c r="EM214">
        <v>0</v>
      </c>
      <c r="EN214">
        <v>0</v>
      </c>
      <c r="EO214">
        <v>0</v>
      </c>
      <c r="EP214">
        <v>1</v>
      </c>
      <c r="EQ214">
        <v>1</v>
      </c>
      <c r="JB214" t="s">
        <v>3022</v>
      </c>
      <c r="JC214">
        <v>0</v>
      </c>
      <c r="JD214">
        <v>0</v>
      </c>
      <c r="JE214">
        <v>0</v>
      </c>
      <c r="JF214">
        <v>1</v>
      </c>
      <c r="JG214">
        <v>0</v>
      </c>
      <c r="JH214">
        <v>0</v>
      </c>
      <c r="JI214">
        <v>0</v>
      </c>
      <c r="JJ214">
        <v>0</v>
      </c>
      <c r="JK214">
        <v>0</v>
      </c>
      <c r="JL214">
        <v>0</v>
      </c>
      <c r="JM214">
        <v>0</v>
      </c>
      <c r="JN214">
        <v>0</v>
      </c>
      <c r="JO214">
        <v>0</v>
      </c>
      <c r="JP214">
        <v>0</v>
      </c>
      <c r="JQ214">
        <v>0</v>
      </c>
      <c r="JR214">
        <v>0</v>
      </c>
      <c r="JS214">
        <v>1</v>
      </c>
      <c r="JT214">
        <v>3</v>
      </c>
      <c r="LM214" t="s">
        <v>2239</v>
      </c>
      <c r="LN214">
        <v>7000</v>
      </c>
      <c r="LO214" t="s">
        <v>2240</v>
      </c>
      <c r="LR214">
        <v>30</v>
      </c>
      <c r="LS214">
        <v>120</v>
      </c>
      <c r="LT214">
        <v>1</v>
      </c>
      <c r="LU214">
        <v>200</v>
      </c>
      <c r="LV214">
        <v>0</v>
      </c>
      <c r="QX214" t="s">
        <v>2236</v>
      </c>
      <c r="QZ214" t="s">
        <v>3022</v>
      </c>
      <c r="RA214">
        <v>0</v>
      </c>
      <c r="RB214">
        <v>0</v>
      </c>
      <c r="RC214">
        <v>0</v>
      </c>
      <c r="RD214">
        <v>1</v>
      </c>
      <c r="RE214">
        <v>0</v>
      </c>
      <c r="RF214">
        <v>0</v>
      </c>
      <c r="RG214">
        <v>0</v>
      </c>
      <c r="RH214">
        <v>0</v>
      </c>
      <c r="RI214">
        <v>0</v>
      </c>
      <c r="RJ214">
        <v>0</v>
      </c>
      <c r="RK214">
        <v>0</v>
      </c>
      <c r="RL214">
        <v>0</v>
      </c>
      <c r="RM214">
        <v>0</v>
      </c>
      <c r="RN214">
        <v>0</v>
      </c>
      <c r="RO214">
        <v>0</v>
      </c>
      <c r="RP214">
        <v>0</v>
      </c>
      <c r="RR214" t="s">
        <v>2638</v>
      </c>
      <c r="RS214">
        <v>1</v>
      </c>
      <c r="RT214">
        <v>0</v>
      </c>
      <c r="RU214">
        <v>0</v>
      </c>
      <c r="RV214">
        <v>1</v>
      </c>
      <c r="RW214">
        <v>0</v>
      </c>
      <c r="RX214">
        <v>1</v>
      </c>
      <c r="RY214">
        <v>1</v>
      </c>
      <c r="RZ214">
        <v>0</v>
      </c>
      <c r="SA214">
        <v>0</v>
      </c>
      <c r="SB214">
        <v>0</v>
      </c>
      <c r="SC214">
        <v>0</v>
      </c>
      <c r="SF214" t="s">
        <v>2328</v>
      </c>
      <c r="SG214">
        <v>0</v>
      </c>
      <c r="SH214">
        <v>1</v>
      </c>
      <c r="SI214">
        <v>0</v>
      </c>
      <c r="SJ214">
        <v>0</v>
      </c>
      <c r="SK214" t="s">
        <v>3022</v>
      </c>
      <c r="SL214">
        <v>0</v>
      </c>
      <c r="SM214">
        <v>0</v>
      </c>
      <c r="SN214">
        <v>0</v>
      </c>
      <c r="SO214">
        <v>1</v>
      </c>
      <c r="SP214">
        <v>0</v>
      </c>
      <c r="SQ214">
        <v>0</v>
      </c>
      <c r="SR214">
        <v>0</v>
      </c>
      <c r="SS214">
        <v>0</v>
      </c>
      <c r="ST214">
        <v>0</v>
      </c>
      <c r="SU214">
        <v>0</v>
      </c>
      <c r="SV214">
        <v>0</v>
      </c>
      <c r="SW214">
        <v>0</v>
      </c>
      <c r="SX214">
        <v>0</v>
      </c>
      <c r="SY214">
        <v>0</v>
      </c>
      <c r="SZ214">
        <v>0</v>
      </c>
      <c r="TA214">
        <v>0</v>
      </c>
      <c r="TB214" t="s">
        <v>2709</v>
      </c>
      <c r="TC214">
        <v>1</v>
      </c>
      <c r="TD214">
        <v>0</v>
      </c>
      <c r="TE214">
        <v>0</v>
      </c>
      <c r="TF214">
        <v>0</v>
      </c>
      <c r="TG214">
        <v>0</v>
      </c>
      <c r="TH214">
        <v>0</v>
      </c>
      <c r="TI214">
        <v>0</v>
      </c>
      <c r="TJ214">
        <v>0</v>
      </c>
      <c r="TK214">
        <v>1</v>
      </c>
      <c r="TL214">
        <v>0</v>
      </c>
      <c r="TM214">
        <v>0</v>
      </c>
      <c r="TN214">
        <v>0</v>
      </c>
      <c r="AQG214" t="s">
        <v>3023</v>
      </c>
      <c r="AQH214">
        <v>0</v>
      </c>
      <c r="AQI214">
        <v>0</v>
      </c>
      <c r="AQJ214">
        <v>1</v>
      </c>
      <c r="AQK214">
        <v>0</v>
      </c>
      <c r="AQL214">
        <v>0</v>
      </c>
      <c r="AQM214">
        <v>0</v>
      </c>
      <c r="AQN214">
        <v>1</v>
      </c>
      <c r="AQO214">
        <v>0</v>
      </c>
      <c r="AQP214">
        <v>0</v>
      </c>
      <c r="AQQ214">
        <v>0</v>
      </c>
      <c r="AQS214" t="s">
        <v>2355</v>
      </c>
      <c r="AQT214">
        <v>0</v>
      </c>
      <c r="AQU214">
        <v>0</v>
      </c>
      <c r="AQV214">
        <v>1</v>
      </c>
      <c r="AQW214">
        <v>0</v>
      </c>
      <c r="AQX214">
        <v>0</v>
      </c>
      <c r="AQY214">
        <v>0</v>
      </c>
      <c r="AQZ214">
        <v>0</v>
      </c>
      <c r="ARA214">
        <v>0</v>
      </c>
      <c r="ARB214">
        <v>0</v>
      </c>
      <c r="ARC214">
        <v>0</v>
      </c>
      <c r="ARD214">
        <v>0</v>
      </c>
      <c r="ARF214" t="s">
        <v>2452</v>
      </c>
      <c r="ARG214" t="s">
        <v>2273</v>
      </c>
      <c r="ARH214" t="s">
        <v>2325</v>
      </c>
      <c r="ARI214">
        <v>0</v>
      </c>
      <c r="ARJ214">
        <v>1</v>
      </c>
      <c r="ARK214">
        <v>0</v>
      </c>
      <c r="ARL214">
        <v>0</v>
      </c>
      <c r="ARM214">
        <v>0</v>
      </c>
      <c r="ARN214">
        <v>0</v>
      </c>
      <c r="ARP214" t="s">
        <v>2236</v>
      </c>
      <c r="ASA214" t="s">
        <v>2701</v>
      </c>
      <c r="ASB214" t="s">
        <v>2290</v>
      </c>
      <c r="ASC214">
        <v>1</v>
      </c>
      <c r="ASD214">
        <v>0</v>
      </c>
      <c r="ASE214">
        <v>0</v>
      </c>
      <c r="ASF214">
        <v>0</v>
      </c>
      <c r="ASG214">
        <v>0</v>
      </c>
      <c r="ASH214">
        <v>0</v>
      </c>
      <c r="ASI214">
        <v>0</v>
      </c>
      <c r="ASJ214">
        <v>0</v>
      </c>
      <c r="ASK214">
        <v>0</v>
      </c>
      <c r="ASL214">
        <v>0</v>
      </c>
      <c r="ASN214" t="s">
        <v>3024</v>
      </c>
      <c r="ASO214">
        <v>0</v>
      </c>
      <c r="ASP214">
        <v>0</v>
      </c>
      <c r="ASQ214">
        <v>1</v>
      </c>
      <c r="ASR214">
        <v>0</v>
      </c>
      <c r="ASS214">
        <v>0</v>
      </c>
      <c r="AST214">
        <v>0</v>
      </c>
      <c r="ASU214">
        <v>0</v>
      </c>
      <c r="ASV214">
        <v>0</v>
      </c>
      <c r="ASW214">
        <v>0</v>
      </c>
      <c r="ASX214">
        <v>0</v>
      </c>
      <c r="ASZ214" t="s">
        <v>3009</v>
      </c>
      <c r="ATA214">
        <v>0</v>
      </c>
      <c r="ATB214">
        <v>0</v>
      </c>
      <c r="ATC214">
        <v>1</v>
      </c>
      <c r="ATD214">
        <v>0</v>
      </c>
      <c r="ATE214">
        <v>0</v>
      </c>
      <c r="ATF214">
        <v>1</v>
      </c>
      <c r="ATG214">
        <v>0</v>
      </c>
      <c r="ATH214">
        <v>0</v>
      </c>
      <c r="ATI214">
        <v>0</v>
      </c>
      <c r="ATK214" t="s">
        <v>3004</v>
      </c>
      <c r="ATL214">
        <v>0</v>
      </c>
      <c r="ATM214">
        <v>0</v>
      </c>
      <c r="ATN214">
        <v>0</v>
      </c>
      <c r="ATO214">
        <v>0</v>
      </c>
      <c r="ATP214">
        <v>1</v>
      </c>
      <c r="ATQ214">
        <v>1</v>
      </c>
      <c r="ATR214">
        <v>1</v>
      </c>
      <c r="ATS214">
        <v>0</v>
      </c>
      <c r="ATT214">
        <v>0</v>
      </c>
      <c r="ATV214" t="s">
        <v>2642</v>
      </c>
      <c r="ATW214" t="s">
        <v>2236</v>
      </c>
      <c r="ATY214" t="s">
        <v>3025</v>
      </c>
      <c r="ATZ214" t="s">
        <v>2642</v>
      </c>
      <c r="AUA214" t="s">
        <v>2236</v>
      </c>
      <c r="AUC214" t="s">
        <v>3026</v>
      </c>
      <c r="AUD214" t="s">
        <v>2388</v>
      </c>
      <c r="AUI214">
        <v>546465491</v>
      </c>
      <c r="AUJ214" s="165">
        <v>45376.624143518522</v>
      </c>
      <c r="AUM214" t="s">
        <v>2265</v>
      </c>
      <c r="AUN214" t="s">
        <v>2266</v>
      </c>
      <c r="AUO214" t="s">
        <v>2267</v>
      </c>
    </row>
    <row r="215" spans="1:598 1125:1237" x14ac:dyDescent="0.35">
      <c r="A215">
        <v>214</v>
      </c>
      <c r="B215" t="s">
        <v>3027</v>
      </c>
      <c r="C215" s="165">
        <v>45376</v>
      </c>
      <c r="D215" t="s">
        <v>2989</v>
      </c>
      <c r="E215" t="s">
        <v>2990</v>
      </c>
      <c r="F215" s="165">
        <v>45376.580874942127</v>
      </c>
      <c r="G215" s="165">
        <v>45376.597829756953</v>
      </c>
      <c r="H215" t="s">
        <v>2229</v>
      </c>
      <c r="K215" t="s">
        <v>2991</v>
      </c>
      <c r="L215" s="165">
        <v>45376</v>
      </c>
      <c r="M215" t="s">
        <v>81</v>
      </c>
      <c r="N215" t="s">
        <v>2992</v>
      </c>
      <c r="O215" t="s">
        <v>2189</v>
      </c>
      <c r="P215" t="s">
        <v>2233</v>
      </c>
      <c r="S215" t="s">
        <v>2993</v>
      </c>
      <c r="T215" t="s">
        <v>2994</v>
      </c>
      <c r="V215" t="s">
        <v>2236</v>
      </c>
      <c r="X215" t="s">
        <v>2299</v>
      </c>
      <c r="AA215" t="s">
        <v>2300</v>
      </c>
      <c r="AB215">
        <v>0</v>
      </c>
      <c r="AC215">
        <v>0</v>
      </c>
      <c r="AD215">
        <v>1</v>
      </c>
      <c r="AE215">
        <v>0</v>
      </c>
      <c r="AF215">
        <v>1</v>
      </c>
      <c r="AI215"/>
      <c r="BH215" t="s">
        <v>2239</v>
      </c>
      <c r="BI215" t="s">
        <v>2301</v>
      </c>
      <c r="BJ215">
        <v>1</v>
      </c>
      <c r="BK215">
        <v>1</v>
      </c>
      <c r="BL215">
        <v>700</v>
      </c>
      <c r="BM215">
        <v>350</v>
      </c>
      <c r="BN215" t="s">
        <v>2240</v>
      </c>
      <c r="BQ215">
        <v>60</v>
      </c>
      <c r="BR215">
        <v>150</v>
      </c>
      <c r="BS215">
        <v>1</v>
      </c>
      <c r="BT215">
        <v>1500</v>
      </c>
      <c r="BU215">
        <v>0</v>
      </c>
      <c r="BW215" t="s">
        <v>2236</v>
      </c>
      <c r="BY215" t="s">
        <v>2300</v>
      </c>
      <c r="BZ215">
        <v>0</v>
      </c>
      <c r="CA215">
        <v>0</v>
      </c>
      <c r="CB215">
        <v>1</v>
      </c>
      <c r="CC215">
        <v>0</v>
      </c>
      <c r="CE215" t="s">
        <v>3028</v>
      </c>
      <c r="CF215">
        <v>1</v>
      </c>
      <c r="CG215">
        <v>1</v>
      </c>
      <c r="CH215">
        <v>0</v>
      </c>
      <c r="CI215">
        <v>0</v>
      </c>
      <c r="CJ215">
        <v>0</v>
      </c>
      <c r="CK215">
        <v>1</v>
      </c>
      <c r="CL215">
        <v>1</v>
      </c>
      <c r="CM215">
        <v>0</v>
      </c>
      <c r="CN215">
        <v>0</v>
      </c>
      <c r="CO215">
        <v>0</v>
      </c>
      <c r="CP215">
        <v>0</v>
      </c>
      <c r="CS215" t="s">
        <v>2328</v>
      </c>
      <c r="CT215">
        <v>0</v>
      </c>
      <c r="CU215">
        <v>1</v>
      </c>
      <c r="CV215">
        <v>0</v>
      </c>
      <c r="CW215">
        <v>0</v>
      </c>
      <c r="CX215" t="s">
        <v>2300</v>
      </c>
      <c r="CY215">
        <v>0</v>
      </c>
      <c r="CZ215">
        <v>0</v>
      </c>
      <c r="DA215">
        <v>1</v>
      </c>
      <c r="DB215">
        <v>0</v>
      </c>
      <c r="DC215" t="s">
        <v>3029</v>
      </c>
      <c r="DD215">
        <v>1</v>
      </c>
      <c r="DE215">
        <v>0</v>
      </c>
      <c r="DF215">
        <v>1</v>
      </c>
      <c r="DG215">
        <v>0</v>
      </c>
      <c r="DH215">
        <v>0</v>
      </c>
      <c r="DI215">
        <v>0</v>
      </c>
      <c r="DJ215">
        <v>0</v>
      </c>
      <c r="DK215">
        <v>0</v>
      </c>
      <c r="DL215">
        <v>1</v>
      </c>
      <c r="DM215">
        <v>0</v>
      </c>
      <c r="DN215">
        <v>0</v>
      </c>
      <c r="DO215">
        <v>0</v>
      </c>
      <c r="EK215" t="s">
        <v>2290</v>
      </c>
      <c r="EL215">
        <v>0</v>
      </c>
      <c r="EM215">
        <v>0</v>
      </c>
      <c r="EN215">
        <v>0</v>
      </c>
      <c r="EO215">
        <v>0</v>
      </c>
      <c r="EP215">
        <v>1</v>
      </c>
      <c r="EQ215">
        <v>1</v>
      </c>
      <c r="JB215" t="s">
        <v>3022</v>
      </c>
      <c r="JC215">
        <v>0</v>
      </c>
      <c r="JD215">
        <v>0</v>
      </c>
      <c r="JE215">
        <v>0</v>
      </c>
      <c r="JF215">
        <v>1</v>
      </c>
      <c r="JG215">
        <v>0</v>
      </c>
      <c r="JH215">
        <v>0</v>
      </c>
      <c r="JI215">
        <v>0</v>
      </c>
      <c r="JJ215">
        <v>0</v>
      </c>
      <c r="JK215">
        <v>0</v>
      </c>
      <c r="JL215">
        <v>0</v>
      </c>
      <c r="JM215">
        <v>0</v>
      </c>
      <c r="JN215">
        <v>0</v>
      </c>
      <c r="JO215">
        <v>0</v>
      </c>
      <c r="JP215">
        <v>0</v>
      </c>
      <c r="JQ215">
        <v>0</v>
      </c>
      <c r="JR215">
        <v>0</v>
      </c>
      <c r="JS215">
        <v>1</v>
      </c>
      <c r="JT215">
        <v>3</v>
      </c>
      <c r="LM215" t="s">
        <v>2239</v>
      </c>
      <c r="LN215">
        <v>7500</v>
      </c>
      <c r="LO215" t="s">
        <v>2240</v>
      </c>
      <c r="LR215">
        <v>40</v>
      </c>
      <c r="LS215">
        <v>120</v>
      </c>
      <c r="LT215">
        <v>1</v>
      </c>
      <c r="LU215">
        <v>500</v>
      </c>
      <c r="LV215">
        <v>0</v>
      </c>
      <c r="QX215" t="s">
        <v>2236</v>
      </c>
      <c r="QZ215" t="s">
        <v>3022</v>
      </c>
      <c r="RA215">
        <v>0</v>
      </c>
      <c r="RB215">
        <v>0</v>
      </c>
      <c r="RC215">
        <v>0</v>
      </c>
      <c r="RD215">
        <v>1</v>
      </c>
      <c r="RE215">
        <v>0</v>
      </c>
      <c r="RF215">
        <v>0</v>
      </c>
      <c r="RG215">
        <v>0</v>
      </c>
      <c r="RH215">
        <v>0</v>
      </c>
      <c r="RI215">
        <v>0</v>
      </c>
      <c r="RJ215">
        <v>0</v>
      </c>
      <c r="RK215">
        <v>0</v>
      </c>
      <c r="RL215">
        <v>0</v>
      </c>
      <c r="RM215">
        <v>0</v>
      </c>
      <c r="RN215">
        <v>0</v>
      </c>
      <c r="RO215">
        <v>0</v>
      </c>
      <c r="RP215">
        <v>0</v>
      </c>
      <c r="RR215" t="s">
        <v>2792</v>
      </c>
      <c r="RS215">
        <v>1</v>
      </c>
      <c r="RT215">
        <v>0</v>
      </c>
      <c r="RU215">
        <v>0</v>
      </c>
      <c r="RV215">
        <v>0</v>
      </c>
      <c r="RW215">
        <v>0</v>
      </c>
      <c r="RX215">
        <v>1</v>
      </c>
      <c r="RY215">
        <v>1</v>
      </c>
      <c r="RZ215">
        <v>0</v>
      </c>
      <c r="SA215">
        <v>0</v>
      </c>
      <c r="SB215">
        <v>0</v>
      </c>
      <c r="SC215">
        <v>0</v>
      </c>
      <c r="SF215" t="s">
        <v>2328</v>
      </c>
      <c r="SG215">
        <v>0</v>
      </c>
      <c r="SH215">
        <v>1</v>
      </c>
      <c r="SI215">
        <v>0</v>
      </c>
      <c r="SJ215">
        <v>0</v>
      </c>
      <c r="SK215" t="s">
        <v>3022</v>
      </c>
      <c r="SL215">
        <v>0</v>
      </c>
      <c r="SM215">
        <v>0</v>
      </c>
      <c r="SN215">
        <v>0</v>
      </c>
      <c r="SO215">
        <v>1</v>
      </c>
      <c r="SP215">
        <v>0</v>
      </c>
      <c r="SQ215">
        <v>0</v>
      </c>
      <c r="SR215">
        <v>0</v>
      </c>
      <c r="SS215">
        <v>0</v>
      </c>
      <c r="ST215">
        <v>0</v>
      </c>
      <c r="SU215">
        <v>0</v>
      </c>
      <c r="SV215">
        <v>0</v>
      </c>
      <c r="SW215">
        <v>0</v>
      </c>
      <c r="SX215">
        <v>0</v>
      </c>
      <c r="SY215">
        <v>0</v>
      </c>
      <c r="SZ215">
        <v>0</v>
      </c>
      <c r="TA215">
        <v>0</v>
      </c>
      <c r="TB215" t="s">
        <v>3030</v>
      </c>
      <c r="TC215">
        <v>1</v>
      </c>
      <c r="TD215">
        <v>1</v>
      </c>
      <c r="TE215">
        <v>1</v>
      </c>
      <c r="TF215">
        <v>0</v>
      </c>
      <c r="TG215">
        <v>0</v>
      </c>
      <c r="TH215">
        <v>0</v>
      </c>
      <c r="TI215">
        <v>0</v>
      </c>
      <c r="TJ215">
        <v>0</v>
      </c>
      <c r="TK215">
        <v>1</v>
      </c>
      <c r="TL215">
        <v>0</v>
      </c>
      <c r="TM215">
        <v>0</v>
      </c>
      <c r="TN215">
        <v>0</v>
      </c>
      <c r="AQG215" t="s">
        <v>3031</v>
      </c>
      <c r="AQH215">
        <v>0</v>
      </c>
      <c r="AQI215">
        <v>0</v>
      </c>
      <c r="AQJ215">
        <v>1</v>
      </c>
      <c r="AQK215">
        <v>0</v>
      </c>
      <c r="AQL215">
        <v>1</v>
      </c>
      <c r="AQM215">
        <v>0</v>
      </c>
      <c r="AQN215">
        <v>0</v>
      </c>
      <c r="AQO215">
        <v>0</v>
      </c>
      <c r="AQP215">
        <v>0</v>
      </c>
      <c r="AQQ215">
        <v>0</v>
      </c>
      <c r="AQS215" t="s">
        <v>2355</v>
      </c>
      <c r="AQT215">
        <v>0</v>
      </c>
      <c r="AQU215">
        <v>0</v>
      </c>
      <c r="AQV215">
        <v>1</v>
      </c>
      <c r="AQW215">
        <v>0</v>
      </c>
      <c r="AQX215">
        <v>0</v>
      </c>
      <c r="AQY215">
        <v>0</v>
      </c>
      <c r="AQZ215">
        <v>0</v>
      </c>
      <c r="ARA215">
        <v>0</v>
      </c>
      <c r="ARB215">
        <v>0</v>
      </c>
      <c r="ARC215">
        <v>0</v>
      </c>
      <c r="ARD215">
        <v>0</v>
      </c>
      <c r="ARF215" t="s">
        <v>2452</v>
      </c>
      <c r="ARG215" t="s">
        <v>2273</v>
      </c>
      <c r="ARH215" t="s">
        <v>2325</v>
      </c>
      <c r="ARI215">
        <v>0</v>
      </c>
      <c r="ARJ215">
        <v>1</v>
      </c>
      <c r="ARK215">
        <v>0</v>
      </c>
      <c r="ARL215">
        <v>0</v>
      </c>
      <c r="ARM215">
        <v>0</v>
      </c>
      <c r="ARN215">
        <v>0</v>
      </c>
      <c r="ARP215" t="s">
        <v>2244</v>
      </c>
      <c r="ASA215" t="s">
        <v>2701</v>
      </c>
      <c r="ASB215" t="s">
        <v>2290</v>
      </c>
      <c r="ASC215">
        <v>1</v>
      </c>
      <c r="ASD215">
        <v>0</v>
      </c>
      <c r="ASE215">
        <v>0</v>
      </c>
      <c r="ASF215">
        <v>0</v>
      </c>
      <c r="ASG215">
        <v>0</v>
      </c>
      <c r="ASH215">
        <v>0</v>
      </c>
      <c r="ASI215">
        <v>0</v>
      </c>
      <c r="ASJ215">
        <v>0</v>
      </c>
      <c r="ASK215">
        <v>0</v>
      </c>
      <c r="ASL215">
        <v>0</v>
      </c>
      <c r="ASN215" t="s">
        <v>2290</v>
      </c>
      <c r="ASO215">
        <v>1</v>
      </c>
      <c r="ASP215">
        <v>0</v>
      </c>
      <c r="ASQ215">
        <v>0</v>
      </c>
      <c r="ASR215">
        <v>0</v>
      </c>
      <c r="ASS215">
        <v>0</v>
      </c>
      <c r="AST215">
        <v>0</v>
      </c>
      <c r="ASU215">
        <v>0</v>
      </c>
      <c r="ASV215">
        <v>0</v>
      </c>
      <c r="ASW215">
        <v>0</v>
      </c>
      <c r="ASX215">
        <v>0</v>
      </c>
      <c r="ASZ215" t="s">
        <v>3032</v>
      </c>
      <c r="ATA215">
        <v>0</v>
      </c>
      <c r="ATB215">
        <v>0</v>
      </c>
      <c r="ATC215">
        <v>1</v>
      </c>
      <c r="ATD215">
        <v>0</v>
      </c>
      <c r="ATE215">
        <v>1</v>
      </c>
      <c r="ATF215">
        <v>1</v>
      </c>
      <c r="ATG215">
        <v>0</v>
      </c>
      <c r="ATH215">
        <v>0</v>
      </c>
      <c r="ATI215">
        <v>0</v>
      </c>
      <c r="ATK215" t="s">
        <v>3033</v>
      </c>
      <c r="ATL215">
        <v>0</v>
      </c>
      <c r="ATM215">
        <v>0</v>
      </c>
      <c r="ATN215">
        <v>0</v>
      </c>
      <c r="ATO215">
        <v>0</v>
      </c>
      <c r="ATP215">
        <v>1</v>
      </c>
      <c r="ATQ215">
        <v>1</v>
      </c>
      <c r="ATR215">
        <v>1</v>
      </c>
      <c r="ATS215">
        <v>0</v>
      </c>
      <c r="ATT215">
        <v>0</v>
      </c>
      <c r="ATV215" t="s">
        <v>2642</v>
      </c>
      <c r="ATW215" t="s">
        <v>2236</v>
      </c>
      <c r="ATY215" t="s">
        <v>3034</v>
      </c>
      <c r="ATZ215" t="s">
        <v>2642</v>
      </c>
      <c r="AUA215" t="s">
        <v>2236</v>
      </c>
      <c r="AUC215" t="s">
        <v>3035</v>
      </c>
      <c r="AUD215" t="s">
        <v>2388</v>
      </c>
      <c r="AUI215">
        <v>546465521</v>
      </c>
      <c r="AUJ215" s="165">
        <v>45376.624224537038</v>
      </c>
      <c r="AUM215" t="s">
        <v>2265</v>
      </c>
      <c r="AUN215" t="s">
        <v>2266</v>
      </c>
      <c r="AUO215" t="s">
        <v>2267</v>
      </c>
    </row>
    <row r="216" spans="1:598 1125:1237" x14ac:dyDescent="0.35">
      <c r="A216">
        <v>215</v>
      </c>
      <c r="B216" t="s">
        <v>3036</v>
      </c>
      <c r="C216" s="165">
        <v>45376</v>
      </c>
      <c r="D216" t="s">
        <v>2989</v>
      </c>
      <c r="E216" t="s">
        <v>3037</v>
      </c>
      <c r="F216" s="165">
        <v>45376.356659953701</v>
      </c>
      <c r="G216" s="165">
        <v>45376.625269525473</v>
      </c>
      <c r="H216" t="s">
        <v>2229</v>
      </c>
      <c r="K216" t="s">
        <v>2991</v>
      </c>
      <c r="L216" s="165">
        <v>45376</v>
      </c>
      <c r="M216" t="s">
        <v>81</v>
      </c>
      <c r="N216" t="s">
        <v>2992</v>
      </c>
      <c r="O216" t="s">
        <v>2189</v>
      </c>
      <c r="P216" t="s">
        <v>2233</v>
      </c>
      <c r="S216" t="s">
        <v>2993</v>
      </c>
      <c r="T216" t="s">
        <v>2994</v>
      </c>
      <c r="V216" t="s">
        <v>2236</v>
      </c>
      <c r="X216" t="s">
        <v>2299</v>
      </c>
      <c r="AA216" t="s">
        <v>2290</v>
      </c>
      <c r="AB216">
        <v>0</v>
      </c>
      <c r="AC216">
        <v>0</v>
      </c>
      <c r="AD216">
        <v>0</v>
      </c>
      <c r="AE216">
        <v>1</v>
      </c>
      <c r="AF216">
        <v>1</v>
      </c>
      <c r="AI216"/>
      <c r="EK216" t="s">
        <v>2290</v>
      </c>
      <c r="EL216">
        <v>0</v>
      </c>
      <c r="EM216">
        <v>0</v>
      </c>
      <c r="EN216">
        <v>0</v>
      </c>
      <c r="EO216">
        <v>0</v>
      </c>
      <c r="EP216">
        <v>1</v>
      </c>
      <c r="EQ216">
        <v>1</v>
      </c>
      <c r="JB216" t="s">
        <v>2533</v>
      </c>
      <c r="JC216">
        <v>0</v>
      </c>
      <c r="JD216">
        <v>0</v>
      </c>
      <c r="JE216">
        <v>0</v>
      </c>
      <c r="JF216">
        <v>0</v>
      </c>
      <c r="JG216">
        <v>0</v>
      </c>
      <c r="JH216">
        <v>0</v>
      </c>
      <c r="JI216">
        <v>0</v>
      </c>
      <c r="JJ216">
        <v>0</v>
      </c>
      <c r="JK216">
        <v>0</v>
      </c>
      <c r="JL216">
        <v>0</v>
      </c>
      <c r="JM216">
        <v>0</v>
      </c>
      <c r="JN216">
        <v>0</v>
      </c>
      <c r="JO216">
        <v>0</v>
      </c>
      <c r="JP216">
        <v>1</v>
      </c>
      <c r="JQ216">
        <v>0</v>
      </c>
      <c r="JR216">
        <v>0</v>
      </c>
      <c r="JS216">
        <v>1</v>
      </c>
      <c r="JT216">
        <v>3</v>
      </c>
      <c r="PY216" t="s">
        <v>2242</v>
      </c>
      <c r="PZ216" t="s">
        <v>2236</v>
      </c>
      <c r="QA216">
        <v>2000</v>
      </c>
      <c r="QD216" t="s">
        <v>2240</v>
      </c>
      <c r="QG216">
        <v>60</v>
      </c>
      <c r="QH216">
        <v>60</v>
      </c>
      <c r="QI216">
        <v>1</v>
      </c>
      <c r="QJ216">
        <v>1500</v>
      </c>
      <c r="QK216">
        <v>0</v>
      </c>
      <c r="QX216" t="s">
        <v>2244</v>
      </c>
      <c r="SF216" t="s">
        <v>2328</v>
      </c>
      <c r="SG216">
        <v>0</v>
      </c>
      <c r="SH216">
        <v>1</v>
      </c>
      <c r="SI216">
        <v>0</v>
      </c>
      <c r="SJ216">
        <v>0</v>
      </c>
      <c r="SK216" t="s">
        <v>2533</v>
      </c>
      <c r="SL216">
        <v>0</v>
      </c>
      <c r="SM216">
        <v>0</v>
      </c>
      <c r="SN216">
        <v>0</v>
      </c>
      <c r="SO216">
        <v>0</v>
      </c>
      <c r="SP216">
        <v>0</v>
      </c>
      <c r="SQ216">
        <v>0</v>
      </c>
      <c r="SR216">
        <v>0</v>
      </c>
      <c r="SS216">
        <v>0</v>
      </c>
      <c r="ST216">
        <v>0</v>
      </c>
      <c r="SU216">
        <v>0</v>
      </c>
      <c r="SV216">
        <v>0</v>
      </c>
      <c r="SW216">
        <v>0</v>
      </c>
      <c r="SX216">
        <v>0</v>
      </c>
      <c r="SY216">
        <v>1</v>
      </c>
      <c r="SZ216">
        <v>0</v>
      </c>
      <c r="TA216">
        <v>0</v>
      </c>
      <c r="TB216" t="s">
        <v>2344</v>
      </c>
      <c r="TC216">
        <v>1</v>
      </c>
      <c r="TD216">
        <v>0</v>
      </c>
      <c r="TE216">
        <v>0</v>
      </c>
      <c r="TF216">
        <v>0</v>
      </c>
      <c r="TG216">
        <v>0</v>
      </c>
      <c r="TH216">
        <v>0</v>
      </c>
      <c r="TI216">
        <v>0</v>
      </c>
      <c r="TJ216">
        <v>0</v>
      </c>
      <c r="TK216">
        <v>0</v>
      </c>
      <c r="TL216">
        <v>0</v>
      </c>
      <c r="TM216">
        <v>0</v>
      </c>
      <c r="TN216">
        <v>0</v>
      </c>
      <c r="AQG216" t="s">
        <v>2290</v>
      </c>
      <c r="AQH216">
        <v>1</v>
      </c>
      <c r="AQI216">
        <v>0</v>
      </c>
      <c r="AQJ216">
        <v>0</v>
      </c>
      <c r="AQK216">
        <v>0</v>
      </c>
      <c r="AQL216">
        <v>0</v>
      </c>
      <c r="AQM216">
        <v>0</v>
      </c>
      <c r="AQN216">
        <v>0</v>
      </c>
      <c r="AQO216">
        <v>0</v>
      </c>
      <c r="AQP216">
        <v>0</v>
      </c>
      <c r="AQQ216">
        <v>0</v>
      </c>
      <c r="AQS216" t="s">
        <v>2324</v>
      </c>
      <c r="AQT216">
        <v>0</v>
      </c>
      <c r="AQU216">
        <v>0</v>
      </c>
      <c r="AQV216">
        <v>0</v>
      </c>
      <c r="AQW216">
        <v>1</v>
      </c>
      <c r="AQX216">
        <v>0</v>
      </c>
      <c r="AQY216">
        <v>0</v>
      </c>
      <c r="AQZ216">
        <v>0</v>
      </c>
      <c r="ARA216">
        <v>0</v>
      </c>
      <c r="ARB216">
        <v>0</v>
      </c>
      <c r="ARC216">
        <v>0</v>
      </c>
      <c r="ARD216">
        <v>0</v>
      </c>
      <c r="ARF216" t="s">
        <v>2452</v>
      </c>
      <c r="ARG216" t="s">
        <v>2273</v>
      </c>
      <c r="ARH216" t="s">
        <v>2417</v>
      </c>
      <c r="ARI216">
        <v>0</v>
      </c>
      <c r="ARJ216">
        <v>1</v>
      </c>
      <c r="ARK216">
        <v>0</v>
      </c>
      <c r="ARL216">
        <v>1</v>
      </c>
      <c r="ARM216">
        <v>0</v>
      </c>
      <c r="ARN216">
        <v>0</v>
      </c>
      <c r="ARP216" t="s">
        <v>2244</v>
      </c>
      <c r="ASA216" t="s">
        <v>2701</v>
      </c>
      <c r="ASB216" t="s">
        <v>2290</v>
      </c>
      <c r="ASC216">
        <v>1</v>
      </c>
      <c r="ASD216">
        <v>0</v>
      </c>
      <c r="ASE216">
        <v>0</v>
      </c>
      <c r="ASF216">
        <v>0</v>
      </c>
      <c r="ASG216">
        <v>0</v>
      </c>
      <c r="ASH216">
        <v>0</v>
      </c>
      <c r="ASI216">
        <v>0</v>
      </c>
      <c r="ASJ216">
        <v>0</v>
      </c>
      <c r="ASK216">
        <v>0</v>
      </c>
      <c r="ASL216">
        <v>0</v>
      </c>
      <c r="ASN216" t="s">
        <v>2290</v>
      </c>
      <c r="ASO216">
        <v>1</v>
      </c>
      <c r="ASP216">
        <v>0</v>
      </c>
      <c r="ASQ216">
        <v>0</v>
      </c>
      <c r="ASR216">
        <v>0</v>
      </c>
      <c r="ASS216">
        <v>0</v>
      </c>
      <c r="AST216">
        <v>0</v>
      </c>
      <c r="ASU216">
        <v>0</v>
      </c>
      <c r="ASV216">
        <v>0</v>
      </c>
      <c r="ASW216">
        <v>0</v>
      </c>
      <c r="ASX216">
        <v>0</v>
      </c>
      <c r="ASZ216" t="s">
        <v>2659</v>
      </c>
      <c r="ATA216">
        <v>0</v>
      </c>
      <c r="ATB216">
        <v>0</v>
      </c>
      <c r="ATC216">
        <v>0</v>
      </c>
      <c r="ATD216">
        <v>0</v>
      </c>
      <c r="ATE216">
        <v>0</v>
      </c>
      <c r="ATF216">
        <v>1</v>
      </c>
      <c r="ATG216">
        <v>0</v>
      </c>
      <c r="ATH216">
        <v>0</v>
      </c>
      <c r="ATI216">
        <v>0</v>
      </c>
      <c r="ATK216" t="s">
        <v>2290</v>
      </c>
      <c r="ATL216">
        <v>1</v>
      </c>
      <c r="ATM216">
        <v>0</v>
      </c>
      <c r="ATN216">
        <v>0</v>
      </c>
      <c r="ATO216">
        <v>0</v>
      </c>
      <c r="ATP216">
        <v>0</v>
      </c>
      <c r="ATQ216">
        <v>0</v>
      </c>
      <c r="ATR216">
        <v>0</v>
      </c>
      <c r="ATS216">
        <v>0</v>
      </c>
      <c r="ATT216">
        <v>0</v>
      </c>
      <c r="ATV216" t="s">
        <v>2436</v>
      </c>
      <c r="ATW216" t="s">
        <v>2236</v>
      </c>
      <c r="ATX216" t="s">
        <v>3038</v>
      </c>
      <c r="ATZ216" t="s">
        <v>2437</v>
      </c>
      <c r="AUA216" t="s">
        <v>2236</v>
      </c>
      <c r="AUB216" t="s">
        <v>3039</v>
      </c>
      <c r="AUD216" t="s">
        <v>3040</v>
      </c>
      <c r="AUI216">
        <v>546466196</v>
      </c>
      <c r="AUJ216" s="165">
        <v>45376.626145833332</v>
      </c>
      <c r="AUM216" t="s">
        <v>2265</v>
      </c>
      <c r="AUN216" t="s">
        <v>2266</v>
      </c>
      <c r="AUO216" t="s">
        <v>2267</v>
      </c>
    </row>
    <row r="217" spans="1:598 1125:1237" x14ac:dyDescent="0.35">
      <c r="A217">
        <v>216</v>
      </c>
      <c r="B217" t="s">
        <v>3041</v>
      </c>
      <c r="C217" s="165">
        <v>45376</v>
      </c>
      <c r="D217" t="s">
        <v>2989</v>
      </c>
      <c r="E217" t="s">
        <v>3037</v>
      </c>
      <c r="F217" s="165">
        <v>45376.384299907411</v>
      </c>
      <c r="G217" s="165">
        <v>45376.625399293982</v>
      </c>
      <c r="H217" t="s">
        <v>2229</v>
      </c>
      <c r="K217" t="s">
        <v>2991</v>
      </c>
      <c r="L217" s="165">
        <v>45376</v>
      </c>
      <c r="M217" t="s">
        <v>81</v>
      </c>
      <c r="N217" t="s">
        <v>2992</v>
      </c>
      <c r="O217" t="s">
        <v>2189</v>
      </c>
      <c r="P217" t="s">
        <v>2233</v>
      </c>
      <c r="S217" t="s">
        <v>2993</v>
      </c>
      <c r="T217" t="s">
        <v>2994</v>
      </c>
      <c r="V217" t="s">
        <v>2236</v>
      </c>
      <c r="X217" t="s">
        <v>2299</v>
      </c>
      <c r="AA217" t="s">
        <v>2300</v>
      </c>
      <c r="AB217">
        <v>0</v>
      </c>
      <c r="AC217">
        <v>0</v>
      </c>
      <c r="AD217">
        <v>1</v>
      </c>
      <c r="AE217">
        <v>0</v>
      </c>
      <c r="AF217">
        <v>1</v>
      </c>
      <c r="AI217"/>
      <c r="BH217" t="s">
        <v>2242</v>
      </c>
      <c r="BI217" t="s">
        <v>2301</v>
      </c>
      <c r="BJ217">
        <v>1</v>
      </c>
      <c r="BK217">
        <v>1</v>
      </c>
      <c r="BL217">
        <v>700</v>
      </c>
      <c r="BM217">
        <v>350</v>
      </c>
      <c r="BN217" t="s">
        <v>2240</v>
      </c>
      <c r="BQ217">
        <v>60</v>
      </c>
      <c r="BR217">
        <v>60</v>
      </c>
      <c r="BS217">
        <v>1</v>
      </c>
      <c r="BT217">
        <v>6000</v>
      </c>
      <c r="BU217">
        <v>0</v>
      </c>
      <c r="BW217" t="s">
        <v>2236</v>
      </c>
      <c r="BY217" t="s">
        <v>2300</v>
      </c>
      <c r="BZ217">
        <v>0</v>
      </c>
      <c r="CA217">
        <v>0</v>
      </c>
      <c r="CB217">
        <v>1</v>
      </c>
      <c r="CC217">
        <v>0</v>
      </c>
      <c r="CE217" t="s">
        <v>3042</v>
      </c>
      <c r="CF217">
        <v>0</v>
      </c>
      <c r="CG217">
        <v>0</v>
      </c>
      <c r="CH217">
        <v>0</v>
      </c>
      <c r="CI217">
        <v>1</v>
      </c>
      <c r="CJ217">
        <v>0</v>
      </c>
      <c r="CK217">
        <v>0</v>
      </c>
      <c r="CL217">
        <v>1</v>
      </c>
      <c r="CM217">
        <v>0</v>
      </c>
      <c r="CN217">
        <v>0</v>
      </c>
      <c r="CO217">
        <v>0</v>
      </c>
      <c r="CP217">
        <v>0</v>
      </c>
      <c r="CS217" t="s">
        <v>2328</v>
      </c>
      <c r="CT217">
        <v>0</v>
      </c>
      <c r="CU217">
        <v>1</v>
      </c>
      <c r="CV217">
        <v>0</v>
      </c>
      <c r="CW217">
        <v>0</v>
      </c>
      <c r="CX217" t="s">
        <v>2300</v>
      </c>
      <c r="CY217">
        <v>0</v>
      </c>
      <c r="CZ217">
        <v>0</v>
      </c>
      <c r="DA217">
        <v>1</v>
      </c>
      <c r="DB217">
        <v>0</v>
      </c>
      <c r="DC217" t="s">
        <v>2865</v>
      </c>
      <c r="DD217">
        <v>0</v>
      </c>
      <c r="DE217">
        <v>0</v>
      </c>
      <c r="DF217">
        <v>0</v>
      </c>
      <c r="DG217">
        <v>0</v>
      </c>
      <c r="DH217">
        <v>0</v>
      </c>
      <c r="DI217">
        <v>1</v>
      </c>
      <c r="DJ217">
        <v>1</v>
      </c>
      <c r="DK217">
        <v>0</v>
      </c>
      <c r="DL217">
        <v>1</v>
      </c>
      <c r="DM217">
        <v>0</v>
      </c>
      <c r="DN217">
        <v>0</v>
      </c>
      <c r="DO217">
        <v>0</v>
      </c>
      <c r="EK217" t="s">
        <v>2290</v>
      </c>
      <c r="EL217">
        <v>0</v>
      </c>
      <c r="EM217">
        <v>0</v>
      </c>
      <c r="EN217">
        <v>0</v>
      </c>
      <c r="EO217">
        <v>0</v>
      </c>
      <c r="EP217">
        <v>1</v>
      </c>
      <c r="EQ217">
        <v>1</v>
      </c>
      <c r="JB217" t="s">
        <v>2290</v>
      </c>
      <c r="JC217">
        <v>0</v>
      </c>
      <c r="JD217">
        <v>0</v>
      </c>
      <c r="JE217">
        <v>0</v>
      </c>
      <c r="JF217">
        <v>0</v>
      </c>
      <c r="JG217">
        <v>0</v>
      </c>
      <c r="JH217">
        <v>0</v>
      </c>
      <c r="JI217">
        <v>0</v>
      </c>
      <c r="JJ217">
        <v>0</v>
      </c>
      <c r="JK217">
        <v>0</v>
      </c>
      <c r="JL217">
        <v>0</v>
      </c>
      <c r="JM217">
        <v>0</v>
      </c>
      <c r="JN217">
        <v>0</v>
      </c>
      <c r="JO217">
        <v>0</v>
      </c>
      <c r="JP217">
        <v>0</v>
      </c>
      <c r="JQ217">
        <v>0</v>
      </c>
      <c r="JR217">
        <v>1</v>
      </c>
      <c r="JS217">
        <v>1</v>
      </c>
      <c r="JT217">
        <v>3</v>
      </c>
      <c r="AQG217" t="s">
        <v>2290</v>
      </c>
      <c r="AQH217">
        <v>1</v>
      </c>
      <c r="AQI217">
        <v>0</v>
      </c>
      <c r="AQJ217">
        <v>0</v>
      </c>
      <c r="AQK217">
        <v>0</v>
      </c>
      <c r="AQL217">
        <v>0</v>
      </c>
      <c r="AQM217">
        <v>0</v>
      </c>
      <c r="AQN217">
        <v>0</v>
      </c>
      <c r="AQO217">
        <v>0</v>
      </c>
      <c r="AQP217">
        <v>0</v>
      </c>
      <c r="AQQ217">
        <v>0</v>
      </c>
      <c r="AQS217" t="s">
        <v>2324</v>
      </c>
      <c r="AQT217">
        <v>0</v>
      </c>
      <c r="AQU217">
        <v>0</v>
      </c>
      <c r="AQV217">
        <v>0</v>
      </c>
      <c r="AQW217">
        <v>1</v>
      </c>
      <c r="AQX217">
        <v>0</v>
      </c>
      <c r="AQY217">
        <v>0</v>
      </c>
      <c r="AQZ217">
        <v>0</v>
      </c>
      <c r="ARA217">
        <v>0</v>
      </c>
      <c r="ARB217">
        <v>0</v>
      </c>
      <c r="ARC217">
        <v>0</v>
      </c>
      <c r="ARD217">
        <v>0</v>
      </c>
      <c r="ARF217" t="s">
        <v>2381</v>
      </c>
      <c r="ARG217" t="s">
        <v>2273</v>
      </c>
      <c r="ARH217" t="s">
        <v>2417</v>
      </c>
      <c r="ARI217">
        <v>0</v>
      </c>
      <c r="ARJ217">
        <v>1</v>
      </c>
      <c r="ARK217">
        <v>0</v>
      </c>
      <c r="ARL217">
        <v>1</v>
      </c>
      <c r="ARM217">
        <v>0</v>
      </c>
      <c r="ARN217">
        <v>0</v>
      </c>
      <c r="ARP217" t="s">
        <v>2244</v>
      </c>
      <c r="ASA217" t="s">
        <v>2701</v>
      </c>
      <c r="ASB217" t="s">
        <v>2290</v>
      </c>
      <c r="ASC217">
        <v>1</v>
      </c>
      <c r="ASD217">
        <v>0</v>
      </c>
      <c r="ASE217">
        <v>0</v>
      </c>
      <c r="ASF217">
        <v>0</v>
      </c>
      <c r="ASG217">
        <v>0</v>
      </c>
      <c r="ASH217">
        <v>0</v>
      </c>
      <c r="ASI217">
        <v>0</v>
      </c>
      <c r="ASJ217">
        <v>0</v>
      </c>
      <c r="ASK217">
        <v>0</v>
      </c>
      <c r="ASL217">
        <v>0</v>
      </c>
      <c r="ASN217" t="s">
        <v>2290</v>
      </c>
      <c r="ASO217">
        <v>1</v>
      </c>
      <c r="ASP217">
        <v>0</v>
      </c>
      <c r="ASQ217">
        <v>0</v>
      </c>
      <c r="ASR217">
        <v>0</v>
      </c>
      <c r="ASS217">
        <v>0</v>
      </c>
      <c r="AST217">
        <v>0</v>
      </c>
      <c r="ASU217">
        <v>0</v>
      </c>
      <c r="ASV217">
        <v>0</v>
      </c>
      <c r="ASW217">
        <v>0</v>
      </c>
      <c r="ASX217">
        <v>0</v>
      </c>
      <c r="ASZ217" t="s">
        <v>2290</v>
      </c>
      <c r="ATA217">
        <v>1</v>
      </c>
      <c r="ATB217">
        <v>0</v>
      </c>
      <c r="ATC217">
        <v>0</v>
      </c>
      <c r="ATD217">
        <v>0</v>
      </c>
      <c r="ATE217">
        <v>0</v>
      </c>
      <c r="ATF217">
        <v>0</v>
      </c>
      <c r="ATG217">
        <v>0</v>
      </c>
      <c r="ATH217">
        <v>0</v>
      </c>
      <c r="ATI217">
        <v>0</v>
      </c>
      <c r="ATK217" t="s">
        <v>2290</v>
      </c>
      <c r="ATL217">
        <v>1</v>
      </c>
      <c r="ATM217">
        <v>0</v>
      </c>
      <c r="ATN217">
        <v>0</v>
      </c>
      <c r="ATO217">
        <v>0</v>
      </c>
      <c r="ATP217">
        <v>0</v>
      </c>
      <c r="ATQ217">
        <v>0</v>
      </c>
      <c r="ATR217">
        <v>0</v>
      </c>
      <c r="ATS217">
        <v>0</v>
      </c>
      <c r="ATT217">
        <v>0</v>
      </c>
      <c r="ATV217" t="s">
        <v>2382</v>
      </c>
      <c r="ATW217" t="s">
        <v>2236</v>
      </c>
      <c r="ATY217" t="s">
        <v>3043</v>
      </c>
      <c r="ATZ217" t="s">
        <v>2382</v>
      </c>
      <c r="AUA217" t="s">
        <v>2236</v>
      </c>
      <c r="AUC217" t="s">
        <v>3044</v>
      </c>
      <c r="AUD217" t="s">
        <v>3045</v>
      </c>
      <c r="AUI217">
        <v>546466232</v>
      </c>
      <c r="AUJ217" s="165">
        <v>45376.626273148147</v>
      </c>
      <c r="AUM217" t="s">
        <v>2265</v>
      </c>
      <c r="AUN217" t="s">
        <v>2266</v>
      </c>
      <c r="AUO217" t="s">
        <v>2267</v>
      </c>
    </row>
    <row r="218" spans="1:598 1125:1237" x14ac:dyDescent="0.35">
      <c r="A218">
        <v>217</v>
      </c>
      <c r="B218" t="s">
        <v>3046</v>
      </c>
      <c r="C218" s="165">
        <v>45376</v>
      </c>
      <c r="D218" t="s">
        <v>2989</v>
      </c>
      <c r="E218" t="s">
        <v>3037</v>
      </c>
      <c r="F218" s="165">
        <v>45376.40022030093</v>
      </c>
      <c r="G218" s="165">
        <v>45376.625527175929</v>
      </c>
      <c r="H218" t="s">
        <v>2229</v>
      </c>
      <c r="K218" t="s">
        <v>2991</v>
      </c>
      <c r="L218" s="165">
        <v>45376</v>
      </c>
      <c r="M218" t="s">
        <v>81</v>
      </c>
      <c r="N218" t="s">
        <v>2992</v>
      </c>
      <c r="O218" t="s">
        <v>2189</v>
      </c>
      <c r="P218" t="s">
        <v>2233</v>
      </c>
      <c r="S218" t="s">
        <v>2993</v>
      </c>
      <c r="T218" t="s">
        <v>2994</v>
      </c>
      <c r="V218" t="s">
        <v>2236</v>
      </c>
      <c r="X218" t="s">
        <v>2299</v>
      </c>
      <c r="AA218" t="s">
        <v>2300</v>
      </c>
      <c r="AB218">
        <v>0</v>
      </c>
      <c r="AC218">
        <v>0</v>
      </c>
      <c r="AD218">
        <v>1</v>
      </c>
      <c r="AE218">
        <v>0</v>
      </c>
      <c r="AF218">
        <v>1</v>
      </c>
      <c r="AI218"/>
      <c r="BH218" t="s">
        <v>2242</v>
      </c>
      <c r="BI218" t="s">
        <v>2301</v>
      </c>
      <c r="BJ218">
        <v>1</v>
      </c>
      <c r="BK218">
        <v>1</v>
      </c>
      <c r="BL218">
        <v>700</v>
      </c>
      <c r="BM218">
        <v>400</v>
      </c>
      <c r="BN218" t="s">
        <v>2240</v>
      </c>
      <c r="BQ218">
        <v>60</v>
      </c>
      <c r="BR218">
        <v>60</v>
      </c>
      <c r="BS218">
        <v>1</v>
      </c>
      <c r="BT218">
        <v>6500</v>
      </c>
      <c r="BU218">
        <v>0</v>
      </c>
      <c r="BW218" t="s">
        <v>2244</v>
      </c>
      <c r="CS218" t="s">
        <v>2328</v>
      </c>
      <c r="CT218">
        <v>0</v>
      </c>
      <c r="CU218">
        <v>1</v>
      </c>
      <c r="CV218">
        <v>0</v>
      </c>
      <c r="CW218">
        <v>0</v>
      </c>
      <c r="CX218" t="s">
        <v>2300</v>
      </c>
      <c r="CY218">
        <v>0</v>
      </c>
      <c r="CZ218">
        <v>0</v>
      </c>
      <c r="DA218">
        <v>1</v>
      </c>
      <c r="DB218">
        <v>0</v>
      </c>
      <c r="DC218" t="s">
        <v>2329</v>
      </c>
      <c r="DD218">
        <v>0</v>
      </c>
      <c r="DE218">
        <v>0</v>
      </c>
      <c r="DF218">
        <v>0</v>
      </c>
      <c r="DG218">
        <v>0</v>
      </c>
      <c r="DH218">
        <v>0</v>
      </c>
      <c r="DI218">
        <v>1</v>
      </c>
      <c r="DJ218">
        <v>0</v>
      </c>
      <c r="DK218">
        <v>0</v>
      </c>
      <c r="DL218">
        <v>0</v>
      </c>
      <c r="DM218">
        <v>0</v>
      </c>
      <c r="DN218">
        <v>0</v>
      </c>
      <c r="DO218">
        <v>0</v>
      </c>
      <c r="EK218" t="s">
        <v>2290</v>
      </c>
      <c r="EL218">
        <v>0</v>
      </c>
      <c r="EM218">
        <v>0</v>
      </c>
      <c r="EN218">
        <v>0</v>
      </c>
      <c r="EO218">
        <v>0</v>
      </c>
      <c r="EP218">
        <v>1</v>
      </c>
      <c r="EQ218">
        <v>1</v>
      </c>
      <c r="JB218" t="s">
        <v>2290</v>
      </c>
      <c r="JC218">
        <v>0</v>
      </c>
      <c r="JD218">
        <v>0</v>
      </c>
      <c r="JE218">
        <v>0</v>
      </c>
      <c r="JF218">
        <v>0</v>
      </c>
      <c r="JG218">
        <v>0</v>
      </c>
      <c r="JH218">
        <v>0</v>
      </c>
      <c r="JI218">
        <v>0</v>
      </c>
      <c r="JJ218">
        <v>0</v>
      </c>
      <c r="JK218">
        <v>0</v>
      </c>
      <c r="JL218">
        <v>0</v>
      </c>
      <c r="JM218">
        <v>0</v>
      </c>
      <c r="JN218">
        <v>0</v>
      </c>
      <c r="JO218">
        <v>0</v>
      </c>
      <c r="JP218">
        <v>0</v>
      </c>
      <c r="JQ218">
        <v>0</v>
      </c>
      <c r="JR218">
        <v>1</v>
      </c>
      <c r="JS218">
        <v>1</v>
      </c>
      <c r="JT218">
        <v>3</v>
      </c>
      <c r="AQG218" t="s">
        <v>2290</v>
      </c>
      <c r="AQH218">
        <v>1</v>
      </c>
      <c r="AQI218">
        <v>0</v>
      </c>
      <c r="AQJ218">
        <v>0</v>
      </c>
      <c r="AQK218">
        <v>0</v>
      </c>
      <c r="AQL218">
        <v>0</v>
      </c>
      <c r="AQM218">
        <v>0</v>
      </c>
      <c r="AQN218">
        <v>0</v>
      </c>
      <c r="AQO218">
        <v>0</v>
      </c>
      <c r="AQP218">
        <v>0</v>
      </c>
      <c r="AQQ218">
        <v>0</v>
      </c>
      <c r="AQS218" t="s">
        <v>2324</v>
      </c>
      <c r="AQT218">
        <v>0</v>
      </c>
      <c r="AQU218">
        <v>0</v>
      </c>
      <c r="AQV218">
        <v>0</v>
      </c>
      <c r="AQW218">
        <v>1</v>
      </c>
      <c r="AQX218">
        <v>0</v>
      </c>
      <c r="AQY218">
        <v>0</v>
      </c>
      <c r="AQZ218">
        <v>0</v>
      </c>
      <c r="ARA218">
        <v>0</v>
      </c>
      <c r="ARB218">
        <v>0</v>
      </c>
      <c r="ARC218">
        <v>0</v>
      </c>
      <c r="ARD218">
        <v>0</v>
      </c>
      <c r="ARF218" t="s">
        <v>2381</v>
      </c>
      <c r="ARG218" t="s">
        <v>2273</v>
      </c>
      <c r="ARH218" t="s">
        <v>2417</v>
      </c>
      <c r="ARI218">
        <v>0</v>
      </c>
      <c r="ARJ218">
        <v>1</v>
      </c>
      <c r="ARK218">
        <v>0</v>
      </c>
      <c r="ARL218">
        <v>1</v>
      </c>
      <c r="ARM218">
        <v>0</v>
      </c>
      <c r="ARN218">
        <v>0</v>
      </c>
      <c r="ARP218" t="s">
        <v>2244</v>
      </c>
      <c r="ASA218" t="s">
        <v>2701</v>
      </c>
      <c r="ASB218" t="s">
        <v>2290</v>
      </c>
      <c r="ASC218">
        <v>1</v>
      </c>
      <c r="ASD218">
        <v>0</v>
      </c>
      <c r="ASE218">
        <v>0</v>
      </c>
      <c r="ASF218">
        <v>0</v>
      </c>
      <c r="ASG218">
        <v>0</v>
      </c>
      <c r="ASH218">
        <v>0</v>
      </c>
      <c r="ASI218">
        <v>0</v>
      </c>
      <c r="ASJ218">
        <v>0</v>
      </c>
      <c r="ASK218">
        <v>0</v>
      </c>
      <c r="ASL218">
        <v>0</v>
      </c>
      <c r="ASN218" t="s">
        <v>2290</v>
      </c>
      <c r="ASO218">
        <v>1</v>
      </c>
      <c r="ASP218">
        <v>0</v>
      </c>
      <c r="ASQ218">
        <v>0</v>
      </c>
      <c r="ASR218">
        <v>0</v>
      </c>
      <c r="ASS218">
        <v>0</v>
      </c>
      <c r="AST218">
        <v>0</v>
      </c>
      <c r="ASU218">
        <v>0</v>
      </c>
      <c r="ASV218">
        <v>0</v>
      </c>
      <c r="ASW218">
        <v>0</v>
      </c>
      <c r="ASX218">
        <v>0</v>
      </c>
      <c r="ASZ218" t="s">
        <v>2290</v>
      </c>
      <c r="ATA218">
        <v>1</v>
      </c>
      <c r="ATB218">
        <v>0</v>
      </c>
      <c r="ATC218">
        <v>0</v>
      </c>
      <c r="ATD218">
        <v>0</v>
      </c>
      <c r="ATE218">
        <v>0</v>
      </c>
      <c r="ATF218">
        <v>0</v>
      </c>
      <c r="ATG218">
        <v>0</v>
      </c>
      <c r="ATH218">
        <v>0</v>
      </c>
      <c r="ATI218">
        <v>0</v>
      </c>
      <c r="ATK218" t="s">
        <v>3047</v>
      </c>
      <c r="ATL218">
        <v>0</v>
      </c>
      <c r="ATM218">
        <v>0</v>
      </c>
      <c r="ATN218">
        <v>0</v>
      </c>
      <c r="ATO218">
        <v>0</v>
      </c>
      <c r="ATP218">
        <v>1</v>
      </c>
      <c r="ATQ218">
        <v>1</v>
      </c>
      <c r="ATR218">
        <v>1</v>
      </c>
      <c r="ATS218">
        <v>0</v>
      </c>
      <c r="ATT218">
        <v>0</v>
      </c>
      <c r="ATV218" t="s">
        <v>2437</v>
      </c>
      <c r="ATW218" t="s">
        <v>2236</v>
      </c>
      <c r="ATX218" t="s">
        <v>3048</v>
      </c>
      <c r="ATZ218" t="s">
        <v>2382</v>
      </c>
      <c r="AUA218" t="s">
        <v>2244</v>
      </c>
      <c r="AUD218" t="s">
        <v>3049</v>
      </c>
      <c r="AUI218">
        <v>546466250</v>
      </c>
      <c r="AUJ218" s="165">
        <v>45376.626319444447</v>
      </c>
      <c r="AUM218" t="s">
        <v>2265</v>
      </c>
      <c r="AUN218" t="s">
        <v>2266</v>
      </c>
      <c r="AUO218" t="s">
        <v>2267</v>
      </c>
    </row>
    <row r="219" spans="1:598 1125:1237" x14ac:dyDescent="0.35">
      <c r="A219">
        <v>218</v>
      </c>
      <c r="B219" t="s">
        <v>3050</v>
      </c>
      <c r="C219" s="165">
        <v>45376</v>
      </c>
      <c r="D219" t="s">
        <v>2989</v>
      </c>
      <c r="E219" t="s">
        <v>3037</v>
      </c>
      <c r="F219" s="165">
        <v>45376.520339710652</v>
      </c>
      <c r="G219" s="165">
        <v>45376.62594878472</v>
      </c>
      <c r="H219" t="s">
        <v>2229</v>
      </c>
      <c r="K219" t="s">
        <v>2991</v>
      </c>
      <c r="L219" s="165">
        <v>45376</v>
      </c>
      <c r="M219" t="s">
        <v>81</v>
      </c>
      <c r="N219" t="s">
        <v>2992</v>
      </c>
      <c r="O219" t="s">
        <v>2189</v>
      </c>
      <c r="P219" t="s">
        <v>2233</v>
      </c>
      <c r="S219" t="s">
        <v>2993</v>
      </c>
      <c r="T219" t="s">
        <v>2994</v>
      </c>
      <c r="V219" t="s">
        <v>2236</v>
      </c>
      <c r="X219" t="s">
        <v>2299</v>
      </c>
      <c r="AA219" t="s">
        <v>2290</v>
      </c>
      <c r="AB219">
        <v>0</v>
      </c>
      <c r="AC219">
        <v>0</v>
      </c>
      <c r="AD219">
        <v>0</v>
      </c>
      <c r="AE219">
        <v>1</v>
      </c>
      <c r="AF219">
        <v>1</v>
      </c>
      <c r="AI219"/>
      <c r="EK219" t="s">
        <v>2290</v>
      </c>
      <c r="EL219">
        <v>0</v>
      </c>
      <c r="EM219">
        <v>0</v>
      </c>
      <c r="EN219">
        <v>0</v>
      </c>
      <c r="EO219">
        <v>0</v>
      </c>
      <c r="EP219">
        <v>1</v>
      </c>
      <c r="EQ219">
        <v>1</v>
      </c>
      <c r="JB219" t="s">
        <v>2443</v>
      </c>
      <c r="JC219">
        <v>0</v>
      </c>
      <c r="JD219">
        <v>0</v>
      </c>
      <c r="JE219">
        <v>0</v>
      </c>
      <c r="JF219">
        <v>0</v>
      </c>
      <c r="JG219">
        <v>0</v>
      </c>
      <c r="JH219">
        <v>0</v>
      </c>
      <c r="JI219">
        <v>0</v>
      </c>
      <c r="JJ219">
        <v>0</v>
      </c>
      <c r="JK219">
        <v>0</v>
      </c>
      <c r="JL219">
        <v>0</v>
      </c>
      <c r="JM219">
        <v>0</v>
      </c>
      <c r="JN219">
        <v>0</v>
      </c>
      <c r="JO219">
        <v>1</v>
      </c>
      <c r="JP219">
        <v>0</v>
      </c>
      <c r="JQ219">
        <v>0</v>
      </c>
      <c r="JR219">
        <v>0</v>
      </c>
      <c r="JS219">
        <v>1</v>
      </c>
      <c r="JT219">
        <v>3</v>
      </c>
      <c r="PN219" t="s">
        <v>2242</v>
      </c>
      <c r="PO219">
        <v>1500</v>
      </c>
      <c r="PP219" t="s">
        <v>2240</v>
      </c>
      <c r="PS219">
        <v>60</v>
      </c>
      <c r="PT219">
        <v>30</v>
      </c>
      <c r="PU219">
        <v>0</v>
      </c>
      <c r="PV219">
        <v>1200</v>
      </c>
      <c r="PW219">
        <v>0</v>
      </c>
      <c r="QX219" t="s">
        <v>2236</v>
      </c>
      <c r="QZ219" t="s">
        <v>2443</v>
      </c>
      <c r="RA219">
        <v>0</v>
      </c>
      <c r="RB219">
        <v>0</v>
      </c>
      <c r="RC219">
        <v>0</v>
      </c>
      <c r="RD219">
        <v>0</v>
      </c>
      <c r="RE219">
        <v>0</v>
      </c>
      <c r="RF219">
        <v>0</v>
      </c>
      <c r="RG219">
        <v>0</v>
      </c>
      <c r="RH219">
        <v>0</v>
      </c>
      <c r="RI219">
        <v>0</v>
      </c>
      <c r="RJ219">
        <v>0</v>
      </c>
      <c r="RK219">
        <v>0</v>
      </c>
      <c r="RL219">
        <v>0</v>
      </c>
      <c r="RM219">
        <v>1</v>
      </c>
      <c r="RN219">
        <v>0</v>
      </c>
      <c r="RO219">
        <v>0</v>
      </c>
      <c r="RP219">
        <v>0</v>
      </c>
      <c r="RR219" t="s">
        <v>2811</v>
      </c>
      <c r="RS219">
        <v>0</v>
      </c>
      <c r="RT219">
        <v>0</v>
      </c>
      <c r="RU219">
        <v>0</v>
      </c>
      <c r="RV219">
        <v>1</v>
      </c>
      <c r="RW219">
        <v>0</v>
      </c>
      <c r="RX219">
        <v>1</v>
      </c>
      <c r="RY219">
        <v>1</v>
      </c>
      <c r="RZ219">
        <v>0</v>
      </c>
      <c r="SA219">
        <v>0</v>
      </c>
      <c r="SB219">
        <v>0</v>
      </c>
      <c r="SC219">
        <v>0</v>
      </c>
      <c r="SF219" t="s">
        <v>2328</v>
      </c>
      <c r="SG219">
        <v>0</v>
      </c>
      <c r="SH219">
        <v>1</v>
      </c>
      <c r="SI219">
        <v>0</v>
      </c>
      <c r="SJ219">
        <v>0</v>
      </c>
      <c r="SK219" t="s">
        <v>2443</v>
      </c>
      <c r="SL219">
        <v>0</v>
      </c>
      <c r="SM219">
        <v>0</v>
      </c>
      <c r="SN219">
        <v>0</v>
      </c>
      <c r="SO219">
        <v>0</v>
      </c>
      <c r="SP219">
        <v>0</v>
      </c>
      <c r="SQ219">
        <v>0</v>
      </c>
      <c r="SR219">
        <v>0</v>
      </c>
      <c r="SS219">
        <v>0</v>
      </c>
      <c r="ST219">
        <v>0</v>
      </c>
      <c r="SU219">
        <v>0</v>
      </c>
      <c r="SV219">
        <v>0</v>
      </c>
      <c r="SW219">
        <v>0</v>
      </c>
      <c r="SX219">
        <v>1</v>
      </c>
      <c r="SY219">
        <v>0</v>
      </c>
      <c r="SZ219">
        <v>0</v>
      </c>
      <c r="TA219">
        <v>0</v>
      </c>
      <c r="TB219" t="s">
        <v>2329</v>
      </c>
      <c r="TC219">
        <v>0</v>
      </c>
      <c r="TD219">
        <v>0</v>
      </c>
      <c r="TE219">
        <v>0</v>
      </c>
      <c r="TF219">
        <v>0</v>
      </c>
      <c r="TG219">
        <v>0</v>
      </c>
      <c r="TH219">
        <v>1</v>
      </c>
      <c r="TI219">
        <v>0</v>
      </c>
      <c r="TJ219">
        <v>0</v>
      </c>
      <c r="TK219">
        <v>0</v>
      </c>
      <c r="TL219">
        <v>0</v>
      </c>
      <c r="TM219">
        <v>0</v>
      </c>
      <c r="TN219">
        <v>0</v>
      </c>
      <c r="AQG219" t="s">
        <v>2290</v>
      </c>
      <c r="AQH219">
        <v>1</v>
      </c>
      <c r="AQI219">
        <v>0</v>
      </c>
      <c r="AQJ219">
        <v>0</v>
      </c>
      <c r="AQK219">
        <v>0</v>
      </c>
      <c r="AQL219">
        <v>0</v>
      </c>
      <c r="AQM219">
        <v>0</v>
      </c>
      <c r="AQN219">
        <v>0</v>
      </c>
      <c r="AQO219">
        <v>0</v>
      </c>
      <c r="AQP219">
        <v>0</v>
      </c>
      <c r="AQQ219">
        <v>0</v>
      </c>
      <c r="AQS219" t="s">
        <v>2324</v>
      </c>
      <c r="AQT219">
        <v>0</v>
      </c>
      <c r="AQU219">
        <v>0</v>
      </c>
      <c r="AQV219">
        <v>0</v>
      </c>
      <c r="AQW219">
        <v>1</v>
      </c>
      <c r="AQX219">
        <v>0</v>
      </c>
      <c r="AQY219">
        <v>0</v>
      </c>
      <c r="AQZ219">
        <v>0</v>
      </c>
      <c r="ARA219">
        <v>0</v>
      </c>
      <c r="ARB219">
        <v>0</v>
      </c>
      <c r="ARC219">
        <v>0</v>
      </c>
      <c r="ARD219">
        <v>0</v>
      </c>
      <c r="ARF219" t="s">
        <v>2330</v>
      </c>
      <c r="ARG219" t="s">
        <v>2273</v>
      </c>
      <c r="ARH219" t="s">
        <v>2244</v>
      </c>
      <c r="ARI219">
        <v>1</v>
      </c>
      <c r="ARJ219">
        <v>0</v>
      </c>
      <c r="ARK219">
        <v>0</v>
      </c>
      <c r="ARL219">
        <v>0</v>
      </c>
      <c r="ARM219">
        <v>0</v>
      </c>
      <c r="ARN219">
        <v>0</v>
      </c>
      <c r="ARP219" t="s">
        <v>2244</v>
      </c>
      <c r="ASA219" t="s">
        <v>2701</v>
      </c>
      <c r="ASB219" t="s">
        <v>2290</v>
      </c>
      <c r="ASC219">
        <v>1</v>
      </c>
      <c r="ASD219">
        <v>0</v>
      </c>
      <c r="ASE219">
        <v>0</v>
      </c>
      <c r="ASF219">
        <v>0</v>
      </c>
      <c r="ASG219">
        <v>0</v>
      </c>
      <c r="ASH219">
        <v>0</v>
      </c>
      <c r="ASI219">
        <v>0</v>
      </c>
      <c r="ASJ219">
        <v>0</v>
      </c>
      <c r="ASK219">
        <v>0</v>
      </c>
      <c r="ASL219">
        <v>0</v>
      </c>
      <c r="ASN219" t="s">
        <v>2290</v>
      </c>
      <c r="ASO219">
        <v>1</v>
      </c>
      <c r="ASP219">
        <v>0</v>
      </c>
      <c r="ASQ219">
        <v>0</v>
      </c>
      <c r="ASR219">
        <v>0</v>
      </c>
      <c r="ASS219">
        <v>0</v>
      </c>
      <c r="AST219">
        <v>0</v>
      </c>
      <c r="ASU219">
        <v>0</v>
      </c>
      <c r="ASV219">
        <v>0</v>
      </c>
      <c r="ASW219">
        <v>0</v>
      </c>
      <c r="ASX219">
        <v>0</v>
      </c>
      <c r="ASZ219" t="s">
        <v>2290</v>
      </c>
      <c r="ATA219">
        <v>1</v>
      </c>
      <c r="ATB219">
        <v>0</v>
      </c>
      <c r="ATC219">
        <v>0</v>
      </c>
      <c r="ATD219">
        <v>0</v>
      </c>
      <c r="ATE219">
        <v>0</v>
      </c>
      <c r="ATF219">
        <v>0</v>
      </c>
      <c r="ATG219">
        <v>0</v>
      </c>
      <c r="ATH219">
        <v>0</v>
      </c>
      <c r="ATI219">
        <v>0</v>
      </c>
      <c r="ATK219" t="s">
        <v>3033</v>
      </c>
      <c r="ATL219">
        <v>0</v>
      </c>
      <c r="ATM219">
        <v>0</v>
      </c>
      <c r="ATN219">
        <v>0</v>
      </c>
      <c r="ATO219">
        <v>0</v>
      </c>
      <c r="ATP219">
        <v>1</v>
      </c>
      <c r="ATQ219">
        <v>1</v>
      </c>
      <c r="ATR219">
        <v>1</v>
      </c>
      <c r="ATS219">
        <v>0</v>
      </c>
      <c r="ATT219">
        <v>0</v>
      </c>
      <c r="ATV219" t="s">
        <v>2382</v>
      </c>
      <c r="ATW219" t="s">
        <v>2236</v>
      </c>
      <c r="ATY219" t="s">
        <v>3051</v>
      </c>
      <c r="ATZ219" t="s">
        <v>2437</v>
      </c>
      <c r="AUA219" t="s">
        <v>2236</v>
      </c>
      <c r="AUB219" t="s">
        <v>3052</v>
      </c>
      <c r="AUD219" t="s">
        <v>3053</v>
      </c>
      <c r="AUI219">
        <v>546466274</v>
      </c>
      <c r="AUJ219" s="165">
        <v>45376.626446759263</v>
      </c>
      <c r="AUM219" t="s">
        <v>2265</v>
      </c>
      <c r="AUN219" t="s">
        <v>2266</v>
      </c>
      <c r="AUO219" t="s">
        <v>2267</v>
      </c>
    </row>
    <row r="220" spans="1:598 1125:1237" x14ac:dyDescent="0.35">
      <c r="A220">
        <v>219</v>
      </c>
      <c r="B220" t="s">
        <v>3054</v>
      </c>
      <c r="C220" s="165">
        <v>45376</v>
      </c>
      <c r="D220" t="s">
        <v>2989</v>
      </c>
      <c r="E220" t="s">
        <v>3037</v>
      </c>
      <c r="F220" s="165">
        <v>45376.541058831019</v>
      </c>
      <c r="G220" s="165">
        <v>45376.62500344908</v>
      </c>
      <c r="H220" t="s">
        <v>2229</v>
      </c>
      <c r="K220" t="s">
        <v>2991</v>
      </c>
      <c r="L220" s="165">
        <v>45376</v>
      </c>
      <c r="M220" t="s">
        <v>81</v>
      </c>
      <c r="N220" t="s">
        <v>2992</v>
      </c>
      <c r="O220" t="s">
        <v>2189</v>
      </c>
      <c r="P220" t="s">
        <v>2233</v>
      </c>
      <c r="S220" t="s">
        <v>2993</v>
      </c>
      <c r="T220" t="s">
        <v>2994</v>
      </c>
      <c r="V220" t="s">
        <v>2236</v>
      </c>
      <c r="X220" t="s">
        <v>2299</v>
      </c>
      <c r="AA220" t="s">
        <v>2290</v>
      </c>
      <c r="AB220">
        <v>0</v>
      </c>
      <c r="AC220">
        <v>0</v>
      </c>
      <c r="AD220">
        <v>0</v>
      </c>
      <c r="AE220">
        <v>1</v>
      </c>
      <c r="AF220">
        <v>1</v>
      </c>
      <c r="AI220"/>
      <c r="EK220" t="s">
        <v>2290</v>
      </c>
      <c r="EL220">
        <v>0</v>
      </c>
      <c r="EM220">
        <v>0</v>
      </c>
      <c r="EN220">
        <v>0</v>
      </c>
      <c r="EO220">
        <v>0</v>
      </c>
      <c r="EP220">
        <v>1</v>
      </c>
      <c r="EQ220">
        <v>1</v>
      </c>
      <c r="JB220" t="s">
        <v>2533</v>
      </c>
      <c r="JC220">
        <v>0</v>
      </c>
      <c r="JD220">
        <v>0</v>
      </c>
      <c r="JE220">
        <v>0</v>
      </c>
      <c r="JF220">
        <v>0</v>
      </c>
      <c r="JG220">
        <v>0</v>
      </c>
      <c r="JH220">
        <v>0</v>
      </c>
      <c r="JI220">
        <v>0</v>
      </c>
      <c r="JJ220">
        <v>0</v>
      </c>
      <c r="JK220">
        <v>0</v>
      </c>
      <c r="JL220">
        <v>0</v>
      </c>
      <c r="JM220">
        <v>0</v>
      </c>
      <c r="JN220">
        <v>0</v>
      </c>
      <c r="JO220">
        <v>0</v>
      </c>
      <c r="JP220">
        <v>1</v>
      </c>
      <c r="JQ220">
        <v>0</v>
      </c>
      <c r="JR220">
        <v>0</v>
      </c>
      <c r="JS220">
        <v>1</v>
      </c>
      <c r="JT220">
        <v>3</v>
      </c>
      <c r="PY220" t="s">
        <v>2242</v>
      </c>
      <c r="PZ220" t="s">
        <v>2236</v>
      </c>
      <c r="QA220">
        <v>2000</v>
      </c>
      <c r="QD220" t="s">
        <v>2240</v>
      </c>
      <c r="QG220">
        <v>60</v>
      </c>
      <c r="QH220">
        <v>60</v>
      </c>
      <c r="QI220">
        <v>1</v>
      </c>
      <c r="QJ220">
        <v>1000</v>
      </c>
      <c r="QK220">
        <v>0</v>
      </c>
      <c r="QX220" t="s">
        <v>2236</v>
      </c>
      <c r="QZ220" t="s">
        <v>2533</v>
      </c>
      <c r="RA220">
        <v>0</v>
      </c>
      <c r="RB220">
        <v>0</v>
      </c>
      <c r="RC220">
        <v>0</v>
      </c>
      <c r="RD220">
        <v>0</v>
      </c>
      <c r="RE220">
        <v>0</v>
      </c>
      <c r="RF220">
        <v>0</v>
      </c>
      <c r="RG220">
        <v>0</v>
      </c>
      <c r="RH220">
        <v>0</v>
      </c>
      <c r="RI220">
        <v>0</v>
      </c>
      <c r="RJ220">
        <v>0</v>
      </c>
      <c r="RK220">
        <v>0</v>
      </c>
      <c r="RL220">
        <v>0</v>
      </c>
      <c r="RM220">
        <v>0</v>
      </c>
      <c r="RN220">
        <v>1</v>
      </c>
      <c r="RO220">
        <v>0</v>
      </c>
      <c r="RP220">
        <v>0</v>
      </c>
      <c r="RR220" t="s">
        <v>2811</v>
      </c>
      <c r="RS220">
        <v>0</v>
      </c>
      <c r="RT220">
        <v>0</v>
      </c>
      <c r="RU220">
        <v>0</v>
      </c>
      <c r="RV220">
        <v>1</v>
      </c>
      <c r="RW220">
        <v>0</v>
      </c>
      <c r="RX220">
        <v>1</v>
      </c>
      <c r="RY220">
        <v>1</v>
      </c>
      <c r="RZ220">
        <v>0</v>
      </c>
      <c r="SA220">
        <v>0</v>
      </c>
      <c r="SB220">
        <v>0</v>
      </c>
      <c r="SC220">
        <v>0</v>
      </c>
      <c r="SF220" t="s">
        <v>2328</v>
      </c>
      <c r="SG220">
        <v>0</v>
      </c>
      <c r="SH220">
        <v>1</v>
      </c>
      <c r="SI220">
        <v>0</v>
      </c>
      <c r="SJ220">
        <v>0</v>
      </c>
      <c r="SK220" t="s">
        <v>2533</v>
      </c>
      <c r="SL220">
        <v>0</v>
      </c>
      <c r="SM220">
        <v>0</v>
      </c>
      <c r="SN220">
        <v>0</v>
      </c>
      <c r="SO220">
        <v>0</v>
      </c>
      <c r="SP220">
        <v>0</v>
      </c>
      <c r="SQ220">
        <v>0</v>
      </c>
      <c r="SR220">
        <v>0</v>
      </c>
      <c r="SS220">
        <v>0</v>
      </c>
      <c r="ST220">
        <v>0</v>
      </c>
      <c r="SU220">
        <v>0</v>
      </c>
      <c r="SV220">
        <v>0</v>
      </c>
      <c r="SW220">
        <v>0</v>
      </c>
      <c r="SX220">
        <v>0</v>
      </c>
      <c r="SY220">
        <v>1</v>
      </c>
      <c r="SZ220">
        <v>0</v>
      </c>
      <c r="TA220">
        <v>0</v>
      </c>
      <c r="TB220" t="s">
        <v>2344</v>
      </c>
      <c r="TC220">
        <v>1</v>
      </c>
      <c r="TD220">
        <v>0</v>
      </c>
      <c r="TE220">
        <v>0</v>
      </c>
      <c r="TF220">
        <v>0</v>
      </c>
      <c r="TG220">
        <v>0</v>
      </c>
      <c r="TH220">
        <v>0</v>
      </c>
      <c r="TI220">
        <v>0</v>
      </c>
      <c r="TJ220">
        <v>0</v>
      </c>
      <c r="TK220">
        <v>0</v>
      </c>
      <c r="TL220">
        <v>0</v>
      </c>
      <c r="TM220">
        <v>0</v>
      </c>
      <c r="TN220">
        <v>0</v>
      </c>
      <c r="AQG220" t="s">
        <v>2290</v>
      </c>
      <c r="AQH220">
        <v>1</v>
      </c>
      <c r="AQI220">
        <v>0</v>
      </c>
      <c r="AQJ220">
        <v>0</v>
      </c>
      <c r="AQK220">
        <v>0</v>
      </c>
      <c r="AQL220">
        <v>0</v>
      </c>
      <c r="AQM220">
        <v>0</v>
      </c>
      <c r="AQN220">
        <v>0</v>
      </c>
      <c r="AQO220">
        <v>0</v>
      </c>
      <c r="AQP220">
        <v>0</v>
      </c>
      <c r="AQQ220">
        <v>0</v>
      </c>
      <c r="AQS220" t="s">
        <v>2324</v>
      </c>
      <c r="AQT220">
        <v>0</v>
      </c>
      <c r="AQU220">
        <v>0</v>
      </c>
      <c r="AQV220">
        <v>0</v>
      </c>
      <c r="AQW220">
        <v>1</v>
      </c>
      <c r="AQX220">
        <v>0</v>
      </c>
      <c r="AQY220">
        <v>0</v>
      </c>
      <c r="AQZ220">
        <v>0</v>
      </c>
      <c r="ARA220">
        <v>0</v>
      </c>
      <c r="ARB220">
        <v>0</v>
      </c>
      <c r="ARC220">
        <v>0</v>
      </c>
      <c r="ARD220">
        <v>0</v>
      </c>
      <c r="ARF220" t="s">
        <v>2257</v>
      </c>
      <c r="ARG220" t="s">
        <v>2273</v>
      </c>
      <c r="ARH220" t="s">
        <v>2693</v>
      </c>
      <c r="ARI220">
        <v>0</v>
      </c>
      <c r="ARJ220">
        <v>1</v>
      </c>
      <c r="ARK220">
        <v>1</v>
      </c>
      <c r="ARL220">
        <v>0</v>
      </c>
      <c r="ARM220">
        <v>0</v>
      </c>
      <c r="ARN220">
        <v>0</v>
      </c>
      <c r="ARP220" t="s">
        <v>2244</v>
      </c>
      <c r="ASA220" t="s">
        <v>2701</v>
      </c>
      <c r="ASB220" t="s">
        <v>2290</v>
      </c>
      <c r="ASC220">
        <v>1</v>
      </c>
      <c r="ASD220">
        <v>0</v>
      </c>
      <c r="ASE220">
        <v>0</v>
      </c>
      <c r="ASF220">
        <v>0</v>
      </c>
      <c r="ASG220">
        <v>0</v>
      </c>
      <c r="ASH220">
        <v>0</v>
      </c>
      <c r="ASI220">
        <v>0</v>
      </c>
      <c r="ASJ220">
        <v>0</v>
      </c>
      <c r="ASK220">
        <v>0</v>
      </c>
      <c r="ASL220">
        <v>0</v>
      </c>
      <c r="ASN220" t="s">
        <v>2290</v>
      </c>
      <c r="ASO220">
        <v>1</v>
      </c>
      <c r="ASP220">
        <v>0</v>
      </c>
      <c r="ASQ220">
        <v>0</v>
      </c>
      <c r="ASR220">
        <v>0</v>
      </c>
      <c r="ASS220">
        <v>0</v>
      </c>
      <c r="AST220">
        <v>0</v>
      </c>
      <c r="ASU220">
        <v>0</v>
      </c>
      <c r="ASV220">
        <v>0</v>
      </c>
      <c r="ASW220">
        <v>0</v>
      </c>
      <c r="ASX220">
        <v>0</v>
      </c>
      <c r="ASZ220" t="s">
        <v>2290</v>
      </c>
      <c r="ATA220">
        <v>1</v>
      </c>
      <c r="ATB220">
        <v>0</v>
      </c>
      <c r="ATC220">
        <v>0</v>
      </c>
      <c r="ATD220">
        <v>0</v>
      </c>
      <c r="ATE220">
        <v>0</v>
      </c>
      <c r="ATF220">
        <v>0</v>
      </c>
      <c r="ATG220">
        <v>0</v>
      </c>
      <c r="ATH220">
        <v>0</v>
      </c>
      <c r="ATI220">
        <v>0</v>
      </c>
      <c r="ATK220" t="s">
        <v>2290</v>
      </c>
      <c r="ATL220">
        <v>1</v>
      </c>
      <c r="ATM220">
        <v>0</v>
      </c>
      <c r="ATN220">
        <v>0</v>
      </c>
      <c r="ATO220">
        <v>0</v>
      </c>
      <c r="ATP220">
        <v>0</v>
      </c>
      <c r="ATQ220">
        <v>0</v>
      </c>
      <c r="ATR220">
        <v>0</v>
      </c>
      <c r="ATS220">
        <v>0</v>
      </c>
      <c r="ATT220">
        <v>0</v>
      </c>
      <c r="ATV220" t="s">
        <v>2382</v>
      </c>
      <c r="ATW220" t="s">
        <v>2236</v>
      </c>
      <c r="ATY220" t="s">
        <v>3055</v>
      </c>
      <c r="ATZ220" t="s">
        <v>2382</v>
      </c>
      <c r="AUA220" t="s">
        <v>2236</v>
      </c>
      <c r="AUC220" t="s">
        <v>3056</v>
      </c>
      <c r="AUD220" t="s">
        <v>3057</v>
      </c>
      <c r="AUI220">
        <v>546466284</v>
      </c>
      <c r="AUJ220" s="165">
        <v>45376.626493055563</v>
      </c>
      <c r="AUM220" t="s">
        <v>2265</v>
      </c>
      <c r="AUN220" t="s">
        <v>2266</v>
      </c>
      <c r="AUO220" t="s">
        <v>2267</v>
      </c>
    </row>
    <row r="221" spans="1:598 1125:1237" x14ac:dyDescent="0.35">
      <c r="A221">
        <v>220</v>
      </c>
      <c r="B221" t="s">
        <v>3058</v>
      </c>
      <c r="C221" s="165">
        <v>45376</v>
      </c>
      <c r="D221" t="s">
        <v>2989</v>
      </c>
      <c r="E221" t="s">
        <v>3037</v>
      </c>
      <c r="F221" s="165">
        <v>45376.560608981483</v>
      </c>
      <c r="G221" s="165">
        <v>45376.625135243063</v>
      </c>
      <c r="H221" t="s">
        <v>2229</v>
      </c>
      <c r="K221" t="s">
        <v>2991</v>
      </c>
      <c r="L221" s="165">
        <v>45376</v>
      </c>
      <c r="M221" t="s">
        <v>81</v>
      </c>
      <c r="N221" t="s">
        <v>2992</v>
      </c>
      <c r="O221" t="s">
        <v>2189</v>
      </c>
      <c r="P221" t="s">
        <v>2233</v>
      </c>
      <c r="S221" t="s">
        <v>2993</v>
      </c>
      <c r="T221" t="s">
        <v>2994</v>
      </c>
      <c r="V221" t="s">
        <v>2236</v>
      </c>
      <c r="X221" t="s">
        <v>2299</v>
      </c>
      <c r="AA221" t="s">
        <v>2290</v>
      </c>
      <c r="AB221">
        <v>0</v>
      </c>
      <c r="AC221">
        <v>0</v>
      </c>
      <c r="AD221">
        <v>0</v>
      </c>
      <c r="AE221">
        <v>1</v>
      </c>
      <c r="AF221">
        <v>1</v>
      </c>
      <c r="AI221"/>
      <c r="EK221" t="s">
        <v>2290</v>
      </c>
      <c r="EL221">
        <v>0</v>
      </c>
      <c r="EM221">
        <v>0</v>
      </c>
      <c r="EN221">
        <v>0</v>
      </c>
      <c r="EO221">
        <v>0</v>
      </c>
      <c r="EP221">
        <v>1</v>
      </c>
      <c r="EQ221">
        <v>1</v>
      </c>
      <c r="JB221" t="s">
        <v>2443</v>
      </c>
      <c r="JC221">
        <v>0</v>
      </c>
      <c r="JD221">
        <v>0</v>
      </c>
      <c r="JE221">
        <v>0</v>
      </c>
      <c r="JF221">
        <v>0</v>
      </c>
      <c r="JG221">
        <v>0</v>
      </c>
      <c r="JH221">
        <v>0</v>
      </c>
      <c r="JI221">
        <v>0</v>
      </c>
      <c r="JJ221">
        <v>0</v>
      </c>
      <c r="JK221">
        <v>0</v>
      </c>
      <c r="JL221">
        <v>0</v>
      </c>
      <c r="JM221">
        <v>0</v>
      </c>
      <c r="JN221">
        <v>0</v>
      </c>
      <c r="JO221">
        <v>1</v>
      </c>
      <c r="JP221">
        <v>0</v>
      </c>
      <c r="JQ221">
        <v>0</v>
      </c>
      <c r="JR221">
        <v>0</v>
      </c>
      <c r="JS221">
        <v>1</v>
      </c>
      <c r="JT221">
        <v>3</v>
      </c>
      <c r="PN221" t="s">
        <v>2242</v>
      </c>
      <c r="PO221">
        <v>3500</v>
      </c>
      <c r="PP221" t="s">
        <v>2240</v>
      </c>
      <c r="PS221">
        <v>60</v>
      </c>
      <c r="PT221">
        <v>30</v>
      </c>
      <c r="PU221">
        <v>0</v>
      </c>
      <c r="PV221">
        <v>6000</v>
      </c>
      <c r="PW221">
        <v>0</v>
      </c>
      <c r="QX221" t="s">
        <v>2244</v>
      </c>
      <c r="SF221" t="s">
        <v>2328</v>
      </c>
      <c r="SG221">
        <v>0</v>
      </c>
      <c r="SH221">
        <v>1</v>
      </c>
      <c r="SI221">
        <v>0</v>
      </c>
      <c r="SJ221">
        <v>0</v>
      </c>
      <c r="SK221" t="s">
        <v>2443</v>
      </c>
      <c r="SL221">
        <v>0</v>
      </c>
      <c r="SM221">
        <v>0</v>
      </c>
      <c r="SN221">
        <v>0</v>
      </c>
      <c r="SO221">
        <v>0</v>
      </c>
      <c r="SP221">
        <v>0</v>
      </c>
      <c r="SQ221">
        <v>0</v>
      </c>
      <c r="SR221">
        <v>0</v>
      </c>
      <c r="SS221">
        <v>0</v>
      </c>
      <c r="ST221">
        <v>0</v>
      </c>
      <c r="SU221">
        <v>0</v>
      </c>
      <c r="SV221">
        <v>0</v>
      </c>
      <c r="SW221">
        <v>0</v>
      </c>
      <c r="SX221">
        <v>1</v>
      </c>
      <c r="SY221">
        <v>0</v>
      </c>
      <c r="SZ221">
        <v>0</v>
      </c>
      <c r="TA221">
        <v>0</v>
      </c>
      <c r="TB221" t="s">
        <v>2329</v>
      </c>
      <c r="TC221">
        <v>0</v>
      </c>
      <c r="TD221">
        <v>0</v>
      </c>
      <c r="TE221">
        <v>0</v>
      </c>
      <c r="TF221">
        <v>0</v>
      </c>
      <c r="TG221">
        <v>0</v>
      </c>
      <c r="TH221">
        <v>1</v>
      </c>
      <c r="TI221">
        <v>0</v>
      </c>
      <c r="TJ221">
        <v>0</v>
      </c>
      <c r="TK221">
        <v>0</v>
      </c>
      <c r="TL221">
        <v>0</v>
      </c>
      <c r="TM221">
        <v>0</v>
      </c>
      <c r="TN221">
        <v>0</v>
      </c>
      <c r="AQG221" t="s">
        <v>2290</v>
      </c>
      <c r="AQH221">
        <v>1</v>
      </c>
      <c r="AQI221">
        <v>0</v>
      </c>
      <c r="AQJ221">
        <v>0</v>
      </c>
      <c r="AQK221">
        <v>0</v>
      </c>
      <c r="AQL221">
        <v>0</v>
      </c>
      <c r="AQM221">
        <v>0</v>
      </c>
      <c r="AQN221">
        <v>0</v>
      </c>
      <c r="AQO221">
        <v>0</v>
      </c>
      <c r="AQP221">
        <v>0</v>
      </c>
      <c r="AQQ221">
        <v>0</v>
      </c>
      <c r="AQS221" t="s">
        <v>2324</v>
      </c>
      <c r="AQT221">
        <v>0</v>
      </c>
      <c r="AQU221">
        <v>0</v>
      </c>
      <c r="AQV221">
        <v>0</v>
      </c>
      <c r="AQW221">
        <v>1</v>
      </c>
      <c r="AQX221">
        <v>0</v>
      </c>
      <c r="AQY221">
        <v>0</v>
      </c>
      <c r="AQZ221">
        <v>0</v>
      </c>
      <c r="ARA221">
        <v>0</v>
      </c>
      <c r="ARB221">
        <v>0</v>
      </c>
      <c r="ARC221">
        <v>0</v>
      </c>
      <c r="ARD221">
        <v>0</v>
      </c>
      <c r="ARF221" t="s">
        <v>2452</v>
      </c>
      <c r="ARG221" t="s">
        <v>2310</v>
      </c>
      <c r="ARH221" t="s">
        <v>2244</v>
      </c>
      <c r="ARI221">
        <v>1</v>
      </c>
      <c r="ARJ221">
        <v>0</v>
      </c>
      <c r="ARK221">
        <v>0</v>
      </c>
      <c r="ARL221">
        <v>0</v>
      </c>
      <c r="ARM221">
        <v>0</v>
      </c>
      <c r="ARN221">
        <v>0</v>
      </c>
      <c r="ARP221" t="s">
        <v>2244</v>
      </c>
      <c r="ASA221" t="s">
        <v>2701</v>
      </c>
      <c r="ASB221" t="s">
        <v>2290</v>
      </c>
      <c r="ASC221">
        <v>1</v>
      </c>
      <c r="ASD221">
        <v>0</v>
      </c>
      <c r="ASE221">
        <v>0</v>
      </c>
      <c r="ASF221">
        <v>0</v>
      </c>
      <c r="ASG221">
        <v>0</v>
      </c>
      <c r="ASH221">
        <v>0</v>
      </c>
      <c r="ASI221">
        <v>0</v>
      </c>
      <c r="ASJ221">
        <v>0</v>
      </c>
      <c r="ASK221">
        <v>0</v>
      </c>
      <c r="ASL221">
        <v>0</v>
      </c>
      <c r="ASN221" t="s">
        <v>2290</v>
      </c>
      <c r="ASO221">
        <v>1</v>
      </c>
      <c r="ASP221">
        <v>0</v>
      </c>
      <c r="ASQ221">
        <v>0</v>
      </c>
      <c r="ASR221">
        <v>0</v>
      </c>
      <c r="ASS221">
        <v>0</v>
      </c>
      <c r="AST221">
        <v>0</v>
      </c>
      <c r="ASU221">
        <v>0</v>
      </c>
      <c r="ASV221">
        <v>0</v>
      </c>
      <c r="ASW221">
        <v>0</v>
      </c>
      <c r="ASX221">
        <v>0</v>
      </c>
      <c r="ASZ221" t="s">
        <v>2290</v>
      </c>
      <c r="ATA221">
        <v>1</v>
      </c>
      <c r="ATB221">
        <v>0</v>
      </c>
      <c r="ATC221">
        <v>0</v>
      </c>
      <c r="ATD221">
        <v>0</v>
      </c>
      <c r="ATE221">
        <v>0</v>
      </c>
      <c r="ATF221">
        <v>0</v>
      </c>
      <c r="ATG221">
        <v>0</v>
      </c>
      <c r="ATH221">
        <v>0</v>
      </c>
      <c r="ATI221">
        <v>0</v>
      </c>
      <c r="ATK221" t="s">
        <v>2290</v>
      </c>
      <c r="ATL221">
        <v>1</v>
      </c>
      <c r="ATM221">
        <v>0</v>
      </c>
      <c r="ATN221">
        <v>0</v>
      </c>
      <c r="ATO221">
        <v>0</v>
      </c>
      <c r="ATP221">
        <v>0</v>
      </c>
      <c r="ATQ221">
        <v>0</v>
      </c>
      <c r="ATR221">
        <v>0</v>
      </c>
      <c r="ATS221">
        <v>0</v>
      </c>
      <c r="ATT221">
        <v>0</v>
      </c>
      <c r="ATV221" t="s">
        <v>2382</v>
      </c>
      <c r="ATW221" t="s">
        <v>2236</v>
      </c>
      <c r="ATY221" t="s">
        <v>3059</v>
      </c>
      <c r="ATZ221" t="s">
        <v>2382</v>
      </c>
      <c r="AUA221" t="s">
        <v>2236</v>
      </c>
      <c r="AUC221" t="s">
        <v>3060</v>
      </c>
      <c r="AUD221" t="s">
        <v>3061</v>
      </c>
      <c r="AUI221">
        <v>546466327</v>
      </c>
      <c r="AUJ221" s="165">
        <v>45376.626620370371</v>
      </c>
      <c r="AUM221" t="s">
        <v>2265</v>
      </c>
      <c r="AUN221" t="s">
        <v>2266</v>
      </c>
      <c r="AUO221" t="s">
        <v>2267</v>
      </c>
    </row>
    <row r="222" spans="1:598 1125:1237" x14ac:dyDescent="0.35">
      <c r="A222">
        <v>221</v>
      </c>
      <c r="B222" t="s">
        <v>3062</v>
      </c>
      <c r="C222" s="165">
        <v>45376</v>
      </c>
      <c r="D222" t="s">
        <v>2989</v>
      </c>
      <c r="E222" t="s">
        <v>3037</v>
      </c>
      <c r="F222" s="165">
        <v>45376.571323761571</v>
      </c>
      <c r="G222" s="165">
        <v>45376.62577525463</v>
      </c>
      <c r="H222" t="s">
        <v>2229</v>
      </c>
      <c r="K222" t="s">
        <v>2991</v>
      </c>
      <c r="L222" s="165">
        <v>45376</v>
      </c>
      <c r="M222" t="s">
        <v>81</v>
      </c>
      <c r="N222" t="s">
        <v>2992</v>
      </c>
      <c r="O222" t="s">
        <v>2189</v>
      </c>
      <c r="P222" t="s">
        <v>2233</v>
      </c>
      <c r="S222" t="s">
        <v>2993</v>
      </c>
      <c r="T222" t="s">
        <v>2994</v>
      </c>
      <c r="V222" t="s">
        <v>2236</v>
      </c>
      <c r="X222" t="s">
        <v>2299</v>
      </c>
      <c r="AA222" t="s">
        <v>2290</v>
      </c>
      <c r="AB222">
        <v>0</v>
      </c>
      <c r="AC222">
        <v>0</v>
      </c>
      <c r="AD222">
        <v>0</v>
      </c>
      <c r="AE222">
        <v>1</v>
      </c>
      <c r="AF222">
        <v>1</v>
      </c>
      <c r="AI222"/>
      <c r="EK222" t="s">
        <v>2290</v>
      </c>
      <c r="EL222">
        <v>0</v>
      </c>
      <c r="EM222">
        <v>0</v>
      </c>
      <c r="EN222">
        <v>0</v>
      </c>
      <c r="EO222">
        <v>0</v>
      </c>
      <c r="EP222">
        <v>1</v>
      </c>
      <c r="EQ222">
        <v>1</v>
      </c>
      <c r="JB222" t="s">
        <v>3022</v>
      </c>
      <c r="JC222">
        <v>0</v>
      </c>
      <c r="JD222">
        <v>0</v>
      </c>
      <c r="JE222">
        <v>0</v>
      </c>
      <c r="JF222">
        <v>1</v>
      </c>
      <c r="JG222">
        <v>0</v>
      </c>
      <c r="JH222">
        <v>0</v>
      </c>
      <c r="JI222">
        <v>0</v>
      </c>
      <c r="JJ222">
        <v>0</v>
      </c>
      <c r="JK222">
        <v>0</v>
      </c>
      <c r="JL222">
        <v>0</v>
      </c>
      <c r="JM222">
        <v>0</v>
      </c>
      <c r="JN222">
        <v>0</v>
      </c>
      <c r="JO222">
        <v>0</v>
      </c>
      <c r="JP222">
        <v>0</v>
      </c>
      <c r="JQ222">
        <v>0</v>
      </c>
      <c r="JR222">
        <v>0</v>
      </c>
      <c r="JS222">
        <v>1</v>
      </c>
      <c r="JT222">
        <v>3</v>
      </c>
      <c r="LM222" t="s">
        <v>2242</v>
      </c>
      <c r="LN222">
        <v>7000</v>
      </c>
      <c r="LO222" t="s">
        <v>2240</v>
      </c>
      <c r="LR222">
        <v>30</v>
      </c>
      <c r="LS222">
        <v>60</v>
      </c>
      <c r="LT222">
        <v>1</v>
      </c>
      <c r="LU222">
        <v>80</v>
      </c>
      <c r="LV222">
        <v>0</v>
      </c>
      <c r="QX222" t="s">
        <v>2236</v>
      </c>
      <c r="QZ222" t="s">
        <v>3022</v>
      </c>
      <c r="RA222">
        <v>0</v>
      </c>
      <c r="RB222">
        <v>0</v>
      </c>
      <c r="RC222">
        <v>0</v>
      </c>
      <c r="RD222">
        <v>1</v>
      </c>
      <c r="RE222">
        <v>0</v>
      </c>
      <c r="RF222">
        <v>0</v>
      </c>
      <c r="RG222">
        <v>0</v>
      </c>
      <c r="RH222">
        <v>0</v>
      </c>
      <c r="RI222">
        <v>0</v>
      </c>
      <c r="RJ222">
        <v>0</v>
      </c>
      <c r="RK222">
        <v>0</v>
      </c>
      <c r="RL222">
        <v>0</v>
      </c>
      <c r="RM222">
        <v>0</v>
      </c>
      <c r="RN222">
        <v>0</v>
      </c>
      <c r="RO222">
        <v>0</v>
      </c>
      <c r="RP222">
        <v>0</v>
      </c>
      <c r="RR222" t="s">
        <v>497</v>
      </c>
      <c r="RS222">
        <v>0</v>
      </c>
      <c r="RT222">
        <v>0</v>
      </c>
      <c r="RU222">
        <v>0</v>
      </c>
      <c r="RV222">
        <v>0</v>
      </c>
      <c r="RW222">
        <v>0</v>
      </c>
      <c r="RX222">
        <v>0</v>
      </c>
      <c r="RY222">
        <v>1</v>
      </c>
      <c r="RZ222">
        <v>0</v>
      </c>
      <c r="SA222">
        <v>0</v>
      </c>
      <c r="SB222">
        <v>0</v>
      </c>
      <c r="SC222">
        <v>0</v>
      </c>
      <c r="SF222" t="s">
        <v>2328</v>
      </c>
      <c r="SG222">
        <v>0</v>
      </c>
      <c r="SH222">
        <v>1</v>
      </c>
      <c r="SI222">
        <v>0</v>
      </c>
      <c r="SJ222">
        <v>0</v>
      </c>
      <c r="SK222" t="s">
        <v>3022</v>
      </c>
      <c r="SL222">
        <v>0</v>
      </c>
      <c r="SM222">
        <v>0</v>
      </c>
      <c r="SN222">
        <v>0</v>
      </c>
      <c r="SO222">
        <v>1</v>
      </c>
      <c r="SP222">
        <v>0</v>
      </c>
      <c r="SQ222">
        <v>0</v>
      </c>
      <c r="SR222">
        <v>0</v>
      </c>
      <c r="SS222">
        <v>0</v>
      </c>
      <c r="ST222">
        <v>0</v>
      </c>
      <c r="SU222">
        <v>0</v>
      </c>
      <c r="SV222">
        <v>0</v>
      </c>
      <c r="SW222">
        <v>0</v>
      </c>
      <c r="SX222">
        <v>0</v>
      </c>
      <c r="SY222">
        <v>0</v>
      </c>
      <c r="SZ222">
        <v>0</v>
      </c>
      <c r="TA222">
        <v>0</v>
      </c>
      <c r="TB222" t="s">
        <v>2414</v>
      </c>
      <c r="TC222">
        <v>1</v>
      </c>
      <c r="TD222">
        <v>0</v>
      </c>
      <c r="TE222">
        <v>0</v>
      </c>
      <c r="TF222">
        <v>0</v>
      </c>
      <c r="TG222">
        <v>0</v>
      </c>
      <c r="TH222">
        <v>1</v>
      </c>
      <c r="TI222">
        <v>0</v>
      </c>
      <c r="TJ222">
        <v>0</v>
      </c>
      <c r="TK222">
        <v>0</v>
      </c>
      <c r="TL222">
        <v>0</v>
      </c>
      <c r="TM222">
        <v>0</v>
      </c>
      <c r="TN222">
        <v>0</v>
      </c>
      <c r="AQG222" t="s">
        <v>2290</v>
      </c>
      <c r="AQH222">
        <v>1</v>
      </c>
      <c r="AQI222">
        <v>0</v>
      </c>
      <c r="AQJ222">
        <v>0</v>
      </c>
      <c r="AQK222">
        <v>0</v>
      </c>
      <c r="AQL222">
        <v>0</v>
      </c>
      <c r="AQM222">
        <v>0</v>
      </c>
      <c r="AQN222">
        <v>0</v>
      </c>
      <c r="AQO222">
        <v>0</v>
      </c>
      <c r="AQP222">
        <v>0</v>
      </c>
      <c r="AQQ222">
        <v>0</v>
      </c>
      <c r="AQS222" t="s">
        <v>2324</v>
      </c>
      <c r="AQT222">
        <v>0</v>
      </c>
      <c r="AQU222">
        <v>0</v>
      </c>
      <c r="AQV222">
        <v>0</v>
      </c>
      <c r="AQW222">
        <v>1</v>
      </c>
      <c r="AQX222">
        <v>0</v>
      </c>
      <c r="AQY222">
        <v>0</v>
      </c>
      <c r="AQZ222">
        <v>0</v>
      </c>
      <c r="ARA222">
        <v>0</v>
      </c>
      <c r="ARB222">
        <v>0</v>
      </c>
      <c r="ARC222">
        <v>0</v>
      </c>
      <c r="ARD222">
        <v>0</v>
      </c>
      <c r="ARF222" t="s">
        <v>2330</v>
      </c>
      <c r="ARG222" t="s">
        <v>2273</v>
      </c>
      <c r="ARH222" t="s">
        <v>2325</v>
      </c>
      <c r="ARI222">
        <v>0</v>
      </c>
      <c r="ARJ222">
        <v>1</v>
      </c>
      <c r="ARK222">
        <v>0</v>
      </c>
      <c r="ARL222">
        <v>0</v>
      </c>
      <c r="ARM222">
        <v>0</v>
      </c>
      <c r="ARN222">
        <v>0</v>
      </c>
      <c r="ARP222" t="s">
        <v>2236</v>
      </c>
      <c r="ASA222" t="s">
        <v>2701</v>
      </c>
      <c r="ASB222" t="s">
        <v>2290</v>
      </c>
      <c r="ASC222">
        <v>1</v>
      </c>
      <c r="ASD222">
        <v>0</v>
      </c>
      <c r="ASE222">
        <v>0</v>
      </c>
      <c r="ASF222">
        <v>0</v>
      </c>
      <c r="ASG222">
        <v>0</v>
      </c>
      <c r="ASH222">
        <v>0</v>
      </c>
      <c r="ASI222">
        <v>0</v>
      </c>
      <c r="ASJ222">
        <v>0</v>
      </c>
      <c r="ASK222">
        <v>0</v>
      </c>
      <c r="ASL222">
        <v>0</v>
      </c>
      <c r="ASN222" t="s">
        <v>2290</v>
      </c>
      <c r="ASO222">
        <v>1</v>
      </c>
      <c r="ASP222">
        <v>0</v>
      </c>
      <c r="ASQ222">
        <v>0</v>
      </c>
      <c r="ASR222">
        <v>0</v>
      </c>
      <c r="ASS222">
        <v>0</v>
      </c>
      <c r="AST222">
        <v>0</v>
      </c>
      <c r="ASU222">
        <v>0</v>
      </c>
      <c r="ASV222">
        <v>0</v>
      </c>
      <c r="ASW222">
        <v>0</v>
      </c>
      <c r="ASX222">
        <v>0</v>
      </c>
      <c r="ASZ222" t="s">
        <v>2290</v>
      </c>
      <c r="ATA222">
        <v>1</v>
      </c>
      <c r="ATB222">
        <v>0</v>
      </c>
      <c r="ATC222">
        <v>0</v>
      </c>
      <c r="ATD222">
        <v>0</v>
      </c>
      <c r="ATE222">
        <v>0</v>
      </c>
      <c r="ATF222">
        <v>0</v>
      </c>
      <c r="ATG222">
        <v>0</v>
      </c>
      <c r="ATH222">
        <v>0</v>
      </c>
      <c r="ATI222">
        <v>0</v>
      </c>
      <c r="ATK222" t="s">
        <v>2290</v>
      </c>
      <c r="ATL222">
        <v>1</v>
      </c>
      <c r="ATM222">
        <v>0</v>
      </c>
      <c r="ATN222">
        <v>0</v>
      </c>
      <c r="ATO222">
        <v>0</v>
      </c>
      <c r="ATP222">
        <v>0</v>
      </c>
      <c r="ATQ222">
        <v>0</v>
      </c>
      <c r="ATR222">
        <v>0</v>
      </c>
      <c r="ATS222">
        <v>0</v>
      </c>
      <c r="ATT222">
        <v>0</v>
      </c>
      <c r="ATV222" t="s">
        <v>2382</v>
      </c>
      <c r="ATW222" t="s">
        <v>2236</v>
      </c>
      <c r="ATY222" t="s">
        <v>3063</v>
      </c>
      <c r="ATZ222" t="s">
        <v>2382</v>
      </c>
      <c r="AUA222" t="s">
        <v>2236</v>
      </c>
      <c r="AUC222" t="s">
        <v>3064</v>
      </c>
      <c r="AUD222" t="s">
        <v>2388</v>
      </c>
      <c r="AUI222">
        <v>546466349</v>
      </c>
      <c r="AUJ222" s="165">
        <v>45376.626701388886</v>
      </c>
      <c r="AUM222" t="s">
        <v>2265</v>
      </c>
      <c r="AUN222" t="s">
        <v>2266</v>
      </c>
      <c r="AUO222" t="s">
        <v>2267</v>
      </c>
    </row>
    <row r="223" spans="1:598 1125:1237" x14ac:dyDescent="0.35">
      <c r="A223">
        <v>222</v>
      </c>
      <c r="B223" t="s">
        <v>3065</v>
      </c>
      <c r="C223" s="165">
        <v>45376</v>
      </c>
      <c r="D223" t="s">
        <v>2989</v>
      </c>
      <c r="E223" t="s">
        <v>3037</v>
      </c>
      <c r="F223" s="165">
        <v>45376.603709560193</v>
      </c>
      <c r="G223" s="165">
        <v>45376.625661712962</v>
      </c>
      <c r="H223" t="s">
        <v>2229</v>
      </c>
      <c r="K223" t="s">
        <v>2991</v>
      </c>
      <c r="L223" s="165">
        <v>45376</v>
      </c>
      <c r="M223" t="s">
        <v>81</v>
      </c>
      <c r="N223" t="s">
        <v>2992</v>
      </c>
      <c r="O223" t="s">
        <v>2189</v>
      </c>
      <c r="P223" t="s">
        <v>2233</v>
      </c>
      <c r="S223" t="s">
        <v>2993</v>
      </c>
      <c r="T223" t="s">
        <v>2994</v>
      </c>
      <c r="V223" t="s">
        <v>2236</v>
      </c>
      <c r="X223" t="s">
        <v>2299</v>
      </c>
      <c r="AA223" t="s">
        <v>2290</v>
      </c>
      <c r="AB223">
        <v>0</v>
      </c>
      <c r="AC223">
        <v>0</v>
      </c>
      <c r="AD223">
        <v>0</v>
      </c>
      <c r="AE223">
        <v>1</v>
      </c>
      <c r="AF223">
        <v>1</v>
      </c>
      <c r="AI223"/>
      <c r="EK223" t="s">
        <v>2290</v>
      </c>
      <c r="EL223">
        <v>0</v>
      </c>
      <c r="EM223">
        <v>0</v>
      </c>
      <c r="EN223">
        <v>0</v>
      </c>
      <c r="EO223">
        <v>0</v>
      </c>
      <c r="EP223">
        <v>1</v>
      </c>
      <c r="EQ223">
        <v>1</v>
      </c>
      <c r="JB223" t="s">
        <v>3022</v>
      </c>
      <c r="JC223">
        <v>0</v>
      </c>
      <c r="JD223">
        <v>0</v>
      </c>
      <c r="JE223">
        <v>0</v>
      </c>
      <c r="JF223">
        <v>1</v>
      </c>
      <c r="JG223">
        <v>0</v>
      </c>
      <c r="JH223">
        <v>0</v>
      </c>
      <c r="JI223">
        <v>0</v>
      </c>
      <c r="JJ223">
        <v>0</v>
      </c>
      <c r="JK223">
        <v>0</v>
      </c>
      <c r="JL223">
        <v>0</v>
      </c>
      <c r="JM223">
        <v>0</v>
      </c>
      <c r="JN223">
        <v>0</v>
      </c>
      <c r="JO223">
        <v>0</v>
      </c>
      <c r="JP223">
        <v>0</v>
      </c>
      <c r="JQ223">
        <v>0</v>
      </c>
      <c r="JR223">
        <v>0</v>
      </c>
      <c r="JS223">
        <v>1</v>
      </c>
      <c r="JT223">
        <v>3</v>
      </c>
      <c r="LM223" t="s">
        <v>2242</v>
      </c>
      <c r="LN223">
        <v>7000</v>
      </c>
      <c r="LO223" t="s">
        <v>2240</v>
      </c>
      <c r="LR223">
        <v>30</v>
      </c>
      <c r="LS223">
        <v>30</v>
      </c>
      <c r="LT223">
        <v>1</v>
      </c>
      <c r="LU223">
        <v>100</v>
      </c>
      <c r="LV223">
        <v>0</v>
      </c>
      <c r="QX223" t="s">
        <v>2244</v>
      </c>
      <c r="SF223" t="s">
        <v>2328</v>
      </c>
      <c r="SG223">
        <v>0</v>
      </c>
      <c r="SH223">
        <v>1</v>
      </c>
      <c r="SI223">
        <v>0</v>
      </c>
      <c r="SJ223">
        <v>0</v>
      </c>
      <c r="SK223" t="s">
        <v>3022</v>
      </c>
      <c r="SL223">
        <v>0</v>
      </c>
      <c r="SM223">
        <v>0</v>
      </c>
      <c r="SN223">
        <v>0</v>
      </c>
      <c r="SO223">
        <v>1</v>
      </c>
      <c r="SP223">
        <v>0</v>
      </c>
      <c r="SQ223">
        <v>0</v>
      </c>
      <c r="SR223">
        <v>0</v>
      </c>
      <c r="SS223">
        <v>0</v>
      </c>
      <c r="ST223">
        <v>0</v>
      </c>
      <c r="SU223">
        <v>0</v>
      </c>
      <c r="SV223">
        <v>0</v>
      </c>
      <c r="SW223">
        <v>0</v>
      </c>
      <c r="SX223">
        <v>0</v>
      </c>
      <c r="SY223">
        <v>0</v>
      </c>
      <c r="SZ223">
        <v>0</v>
      </c>
      <c r="TA223">
        <v>0</v>
      </c>
      <c r="TB223" t="s">
        <v>2329</v>
      </c>
      <c r="TC223">
        <v>0</v>
      </c>
      <c r="TD223">
        <v>0</v>
      </c>
      <c r="TE223">
        <v>0</v>
      </c>
      <c r="TF223">
        <v>0</v>
      </c>
      <c r="TG223">
        <v>0</v>
      </c>
      <c r="TH223">
        <v>1</v>
      </c>
      <c r="TI223">
        <v>0</v>
      </c>
      <c r="TJ223">
        <v>0</v>
      </c>
      <c r="TK223">
        <v>0</v>
      </c>
      <c r="TL223">
        <v>0</v>
      </c>
      <c r="TM223">
        <v>0</v>
      </c>
      <c r="TN223">
        <v>0</v>
      </c>
      <c r="AQG223" t="s">
        <v>2290</v>
      </c>
      <c r="AQH223">
        <v>1</v>
      </c>
      <c r="AQI223">
        <v>0</v>
      </c>
      <c r="AQJ223">
        <v>0</v>
      </c>
      <c r="AQK223">
        <v>0</v>
      </c>
      <c r="AQL223">
        <v>0</v>
      </c>
      <c r="AQM223">
        <v>0</v>
      </c>
      <c r="AQN223">
        <v>0</v>
      </c>
      <c r="AQO223">
        <v>0</v>
      </c>
      <c r="AQP223">
        <v>0</v>
      </c>
      <c r="AQQ223">
        <v>0</v>
      </c>
      <c r="AQS223" t="s">
        <v>2324</v>
      </c>
      <c r="AQT223">
        <v>0</v>
      </c>
      <c r="AQU223">
        <v>0</v>
      </c>
      <c r="AQV223">
        <v>0</v>
      </c>
      <c r="AQW223">
        <v>1</v>
      </c>
      <c r="AQX223">
        <v>0</v>
      </c>
      <c r="AQY223">
        <v>0</v>
      </c>
      <c r="AQZ223">
        <v>0</v>
      </c>
      <c r="ARA223">
        <v>0</v>
      </c>
      <c r="ARB223">
        <v>0</v>
      </c>
      <c r="ARC223">
        <v>0</v>
      </c>
      <c r="ARD223">
        <v>0</v>
      </c>
      <c r="ARF223" t="s">
        <v>2330</v>
      </c>
      <c r="ARG223" t="s">
        <v>2273</v>
      </c>
      <c r="ARH223" t="s">
        <v>2244</v>
      </c>
      <c r="ARI223">
        <v>1</v>
      </c>
      <c r="ARJ223">
        <v>0</v>
      </c>
      <c r="ARK223">
        <v>0</v>
      </c>
      <c r="ARL223">
        <v>0</v>
      </c>
      <c r="ARM223">
        <v>0</v>
      </c>
      <c r="ARN223">
        <v>0</v>
      </c>
      <c r="ARP223" t="s">
        <v>2244</v>
      </c>
      <c r="ASA223" t="s">
        <v>2701</v>
      </c>
      <c r="ASB223" t="s">
        <v>2290</v>
      </c>
      <c r="ASC223">
        <v>1</v>
      </c>
      <c r="ASD223">
        <v>0</v>
      </c>
      <c r="ASE223">
        <v>0</v>
      </c>
      <c r="ASF223">
        <v>0</v>
      </c>
      <c r="ASG223">
        <v>0</v>
      </c>
      <c r="ASH223">
        <v>0</v>
      </c>
      <c r="ASI223">
        <v>0</v>
      </c>
      <c r="ASJ223">
        <v>0</v>
      </c>
      <c r="ASK223">
        <v>0</v>
      </c>
      <c r="ASL223">
        <v>0</v>
      </c>
      <c r="ASN223" t="s">
        <v>2290</v>
      </c>
      <c r="ASO223">
        <v>1</v>
      </c>
      <c r="ASP223">
        <v>0</v>
      </c>
      <c r="ASQ223">
        <v>0</v>
      </c>
      <c r="ASR223">
        <v>0</v>
      </c>
      <c r="ASS223">
        <v>0</v>
      </c>
      <c r="AST223">
        <v>0</v>
      </c>
      <c r="ASU223">
        <v>0</v>
      </c>
      <c r="ASV223">
        <v>0</v>
      </c>
      <c r="ASW223">
        <v>0</v>
      </c>
      <c r="ASX223">
        <v>0</v>
      </c>
      <c r="ASZ223" t="s">
        <v>2290</v>
      </c>
      <c r="ATA223">
        <v>1</v>
      </c>
      <c r="ATB223">
        <v>0</v>
      </c>
      <c r="ATC223">
        <v>0</v>
      </c>
      <c r="ATD223">
        <v>0</v>
      </c>
      <c r="ATE223">
        <v>0</v>
      </c>
      <c r="ATF223">
        <v>0</v>
      </c>
      <c r="ATG223">
        <v>0</v>
      </c>
      <c r="ATH223">
        <v>0</v>
      </c>
      <c r="ATI223">
        <v>0</v>
      </c>
      <c r="ATK223" t="s">
        <v>2290</v>
      </c>
      <c r="ATL223">
        <v>1</v>
      </c>
      <c r="ATM223">
        <v>0</v>
      </c>
      <c r="ATN223">
        <v>0</v>
      </c>
      <c r="ATO223">
        <v>0</v>
      </c>
      <c r="ATP223">
        <v>0</v>
      </c>
      <c r="ATQ223">
        <v>0</v>
      </c>
      <c r="ATR223">
        <v>0</v>
      </c>
      <c r="ATS223">
        <v>0</v>
      </c>
      <c r="ATT223">
        <v>0</v>
      </c>
      <c r="ATV223" t="s">
        <v>2382</v>
      </c>
      <c r="ATW223" t="s">
        <v>2236</v>
      </c>
      <c r="ATY223" t="s">
        <v>3066</v>
      </c>
      <c r="ATZ223" t="s">
        <v>2382</v>
      </c>
      <c r="AUA223" t="s">
        <v>2244</v>
      </c>
      <c r="AUD223" t="s">
        <v>3067</v>
      </c>
      <c r="AUI223">
        <v>546466392</v>
      </c>
      <c r="AUJ223" s="165">
        <v>45376.626828703702</v>
      </c>
      <c r="AUM223" t="s">
        <v>2265</v>
      </c>
      <c r="AUN223" t="s">
        <v>2266</v>
      </c>
      <c r="AUO223" t="s">
        <v>2267</v>
      </c>
    </row>
    <row r="224" spans="1:598 1125:1237" x14ac:dyDescent="0.35">
      <c r="C224" s="165"/>
      <c r="F224" s="165"/>
      <c r="G224" s="165"/>
      <c r="L224" s="165"/>
      <c r="AI224"/>
      <c r="AUG224" s="165"/>
    </row>
    <row r="225" spans="3:35 1229:1229" x14ac:dyDescent="0.35">
      <c r="C225" s="165"/>
      <c r="F225" s="165"/>
      <c r="G225" s="165"/>
      <c r="L225" s="165"/>
      <c r="AI225"/>
      <c r="AUG225" s="165"/>
    </row>
    <row r="226" spans="3:35 1229:1229" x14ac:dyDescent="0.35">
      <c r="C226" s="165"/>
      <c r="F226" s="165"/>
      <c r="G226" s="165"/>
      <c r="L226" s="165"/>
      <c r="AI226"/>
      <c r="AUG226" s="165"/>
    </row>
    <row r="227" spans="3:35 1229:1229" x14ac:dyDescent="0.35">
      <c r="C227" s="165"/>
      <c r="F227" s="165"/>
      <c r="G227" s="165"/>
      <c r="L227" s="165"/>
      <c r="AI227"/>
      <c r="AUG227" s="165"/>
    </row>
    <row r="228" spans="3:35 1229:1229" x14ac:dyDescent="0.35">
      <c r="C228" s="165"/>
      <c r="F228" s="165"/>
      <c r="G228" s="165"/>
      <c r="L228" s="165"/>
      <c r="AI228"/>
      <c r="AUG228" s="165"/>
    </row>
    <row r="229" spans="3:35 1229:1229" x14ac:dyDescent="0.35">
      <c r="C229" s="165"/>
      <c r="F229" s="165"/>
      <c r="G229" s="165"/>
      <c r="L229" s="165"/>
      <c r="AI229"/>
      <c r="AUG229" s="165"/>
    </row>
    <row r="230" spans="3:35 1229:1229" x14ac:dyDescent="0.35">
      <c r="C230" s="165"/>
      <c r="F230" s="165"/>
      <c r="G230" s="165"/>
      <c r="L230" s="165"/>
      <c r="AI230"/>
      <c r="AUG230" s="165"/>
    </row>
    <row r="231" spans="3:35 1229:1229" x14ac:dyDescent="0.35">
      <c r="C231" s="165"/>
      <c r="F231" s="165"/>
      <c r="G231" s="165"/>
      <c r="L231" s="165"/>
      <c r="AI231"/>
      <c r="AUG231" s="165"/>
    </row>
    <row r="232" spans="3:35 1229:1229" x14ac:dyDescent="0.35">
      <c r="C232" s="165"/>
      <c r="F232" s="165"/>
      <c r="G232" s="165"/>
      <c r="L232" s="165"/>
      <c r="AI232"/>
      <c r="AUG232" s="165"/>
    </row>
    <row r="233" spans="3:35 1229:1229" x14ac:dyDescent="0.35">
      <c r="C233" s="165"/>
      <c r="F233" s="165"/>
      <c r="G233" s="165"/>
      <c r="L233" s="165"/>
      <c r="AI233"/>
      <c r="AUG233" s="165"/>
    </row>
    <row r="234" spans="3:35 1229:1229" x14ac:dyDescent="0.35">
      <c r="C234" s="165"/>
      <c r="F234" s="165"/>
      <c r="G234" s="165"/>
      <c r="L234" s="165"/>
      <c r="AI234"/>
      <c r="AUG234" s="165"/>
    </row>
    <row r="235" spans="3:35 1229:1229" x14ac:dyDescent="0.35">
      <c r="C235" s="165"/>
      <c r="F235" s="165"/>
      <c r="G235" s="165"/>
      <c r="L235" s="165"/>
      <c r="AI235"/>
      <c r="AUG235" s="165"/>
    </row>
  </sheetData>
  <autoFilter ref="A1:AUP235" xr:uid="{8DF81290-FC04-4819-A11C-B6BAE16CEBBC}"/>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topLeftCell="AE1" zoomScale="80" zoomScaleNormal="80" workbookViewId="0">
      <selection activeCell="AR15" sqref="AR15"/>
    </sheetView>
  </sheetViews>
  <sheetFormatPr baseColWidth="10" defaultColWidth="11.453125" defaultRowHeight="14.5" x14ac:dyDescent="0.35"/>
  <sheetData>
    <row r="1" spans="1:77" x14ac:dyDescent="0.35">
      <c r="A1" s="60" t="s">
        <v>111</v>
      </c>
      <c r="B1" s="60" t="s">
        <v>3068</v>
      </c>
      <c r="C1" t="s">
        <v>3069</v>
      </c>
      <c r="D1" s="60" t="s">
        <v>3070</v>
      </c>
      <c r="E1" s="60" t="s">
        <v>3071</v>
      </c>
      <c r="F1" s="60" t="s">
        <v>3072</v>
      </c>
      <c r="G1" s="60" t="s">
        <v>3073</v>
      </c>
      <c r="H1" s="60" t="s">
        <v>3074</v>
      </c>
      <c r="I1" s="60" t="s">
        <v>3075</v>
      </c>
      <c r="J1" s="60" t="s">
        <v>3076</v>
      </c>
      <c r="K1" s="60" t="s">
        <v>3077</v>
      </c>
      <c r="L1" s="60" t="s">
        <v>3078</v>
      </c>
      <c r="M1" s="60" t="s">
        <v>3079</v>
      </c>
      <c r="N1" s="60" t="s">
        <v>3080</v>
      </c>
      <c r="P1" t="s">
        <v>3081</v>
      </c>
      <c r="Q1" t="s">
        <v>3082</v>
      </c>
      <c r="R1" t="s">
        <v>3083</v>
      </c>
      <c r="S1" t="s">
        <v>3084</v>
      </c>
      <c r="T1" t="s">
        <v>3085</v>
      </c>
      <c r="U1" t="s">
        <v>3086</v>
      </c>
      <c r="V1" t="s">
        <v>3087</v>
      </c>
      <c r="W1" t="s">
        <v>3088</v>
      </c>
      <c r="X1" t="s">
        <v>3089</v>
      </c>
      <c r="Y1" t="s">
        <v>3090</v>
      </c>
      <c r="Z1" t="s">
        <v>3091</v>
      </c>
      <c r="AA1" t="s">
        <v>3092</v>
      </c>
      <c r="AB1" t="s">
        <v>3093</v>
      </c>
      <c r="AC1" t="s">
        <v>3094</v>
      </c>
      <c r="AD1" t="s">
        <v>3095</v>
      </c>
      <c r="AE1" t="s">
        <v>3096</v>
      </c>
      <c r="AF1" t="s">
        <v>3097</v>
      </c>
      <c r="AG1" t="s">
        <v>3098</v>
      </c>
      <c r="AH1" t="s">
        <v>3099</v>
      </c>
      <c r="AI1" t="s">
        <v>3100</v>
      </c>
      <c r="AJ1" t="s">
        <v>3101</v>
      </c>
      <c r="AK1" t="s">
        <v>3102</v>
      </c>
      <c r="AM1" t="s">
        <v>3103</v>
      </c>
      <c r="AN1" t="s">
        <v>3104</v>
      </c>
      <c r="AO1" t="s">
        <v>3105</v>
      </c>
      <c r="AP1" t="s">
        <v>3106</v>
      </c>
      <c r="AQ1" t="s">
        <v>3107</v>
      </c>
      <c r="AR1" t="s">
        <v>3108</v>
      </c>
      <c r="AS1" t="s">
        <v>3109</v>
      </c>
      <c r="AU1" t="s">
        <v>3110</v>
      </c>
      <c r="AV1" t="s">
        <v>3111</v>
      </c>
      <c r="AW1" t="s">
        <v>3112</v>
      </c>
      <c r="AX1" t="s">
        <v>3113</v>
      </c>
      <c r="AY1" t="s">
        <v>3114</v>
      </c>
      <c r="AZ1" t="s">
        <v>3115</v>
      </c>
      <c r="BA1" t="s">
        <v>3116</v>
      </c>
      <c r="BB1" t="s">
        <v>3117</v>
      </c>
      <c r="BC1" t="s">
        <v>3118</v>
      </c>
      <c r="BD1" t="s">
        <v>3119</v>
      </c>
      <c r="BE1" t="s">
        <v>3120</v>
      </c>
      <c r="BF1" t="s">
        <v>3121</v>
      </c>
      <c r="BG1" t="s">
        <v>3122</v>
      </c>
      <c r="BH1" t="s">
        <v>3123</v>
      </c>
      <c r="BI1" t="s">
        <v>3124</v>
      </c>
      <c r="BJ1" t="s">
        <v>3125</v>
      </c>
      <c r="BK1" t="s">
        <v>3126</v>
      </c>
      <c r="BL1" t="s">
        <v>3127</v>
      </c>
      <c r="BM1" t="s">
        <v>3128</v>
      </c>
      <c r="BN1" t="s">
        <v>3129</v>
      </c>
      <c r="BO1" t="s">
        <v>3130</v>
      </c>
      <c r="BP1" t="s">
        <v>3131</v>
      </c>
      <c r="BQ1" t="s">
        <v>3132</v>
      </c>
      <c r="BR1" t="s">
        <v>3133</v>
      </c>
      <c r="BS1" t="s">
        <v>3134</v>
      </c>
      <c r="BT1" t="s">
        <v>3135</v>
      </c>
      <c r="BU1" t="s">
        <v>3136</v>
      </c>
      <c r="BW1" s="6"/>
      <c r="BX1" s="73"/>
      <c r="BY1" s="6"/>
    </row>
    <row r="2" spans="1:77" x14ac:dyDescent="0.35">
      <c r="B2" s="60" t="s">
        <v>3137</v>
      </c>
      <c r="D2" s="60" t="s">
        <v>3138</v>
      </c>
      <c r="E2" s="60" t="s">
        <v>3139</v>
      </c>
      <c r="F2" s="60" t="s">
        <v>3140</v>
      </c>
      <c r="G2" s="60" t="s">
        <v>3141</v>
      </c>
      <c r="H2" s="60" t="s">
        <v>3142</v>
      </c>
      <c r="I2" s="60" t="s">
        <v>3143</v>
      </c>
      <c r="J2" s="60" t="s">
        <v>3144</v>
      </c>
      <c r="K2" s="60" t="s">
        <v>3145</v>
      </c>
      <c r="L2" s="60" t="s">
        <v>3146</v>
      </c>
      <c r="M2" s="60" t="s">
        <v>3147</v>
      </c>
      <c r="N2" s="60" t="s">
        <v>3148</v>
      </c>
      <c r="AM2" t="s">
        <v>3149</v>
      </c>
      <c r="AN2" t="s">
        <v>3150</v>
      </c>
      <c r="AO2" t="s">
        <v>3151</v>
      </c>
      <c r="AP2" t="s">
        <v>3152</v>
      </c>
      <c r="AQ2" t="s">
        <v>3153</v>
      </c>
      <c r="AR2" t="s">
        <v>3154</v>
      </c>
      <c r="AS2" t="s">
        <v>3155</v>
      </c>
    </row>
    <row r="3" spans="1:77" x14ac:dyDescent="0.35">
      <c r="A3" s="60"/>
      <c r="B3" s="60" t="s">
        <v>3156</v>
      </c>
      <c r="D3" s="60" t="s">
        <v>3157</v>
      </c>
      <c r="E3" s="60" t="s">
        <v>3158</v>
      </c>
      <c r="F3" s="60" t="s">
        <v>3159</v>
      </c>
      <c r="G3" s="60" t="s">
        <v>3160</v>
      </c>
      <c r="H3" s="60" t="s">
        <v>3161</v>
      </c>
      <c r="I3" s="60" t="s">
        <v>3162</v>
      </c>
      <c r="J3" s="60" t="s">
        <v>3163</v>
      </c>
      <c r="K3" s="60" t="s">
        <v>3164</v>
      </c>
      <c r="L3" s="60" t="s">
        <v>3165</v>
      </c>
      <c r="M3" s="60" t="s">
        <v>3166</v>
      </c>
      <c r="N3" s="60" t="s">
        <v>3167</v>
      </c>
      <c r="AM3" t="s">
        <v>3168</v>
      </c>
      <c r="AN3" t="s">
        <v>3169</v>
      </c>
      <c r="AO3" s="59" t="s">
        <v>3170</v>
      </c>
      <c r="AP3" t="s">
        <v>3171</v>
      </c>
      <c r="AQ3" t="s">
        <v>3172</v>
      </c>
      <c r="AR3" s="59" t="s">
        <v>3170</v>
      </c>
      <c r="AS3" s="59" t="s">
        <v>3173</v>
      </c>
    </row>
    <row r="4" spans="1:77" x14ac:dyDescent="0.35">
      <c r="A4" s="60"/>
      <c r="B4" s="60"/>
      <c r="D4" s="60"/>
      <c r="E4" s="60"/>
      <c r="F4" s="60"/>
      <c r="G4" s="60"/>
      <c r="H4" s="60"/>
      <c r="I4" s="60"/>
      <c r="J4" s="60"/>
      <c r="K4" s="60"/>
      <c r="L4" s="60"/>
      <c r="M4" s="60"/>
      <c r="N4" s="60"/>
      <c r="AM4" t="s">
        <v>3174</v>
      </c>
      <c r="AN4" t="s">
        <v>3175</v>
      </c>
      <c r="AO4" s="59" t="s">
        <v>3170</v>
      </c>
      <c r="AP4" s="59" t="s">
        <v>3170</v>
      </c>
      <c r="AQ4" s="59" t="s">
        <v>3170</v>
      </c>
      <c r="AR4" s="59" t="s">
        <v>3170</v>
      </c>
      <c r="AS4" s="59" t="s">
        <v>3170</v>
      </c>
    </row>
    <row r="5" spans="1:77" x14ac:dyDescent="0.35">
      <c r="A5" s="60"/>
      <c r="B5" s="60"/>
      <c r="D5" s="60"/>
      <c r="E5" s="60"/>
      <c r="F5" s="60"/>
      <c r="G5" s="60"/>
      <c r="H5" s="60"/>
      <c r="I5" s="60"/>
      <c r="J5" s="60"/>
      <c r="K5" s="60"/>
      <c r="L5" s="60"/>
      <c r="M5" s="60"/>
      <c r="N5" s="60"/>
      <c r="AM5" t="s">
        <v>3176</v>
      </c>
      <c r="AN5" s="59" t="s">
        <v>3170</v>
      </c>
      <c r="AO5" s="59" t="s">
        <v>3170</v>
      </c>
      <c r="AP5" s="59" t="s">
        <v>3170</v>
      </c>
      <c r="AQ5" s="59" t="s">
        <v>3170</v>
      </c>
      <c r="AR5" s="59" t="s">
        <v>3170</v>
      </c>
      <c r="AS5" s="59" t="s">
        <v>3170</v>
      </c>
    </row>
    <row r="6" spans="1:77" x14ac:dyDescent="0.35">
      <c r="A6" s="60"/>
      <c r="B6" s="60"/>
      <c r="D6" s="60"/>
      <c r="E6" s="60"/>
      <c r="F6" s="60"/>
      <c r="G6" s="60"/>
      <c r="H6" s="60"/>
      <c r="I6" s="60"/>
      <c r="J6" s="60"/>
      <c r="K6" s="60"/>
      <c r="L6" s="60"/>
      <c r="M6" s="60"/>
      <c r="N6" s="60"/>
      <c r="AM6" t="s">
        <v>3177</v>
      </c>
      <c r="AN6" s="59" t="s">
        <v>3170</v>
      </c>
      <c r="AO6" s="59" t="s">
        <v>3170</v>
      </c>
      <c r="AP6" s="59" t="s">
        <v>3170</v>
      </c>
      <c r="AQ6" s="59" t="s">
        <v>3170</v>
      </c>
      <c r="AR6" s="59" t="s">
        <v>3170</v>
      </c>
      <c r="AS6" s="59" t="s">
        <v>3170</v>
      </c>
    </row>
    <row r="7" spans="1:77" x14ac:dyDescent="0.35">
      <c r="A7" s="60"/>
      <c r="B7" s="60"/>
      <c r="D7" s="60"/>
      <c r="E7" s="60"/>
      <c r="F7" s="60"/>
      <c r="G7" s="60"/>
      <c r="H7" s="60"/>
      <c r="I7" s="60"/>
      <c r="J7" s="60"/>
      <c r="K7" s="60"/>
      <c r="L7" s="60"/>
      <c r="M7" s="60"/>
      <c r="N7" s="60"/>
      <c r="AM7" s="59" t="s">
        <v>3170</v>
      </c>
      <c r="AN7" s="59" t="s">
        <v>3170</v>
      </c>
      <c r="AO7" s="59" t="s">
        <v>3170</v>
      </c>
      <c r="AP7" s="59" t="s">
        <v>3170</v>
      </c>
      <c r="AQ7" s="59" t="s">
        <v>3170</v>
      </c>
      <c r="AR7" s="59" t="s">
        <v>3170</v>
      </c>
      <c r="AS7" s="59" t="s">
        <v>3170</v>
      </c>
    </row>
    <row r="8" spans="1:77" x14ac:dyDescent="0.35">
      <c r="A8" s="60"/>
      <c r="B8" s="60"/>
      <c r="D8" s="60"/>
      <c r="E8" s="60"/>
      <c r="F8" s="60"/>
      <c r="G8" s="60"/>
      <c r="H8" s="60"/>
      <c r="I8" s="60"/>
      <c r="J8" s="60"/>
      <c r="K8" s="60"/>
      <c r="L8" s="60"/>
      <c r="M8" s="60"/>
      <c r="N8" s="60"/>
    </row>
    <row r="9" spans="1:77" x14ac:dyDescent="0.35">
      <c r="A9" s="60"/>
      <c r="B9" s="60"/>
      <c r="D9" s="60"/>
      <c r="E9" s="60"/>
      <c r="F9" s="60"/>
      <c r="G9" s="60"/>
      <c r="H9" s="60"/>
      <c r="I9" s="60"/>
      <c r="J9" s="60"/>
      <c r="K9" s="60"/>
      <c r="L9" s="60"/>
      <c r="M9" s="60"/>
      <c r="N9" s="60"/>
    </row>
    <row r="10" spans="1:77" x14ac:dyDescent="0.35">
      <c r="A10" s="60"/>
      <c r="B10" s="60"/>
      <c r="D10" s="60"/>
      <c r="E10" s="60"/>
      <c r="F10" s="60"/>
      <c r="G10" s="60"/>
      <c r="H10" s="60"/>
      <c r="I10" s="60"/>
      <c r="J10" s="60"/>
      <c r="K10" s="60"/>
      <c r="L10" s="60"/>
      <c r="M10" s="60"/>
      <c r="N10" s="60"/>
    </row>
    <row r="11" spans="1:77" x14ac:dyDescent="0.35">
      <c r="A11" s="60"/>
      <c r="B11" s="60"/>
      <c r="D11" s="60"/>
      <c r="E11" s="60"/>
      <c r="F11" s="60"/>
      <c r="G11" s="60"/>
      <c r="H11" s="60"/>
      <c r="I11" s="60"/>
      <c r="J11" s="60"/>
      <c r="K11" s="60"/>
      <c r="L11" s="60"/>
      <c r="M11" s="60"/>
      <c r="N11" s="60"/>
    </row>
    <row r="12" spans="1:77" x14ac:dyDescent="0.35">
      <c r="A12" s="60"/>
      <c r="B12" s="60"/>
      <c r="D12" s="60"/>
      <c r="E12" s="60"/>
      <c r="F12" s="60"/>
      <c r="G12" s="60"/>
      <c r="H12" s="60"/>
      <c r="I12" s="60"/>
      <c r="J12" s="60"/>
      <c r="K12" s="60"/>
      <c r="L12" s="60"/>
      <c r="M12" s="60"/>
      <c r="N12" s="60"/>
    </row>
    <row r="13" spans="1:77" x14ac:dyDescent="0.35">
      <c r="A13" s="60"/>
      <c r="B13" s="60"/>
      <c r="D13" s="60"/>
      <c r="E13" s="60"/>
      <c r="F13" s="60"/>
      <c r="G13" s="60"/>
      <c r="H13" s="60"/>
      <c r="I13" s="60"/>
      <c r="J13" s="60"/>
      <c r="K13" s="60"/>
      <c r="L13" s="60"/>
      <c r="M13" s="60"/>
      <c r="N13" s="60"/>
    </row>
    <row r="15" spans="1:77" x14ac:dyDescent="0.35">
      <c r="A15" s="15" t="s">
        <v>3178</v>
      </c>
      <c r="B15" s="60" t="s">
        <v>75</v>
      </c>
      <c r="C15" t="s">
        <v>3179</v>
      </c>
      <c r="D15" t="s">
        <v>474</v>
      </c>
      <c r="E15" t="s">
        <v>478</v>
      </c>
      <c r="F15" t="s">
        <v>482</v>
      </c>
      <c r="G15" t="s">
        <v>486</v>
      </c>
      <c r="H15" t="s">
        <v>490</v>
      </c>
      <c r="I15" t="s">
        <v>494</v>
      </c>
      <c r="J15" t="s">
        <v>497</v>
      </c>
      <c r="K15" t="s">
        <v>500</v>
      </c>
      <c r="L15" t="s">
        <v>503</v>
      </c>
      <c r="M15" t="s">
        <v>506</v>
      </c>
      <c r="N15" t="s">
        <v>510</v>
      </c>
      <c r="O15" s="15" t="s">
        <v>3180</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5" t="s">
        <v>3181</v>
      </c>
      <c r="AM15" t="s">
        <v>3182</v>
      </c>
      <c r="AN15" t="s">
        <v>3183</v>
      </c>
      <c r="AO15" t="s">
        <v>3184</v>
      </c>
      <c r="AP15" t="s">
        <v>3185</v>
      </c>
      <c r="AQ15" t="s">
        <v>3186</v>
      </c>
      <c r="AR15" t="s">
        <v>3187</v>
      </c>
      <c r="AS15" t="s">
        <v>3188</v>
      </c>
      <c r="AT15" s="15" t="s">
        <v>3178</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5" t="s">
        <v>3189</v>
      </c>
    </row>
    <row r="16" spans="1:77" x14ac:dyDescent="0.35">
      <c r="A16" s="60">
        <v>1</v>
      </c>
    </row>
    <row r="17" spans="1:73" x14ac:dyDescent="0.35">
      <c r="A17" s="60">
        <f>A16+1</f>
        <v>2</v>
      </c>
      <c r="C17" t="str" cm="1">
        <f t="array" aca="1" ref="C17" ca="1">INDIRECT($A$1&amp;C$1&amp;$A17)</f>
        <v>marché_tougan</v>
      </c>
      <c r="D17">
        <f t="shared" ref="D17:N31" ca="1" si="0">IF(SUM(INDIRECT($A$1&amp;D$1&amp;$A17),INDIRECT($A$1&amp;D$2&amp;$A17),INDIRECT($A$1&amp;D$3&amp;$A17))&gt;0,1,0)</f>
        <v>1</v>
      </c>
      <c r="E17">
        <f t="shared" ca="1" si="0"/>
        <v>1</v>
      </c>
      <c r="F17">
        <f t="shared" ca="1" si="0"/>
        <v>1</v>
      </c>
      <c r="G17">
        <f t="shared" ca="1" si="0"/>
        <v>0</v>
      </c>
      <c r="H17">
        <f t="shared" ca="1" si="0"/>
        <v>1</v>
      </c>
      <c r="I17">
        <f t="shared" ca="1" si="0"/>
        <v>1</v>
      </c>
      <c r="J17">
        <f t="shared" ca="1" si="0"/>
        <v>1</v>
      </c>
      <c r="K17">
        <f t="shared" ca="1" si="0"/>
        <v>0</v>
      </c>
      <c r="L17">
        <f t="shared" ca="1" si="0"/>
        <v>1</v>
      </c>
      <c r="M17">
        <f t="shared" ca="1" si="0"/>
        <v>0</v>
      </c>
      <c r="N17">
        <f t="shared" ca="1" si="0"/>
        <v>0</v>
      </c>
      <c r="P17" t="str" cm="1">
        <f t="array" aca="1" ref="P17" ca="1">INDIRECT($A$1&amp;P$1&amp;$A17)</f>
        <v>peudisponible</v>
      </c>
      <c r="Q17" t="str" cm="1">
        <f t="array" aca="1" ref="Q17" ca="1">INDIRECT($A$1&amp;Q$1&amp;$A17)</f>
        <v>peudisponible</v>
      </c>
      <c r="R17" t="str" cm="1">
        <f t="array" aca="1" ref="R17" ca="1">INDIRECT($A$1&amp;R$1&amp;$A17)</f>
        <v>disponible</v>
      </c>
      <c r="S17" t="str" cm="1">
        <f t="array" aca="1" ref="S17" ca="1">INDIRECT($A$1&amp;S$1&amp;$A17)</f>
        <v>peudisponible</v>
      </c>
      <c r="T17" t="str" cm="1">
        <f t="array" aca="1" ref="T17" ca="1">INDIRECT($A$1&amp;T$1&amp;$A17)</f>
        <v>peudisponible</v>
      </c>
      <c r="U17" t="str" cm="1">
        <f t="array" aca="1" ref="U17" ca="1">INDIRECT($A$1&amp;U$1&amp;$A17)</f>
        <v>peudisponible</v>
      </c>
      <c r="V17" t="str" cm="1">
        <f t="array" aca="1" ref="V17" ca="1">INDIRECT($A$1&amp;V$1&amp;$A17)</f>
        <v>disponible</v>
      </c>
      <c r="W17" t="str" cm="1">
        <f t="array" aca="1" ref="W17" ca="1">INDIRECT($A$1&amp;W$1&amp;$A17)</f>
        <v>peudisponible</v>
      </c>
      <c r="X17" t="str" cm="1">
        <f t="array" aca="1" ref="X17" ca="1">INDIRECT($A$1&amp;X$1&amp;$A17)</f>
        <v>peudisponible</v>
      </c>
      <c r="Y17" t="str" cm="1">
        <f t="array" aca="1" ref="Y17" ca="1">INDIRECT($A$1&amp;Y$1&amp;$A17)</f>
        <v>peudisponible</v>
      </c>
      <c r="Z17" t="str" cm="1">
        <f t="array" aca="1" ref="Z17" ca="1">INDIRECT($A$1&amp;Z$1&amp;$A17)</f>
        <v>peudisponible</v>
      </c>
      <c r="AA17" t="str" cm="1">
        <f t="array" aca="1" ref="AA17" ca="1">INDIRECT($A$1&amp;AA$1&amp;$A17)</f>
        <v>nondisponible</v>
      </c>
      <c r="AB17" t="str" cm="1">
        <f t="array" aca="1" ref="AB17" ca="1">INDIRECT($A$1&amp;AB$1&amp;$A17)</f>
        <v>peudisponible</v>
      </c>
      <c r="AC17" t="str" cm="1">
        <f t="array" aca="1" ref="AC17" ca="1">INDIRECT($A$1&amp;AC$1&amp;$A17)</f>
        <v>peudisponible</v>
      </c>
      <c r="AD17" t="str" cm="1">
        <f t="array" aca="1" ref="AD17" ca="1">INDIRECT($A$1&amp;AD$1&amp;$A17)</f>
        <v>peudisponible</v>
      </c>
      <c r="AE17" t="str" cm="1">
        <f t="array" aca="1" ref="AE17" ca="1">INDIRECT($A$1&amp;AE$1&amp;$A17)</f>
        <v>peudisponible</v>
      </c>
      <c r="AF17" t="str" cm="1">
        <f t="array" aca="1" ref="AF17" ca="1">INDIRECT($A$1&amp;AF$1&amp;$A17)</f>
        <v>peudisponible</v>
      </c>
      <c r="AG17" t="str" cm="1">
        <f t="array" aca="1" ref="AG17" ca="1">INDIRECT($A$1&amp;AG$1&amp;$A17)</f>
        <v>peudisponible</v>
      </c>
      <c r="AH17" t="str" cm="1">
        <f t="array" aca="1" ref="AH17" ca="1">INDIRECT($A$1&amp;AH$1&amp;$A17)</f>
        <v>nondisponible</v>
      </c>
      <c r="AI17" t="str" cm="1">
        <f t="array" aca="1" ref="AI17" ca="1">INDIRECT($A$1&amp;AI$1&amp;$A17)</f>
        <v>peudisponible</v>
      </c>
      <c r="AJ17" t="str" cm="1">
        <f t="array" aca="1" ref="AJ17" ca="1">INDIRECT($A$1&amp;AJ$1&amp;$A17)</f>
        <v>peudisponible</v>
      </c>
      <c r="AK17" t="str" cm="1">
        <f t="array" aca="1" ref="AK17" ca="1">INDIRECT($A$1&amp;AK$1&amp;$A17)</f>
        <v>peudisponible</v>
      </c>
      <c r="AM17">
        <f t="shared" ref="AM17:AS44" ca="1" si="1">IF(SUM(INDIRECT($A$1&amp;AM$1&amp;$A17),INDIRECT($A$1&amp;AM$2&amp;$A17),INDIRECT($A$1&amp;AM$3&amp;$A17),INDIRECT($A$1&amp;AM$4&amp;$A17),INDIRECT($A$1&amp;AM$5&amp;$A17),INDIRECT($A$1&amp;AM$6&amp;$A17),INDIRECT($A$1&amp;AM$7&amp;$A17))&gt;0,1,0)</f>
        <v>0</v>
      </c>
      <c r="AN17">
        <f t="shared" ca="1" si="1"/>
        <v>1</v>
      </c>
      <c r="AO17">
        <f t="shared" ca="1" si="1"/>
        <v>1</v>
      </c>
      <c r="AP17">
        <f t="shared" ca="1" si="1"/>
        <v>1</v>
      </c>
      <c r="AQ17">
        <f t="shared" ca="1" si="1"/>
        <v>1</v>
      </c>
      <c r="AR17">
        <f t="shared" ca="1" si="1"/>
        <v>0</v>
      </c>
      <c r="AS17">
        <f t="shared" ca="1" si="1"/>
        <v>0</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0">
        <f t="shared" ref="A18:A81" si="2">A17+1</f>
        <v>3</v>
      </c>
      <c r="C18" t="str" cm="1">
        <f t="array" aca="1" ref="C18" ca="1">INDIRECT($A$1&amp;C$1&amp;$A18)</f>
        <v>marché_tougan</v>
      </c>
      <c r="D18">
        <f t="shared" ca="1" si="0"/>
        <v>0</v>
      </c>
      <c r="E18">
        <f t="shared" ca="1" si="0"/>
        <v>1</v>
      </c>
      <c r="F18">
        <f t="shared" ca="1" si="0"/>
        <v>1</v>
      </c>
      <c r="G18">
        <f t="shared" ca="1" si="0"/>
        <v>0</v>
      </c>
      <c r="H18">
        <f t="shared" ca="1" si="0"/>
        <v>1</v>
      </c>
      <c r="I18">
        <f t="shared" ca="1" si="0"/>
        <v>1</v>
      </c>
      <c r="J18">
        <f t="shared" ca="1" si="0"/>
        <v>1</v>
      </c>
      <c r="K18">
        <f t="shared" ca="1" si="0"/>
        <v>1</v>
      </c>
      <c r="L18">
        <f t="shared" ca="1" si="0"/>
        <v>0</v>
      </c>
      <c r="M18">
        <f t="shared" ca="1" si="0"/>
        <v>0</v>
      </c>
      <c r="N18">
        <f t="shared" ca="1" si="0"/>
        <v>0</v>
      </c>
      <c r="P18" t="str" cm="1">
        <f t="array" aca="1" ref="P18" ca="1">INDIRECT($A$1&amp;P$1&amp;$A18)</f>
        <v>peudisponible</v>
      </c>
      <c r="Q18" t="str" cm="1">
        <f t="array" aca="1" ref="Q18" ca="1">INDIRECT($A$1&amp;Q$1&amp;$A18)</f>
        <v>peudisponible</v>
      </c>
      <c r="R18" t="str" cm="1">
        <f t="array" aca="1" ref="R18" ca="1">INDIRECT($A$1&amp;R$1&amp;$A18)</f>
        <v>peudisponible</v>
      </c>
      <c r="S18" t="str" cm="1">
        <f t="array" aca="1" ref="S18" ca="1">INDIRECT($A$1&amp;S$1&amp;$A18)</f>
        <v>peudisponible</v>
      </c>
      <c r="T18" t="str" cm="1">
        <f t="array" aca="1" ref="T18" ca="1">INDIRECT($A$1&amp;T$1&amp;$A18)</f>
        <v>peudisponible</v>
      </c>
      <c r="U18" t="str" cm="1">
        <f t="array" aca="1" ref="U18" ca="1">INDIRECT($A$1&amp;U$1&amp;$A18)</f>
        <v>peudisponible</v>
      </c>
      <c r="V18" t="str" cm="1">
        <f t="array" aca="1" ref="V18" ca="1">INDIRECT($A$1&amp;V$1&amp;$A18)</f>
        <v>peudisponible</v>
      </c>
      <c r="W18" t="str" cm="1">
        <f t="array" aca="1" ref="W18" ca="1">INDIRECT($A$1&amp;W$1&amp;$A18)</f>
        <v>peudisponible</v>
      </c>
      <c r="X18" t="str" cm="1">
        <f t="array" aca="1" ref="X18" ca="1">INDIRECT($A$1&amp;X$1&amp;$A18)</f>
        <v>peudisponible</v>
      </c>
      <c r="Y18" t="str" cm="1">
        <f t="array" aca="1" ref="Y18" ca="1">INDIRECT($A$1&amp;Y$1&amp;$A18)</f>
        <v>peudisponible</v>
      </c>
      <c r="Z18" t="str" cm="1">
        <f t="array" aca="1" ref="Z18" ca="1">INDIRECT($A$1&amp;Z$1&amp;$A18)</f>
        <v>nondisponible</v>
      </c>
      <c r="AA18" t="str" cm="1">
        <f t="array" aca="1" ref="AA18" ca="1">INDIRECT($A$1&amp;AA$1&amp;$A18)</f>
        <v>peudisponible</v>
      </c>
      <c r="AB18" t="str" cm="1">
        <f t="array" aca="1" ref="AB18" ca="1">INDIRECT($A$1&amp;AB$1&amp;$A18)</f>
        <v>nondisponible</v>
      </c>
      <c r="AC18" t="str" cm="1">
        <f t="array" aca="1" ref="AC18" ca="1">INDIRECT($A$1&amp;AC$1&amp;$A18)</f>
        <v>peudisponible</v>
      </c>
      <c r="AD18" t="str" cm="1">
        <f t="array" aca="1" ref="AD18" ca="1">INDIRECT($A$1&amp;AD$1&amp;$A18)</f>
        <v>nondisponible</v>
      </c>
      <c r="AE18" t="str" cm="1">
        <f t="array" aca="1" ref="AE18" ca="1">INDIRECT($A$1&amp;AE$1&amp;$A18)</f>
        <v>peudisponible</v>
      </c>
      <c r="AF18" t="str" cm="1">
        <f t="array" aca="1" ref="AF18" ca="1">INDIRECT($A$1&amp;AF$1&amp;$A18)</f>
        <v>peudisponible</v>
      </c>
      <c r="AG18" t="str" cm="1">
        <f t="array" aca="1" ref="AG18" ca="1">INDIRECT($A$1&amp;AG$1&amp;$A18)</f>
        <v>peudisponible</v>
      </c>
      <c r="AH18" t="str" cm="1">
        <f t="array" aca="1" ref="AH18" ca="1">INDIRECT($A$1&amp;AH$1&amp;$A18)</f>
        <v>nondisponible</v>
      </c>
      <c r="AI18" t="str" cm="1">
        <f t="array" aca="1" ref="AI18" ca="1">INDIRECT($A$1&amp;AI$1&amp;$A18)</f>
        <v>peudisponible</v>
      </c>
      <c r="AJ18" t="str" cm="1">
        <f t="array" aca="1" ref="AJ18" ca="1">INDIRECT($A$1&amp;AJ$1&amp;$A18)</f>
        <v>nondisponible</v>
      </c>
      <c r="AK18" t="str" cm="1">
        <f t="array" aca="1" ref="AK18" ca="1">INDIRECT($A$1&amp;AK$1&amp;$A18)</f>
        <v>peudisponible</v>
      </c>
      <c r="AM18">
        <f t="shared" ca="1" si="1"/>
        <v>0</v>
      </c>
      <c r="AN18">
        <f t="shared" ca="1" si="1"/>
        <v>1</v>
      </c>
      <c r="AO18">
        <f t="shared" ca="1" si="1"/>
        <v>1</v>
      </c>
      <c r="AP18">
        <f t="shared" ca="1" si="1"/>
        <v>1</v>
      </c>
      <c r="AQ18">
        <f t="shared" ca="1" si="1"/>
        <v>1</v>
      </c>
      <c r="AR18">
        <f t="shared" ca="1" si="1"/>
        <v>0</v>
      </c>
      <c r="AS18">
        <f t="shared" ca="1" si="1"/>
        <v>0</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0">
        <f t="shared" si="2"/>
        <v>4</v>
      </c>
      <c r="C19" t="str" cm="1">
        <f t="array" aca="1" ref="C19" ca="1">INDIRECT($A$1&amp;C$1&amp;$A19)</f>
        <v>marché_tougan</v>
      </c>
      <c r="D19">
        <f t="shared" ca="1" si="0"/>
        <v>0</v>
      </c>
      <c r="E19">
        <f t="shared" ca="1" si="0"/>
        <v>1</v>
      </c>
      <c r="F19">
        <f t="shared" ca="1" si="0"/>
        <v>1</v>
      </c>
      <c r="G19">
        <f t="shared" ca="1" si="0"/>
        <v>0</v>
      </c>
      <c r="H19">
        <f t="shared" ca="1" si="0"/>
        <v>1</v>
      </c>
      <c r="I19">
        <f t="shared" ca="1" si="0"/>
        <v>1</v>
      </c>
      <c r="J19">
        <f t="shared" ca="1" si="0"/>
        <v>1</v>
      </c>
      <c r="K19">
        <f t="shared" ca="1" si="0"/>
        <v>1</v>
      </c>
      <c r="L19">
        <f t="shared" ca="1" si="0"/>
        <v>1</v>
      </c>
      <c r="M19">
        <f t="shared" ca="1" si="0"/>
        <v>0</v>
      </c>
      <c r="N19">
        <f t="shared" ca="1" si="0"/>
        <v>0</v>
      </c>
      <c r="P19" t="str" cm="1">
        <f t="array" aca="1" ref="P19" ca="1">INDIRECT($A$1&amp;P$1&amp;$A19)</f>
        <v>peudisponible</v>
      </c>
      <c r="Q19" t="str" cm="1">
        <f t="array" aca="1" ref="Q19" ca="1">INDIRECT($A$1&amp;Q$1&amp;$A19)</f>
        <v>peudisponible</v>
      </c>
      <c r="R19" t="str" cm="1">
        <f t="array" aca="1" ref="R19" ca="1">INDIRECT($A$1&amp;R$1&amp;$A19)</f>
        <v>nondisponible</v>
      </c>
      <c r="S19" t="str" cm="1">
        <f t="array" aca="1" ref="S19" ca="1">INDIRECT($A$1&amp;S$1&amp;$A19)</f>
        <v>peudisponible</v>
      </c>
      <c r="T19" t="str" cm="1">
        <f t="array" aca="1" ref="T19" ca="1">INDIRECT($A$1&amp;T$1&amp;$A19)</f>
        <v>peudisponible</v>
      </c>
      <c r="U19" t="str" cm="1">
        <f t="array" aca="1" ref="U19" ca="1">INDIRECT($A$1&amp;U$1&amp;$A19)</f>
        <v>peudisponible</v>
      </c>
      <c r="V19" t="str" cm="1">
        <f t="array" aca="1" ref="V19" ca="1">INDIRECT($A$1&amp;V$1&amp;$A19)</f>
        <v>peudisponible</v>
      </c>
      <c r="W19" t="str" cm="1">
        <f t="array" aca="1" ref="W19" ca="1">INDIRECT($A$1&amp;W$1&amp;$A19)</f>
        <v>peudisponible</v>
      </c>
      <c r="X19" t="str" cm="1">
        <f t="array" aca="1" ref="X19" ca="1">INDIRECT($A$1&amp;X$1&amp;$A19)</f>
        <v>peudisponible</v>
      </c>
      <c r="Y19" t="str" cm="1">
        <f t="array" aca="1" ref="Y19" ca="1">INDIRECT($A$1&amp;Y$1&amp;$A19)</f>
        <v>peudisponible</v>
      </c>
      <c r="Z19" t="str" cm="1">
        <f t="array" aca="1" ref="Z19" ca="1">INDIRECT($A$1&amp;Z$1&amp;$A19)</f>
        <v>nondisponible</v>
      </c>
      <c r="AA19" t="str" cm="1">
        <f t="array" aca="1" ref="AA19" ca="1">INDIRECT($A$1&amp;AA$1&amp;$A19)</f>
        <v>peudisponible</v>
      </c>
      <c r="AB19" t="str" cm="1">
        <f t="array" aca="1" ref="AB19" ca="1">INDIRECT($A$1&amp;AB$1&amp;$A19)</f>
        <v>nondisponible</v>
      </c>
      <c r="AC19" t="str" cm="1">
        <f t="array" aca="1" ref="AC19" ca="1">INDIRECT($A$1&amp;AC$1&amp;$A19)</f>
        <v>peudisponible</v>
      </c>
      <c r="AD19" t="str" cm="1">
        <f t="array" aca="1" ref="AD19" ca="1">INDIRECT($A$1&amp;AD$1&amp;$A19)</f>
        <v>peudisponible</v>
      </c>
      <c r="AE19" t="str" cm="1">
        <f t="array" aca="1" ref="AE19" ca="1">INDIRECT($A$1&amp;AE$1&amp;$A19)</f>
        <v>peudisponible</v>
      </c>
      <c r="AF19" t="str" cm="1">
        <f t="array" aca="1" ref="AF19" ca="1">INDIRECT($A$1&amp;AF$1&amp;$A19)</f>
        <v>peudisponible</v>
      </c>
      <c r="AG19" t="str" cm="1">
        <f t="array" aca="1" ref="AG19" ca="1">INDIRECT($A$1&amp;AG$1&amp;$A19)</f>
        <v>peudisponible</v>
      </c>
      <c r="AH19" t="str" cm="1">
        <f t="array" aca="1" ref="AH19" ca="1">INDIRECT($A$1&amp;AH$1&amp;$A19)</f>
        <v>nondisponible</v>
      </c>
      <c r="AI19" t="str" cm="1">
        <f t="array" aca="1" ref="AI19" ca="1">INDIRECT($A$1&amp;AI$1&amp;$A19)</f>
        <v>peudisponible</v>
      </c>
      <c r="AJ19" t="str" cm="1">
        <f t="array" aca="1" ref="AJ19" ca="1">INDIRECT($A$1&amp;AJ$1&amp;$A19)</f>
        <v>nondisponible</v>
      </c>
      <c r="AK19" t="str" cm="1">
        <f t="array" aca="1" ref="AK19" ca="1">INDIRECT($A$1&amp;AK$1&amp;$A19)</f>
        <v>peudisponible</v>
      </c>
      <c r="AM19">
        <f t="shared" ca="1" si="1"/>
        <v>0</v>
      </c>
      <c r="AN19">
        <f t="shared" ca="1" si="1"/>
        <v>1</v>
      </c>
      <c r="AO19">
        <f t="shared" ca="1" si="1"/>
        <v>1</v>
      </c>
      <c r="AP19">
        <f t="shared" ca="1" si="1"/>
        <v>1</v>
      </c>
      <c r="AQ19">
        <f t="shared" ca="1" si="1"/>
        <v>1</v>
      </c>
      <c r="AR19">
        <f t="shared" ca="1" si="1"/>
        <v>0</v>
      </c>
      <c r="AS19">
        <f t="shared" ca="1" si="1"/>
        <v>0</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0">
        <f t="shared" si="2"/>
        <v>5</v>
      </c>
      <c r="C20" t="str" cm="1">
        <f t="array" aca="1" ref="C20" ca="1">INDIRECT($A$1&amp;C$1&amp;$A20)</f>
        <v>marche_fada n'gourma</v>
      </c>
      <c r="D20">
        <f t="shared" ca="1" si="0"/>
        <v>0</v>
      </c>
      <c r="E20">
        <f t="shared" ca="1" si="0"/>
        <v>0</v>
      </c>
      <c r="F20">
        <f t="shared" ca="1" si="0"/>
        <v>0</v>
      </c>
      <c r="G20">
        <f t="shared" ca="1" si="0"/>
        <v>0</v>
      </c>
      <c r="H20">
        <f t="shared" ca="1" si="0"/>
        <v>0</v>
      </c>
      <c r="I20">
        <f t="shared" ca="1" si="0"/>
        <v>0</v>
      </c>
      <c r="J20">
        <f t="shared" ca="1" si="0"/>
        <v>0</v>
      </c>
      <c r="K20">
        <f t="shared" ca="1" si="0"/>
        <v>0</v>
      </c>
      <c r="L20">
        <f t="shared" ca="1" si="0"/>
        <v>0</v>
      </c>
      <c r="M20">
        <f t="shared" ca="1" si="0"/>
        <v>0</v>
      </c>
      <c r="N20">
        <f t="shared" ca="1" si="0"/>
        <v>0</v>
      </c>
      <c r="P20" cm="1">
        <f t="array" aca="1" ref="P20" ca="1">INDIRECT($A$1&amp;P$1&amp;$A20)</f>
        <v>0</v>
      </c>
      <c r="Q20" cm="1">
        <f t="array" aca="1" ref="Q20" ca="1">INDIRECT($A$1&amp;Q$1&amp;$A20)</f>
        <v>0</v>
      </c>
      <c r="R20" t="str" cm="1">
        <f t="array" aca="1" ref="R20" ca="1">INDIRECT($A$1&amp;R$1&amp;$A20)</f>
        <v>disponible</v>
      </c>
      <c r="S20" t="str" cm="1">
        <f t="array" aca="1" ref="S20" ca="1">INDIRECT($A$1&amp;S$1&amp;$A20)</f>
        <v>disponible</v>
      </c>
      <c r="T20" t="str" cm="1">
        <f t="array" aca="1" ref="T20" ca="1">INDIRECT($A$1&amp;T$1&amp;$A20)</f>
        <v>disponible</v>
      </c>
      <c r="U20" t="str" cm="1">
        <f t="array" aca="1" ref="U20" ca="1">INDIRECT($A$1&amp;U$1&amp;$A20)</f>
        <v>disponible</v>
      </c>
      <c r="V20" t="str" cm="1">
        <f t="array" aca="1" ref="V20" ca="1">INDIRECT($A$1&amp;V$1&amp;$A20)</f>
        <v>disponible</v>
      </c>
      <c r="W20" cm="1">
        <f t="array" aca="1" ref="W20" ca="1">INDIRECT($A$1&amp;W$1&amp;$A20)</f>
        <v>0</v>
      </c>
      <c r="X20" cm="1">
        <f t="array" aca="1" ref="X20" ca="1">INDIRECT($A$1&amp;X$1&amp;$A20)</f>
        <v>0</v>
      </c>
      <c r="Y20" t="str" cm="1">
        <f t="array" aca="1" ref="Y20" ca="1">INDIRECT($A$1&amp;Y$1&amp;$A20)</f>
        <v>disponible</v>
      </c>
      <c r="Z20" cm="1">
        <f t="array" aca="1" ref="Z20" ca="1">INDIRECT($A$1&amp;Z$1&amp;$A20)</f>
        <v>0</v>
      </c>
      <c r="AA20" cm="1">
        <f t="array" aca="1" ref="AA20" ca="1">INDIRECT($A$1&amp;AA$1&amp;$A20)</f>
        <v>0</v>
      </c>
      <c r="AB20" cm="1">
        <f t="array" aca="1" ref="AB20" ca="1">INDIRECT($A$1&amp;AB$1&amp;$A20)</f>
        <v>0</v>
      </c>
      <c r="AC20" cm="1">
        <f t="array" aca="1" ref="AC20" ca="1">INDIRECT($A$1&amp;AC$1&amp;$A20)</f>
        <v>0</v>
      </c>
      <c r="AD20" cm="1">
        <f t="array" aca="1" ref="AD20" ca="1">INDIRECT($A$1&amp;AD$1&amp;$A20)</f>
        <v>0</v>
      </c>
      <c r="AE20" cm="1">
        <f t="array" aca="1" ref="AE20" ca="1">INDIRECT($A$1&amp;AE$1&amp;$A20)</f>
        <v>0</v>
      </c>
      <c r="AF20" t="str" cm="1">
        <f t="array" aca="1" ref="AF20" ca="1">INDIRECT($A$1&amp;AF$1&amp;$A20)</f>
        <v>disponible</v>
      </c>
      <c r="AG20" t="str" cm="1">
        <f t="array" aca="1" ref="AG20" ca="1">INDIRECT($A$1&amp;AG$1&amp;$A20)</f>
        <v>disponible</v>
      </c>
      <c r="AH20" t="str" cm="1">
        <f t="array" aca="1" ref="AH20" ca="1">INDIRECT($A$1&amp;AH$1&amp;$A20)</f>
        <v>disponible</v>
      </c>
      <c r="AI20" t="str" cm="1">
        <f t="array" aca="1" ref="AI20" ca="1">INDIRECT($A$1&amp;AI$1&amp;$A20)</f>
        <v>disponible</v>
      </c>
      <c r="AJ20" cm="1">
        <f t="array" aca="1" ref="AJ20" ca="1">INDIRECT($A$1&amp;AJ$1&amp;$A20)</f>
        <v>0</v>
      </c>
      <c r="AK20" t="str" cm="1">
        <f t="array" aca="1" ref="AK20" ca="1">INDIRECT($A$1&amp;AK$1&amp;$A20)</f>
        <v>disponible</v>
      </c>
      <c r="AM20">
        <f t="shared" ca="1" si="1"/>
        <v>0</v>
      </c>
      <c r="AN20">
        <f t="shared" ca="1" si="1"/>
        <v>0</v>
      </c>
      <c r="AO20">
        <f t="shared" ca="1" si="1"/>
        <v>0</v>
      </c>
      <c r="AP20">
        <f t="shared" ca="1" si="1"/>
        <v>0</v>
      </c>
      <c r="AQ20">
        <f t="shared" ca="1" si="1"/>
        <v>0</v>
      </c>
      <c r="AR20">
        <f t="shared" ca="1" si="1"/>
        <v>0</v>
      </c>
      <c r="AS20">
        <f t="shared" ca="1" si="1"/>
        <v>0</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0">
        <f t="shared" si="2"/>
        <v>6</v>
      </c>
      <c r="C21" t="str" cm="1">
        <f t="array" aca="1" ref="C21" ca="1">INDIRECT($A$1&amp;C$1&amp;$A21)</f>
        <v>marche_fada n'gourma</v>
      </c>
      <c r="D21">
        <f t="shared" ca="1" si="0"/>
        <v>0</v>
      </c>
      <c r="E21">
        <f t="shared" ca="1" si="0"/>
        <v>0</v>
      </c>
      <c r="F21">
        <f t="shared" ca="1" si="0"/>
        <v>0</v>
      </c>
      <c r="G21">
        <f t="shared" ca="1" si="0"/>
        <v>0</v>
      </c>
      <c r="H21">
        <f t="shared" ca="1" si="0"/>
        <v>0</v>
      </c>
      <c r="I21">
        <f t="shared" ca="1" si="0"/>
        <v>0</v>
      </c>
      <c r="J21">
        <f t="shared" ca="1" si="0"/>
        <v>0</v>
      </c>
      <c r="K21">
        <f t="shared" ca="1" si="0"/>
        <v>0</v>
      </c>
      <c r="L21">
        <f t="shared" ca="1" si="0"/>
        <v>0</v>
      </c>
      <c r="M21">
        <f t="shared" ca="1" si="0"/>
        <v>0</v>
      </c>
      <c r="N21">
        <f t="shared" ca="1" si="0"/>
        <v>0</v>
      </c>
      <c r="P21" cm="1">
        <f t="array" aca="1" ref="P21" ca="1">INDIRECT($A$1&amp;P$1&amp;$A21)</f>
        <v>0</v>
      </c>
      <c r="Q21" cm="1">
        <f t="array" aca="1" ref="Q21" ca="1">INDIRECT($A$1&amp;Q$1&amp;$A21)</f>
        <v>0</v>
      </c>
      <c r="R21" t="str" cm="1">
        <f t="array" aca="1" ref="R21" ca="1">INDIRECT($A$1&amp;R$1&amp;$A21)</f>
        <v>disponible</v>
      </c>
      <c r="S21" t="str" cm="1">
        <f t="array" aca="1" ref="S21" ca="1">INDIRECT($A$1&amp;S$1&amp;$A21)</f>
        <v>disponible</v>
      </c>
      <c r="T21" t="str" cm="1">
        <f t="array" aca="1" ref="T21" ca="1">INDIRECT($A$1&amp;T$1&amp;$A21)</f>
        <v>disponible</v>
      </c>
      <c r="U21" t="str" cm="1">
        <f t="array" aca="1" ref="U21" ca="1">INDIRECT($A$1&amp;U$1&amp;$A21)</f>
        <v>disponible</v>
      </c>
      <c r="V21" t="str" cm="1">
        <f t="array" aca="1" ref="V21" ca="1">INDIRECT($A$1&amp;V$1&amp;$A21)</f>
        <v>disponible</v>
      </c>
      <c r="W21" cm="1">
        <f t="array" aca="1" ref="W21" ca="1">INDIRECT($A$1&amp;W$1&amp;$A21)</f>
        <v>0</v>
      </c>
      <c r="X21" cm="1">
        <f t="array" aca="1" ref="X21" ca="1">INDIRECT($A$1&amp;X$1&amp;$A21)</f>
        <v>0</v>
      </c>
      <c r="Y21" t="str" cm="1">
        <f t="array" aca="1" ref="Y21" ca="1">INDIRECT($A$1&amp;Y$1&amp;$A21)</f>
        <v>disponible</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cm="1">
        <f t="array" aca="1" ref="AE21" ca="1">INDIRECT($A$1&amp;AE$1&amp;$A21)</f>
        <v>0</v>
      </c>
      <c r="AF21" t="str" cm="1">
        <f t="array" aca="1" ref="AF21" ca="1">INDIRECT($A$1&amp;AF$1&amp;$A21)</f>
        <v>disponible</v>
      </c>
      <c r="AG21" t="str" cm="1">
        <f t="array" aca="1" ref="AG21" ca="1">INDIRECT($A$1&amp;AG$1&amp;$A21)</f>
        <v>disponible</v>
      </c>
      <c r="AH21" t="str" cm="1">
        <f t="array" aca="1" ref="AH21" ca="1">INDIRECT($A$1&amp;AH$1&amp;$A21)</f>
        <v>disponible</v>
      </c>
      <c r="AI21" t="str" cm="1">
        <f t="array" aca="1" ref="AI21" ca="1">INDIRECT($A$1&amp;AI$1&amp;$A21)</f>
        <v>disponible</v>
      </c>
      <c r="AJ21" cm="1">
        <f t="array" aca="1" ref="AJ21" ca="1">INDIRECT($A$1&amp;AJ$1&amp;$A21)</f>
        <v>0</v>
      </c>
      <c r="AK21" t="str" cm="1">
        <f t="array" aca="1" ref="AK21" ca="1">INDIRECT($A$1&amp;AK$1&amp;$A21)</f>
        <v>disponible</v>
      </c>
      <c r="AM21">
        <f t="shared" ca="1" si="1"/>
        <v>0</v>
      </c>
      <c r="AN21">
        <f t="shared" ca="1" si="1"/>
        <v>0</v>
      </c>
      <c r="AO21">
        <f t="shared" ca="1" si="1"/>
        <v>0</v>
      </c>
      <c r="AP21">
        <f t="shared" ca="1" si="1"/>
        <v>0</v>
      </c>
      <c r="AQ21">
        <f t="shared" ca="1" si="1"/>
        <v>0</v>
      </c>
      <c r="AR21">
        <f t="shared" ca="1" si="1"/>
        <v>0</v>
      </c>
      <c r="AS21">
        <f t="shared" ca="1" si="1"/>
        <v>0</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0">
        <f t="shared" si="2"/>
        <v>7</v>
      </c>
      <c r="C22" t="str" cm="1">
        <f t="array" aca="1" ref="C22" ca="1">INDIRECT($A$1&amp;C$1&amp;$A22)</f>
        <v>marche_fada n'gourma</v>
      </c>
      <c r="D22">
        <f t="shared" ca="1" si="0"/>
        <v>0</v>
      </c>
      <c r="E22">
        <f t="shared" ca="1" si="0"/>
        <v>0</v>
      </c>
      <c r="F22">
        <f t="shared" ca="1" si="0"/>
        <v>0</v>
      </c>
      <c r="G22">
        <f t="shared" ca="1" si="0"/>
        <v>0</v>
      </c>
      <c r="H22">
        <f t="shared" ca="1" si="0"/>
        <v>0</v>
      </c>
      <c r="I22">
        <f t="shared" ca="1" si="0"/>
        <v>0</v>
      </c>
      <c r="J22">
        <f t="shared" ca="1" si="0"/>
        <v>0</v>
      </c>
      <c r="K22">
        <f t="shared" ca="1" si="0"/>
        <v>0</v>
      </c>
      <c r="L22">
        <f t="shared" ca="1" si="0"/>
        <v>0</v>
      </c>
      <c r="M22">
        <f t="shared" ca="1" si="0"/>
        <v>0</v>
      </c>
      <c r="N22">
        <f t="shared" ca="1" si="0"/>
        <v>0</v>
      </c>
      <c r="P22" cm="1">
        <f t="array" aca="1" ref="P22" ca="1">INDIRECT($A$1&amp;P$1&amp;$A22)</f>
        <v>0</v>
      </c>
      <c r="Q22" cm="1">
        <f t="array" aca="1" ref="Q22" ca="1">INDIRECT($A$1&amp;Q$1&amp;$A22)</f>
        <v>0</v>
      </c>
      <c r="R22" t="str" cm="1">
        <f t="array" aca="1" ref="R22" ca="1">INDIRECT($A$1&amp;R$1&amp;$A22)</f>
        <v>disponible</v>
      </c>
      <c r="S22" t="str" cm="1">
        <f t="array" aca="1" ref="S22" ca="1">INDIRECT($A$1&amp;S$1&amp;$A22)</f>
        <v>disponible</v>
      </c>
      <c r="T22" t="str" cm="1">
        <f t="array" aca="1" ref="T22" ca="1">INDIRECT($A$1&amp;T$1&amp;$A22)</f>
        <v>disponible</v>
      </c>
      <c r="U22" t="str" cm="1">
        <f t="array" aca="1" ref="U22" ca="1">INDIRECT($A$1&amp;U$1&amp;$A22)</f>
        <v>disponible</v>
      </c>
      <c r="V22" t="str" cm="1">
        <f t="array" aca="1" ref="V22" ca="1">INDIRECT($A$1&amp;V$1&amp;$A22)</f>
        <v>disponible</v>
      </c>
      <c r="W22" cm="1">
        <f t="array" aca="1" ref="W22" ca="1">INDIRECT($A$1&amp;W$1&amp;$A22)</f>
        <v>0</v>
      </c>
      <c r="X22" cm="1">
        <f t="array" aca="1" ref="X22" ca="1">INDIRECT($A$1&amp;X$1&amp;$A22)</f>
        <v>0</v>
      </c>
      <c r="Y22" t="str" cm="1">
        <f t="array" aca="1" ref="Y22" ca="1">INDIRECT($A$1&amp;Y$1&amp;$A22)</f>
        <v>disponible</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cm="1">
        <f t="array" aca="1" ref="AE22" ca="1">INDIRECT($A$1&amp;AE$1&amp;$A22)</f>
        <v>0</v>
      </c>
      <c r="AF22" t="str" cm="1">
        <f t="array" aca="1" ref="AF22" ca="1">INDIRECT($A$1&amp;AF$1&amp;$A22)</f>
        <v>disponible</v>
      </c>
      <c r="AG22" cm="1">
        <f t="array" aca="1" ref="AG22" ca="1">INDIRECT($A$1&amp;AG$1&amp;$A22)</f>
        <v>0</v>
      </c>
      <c r="AH22" t="str" cm="1">
        <f t="array" aca="1" ref="AH22" ca="1">INDIRECT($A$1&amp;AH$1&amp;$A22)</f>
        <v>disponible</v>
      </c>
      <c r="AI22" t="str" cm="1">
        <f t="array" aca="1" ref="AI22" ca="1">INDIRECT($A$1&amp;AI$1&amp;$A22)</f>
        <v>disponible</v>
      </c>
      <c r="AJ22" cm="1">
        <f t="array" aca="1" ref="AJ22" ca="1">INDIRECT($A$1&amp;AJ$1&amp;$A22)</f>
        <v>0</v>
      </c>
      <c r="AK22" t="str" cm="1">
        <f t="array" aca="1" ref="AK22" ca="1">INDIRECT($A$1&amp;AK$1&amp;$A22)</f>
        <v>disponible</v>
      </c>
      <c r="AM22">
        <f t="shared" ca="1" si="1"/>
        <v>0</v>
      </c>
      <c r="AN22">
        <f t="shared" ca="1" si="1"/>
        <v>0</v>
      </c>
      <c r="AO22">
        <f t="shared" ca="1" si="1"/>
        <v>0</v>
      </c>
      <c r="AP22">
        <f t="shared" ca="1" si="1"/>
        <v>0</v>
      </c>
      <c r="AQ22">
        <f t="shared" ca="1" si="1"/>
        <v>0</v>
      </c>
      <c r="AR22">
        <f t="shared" ca="1" si="1"/>
        <v>0</v>
      </c>
      <c r="AS22">
        <f t="shared" ca="1" si="1"/>
        <v>0</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0">
        <f t="shared" si="2"/>
        <v>8</v>
      </c>
      <c r="C23" t="str" cm="1">
        <f t="array" aca="1" ref="C23" ca="1">INDIRECT($A$1&amp;C$1&amp;$A23)</f>
        <v>marche_fada n'gourma</v>
      </c>
      <c r="D23">
        <f t="shared" ca="1" si="0"/>
        <v>0</v>
      </c>
      <c r="E23">
        <f t="shared" ca="1" si="0"/>
        <v>0</v>
      </c>
      <c r="F23">
        <f t="shared" ca="1" si="0"/>
        <v>0</v>
      </c>
      <c r="G23">
        <f t="shared" ca="1" si="0"/>
        <v>0</v>
      </c>
      <c r="H23">
        <f t="shared" ca="1" si="0"/>
        <v>0</v>
      </c>
      <c r="I23">
        <f t="shared" ca="1" si="0"/>
        <v>0</v>
      </c>
      <c r="J23">
        <f t="shared" ca="1" si="0"/>
        <v>0</v>
      </c>
      <c r="K23">
        <f t="shared" ca="1" si="0"/>
        <v>0</v>
      </c>
      <c r="L23">
        <f t="shared" ca="1" si="0"/>
        <v>0</v>
      </c>
      <c r="M23">
        <f t="shared" ca="1" si="0"/>
        <v>0</v>
      </c>
      <c r="N23">
        <f t="shared" ca="1" si="0"/>
        <v>0</v>
      </c>
      <c r="P23" cm="1">
        <f t="array" aca="1" ref="P23" ca="1">INDIRECT($A$1&amp;P$1&amp;$A23)</f>
        <v>0</v>
      </c>
      <c r="Q23" cm="1">
        <f t="array" aca="1" ref="Q23" ca="1">INDIRECT($A$1&amp;Q$1&amp;$A23)</f>
        <v>0</v>
      </c>
      <c r="R23" t="str" cm="1">
        <f t="array" aca="1" ref="R23" ca="1">INDIRECT($A$1&amp;R$1&amp;$A23)</f>
        <v>disponible</v>
      </c>
      <c r="S23" t="str" cm="1">
        <f t="array" aca="1" ref="S23" ca="1">INDIRECT($A$1&amp;S$1&amp;$A23)</f>
        <v>disponible</v>
      </c>
      <c r="T23" t="str" cm="1">
        <f t="array" aca="1" ref="T23" ca="1">INDIRECT($A$1&amp;T$1&amp;$A23)</f>
        <v>disponible</v>
      </c>
      <c r="U23" t="str" cm="1">
        <f t="array" aca="1" ref="U23" ca="1">INDIRECT($A$1&amp;U$1&amp;$A23)</f>
        <v>disponible</v>
      </c>
      <c r="V23" t="str" cm="1">
        <f t="array" aca="1" ref="V23" ca="1">INDIRECT($A$1&amp;V$1&amp;$A23)</f>
        <v>disponible</v>
      </c>
      <c r="W23" cm="1">
        <f t="array" aca="1" ref="W23" ca="1">INDIRECT($A$1&amp;W$1&amp;$A23)</f>
        <v>0</v>
      </c>
      <c r="X23" cm="1">
        <f t="array" aca="1" ref="X23" ca="1">INDIRECT($A$1&amp;X$1&amp;$A23)</f>
        <v>0</v>
      </c>
      <c r="Y23" t="str" cm="1">
        <f t="array" aca="1" ref="Y23" ca="1">INDIRECT($A$1&amp;Y$1&amp;$A23)</f>
        <v>disponible</v>
      </c>
      <c r="Z23" cm="1">
        <f t="array" aca="1" ref="Z23" ca="1">INDIRECT($A$1&amp;Z$1&amp;$A23)</f>
        <v>0</v>
      </c>
      <c r="AA23" cm="1">
        <f t="array" aca="1" ref="AA23" ca="1">INDIRECT($A$1&amp;AA$1&amp;$A23)</f>
        <v>0</v>
      </c>
      <c r="AB23" cm="1">
        <f t="array" aca="1" ref="AB23" ca="1">INDIRECT($A$1&amp;AB$1&amp;$A23)</f>
        <v>0</v>
      </c>
      <c r="AC23" cm="1">
        <f t="array" aca="1" ref="AC23" ca="1">INDIRECT($A$1&amp;AC$1&amp;$A23)</f>
        <v>0</v>
      </c>
      <c r="AD23" cm="1">
        <f t="array" aca="1" ref="AD23" ca="1">INDIRECT($A$1&amp;AD$1&amp;$A23)</f>
        <v>0</v>
      </c>
      <c r="AE23" cm="1">
        <f t="array" aca="1" ref="AE23" ca="1">INDIRECT($A$1&amp;AE$1&amp;$A23)</f>
        <v>0</v>
      </c>
      <c r="AF23" t="str" cm="1">
        <f t="array" aca="1" ref="AF23" ca="1">INDIRECT($A$1&amp;AF$1&amp;$A23)</f>
        <v>disponible</v>
      </c>
      <c r="AG23" t="str" cm="1">
        <f t="array" aca="1" ref="AG23" ca="1">INDIRECT($A$1&amp;AG$1&amp;$A23)</f>
        <v>disponible</v>
      </c>
      <c r="AH23" t="str" cm="1">
        <f t="array" aca="1" ref="AH23" ca="1">INDIRECT($A$1&amp;AH$1&amp;$A23)</f>
        <v>disponible</v>
      </c>
      <c r="AI23" t="str" cm="1">
        <f t="array" aca="1" ref="AI23" ca="1">INDIRECT($A$1&amp;AI$1&amp;$A23)</f>
        <v>disponible</v>
      </c>
      <c r="AJ23" cm="1">
        <f t="array" aca="1" ref="AJ23" ca="1">INDIRECT($A$1&amp;AJ$1&amp;$A23)</f>
        <v>0</v>
      </c>
      <c r="AK23" t="str" cm="1">
        <f t="array" aca="1" ref="AK23" ca="1">INDIRECT($A$1&amp;AK$1&amp;$A23)</f>
        <v>disponible</v>
      </c>
      <c r="AM23">
        <f t="shared" ca="1" si="1"/>
        <v>0</v>
      </c>
      <c r="AN23">
        <f t="shared" ca="1" si="1"/>
        <v>0</v>
      </c>
      <c r="AO23">
        <f t="shared" ca="1" si="1"/>
        <v>0</v>
      </c>
      <c r="AP23">
        <f t="shared" ca="1" si="1"/>
        <v>0</v>
      </c>
      <c r="AQ23">
        <f t="shared" ca="1" si="1"/>
        <v>0</v>
      </c>
      <c r="AR23">
        <f t="shared" ca="1" si="1"/>
        <v>0</v>
      </c>
      <c r="AS23">
        <f t="shared" ca="1" si="1"/>
        <v>0</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0">
        <f t="shared" si="2"/>
        <v>9</v>
      </c>
      <c r="C24" t="str" cm="1">
        <f t="array" aca="1" ref="C24" ca="1">INDIRECT($A$1&amp;C$1&amp;$A24)</f>
        <v>marche_fada n'gourma</v>
      </c>
      <c r="D24">
        <f t="shared" ca="1" si="0"/>
        <v>0</v>
      </c>
      <c r="E24">
        <f t="shared" ca="1" si="0"/>
        <v>0</v>
      </c>
      <c r="F24">
        <f t="shared" ca="1" si="0"/>
        <v>0</v>
      </c>
      <c r="G24">
        <f t="shared" ca="1" si="0"/>
        <v>0</v>
      </c>
      <c r="H24">
        <f t="shared" ca="1" si="0"/>
        <v>0</v>
      </c>
      <c r="I24">
        <f t="shared" ca="1" si="0"/>
        <v>0</v>
      </c>
      <c r="J24">
        <f t="shared" ca="1" si="0"/>
        <v>0</v>
      </c>
      <c r="K24">
        <f t="shared" ca="1" si="0"/>
        <v>0</v>
      </c>
      <c r="L24">
        <f t="shared" ca="1" si="0"/>
        <v>0</v>
      </c>
      <c r="M24">
        <f t="shared" ca="1" si="0"/>
        <v>0</v>
      </c>
      <c r="N24">
        <f t="shared" ca="1" si="0"/>
        <v>0</v>
      </c>
      <c r="P24" t="str" cm="1">
        <f t="array" aca="1" ref="P24" ca="1">INDIRECT($A$1&amp;P$1&amp;$A24)</f>
        <v>disponible</v>
      </c>
      <c r="Q24" t="str" cm="1">
        <f t="array" aca="1" ref="Q24" ca="1">INDIRECT($A$1&amp;Q$1&amp;$A24)</f>
        <v>disponible</v>
      </c>
      <c r="R24" cm="1">
        <f t="array" aca="1" ref="R24" ca="1">INDIRECT($A$1&amp;R$1&amp;$A24)</f>
        <v>0</v>
      </c>
      <c r="S24" cm="1">
        <f t="array" aca="1" ref="S24" ca="1">INDIRECT($A$1&amp;S$1&amp;$A24)</f>
        <v>0</v>
      </c>
      <c r="T24" cm="1">
        <f t="array" aca="1" ref="T24" ca="1">INDIRECT($A$1&amp;T$1&amp;$A24)</f>
        <v>0</v>
      </c>
      <c r="U24" cm="1">
        <f t="array" aca="1" ref="U24" ca="1">INDIRECT($A$1&amp;U$1&amp;$A24)</f>
        <v>0</v>
      </c>
      <c r="V24" cm="1">
        <f t="array" aca="1" ref="V24" ca="1">INDIRECT($A$1&amp;V$1&amp;$A24)</f>
        <v>0</v>
      </c>
      <c r="W24" cm="1">
        <f t="array" aca="1" ref="W24" ca="1">INDIRECT($A$1&amp;W$1&amp;$A24)</f>
        <v>0</v>
      </c>
      <c r="X24" cm="1">
        <f t="array" aca="1" ref="X24" ca="1">INDIRECT($A$1&amp;X$1&amp;$A24)</f>
        <v>0</v>
      </c>
      <c r="Y24" cm="1">
        <f t="array" aca="1" ref="Y24" ca="1">INDIRECT($A$1&amp;Y$1&amp;$A24)</f>
        <v>0</v>
      </c>
      <c r="Z24" t="str" cm="1">
        <f t="array" aca="1" ref="Z24" ca="1">INDIRECT($A$1&amp;Z$1&amp;$A24)</f>
        <v>disponible</v>
      </c>
      <c r="AA24" t="str" cm="1">
        <f t="array" aca="1" ref="AA24" ca="1">INDIRECT($A$1&amp;AA$1&amp;$A24)</f>
        <v>disponible</v>
      </c>
      <c r="AB24" t="str" cm="1">
        <f t="array" aca="1" ref="AB24" ca="1">INDIRECT($A$1&amp;AB$1&amp;$A24)</f>
        <v>disponible</v>
      </c>
      <c r="AC24" t="str" cm="1">
        <f t="array" aca="1" ref="AC24" ca="1">INDIRECT($A$1&amp;AC$1&amp;$A24)</f>
        <v>disponible</v>
      </c>
      <c r="AD24" t="str" cm="1">
        <f t="array" aca="1" ref="AD24" ca="1">INDIRECT($A$1&amp;AD$1&amp;$A24)</f>
        <v>disponible</v>
      </c>
      <c r="AE24" t="str" cm="1">
        <f t="array" aca="1" ref="AE24" ca="1">INDIRECT($A$1&amp;AE$1&amp;$A24)</f>
        <v>disponible</v>
      </c>
      <c r="AF24" cm="1">
        <f t="array" aca="1" ref="AF24" ca="1">INDIRECT($A$1&amp;AF$1&amp;$A24)</f>
        <v>0</v>
      </c>
      <c r="AG24" cm="1">
        <f t="array" aca="1" ref="AG24" ca="1">INDIRECT($A$1&amp;AG$1&amp;$A24)</f>
        <v>0</v>
      </c>
      <c r="AH24" cm="1">
        <f t="array" aca="1" ref="AH24" ca="1">INDIRECT($A$1&amp;AH$1&amp;$A24)</f>
        <v>0</v>
      </c>
      <c r="AI24" cm="1">
        <f t="array" aca="1" ref="AI24" ca="1">INDIRECT($A$1&amp;AI$1&amp;$A24)</f>
        <v>0</v>
      </c>
      <c r="AJ24" t="str" cm="1">
        <f t="array" aca="1" ref="AJ24" ca="1">INDIRECT($A$1&amp;AJ$1&amp;$A24)</f>
        <v>disponible</v>
      </c>
      <c r="AK24" cm="1">
        <f t="array" aca="1" ref="AK24" ca="1">INDIRECT($A$1&amp;AK$1&amp;$A24)</f>
        <v>0</v>
      </c>
      <c r="AM24">
        <f t="shared" ca="1" si="1"/>
        <v>0</v>
      </c>
      <c r="AN24">
        <f t="shared" ca="1" si="1"/>
        <v>0</v>
      </c>
      <c r="AO24">
        <f t="shared" ca="1" si="1"/>
        <v>0</v>
      </c>
      <c r="AP24">
        <f t="shared" ca="1" si="1"/>
        <v>0</v>
      </c>
      <c r="AQ24">
        <f t="shared" ca="1" si="1"/>
        <v>0</v>
      </c>
      <c r="AR24">
        <f t="shared" ca="1" si="1"/>
        <v>0</v>
      </c>
      <c r="AS24">
        <f t="shared" ca="1" si="1"/>
        <v>0</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0">
        <f t="shared" si="2"/>
        <v>10</v>
      </c>
      <c r="C25" t="str" cm="1">
        <f t="array" aca="1" ref="C25" ca="1">INDIRECT($A$1&amp;C$1&amp;$A25)</f>
        <v>marche_fada n'gourma</v>
      </c>
      <c r="D25">
        <f t="shared" ca="1" si="0"/>
        <v>0</v>
      </c>
      <c r="E25">
        <f t="shared" ca="1" si="0"/>
        <v>0</v>
      </c>
      <c r="F25">
        <f t="shared" ca="1" si="0"/>
        <v>0</v>
      </c>
      <c r="G25">
        <f t="shared" ca="1" si="0"/>
        <v>0</v>
      </c>
      <c r="H25">
        <f t="shared" ca="1" si="0"/>
        <v>0</v>
      </c>
      <c r="I25">
        <f t="shared" ca="1" si="0"/>
        <v>0</v>
      </c>
      <c r="J25">
        <f t="shared" ca="1" si="0"/>
        <v>0</v>
      </c>
      <c r="K25">
        <f t="shared" ca="1" si="0"/>
        <v>0</v>
      </c>
      <c r="L25">
        <f t="shared" ca="1" si="0"/>
        <v>0</v>
      </c>
      <c r="M25">
        <f t="shared" ca="1" si="0"/>
        <v>0</v>
      </c>
      <c r="N25">
        <f t="shared" ca="1" si="0"/>
        <v>0</v>
      </c>
      <c r="P25" t="str" cm="1">
        <f t="array" aca="1" ref="P25" ca="1">INDIRECT($A$1&amp;P$1&amp;$A25)</f>
        <v>disponible</v>
      </c>
      <c r="Q25" t="str" cm="1">
        <f t="array" aca="1" ref="Q25" ca="1">INDIRECT($A$1&amp;Q$1&amp;$A25)</f>
        <v>disponible</v>
      </c>
      <c r="R25" cm="1">
        <f t="array" aca="1" ref="R25" ca="1">INDIRECT($A$1&amp;R$1&amp;$A25)</f>
        <v>0</v>
      </c>
      <c r="S25" cm="1">
        <f t="array" aca="1" ref="S25" ca="1">INDIRECT($A$1&amp;S$1&amp;$A25)</f>
        <v>0</v>
      </c>
      <c r="T25" cm="1">
        <f t="array" aca="1" ref="T25" ca="1">INDIRECT($A$1&amp;T$1&amp;$A25)</f>
        <v>0</v>
      </c>
      <c r="U25" cm="1">
        <f t="array" aca="1" ref="U25" ca="1">INDIRECT($A$1&amp;U$1&amp;$A25)</f>
        <v>0</v>
      </c>
      <c r="V25" cm="1">
        <f t="array" aca="1" ref="V25" ca="1">INDIRECT($A$1&amp;V$1&amp;$A25)</f>
        <v>0</v>
      </c>
      <c r="W25" cm="1">
        <f t="array" aca="1" ref="W25" ca="1">INDIRECT($A$1&amp;W$1&amp;$A25)</f>
        <v>0</v>
      </c>
      <c r="X25" cm="1">
        <f t="array" aca="1" ref="X25" ca="1">INDIRECT($A$1&amp;X$1&amp;$A25)</f>
        <v>0</v>
      </c>
      <c r="Y25" cm="1">
        <f t="array" aca="1" ref="Y25" ca="1">INDIRECT($A$1&amp;Y$1&amp;$A25)</f>
        <v>0</v>
      </c>
      <c r="Z25" t="str" cm="1">
        <f t="array" aca="1" ref="Z25" ca="1">INDIRECT($A$1&amp;Z$1&amp;$A25)</f>
        <v>disponible</v>
      </c>
      <c r="AA25" t="str" cm="1">
        <f t="array" aca="1" ref="AA25" ca="1">INDIRECT($A$1&amp;AA$1&amp;$A25)</f>
        <v>disponible</v>
      </c>
      <c r="AB25" t="str" cm="1">
        <f t="array" aca="1" ref="AB25" ca="1">INDIRECT($A$1&amp;AB$1&amp;$A25)</f>
        <v>disponible</v>
      </c>
      <c r="AC25" t="str" cm="1">
        <f t="array" aca="1" ref="AC25" ca="1">INDIRECT($A$1&amp;AC$1&amp;$A25)</f>
        <v>disponible</v>
      </c>
      <c r="AD25" t="str" cm="1">
        <f t="array" aca="1" ref="AD25" ca="1">INDIRECT($A$1&amp;AD$1&amp;$A25)</f>
        <v>disponible</v>
      </c>
      <c r="AE25" t="str" cm="1">
        <f t="array" aca="1" ref="AE25" ca="1">INDIRECT($A$1&amp;AE$1&amp;$A25)</f>
        <v>disponible</v>
      </c>
      <c r="AF25" cm="1">
        <f t="array" aca="1" ref="AF25" ca="1">INDIRECT($A$1&amp;AF$1&amp;$A25)</f>
        <v>0</v>
      </c>
      <c r="AG25" cm="1">
        <f t="array" aca="1" ref="AG25" ca="1">INDIRECT($A$1&amp;AG$1&amp;$A25)</f>
        <v>0</v>
      </c>
      <c r="AH25" cm="1">
        <f t="array" aca="1" ref="AH25" ca="1">INDIRECT($A$1&amp;AH$1&amp;$A25)</f>
        <v>0</v>
      </c>
      <c r="AI25" cm="1">
        <f t="array" aca="1" ref="AI25" ca="1">INDIRECT($A$1&amp;AI$1&amp;$A25)</f>
        <v>0</v>
      </c>
      <c r="AJ25" t="str" cm="1">
        <f t="array" aca="1" ref="AJ25" ca="1">INDIRECT($A$1&amp;AJ$1&amp;$A25)</f>
        <v>disponible</v>
      </c>
      <c r="AK25" cm="1">
        <f t="array" aca="1" ref="AK25" ca="1">INDIRECT($A$1&amp;AK$1&amp;$A25)</f>
        <v>0</v>
      </c>
      <c r="AM25">
        <f t="shared" ca="1" si="1"/>
        <v>0</v>
      </c>
      <c r="AN25">
        <f t="shared" ca="1" si="1"/>
        <v>0</v>
      </c>
      <c r="AO25">
        <f t="shared" ca="1" si="1"/>
        <v>0</v>
      </c>
      <c r="AP25">
        <f t="shared" ca="1" si="1"/>
        <v>0</v>
      </c>
      <c r="AQ25">
        <f t="shared" ca="1" si="1"/>
        <v>0</v>
      </c>
      <c r="AR25">
        <f t="shared" ca="1" si="1"/>
        <v>0</v>
      </c>
      <c r="AS25">
        <f t="shared" ca="1" si="1"/>
        <v>0</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0">
        <f t="shared" si="2"/>
        <v>11</v>
      </c>
      <c r="C26" t="str" cm="1">
        <f t="array" aca="1" ref="C26" ca="1">INDIRECT($A$1&amp;C$1&amp;$A26)</f>
        <v>marche_fada n'gourma</v>
      </c>
      <c r="D26">
        <f t="shared" ca="1" si="0"/>
        <v>0</v>
      </c>
      <c r="E26">
        <f t="shared" ca="1" si="0"/>
        <v>0</v>
      </c>
      <c r="F26">
        <f t="shared" ca="1" si="0"/>
        <v>0</v>
      </c>
      <c r="G26">
        <f t="shared" ca="1" si="0"/>
        <v>0</v>
      </c>
      <c r="H26">
        <f t="shared" ca="1" si="0"/>
        <v>0</v>
      </c>
      <c r="I26">
        <f t="shared" ca="1" si="0"/>
        <v>0</v>
      </c>
      <c r="J26">
        <f t="shared" ca="1" si="0"/>
        <v>0</v>
      </c>
      <c r="K26">
        <f t="shared" ca="1" si="0"/>
        <v>0</v>
      </c>
      <c r="L26">
        <f t="shared" ca="1" si="0"/>
        <v>0</v>
      </c>
      <c r="M26">
        <f t="shared" ca="1" si="0"/>
        <v>0</v>
      </c>
      <c r="N26">
        <f t="shared" ca="1" si="0"/>
        <v>0</v>
      </c>
      <c r="P26" t="str" cm="1">
        <f t="array" aca="1" ref="P26" ca="1">INDIRECT($A$1&amp;P$1&amp;$A26)</f>
        <v>disponible</v>
      </c>
      <c r="Q26" t="str" cm="1">
        <f t="array" aca="1" ref="Q26" ca="1">INDIRECT($A$1&amp;Q$1&amp;$A26)</f>
        <v>peudisponible</v>
      </c>
      <c r="R26" cm="1">
        <f t="array" aca="1" ref="R26" ca="1">INDIRECT($A$1&amp;R$1&amp;$A26)</f>
        <v>0</v>
      </c>
      <c r="S26" cm="1">
        <f t="array" aca="1" ref="S26" ca="1">INDIRECT($A$1&amp;S$1&amp;$A26)</f>
        <v>0</v>
      </c>
      <c r="T26" cm="1">
        <f t="array" aca="1" ref="T26" ca="1">INDIRECT($A$1&amp;T$1&amp;$A26)</f>
        <v>0</v>
      </c>
      <c r="U26" cm="1">
        <f t="array" aca="1" ref="U26" ca="1">INDIRECT($A$1&amp;U$1&amp;$A26)</f>
        <v>0</v>
      </c>
      <c r="V26" cm="1">
        <f t="array" aca="1" ref="V26" ca="1">INDIRECT($A$1&amp;V$1&amp;$A26)</f>
        <v>0</v>
      </c>
      <c r="W26" cm="1">
        <f t="array" aca="1" ref="W26" ca="1">INDIRECT($A$1&amp;W$1&amp;$A26)</f>
        <v>0</v>
      </c>
      <c r="X26" cm="1">
        <f t="array" aca="1" ref="X26" ca="1">INDIRECT($A$1&amp;X$1&amp;$A26)</f>
        <v>0</v>
      </c>
      <c r="Y26" cm="1">
        <f t="array" aca="1" ref="Y26" ca="1">INDIRECT($A$1&amp;Y$1&amp;$A26)</f>
        <v>0</v>
      </c>
      <c r="Z26" t="str" cm="1">
        <f t="array" aca="1" ref="Z26" ca="1">INDIRECT($A$1&amp;Z$1&amp;$A26)</f>
        <v>disponible</v>
      </c>
      <c r="AA26" t="str" cm="1">
        <f t="array" aca="1" ref="AA26" ca="1">INDIRECT($A$1&amp;AA$1&amp;$A26)</f>
        <v>disponible</v>
      </c>
      <c r="AB26" cm="1">
        <f t="array" aca="1" ref="AB26" ca="1">INDIRECT($A$1&amp;AB$1&amp;$A26)</f>
        <v>0</v>
      </c>
      <c r="AC26" t="str" cm="1">
        <f t="array" aca="1" ref="AC26" ca="1">INDIRECT($A$1&amp;AC$1&amp;$A26)</f>
        <v>disponible</v>
      </c>
      <c r="AD26" t="str" cm="1">
        <f t="array" aca="1" ref="AD26" ca="1">INDIRECT($A$1&amp;AD$1&amp;$A26)</f>
        <v>disponible</v>
      </c>
      <c r="AE26" t="str" cm="1">
        <f t="array" aca="1" ref="AE26" ca="1">INDIRECT($A$1&amp;AE$1&amp;$A26)</f>
        <v>disponible</v>
      </c>
      <c r="AF26" t="str" cm="1">
        <f t="array" aca="1" ref="AF26" ca="1">INDIRECT($A$1&amp;AF$1&amp;$A26)</f>
        <v>disponible</v>
      </c>
      <c r="AG26" t="str" cm="1">
        <f t="array" aca="1" ref="AG26" ca="1">INDIRECT($A$1&amp;AG$1&amp;$A26)</f>
        <v>disponible</v>
      </c>
      <c r="AH26" t="str" cm="1">
        <f t="array" aca="1" ref="AH26" ca="1">INDIRECT($A$1&amp;AH$1&amp;$A26)</f>
        <v>disponible</v>
      </c>
      <c r="AI26" t="str" cm="1">
        <f t="array" aca="1" ref="AI26" ca="1">INDIRECT($A$1&amp;AI$1&amp;$A26)</f>
        <v>disponible</v>
      </c>
      <c r="AJ26" t="str" cm="1">
        <f t="array" aca="1" ref="AJ26" ca="1">INDIRECT($A$1&amp;AJ$1&amp;$A26)</f>
        <v>disponible</v>
      </c>
      <c r="AK26" t="str" cm="1">
        <f t="array" aca="1" ref="AK26" ca="1">INDIRECT($A$1&amp;AK$1&amp;$A26)</f>
        <v>disponible</v>
      </c>
      <c r="AM26">
        <f t="shared" ca="1" si="1"/>
        <v>0</v>
      </c>
      <c r="AN26">
        <f t="shared" ca="1" si="1"/>
        <v>0</v>
      </c>
      <c r="AO26">
        <f t="shared" ca="1" si="1"/>
        <v>0</v>
      </c>
      <c r="AP26">
        <f t="shared" ca="1" si="1"/>
        <v>0</v>
      </c>
      <c r="AQ26">
        <f t="shared" ca="1" si="1"/>
        <v>0</v>
      </c>
      <c r="AR26">
        <f t="shared" ca="1" si="1"/>
        <v>0</v>
      </c>
      <c r="AS26">
        <f t="shared" ca="1" si="1"/>
        <v>0</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0">
        <f t="shared" si="2"/>
        <v>12</v>
      </c>
      <c r="C27" t="str" cm="1">
        <f t="array" aca="1" ref="C27" ca="1">INDIRECT($A$1&amp;C$1&amp;$A27)</f>
        <v>marche_fada n'gourma</v>
      </c>
      <c r="D27">
        <f t="shared" ca="1" si="0"/>
        <v>0</v>
      </c>
      <c r="E27">
        <f t="shared" ca="1" si="0"/>
        <v>0</v>
      </c>
      <c r="F27">
        <f t="shared" ca="1" si="0"/>
        <v>0</v>
      </c>
      <c r="G27">
        <f t="shared" ca="1" si="0"/>
        <v>0</v>
      </c>
      <c r="H27">
        <f t="shared" ca="1" si="0"/>
        <v>0</v>
      </c>
      <c r="I27">
        <f t="shared" ca="1" si="0"/>
        <v>0</v>
      </c>
      <c r="J27">
        <f t="shared" ca="1" si="0"/>
        <v>0</v>
      </c>
      <c r="K27">
        <f t="shared" ca="1" si="0"/>
        <v>0</v>
      </c>
      <c r="L27">
        <f t="shared" ca="1" si="0"/>
        <v>0</v>
      </c>
      <c r="M27">
        <f t="shared" ca="1" si="0"/>
        <v>0</v>
      </c>
      <c r="N27">
        <f t="shared" ca="1" si="0"/>
        <v>0</v>
      </c>
      <c r="P27" cm="1">
        <f t="array" aca="1" ref="P27" ca="1">INDIRECT($A$1&amp;P$1&amp;$A27)</f>
        <v>0</v>
      </c>
      <c r="Q27" cm="1">
        <f t="array" aca="1" ref="Q27" ca="1">INDIRECT($A$1&amp;Q$1&amp;$A27)</f>
        <v>0</v>
      </c>
      <c r="R27" cm="1">
        <f t="array" aca="1" ref="R27" ca="1">INDIRECT($A$1&amp;R$1&amp;$A27)</f>
        <v>0</v>
      </c>
      <c r="S27" t="str" cm="1">
        <f t="array" aca="1" ref="S27" ca="1">INDIRECT($A$1&amp;S$1&amp;$A27)</f>
        <v>disponible</v>
      </c>
      <c r="T27" t="str" cm="1">
        <f t="array" aca="1" ref="T27" ca="1">INDIRECT($A$1&amp;T$1&amp;$A27)</f>
        <v>disponible</v>
      </c>
      <c r="U27" t="str" cm="1">
        <f t="array" aca="1" ref="U27" ca="1">INDIRECT($A$1&amp;U$1&amp;$A27)</f>
        <v>disponible</v>
      </c>
      <c r="V27" t="str" cm="1">
        <f t="array" aca="1" ref="V27" ca="1">INDIRECT($A$1&amp;V$1&amp;$A27)</f>
        <v>disponible</v>
      </c>
      <c r="W27" cm="1">
        <f t="array" aca="1" ref="W27" ca="1">INDIRECT($A$1&amp;W$1&amp;$A27)</f>
        <v>0</v>
      </c>
      <c r="X27" cm="1">
        <f t="array" aca="1" ref="X27" ca="1">INDIRECT($A$1&amp;X$1&amp;$A27)</f>
        <v>0</v>
      </c>
      <c r="Y27" t="str" cm="1">
        <f t="array" aca="1" ref="Y27" ca="1">INDIRECT($A$1&amp;Y$1&amp;$A27)</f>
        <v>disponible</v>
      </c>
      <c r="Z27" cm="1">
        <f t="array" aca="1" ref="Z27" ca="1">INDIRECT($A$1&amp;Z$1&amp;$A27)</f>
        <v>0</v>
      </c>
      <c r="AA27" cm="1">
        <f t="array" aca="1" ref="AA27" ca="1">INDIRECT($A$1&amp;AA$1&amp;$A27)</f>
        <v>0</v>
      </c>
      <c r="AB27" cm="1">
        <f t="array" aca="1" ref="AB27" ca="1">INDIRECT($A$1&amp;AB$1&amp;$A27)</f>
        <v>0</v>
      </c>
      <c r="AC27" cm="1">
        <f t="array" aca="1" ref="AC27" ca="1">INDIRECT($A$1&amp;AC$1&amp;$A27)</f>
        <v>0</v>
      </c>
      <c r="AD27" cm="1">
        <f t="array" aca="1" ref="AD27" ca="1">INDIRECT($A$1&amp;AD$1&amp;$A27)</f>
        <v>0</v>
      </c>
      <c r="AE27" cm="1">
        <f t="array" aca="1" ref="AE27" ca="1">INDIRECT($A$1&amp;AE$1&amp;$A27)</f>
        <v>0</v>
      </c>
      <c r="AF27" cm="1">
        <f t="array" aca="1" ref="AF27" ca="1">INDIRECT($A$1&amp;AF$1&amp;$A27)</f>
        <v>0</v>
      </c>
      <c r="AG27" cm="1">
        <f t="array" aca="1" ref="AG27" ca="1">INDIRECT($A$1&amp;AG$1&amp;$A27)</f>
        <v>0</v>
      </c>
      <c r="AH27" cm="1">
        <f t="array" aca="1" ref="AH27" ca="1">INDIRECT($A$1&amp;AH$1&amp;$A27)</f>
        <v>0</v>
      </c>
      <c r="AI27" cm="1">
        <f t="array" aca="1" ref="AI27" ca="1">INDIRECT($A$1&amp;AI$1&amp;$A27)</f>
        <v>0</v>
      </c>
      <c r="AJ27" cm="1">
        <f t="array" aca="1" ref="AJ27" ca="1">INDIRECT($A$1&amp;AJ$1&amp;$A27)</f>
        <v>0</v>
      </c>
      <c r="AK27" cm="1">
        <f t="array" aca="1" ref="AK27" ca="1">INDIRECT($A$1&amp;AK$1&amp;$A27)</f>
        <v>0</v>
      </c>
      <c r="AM27">
        <f t="shared" ca="1" si="1"/>
        <v>0</v>
      </c>
      <c r="AN27">
        <f t="shared" ca="1" si="1"/>
        <v>0</v>
      </c>
      <c r="AO27">
        <f t="shared" ca="1" si="1"/>
        <v>0</v>
      </c>
      <c r="AP27">
        <f t="shared" ca="1" si="1"/>
        <v>0</v>
      </c>
      <c r="AQ27">
        <f t="shared" ca="1" si="1"/>
        <v>0</v>
      </c>
      <c r="AR27">
        <f t="shared" ca="1" si="1"/>
        <v>0</v>
      </c>
      <c r="AS27">
        <f t="shared" ca="1" si="1"/>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0">
        <f t="shared" si="2"/>
        <v>13</v>
      </c>
      <c r="C28" t="str" cm="1">
        <f t="array" aca="1" ref="C28" ca="1">INDIRECT($A$1&amp;C$1&amp;$A28)</f>
        <v>marche_fada n'gourma</v>
      </c>
      <c r="D28">
        <f t="shared" ca="1" si="0"/>
        <v>0</v>
      </c>
      <c r="E28">
        <f t="shared" ca="1" si="0"/>
        <v>0</v>
      </c>
      <c r="F28">
        <f t="shared" ca="1" si="0"/>
        <v>0</v>
      </c>
      <c r="G28">
        <f t="shared" ca="1" si="0"/>
        <v>0</v>
      </c>
      <c r="H28">
        <f t="shared" ca="1" si="0"/>
        <v>0</v>
      </c>
      <c r="I28">
        <f t="shared" ca="1" si="0"/>
        <v>0</v>
      </c>
      <c r="J28">
        <f t="shared" ca="1" si="0"/>
        <v>0</v>
      </c>
      <c r="K28">
        <f t="shared" ca="1" si="0"/>
        <v>0</v>
      </c>
      <c r="L28">
        <f t="shared" ca="1" si="0"/>
        <v>0</v>
      </c>
      <c r="M28">
        <f t="shared" ca="1" si="0"/>
        <v>0</v>
      </c>
      <c r="N28">
        <f t="shared" ca="1" si="0"/>
        <v>0</v>
      </c>
      <c r="P28" t="str" cm="1">
        <f t="array" aca="1" ref="P28" ca="1">INDIRECT($A$1&amp;P$1&amp;$A28)</f>
        <v>disponible</v>
      </c>
      <c r="Q28" t="str" cm="1">
        <f t="array" aca="1" ref="Q28" ca="1">INDIRECT($A$1&amp;Q$1&amp;$A28)</f>
        <v>disponible</v>
      </c>
      <c r="R28" cm="1">
        <f t="array" aca="1" ref="R28" ca="1">INDIRECT($A$1&amp;R$1&amp;$A28)</f>
        <v>0</v>
      </c>
      <c r="S28" cm="1">
        <f t="array" aca="1" ref="S28" ca="1">INDIRECT($A$1&amp;S$1&amp;$A28)</f>
        <v>0</v>
      </c>
      <c r="T28" cm="1">
        <f t="array" aca="1" ref="T28" ca="1">INDIRECT($A$1&amp;T$1&amp;$A28)</f>
        <v>0</v>
      </c>
      <c r="U28" cm="1">
        <f t="array" aca="1" ref="U28" ca="1">INDIRECT($A$1&amp;U$1&amp;$A28)</f>
        <v>0</v>
      </c>
      <c r="V28" cm="1">
        <f t="array" aca="1" ref="V28" ca="1">INDIRECT($A$1&amp;V$1&amp;$A28)</f>
        <v>0</v>
      </c>
      <c r="W28" cm="1">
        <f t="array" aca="1" ref="W28" ca="1">INDIRECT($A$1&amp;W$1&amp;$A28)</f>
        <v>0</v>
      </c>
      <c r="X28" cm="1">
        <f t="array" aca="1" ref="X28" ca="1">INDIRECT($A$1&amp;X$1&amp;$A28)</f>
        <v>0</v>
      </c>
      <c r="Y28" cm="1">
        <f t="array" aca="1" ref="Y28" ca="1">INDIRECT($A$1&amp;Y$1&amp;$A28)</f>
        <v>0</v>
      </c>
      <c r="Z28" t="str" cm="1">
        <f t="array" aca="1" ref="Z28" ca="1">INDIRECT($A$1&amp;Z$1&amp;$A28)</f>
        <v>disponible</v>
      </c>
      <c r="AA28" t="str" cm="1">
        <f t="array" aca="1" ref="AA28" ca="1">INDIRECT($A$1&amp;AA$1&amp;$A28)</f>
        <v>disponible</v>
      </c>
      <c r="AB28" t="str" cm="1">
        <f t="array" aca="1" ref="AB28" ca="1">INDIRECT($A$1&amp;AB$1&amp;$A28)</f>
        <v>disponible</v>
      </c>
      <c r="AC28" t="str" cm="1">
        <f t="array" aca="1" ref="AC28" ca="1">INDIRECT($A$1&amp;AC$1&amp;$A28)</f>
        <v>disponible</v>
      </c>
      <c r="AD28" t="str" cm="1">
        <f t="array" aca="1" ref="AD28" ca="1">INDIRECT($A$1&amp;AD$1&amp;$A28)</f>
        <v>disponible</v>
      </c>
      <c r="AE28" t="str" cm="1">
        <f t="array" aca="1" ref="AE28" ca="1">INDIRECT($A$1&amp;AE$1&amp;$A28)</f>
        <v>disponible</v>
      </c>
      <c r="AF28" cm="1">
        <f t="array" aca="1" ref="AF28" ca="1">INDIRECT($A$1&amp;AF$1&amp;$A28)</f>
        <v>0</v>
      </c>
      <c r="AG28" cm="1">
        <f t="array" aca="1" ref="AG28" ca="1">INDIRECT($A$1&amp;AG$1&amp;$A28)</f>
        <v>0</v>
      </c>
      <c r="AH28" cm="1">
        <f t="array" aca="1" ref="AH28" ca="1">INDIRECT($A$1&amp;AH$1&amp;$A28)</f>
        <v>0</v>
      </c>
      <c r="AI28" cm="1">
        <f t="array" aca="1" ref="AI28" ca="1">INDIRECT($A$1&amp;AI$1&amp;$A28)</f>
        <v>0</v>
      </c>
      <c r="AJ28" t="str" cm="1">
        <f t="array" aca="1" ref="AJ28" ca="1">INDIRECT($A$1&amp;AJ$1&amp;$A28)</f>
        <v>disponible</v>
      </c>
      <c r="AK28" cm="1">
        <f t="array" aca="1" ref="AK28" ca="1">INDIRECT($A$1&amp;AK$1&amp;$A28)</f>
        <v>0</v>
      </c>
      <c r="AM28">
        <f t="shared" ca="1" si="1"/>
        <v>0</v>
      </c>
      <c r="AN28">
        <f t="shared" ca="1" si="1"/>
        <v>0</v>
      </c>
      <c r="AO28">
        <f t="shared" ca="1" si="1"/>
        <v>0</v>
      </c>
      <c r="AP28">
        <f t="shared" ca="1" si="1"/>
        <v>0</v>
      </c>
      <c r="AQ28">
        <f t="shared" ca="1" si="1"/>
        <v>0</v>
      </c>
      <c r="AR28">
        <f t="shared" ca="1" si="1"/>
        <v>0</v>
      </c>
      <c r="AS28">
        <f t="shared" ca="1" si="1"/>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0">
        <f t="shared" si="2"/>
        <v>14</v>
      </c>
      <c r="C29" t="str" cm="1">
        <f t="array" aca="1" ref="C29" ca="1">INDIRECT($A$1&amp;C$1&amp;$A29)</f>
        <v>marche_fada n'gourma</v>
      </c>
      <c r="D29">
        <f t="shared" ca="1" si="0"/>
        <v>0</v>
      </c>
      <c r="E29">
        <f t="shared" ca="1" si="0"/>
        <v>0</v>
      </c>
      <c r="F29">
        <f t="shared" ca="1" si="0"/>
        <v>0</v>
      </c>
      <c r="G29">
        <f t="shared" ca="1" si="0"/>
        <v>0</v>
      </c>
      <c r="H29">
        <f t="shared" ca="1" si="0"/>
        <v>0</v>
      </c>
      <c r="I29">
        <f t="shared" ca="1" si="0"/>
        <v>0</v>
      </c>
      <c r="J29">
        <f t="shared" ca="1" si="0"/>
        <v>0</v>
      </c>
      <c r="K29">
        <f t="shared" ca="1" si="0"/>
        <v>0</v>
      </c>
      <c r="L29">
        <f t="shared" ca="1" si="0"/>
        <v>0</v>
      </c>
      <c r="M29">
        <f t="shared" ca="1" si="0"/>
        <v>0</v>
      </c>
      <c r="N29">
        <f t="shared" ca="1" si="0"/>
        <v>0</v>
      </c>
      <c r="P29" cm="1">
        <f t="array" aca="1" ref="P29" ca="1">INDIRECT($A$1&amp;P$1&amp;$A29)</f>
        <v>0</v>
      </c>
      <c r="Q29" cm="1">
        <f t="array" aca="1" ref="Q29" ca="1">INDIRECT($A$1&amp;Q$1&amp;$A29)</f>
        <v>0</v>
      </c>
      <c r="R29" cm="1">
        <f t="array" aca="1" ref="R29" ca="1">INDIRECT($A$1&amp;R$1&amp;$A29)</f>
        <v>0</v>
      </c>
      <c r="S29" cm="1">
        <f t="array" aca="1" ref="S29" ca="1">INDIRECT($A$1&amp;S$1&amp;$A29)</f>
        <v>0</v>
      </c>
      <c r="T29" cm="1">
        <f t="array" aca="1" ref="T29" ca="1">INDIRECT($A$1&amp;T$1&amp;$A29)</f>
        <v>0</v>
      </c>
      <c r="U29" cm="1">
        <f t="array" aca="1" ref="U29" ca="1">INDIRECT($A$1&amp;U$1&amp;$A29)</f>
        <v>0</v>
      </c>
      <c r="V29" cm="1">
        <f t="array" aca="1" ref="V29" ca="1">INDIRECT($A$1&amp;V$1&amp;$A29)</f>
        <v>0</v>
      </c>
      <c r="W29" t="str" cm="1">
        <f t="array" aca="1" ref="W29" ca="1">INDIRECT($A$1&amp;W$1&amp;$A29)</f>
        <v>disponible</v>
      </c>
      <c r="X29" t="str" cm="1">
        <f t="array" aca="1" ref="X29" ca="1">INDIRECT($A$1&amp;X$1&amp;$A29)</f>
        <v>disponible</v>
      </c>
      <c r="Y29" cm="1">
        <f t="array" aca="1" ref="Y29" ca="1">INDIRECT($A$1&amp;Y$1&amp;$A29)</f>
        <v>0</v>
      </c>
      <c r="Z29" cm="1">
        <f t="array" aca="1" ref="Z29" ca="1">INDIRECT($A$1&amp;Z$1&amp;$A29)</f>
        <v>0</v>
      </c>
      <c r="AA29" cm="1">
        <f t="array" aca="1" ref="AA29" ca="1">INDIRECT($A$1&amp;AA$1&amp;$A29)</f>
        <v>0</v>
      </c>
      <c r="AB29" cm="1">
        <f t="array" aca="1" ref="AB29" ca="1">INDIRECT($A$1&amp;AB$1&amp;$A29)</f>
        <v>0</v>
      </c>
      <c r="AC29" cm="1">
        <f t="array" aca="1" ref="AC29" ca="1">INDIRECT($A$1&amp;AC$1&amp;$A29)</f>
        <v>0</v>
      </c>
      <c r="AD29" cm="1">
        <f t="array" aca="1" ref="AD29" ca="1">INDIRECT($A$1&amp;AD$1&amp;$A29)</f>
        <v>0</v>
      </c>
      <c r="AE29" cm="1">
        <f t="array" aca="1" ref="AE29" ca="1">INDIRECT($A$1&amp;AE$1&amp;$A29)</f>
        <v>0</v>
      </c>
      <c r="AF29" cm="1">
        <f t="array" aca="1" ref="AF29" ca="1">INDIRECT($A$1&amp;AF$1&amp;$A29)</f>
        <v>0</v>
      </c>
      <c r="AG29" cm="1">
        <f t="array" aca="1" ref="AG29" ca="1">INDIRECT($A$1&amp;AG$1&amp;$A29)</f>
        <v>0</v>
      </c>
      <c r="AH29" cm="1">
        <f t="array" aca="1" ref="AH29" ca="1">INDIRECT($A$1&amp;AH$1&amp;$A29)</f>
        <v>0</v>
      </c>
      <c r="AI29" cm="1">
        <f t="array" aca="1" ref="AI29" ca="1">INDIRECT($A$1&amp;AI$1&amp;$A29)</f>
        <v>0</v>
      </c>
      <c r="AJ29" cm="1">
        <f t="array" aca="1" ref="AJ29" ca="1">INDIRECT($A$1&amp;AJ$1&amp;$A29)</f>
        <v>0</v>
      </c>
      <c r="AK29" cm="1">
        <f t="array" aca="1" ref="AK29" ca="1">INDIRECT($A$1&amp;AK$1&amp;$A29)</f>
        <v>0</v>
      </c>
      <c r="AM29">
        <f t="shared" ca="1" si="1"/>
        <v>0</v>
      </c>
      <c r="AN29">
        <f t="shared" ca="1" si="1"/>
        <v>0</v>
      </c>
      <c r="AO29">
        <f t="shared" ca="1" si="1"/>
        <v>0</v>
      </c>
      <c r="AP29">
        <f t="shared" ca="1" si="1"/>
        <v>0</v>
      </c>
      <c r="AQ29">
        <f t="shared" ca="1" si="1"/>
        <v>0</v>
      </c>
      <c r="AR29">
        <f t="shared" ca="1" si="1"/>
        <v>0</v>
      </c>
      <c r="AS29">
        <f t="shared" ca="1" si="1"/>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0">
        <f t="shared" si="2"/>
        <v>15</v>
      </c>
      <c r="C30" t="str" cm="1">
        <f t="array" aca="1" ref="C30" ca="1">INDIRECT($A$1&amp;C$1&amp;$A30)</f>
        <v>marche_fada n'gourma</v>
      </c>
      <c r="D30">
        <f t="shared" ca="1" si="0"/>
        <v>0</v>
      </c>
      <c r="E30">
        <f t="shared" ca="1" si="0"/>
        <v>0</v>
      </c>
      <c r="F30">
        <f t="shared" ca="1" si="0"/>
        <v>0</v>
      </c>
      <c r="G30">
        <f t="shared" ca="1" si="0"/>
        <v>0</v>
      </c>
      <c r="H30">
        <f t="shared" ca="1" si="0"/>
        <v>0</v>
      </c>
      <c r="I30">
        <f t="shared" ca="1" si="0"/>
        <v>0</v>
      </c>
      <c r="J30">
        <f t="shared" ca="1" si="0"/>
        <v>0</v>
      </c>
      <c r="K30">
        <f t="shared" ca="1" si="0"/>
        <v>0</v>
      </c>
      <c r="L30">
        <f t="shared" ca="1" si="0"/>
        <v>0</v>
      </c>
      <c r="M30">
        <f t="shared" ca="1" si="0"/>
        <v>0</v>
      </c>
      <c r="N30">
        <f t="shared" ca="1" si="0"/>
        <v>0</v>
      </c>
      <c r="P30" t="str" cm="1">
        <f t="array" aca="1" ref="P30" ca="1">INDIRECT($A$1&amp;P$1&amp;$A30)</f>
        <v>disponible</v>
      </c>
      <c r="Q30" cm="1">
        <f t="array" aca="1" ref="Q30" ca="1">INDIRECT($A$1&amp;Q$1&amp;$A30)</f>
        <v>0</v>
      </c>
      <c r="R30" cm="1">
        <f t="array" aca="1" ref="R30" ca="1">INDIRECT($A$1&amp;R$1&amp;$A30)</f>
        <v>0</v>
      </c>
      <c r="S30" cm="1">
        <f t="array" aca="1" ref="S30" ca="1">INDIRECT($A$1&amp;S$1&amp;$A30)</f>
        <v>0</v>
      </c>
      <c r="T30" cm="1">
        <f t="array" aca="1" ref="T30" ca="1">INDIRECT($A$1&amp;T$1&amp;$A30)</f>
        <v>0</v>
      </c>
      <c r="U30" cm="1">
        <f t="array" aca="1" ref="U30" ca="1">INDIRECT($A$1&amp;U$1&amp;$A30)</f>
        <v>0</v>
      </c>
      <c r="V30" cm="1">
        <f t="array" aca="1" ref="V30" ca="1">INDIRECT($A$1&amp;V$1&amp;$A30)</f>
        <v>0</v>
      </c>
      <c r="W30" cm="1">
        <f t="array" aca="1" ref="W30" ca="1">INDIRECT($A$1&amp;W$1&amp;$A30)</f>
        <v>0</v>
      </c>
      <c r="X30" cm="1">
        <f t="array" aca="1" ref="X30" ca="1">INDIRECT($A$1&amp;X$1&amp;$A30)</f>
        <v>0</v>
      </c>
      <c r="Y30" cm="1">
        <f t="array" aca="1" ref="Y30" ca="1">INDIRECT($A$1&amp;Y$1&amp;$A30)</f>
        <v>0</v>
      </c>
      <c r="Z30" t="str" cm="1">
        <f t="array" aca="1" ref="Z30" ca="1">INDIRECT($A$1&amp;Z$1&amp;$A30)</f>
        <v>disponible</v>
      </c>
      <c r="AA30" t="str" cm="1">
        <f t="array" aca="1" ref="AA30" ca="1">INDIRECT($A$1&amp;AA$1&amp;$A30)</f>
        <v>disponible</v>
      </c>
      <c r="AB30" t="str" cm="1">
        <f t="array" aca="1" ref="AB30" ca="1">INDIRECT($A$1&amp;AB$1&amp;$A30)</f>
        <v>disponible</v>
      </c>
      <c r="AC30" t="str" cm="1">
        <f t="array" aca="1" ref="AC30" ca="1">INDIRECT($A$1&amp;AC$1&amp;$A30)</f>
        <v>disponible</v>
      </c>
      <c r="AD30" t="str" cm="1">
        <f t="array" aca="1" ref="AD30" ca="1">INDIRECT($A$1&amp;AD$1&amp;$A30)</f>
        <v>disponible</v>
      </c>
      <c r="AE30" t="str" cm="1">
        <f t="array" aca="1" ref="AE30" ca="1">INDIRECT($A$1&amp;AE$1&amp;$A30)</f>
        <v>disponible</v>
      </c>
      <c r="AF30" cm="1">
        <f t="array" aca="1" ref="AF30" ca="1">INDIRECT($A$1&amp;AF$1&amp;$A30)</f>
        <v>0</v>
      </c>
      <c r="AG30" cm="1">
        <f t="array" aca="1" ref="AG30" ca="1">INDIRECT($A$1&amp;AG$1&amp;$A30)</f>
        <v>0</v>
      </c>
      <c r="AH30" cm="1">
        <f t="array" aca="1" ref="AH30" ca="1">INDIRECT($A$1&amp;AH$1&amp;$A30)</f>
        <v>0</v>
      </c>
      <c r="AI30" cm="1">
        <f t="array" aca="1" ref="AI30" ca="1">INDIRECT($A$1&amp;AI$1&amp;$A30)</f>
        <v>0</v>
      </c>
      <c r="AJ30" cm="1">
        <f t="array" aca="1" ref="AJ30" ca="1">INDIRECT($A$1&amp;AJ$1&amp;$A30)</f>
        <v>0</v>
      </c>
      <c r="AK30" cm="1">
        <f t="array" aca="1" ref="AK30" ca="1">INDIRECT($A$1&amp;AK$1&amp;$A30)</f>
        <v>0</v>
      </c>
      <c r="AM30">
        <f t="shared" ca="1" si="1"/>
        <v>0</v>
      </c>
      <c r="AN30">
        <f t="shared" ca="1" si="1"/>
        <v>0</v>
      </c>
      <c r="AO30">
        <f t="shared" ca="1" si="1"/>
        <v>0</v>
      </c>
      <c r="AP30">
        <f t="shared" ca="1" si="1"/>
        <v>0</v>
      </c>
      <c r="AQ30">
        <f t="shared" ca="1" si="1"/>
        <v>0</v>
      </c>
      <c r="AR30">
        <f t="shared" ca="1" si="1"/>
        <v>0</v>
      </c>
      <c r="AS30">
        <f t="shared" ca="1" si="1"/>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0">
        <f t="shared" si="2"/>
        <v>16</v>
      </c>
      <c r="C31" t="str" cm="1">
        <f t="array" aca="1" ref="C31" ca="1">INDIRECT($A$1&amp;C$1&amp;$A31)</f>
        <v>marche_fada n'gourma</v>
      </c>
      <c r="D31">
        <f t="shared" ca="1" si="0"/>
        <v>0</v>
      </c>
      <c r="E31">
        <f t="shared" ca="1" si="0"/>
        <v>0</v>
      </c>
      <c r="F31">
        <f t="shared" ca="1" si="0"/>
        <v>0</v>
      </c>
      <c r="G31">
        <f t="shared" ref="G31:N31" ca="1" si="3">IF(SUM(INDIRECT($A$1&amp;G$1&amp;$A31),INDIRECT($A$1&amp;G$2&amp;$A31),INDIRECT($A$1&amp;G$3&amp;$A31))&gt;0,1,0)</f>
        <v>0</v>
      </c>
      <c r="H31">
        <f t="shared" ca="1" si="3"/>
        <v>0</v>
      </c>
      <c r="I31">
        <f t="shared" ca="1" si="3"/>
        <v>0</v>
      </c>
      <c r="J31">
        <f t="shared" ca="1" si="3"/>
        <v>0</v>
      </c>
      <c r="K31">
        <f t="shared" ca="1" si="3"/>
        <v>0</v>
      </c>
      <c r="L31">
        <f t="shared" ca="1" si="3"/>
        <v>0</v>
      </c>
      <c r="M31">
        <f t="shared" ca="1" si="3"/>
        <v>0</v>
      </c>
      <c r="N31">
        <f t="shared" ca="1" si="3"/>
        <v>0</v>
      </c>
      <c r="P31" cm="1">
        <f t="array" aca="1" ref="P31" ca="1">INDIRECT($A$1&amp;P$1&amp;$A31)</f>
        <v>0</v>
      </c>
      <c r="Q31" cm="1">
        <f t="array" aca="1" ref="Q31" ca="1">INDIRECT($A$1&amp;Q$1&amp;$A31)</f>
        <v>0</v>
      </c>
      <c r="R31" cm="1">
        <f t="array" aca="1" ref="R31" ca="1">INDIRECT($A$1&amp;R$1&amp;$A31)</f>
        <v>0</v>
      </c>
      <c r="S31" cm="1">
        <f t="array" aca="1" ref="S31" ca="1">INDIRECT($A$1&amp;S$1&amp;$A31)</f>
        <v>0</v>
      </c>
      <c r="T31" cm="1">
        <f t="array" aca="1" ref="T31" ca="1">INDIRECT($A$1&amp;T$1&amp;$A31)</f>
        <v>0</v>
      </c>
      <c r="U31" cm="1">
        <f t="array" aca="1" ref="U31" ca="1">INDIRECT($A$1&amp;U$1&amp;$A31)</f>
        <v>0</v>
      </c>
      <c r="V31" cm="1">
        <f t="array" aca="1" ref="V31" ca="1">INDIRECT($A$1&amp;V$1&amp;$A31)</f>
        <v>0</v>
      </c>
      <c r="W31" t="str" cm="1">
        <f t="array" aca="1" ref="W31" ca="1">INDIRECT($A$1&amp;W$1&amp;$A31)</f>
        <v>disponible</v>
      </c>
      <c r="X31" t="str" cm="1">
        <f t="array" aca="1" ref="X31" ca="1">INDIRECT($A$1&amp;X$1&amp;$A31)</f>
        <v>disponible</v>
      </c>
      <c r="Y31" cm="1">
        <f t="array" aca="1" ref="Y31" ca="1">INDIRECT($A$1&amp;Y$1&amp;$A31)</f>
        <v>0</v>
      </c>
      <c r="Z31" cm="1">
        <f t="array" aca="1" ref="Z31" ca="1">INDIRECT($A$1&amp;Z$1&amp;$A31)</f>
        <v>0</v>
      </c>
      <c r="AA31" cm="1">
        <f t="array" aca="1" ref="AA31" ca="1">INDIRECT($A$1&amp;AA$1&amp;$A31)</f>
        <v>0</v>
      </c>
      <c r="AB31" cm="1">
        <f t="array" aca="1" ref="AB31" ca="1">INDIRECT($A$1&amp;AB$1&amp;$A31)</f>
        <v>0</v>
      </c>
      <c r="AC31" cm="1">
        <f t="array" aca="1" ref="AC31" ca="1">INDIRECT($A$1&amp;AC$1&amp;$A31)</f>
        <v>0</v>
      </c>
      <c r="AD31" cm="1">
        <f t="array" aca="1" ref="AD31" ca="1">INDIRECT($A$1&amp;AD$1&amp;$A31)</f>
        <v>0</v>
      </c>
      <c r="AE31" cm="1">
        <f t="array" aca="1" ref="AE31" ca="1">INDIRECT($A$1&amp;AE$1&amp;$A31)</f>
        <v>0</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1"/>
        <v>0</v>
      </c>
      <c r="AN31">
        <f t="shared" ca="1" si="1"/>
        <v>0</v>
      </c>
      <c r="AO31">
        <f t="shared" ca="1" si="1"/>
        <v>0</v>
      </c>
      <c r="AP31">
        <f t="shared" ca="1" si="1"/>
        <v>0</v>
      </c>
      <c r="AQ31">
        <f t="shared" ca="1" si="1"/>
        <v>0</v>
      </c>
      <c r="AR31">
        <f t="shared" ca="1" si="1"/>
        <v>0</v>
      </c>
      <c r="AS31">
        <f t="shared" ca="1" si="1"/>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0">
        <f t="shared" si="2"/>
        <v>17</v>
      </c>
      <c r="C32" t="str" cm="1">
        <f t="array" aca="1" ref="C32" ca="1">INDIRECT($A$1&amp;C$1&amp;$A32)</f>
        <v>marche_fada n'gourma</v>
      </c>
      <c r="D32">
        <f t="shared" ref="D32:N55" ca="1" si="4">IF(SUM(INDIRECT($A$1&amp;D$1&amp;$A32),INDIRECT($A$1&amp;D$2&amp;$A32),INDIRECT($A$1&amp;D$3&amp;$A32))&gt;0,1,0)</f>
        <v>0</v>
      </c>
      <c r="E32">
        <f t="shared" ca="1" si="4"/>
        <v>0</v>
      </c>
      <c r="F32">
        <f t="shared" ca="1" si="4"/>
        <v>0</v>
      </c>
      <c r="G32">
        <f t="shared" ca="1" si="4"/>
        <v>0</v>
      </c>
      <c r="H32">
        <f t="shared" ca="1" si="4"/>
        <v>0</v>
      </c>
      <c r="I32">
        <f t="shared" ca="1" si="4"/>
        <v>0</v>
      </c>
      <c r="J32">
        <f t="shared" ca="1" si="4"/>
        <v>0</v>
      </c>
      <c r="K32">
        <f t="shared" ca="1" si="4"/>
        <v>0</v>
      </c>
      <c r="L32">
        <f t="shared" ca="1" si="4"/>
        <v>0</v>
      </c>
      <c r="M32">
        <f t="shared" ca="1" si="4"/>
        <v>0</v>
      </c>
      <c r="N32">
        <f t="shared" ca="1" si="4"/>
        <v>0</v>
      </c>
      <c r="P32" t="str" cm="1">
        <f t="array" aca="1" ref="P32" ca="1">INDIRECT($A$1&amp;P$1&amp;$A32)</f>
        <v>disponible</v>
      </c>
      <c r="Q32" t="str" cm="1">
        <f t="array" aca="1" ref="Q32" ca="1">INDIRECT($A$1&amp;Q$1&amp;$A32)</f>
        <v>peudisponible</v>
      </c>
      <c r="R32" cm="1">
        <f t="array" aca="1" ref="R32" ca="1">INDIRECT($A$1&amp;R$1&amp;$A32)</f>
        <v>0</v>
      </c>
      <c r="S32" cm="1">
        <f t="array" aca="1" ref="S32" ca="1">INDIRECT($A$1&amp;S$1&amp;$A32)</f>
        <v>0</v>
      </c>
      <c r="T32" cm="1">
        <f t="array" aca="1" ref="T32" ca="1">INDIRECT($A$1&amp;T$1&amp;$A32)</f>
        <v>0</v>
      </c>
      <c r="U32" cm="1">
        <f t="array" aca="1" ref="U32" ca="1">INDIRECT($A$1&amp;U$1&amp;$A32)</f>
        <v>0</v>
      </c>
      <c r="V32" cm="1">
        <f t="array" aca="1" ref="V32" ca="1">INDIRECT($A$1&amp;V$1&amp;$A32)</f>
        <v>0</v>
      </c>
      <c r="W32" cm="1">
        <f t="array" aca="1" ref="W32" ca="1">INDIRECT($A$1&amp;W$1&amp;$A32)</f>
        <v>0</v>
      </c>
      <c r="X32" cm="1">
        <f t="array" aca="1" ref="X32" ca="1">INDIRECT($A$1&amp;X$1&amp;$A32)</f>
        <v>0</v>
      </c>
      <c r="Y32" cm="1">
        <f t="array" aca="1" ref="Y32" ca="1">INDIRECT($A$1&amp;Y$1&amp;$A32)</f>
        <v>0</v>
      </c>
      <c r="Z32" t="str" cm="1">
        <f t="array" aca="1" ref="Z32" ca="1">INDIRECT($A$1&amp;Z$1&amp;$A32)</f>
        <v>disponible</v>
      </c>
      <c r="AA32" t="str" cm="1">
        <f t="array" aca="1" ref="AA32" ca="1">INDIRECT($A$1&amp;AA$1&amp;$A32)</f>
        <v>disponible</v>
      </c>
      <c r="AB32" t="str" cm="1">
        <f t="array" aca="1" ref="AB32" ca="1">INDIRECT($A$1&amp;AB$1&amp;$A32)</f>
        <v>disponible</v>
      </c>
      <c r="AC32" t="str" cm="1">
        <f t="array" aca="1" ref="AC32" ca="1">INDIRECT($A$1&amp;AC$1&amp;$A32)</f>
        <v>disponible</v>
      </c>
      <c r="AD32" t="str" cm="1">
        <f t="array" aca="1" ref="AD32" ca="1">INDIRECT($A$1&amp;AD$1&amp;$A32)</f>
        <v>disponible</v>
      </c>
      <c r="AE32" t="str" cm="1">
        <f t="array" aca="1" ref="AE32" ca="1">INDIRECT($A$1&amp;AE$1&amp;$A32)</f>
        <v>disponible</v>
      </c>
      <c r="AF32" cm="1">
        <f t="array" aca="1" ref="AF32" ca="1">INDIRECT($A$1&amp;AF$1&amp;$A32)</f>
        <v>0</v>
      </c>
      <c r="AG32" cm="1">
        <f t="array" aca="1" ref="AG32" ca="1">INDIRECT($A$1&amp;AG$1&amp;$A32)</f>
        <v>0</v>
      </c>
      <c r="AH32" cm="1">
        <f t="array" aca="1" ref="AH32" ca="1">INDIRECT($A$1&amp;AH$1&amp;$A32)</f>
        <v>0</v>
      </c>
      <c r="AI32" cm="1">
        <f t="array" aca="1" ref="AI32" ca="1">INDIRECT($A$1&amp;AI$1&amp;$A32)</f>
        <v>0</v>
      </c>
      <c r="AJ32" cm="1">
        <f t="array" aca="1" ref="AJ32" ca="1">INDIRECT($A$1&amp;AJ$1&amp;$A32)</f>
        <v>0</v>
      </c>
      <c r="AK32" cm="1">
        <f t="array" aca="1" ref="AK32" ca="1">INDIRECT($A$1&amp;AK$1&amp;$A32)</f>
        <v>0</v>
      </c>
      <c r="AM32">
        <f t="shared" ca="1" si="1"/>
        <v>0</v>
      </c>
      <c r="AN32">
        <f t="shared" ca="1" si="1"/>
        <v>0</v>
      </c>
      <c r="AO32">
        <f t="shared" ca="1" si="1"/>
        <v>0</v>
      </c>
      <c r="AP32">
        <f t="shared" ca="1" si="1"/>
        <v>0</v>
      </c>
      <c r="AQ32">
        <f t="shared" ca="1" si="1"/>
        <v>0</v>
      </c>
      <c r="AR32">
        <f t="shared" ca="1" si="1"/>
        <v>0</v>
      </c>
      <c r="AS32">
        <f t="shared" ca="1" si="1"/>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0">
        <f t="shared" si="2"/>
        <v>18</v>
      </c>
      <c r="C33" t="str" cm="1">
        <f t="array" aca="1" ref="C33" ca="1">INDIRECT($A$1&amp;C$1&amp;$A33)</f>
        <v>marche_fada n'gourma</v>
      </c>
      <c r="D33">
        <f t="shared" ca="1" si="4"/>
        <v>0</v>
      </c>
      <c r="E33">
        <f t="shared" ca="1" si="4"/>
        <v>0</v>
      </c>
      <c r="F33">
        <f t="shared" ca="1" si="4"/>
        <v>0</v>
      </c>
      <c r="G33">
        <f t="shared" ca="1" si="4"/>
        <v>0</v>
      </c>
      <c r="H33">
        <f t="shared" ca="1" si="4"/>
        <v>0</v>
      </c>
      <c r="I33">
        <f t="shared" ca="1" si="4"/>
        <v>0</v>
      </c>
      <c r="J33">
        <f t="shared" ca="1" si="4"/>
        <v>0</v>
      </c>
      <c r="K33">
        <f t="shared" ca="1" si="4"/>
        <v>0</v>
      </c>
      <c r="L33">
        <f t="shared" ca="1" si="4"/>
        <v>0</v>
      </c>
      <c r="M33">
        <f t="shared" ca="1" si="4"/>
        <v>0</v>
      </c>
      <c r="N33">
        <f t="shared" ca="1" si="4"/>
        <v>0</v>
      </c>
      <c r="P33" cm="1">
        <f t="array" aca="1" ref="P33" ca="1">INDIRECT($A$1&amp;P$1&amp;$A33)</f>
        <v>0</v>
      </c>
      <c r="Q33" t="str" cm="1">
        <f t="array" aca="1" ref="Q33" ca="1">INDIRECT($A$1&amp;Q$1&amp;$A33)</f>
        <v>peudisponible</v>
      </c>
      <c r="R33" t="str" cm="1">
        <f t="array" aca="1" ref="R33" ca="1">INDIRECT($A$1&amp;R$1&amp;$A33)</f>
        <v>disponible</v>
      </c>
      <c r="S33" t="str" cm="1">
        <f t="array" aca="1" ref="S33" ca="1">INDIRECT($A$1&amp;S$1&amp;$A33)</f>
        <v>disponible</v>
      </c>
      <c r="T33" cm="1">
        <f t="array" aca="1" ref="T33" ca="1">INDIRECT($A$1&amp;T$1&amp;$A33)</f>
        <v>0</v>
      </c>
      <c r="U33" cm="1">
        <f t="array" aca="1" ref="U33" ca="1">INDIRECT($A$1&amp;U$1&amp;$A33)</f>
        <v>0</v>
      </c>
      <c r="V33" cm="1">
        <f t="array" aca="1" ref="V33" ca="1">INDIRECT($A$1&amp;V$1&amp;$A33)</f>
        <v>0</v>
      </c>
      <c r="W33" cm="1">
        <f t="array" aca="1" ref="W33" ca="1">INDIRECT($A$1&amp;W$1&amp;$A33)</f>
        <v>0</v>
      </c>
      <c r="X33" cm="1">
        <f t="array" aca="1" ref="X33" ca="1">INDIRECT($A$1&amp;X$1&amp;$A33)</f>
        <v>0</v>
      </c>
      <c r="Y33" cm="1">
        <f t="array" aca="1" ref="Y33" ca="1">INDIRECT($A$1&amp;Y$1&amp;$A33)</f>
        <v>0</v>
      </c>
      <c r="Z33" cm="1">
        <f t="array" aca="1" ref="Z33" ca="1">INDIRECT($A$1&amp;Z$1&amp;$A33)</f>
        <v>0</v>
      </c>
      <c r="AA33" cm="1">
        <f t="array" aca="1" ref="AA33" ca="1">INDIRECT($A$1&amp;AA$1&amp;$A33)</f>
        <v>0</v>
      </c>
      <c r="AB33" cm="1">
        <f t="array" aca="1" ref="AB33" ca="1">INDIRECT($A$1&amp;AB$1&amp;$A33)</f>
        <v>0</v>
      </c>
      <c r="AC33" cm="1">
        <f t="array" aca="1" ref="AC33" ca="1">INDIRECT($A$1&amp;AC$1&amp;$A33)</f>
        <v>0</v>
      </c>
      <c r="AD33" cm="1">
        <f t="array" aca="1" ref="AD33" ca="1">INDIRECT($A$1&amp;AD$1&amp;$A33)</f>
        <v>0</v>
      </c>
      <c r="AE33" cm="1">
        <f t="array" aca="1" ref="AE33" ca="1">INDIRECT($A$1&amp;AE$1&amp;$A33)</f>
        <v>0</v>
      </c>
      <c r="AF33" t="str" cm="1">
        <f t="array" aca="1" ref="AF33" ca="1">INDIRECT($A$1&amp;AF$1&amp;$A33)</f>
        <v>disponible</v>
      </c>
      <c r="AG33" t="str" cm="1">
        <f t="array" aca="1" ref="AG33" ca="1">INDIRECT($A$1&amp;AG$1&amp;$A33)</f>
        <v>disponible</v>
      </c>
      <c r="AH33" t="str" cm="1">
        <f t="array" aca="1" ref="AH33" ca="1">INDIRECT($A$1&amp;AH$1&amp;$A33)</f>
        <v>peudisponible</v>
      </c>
      <c r="AI33" t="str" cm="1">
        <f t="array" aca="1" ref="AI33" ca="1">INDIRECT($A$1&amp;AI$1&amp;$A33)</f>
        <v>disponible</v>
      </c>
      <c r="AJ33" t="str" cm="1">
        <f t="array" aca="1" ref="AJ33" ca="1">INDIRECT($A$1&amp;AJ$1&amp;$A33)</f>
        <v>disponible</v>
      </c>
      <c r="AK33" t="str" cm="1">
        <f t="array" aca="1" ref="AK33" ca="1">INDIRECT($A$1&amp;AK$1&amp;$A33)</f>
        <v>disponible</v>
      </c>
      <c r="AM33">
        <f t="shared" ca="1" si="1"/>
        <v>0</v>
      </c>
      <c r="AN33">
        <f t="shared" ca="1" si="1"/>
        <v>0</v>
      </c>
      <c r="AO33">
        <f t="shared" ca="1" si="1"/>
        <v>0</v>
      </c>
      <c r="AP33">
        <f t="shared" ca="1" si="1"/>
        <v>0</v>
      </c>
      <c r="AQ33">
        <f t="shared" ca="1" si="1"/>
        <v>0</v>
      </c>
      <c r="AR33">
        <f t="shared" ca="1" si="1"/>
        <v>0</v>
      </c>
      <c r="AS33">
        <f t="shared" ca="1" si="1"/>
        <v>0</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0">
        <f t="shared" si="2"/>
        <v>19</v>
      </c>
      <c r="C34" t="str" cm="1">
        <f t="array" aca="1" ref="C34" ca="1">INDIRECT($A$1&amp;C$1&amp;$A34)</f>
        <v>marche_fada n'gourma</v>
      </c>
      <c r="D34">
        <f t="shared" ca="1" si="4"/>
        <v>0</v>
      </c>
      <c r="E34">
        <f t="shared" ca="1" si="4"/>
        <v>0</v>
      </c>
      <c r="F34">
        <f t="shared" ca="1" si="4"/>
        <v>0</v>
      </c>
      <c r="G34">
        <f t="shared" ca="1" si="4"/>
        <v>0</v>
      </c>
      <c r="H34">
        <f t="shared" ca="1" si="4"/>
        <v>1</v>
      </c>
      <c r="I34">
        <f t="shared" ca="1" si="4"/>
        <v>0</v>
      </c>
      <c r="J34">
        <f t="shared" ca="1" si="4"/>
        <v>1</v>
      </c>
      <c r="K34">
        <f t="shared" ca="1" si="4"/>
        <v>0</v>
      </c>
      <c r="L34">
        <f t="shared" ca="1" si="4"/>
        <v>0</v>
      </c>
      <c r="M34">
        <f t="shared" ca="1" si="4"/>
        <v>0</v>
      </c>
      <c r="N34">
        <f t="shared" ca="1" si="4"/>
        <v>0</v>
      </c>
      <c r="P34" cm="1">
        <f t="array" aca="1" ref="P34" ca="1">INDIRECT($A$1&amp;P$1&amp;$A34)</f>
        <v>0</v>
      </c>
      <c r="Q34" cm="1">
        <f t="array" aca="1" ref="Q34" ca="1">INDIRECT($A$1&amp;Q$1&amp;$A34)</f>
        <v>0</v>
      </c>
      <c r="R34" cm="1">
        <f t="array" aca="1" ref="R34" ca="1">INDIRECT($A$1&amp;R$1&amp;$A34)</f>
        <v>0</v>
      </c>
      <c r="S34" t="str" cm="1">
        <f t="array" aca="1" ref="S34" ca="1">INDIRECT($A$1&amp;S$1&amp;$A34)</f>
        <v>disponible</v>
      </c>
      <c r="T34" t="str" cm="1">
        <f t="array" aca="1" ref="T34" ca="1">INDIRECT($A$1&amp;T$1&amp;$A34)</f>
        <v>disponible</v>
      </c>
      <c r="U34" t="str" cm="1">
        <f t="array" aca="1" ref="U34" ca="1">INDIRECT($A$1&amp;U$1&amp;$A34)</f>
        <v>disponible</v>
      </c>
      <c r="V34" t="str" cm="1">
        <f t="array" aca="1" ref="V34" ca="1">INDIRECT($A$1&amp;V$1&amp;$A34)</f>
        <v>disponible</v>
      </c>
      <c r="W34" cm="1">
        <f t="array" aca="1" ref="W34" ca="1">INDIRECT($A$1&amp;W$1&amp;$A34)</f>
        <v>0</v>
      </c>
      <c r="X34" cm="1">
        <f t="array" aca="1" ref="X34" ca="1">INDIRECT($A$1&amp;X$1&amp;$A34)</f>
        <v>0</v>
      </c>
      <c r="Y34" t="str" cm="1">
        <f t="array" aca="1" ref="Y34" ca="1">INDIRECT($A$1&amp;Y$1&amp;$A34)</f>
        <v>peudisponible</v>
      </c>
      <c r="Z34" cm="1">
        <f t="array" aca="1" ref="Z34" ca="1">INDIRECT($A$1&amp;Z$1&amp;$A34)</f>
        <v>0</v>
      </c>
      <c r="AA34" cm="1">
        <f t="array" aca="1" ref="AA34" ca="1">INDIRECT($A$1&amp;AA$1&amp;$A34)</f>
        <v>0</v>
      </c>
      <c r="AB34" cm="1">
        <f t="array" aca="1" ref="AB34" ca="1">INDIRECT($A$1&amp;AB$1&amp;$A34)</f>
        <v>0</v>
      </c>
      <c r="AC34" cm="1">
        <f t="array" aca="1" ref="AC34" ca="1">INDIRECT($A$1&amp;AC$1&amp;$A34)</f>
        <v>0</v>
      </c>
      <c r="AD34" cm="1">
        <f t="array" aca="1" ref="AD34" ca="1">INDIRECT($A$1&amp;AD$1&amp;$A34)</f>
        <v>0</v>
      </c>
      <c r="AE34" cm="1">
        <f t="array" aca="1" ref="AE34" ca="1">INDIRECT($A$1&amp;AE$1&amp;$A34)</f>
        <v>0</v>
      </c>
      <c r="AF34" cm="1">
        <f t="array" aca="1" ref="AF34" ca="1">INDIRECT($A$1&amp;AF$1&amp;$A34)</f>
        <v>0</v>
      </c>
      <c r="AG34" cm="1">
        <f t="array" aca="1" ref="AG34" ca="1">INDIRECT($A$1&amp;AG$1&amp;$A34)</f>
        <v>0</v>
      </c>
      <c r="AH34" cm="1">
        <f t="array" aca="1" ref="AH34" ca="1">INDIRECT($A$1&amp;AH$1&amp;$A34)</f>
        <v>0</v>
      </c>
      <c r="AI34" cm="1">
        <f t="array" aca="1" ref="AI34" ca="1">INDIRECT($A$1&amp;AI$1&amp;$A34)</f>
        <v>0</v>
      </c>
      <c r="AJ34" cm="1">
        <f t="array" aca="1" ref="AJ34" ca="1">INDIRECT($A$1&amp;AJ$1&amp;$A34)</f>
        <v>0</v>
      </c>
      <c r="AK34" cm="1">
        <f t="array" aca="1" ref="AK34" ca="1">INDIRECT($A$1&amp;AK$1&amp;$A34)</f>
        <v>0</v>
      </c>
      <c r="AM34">
        <f t="shared" ca="1" si="1"/>
        <v>0</v>
      </c>
      <c r="AN34">
        <f t="shared" ca="1" si="1"/>
        <v>0</v>
      </c>
      <c r="AO34">
        <f t="shared" ca="1" si="1"/>
        <v>0</v>
      </c>
      <c r="AP34">
        <f t="shared" ca="1" si="1"/>
        <v>0</v>
      </c>
      <c r="AQ34">
        <f t="shared" ca="1" si="1"/>
        <v>0</v>
      </c>
      <c r="AR34">
        <f t="shared" ca="1" si="1"/>
        <v>0</v>
      </c>
      <c r="AS34">
        <f t="shared" ca="1" si="1"/>
        <v>0</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0">
        <f t="shared" si="2"/>
        <v>20</v>
      </c>
      <c r="C35" t="str" cm="1">
        <f t="array" aca="1" ref="C35" ca="1">INDIRECT($A$1&amp;C$1&amp;$A35)</f>
        <v>marche_fada n'gourma</v>
      </c>
      <c r="D35">
        <f t="shared" ca="1" si="4"/>
        <v>0</v>
      </c>
      <c r="E35">
        <f t="shared" ca="1" si="4"/>
        <v>0</v>
      </c>
      <c r="F35">
        <f t="shared" ca="1" si="4"/>
        <v>0</v>
      </c>
      <c r="G35">
        <f t="shared" ca="1" si="4"/>
        <v>0</v>
      </c>
      <c r="H35">
        <f t="shared" ca="1" si="4"/>
        <v>0</v>
      </c>
      <c r="I35">
        <f t="shared" ca="1" si="4"/>
        <v>0</v>
      </c>
      <c r="J35">
        <f t="shared" ca="1" si="4"/>
        <v>0</v>
      </c>
      <c r="K35">
        <f t="shared" ca="1" si="4"/>
        <v>0</v>
      </c>
      <c r="L35">
        <f t="shared" ca="1" si="4"/>
        <v>0</v>
      </c>
      <c r="M35">
        <f t="shared" ca="1" si="4"/>
        <v>0</v>
      </c>
      <c r="N35">
        <f t="shared" ca="1" si="4"/>
        <v>0</v>
      </c>
      <c r="P35" cm="1">
        <f t="array" aca="1" ref="P35" ca="1">INDIRECT($A$1&amp;P$1&amp;$A35)</f>
        <v>0</v>
      </c>
      <c r="Q35" cm="1">
        <f t="array" aca="1" ref="Q35" ca="1">INDIRECT($A$1&amp;Q$1&amp;$A35)</f>
        <v>0</v>
      </c>
      <c r="R35" t="str" cm="1">
        <f t="array" aca="1" ref="R35" ca="1">INDIRECT($A$1&amp;R$1&amp;$A35)</f>
        <v>disponible</v>
      </c>
      <c r="S35" cm="1">
        <f t="array" aca="1" ref="S35" ca="1">INDIRECT($A$1&amp;S$1&amp;$A35)</f>
        <v>0</v>
      </c>
      <c r="T35" cm="1">
        <f t="array" aca="1" ref="T35" ca="1">INDIRECT($A$1&amp;T$1&amp;$A35)</f>
        <v>0</v>
      </c>
      <c r="U35" cm="1">
        <f t="array" aca="1" ref="U35" ca="1">INDIRECT($A$1&amp;U$1&amp;$A35)</f>
        <v>0</v>
      </c>
      <c r="V35" cm="1">
        <f t="array" aca="1" ref="V35" ca="1">INDIRECT($A$1&amp;V$1&amp;$A35)</f>
        <v>0</v>
      </c>
      <c r="W35" cm="1">
        <f t="array" aca="1" ref="W35" ca="1">INDIRECT($A$1&amp;W$1&amp;$A35)</f>
        <v>0</v>
      </c>
      <c r="X35" cm="1">
        <f t="array" aca="1" ref="X35" ca="1">INDIRECT($A$1&amp;X$1&amp;$A35)</f>
        <v>0</v>
      </c>
      <c r="Y35" cm="1">
        <f t="array" aca="1" ref="Y35" ca="1">INDIRECT($A$1&amp;Y$1&amp;$A35)</f>
        <v>0</v>
      </c>
      <c r="Z35" cm="1">
        <f t="array" aca="1" ref="Z35" ca="1">INDIRECT($A$1&amp;Z$1&amp;$A35)</f>
        <v>0</v>
      </c>
      <c r="AA35" cm="1">
        <f t="array" aca="1" ref="AA35" ca="1">INDIRECT($A$1&amp;AA$1&amp;$A35)</f>
        <v>0</v>
      </c>
      <c r="AB35" cm="1">
        <f t="array" aca="1" ref="AB35" ca="1">INDIRECT($A$1&amp;AB$1&amp;$A35)</f>
        <v>0</v>
      </c>
      <c r="AC35" cm="1">
        <f t="array" aca="1" ref="AC35" ca="1">INDIRECT($A$1&amp;AC$1&amp;$A35)</f>
        <v>0</v>
      </c>
      <c r="AD35" cm="1">
        <f t="array" aca="1" ref="AD35" ca="1">INDIRECT($A$1&amp;AD$1&amp;$A35)</f>
        <v>0</v>
      </c>
      <c r="AE35" cm="1">
        <f t="array" aca="1" ref="AE35" ca="1">INDIRECT($A$1&amp;AE$1&amp;$A35)</f>
        <v>0</v>
      </c>
      <c r="AF35" t="str" cm="1">
        <f t="array" aca="1" ref="AF35" ca="1">INDIRECT($A$1&amp;AF$1&amp;$A35)</f>
        <v>peudisponible</v>
      </c>
      <c r="AG35" t="str" cm="1">
        <f t="array" aca="1" ref="AG35" ca="1">INDIRECT($A$1&amp;AG$1&amp;$A35)</f>
        <v>peudisponible</v>
      </c>
      <c r="AH35" t="str" cm="1">
        <f t="array" aca="1" ref="AH35" ca="1">INDIRECT($A$1&amp;AH$1&amp;$A35)</f>
        <v>peudisponible</v>
      </c>
      <c r="AI35" t="str" cm="1">
        <f t="array" aca="1" ref="AI35" ca="1">INDIRECT($A$1&amp;AI$1&amp;$A35)</f>
        <v>disponible</v>
      </c>
      <c r="AJ35" t="str" cm="1">
        <f t="array" aca="1" ref="AJ35" ca="1">INDIRECT($A$1&amp;AJ$1&amp;$A35)</f>
        <v>peudisponible</v>
      </c>
      <c r="AK35" t="str" cm="1">
        <f t="array" aca="1" ref="AK35" ca="1">INDIRECT($A$1&amp;AK$1&amp;$A35)</f>
        <v>disponible</v>
      </c>
      <c r="AM35">
        <f t="shared" ca="1" si="1"/>
        <v>0</v>
      </c>
      <c r="AN35">
        <f t="shared" ca="1" si="1"/>
        <v>0</v>
      </c>
      <c r="AO35">
        <f t="shared" ca="1" si="1"/>
        <v>0</v>
      </c>
      <c r="AP35">
        <f t="shared" ca="1" si="1"/>
        <v>0</v>
      </c>
      <c r="AQ35">
        <f t="shared" ca="1" si="1"/>
        <v>0</v>
      </c>
      <c r="AR35">
        <f t="shared" ca="1" si="1"/>
        <v>0</v>
      </c>
      <c r="AS35">
        <f t="shared" ca="1" si="1"/>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0">
        <f t="shared" si="2"/>
        <v>21</v>
      </c>
      <c r="C36" t="str" cm="1">
        <f t="array" aca="1" ref="C36" ca="1">INDIRECT($A$1&amp;C$1&amp;$A36)</f>
        <v>marche_fada n'gourma</v>
      </c>
      <c r="D36">
        <f t="shared" ca="1" si="4"/>
        <v>0</v>
      </c>
      <c r="E36">
        <f t="shared" ca="1" si="4"/>
        <v>0</v>
      </c>
      <c r="F36">
        <f t="shared" ca="1" si="4"/>
        <v>0</v>
      </c>
      <c r="G36">
        <f t="shared" ca="1" si="4"/>
        <v>0</v>
      </c>
      <c r="H36">
        <f t="shared" ca="1" si="4"/>
        <v>0</v>
      </c>
      <c r="I36">
        <f t="shared" ca="1" si="4"/>
        <v>0</v>
      </c>
      <c r="J36">
        <f t="shared" ca="1" si="4"/>
        <v>0</v>
      </c>
      <c r="K36">
        <f t="shared" ca="1" si="4"/>
        <v>0</v>
      </c>
      <c r="L36">
        <f t="shared" ca="1" si="4"/>
        <v>0</v>
      </c>
      <c r="M36">
        <f t="shared" ca="1" si="4"/>
        <v>0</v>
      </c>
      <c r="N36">
        <f t="shared" ca="1" si="4"/>
        <v>0</v>
      </c>
      <c r="P36" cm="1">
        <f t="array" aca="1" ref="P36" ca="1">INDIRECT($A$1&amp;P$1&amp;$A36)</f>
        <v>0</v>
      </c>
      <c r="Q36" cm="1">
        <f t="array" aca="1" ref="Q36" ca="1">INDIRECT($A$1&amp;Q$1&amp;$A36)</f>
        <v>0</v>
      </c>
      <c r="R36" cm="1">
        <f t="array" aca="1" ref="R36" ca="1">INDIRECT($A$1&amp;R$1&amp;$A36)</f>
        <v>0</v>
      </c>
      <c r="S36" cm="1">
        <f t="array" aca="1" ref="S36" ca="1">INDIRECT($A$1&amp;S$1&amp;$A36)</f>
        <v>0</v>
      </c>
      <c r="T36" cm="1">
        <f t="array" aca="1" ref="T36" ca="1">INDIRECT($A$1&amp;T$1&amp;$A36)</f>
        <v>0</v>
      </c>
      <c r="U36" cm="1">
        <f t="array" aca="1" ref="U36" ca="1">INDIRECT($A$1&amp;U$1&amp;$A36)</f>
        <v>0</v>
      </c>
      <c r="V36" cm="1">
        <f t="array" aca="1" ref="V36" ca="1">INDIRECT($A$1&amp;V$1&amp;$A36)</f>
        <v>0</v>
      </c>
      <c r="W36" cm="1">
        <f t="array" aca="1" ref="W36" ca="1">INDIRECT($A$1&amp;W$1&amp;$A36)</f>
        <v>0</v>
      </c>
      <c r="X36" t="str" cm="1">
        <f t="array" aca="1" ref="X36" ca="1">INDIRECT($A$1&amp;X$1&amp;$A36)</f>
        <v>disponible</v>
      </c>
      <c r="Y36" cm="1">
        <f t="array" aca="1" ref="Y36" ca="1">INDIRECT($A$1&amp;Y$1&amp;$A36)</f>
        <v>0</v>
      </c>
      <c r="Z36" cm="1">
        <f t="array" aca="1" ref="Z36" ca="1">INDIRECT($A$1&amp;Z$1&amp;$A36)</f>
        <v>0</v>
      </c>
      <c r="AA36" cm="1">
        <f t="array" aca="1" ref="AA36" ca="1">INDIRECT($A$1&amp;AA$1&amp;$A36)</f>
        <v>0</v>
      </c>
      <c r="AB36" cm="1">
        <f t="array" aca="1" ref="AB36" ca="1">INDIRECT($A$1&amp;AB$1&amp;$A36)</f>
        <v>0</v>
      </c>
      <c r="AC36" cm="1">
        <f t="array" aca="1" ref="AC36" ca="1">INDIRECT($A$1&amp;AC$1&amp;$A36)</f>
        <v>0</v>
      </c>
      <c r="AD36" cm="1">
        <f t="array" aca="1" ref="AD36" ca="1">INDIRECT($A$1&amp;AD$1&amp;$A36)</f>
        <v>0</v>
      </c>
      <c r="AE36" cm="1">
        <f t="array" aca="1" ref="AE36" ca="1">INDIRECT($A$1&amp;AE$1&amp;$A36)</f>
        <v>0</v>
      </c>
      <c r="AF36" cm="1">
        <f t="array" aca="1" ref="AF36" ca="1">INDIRECT($A$1&amp;AF$1&amp;$A36)</f>
        <v>0</v>
      </c>
      <c r="AG36" cm="1">
        <f t="array" aca="1" ref="AG36" ca="1">INDIRECT($A$1&amp;AG$1&amp;$A36)</f>
        <v>0</v>
      </c>
      <c r="AH36" cm="1">
        <f t="array" aca="1" ref="AH36" ca="1">INDIRECT($A$1&amp;AH$1&amp;$A36)</f>
        <v>0</v>
      </c>
      <c r="AI36" cm="1">
        <f t="array" aca="1" ref="AI36" ca="1">INDIRECT($A$1&amp;AI$1&amp;$A36)</f>
        <v>0</v>
      </c>
      <c r="AJ36" cm="1">
        <f t="array" aca="1" ref="AJ36" ca="1">INDIRECT($A$1&amp;AJ$1&amp;$A36)</f>
        <v>0</v>
      </c>
      <c r="AK36" cm="1">
        <f t="array" aca="1" ref="AK36" ca="1">INDIRECT($A$1&amp;AK$1&amp;$A36)</f>
        <v>0</v>
      </c>
      <c r="AM36">
        <f t="shared" ca="1" si="1"/>
        <v>0</v>
      </c>
      <c r="AN36">
        <f t="shared" ca="1" si="1"/>
        <v>0</v>
      </c>
      <c r="AO36">
        <f t="shared" ca="1" si="1"/>
        <v>0</v>
      </c>
      <c r="AP36">
        <f t="shared" ca="1" si="1"/>
        <v>0</v>
      </c>
      <c r="AQ36">
        <f t="shared" ca="1" si="1"/>
        <v>0</v>
      </c>
      <c r="AR36">
        <f t="shared" ca="1" si="1"/>
        <v>0</v>
      </c>
      <c r="AS36">
        <f t="shared" ca="1" si="1"/>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0">
        <f t="shared" si="2"/>
        <v>22</v>
      </c>
      <c r="C37" t="str" cm="1">
        <f t="array" aca="1" ref="C37" ca="1">INDIRECT($A$1&amp;C$1&amp;$A37)</f>
        <v>marche_fada n'gourma</v>
      </c>
      <c r="D37">
        <f t="shared" ca="1" si="4"/>
        <v>0</v>
      </c>
      <c r="E37">
        <f t="shared" ca="1" si="4"/>
        <v>0</v>
      </c>
      <c r="F37">
        <f t="shared" ca="1" si="4"/>
        <v>0</v>
      </c>
      <c r="G37">
        <f t="shared" ca="1" si="4"/>
        <v>0</v>
      </c>
      <c r="H37">
        <f t="shared" ca="1" si="4"/>
        <v>0</v>
      </c>
      <c r="I37">
        <f t="shared" ca="1" si="4"/>
        <v>0</v>
      </c>
      <c r="J37">
        <f t="shared" ca="1" si="4"/>
        <v>0</v>
      </c>
      <c r="K37">
        <f t="shared" ca="1" si="4"/>
        <v>0</v>
      </c>
      <c r="L37">
        <f t="shared" ca="1" si="4"/>
        <v>0</v>
      </c>
      <c r="M37">
        <f t="shared" ca="1" si="4"/>
        <v>0</v>
      </c>
      <c r="N37">
        <f t="shared" ca="1" si="4"/>
        <v>0</v>
      </c>
      <c r="P37" cm="1">
        <f t="array" aca="1" ref="P37" ca="1">INDIRECT($A$1&amp;P$1&amp;$A37)</f>
        <v>0</v>
      </c>
      <c r="Q37" cm="1">
        <f t="array" aca="1" ref="Q37" ca="1">INDIRECT($A$1&amp;Q$1&amp;$A37)</f>
        <v>0</v>
      </c>
      <c r="R37" cm="1">
        <f t="array" aca="1" ref="R37" ca="1">INDIRECT($A$1&amp;R$1&amp;$A37)</f>
        <v>0</v>
      </c>
      <c r="S37" cm="1">
        <f t="array" aca="1" ref="S37" ca="1">INDIRECT($A$1&amp;S$1&amp;$A37)</f>
        <v>0</v>
      </c>
      <c r="T37" cm="1">
        <f t="array" aca="1" ref="T37" ca="1">INDIRECT($A$1&amp;T$1&amp;$A37)</f>
        <v>0</v>
      </c>
      <c r="U37" cm="1">
        <f t="array" aca="1" ref="U37" ca="1">INDIRECT($A$1&amp;U$1&amp;$A37)</f>
        <v>0</v>
      </c>
      <c r="V37" cm="1">
        <f t="array" aca="1" ref="V37" ca="1">INDIRECT($A$1&amp;V$1&amp;$A37)</f>
        <v>0</v>
      </c>
      <c r="W37" cm="1">
        <f t="array" aca="1" ref="W37" ca="1">INDIRECT($A$1&amp;W$1&amp;$A37)</f>
        <v>0</v>
      </c>
      <c r="X37" t="str" cm="1">
        <f t="array" aca="1" ref="X37" ca="1">INDIRECT($A$1&amp;X$1&amp;$A37)</f>
        <v>disponible</v>
      </c>
      <c r="Y37" cm="1">
        <f t="array" aca="1" ref="Y37" ca="1">INDIRECT($A$1&amp;Y$1&amp;$A37)</f>
        <v>0</v>
      </c>
      <c r="Z37" cm="1">
        <f t="array" aca="1" ref="Z37" ca="1">INDIRECT($A$1&amp;Z$1&amp;$A37)</f>
        <v>0</v>
      </c>
      <c r="AA37" cm="1">
        <f t="array" aca="1" ref="AA37" ca="1">INDIRECT($A$1&amp;AA$1&amp;$A37)</f>
        <v>0</v>
      </c>
      <c r="AB37" cm="1">
        <f t="array" aca="1" ref="AB37" ca="1">INDIRECT($A$1&amp;AB$1&amp;$A37)</f>
        <v>0</v>
      </c>
      <c r="AC37" cm="1">
        <f t="array" aca="1" ref="AC37" ca="1">INDIRECT($A$1&amp;AC$1&amp;$A37)</f>
        <v>0</v>
      </c>
      <c r="AD37" cm="1">
        <f t="array" aca="1" ref="AD37" ca="1">INDIRECT($A$1&amp;AD$1&amp;$A37)</f>
        <v>0</v>
      </c>
      <c r="AE37" cm="1">
        <f t="array" aca="1" ref="AE37" ca="1">INDIRECT($A$1&amp;AE$1&amp;$A37)</f>
        <v>0</v>
      </c>
      <c r="AF37" cm="1">
        <f t="array" aca="1" ref="AF37" ca="1">INDIRECT($A$1&amp;AF$1&amp;$A37)</f>
        <v>0</v>
      </c>
      <c r="AG37" cm="1">
        <f t="array" aca="1" ref="AG37" ca="1">INDIRECT($A$1&amp;AG$1&amp;$A37)</f>
        <v>0</v>
      </c>
      <c r="AH37" cm="1">
        <f t="array" aca="1" ref="AH37" ca="1">INDIRECT($A$1&amp;AH$1&amp;$A37)</f>
        <v>0</v>
      </c>
      <c r="AI37" cm="1">
        <f t="array" aca="1" ref="AI37" ca="1">INDIRECT($A$1&amp;AI$1&amp;$A37)</f>
        <v>0</v>
      </c>
      <c r="AJ37" cm="1">
        <f t="array" aca="1" ref="AJ37" ca="1">INDIRECT($A$1&amp;AJ$1&amp;$A37)</f>
        <v>0</v>
      </c>
      <c r="AK37" cm="1">
        <f t="array" aca="1" ref="AK37" ca="1">INDIRECT($A$1&amp;AK$1&amp;$A37)</f>
        <v>0</v>
      </c>
      <c r="AM37">
        <f t="shared" ca="1" si="1"/>
        <v>0</v>
      </c>
      <c r="AN37">
        <f t="shared" ca="1" si="1"/>
        <v>0</v>
      </c>
      <c r="AO37">
        <f t="shared" ca="1" si="1"/>
        <v>0</v>
      </c>
      <c r="AP37">
        <f t="shared" ca="1" si="1"/>
        <v>0</v>
      </c>
      <c r="AQ37">
        <f t="shared" ca="1" si="1"/>
        <v>0</v>
      </c>
      <c r="AR37">
        <f t="shared" ca="1" si="1"/>
        <v>0</v>
      </c>
      <c r="AS37">
        <f t="shared" ca="1" si="1"/>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0">
        <f t="shared" si="2"/>
        <v>23</v>
      </c>
      <c r="C38" t="str" cm="1">
        <f t="array" aca="1" ref="C38" ca="1">INDIRECT($A$1&amp;C$1&amp;$A38)</f>
        <v>marche_fada n'gourma</v>
      </c>
      <c r="D38">
        <f t="shared" ca="1" si="4"/>
        <v>1</v>
      </c>
      <c r="E38">
        <f t="shared" ca="1" si="4"/>
        <v>0</v>
      </c>
      <c r="F38">
        <f t="shared" ca="1" si="4"/>
        <v>0</v>
      </c>
      <c r="G38">
        <f t="shared" ca="1" si="4"/>
        <v>0</v>
      </c>
      <c r="H38">
        <f t="shared" ca="1" si="4"/>
        <v>0</v>
      </c>
      <c r="I38">
        <f t="shared" ca="1" si="4"/>
        <v>0</v>
      </c>
      <c r="J38">
        <f t="shared" ca="1" si="4"/>
        <v>0</v>
      </c>
      <c r="K38">
        <f t="shared" ca="1" si="4"/>
        <v>0</v>
      </c>
      <c r="L38">
        <f t="shared" ca="1" si="4"/>
        <v>0</v>
      </c>
      <c r="M38">
        <f t="shared" ca="1" si="4"/>
        <v>0</v>
      </c>
      <c r="N38">
        <f t="shared" ca="1" si="4"/>
        <v>0</v>
      </c>
      <c r="P38" cm="1">
        <f t="array" aca="1" ref="P38" ca="1">INDIRECT($A$1&amp;P$1&amp;$A38)</f>
        <v>0</v>
      </c>
      <c r="Q38" cm="1">
        <f t="array" aca="1" ref="Q38" ca="1">INDIRECT($A$1&amp;Q$1&amp;$A38)</f>
        <v>0</v>
      </c>
      <c r="R38" cm="1">
        <f t="array" aca="1" ref="R38" ca="1">INDIRECT($A$1&amp;R$1&amp;$A38)</f>
        <v>0</v>
      </c>
      <c r="S38" cm="1">
        <f t="array" aca="1" ref="S38" ca="1">INDIRECT($A$1&amp;S$1&amp;$A38)</f>
        <v>0</v>
      </c>
      <c r="T38" cm="1">
        <f t="array" aca="1" ref="T38" ca="1">INDIRECT($A$1&amp;T$1&amp;$A38)</f>
        <v>0</v>
      </c>
      <c r="U38" cm="1">
        <f t="array" aca="1" ref="U38" ca="1">INDIRECT($A$1&amp;U$1&amp;$A38)</f>
        <v>0</v>
      </c>
      <c r="V38" cm="1">
        <f t="array" aca="1" ref="V38" ca="1">INDIRECT($A$1&amp;V$1&amp;$A38)</f>
        <v>0</v>
      </c>
      <c r="W38" t="str" cm="1">
        <f t="array" aca="1" ref="W38" ca="1">INDIRECT($A$1&amp;W$1&amp;$A38)</f>
        <v>disponible</v>
      </c>
      <c r="X38" cm="1">
        <f t="array" aca="1" ref="X38" ca="1">INDIRECT($A$1&amp;X$1&amp;$A38)</f>
        <v>0</v>
      </c>
      <c r="Y38" cm="1">
        <f t="array" aca="1" ref="Y38" ca="1">INDIRECT($A$1&amp;Y$1&amp;$A38)</f>
        <v>0</v>
      </c>
      <c r="Z38" cm="1">
        <f t="array" aca="1" ref="Z38" ca="1">INDIRECT($A$1&amp;Z$1&amp;$A38)</f>
        <v>0</v>
      </c>
      <c r="AA38" cm="1">
        <f t="array" aca="1" ref="AA38" ca="1">INDIRECT($A$1&amp;AA$1&amp;$A38)</f>
        <v>0</v>
      </c>
      <c r="AB38" cm="1">
        <f t="array" aca="1" ref="AB38" ca="1">INDIRECT($A$1&amp;AB$1&amp;$A38)</f>
        <v>0</v>
      </c>
      <c r="AC38" cm="1">
        <f t="array" aca="1" ref="AC38" ca="1">INDIRECT($A$1&amp;AC$1&amp;$A38)</f>
        <v>0</v>
      </c>
      <c r="AD38" cm="1">
        <f t="array" aca="1" ref="AD38" ca="1">INDIRECT($A$1&amp;AD$1&amp;$A38)</f>
        <v>0</v>
      </c>
      <c r="AE38" cm="1">
        <f t="array" aca="1" ref="AE38" ca="1">INDIRECT($A$1&amp;AE$1&amp;$A38)</f>
        <v>0</v>
      </c>
      <c r="AF38" cm="1">
        <f t="array" aca="1" ref="AF38" ca="1">INDIRECT($A$1&amp;AF$1&amp;$A38)</f>
        <v>0</v>
      </c>
      <c r="AG38" cm="1">
        <f t="array" aca="1" ref="AG38" ca="1">INDIRECT($A$1&amp;AG$1&amp;$A38)</f>
        <v>0</v>
      </c>
      <c r="AH38" cm="1">
        <f t="array" aca="1" ref="AH38" ca="1">INDIRECT($A$1&amp;AH$1&amp;$A38)</f>
        <v>0</v>
      </c>
      <c r="AI38" cm="1">
        <f t="array" aca="1" ref="AI38" ca="1">INDIRECT($A$1&amp;AI$1&amp;$A38)</f>
        <v>0</v>
      </c>
      <c r="AJ38" cm="1">
        <f t="array" aca="1" ref="AJ38" ca="1">INDIRECT($A$1&amp;AJ$1&amp;$A38)</f>
        <v>0</v>
      </c>
      <c r="AK38" cm="1">
        <f t="array" aca="1" ref="AK38" ca="1">INDIRECT($A$1&amp;AK$1&amp;$A38)</f>
        <v>0</v>
      </c>
      <c r="AM38">
        <f t="shared" ca="1" si="1"/>
        <v>0</v>
      </c>
      <c r="AN38">
        <f t="shared" ca="1" si="1"/>
        <v>0</v>
      </c>
      <c r="AO38">
        <f t="shared" ca="1" si="1"/>
        <v>0</v>
      </c>
      <c r="AP38">
        <f t="shared" ca="1" si="1"/>
        <v>0</v>
      </c>
      <c r="AQ38">
        <f t="shared" ca="1" si="1"/>
        <v>0</v>
      </c>
      <c r="AR38">
        <f t="shared" ca="1" si="1"/>
        <v>0</v>
      </c>
      <c r="AS38">
        <f t="shared" ca="1" si="1"/>
        <v>0</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0">
        <f t="shared" si="2"/>
        <v>24</v>
      </c>
      <c r="C39" t="str" cm="1">
        <f t="array" aca="1" ref="C39" ca="1">INDIRECT($A$1&amp;C$1&amp;$A39)</f>
        <v>marche_fada n'gourma</v>
      </c>
      <c r="D39">
        <f t="shared" ca="1" si="4"/>
        <v>0</v>
      </c>
      <c r="E39">
        <f t="shared" ca="1" si="4"/>
        <v>0</v>
      </c>
      <c r="F39">
        <f t="shared" ca="1" si="4"/>
        <v>0</v>
      </c>
      <c r="G39">
        <f t="shared" ca="1" si="4"/>
        <v>0</v>
      </c>
      <c r="H39">
        <f t="shared" ca="1" si="4"/>
        <v>0</v>
      </c>
      <c r="I39">
        <f t="shared" ca="1" si="4"/>
        <v>0</v>
      </c>
      <c r="J39">
        <f t="shared" ca="1" si="4"/>
        <v>0</v>
      </c>
      <c r="K39">
        <f t="shared" ca="1" si="4"/>
        <v>0</v>
      </c>
      <c r="L39">
        <f t="shared" ca="1" si="4"/>
        <v>0</v>
      </c>
      <c r="M39">
        <f t="shared" ca="1" si="4"/>
        <v>0</v>
      </c>
      <c r="N39">
        <f t="shared" ca="1" si="4"/>
        <v>0</v>
      </c>
      <c r="P39" cm="1">
        <f t="array" aca="1" ref="P39" ca="1">INDIRECT($A$1&amp;P$1&amp;$A39)</f>
        <v>0</v>
      </c>
      <c r="Q39" cm="1">
        <f t="array" aca="1" ref="Q39" ca="1">INDIRECT($A$1&amp;Q$1&amp;$A39)</f>
        <v>0</v>
      </c>
      <c r="R39" cm="1">
        <f t="array" aca="1" ref="R39" ca="1">INDIRECT($A$1&amp;R$1&amp;$A39)</f>
        <v>0</v>
      </c>
      <c r="S39" cm="1">
        <f t="array" aca="1" ref="S39" ca="1">INDIRECT($A$1&amp;S$1&amp;$A39)</f>
        <v>0</v>
      </c>
      <c r="T39" cm="1">
        <f t="array" aca="1" ref="T39" ca="1">INDIRECT($A$1&amp;T$1&amp;$A39)</f>
        <v>0</v>
      </c>
      <c r="U39" cm="1">
        <f t="array" aca="1" ref="U39" ca="1">INDIRECT($A$1&amp;U$1&amp;$A39)</f>
        <v>0</v>
      </c>
      <c r="V39" cm="1">
        <f t="array" aca="1" ref="V39" ca="1">INDIRECT($A$1&amp;V$1&amp;$A39)</f>
        <v>0</v>
      </c>
      <c r="W39" t="str" cm="1">
        <f t="array" aca="1" ref="W39" ca="1">INDIRECT($A$1&amp;W$1&amp;$A39)</f>
        <v>peudisponible</v>
      </c>
      <c r="X39" cm="1">
        <f t="array" aca="1" ref="X39" ca="1">INDIRECT($A$1&amp;X$1&amp;$A39)</f>
        <v>0</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cm="1">
        <f t="array" aca="1" ref="AF39" ca="1">INDIRECT($A$1&amp;AF$1&amp;$A39)</f>
        <v>0</v>
      </c>
      <c r="AG39" cm="1">
        <f t="array" aca="1" ref="AG39" ca="1">INDIRECT($A$1&amp;AG$1&amp;$A39)</f>
        <v>0</v>
      </c>
      <c r="AH39" cm="1">
        <f t="array" aca="1" ref="AH39" ca="1">INDIRECT($A$1&amp;AH$1&amp;$A39)</f>
        <v>0</v>
      </c>
      <c r="AI39" cm="1">
        <f t="array" aca="1" ref="AI39" ca="1">INDIRECT($A$1&amp;AI$1&amp;$A39)</f>
        <v>0</v>
      </c>
      <c r="AJ39" cm="1">
        <f t="array" aca="1" ref="AJ39" ca="1">INDIRECT($A$1&amp;AJ$1&amp;$A39)</f>
        <v>0</v>
      </c>
      <c r="AK39" cm="1">
        <f t="array" aca="1" ref="AK39" ca="1">INDIRECT($A$1&amp;AK$1&amp;$A39)</f>
        <v>0</v>
      </c>
      <c r="AM39">
        <f t="shared" ca="1" si="1"/>
        <v>0</v>
      </c>
      <c r="AN39">
        <f t="shared" ca="1" si="1"/>
        <v>0</v>
      </c>
      <c r="AO39">
        <f t="shared" ca="1" si="1"/>
        <v>0</v>
      </c>
      <c r="AP39">
        <f t="shared" ca="1" si="1"/>
        <v>0</v>
      </c>
      <c r="AQ39">
        <f t="shared" ca="1" si="1"/>
        <v>0</v>
      </c>
      <c r="AR39">
        <f t="shared" ca="1" si="1"/>
        <v>0</v>
      </c>
      <c r="AS39">
        <f t="shared" ca="1" si="1"/>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0">
        <f t="shared" si="2"/>
        <v>25</v>
      </c>
      <c r="C40" t="str" cm="1">
        <f t="array" aca="1" ref="C40" ca="1">INDIRECT($A$1&amp;C$1&amp;$A40)</f>
        <v>marche_koupela</v>
      </c>
      <c r="D40">
        <f t="shared" ca="1" si="4"/>
        <v>0</v>
      </c>
      <c r="E40">
        <f t="shared" ca="1" si="4"/>
        <v>0</v>
      </c>
      <c r="F40">
        <f t="shared" ca="1" si="4"/>
        <v>0</v>
      </c>
      <c r="G40">
        <f t="shared" ca="1" si="4"/>
        <v>0</v>
      </c>
      <c r="H40">
        <f t="shared" ca="1" si="4"/>
        <v>0</v>
      </c>
      <c r="I40">
        <f t="shared" ca="1" si="4"/>
        <v>0</v>
      </c>
      <c r="J40">
        <f t="shared" ca="1" si="4"/>
        <v>0</v>
      </c>
      <c r="K40">
        <f t="shared" ca="1" si="4"/>
        <v>0</v>
      </c>
      <c r="L40">
        <f t="shared" ca="1" si="4"/>
        <v>0</v>
      </c>
      <c r="M40">
        <f t="shared" ca="1" si="4"/>
        <v>0</v>
      </c>
      <c r="N40">
        <f t="shared" ca="1" si="4"/>
        <v>0</v>
      </c>
      <c r="P40" cm="1">
        <f t="array" aca="1" ref="P40" ca="1">INDIRECT($A$1&amp;P$1&amp;$A40)</f>
        <v>0</v>
      </c>
      <c r="Q40" cm="1">
        <f t="array" aca="1" ref="Q40" ca="1">INDIRECT($A$1&amp;Q$1&amp;$A40)</f>
        <v>0</v>
      </c>
      <c r="R40" t="str" cm="1">
        <f t="array" aca="1" ref="R40" ca="1">INDIRECT($A$1&amp;R$1&amp;$A40)</f>
        <v>disponible</v>
      </c>
      <c r="S40" cm="1">
        <f t="array" aca="1" ref="S40" ca="1">INDIRECT($A$1&amp;S$1&amp;$A40)</f>
        <v>0</v>
      </c>
      <c r="T40" cm="1">
        <f t="array" aca="1" ref="T40" ca="1">INDIRECT($A$1&amp;T$1&amp;$A40)</f>
        <v>0</v>
      </c>
      <c r="U40" cm="1">
        <f t="array" aca="1" ref="U40" ca="1">INDIRECT($A$1&amp;U$1&amp;$A40)</f>
        <v>0</v>
      </c>
      <c r="V40" cm="1">
        <f t="array" aca="1" ref="V40" ca="1">INDIRECT($A$1&amp;V$1&amp;$A40)</f>
        <v>0</v>
      </c>
      <c r="W40" cm="1">
        <f t="array" aca="1" ref="W40" ca="1">INDIRECT($A$1&amp;W$1&amp;$A40)</f>
        <v>0</v>
      </c>
      <c r="X40" t="str" cm="1">
        <f t="array" aca="1" ref="X40" ca="1">INDIRECT($A$1&amp;X$1&amp;$A40)</f>
        <v>disponible</v>
      </c>
      <c r="Y40" cm="1">
        <f t="array" aca="1" ref="Y40" ca="1">INDIRECT($A$1&amp;Y$1&amp;$A40)</f>
        <v>0</v>
      </c>
      <c r="Z40" cm="1">
        <f t="array" aca="1" ref="Z40" ca="1">INDIRECT($A$1&amp;Z$1&amp;$A40)</f>
        <v>0</v>
      </c>
      <c r="AA40" cm="1">
        <f t="array" aca="1" ref="AA40" ca="1">INDIRECT($A$1&amp;AA$1&amp;$A40)</f>
        <v>0</v>
      </c>
      <c r="AB40" cm="1">
        <f t="array" aca="1" ref="AB40" ca="1">INDIRECT($A$1&amp;AB$1&amp;$A40)</f>
        <v>0</v>
      </c>
      <c r="AC40" cm="1">
        <f t="array" aca="1" ref="AC40" ca="1">INDIRECT($A$1&amp;AC$1&amp;$A40)</f>
        <v>0</v>
      </c>
      <c r="AD40" cm="1">
        <f t="array" aca="1" ref="AD40" ca="1">INDIRECT($A$1&amp;AD$1&amp;$A40)</f>
        <v>0</v>
      </c>
      <c r="AE40" cm="1">
        <f t="array" aca="1" ref="AE40" ca="1">INDIRECT($A$1&amp;AE$1&amp;$A40)</f>
        <v>0</v>
      </c>
      <c r="AF40" cm="1">
        <f t="array" aca="1" ref="AF40" ca="1">INDIRECT($A$1&amp;AF$1&amp;$A40)</f>
        <v>0</v>
      </c>
      <c r="AG40" cm="1">
        <f t="array" aca="1" ref="AG40" ca="1">INDIRECT($A$1&amp;AG$1&amp;$A40)</f>
        <v>0</v>
      </c>
      <c r="AH40" cm="1">
        <f t="array" aca="1" ref="AH40" ca="1">INDIRECT($A$1&amp;AH$1&amp;$A40)</f>
        <v>0</v>
      </c>
      <c r="AI40" t="str" cm="1">
        <f t="array" aca="1" ref="AI40" ca="1">INDIRECT($A$1&amp;AI$1&amp;$A40)</f>
        <v>disponible</v>
      </c>
      <c r="AJ40" cm="1">
        <f t="array" aca="1" ref="AJ40" ca="1">INDIRECT($A$1&amp;AJ$1&amp;$A40)</f>
        <v>0</v>
      </c>
      <c r="AK40" cm="1">
        <f t="array" aca="1" ref="AK40" ca="1">INDIRECT($A$1&amp;AK$1&amp;$A40)</f>
        <v>0</v>
      </c>
      <c r="AM40">
        <f t="shared" ca="1" si="1"/>
        <v>0</v>
      </c>
      <c r="AN40">
        <f t="shared" ca="1" si="1"/>
        <v>0</v>
      </c>
      <c r="AO40">
        <f t="shared" ca="1" si="1"/>
        <v>0</v>
      </c>
      <c r="AP40">
        <f t="shared" ca="1" si="1"/>
        <v>0</v>
      </c>
      <c r="AQ40">
        <f t="shared" ca="1" si="1"/>
        <v>0</v>
      </c>
      <c r="AR40">
        <f t="shared" ca="1" si="1"/>
        <v>0</v>
      </c>
      <c r="AS40">
        <f t="shared" ca="1" si="1"/>
        <v>0</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0">
        <f t="shared" si="2"/>
        <v>26</v>
      </c>
      <c r="C41" t="str" cm="1">
        <f t="array" aca="1" ref="C41" ca="1">INDIRECT($A$1&amp;C$1&amp;$A41)</f>
        <v>marche_koupela</v>
      </c>
      <c r="D41">
        <f t="shared" ca="1" si="4"/>
        <v>0</v>
      </c>
      <c r="E41">
        <f t="shared" ca="1" si="4"/>
        <v>1</v>
      </c>
      <c r="F41">
        <f t="shared" ca="1" si="4"/>
        <v>0</v>
      </c>
      <c r="G41">
        <f t="shared" ca="1" si="4"/>
        <v>0</v>
      </c>
      <c r="H41">
        <f t="shared" ca="1" si="4"/>
        <v>0</v>
      </c>
      <c r="I41">
        <f t="shared" ca="1" si="4"/>
        <v>0</v>
      </c>
      <c r="J41">
        <f t="shared" ca="1" si="4"/>
        <v>0</v>
      </c>
      <c r="K41">
        <f t="shared" ca="1" si="4"/>
        <v>0</v>
      </c>
      <c r="L41">
        <f t="shared" ca="1" si="4"/>
        <v>0</v>
      </c>
      <c r="M41">
        <f t="shared" ca="1" si="4"/>
        <v>0</v>
      </c>
      <c r="N41">
        <f t="shared" ca="1" si="4"/>
        <v>0</v>
      </c>
      <c r="P41" cm="1">
        <f t="array" aca="1" ref="P41" ca="1">INDIRECT($A$1&amp;P$1&amp;$A41)</f>
        <v>0</v>
      </c>
      <c r="Q41" cm="1">
        <f t="array" aca="1" ref="Q41" ca="1">INDIRECT($A$1&amp;Q$1&amp;$A41)</f>
        <v>0</v>
      </c>
      <c r="R41" cm="1">
        <f t="array" aca="1" ref="R41" ca="1">INDIRECT($A$1&amp;R$1&amp;$A41)</f>
        <v>0</v>
      </c>
      <c r="S41" t="str" cm="1">
        <f t="array" aca="1" ref="S41" ca="1">INDIRECT($A$1&amp;S$1&amp;$A41)</f>
        <v>disponible</v>
      </c>
      <c r="T41" t="str" cm="1">
        <f t="array" aca="1" ref="T41" ca="1">INDIRECT($A$1&amp;T$1&amp;$A41)</f>
        <v>disponible</v>
      </c>
      <c r="U41" t="str" cm="1">
        <f t="array" aca="1" ref="U41" ca="1">INDIRECT($A$1&amp;U$1&amp;$A41)</f>
        <v>disponible</v>
      </c>
      <c r="V41" t="str" cm="1">
        <f t="array" aca="1" ref="V41" ca="1">INDIRECT($A$1&amp;V$1&amp;$A41)</f>
        <v>disponible</v>
      </c>
      <c r="W41" cm="1">
        <f t="array" aca="1" ref="W41" ca="1">INDIRECT($A$1&amp;W$1&amp;$A41)</f>
        <v>0</v>
      </c>
      <c r="X41" cm="1">
        <f t="array" aca="1" ref="X41" ca="1">INDIRECT($A$1&amp;X$1&amp;$A41)</f>
        <v>0</v>
      </c>
      <c r="Y41" cm="1">
        <f t="array" aca="1" ref="Y41" ca="1">INDIRECT($A$1&amp;Y$1&amp;$A41)</f>
        <v>0</v>
      </c>
      <c r="Z41" cm="1">
        <f t="array" aca="1" ref="Z41" ca="1">INDIRECT($A$1&amp;Z$1&amp;$A41)</f>
        <v>0</v>
      </c>
      <c r="AA41" cm="1">
        <f t="array" aca="1" ref="AA41" ca="1">INDIRECT($A$1&amp;AA$1&amp;$A41)</f>
        <v>0</v>
      </c>
      <c r="AB41" cm="1">
        <f t="array" aca="1" ref="AB41" ca="1">INDIRECT($A$1&amp;AB$1&amp;$A41)</f>
        <v>0</v>
      </c>
      <c r="AC41" cm="1">
        <f t="array" aca="1" ref="AC41" ca="1">INDIRECT($A$1&amp;AC$1&amp;$A41)</f>
        <v>0</v>
      </c>
      <c r="AD41" cm="1">
        <f t="array" aca="1" ref="AD41" ca="1">INDIRECT($A$1&amp;AD$1&amp;$A41)</f>
        <v>0</v>
      </c>
      <c r="AE41" cm="1">
        <f t="array" aca="1" ref="AE41" ca="1">INDIRECT($A$1&amp;AE$1&amp;$A41)</f>
        <v>0</v>
      </c>
      <c r="AF41" cm="1">
        <f t="array" aca="1" ref="AF41" ca="1">INDIRECT($A$1&amp;AF$1&amp;$A41)</f>
        <v>0</v>
      </c>
      <c r="AG41" cm="1">
        <f t="array" aca="1" ref="AG41" ca="1">INDIRECT($A$1&amp;AG$1&amp;$A41)</f>
        <v>0</v>
      </c>
      <c r="AH41" cm="1">
        <f t="array" aca="1" ref="AH41" ca="1">INDIRECT($A$1&amp;AH$1&amp;$A41)</f>
        <v>0</v>
      </c>
      <c r="AI41" cm="1">
        <f t="array" aca="1" ref="AI41" ca="1">INDIRECT($A$1&amp;AI$1&amp;$A41)</f>
        <v>0</v>
      </c>
      <c r="AJ41" cm="1">
        <f t="array" aca="1" ref="AJ41" ca="1">INDIRECT($A$1&amp;AJ$1&amp;$A41)</f>
        <v>0</v>
      </c>
      <c r="AK41" cm="1">
        <f t="array" aca="1" ref="AK41" ca="1">INDIRECT($A$1&amp;AK$1&amp;$A41)</f>
        <v>0</v>
      </c>
      <c r="AM41">
        <f t="shared" ca="1" si="1"/>
        <v>0</v>
      </c>
      <c r="AN41">
        <f t="shared" ca="1" si="1"/>
        <v>0</v>
      </c>
      <c r="AO41">
        <f t="shared" ca="1" si="1"/>
        <v>0</v>
      </c>
      <c r="AP41">
        <f t="shared" ca="1" si="1"/>
        <v>0</v>
      </c>
      <c r="AQ41">
        <f t="shared" ca="1" si="1"/>
        <v>0</v>
      </c>
      <c r="AR41">
        <f t="shared" ca="1" si="1"/>
        <v>0</v>
      </c>
      <c r="AS41">
        <f t="shared" ca="1" si="1"/>
        <v>0</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0">
        <f t="shared" si="2"/>
        <v>27</v>
      </c>
      <c r="C42" t="str" cm="1">
        <f t="array" aca="1" ref="C42" ca="1">INDIRECT($A$1&amp;C$1&amp;$A42)</f>
        <v>marche_koupela</v>
      </c>
      <c r="D42">
        <f t="shared" ca="1" si="4"/>
        <v>0</v>
      </c>
      <c r="E42">
        <f t="shared" ca="1" si="4"/>
        <v>0</v>
      </c>
      <c r="F42">
        <f t="shared" ca="1" si="4"/>
        <v>0</v>
      </c>
      <c r="G42">
        <f t="shared" ca="1" si="4"/>
        <v>0</v>
      </c>
      <c r="H42">
        <f t="shared" ca="1" si="4"/>
        <v>0</v>
      </c>
      <c r="I42">
        <f t="shared" ca="1" si="4"/>
        <v>0</v>
      </c>
      <c r="J42">
        <f t="shared" ca="1" si="4"/>
        <v>0</v>
      </c>
      <c r="K42">
        <f t="shared" ca="1" si="4"/>
        <v>0</v>
      </c>
      <c r="L42">
        <f t="shared" ca="1" si="4"/>
        <v>0</v>
      </c>
      <c r="M42">
        <f t="shared" ca="1" si="4"/>
        <v>0</v>
      </c>
      <c r="N42">
        <f t="shared" ca="1" si="4"/>
        <v>0</v>
      </c>
      <c r="P42" t="str" cm="1">
        <f t="array" aca="1" ref="P42" ca="1">INDIRECT($A$1&amp;P$1&amp;$A42)</f>
        <v>disponible</v>
      </c>
      <c r="Q42" cm="1">
        <f t="array" aca="1" ref="Q42" ca="1">INDIRECT($A$1&amp;Q$1&amp;$A42)</f>
        <v>0</v>
      </c>
      <c r="R42" t="str" cm="1">
        <f t="array" aca="1" ref="R42" ca="1">INDIRECT($A$1&amp;R$1&amp;$A42)</f>
        <v>disponible</v>
      </c>
      <c r="S42" t="str" cm="1">
        <f t="array" aca="1" ref="S42" ca="1">INDIRECT($A$1&amp;S$1&amp;$A42)</f>
        <v>disponible</v>
      </c>
      <c r="T42" t="str" cm="1">
        <f t="array" aca="1" ref="T42" ca="1">INDIRECT($A$1&amp;T$1&amp;$A42)</f>
        <v>disponible</v>
      </c>
      <c r="U42" t="str" cm="1">
        <f t="array" aca="1" ref="U42" ca="1">INDIRECT($A$1&amp;U$1&amp;$A42)</f>
        <v>disponible</v>
      </c>
      <c r="V42" t="str" cm="1">
        <f t="array" aca="1" ref="V42" ca="1">INDIRECT($A$1&amp;V$1&amp;$A42)</f>
        <v>disponible</v>
      </c>
      <c r="W42" cm="1">
        <f t="array" aca="1" ref="W42" ca="1">INDIRECT($A$1&amp;W$1&amp;$A42)</f>
        <v>0</v>
      </c>
      <c r="X42" cm="1">
        <f t="array" aca="1" ref="X42" ca="1">INDIRECT($A$1&amp;X$1&amp;$A42)</f>
        <v>0</v>
      </c>
      <c r="Y42" cm="1">
        <f t="array" aca="1" ref="Y42" ca="1">INDIRECT($A$1&amp;Y$1&amp;$A42)</f>
        <v>0</v>
      </c>
      <c r="Z42" cm="1">
        <f t="array" aca="1" ref="Z42" ca="1">INDIRECT($A$1&amp;Z$1&amp;$A42)</f>
        <v>0</v>
      </c>
      <c r="AA42" cm="1">
        <f t="array" aca="1" ref="AA42" ca="1">INDIRECT($A$1&amp;AA$1&amp;$A42)</f>
        <v>0</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cm="1">
        <f t="array" aca="1" ref="AG42" ca="1">INDIRECT($A$1&amp;AG$1&amp;$A42)</f>
        <v>0</v>
      </c>
      <c r="AH42" t="str" cm="1">
        <f t="array" aca="1" ref="AH42" ca="1">INDIRECT($A$1&amp;AH$1&amp;$A42)</f>
        <v>disponible</v>
      </c>
      <c r="AI42" t="str" cm="1">
        <f t="array" aca="1" ref="AI42" ca="1">INDIRECT($A$1&amp;AI$1&amp;$A42)</f>
        <v>disponible</v>
      </c>
      <c r="AJ42" cm="1">
        <f t="array" aca="1" ref="AJ42" ca="1">INDIRECT($A$1&amp;AJ$1&amp;$A42)</f>
        <v>0</v>
      </c>
      <c r="AK42" cm="1">
        <f t="array" aca="1" ref="AK42" ca="1">INDIRECT($A$1&amp;AK$1&amp;$A42)</f>
        <v>0</v>
      </c>
      <c r="AM42">
        <f t="shared" ca="1" si="1"/>
        <v>0</v>
      </c>
      <c r="AN42">
        <f t="shared" ca="1" si="1"/>
        <v>0</v>
      </c>
      <c r="AO42">
        <f t="shared" ca="1" si="1"/>
        <v>0</v>
      </c>
      <c r="AP42">
        <f t="shared" ca="1" si="1"/>
        <v>0</v>
      </c>
      <c r="AQ42">
        <f t="shared" ca="1" si="1"/>
        <v>0</v>
      </c>
      <c r="AR42">
        <f t="shared" ca="1" si="1"/>
        <v>0</v>
      </c>
      <c r="AS42">
        <f t="shared" ca="1" si="1"/>
        <v>0</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0">
        <f t="shared" si="2"/>
        <v>28</v>
      </c>
      <c r="C43" t="str" cm="1">
        <f t="array" aca="1" ref="C43" ca="1">INDIRECT($A$1&amp;C$1&amp;$A43)</f>
        <v>marche_koupela</v>
      </c>
      <c r="D43">
        <f t="shared" ca="1" si="4"/>
        <v>0</v>
      </c>
      <c r="E43">
        <f t="shared" ca="1" si="4"/>
        <v>0</v>
      </c>
      <c r="F43">
        <f t="shared" ca="1" si="4"/>
        <v>0</v>
      </c>
      <c r="G43">
        <f t="shared" ca="1" si="4"/>
        <v>0</v>
      </c>
      <c r="H43">
        <f t="shared" ca="1" si="4"/>
        <v>0</v>
      </c>
      <c r="I43">
        <f t="shared" ca="1" si="4"/>
        <v>0</v>
      </c>
      <c r="J43">
        <f t="shared" ca="1" si="4"/>
        <v>0</v>
      </c>
      <c r="K43">
        <f t="shared" ca="1" si="4"/>
        <v>0</v>
      </c>
      <c r="L43">
        <f t="shared" ca="1" si="4"/>
        <v>0</v>
      </c>
      <c r="M43">
        <f t="shared" ca="1" si="4"/>
        <v>0</v>
      </c>
      <c r="N43">
        <f t="shared" ca="1" si="4"/>
        <v>0</v>
      </c>
      <c r="P43" t="str" cm="1">
        <f t="array" aca="1" ref="P43" ca="1">INDIRECT($A$1&amp;P$1&amp;$A43)</f>
        <v>disponible</v>
      </c>
      <c r="Q43" cm="1">
        <f t="array" aca="1" ref="Q43" ca="1">INDIRECT($A$1&amp;Q$1&amp;$A43)</f>
        <v>0</v>
      </c>
      <c r="R43" cm="1">
        <f t="array" aca="1" ref="R43" ca="1">INDIRECT($A$1&amp;R$1&amp;$A43)</f>
        <v>0</v>
      </c>
      <c r="S43" cm="1">
        <f t="array" aca="1" ref="S43" ca="1">INDIRECT($A$1&amp;S$1&amp;$A43)</f>
        <v>0</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cm="1">
        <f t="array" aca="1" ref="Z43" ca="1">INDIRECT($A$1&amp;Z$1&amp;$A43)</f>
        <v>0</v>
      </c>
      <c r="AA43" cm="1">
        <f t="array" aca="1" ref="AA43" ca="1">INDIRECT($A$1&amp;AA$1&amp;$A43)</f>
        <v>0</v>
      </c>
      <c r="AB43" cm="1">
        <f t="array" aca="1" ref="AB43" ca="1">INDIRECT($A$1&amp;AB$1&amp;$A43)</f>
        <v>0</v>
      </c>
      <c r="AC43" t="str" cm="1">
        <f t="array" aca="1" ref="AC43" ca="1">INDIRECT($A$1&amp;AC$1&amp;$A43)</f>
        <v>disponible</v>
      </c>
      <c r="AD43" t="str" cm="1">
        <f t="array" aca="1" ref="AD43" ca="1">INDIRECT($A$1&amp;AD$1&amp;$A43)</f>
        <v>disponible</v>
      </c>
      <c r="AE43" t="str" cm="1">
        <f t="array" aca="1" ref="AE43" ca="1">INDIRECT($A$1&amp;AE$1&amp;$A43)</f>
        <v>disponible</v>
      </c>
      <c r="AF43" t="str" cm="1">
        <f t="array" aca="1" ref="AF43" ca="1">INDIRECT($A$1&amp;AF$1&amp;$A43)</f>
        <v>disponible</v>
      </c>
      <c r="AG43" t="str" cm="1">
        <f t="array" aca="1" ref="AG43" ca="1">INDIRECT($A$1&amp;AG$1&amp;$A43)</f>
        <v>disponible</v>
      </c>
      <c r="AH43" t="str" cm="1">
        <f t="array" aca="1" ref="AH43" ca="1">INDIRECT($A$1&amp;AH$1&amp;$A43)</f>
        <v>peudisponible</v>
      </c>
      <c r="AI43" cm="1">
        <f t="array" aca="1" ref="AI43" ca="1">INDIRECT($A$1&amp;AI$1&amp;$A43)</f>
        <v>0</v>
      </c>
      <c r="AJ43" t="str" cm="1">
        <f t="array" aca="1" ref="AJ43" ca="1">INDIRECT($A$1&amp;AJ$1&amp;$A43)</f>
        <v>disponible</v>
      </c>
      <c r="AK43" cm="1">
        <f t="array" aca="1" ref="AK43" ca="1">INDIRECT($A$1&amp;AK$1&amp;$A43)</f>
        <v>0</v>
      </c>
      <c r="AM43">
        <f t="shared" ca="1" si="1"/>
        <v>0</v>
      </c>
      <c r="AN43">
        <f t="shared" ca="1" si="1"/>
        <v>0</v>
      </c>
      <c r="AO43">
        <f t="shared" ca="1" si="1"/>
        <v>0</v>
      </c>
      <c r="AP43">
        <f t="shared" ca="1" si="1"/>
        <v>0</v>
      </c>
      <c r="AQ43">
        <f t="shared" ca="1" si="1"/>
        <v>0</v>
      </c>
      <c r="AR43">
        <f t="shared" ca="1" si="1"/>
        <v>0</v>
      </c>
      <c r="AS43">
        <f t="shared" ca="1" si="1"/>
        <v>0</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0">
        <f t="shared" si="2"/>
        <v>29</v>
      </c>
      <c r="C44" t="str" cm="1">
        <f t="array" aca="1" ref="C44" ca="1">INDIRECT($A$1&amp;C$1&amp;$A44)</f>
        <v>marche_koupela</v>
      </c>
      <c r="D44">
        <f t="shared" ca="1" si="4"/>
        <v>0</v>
      </c>
      <c r="E44">
        <f t="shared" ca="1" si="4"/>
        <v>0</v>
      </c>
      <c r="F44">
        <f t="shared" ca="1" si="4"/>
        <v>0</v>
      </c>
      <c r="G44">
        <f t="shared" ca="1" si="4"/>
        <v>0</v>
      </c>
      <c r="H44">
        <f t="shared" ca="1" si="4"/>
        <v>1</v>
      </c>
      <c r="I44">
        <f t="shared" ca="1" si="4"/>
        <v>0</v>
      </c>
      <c r="J44">
        <f t="shared" ca="1" si="4"/>
        <v>0</v>
      </c>
      <c r="K44">
        <f t="shared" ca="1" si="4"/>
        <v>0</v>
      </c>
      <c r="L44">
        <f t="shared" ca="1" si="4"/>
        <v>0</v>
      </c>
      <c r="M44">
        <f t="shared" ca="1" si="4"/>
        <v>0</v>
      </c>
      <c r="N44">
        <f t="shared" ca="1" si="4"/>
        <v>0</v>
      </c>
      <c r="P44" t="str" cm="1">
        <f t="array" aca="1" ref="P44" ca="1">INDIRECT($A$1&amp;P$1&amp;$A44)</f>
        <v>disponible</v>
      </c>
      <c r="Q44" cm="1">
        <f t="array" aca="1" ref="Q44" ca="1">INDIRECT($A$1&amp;Q$1&amp;$A44)</f>
        <v>0</v>
      </c>
      <c r="R44" t="str" cm="1">
        <f t="array" aca="1" ref="R44" ca="1">INDIRECT($A$1&amp;R$1&amp;$A44)</f>
        <v>disponible</v>
      </c>
      <c r="S44" cm="1">
        <f t="array" aca="1" ref="S44" ca="1">INDIRECT($A$1&amp;S$1&amp;$A44)</f>
        <v>0</v>
      </c>
      <c r="T44" cm="1">
        <f t="array" aca="1" ref="T44" ca="1">INDIRECT($A$1&amp;T$1&amp;$A44)</f>
        <v>0</v>
      </c>
      <c r="U44" cm="1">
        <f t="array" aca="1" ref="U44" ca="1">INDIRECT($A$1&amp;U$1&amp;$A44)</f>
        <v>0</v>
      </c>
      <c r="V44" cm="1">
        <f t="array" aca="1" ref="V44" ca="1">INDIRECT($A$1&amp;V$1&amp;$A44)</f>
        <v>0</v>
      </c>
      <c r="W44" cm="1">
        <f t="array" aca="1" ref="W44" ca="1">INDIRECT($A$1&amp;W$1&amp;$A44)</f>
        <v>0</v>
      </c>
      <c r="X44" cm="1">
        <f t="array" aca="1" ref="X44" ca="1">INDIRECT($A$1&amp;X$1&amp;$A44)</f>
        <v>0</v>
      </c>
      <c r="Y44" cm="1">
        <f t="array" aca="1" ref="Y44" ca="1">INDIRECT($A$1&amp;Y$1&amp;$A44)</f>
        <v>0</v>
      </c>
      <c r="Z44" t="str" cm="1">
        <f t="array" aca="1" ref="Z44" ca="1">INDIRECT($A$1&amp;Z$1&amp;$A44)</f>
        <v>disponible</v>
      </c>
      <c r="AA44" t="str" cm="1">
        <f t="array" aca="1" ref="AA44" ca="1">INDIRECT($A$1&amp;AA$1&amp;$A44)</f>
        <v>disponible</v>
      </c>
      <c r="AB44" t="str" cm="1">
        <f t="array" aca="1" ref="AB44" ca="1">INDIRECT($A$1&amp;AB$1&amp;$A44)</f>
        <v>disponible</v>
      </c>
      <c r="AC44" t="str" cm="1">
        <f t="array" aca="1" ref="AC44" ca="1">INDIRECT($A$1&amp;AC$1&amp;$A44)</f>
        <v>disponible</v>
      </c>
      <c r="AD44" t="str" cm="1">
        <f t="array" aca="1" ref="AD44" ca="1">INDIRECT($A$1&amp;AD$1&amp;$A44)</f>
        <v>disponible</v>
      </c>
      <c r="AE44" t="str" cm="1">
        <f t="array" aca="1" ref="AE44" ca="1">INDIRECT($A$1&amp;AE$1&amp;$A44)</f>
        <v>peudisponible</v>
      </c>
      <c r="AF44" cm="1">
        <f t="array" aca="1" ref="AF44" ca="1">INDIRECT($A$1&amp;AF$1&amp;$A44)</f>
        <v>0</v>
      </c>
      <c r="AG44" cm="1">
        <f t="array" aca="1" ref="AG44" ca="1">INDIRECT($A$1&amp;AG$1&amp;$A44)</f>
        <v>0</v>
      </c>
      <c r="AH44" cm="1">
        <f t="array" aca="1" ref="AH44" ca="1">INDIRECT($A$1&amp;AH$1&amp;$A44)</f>
        <v>0</v>
      </c>
      <c r="AI44" cm="1">
        <f t="array" aca="1" ref="AI44" ca="1">INDIRECT($A$1&amp;AI$1&amp;$A44)</f>
        <v>0</v>
      </c>
      <c r="AJ44" t="str" cm="1">
        <f t="array" aca="1" ref="AJ44" ca="1">INDIRECT($A$1&amp;AJ$1&amp;$A44)</f>
        <v>disponible</v>
      </c>
      <c r="AK44" t="str" cm="1">
        <f t="array" aca="1" ref="AK44" ca="1">INDIRECT($A$1&amp;AK$1&amp;$A44)</f>
        <v>disponible</v>
      </c>
      <c r="AM44">
        <f t="shared" ca="1" si="1"/>
        <v>0</v>
      </c>
      <c r="AN44">
        <f t="shared" ca="1" si="1"/>
        <v>0</v>
      </c>
      <c r="AO44">
        <f t="shared" ca="1" si="1"/>
        <v>0</v>
      </c>
      <c r="AP44">
        <f t="shared" ref="AP44:AS44" ca="1" si="5">IF(SUM(INDIRECT($A$1&amp;AP$1&amp;$A44),INDIRECT($A$1&amp;AP$2&amp;$A44),INDIRECT($A$1&amp;AP$3&amp;$A44),INDIRECT($A$1&amp;AP$4&amp;$A44),INDIRECT($A$1&amp;AP$5&amp;$A44),INDIRECT($A$1&amp;AP$6&amp;$A44),INDIRECT($A$1&amp;AP$7&amp;$A44))&gt;0,1,0)</f>
        <v>0</v>
      </c>
      <c r="AQ44">
        <f t="shared" ca="1" si="5"/>
        <v>0</v>
      </c>
      <c r="AR44">
        <f t="shared" ca="1" si="5"/>
        <v>0</v>
      </c>
      <c r="AS44">
        <f t="shared" ca="1" si="5"/>
        <v>0</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0">
        <f t="shared" si="2"/>
        <v>30</v>
      </c>
      <c r="C45" t="str" cm="1">
        <f t="array" aca="1" ref="C45" ca="1">INDIRECT($A$1&amp;C$1&amp;$A45)</f>
        <v>marche_koupela</v>
      </c>
      <c r="D45">
        <f t="shared" ca="1" si="4"/>
        <v>0</v>
      </c>
      <c r="E45">
        <f t="shared" ca="1" si="4"/>
        <v>0</v>
      </c>
      <c r="F45">
        <f t="shared" ca="1" si="4"/>
        <v>0</v>
      </c>
      <c r="G45">
        <f t="shared" ca="1" si="4"/>
        <v>0</v>
      </c>
      <c r="H45">
        <f t="shared" ca="1" si="4"/>
        <v>0</v>
      </c>
      <c r="I45">
        <f t="shared" ca="1" si="4"/>
        <v>0</v>
      </c>
      <c r="J45">
        <f t="shared" ca="1" si="4"/>
        <v>0</v>
      </c>
      <c r="K45">
        <f t="shared" ca="1" si="4"/>
        <v>0</v>
      </c>
      <c r="L45">
        <f t="shared" ca="1" si="4"/>
        <v>0</v>
      </c>
      <c r="M45">
        <f t="shared" ca="1" si="4"/>
        <v>0</v>
      </c>
      <c r="N45">
        <f t="shared" ca="1" si="4"/>
        <v>0</v>
      </c>
      <c r="P45" t="str" cm="1">
        <f t="array" aca="1" ref="P45" ca="1">INDIRECT($A$1&amp;P$1&amp;$A45)</f>
        <v>disponible</v>
      </c>
      <c r="Q45" cm="1">
        <f t="array" aca="1" ref="Q45" ca="1">INDIRECT($A$1&amp;Q$1&amp;$A45)</f>
        <v>0</v>
      </c>
      <c r="R45" cm="1">
        <f t="array" aca="1" ref="R45" ca="1">INDIRECT($A$1&amp;R$1&amp;$A45)</f>
        <v>0</v>
      </c>
      <c r="S45" cm="1">
        <f t="array" aca="1" ref="S45" ca="1">INDIRECT($A$1&amp;S$1&amp;$A45)</f>
        <v>0</v>
      </c>
      <c r="T45" cm="1">
        <f t="array" aca="1" ref="T45" ca="1">INDIRECT($A$1&amp;T$1&amp;$A45)</f>
        <v>0</v>
      </c>
      <c r="U45" cm="1">
        <f t="array" aca="1" ref="U45" ca="1">INDIRECT($A$1&amp;U$1&amp;$A45)</f>
        <v>0</v>
      </c>
      <c r="V45" cm="1">
        <f t="array" aca="1" ref="V45" ca="1">INDIRECT($A$1&amp;V$1&amp;$A45)</f>
        <v>0</v>
      </c>
      <c r="W45" cm="1">
        <f t="array" aca="1" ref="W45" ca="1">INDIRECT($A$1&amp;W$1&amp;$A45)</f>
        <v>0</v>
      </c>
      <c r="X45" t="str" cm="1">
        <f t="array" aca="1" ref="X45" ca="1">INDIRECT($A$1&amp;X$1&amp;$A45)</f>
        <v>disponible</v>
      </c>
      <c r="Y45" cm="1">
        <f t="array" aca="1" ref="Y45" ca="1">INDIRECT($A$1&amp;Y$1&amp;$A45)</f>
        <v>0</v>
      </c>
      <c r="Z45" t="str" cm="1">
        <f t="array" aca="1" ref="Z45" ca="1">INDIRECT($A$1&amp;Z$1&amp;$A45)</f>
        <v>peudisponible</v>
      </c>
      <c r="AA45" t="str" cm="1">
        <f t="array" aca="1" ref="AA45" ca="1">INDIRECT($A$1&amp;AA$1&amp;$A45)</f>
        <v>disponible</v>
      </c>
      <c r="AB45" t="str" cm="1">
        <f t="array" aca="1" ref="AB45" ca="1">INDIRECT($A$1&amp;AB$1&amp;$A45)</f>
        <v>disponible</v>
      </c>
      <c r="AC45" cm="1">
        <f t="array" aca="1" ref="AC45" ca="1">INDIRECT($A$1&amp;AC$1&amp;$A45)</f>
        <v>0</v>
      </c>
      <c r="AD45" cm="1">
        <f t="array" aca="1" ref="AD45" ca="1">INDIRECT($A$1&amp;AD$1&amp;$A45)</f>
        <v>0</v>
      </c>
      <c r="AE45" t="str" cm="1">
        <f t="array" aca="1" ref="AE45" ca="1">INDIRECT($A$1&amp;AE$1&amp;$A45)</f>
        <v>disponible</v>
      </c>
      <c r="AF45" t="str" cm="1">
        <f t="array" aca="1" ref="AF45" ca="1">INDIRECT($A$1&amp;AF$1&amp;$A45)</f>
        <v>disponible</v>
      </c>
      <c r="AG45" t="str" cm="1">
        <f t="array" aca="1" ref="AG45" ca="1">INDIRECT($A$1&amp;AG$1&amp;$A45)</f>
        <v>disponible</v>
      </c>
      <c r="AH45" t="str" cm="1">
        <f t="array" aca="1" ref="AH45" ca="1">INDIRECT($A$1&amp;AH$1&amp;$A45)</f>
        <v>peudisponible</v>
      </c>
      <c r="AI45" t="str" cm="1">
        <f t="array" aca="1" ref="AI45" ca="1">INDIRECT($A$1&amp;AI$1&amp;$A45)</f>
        <v>disponible</v>
      </c>
      <c r="AJ45" cm="1">
        <f t="array" aca="1" ref="AJ45" ca="1">INDIRECT($A$1&amp;AJ$1&amp;$A45)</f>
        <v>0</v>
      </c>
      <c r="AK45" t="str" cm="1">
        <f t="array" aca="1" ref="AK45" ca="1">INDIRECT($A$1&amp;AK$1&amp;$A45)</f>
        <v>disponible</v>
      </c>
      <c r="AM45">
        <f t="shared" ref="AM45:AS81" ca="1" si="6">IF(SUM(INDIRECT($A$1&amp;AM$1&amp;$A45),INDIRECT($A$1&amp;AM$2&amp;$A45),INDIRECT($A$1&amp;AM$3&amp;$A45),INDIRECT($A$1&amp;AM$4&amp;$A45),INDIRECT($A$1&amp;AM$5&amp;$A45),INDIRECT($A$1&amp;AM$6&amp;$A45),INDIRECT($A$1&amp;AM$7&amp;$A45))&gt;0,1,0)</f>
        <v>0</v>
      </c>
      <c r="AN45">
        <f t="shared" ca="1" si="6"/>
        <v>0</v>
      </c>
      <c r="AO45">
        <f t="shared" ca="1" si="6"/>
        <v>0</v>
      </c>
      <c r="AP45">
        <f t="shared" ca="1" si="6"/>
        <v>0</v>
      </c>
      <c r="AQ45">
        <f t="shared" ca="1" si="6"/>
        <v>0</v>
      </c>
      <c r="AR45">
        <f t="shared" ca="1" si="6"/>
        <v>0</v>
      </c>
      <c r="AS45">
        <f t="shared" ca="1" si="6"/>
        <v>0</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0">
        <f t="shared" si="2"/>
        <v>31</v>
      </c>
      <c r="C46" t="str" cm="1">
        <f t="array" aca="1" ref="C46" ca="1">INDIRECT($A$1&amp;C$1&amp;$A46)</f>
        <v>marche_koupela</v>
      </c>
      <c r="D46">
        <f t="shared" ca="1" si="4"/>
        <v>0</v>
      </c>
      <c r="E46">
        <f t="shared" ca="1" si="4"/>
        <v>0</v>
      </c>
      <c r="F46">
        <f t="shared" ca="1" si="4"/>
        <v>0</v>
      </c>
      <c r="G46">
        <f t="shared" ca="1" si="4"/>
        <v>0</v>
      </c>
      <c r="H46">
        <f t="shared" ca="1" si="4"/>
        <v>0</v>
      </c>
      <c r="I46">
        <f t="shared" ca="1" si="4"/>
        <v>0</v>
      </c>
      <c r="J46">
        <f t="shared" ca="1" si="4"/>
        <v>0</v>
      </c>
      <c r="K46">
        <f t="shared" ca="1" si="4"/>
        <v>0</v>
      </c>
      <c r="L46">
        <f t="shared" ca="1" si="4"/>
        <v>0</v>
      </c>
      <c r="M46">
        <f t="shared" ca="1" si="4"/>
        <v>0</v>
      </c>
      <c r="N46">
        <f t="shared" ca="1" si="4"/>
        <v>0</v>
      </c>
      <c r="P46" cm="1">
        <f t="array" aca="1" ref="P46" ca="1">INDIRECT($A$1&amp;P$1&amp;$A46)</f>
        <v>0</v>
      </c>
      <c r="Q46" cm="1">
        <f t="array" aca="1" ref="Q46" ca="1">INDIRECT($A$1&amp;Q$1&amp;$A46)</f>
        <v>0</v>
      </c>
      <c r="R46" cm="1">
        <f t="array" aca="1" ref="R46" ca="1">INDIRECT($A$1&amp;R$1&amp;$A46)</f>
        <v>0</v>
      </c>
      <c r="S46" cm="1">
        <f t="array" aca="1" ref="S46" ca="1">INDIRECT($A$1&amp;S$1&amp;$A46)</f>
        <v>0</v>
      </c>
      <c r="T46" cm="1">
        <f t="array" aca="1" ref="T46" ca="1">INDIRECT($A$1&amp;T$1&amp;$A46)</f>
        <v>0</v>
      </c>
      <c r="U46" cm="1">
        <f t="array" aca="1" ref="U46" ca="1">INDIRECT($A$1&amp;U$1&amp;$A46)</f>
        <v>0</v>
      </c>
      <c r="V46" cm="1">
        <f t="array" aca="1" ref="V46" ca="1">INDIRECT($A$1&amp;V$1&amp;$A46)</f>
        <v>0</v>
      </c>
      <c r="W46" cm="1">
        <f t="array" aca="1" ref="W46" ca="1">INDIRECT($A$1&amp;W$1&amp;$A46)</f>
        <v>0</v>
      </c>
      <c r="X46" cm="1">
        <f t="array" aca="1" ref="X46" ca="1">INDIRECT($A$1&amp;X$1&amp;$A46)</f>
        <v>0</v>
      </c>
      <c r="Y46" cm="1">
        <f t="array" aca="1" ref="Y46" ca="1">INDIRECT($A$1&amp;Y$1&amp;$A46)</f>
        <v>0</v>
      </c>
      <c r="Z46" t="str" cm="1">
        <f t="array" aca="1" ref="Z46" ca="1">INDIRECT($A$1&amp;Z$1&amp;$A46)</f>
        <v>disponible</v>
      </c>
      <c r="AA46" t="str" cm="1">
        <f t="array" aca="1" ref="AA46" ca="1">INDIRECT($A$1&amp;AA$1&amp;$A46)</f>
        <v>disponible</v>
      </c>
      <c r="AB46" cm="1">
        <f t="array" aca="1" ref="AB46" ca="1">INDIRECT($A$1&amp;AB$1&amp;$A46)</f>
        <v>0</v>
      </c>
      <c r="AC46" cm="1">
        <f t="array" aca="1" ref="AC46" ca="1">INDIRECT($A$1&amp;AC$1&amp;$A46)</f>
        <v>0</v>
      </c>
      <c r="AD46" cm="1">
        <f t="array" aca="1" ref="AD46" ca="1">INDIRECT($A$1&amp;AD$1&amp;$A46)</f>
        <v>0</v>
      </c>
      <c r="AE46" cm="1">
        <f t="array" aca="1" ref="AE46" ca="1">INDIRECT($A$1&amp;AE$1&amp;$A46)</f>
        <v>0</v>
      </c>
      <c r="AF46" cm="1">
        <f t="array" aca="1" ref="AF46" ca="1">INDIRECT($A$1&amp;AF$1&amp;$A46)</f>
        <v>0</v>
      </c>
      <c r="AG46" cm="1">
        <f t="array" aca="1" ref="AG46" ca="1">INDIRECT($A$1&amp;AG$1&amp;$A46)</f>
        <v>0</v>
      </c>
      <c r="AH46" cm="1">
        <f t="array" aca="1" ref="AH46" ca="1">INDIRECT($A$1&amp;AH$1&amp;$A46)</f>
        <v>0</v>
      </c>
      <c r="AI46" cm="1">
        <f t="array" aca="1" ref="AI46" ca="1">INDIRECT($A$1&amp;AI$1&amp;$A46)</f>
        <v>0</v>
      </c>
      <c r="AJ46" cm="1">
        <f t="array" aca="1" ref="AJ46" ca="1">INDIRECT($A$1&amp;AJ$1&amp;$A46)</f>
        <v>0</v>
      </c>
      <c r="AK46" t="str" cm="1">
        <f t="array" aca="1" ref="AK46" ca="1">INDIRECT($A$1&amp;AK$1&amp;$A46)</f>
        <v>disponible</v>
      </c>
      <c r="AM46">
        <f t="shared" ca="1" si="6"/>
        <v>0</v>
      </c>
      <c r="AN46">
        <f t="shared" ca="1" si="6"/>
        <v>0</v>
      </c>
      <c r="AO46">
        <f t="shared" ca="1" si="6"/>
        <v>0</v>
      </c>
      <c r="AP46">
        <f t="shared" ca="1" si="6"/>
        <v>0</v>
      </c>
      <c r="AQ46">
        <f t="shared" ca="1" si="6"/>
        <v>0</v>
      </c>
      <c r="AR46">
        <f t="shared" ca="1" si="6"/>
        <v>0</v>
      </c>
      <c r="AS46">
        <f t="shared" ca="1" si="6"/>
        <v>0</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0">
        <f t="shared" si="2"/>
        <v>32</v>
      </c>
      <c r="C47" t="str" cm="1">
        <f t="array" aca="1" ref="C47" ca="1">INDIRECT($A$1&amp;C$1&amp;$A47)</f>
        <v>marche_pouytenga</v>
      </c>
      <c r="D47">
        <f t="shared" ca="1" si="4"/>
        <v>0</v>
      </c>
      <c r="E47">
        <f t="shared" ca="1" si="4"/>
        <v>0</v>
      </c>
      <c r="F47">
        <f t="shared" ca="1" si="4"/>
        <v>0</v>
      </c>
      <c r="G47">
        <f t="shared" ca="1" si="4"/>
        <v>0</v>
      </c>
      <c r="H47">
        <f t="shared" ca="1" si="4"/>
        <v>0</v>
      </c>
      <c r="I47">
        <f t="shared" ca="1" si="4"/>
        <v>0</v>
      </c>
      <c r="J47">
        <f t="shared" ca="1" si="4"/>
        <v>0</v>
      </c>
      <c r="K47">
        <f t="shared" ca="1" si="4"/>
        <v>0</v>
      </c>
      <c r="L47">
        <f t="shared" ca="1" si="4"/>
        <v>0</v>
      </c>
      <c r="M47">
        <f t="shared" ca="1" si="4"/>
        <v>0</v>
      </c>
      <c r="N47">
        <f t="shared" ca="1" si="4"/>
        <v>0</v>
      </c>
      <c r="P47" t="str" cm="1">
        <f t="array" aca="1" ref="P47" ca="1">INDIRECT($A$1&amp;P$1&amp;$A47)</f>
        <v>disponible</v>
      </c>
      <c r="Q47" t="str" cm="1">
        <f t="array" aca="1" ref="Q47" ca="1">INDIRECT($A$1&amp;Q$1&amp;$A47)</f>
        <v>peudisponible</v>
      </c>
      <c r="R47" t="str" cm="1">
        <f t="array" aca="1" ref="R47" ca="1">INDIRECT($A$1&amp;R$1&amp;$A47)</f>
        <v>disponible</v>
      </c>
      <c r="S47" cm="1">
        <f t="array" aca="1" ref="S47" ca="1">INDIRECT($A$1&amp;S$1&amp;$A47)</f>
        <v>0</v>
      </c>
      <c r="T47" cm="1">
        <f t="array" aca="1" ref="T47" ca="1">INDIRECT($A$1&amp;T$1&amp;$A47)</f>
        <v>0</v>
      </c>
      <c r="U47" cm="1">
        <f t="array" aca="1" ref="U47" ca="1">INDIRECT($A$1&amp;U$1&amp;$A47)</f>
        <v>0</v>
      </c>
      <c r="V47" cm="1">
        <f t="array" aca="1" ref="V47" ca="1">INDIRECT($A$1&amp;V$1&amp;$A47)</f>
        <v>0</v>
      </c>
      <c r="W47" cm="1">
        <f t="array" aca="1" ref="W47" ca="1">INDIRECT($A$1&amp;W$1&amp;$A47)</f>
        <v>0</v>
      </c>
      <c r="X47" cm="1">
        <f t="array" aca="1" ref="X47" ca="1">INDIRECT($A$1&amp;X$1&amp;$A47)</f>
        <v>0</v>
      </c>
      <c r="Y47" cm="1">
        <f t="array" aca="1" ref="Y47" ca="1">INDIRECT($A$1&amp;Y$1&amp;$A47)</f>
        <v>0</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cm="1">
        <f t="array" aca="1" ref="AE47" ca="1">INDIRECT($A$1&amp;AE$1&amp;$A47)</f>
        <v>0</v>
      </c>
      <c r="AF47" cm="1">
        <f t="array" aca="1" ref="AF47" ca="1">INDIRECT($A$1&amp;AF$1&amp;$A47)</f>
        <v>0</v>
      </c>
      <c r="AG47" cm="1">
        <f t="array" aca="1" ref="AG47" ca="1">INDIRECT($A$1&amp;AG$1&amp;$A47)</f>
        <v>0</v>
      </c>
      <c r="AH47" cm="1">
        <f t="array" aca="1" ref="AH47" ca="1">INDIRECT($A$1&amp;AH$1&amp;$A47)</f>
        <v>0</v>
      </c>
      <c r="AI47" cm="1">
        <f t="array" aca="1" ref="AI47" ca="1">INDIRECT($A$1&amp;AI$1&amp;$A47)</f>
        <v>0</v>
      </c>
      <c r="AJ47" cm="1">
        <f t="array" aca="1" ref="AJ47" ca="1">INDIRECT($A$1&amp;AJ$1&amp;$A47)</f>
        <v>0</v>
      </c>
      <c r="AK47" cm="1">
        <f t="array" aca="1" ref="AK47" ca="1">INDIRECT($A$1&amp;AK$1&amp;$A47)</f>
        <v>0</v>
      </c>
      <c r="AM47">
        <f t="shared" ca="1" si="6"/>
        <v>0</v>
      </c>
      <c r="AN47">
        <f t="shared" ca="1" si="6"/>
        <v>0</v>
      </c>
      <c r="AO47">
        <f t="shared" ca="1" si="6"/>
        <v>1</v>
      </c>
      <c r="AP47">
        <f t="shared" ca="1" si="6"/>
        <v>0</v>
      </c>
      <c r="AQ47">
        <f t="shared" ca="1" si="6"/>
        <v>0</v>
      </c>
      <c r="AR47">
        <f t="shared" ca="1" si="6"/>
        <v>0</v>
      </c>
      <c r="AS47">
        <f t="shared" ca="1" si="6"/>
        <v>0</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0">
        <f t="shared" si="2"/>
        <v>33</v>
      </c>
      <c r="C48" t="str" cm="1">
        <f t="array" aca="1" ref="C48" ca="1">INDIRECT($A$1&amp;C$1&amp;$A48)</f>
        <v>marche_pouytenga</v>
      </c>
      <c r="D48">
        <f t="shared" ca="1" si="4"/>
        <v>0</v>
      </c>
      <c r="E48">
        <f t="shared" ca="1" si="4"/>
        <v>0</v>
      </c>
      <c r="F48">
        <f t="shared" ca="1" si="4"/>
        <v>0</v>
      </c>
      <c r="G48">
        <f t="shared" ca="1" si="4"/>
        <v>0</v>
      </c>
      <c r="H48">
        <f t="shared" ca="1" si="4"/>
        <v>0</v>
      </c>
      <c r="I48">
        <f t="shared" ca="1" si="4"/>
        <v>0</v>
      </c>
      <c r="J48">
        <f t="shared" ca="1" si="4"/>
        <v>0</v>
      </c>
      <c r="K48">
        <f t="shared" ca="1" si="4"/>
        <v>0</v>
      </c>
      <c r="L48">
        <f t="shared" ca="1" si="4"/>
        <v>0</v>
      </c>
      <c r="M48">
        <f t="shared" ca="1" si="4"/>
        <v>0</v>
      </c>
      <c r="N48">
        <f t="shared" ca="1" si="4"/>
        <v>0</v>
      </c>
      <c r="P48" t="str" cm="1">
        <f t="array" aca="1" ref="P48" ca="1">INDIRECT($A$1&amp;P$1&amp;$A48)</f>
        <v>disponible</v>
      </c>
      <c r="Q48" t="str" cm="1">
        <f t="array" aca="1" ref="Q48" ca="1">INDIRECT($A$1&amp;Q$1&amp;$A48)</f>
        <v>disponible</v>
      </c>
      <c r="R48" t="str" cm="1">
        <f t="array" aca="1" ref="R48" ca="1">INDIRECT($A$1&amp;R$1&amp;$A48)</f>
        <v>disponible</v>
      </c>
      <c r="S48" cm="1">
        <f t="array" aca="1" ref="S48" ca="1">INDIRECT($A$1&amp;S$1&amp;$A48)</f>
        <v>0</v>
      </c>
      <c r="T48" cm="1">
        <f t="array" aca="1" ref="T48" ca="1">INDIRECT($A$1&amp;T$1&amp;$A48)</f>
        <v>0</v>
      </c>
      <c r="U48" cm="1">
        <f t="array" aca="1" ref="U48" ca="1">INDIRECT($A$1&amp;U$1&amp;$A48)</f>
        <v>0</v>
      </c>
      <c r="V48" cm="1">
        <f t="array" aca="1" ref="V48" ca="1">INDIRECT($A$1&amp;V$1&amp;$A48)</f>
        <v>0</v>
      </c>
      <c r="W48" cm="1">
        <f t="array" aca="1" ref="W48" ca="1">INDIRECT($A$1&amp;W$1&amp;$A48)</f>
        <v>0</v>
      </c>
      <c r="X48" cm="1">
        <f t="array" aca="1" ref="X48" ca="1">INDIRECT($A$1&amp;X$1&amp;$A48)</f>
        <v>0</v>
      </c>
      <c r="Y48" cm="1">
        <f t="array" aca="1" ref="Y48" ca="1">INDIRECT($A$1&amp;Y$1&amp;$A48)</f>
        <v>0</v>
      </c>
      <c r="Z48" cm="1">
        <f t="array" aca="1" ref="Z48" ca="1">INDIRECT($A$1&amp;Z$1&amp;$A48)</f>
        <v>0</v>
      </c>
      <c r="AA48" cm="1">
        <f t="array" aca="1" ref="AA48" ca="1">INDIRECT($A$1&amp;AA$1&amp;$A48)</f>
        <v>0</v>
      </c>
      <c r="AB48" cm="1">
        <f t="array" aca="1" ref="AB48" ca="1">INDIRECT($A$1&amp;AB$1&amp;$A48)</f>
        <v>0</v>
      </c>
      <c r="AC48" cm="1">
        <f t="array" aca="1" ref="AC48" ca="1">INDIRECT($A$1&amp;AC$1&amp;$A48)</f>
        <v>0</v>
      </c>
      <c r="AD48" cm="1">
        <f t="array" aca="1" ref="AD48" ca="1">INDIRECT($A$1&amp;AD$1&amp;$A48)</f>
        <v>0</v>
      </c>
      <c r="AE48" cm="1">
        <f t="array" aca="1" ref="AE48" ca="1">INDIRECT($A$1&amp;AE$1&amp;$A48)</f>
        <v>0</v>
      </c>
      <c r="AF48" cm="1">
        <f t="array" aca="1" ref="AF48" ca="1">INDIRECT($A$1&amp;AF$1&amp;$A48)</f>
        <v>0</v>
      </c>
      <c r="AG48" cm="1">
        <f t="array" aca="1" ref="AG48" ca="1">INDIRECT($A$1&amp;AG$1&amp;$A48)</f>
        <v>0</v>
      </c>
      <c r="AH48" cm="1">
        <f t="array" aca="1" ref="AH48" ca="1">INDIRECT($A$1&amp;AH$1&amp;$A48)</f>
        <v>0</v>
      </c>
      <c r="AI48" cm="1">
        <f t="array" aca="1" ref="AI48" ca="1">INDIRECT($A$1&amp;AI$1&amp;$A48)</f>
        <v>0</v>
      </c>
      <c r="AJ48" cm="1">
        <f t="array" aca="1" ref="AJ48" ca="1">INDIRECT($A$1&amp;AJ$1&amp;$A48)</f>
        <v>0</v>
      </c>
      <c r="AK48" cm="1">
        <f t="array" aca="1" ref="AK48" ca="1">INDIRECT($A$1&amp;AK$1&amp;$A48)</f>
        <v>0</v>
      </c>
      <c r="AM48">
        <f t="shared" ca="1" si="6"/>
        <v>0</v>
      </c>
      <c r="AN48">
        <f t="shared" ca="1" si="6"/>
        <v>0</v>
      </c>
      <c r="AO48">
        <f t="shared" ca="1" si="6"/>
        <v>0</v>
      </c>
      <c r="AP48">
        <f t="shared" ca="1" si="6"/>
        <v>0</v>
      </c>
      <c r="AQ48">
        <f t="shared" ca="1" si="6"/>
        <v>0</v>
      </c>
      <c r="AR48">
        <f t="shared" ca="1" si="6"/>
        <v>0</v>
      </c>
      <c r="AS48">
        <f t="shared" ca="1" si="6"/>
        <v>0</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0">
        <f t="shared" si="2"/>
        <v>34</v>
      </c>
      <c r="C49" t="str" cm="1">
        <f t="array" aca="1" ref="C49" ca="1">INDIRECT($A$1&amp;C$1&amp;$A49)</f>
        <v>marche_gounghin</v>
      </c>
      <c r="D49">
        <f t="shared" ca="1" si="4"/>
        <v>0</v>
      </c>
      <c r="E49">
        <f t="shared" ca="1" si="4"/>
        <v>0</v>
      </c>
      <c r="F49">
        <f t="shared" ca="1" si="4"/>
        <v>1</v>
      </c>
      <c r="G49">
        <f t="shared" ca="1" si="4"/>
        <v>0</v>
      </c>
      <c r="H49">
        <f t="shared" ca="1" si="4"/>
        <v>1</v>
      </c>
      <c r="I49">
        <f t="shared" ca="1" si="4"/>
        <v>0</v>
      </c>
      <c r="J49">
        <f t="shared" ca="1" si="4"/>
        <v>0</v>
      </c>
      <c r="K49">
        <f t="shared" ca="1" si="4"/>
        <v>0</v>
      </c>
      <c r="L49">
        <f t="shared" ca="1" si="4"/>
        <v>0</v>
      </c>
      <c r="M49">
        <f t="shared" ca="1" si="4"/>
        <v>0</v>
      </c>
      <c r="N49">
        <f t="shared" ca="1" si="4"/>
        <v>0</v>
      </c>
      <c r="P49" cm="1">
        <f t="array" aca="1" ref="P49" ca="1">INDIRECT($A$1&amp;P$1&amp;$A49)</f>
        <v>0</v>
      </c>
      <c r="Q49" cm="1">
        <f t="array" aca="1" ref="Q49" ca="1">INDIRECT($A$1&amp;Q$1&amp;$A49)</f>
        <v>0</v>
      </c>
      <c r="R49" t="str" cm="1">
        <f t="array" aca="1" ref="R49" ca="1">INDIRECT($A$1&amp;R$1&amp;$A49)</f>
        <v>disponible</v>
      </c>
      <c r="S49" t="str" cm="1">
        <f t="array" aca="1" ref="S49" ca="1">INDIRECT($A$1&amp;S$1&amp;$A49)</f>
        <v>disponible</v>
      </c>
      <c r="T49" cm="1">
        <f t="array" aca="1" ref="T49" ca="1">INDIRECT($A$1&amp;T$1&amp;$A49)</f>
        <v>0</v>
      </c>
      <c r="U49" cm="1">
        <f t="array" aca="1" ref="U49" ca="1">INDIRECT($A$1&amp;U$1&amp;$A49)</f>
        <v>0</v>
      </c>
      <c r="V49" cm="1">
        <f t="array" aca="1" ref="V49" ca="1">INDIRECT($A$1&amp;V$1&amp;$A49)</f>
        <v>0</v>
      </c>
      <c r="W49" cm="1">
        <f t="array" aca="1" ref="W49" ca="1">INDIRECT($A$1&amp;W$1&amp;$A49)</f>
        <v>0</v>
      </c>
      <c r="X49" cm="1">
        <f t="array" aca="1" ref="X49" ca="1">INDIRECT($A$1&amp;X$1&amp;$A49)</f>
        <v>0</v>
      </c>
      <c r="Y49" t="str" cm="1">
        <f t="array" aca="1" ref="Y49" ca="1">INDIRECT($A$1&amp;Y$1&amp;$A49)</f>
        <v>peudisponible</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cm="1">
        <f t="array" aca="1" ref="AF49" ca="1">INDIRECT($A$1&amp;AF$1&amp;$A49)</f>
        <v>0</v>
      </c>
      <c r="AG49" cm="1">
        <f t="array" aca="1" ref="AG49" ca="1">INDIRECT($A$1&amp;AG$1&amp;$A49)</f>
        <v>0</v>
      </c>
      <c r="AH49" cm="1">
        <f t="array" aca="1" ref="AH49" ca="1">INDIRECT($A$1&amp;AH$1&amp;$A49)</f>
        <v>0</v>
      </c>
      <c r="AI49" cm="1">
        <f t="array" aca="1" ref="AI49" ca="1">INDIRECT($A$1&amp;AI$1&amp;$A49)</f>
        <v>0</v>
      </c>
      <c r="AJ49" cm="1">
        <f t="array" aca="1" ref="AJ49" ca="1">INDIRECT($A$1&amp;AJ$1&amp;$A49)</f>
        <v>0</v>
      </c>
      <c r="AK49" cm="1">
        <f t="array" aca="1" ref="AK49" ca="1">INDIRECT($A$1&amp;AK$1&amp;$A49)</f>
        <v>0</v>
      </c>
      <c r="AM49">
        <f t="shared" ca="1" si="6"/>
        <v>0</v>
      </c>
      <c r="AN49">
        <f t="shared" ca="1" si="6"/>
        <v>0</v>
      </c>
      <c r="AO49">
        <f t="shared" ca="1" si="6"/>
        <v>0</v>
      </c>
      <c r="AP49">
        <f t="shared" ca="1" si="6"/>
        <v>0</v>
      </c>
      <c r="AQ49">
        <f t="shared" ca="1" si="6"/>
        <v>0</v>
      </c>
      <c r="AR49">
        <f t="shared" ca="1" si="6"/>
        <v>0</v>
      </c>
      <c r="AS49">
        <f t="shared" ca="1" si="6"/>
        <v>0</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0">
        <f t="shared" si="2"/>
        <v>35</v>
      </c>
      <c r="C50" t="str" cm="1">
        <f t="array" aca="1" ref="C50" ca="1">INDIRECT($A$1&amp;C$1&amp;$A50)</f>
        <v>marche_gounghin</v>
      </c>
      <c r="D50">
        <f t="shared" ca="1" si="4"/>
        <v>0</v>
      </c>
      <c r="E50">
        <f t="shared" ca="1" si="4"/>
        <v>0</v>
      </c>
      <c r="F50">
        <f t="shared" ca="1" si="4"/>
        <v>0</v>
      </c>
      <c r="G50">
        <f t="shared" ca="1" si="4"/>
        <v>0</v>
      </c>
      <c r="H50">
        <f t="shared" ca="1" si="4"/>
        <v>0</v>
      </c>
      <c r="I50">
        <f t="shared" ca="1" si="4"/>
        <v>0</v>
      </c>
      <c r="J50">
        <f t="shared" ca="1" si="4"/>
        <v>0</v>
      </c>
      <c r="K50">
        <f t="shared" ca="1" si="4"/>
        <v>0</v>
      </c>
      <c r="L50">
        <f t="shared" ca="1" si="4"/>
        <v>0</v>
      </c>
      <c r="M50">
        <f t="shared" ca="1" si="4"/>
        <v>0</v>
      </c>
      <c r="N50">
        <f t="shared" ca="1" si="4"/>
        <v>0</v>
      </c>
      <c r="P50" cm="1">
        <f t="array" aca="1" ref="P50" ca="1">INDIRECT($A$1&amp;P$1&amp;$A50)</f>
        <v>0</v>
      </c>
      <c r="Q50" cm="1">
        <f t="array" aca="1" ref="Q50" ca="1">INDIRECT($A$1&amp;Q$1&amp;$A50)</f>
        <v>0</v>
      </c>
      <c r="R50" cm="1">
        <f t="array" aca="1" ref="R50" ca="1">INDIRECT($A$1&amp;R$1&amp;$A50)</f>
        <v>0</v>
      </c>
      <c r="S50" cm="1">
        <f t="array" aca="1" ref="S50" ca="1">INDIRECT($A$1&amp;S$1&amp;$A50)</f>
        <v>0</v>
      </c>
      <c r="T50" cm="1">
        <f t="array" aca="1" ref="T50" ca="1">INDIRECT($A$1&amp;T$1&amp;$A50)</f>
        <v>0</v>
      </c>
      <c r="U50" cm="1">
        <f t="array" aca="1" ref="U50" ca="1">INDIRECT($A$1&amp;U$1&amp;$A50)</f>
        <v>0</v>
      </c>
      <c r="V50" cm="1">
        <f t="array" aca="1" ref="V50" ca="1">INDIRECT($A$1&amp;V$1&amp;$A50)</f>
        <v>0</v>
      </c>
      <c r="W50" cm="1">
        <f t="array" aca="1" ref="W50" ca="1">INDIRECT($A$1&amp;W$1&amp;$A50)</f>
        <v>0</v>
      </c>
      <c r="X50" cm="1">
        <f t="array" aca="1" ref="X50" ca="1">INDIRECT($A$1&amp;X$1&amp;$A50)</f>
        <v>0</v>
      </c>
      <c r="Y50" cm="1">
        <f t="array" aca="1" ref="Y50" ca="1">INDIRECT($A$1&amp;Y$1&amp;$A50)</f>
        <v>0</v>
      </c>
      <c r="Z50" cm="1">
        <f t="array" aca="1" ref="Z50" ca="1">INDIRECT($A$1&amp;Z$1&amp;$A50)</f>
        <v>0</v>
      </c>
      <c r="AA50" cm="1">
        <f t="array" aca="1" ref="AA50" ca="1">INDIRECT($A$1&amp;AA$1&amp;$A50)</f>
        <v>0</v>
      </c>
      <c r="AB50" cm="1">
        <f t="array" aca="1" ref="AB50" ca="1">INDIRECT($A$1&amp;AB$1&amp;$A50)</f>
        <v>0</v>
      </c>
      <c r="AC50" cm="1">
        <f t="array" aca="1" ref="AC50" ca="1">INDIRECT($A$1&amp;AC$1&amp;$A50)</f>
        <v>0</v>
      </c>
      <c r="AD50" cm="1">
        <f t="array" aca="1" ref="AD50" ca="1">INDIRECT($A$1&amp;AD$1&amp;$A50)</f>
        <v>0</v>
      </c>
      <c r="AE50" cm="1">
        <f t="array" aca="1" ref="AE50" ca="1">INDIRECT($A$1&amp;AE$1&amp;$A50)</f>
        <v>0</v>
      </c>
      <c r="AF50" cm="1">
        <f t="array" aca="1" ref="AF50" ca="1">INDIRECT($A$1&amp;AF$1&amp;$A50)</f>
        <v>0</v>
      </c>
      <c r="AG50" cm="1">
        <f t="array" aca="1" ref="AG50" ca="1">INDIRECT($A$1&amp;AG$1&amp;$A50)</f>
        <v>0</v>
      </c>
      <c r="AH50" cm="1">
        <f t="array" aca="1" ref="AH50" ca="1">INDIRECT($A$1&amp;AH$1&amp;$A50)</f>
        <v>0</v>
      </c>
      <c r="AI50" cm="1">
        <f t="array" aca="1" ref="AI50" ca="1">INDIRECT($A$1&amp;AI$1&amp;$A50)</f>
        <v>0</v>
      </c>
      <c r="AJ50" cm="1">
        <f t="array" aca="1" ref="AJ50" ca="1">INDIRECT($A$1&amp;AJ$1&amp;$A50)</f>
        <v>0</v>
      </c>
      <c r="AK50" cm="1">
        <f t="array" aca="1" ref="AK50" ca="1">INDIRECT($A$1&amp;AK$1&amp;$A50)</f>
        <v>0</v>
      </c>
      <c r="AM50">
        <f t="shared" ca="1" si="6"/>
        <v>0</v>
      </c>
      <c r="AN50">
        <f t="shared" ca="1" si="6"/>
        <v>0</v>
      </c>
      <c r="AO50">
        <f t="shared" ca="1" si="6"/>
        <v>0</v>
      </c>
      <c r="AP50">
        <f t="shared" ca="1" si="6"/>
        <v>0</v>
      </c>
      <c r="AQ50">
        <f t="shared" ca="1" si="6"/>
        <v>0</v>
      </c>
      <c r="AR50">
        <f t="shared" ca="1" si="6"/>
        <v>0</v>
      </c>
      <c r="AS50">
        <f t="shared" ca="1" si="6"/>
        <v>0</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0">
        <f t="shared" si="2"/>
        <v>36</v>
      </c>
      <c r="C51" t="str" cm="1">
        <f t="array" aca="1" ref="C51" ca="1">INDIRECT($A$1&amp;C$1&amp;$A51)</f>
        <v>marche_gounghin</v>
      </c>
      <c r="D51">
        <f t="shared" ca="1" si="4"/>
        <v>0</v>
      </c>
      <c r="E51">
        <f t="shared" ca="1" si="4"/>
        <v>0</v>
      </c>
      <c r="F51">
        <f t="shared" ca="1" si="4"/>
        <v>0</v>
      </c>
      <c r="G51">
        <f t="shared" ca="1" si="4"/>
        <v>0</v>
      </c>
      <c r="H51">
        <f t="shared" ca="1" si="4"/>
        <v>0</v>
      </c>
      <c r="I51">
        <f t="shared" ca="1" si="4"/>
        <v>0</v>
      </c>
      <c r="J51">
        <f t="shared" ca="1" si="4"/>
        <v>0</v>
      </c>
      <c r="K51">
        <f t="shared" ca="1" si="4"/>
        <v>0</v>
      </c>
      <c r="L51">
        <f t="shared" ca="1" si="4"/>
        <v>0</v>
      </c>
      <c r="M51">
        <f t="shared" ca="1" si="4"/>
        <v>0</v>
      </c>
      <c r="N51">
        <f t="shared" ca="1" si="4"/>
        <v>0</v>
      </c>
      <c r="P51" cm="1">
        <f t="array" aca="1" ref="P51" ca="1">INDIRECT($A$1&amp;P$1&amp;$A51)</f>
        <v>0</v>
      </c>
      <c r="Q51" cm="1">
        <f t="array" aca="1" ref="Q51" ca="1">INDIRECT($A$1&amp;Q$1&amp;$A51)</f>
        <v>0</v>
      </c>
      <c r="R51" cm="1">
        <f t="array" aca="1" ref="R51" ca="1">INDIRECT($A$1&amp;R$1&amp;$A51)</f>
        <v>0</v>
      </c>
      <c r="S51" t="str" cm="1">
        <f t="array" aca="1" ref="S51" ca="1">INDIRECT($A$1&amp;S$1&amp;$A51)</f>
        <v>disponible</v>
      </c>
      <c r="T51" t="str" cm="1">
        <f t="array" aca="1" ref="T51" ca="1">INDIRECT($A$1&amp;T$1&amp;$A51)</f>
        <v>peudisponible</v>
      </c>
      <c r="U51" t="str" cm="1">
        <f t="array" aca="1" ref="U51" ca="1">INDIRECT($A$1&amp;U$1&amp;$A51)</f>
        <v>disponible</v>
      </c>
      <c r="V51" cm="1">
        <f t="array" aca="1" ref="V51" ca="1">INDIRECT($A$1&amp;V$1&amp;$A51)</f>
        <v>0</v>
      </c>
      <c r="W51" cm="1">
        <f t="array" aca="1" ref="W51" ca="1">INDIRECT($A$1&amp;W$1&amp;$A51)</f>
        <v>0</v>
      </c>
      <c r="X51" cm="1">
        <f t="array" aca="1" ref="X51" ca="1">INDIRECT($A$1&amp;X$1&amp;$A51)</f>
        <v>0</v>
      </c>
      <c r="Y51" cm="1">
        <f t="array" aca="1" ref="Y51" ca="1">INDIRECT($A$1&amp;Y$1&amp;$A51)</f>
        <v>0</v>
      </c>
      <c r="Z51" cm="1">
        <f t="array" aca="1" ref="Z51" ca="1">INDIRECT($A$1&amp;Z$1&amp;$A51)</f>
        <v>0</v>
      </c>
      <c r="AA51" cm="1">
        <f t="array" aca="1" ref="AA51" ca="1">INDIRECT($A$1&amp;AA$1&amp;$A51)</f>
        <v>0</v>
      </c>
      <c r="AB51" cm="1">
        <f t="array" aca="1" ref="AB51" ca="1">INDIRECT($A$1&amp;AB$1&amp;$A51)</f>
        <v>0</v>
      </c>
      <c r="AC51" cm="1">
        <f t="array" aca="1" ref="AC51" ca="1">INDIRECT($A$1&amp;AC$1&amp;$A51)</f>
        <v>0</v>
      </c>
      <c r="AD51" cm="1">
        <f t="array" aca="1" ref="AD51" ca="1">INDIRECT($A$1&amp;AD$1&amp;$A51)</f>
        <v>0</v>
      </c>
      <c r="AE51" cm="1">
        <f t="array" aca="1" ref="AE51" ca="1">INDIRECT($A$1&amp;AE$1&amp;$A51)</f>
        <v>0</v>
      </c>
      <c r="AF51" cm="1">
        <f t="array" aca="1" ref="AF51" ca="1">INDIRECT($A$1&amp;AF$1&amp;$A51)</f>
        <v>0</v>
      </c>
      <c r="AG51" cm="1">
        <f t="array" aca="1" ref="AG51" ca="1">INDIRECT($A$1&amp;AG$1&amp;$A51)</f>
        <v>0</v>
      </c>
      <c r="AH51" cm="1">
        <f t="array" aca="1" ref="AH51" ca="1">INDIRECT($A$1&amp;AH$1&amp;$A51)</f>
        <v>0</v>
      </c>
      <c r="AI51" cm="1">
        <f t="array" aca="1" ref="AI51" ca="1">INDIRECT($A$1&amp;AI$1&amp;$A51)</f>
        <v>0</v>
      </c>
      <c r="AJ51" cm="1">
        <f t="array" aca="1" ref="AJ51" ca="1">INDIRECT($A$1&amp;AJ$1&amp;$A51)</f>
        <v>0</v>
      </c>
      <c r="AK51" cm="1">
        <f t="array" aca="1" ref="AK51" ca="1">INDIRECT($A$1&amp;AK$1&amp;$A51)</f>
        <v>0</v>
      </c>
      <c r="AM51">
        <f t="shared" ca="1" si="6"/>
        <v>0</v>
      </c>
      <c r="AN51">
        <f t="shared" ca="1" si="6"/>
        <v>0</v>
      </c>
      <c r="AO51">
        <f t="shared" ca="1" si="6"/>
        <v>0</v>
      </c>
      <c r="AP51">
        <f t="shared" ca="1" si="6"/>
        <v>0</v>
      </c>
      <c r="AQ51">
        <f t="shared" ca="1" si="6"/>
        <v>0</v>
      </c>
      <c r="AR51">
        <f t="shared" ca="1" si="6"/>
        <v>0</v>
      </c>
      <c r="AS51">
        <f t="shared" ca="1" si="6"/>
        <v>0</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0">
        <f t="shared" si="2"/>
        <v>37</v>
      </c>
      <c r="C52" t="str" cm="1">
        <f t="array" aca="1" ref="C52" ca="1">INDIRECT($A$1&amp;C$1&amp;$A52)</f>
        <v>marche_gounghin</v>
      </c>
      <c r="D52">
        <f t="shared" ca="1" si="4"/>
        <v>0</v>
      </c>
      <c r="E52">
        <f t="shared" ca="1" si="4"/>
        <v>0</v>
      </c>
      <c r="F52">
        <f t="shared" ca="1" si="4"/>
        <v>0</v>
      </c>
      <c r="G52">
        <f t="shared" ca="1" si="4"/>
        <v>0</v>
      </c>
      <c r="H52">
        <f t="shared" ca="1" si="4"/>
        <v>0</v>
      </c>
      <c r="I52">
        <f t="shared" ca="1" si="4"/>
        <v>0</v>
      </c>
      <c r="J52">
        <f t="shared" ca="1" si="4"/>
        <v>0</v>
      </c>
      <c r="K52">
        <f t="shared" ca="1" si="4"/>
        <v>0</v>
      </c>
      <c r="L52">
        <f t="shared" ca="1" si="4"/>
        <v>0</v>
      </c>
      <c r="M52">
        <f t="shared" ca="1" si="4"/>
        <v>1</v>
      </c>
      <c r="N52">
        <f t="shared" ca="1" si="4"/>
        <v>0</v>
      </c>
      <c r="P52" t="str" cm="1">
        <f t="array" aca="1" ref="P52" ca="1">INDIRECT($A$1&amp;P$1&amp;$A52)</f>
        <v>disponible</v>
      </c>
      <c r="Q52" cm="1">
        <f t="array" aca="1" ref="Q52" ca="1">INDIRECT($A$1&amp;Q$1&amp;$A52)</f>
        <v>0</v>
      </c>
      <c r="R52" t="str" cm="1">
        <f t="array" aca="1" ref="R52" ca="1">INDIRECT($A$1&amp;R$1&amp;$A52)</f>
        <v>disponible</v>
      </c>
      <c r="S52" cm="1">
        <f t="array" aca="1" ref="S52" ca="1">INDIRECT($A$1&amp;S$1&amp;$A52)</f>
        <v>0</v>
      </c>
      <c r="T52" cm="1">
        <f t="array" aca="1" ref="T52" ca="1">INDIRECT($A$1&amp;T$1&amp;$A52)</f>
        <v>0</v>
      </c>
      <c r="U52" cm="1">
        <f t="array" aca="1" ref="U52" ca="1">INDIRECT($A$1&amp;U$1&amp;$A52)</f>
        <v>0</v>
      </c>
      <c r="V52" cm="1">
        <f t="array" aca="1" ref="V52" ca="1">INDIRECT($A$1&amp;V$1&amp;$A52)</f>
        <v>0</v>
      </c>
      <c r="W52" cm="1">
        <f t="array" aca="1" ref="W52" ca="1">INDIRECT($A$1&amp;W$1&amp;$A52)</f>
        <v>0</v>
      </c>
      <c r="X52" cm="1">
        <f t="array" aca="1" ref="X52" ca="1">INDIRECT($A$1&amp;X$1&amp;$A52)</f>
        <v>0</v>
      </c>
      <c r="Y52" t="str" cm="1">
        <f t="array" aca="1" ref="Y52" ca="1">INDIRECT($A$1&amp;Y$1&amp;$A52)</f>
        <v>disponible</v>
      </c>
      <c r="Z52" cm="1">
        <f t="array" aca="1" ref="Z52" ca="1">INDIRECT($A$1&amp;Z$1&amp;$A52)</f>
        <v>0</v>
      </c>
      <c r="AA52" cm="1">
        <f t="array" aca="1" ref="AA52" ca="1">INDIRECT($A$1&amp;AA$1&amp;$A52)</f>
        <v>0</v>
      </c>
      <c r="AB52" cm="1">
        <f t="array" aca="1" ref="AB52" ca="1">INDIRECT($A$1&amp;AB$1&amp;$A52)</f>
        <v>0</v>
      </c>
      <c r="AC52" t="str" cm="1">
        <f t="array" aca="1" ref="AC52" ca="1">INDIRECT($A$1&amp;AC$1&amp;$A52)</f>
        <v>disponible</v>
      </c>
      <c r="AD52" cm="1">
        <f t="array" aca="1" ref="AD52" ca="1">INDIRECT($A$1&amp;AD$1&amp;$A52)</f>
        <v>0</v>
      </c>
      <c r="AE52" t="str" cm="1">
        <f t="array" aca="1" ref="AE52" ca="1">INDIRECT($A$1&amp;AE$1&amp;$A52)</f>
        <v>disponible</v>
      </c>
      <c r="AF52" t="str" cm="1">
        <f t="array" aca="1" ref="AF52" ca="1">INDIRECT($A$1&amp;AF$1&amp;$A52)</f>
        <v>disponible</v>
      </c>
      <c r="AG52" t="str" cm="1">
        <f t="array" aca="1" ref="AG52" ca="1">INDIRECT($A$1&amp;AG$1&amp;$A52)</f>
        <v>disponible</v>
      </c>
      <c r="AH52" t="str" cm="1">
        <f t="array" aca="1" ref="AH52" ca="1">INDIRECT($A$1&amp;AH$1&amp;$A52)</f>
        <v>disponible</v>
      </c>
      <c r="AI52" t="str" cm="1">
        <f t="array" aca="1" ref="AI52" ca="1">INDIRECT($A$1&amp;AI$1&amp;$A52)</f>
        <v>disponible</v>
      </c>
      <c r="AJ52" t="str" cm="1">
        <f t="array" aca="1" ref="AJ52" ca="1">INDIRECT($A$1&amp;AJ$1&amp;$A52)</f>
        <v>disponible</v>
      </c>
      <c r="AK52" t="str" cm="1">
        <f t="array" aca="1" ref="AK52" ca="1">INDIRECT($A$1&amp;AK$1&amp;$A52)</f>
        <v>disponible</v>
      </c>
      <c r="AM52">
        <f t="shared" ca="1" si="6"/>
        <v>0</v>
      </c>
      <c r="AN52">
        <f t="shared" ca="1" si="6"/>
        <v>0</v>
      </c>
      <c r="AO52">
        <f t="shared" ca="1" si="6"/>
        <v>0</v>
      </c>
      <c r="AP52">
        <f t="shared" ca="1" si="6"/>
        <v>0</v>
      </c>
      <c r="AQ52">
        <f t="shared" ca="1" si="6"/>
        <v>0</v>
      </c>
      <c r="AR52">
        <f t="shared" ca="1" si="6"/>
        <v>0</v>
      </c>
      <c r="AS52">
        <f t="shared" ca="1" si="6"/>
        <v>0</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0">
        <f t="shared" si="2"/>
        <v>38</v>
      </c>
      <c r="C53" t="str" cm="1">
        <f t="array" aca="1" ref="C53" ca="1">INDIRECT($A$1&amp;C$1&amp;$A53)</f>
        <v>marche_gounghin</v>
      </c>
      <c r="D53">
        <f t="shared" ca="1" si="4"/>
        <v>0</v>
      </c>
      <c r="E53">
        <f t="shared" ca="1" si="4"/>
        <v>0</v>
      </c>
      <c r="F53">
        <f t="shared" ca="1" si="4"/>
        <v>0</v>
      </c>
      <c r="G53">
        <f t="shared" ca="1" si="4"/>
        <v>0</v>
      </c>
      <c r="H53">
        <f t="shared" ca="1" si="4"/>
        <v>0</v>
      </c>
      <c r="I53">
        <f t="shared" ca="1" si="4"/>
        <v>0</v>
      </c>
      <c r="J53">
        <f t="shared" ca="1" si="4"/>
        <v>0</v>
      </c>
      <c r="K53">
        <f t="shared" ca="1" si="4"/>
        <v>0</v>
      </c>
      <c r="L53">
        <f t="shared" ca="1" si="4"/>
        <v>0</v>
      </c>
      <c r="M53">
        <f t="shared" ca="1" si="4"/>
        <v>0</v>
      </c>
      <c r="N53">
        <f t="shared" ca="1" si="4"/>
        <v>0</v>
      </c>
      <c r="P53" cm="1">
        <f t="array" aca="1" ref="P53" ca="1">INDIRECT($A$1&amp;P$1&amp;$A53)</f>
        <v>0</v>
      </c>
      <c r="Q53" cm="1">
        <f t="array" aca="1" ref="Q53" ca="1">INDIRECT($A$1&amp;Q$1&amp;$A53)</f>
        <v>0</v>
      </c>
      <c r="R53" t="str" cm="1">
        <f t="array" aca="1" ref="R53" ca="1">INDIRECT($A$1&amp;R$1&amp;$A53)</f>
        <v>disponible</v>
      </c>
      <c r="S53" cm="1">
        <f t="array" aca="1" ref="S53" ca="1">INDIRECT($A$1&amp;S$1&amp;$A53)</f>
        <v>0</v>
      </c>
      <c r="T53" cm="1">
        <f t="array" aca="1" ref="T53" ca="1">INDIRECT($A$1&amp;T$1&amp;$A53)</f>
        <v>0</v>
      </c>
      <c r="U53" cm="1">
        <f t="array" aca="1" ref="U53" ca="1">INDIRECT($A$1&amp;U$1&amp;$A53)</f>
        <v>0</v>
      </c>
      <c r="V53" cm="1">
        <f t="array" aca="1" ref="V53" ca="1">INDIRECT($A$1&amp;V$1&amp;$A53)</f>
        <v>0</v>
      </c>
      <c r="W53" cm="1">
        <f t="array" aca="1" ref="W53" ca="1">INDIRECT($A$1&amp;W$1&amp;$A53)</f>
        <v>0</v>
      </c>
      <c r="X53" cm="1">
        <f t="array" aca="1" ref="X53" ca="1">INDIRECT($A$1&amp;X$1&amp;$A53)</f>
        <v>0</v>
      </c>
      <c r="Y53" cm="1">
        <f t="array" aca="1" ref="Y53" ca="1">INDIRECT($A$1&amp;Y$1&amp;$A53)</f>
        <v>0</v>
      </c>
      <c r="Z53" cm="1">
        <f t="array" aca="1" ref="Z53" ca="1">INDIRECT($A$1&amp;Z$1&amp;$A53)</f>
        <v>0</v>
      </c>
      <c r="AA53" cm="1">
        <f t="array" aca="1" ref="AA53" ca="1">INDIRECT($A$1&amp;AA$1&amp;$A53)</f>
        <v>0</v>
      </c>
      <c r="AB53" cm="1">
        <f t="array" aca="1" ref="AB53" ca="1">INDIRECT($A$1&amp;AB$1&amp;$A53)</f>
        <v>0</v>
      </c>
      <c r="AC53" cm="1">
        <f t="array" aca="1" ref="AC53" ca="1">INDIRECT($A$1&amp;AC$1&amp;$A53)</f>
        <v>0</v>
      </c>
      <c r="AD53" cm="1">
        <f t="array" aca="1" ref="AD53" ca="1">INDIRECT($A$1&amp;AD$1&amp;$A53)</f>
        <v>0</v>
      </c>
      <c r="AE53" cm="1">
        <f t="array" aca="1" ref="AE53" ca="1">INDIRECT($A$1&amp;AE$1&amp;$A53)</f>
        <v>0</v>
      </c>
      <c r="AF53" cm="1">
        <f t="array" aca="1" ref="AF53" ca="1">INDIRECT($A$1&amp;AF$1&amp;$A53)</f>
        <v>0</v>
      </c>
      <c r="AG53" cm="1">
        <f t="array" aca="1" ref="AG53" ca="1">INDIRECT($A$1&amp;AG$1&amp;$A53)</f>
        <v>0</v>
      </c>
      <c r="AH53" cm="1">
        <f t="array" aca="1" ref="AH53" ca="1">INDIRECT($A$1&amp;AH$1&amp;$A53)</f>
        <v>0</v>
      </c>
      <c r="AI53" t="str" cm="1">
        <f t="array" aca="1" ref="AI53" ca="1">INDIRECT($A$1&amp;AI$1&amp;$A53)</f>
        <v>disponible</v>
      </c>
      <c r="AJ53" cm="1">
        <f t="array" aca="1" ref="AJ53" ca="1">INDIRECT($A$1&amp;AJ$1&amp;$A53)</f>
        <v>0</v>
      </c>
      <c r="AK53" cm="1">
        <f t="array" aca="1" ref="AK53" ca="1">INDIRECT($A$1&amp;AK$1&amp;$A53)</f>
        <v>0</v>
      </c>
      <c r="AM53">
        <f t="shared" ca="1" si="6"/>
        <v>0</v>
      </c>
      <c r="AN53">
        <f t="shared" ca="1" si="6"/>
        <v>0</v>
      </c>
      <c r="AO53">
        <f t="shared" ca="1" si="6"/>
        <v>0</v>
      </c>
      <c r="AP53">
        <f t="shared" ca="1" si="6"/>
        <v>0</v>
      </c>
      <c r="AQ53">
        <f t="shared" ca="1" si="6"/>
        <v>0</v>
      </c>
      <c r="AR53">
        <f t="shared" ca="1" si="6"/>
        <v>0</v>
      </c>
      <c r="AS53">
        <f t="shared" ca="1" si="6"/>
        <v>0</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0">
        <f t="shared" si="2"/>
        <v>39</v>
      </c>
      <c r="C54" t="str" cm="1">
        <f t="array" aca="1" ref="C54" ca="1">INDIRECT($A$1&amp;C$1&amp;$A54)</f>
        <v>marche_boussouma</v>
      </c>
      <c r="D54">
        <f t="shared" ca="1" si="4"/>
        <v>0</v>
      </c>
      <c r="E54">
        <f t="shared" ca="1" si="4"/>
        <v>0</v>
      </c>
      <c r="F54">
        <f t="shared" ca="1" si="4"/>
        <v>0</v>
      </c>
      <c r="G54">
        <f t="shared" ca="1" si="4"/>
        <v>0</v>
      </c>
      <c r="H54">
        <f t="shared" ca="1" si="4"/>
        <v>0</v>
      </c>
      <c r="I54">
        <f t="shared" ca="1" si="4"/>
        <v>0</v>
      </c>
      <c r="J54">
        <f t="shared" ca="1" si="4"/>
        <v>0</v>
      </c>
      <c r="K54">
        <f t="shared" ca="1" si="4"/>
        <v>0</v>
      </c>
      <c r="L54">
        <f t="shared" ca="1" si="4"/>
        <v>0</v>
      </c>
      <c r="M54">
        <f t="shared" ca="1" si="4"/>
        <v>0</v>
      </c>
      <c r="N54">
        <f t="shared" ca="1" si="4"/>
        <v>0</v>
      </c>
      <c r="P54" cm="1">
        <f t="array" aca="1" ref="P54" ca="1">INDIRECT($A$1&amp;P$1&amp;$A54)</f>
        <v>0</v>
      </c>
      <c r="Q54" cm="1">
        <f t="array" aca="1" ref="Q54" ca="1">INDIRECT($A$1&amp;Q$1&amp;$A54)</f>
        <v>0</v>
      </c>
      <c r="R54" cm="1">
        <f t="array" aca="1" ref="R54" ca="1">INDIRECT($A$1&amp;R$1&amp;$A54)</f>
        <v>0</v>
      </c>
      <c r="S54" cm="1">
        <f t="array" aca="1" ref="S54" ca="1">INDIRECT($A$1&amp;S$1&amp;$A54)</f>
        <v>0</v>
      </c>
      <c r="T54" cm="1">
        <f t="array" aca="1" ref="T54" ca="1">INDIRECT($A$1&amp;T$1&amp;$A54)</f>
        <v>0</v>
      </c>
      <c r="U54" cm="1">
        <f t="array" aca="1" ref="U54" ca="1">INDIRECT($A$1&amp;U$1&amp;$A54)</f>
        <v>0</v>
      </c>
      <c r="V54" cm="1">
        <f t="array" aca="1" ref="V54" ca="1">INDIRECT($A$1&amp;V$1&amp;$A54)</f>
        <v>0</v>
      </c>
      <c r="W54" cm="1">
        <f t="array" aca="1" ref="W54" ca="1">INDIRECT($A$1&amp;W$1&amp;$A54)</f>
        <v>0</v>
      </c>
      <c r="X54" cm="1">
        <f t="array" aca="1" ref="X54" ca="1">INDIRECT($A$1&amp;X$1&amp;$A54)</f>
        <v>0</v>
      </c>
      <c r="Y54" cm="1">
        <f t="array" aca="1" ref="Y54" ca="1">INDIRECT($A$1&amp;Y$1&amp;$A54)</f>
        <v>0</v>
      </c>
      <c r="Z54" cm="1">
        <f t="array" aca="1" ref="Z54" ca="1">INDIRECT($A$1&amp;Z$1&amp;$A54)</f>
        <v>0</v>
      </c>
      <c r="AA54" cm="1">
        <f t="array" aca="1" ref="AA54" ca="1">INDIRECT($A$1&amp;AA$1&amp;$A54)</f>
        <v>0</v>
      </c>
      <c r="AB54" cm="1">
        <f t="array" aca="1" ref="AB54" ca="1">INDIRECT($A$1&amp;AB$1&amp;$A54)</f>
        <v>0</v>
      </c>
      <c r="AC54" cm="1">
        <f t="array" aca="1" ref="AC54" ca="1">INDIRECT($A$1&amp;AC$1&amp;$A54)</f>
        <v>0</v>
      </c>
      <c r="AD54" cm="1">
        <f t="array" aca="1" ref="AD54" ca="1">INDIRECT($A$1&amp;AD$1&amp;$A54)</f>
        <v>0</v>
      </c>
      <c r="AE54" cm="1">
        <f t="array" aca="1" ref="AE54" ca="1">INDIRECT($A$1&amp;AE$1&amp;$A54)</f>
        <v>0</v>
      </c>
      <c r="AF54" cm="1">
        <f t="array" aca="1" ref="AF54" ca="1">INDIRECT($A$1&amp;AF$1&amp;$A54)</f>
        <v>0</v>
      </c>
      <c r="AG54" cm="1">
        <f t="array" aca="1" ref="AG54" ca="1">INDIRECT($A$1&amp;AG$1&amp;$A54)</f>
        <v>0</v>
      </c>
      <c r="AH54" cm="1">
        <f t="array" aca="1" ref="AH54" ca="1">INDIRECT($A$1&amp;AH$1&amp;$A54)</f>
        <v>0</v>
      </c>
      <c r="AI54" cm="1">
        <f t="array" aca="1" ref="AI54" ca="1">INDIRECT($A$1&amp;AI$1&amp;$A54)</f>
        <v>0</v>
      </c>
      <c r="AJ54" cm="1">
        <f t="array" aca="1" ref="AJ54" ca="1">INDIRECT($A$1&amp;AJ$1&amp;$A54)</f>
        <v>0</v>
      </c>
      <c r="AK54" cm="1">
        <f t="array" aca="1" ref="AK54" ca="1">INDIRECT($A$1&amp;AK$1&amp;$A54)</f>
        <v>0</v>
      </c>
      <c r="AM54">
        <f t="shared" ca="1" si="6"/>
        <v>0</v>
      </c>
      <c r="AN54">
        <f t="shared" ca="1" si="6"/>
        <v>0</v>
      </c>
      <c r="AO54">
        <f t="shared" ca="1" si="6"/>
        <v>0</v>
      </c>
      <c r="AP54">
        <f t="shared" ca="1" si="6"/>
        <v>0</v>
      </c>
      <c r="AQ54">
        <f t="shared" ca="1" si="6"/>
        <v>0</v>
      </c>
      <c r="AR54">
        <f t="shared" ca="1" si="6"/>
        <v>0</v>
      </c>
      <c r="AS54">
        <f t="shared" ca="1" si="6"/>
        <v>0</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t="str" cm="1">
        <f t="array" aca="1" ref="BE54" ca="1">INDIRECT($A$1&amp;BE$1&amp;$A54)</f>
        <v>disponible</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t="str" cm="1">
        <f t="array" aca="1" ref="BO54" ca="1">INDIRECT($A$1&amp;BO$1&amp;$A54)</f>
        <v>disponible</v>
      </c>
      <c r="BP54" t="str" cm="1">
        <f t="array" aca="1" ref="BP54" ca="1">INDIRECT($A$1&amp;BP$1&amp;$A54)</f>
        <v>disponible</v>
      </c>
      <c r="BQ54" t="str" cm="1">
        <f t="array" aca="1" ref="BQ54" ca="1">INDIRECT($A$1&amp;BQ$1&amp;$A54)</f>
        <v>disponible</v>
      </c>
      <c r="BR54" cm="1">
        <f t="array" aca="1" ref="BR54" ca="1">INDIRECT($A$1&amp;BR$1&amp;$A54)</f>
        <v>0</v>
      </c>
      <c r="BS54" t="str" cm="1">
        <f t="array" aca="1" ref="BS54" ca="1">INDIRECT($A$1&amp;BS$1&amp;$A54)</f>
        <v>disponible</v>
      </c>
      <c r="BT54" cm="1">
        <f t="array" aca="1" ref="BT54" ca="1">INDIRECT($A$1&amp;BT$1&amp;$A54)</f>
        <v>0</v>
      </c>
      <c r="BU54" t="str" cm="1">
        <f t="array" aca="1" ref="BU54" ca="1">INDIRECT($A$1&amp;BU$1&amp;$A54)</f>
        <v>disponible</v>
      </c>
    </row>
    <row r="55" spans="1:73" x14ac:dyDescent="0.35">
      <c r="A55" s="60">
        <f t="shared" si="2"/>
        <v>40</v>
      </c>
      <c r="C55" t="str" cm="1">
        <f t="array" aca="1" ref="C55" ca="1">INDIRECT($A$1&amp;C$1&amp;$A55)</f>
        <v>marche_boussouma</v>
      </c>
      <c r="D55">
        <f t="shared" ca="1" si="4"/>
        <v>0</v>
      </c>
      <c r="E55">
        <f t="shared" ca="1" si="4"/>
        <v>0</v>
      </c>
      <c r="F55">
        <f t="shared" ref="F55:N55" ca="1" si="7">IF(SUM(INDIRECT($A$1&amp;F$1&amp;$A55),INDIRECT($A$1&amp;F$2&amp;$A55),INDIRECT($A$1&amp;F$3&amp;$A55))&gt;0,1,0)</f>
        <v>0</v>
      </c>
      <c r="G55">
        <f t="shared" ca="1" si="7"/>
        <v>0</v>
      </c>
      <c r="H55">
        <f t="shared" ca="1" si="7"/>
        <v>0</v>
      </c>
      <c r="I55">
        <f t="shared" ca="1" si="7"/>
        <v>0</v>
      </c>
      <c r="J55">
        <f t="shared" ca="1" si="7"/>
        <v>0</v>
      </c>
      <c r="K55">
        <f t="shared" ca="1" si="7"/>
        <v>0</v>
      </c>
      <c r="L55">
        <f t="shared" ca="1" si="7"/>
        <v>0</v>
      </c>
      <c r="M55">
        <f t="shared" ca="1" si="7"/>
        <v>0</v>
      </c>
      <c r="N55">
        <f t="shared" ca="1" si="7"/>
        <v>0</v>
      </c>
      <c r="P55" cm="1">
        <f t="array" aca="1" ref="P55" ca="1">INDIRECT($A$1&amp;P$1&amp;$A55)</f>
        <v>0</v>
      </c>
      <c r="Q55" cm="1">
        <f t="array" aca="1" ref="Q55" ca="1">INDIRECT($A$1&amp;Q$1&amp;$A55)</f>
        <v>0</v>
      </c>
      <c r="R55" cm="1">
        <f t="array" aca="1" ref="R55" ca="1">INDIRECT($A$1&amp;R$1&amp;$A55)</f>
        <v>0</v>
      </c>
      <c r="S55" cm="1">
        <f t="array" aca="1" ref="S55" ca="1">INDIRECT($A$1&amp;S$1&amp;$A55)</f>
        <v>0</v>
      </c>
      <c r="T55" cm="1">
        <f t="array" aca="1" ref="T55" ca="1">INDIRECT($A$1&amp;T$1&amp;$A55)</f>
        <v>0</v>
      </c>
      <c r="U55" cm="1">
        <f t="array" aca="1" ref="U55" ca="1">INDIRECT($A$1&amp;U$1&amp;$A55)</f>
        <v>0</v>
      </c>
      <c r="V55" cm="1">
        <f t="array" aca="1" ref="V55" ca="1">INDIRECT($A$1&amp;V$1&amp;$A55)</f>
        <v>0</v>
      </c>
      <c r="W55" cm="1">
        <f t="array" aca="1" ref="W55" ca="1">INDIRECT($A$1&amp;W$1&amp;$A55)</f>
        <v>0</v>
      </c>
      <c r="X55" cm="1">
        <f t="array" aca="1" ref="X55" ca="1">INDIRECT($A$1&amp;X$1&amp;$A55)</f>
        <v>0</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cm="1">
        <f t="array" aca="1" ref="AE55" ca="1">INDIRECT($A$1&amp;AE$1&amp;$A55)</f>
        <v>0</v>
      </c>
      <c r="AF55" cm="1">
        <f t="array" aca="1" ref="AF55" ca="1">INDIRECT($A$1&amp;AF$1&amp;$A55)</f>
        <v>0</v>
      </c>
      <c r="AG55" cm="1">
        <f t="array" aca="1" ref="AG55" ca="1">INDIRECT($A$1&amp;AG$1&amp;$A55)</f>
        <v>0</v>
      </c>
      <c r="AH55" cm="1">
        <f t="array" aca="1" ref="AH55" ca="1">INDIRECT($A$1&amp;AH$1&amp;$A55)</f>
        <v>0</v>
      </c>
      <c r="AI55" cm="1">
        <f t="array" aca="1" ref="AI55" ca="1">INDIRECT($A$1&amp;AI$1&amp;$A55)</f>
        <v>0</v>
      </c>
      <c r="AJ55" cm="1">
        <f t="array" aca="1" ref="AJ55" ca="1">INDIRECT($A$1&amp;AJ$1&amp;$A55)</f>
        <v>0</v>
      </c>
      <c r="AK55" t="str" cm="1">
        <f t="array" aca="1" ref="AK55" ca="1">INDIRECT($A$1&amp;AK$1&amp;$A55)</f>
        <v>disponible</v>
      </c>
      <c r="AM55">
        <f t="shared" ca="1" si="6"/>
        <v>0</v>
      </c>
      <c r="AN55">
        <f t="shared" ca="1" si="6"/>
        <v>0</v>
      </c>
      <c r="AO55">
        <f t="shared" ca="1" si="6"/>
        <v>0</v>
      </c>
      <c r="AP55">
        <f t="shared" ca="1" si="6"/>
        <v>0</v>
      </c>
      <c r="AQ55">
        <f t="shared" ca="1" si="6"/>
        <v>0</v>
      </c>
      <c r="AR55">
        <f t="shared" ca="1" si="6"/>
        <v>0</v>
      </c>
      <c r="AS55">
        <f t="shared" ca="1" si="6"/>
        <v>0</v>
      </c>
      <c r="AU55" t="str" cm="1">
        <f t="array" aca="1" ref="AU55" ca="1">INDIRECT($A$1&amp;AU$1&amp;$A55)</f>
        <v>disponible</v>
      </c>
      <c r="AV55" t="str" cm="1">
        <f t="array" aca="1" ref="AV55" ca="1">INDIRECT($A$1&amp;AV$1&amp;$A55)</f>
        <v>disponible</v>
      </c>
      <c r="AW55" t="str" cm="1">
        <f t="array" aca="1" ref="AW55" ca="1">INDIRECT($A$1&amp;AW$1&amp;$A55)</f>
        <v>disponible</v>
      </c>
      <c r="AX55" t="str" cm="1">
        <f t="array" aca="1" ref="AX55" ca="1">INDIRECT($A$1&amp;AX$1&amp;$A55)</f>
        <v>disponible</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t="str" cm="1">
        <f t="array" aca="1" ref="BL55" ca="1">INDIRECT($A$1&amp;BL$1&amp;$A55)</f>
        <v>disponible</v>
      </c>
      <c r="BM55" t="str" cm="1">
        <f t="array" aca="1" ref="BM55" ca="1">INDIRECT($A$1&amp;BM$1&amp;$A55)</f>
        <v>disponible</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0">
        <f t="shared" si="2"/>
        <v>41</v>
      </c>
      <c r="C56" t="str" cm="1">
        <f t="array" aca="1" ref="C56" ca="1">INDIRECT($A$1&amp;C$1&amp;$A56)</f>
        <v>marche_boussouma</v>
      </c>
      <c r="D56">
        <f t="shared" ref="D56:N79" ca="1" si="8">IF(SUM(INDIRECT($A$1&amp;D$1&amp;$A56),INDIRECT($A$1&amp;D$2&amp;$A56),INDIRECT($A$1&amp;D$3&amp;$A56))&gt;0,1,0)</f>
        <v>0</v>
      </c>
      <c r="E56">
        <f t="shared" ca="1" si="8"/>
        <v>0</v>
      </c>
      <c r="F56">
        <f t="shared" ca="1" si="8"/>
        <v>0</v>
      </c>
      <c r="G56">
        <f t="shared" ca="1" si="8"/>
        <v>0</v>
      </c>
      <c r="H56">
        <f t="shared" ca="1" si="8"/>
        <v>0</v>
      </c>
      <c r="I56">
        <f t="shared" ca="1" si="8"/>
        <v>0</v>
      </c>
      <c r="J56">
        <f t="shared" ca="1" si="8"/>
        <v>0</v>
      </c>
      <c r="K56">
        <f t="shared" ca="1" si="8"/>
        <v>0</v>
      </c>
      <c r="L56">
        <f t="shared" ca="1" si="8"/>
        <v>0</v>
      </c>
      <c r="M56">
        <f t="shared" ca="1" si="8"/>
        <v>0</v>
      </c>
      <c r="N56">
        <f t="shared" ca="1" si="8"/>
        <v>0</v>
      </c>
      <c r="P56" cm="1">
        <f t="array" aca="1" ref="P56" ca="1">INDIRECT($A$1&amp;P$1&amp;$A56)</f>
        <v>0</v>
      </c>
      <c r="Q56" cm="1">
        <f t="array" aca="1" ref="Q56" ca="1">INDIRECT($A$1&amp;Q$1&amp;$A56)</f>
        <v>0</v>
      </c>
      <c r="R56" cm="1">
        <f t="array" aca="1" ref="R56" ca="1">INDIRECT($A$1&amp;R$1&amp;$A56)</f>
        <v>0</v>
      </c>
      <c r="S56" cm="1">
        <f t="array" aca="1" ref="S56" ca="1">INDIRECT($A$1&amp;S$1&amp;$A56)</f>
        <v>0</v>
      </c>
      <c r="T56" cm="1">
        <f t="array" aca="1" ref="T56" ca="1">INDIRECT($A$1&amp;T$1&amp;$A56)</f>
        <v>0</v>
      </c>
      <c r="U56" cm="1">
        <f t="array" aca="1" ref="U56" ca="1">INDIRECT($A$1&amp;U$1&amp;$A56)</f>
        <v>0</v>
      </c>
      <c r="V56" cm="1">
        <f t="array" aca="1" ref="V56" ca="1">INDIRECT($A$1&amp;V$1&amp;$A56)</f>
        <v>0</v>
      </c>
      <c r="W56" cm="1">
        <f t="array" aca="1" ref="W56" ca="1">INDIRECT($A$1&amp;W$1&amp;$A56)</f>
        <v>0</v>
      </c>
      <c r="X56" cm="1">
        <f t="array" aca="1" ref="X56" ca="1">INDIRECT($A$1&amp;X$1&amp;$A56)</f>
        <v>0</v>
      </c>
      <c r="Y56" cm="1">
        <f t="array" aca="1" ref="Y56" ca="1">INDIRECT($A$1&amp;Y$1&amp;$A56)</f>
        <v>0</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cm="1">
        <f t="array" aca="1" ref="AE56" ca="1">INDIRECT($A$1&amp;AE$1&amp;$A56)</f>
        <v>0</v>
      </c>
      <c r="AF56" cm="1">
        <f t="array" aca="1" ref="AF56" ca="1">INDIRECT($A$1&amp;AF$1&amp;$A56)</f>
        <v>0</v>
      </c>
      <c r="AG56" cm="1">
        <f t="array" aca="1" ref="AG56" ca="1">INDIRECT($A$1&amp;AG$1&amp;$A56)</f>
        <v>0</v>
      </c>
      <c r="AH56" cm="1">
        <f t="array" aca="1" ref="AH56" ca="1">INDIRECT($A$1&amp;AH$1&amp;$A56)</f>
        <v>0</v>
      </c>
      <c r="AI56" cm="1">
        <f t="array" aca="1" ref="AI56" ca="1">INDIRECT($A$1&amp;AI$1&amp;$A56)</f>
        <v>0</v>
      </c>
      <c r="AJ56" cm="1">
        <f t="array" aca="1" ref="AJ56" ca="1">INDIRECT($A$1&amp;AJ$1&amp;$A56)</f>
        <v>0</v>
      </c>
      <c r="AK56" t="str" cm="1">
        <f t="array" aca="1" ref="AK56" ca="1">INDIRECT($A$1&amp;AK$1&amp;$A56)</f>
        <v>disponible</v>
      </c>
      <c r="AM56">
        <f t="shared" ca="1" si="6"/>
        <v>0</v>
      </c>
      <c r="AN56">
        <f t="shared" ca="1" si="6"/>
        <v>0</v>
      </c>
      <c r="AO56">
        <f t="shared" ca="1" si="6"/>
        <v>0</v>
      </c>
      <c r="AP56">
        <f t="shared" ca="1" si="6"/>
        <v>0</v>
      </c>
      <c r="AQ56">
        <f t="shared" ca="1" si="6"/>
        <v>0</v>
      </c>
      <c r="AR56">
        <f t="shared" ca="1" si="6"/>
        <v>0</v>
      </c>
      <c r="AS56">
        <f t="shared" ca="1" si="6"/>
        <v>0</v>
      </c>
      <c r="AU56" t="str" cm="1">
        <f t="array" aca="1" ref="AU56" ca="1">INDIRECT($A$1&amp;AU$1&amp;$A56)</f>
        <v>disponible</v>
      </c>
      <c r="AV56" t="str" cm="1">
        <f t="array" aca="1" ref="AV56" ca="1">INDIRECT($A$1&amp;AV$1&amp;$A56)</f>
        <v>disponible</v>
      </c>
      <c r="AW56" t="str" cm="1">
        <f t="array" aca="1" ref="AW56" ca="1">INDIRECT($A$1&amp;AW$1&amp;$A56)</f>
        <v>disponible</v>
      </c>
      <c r="AX56" t="str" cm="1">
        <f t="array" aca="1" ref="AX56" ca="1">INDIRECT($A$1&amp;AX$1&amp;$A56)</f>
        <v>disponible</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t="str" cm="1">
        <f t="array" aca="1" ref="BK56" ca="1">INDIRECT($A$1&amp;BK$1&amp;$A56)</f>
        <v>disponible</v>
      </c>
      <c r="BL56" t="str" cm="1">
        <f t="array" aca="1" ref="BL56" ca="1">INDIRECT($A$1&amp;BL$1&amp;$A56)</f>
        <v>disponible</v>
      </c>
      <c r="BM56" t="str" cm="1">
        <f t="array" aca="1" ref="BM56" ca="1">INDIRECT($A$1&amp;BM$1&amp;$A56)</f>
        <v>disponible</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0">
        <f t="shared" si="2"/>
        <v>42</v>
      </c>
      <c r="C57" t="str" cm="1">
        <f t="array" aca="1" ref="C57" ca="1">INDIRECT($A$1&amp;C$1&amp;$A57)</f>
        <v>marche_boussouma</v>
      </c>
      <c r="D57">
        <f t="shared" ca="1" si="8"/>
        <v>0</v>
      </c>
      <c r="E57">
        <f t="shared" ca="1" si="8"/>
        <v>0</v>
      </c>
      <c r="F57">
        <f t="shared" ca="1" si="8"/>
        <v>0</v>
      </c>
      <c r="G57">
        <f t="shared" ca="1" si="8"/>
        <v>0</v>
      </c>
      <c r="H57">
        <f t="shared" ca="1" si="8"/>
        <v>0</v>
      </c>
      <c r="I57">
        <f t="shared" ca="1" si="8"/>
        <v>0</v>
      </c>
      <c r="J57">
        <f t="shared" ca="1" si="8"/>
        <v>0</v>
      </c>
      <c r="K57">
        <f t="shared" ca="1" si="8"/>
        <v>0</v>
      </c>
      <c r="L57">
        <f t="shared" ca="1" si="8"/>
        <v>0</v>
      </c>
      <c r="M57">
        <f t="shared" ca="1" si="8"/>
        <v>0</v>
      </c>
      <c r="N57">
        <f t="shared" ca="1" si="8"/>
        <v>0</v>
      </c>
      <c r="P57" t="str" cm="1">
        <f t="array" aca="1" ref="P57" ca="1">INDIRECT($A$1&amp;P$1&amp;$A57)</f>
        <v>disponible</v>
      </c>
      <c r="Q57" t="str" cm="1">
        <f t="array" aca="1" ref="Q57" ca="1">INDIRECT($A$1&amp;Q$1&amp;$A57)</f>
        <v>disponible</v>
      </c>
      <c r="R57" t="str" cm="1">
        <f t="array" aca="1" ref="R57" ca="1">INDIRECT($A$1&amp;R$1&amp;$A57)</f>
        <v>disponible</v>
      </c>
      <c r="S57" cm="1">
        <f t="array" aca="1" ref="S57" ca="1">INDIRECT($A$1&amp;S$1&amp;$A57)</f>
        <v>0</v>
      </c>
      <c r="T57" cm="1">
        <f t="array" aca="1" ref="T57" ca="1">INDIRECT($A$1&amp;T$1&amp;$A57)</f>
        <v>0</v>
      </c>
      <c r="U57" cm="1">
        <f t="array" aca="1" ref="U57" ca="1">INDIRECT($A$1&amp;U$1&amp;$A57)</f>
        <v>0</v>
      </c>
      <c r="V57" cm="1">
        <f t="array" aca="1" ref="V57" ca="1">INDIRECT($A$1&amp;V$1&amp;$A57)</f>
        <v>0</v>
      </c>
      <c r="W57" cm="1">
        <f t="array" aca="1" ref="W57" ca="1">INDIRECT($A$1&amp;W$1&amp;$A57)</f>
        <v>0</v>
      </c>
      <c r="X57" cm="1">
        <f t="array" aca="1" ref="X57" ca="1">INDIRECT($A$1&amp;X$1&amp;$A57)</f>
        <v>0</v>
      </c>
      <c r="Y57" cm="1">
        <f t="array" aca="1" ref="Y57" ca="1">INDIRECT($A$1&amp;Y$1&amp;$A57)</f>
        <v>0</v>
      </c>
      <c r="Z57" cm="1">
        <f t="array" aca="1" ref="Z57" ca="1">INDIRECT($A$1&amp;Z$1&amp;$A57)</f>
        <v>0</v>
      </c>
      <c r="AA57" cm="1">
        <f t="array" aca="1" ref="AA57" ca="1">INDIRECT($A$1&amp;AA$1&amp;$A57)</f>
        <v>0</v>
      </c>
      <c r="AB57" cm="1">
        <f t="array" aca="1" ref="AB57" ca="1">INDIRECT($A$1&amp;AB$1&amp;$A57)</f>
        <v>0</v>
      </c>
      <c r="AC57" cm="1">
        <f t="array" aca="1" ref="AC57" ca="1">INDIRECT($A$1&amp;AC$1&amp;$A57)</f>
        <v>0</v>
      </c>
      <c r="AD57" cm="1">
        <f t="array" aca="1" ref="AD57" ca="1">INDIRECT($A$1&amp;AD$1&amp;$A57)</f>
        <v>0</v>
      </c>
      <c r="AE57" cm="1">
        <f t="array" aca="1" ref="AE57" ca="1">INDIRECT($A$1&amp;AE$1&amp;$A57)</f>
        <v>0</v>
      </c>
      <c r="AF57" cm="1">
        <f t="array" aca="1" ref="AF57" ca="1">INDIRECT($A$1&amp;AF$1&amp;$A57)</f>
        <v>0</v>
      </c>
      <c r="AG57" cm="1">
        <f t="array" aca="1" ref="AG57" ca="1">INDIRECT($A$1&amp;AG$1&amp;$A57)</f>
        <v>0</v>
      </c>
      <c r="AH57" cm="1">
        <f t="array" aca="1" ref="AH57" ca="1">INDIRECT($A$1&amp;AH$1&amp;$A57)</f>
        <v>0</v>
      </c>
      <c r="AI57" t="str" cm="1">
        <f t="array" aca="1" ref="AI57" ca="1">INDIRECT($A$1&amp;AI$1&amp;$A57)</f>
        <v>disponible</v>
      </c>
      <c r="AJ57" cm="1">
        <f t="array" aca="1" ref="AJ57" ca="1">INDIRECT($A$1&amp;AJ$1&amp;$A57)</f>
        <v>0</v>
      </c>
      <c r="AK57" cm="1">
        <f t="array" aca="1" ref="AK57" ca="1">INDIRECT($A$1&amp;AK$1&amp;$A57)</f>
        <v>0</v>
      </c>
      <c r="AM57">
        <f t="shared" ca="1" si="6"/>
        <v>0</v>
      </c>
      <c r="AN57">
        <f t="shared" ca="1" si="6"/>
        <v>0</v>
      </c>
      <c r="AO57">
        <f t="shared" ca="1" si="6"/>
        <v>0</v>
      </c>
      <c r="AP57">
        <f t="shared" ca="1" si="6"/>
        <v>0</v>
      </c>
      <c r="AQ57">
        <f t="shared" ca="1" si="6"/>
        <v>0</v>
      </c>
      <c r="AR57">
        <f t="shared" ca="1" si="6"/>
        <v>0</v>
      </c>
      <c r="AS57">
        <f t="shared" ca="1" si="6"/>
        <v>0</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t="str" cm="1">
        <f t="array" aca="1" ref="BH57" ca="1">INDIRECT($A$1&amp;BH$1&amp;$A57)</f>
        <v>disponible</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0">
        <f t="shared" si="2"/>
        <v>43</v>
      </c>
      <c r="C58" t="str" cm="1">
        <f t="array" aca="1" ref="C58" ca="1">INDIRECT($A$1&amp;C$1&amp;$A58)</f>
        <v>marche_boussouma</v>
      </c>
      <c r="D58">
        <f t="shared" ca="1" si="8"/>
        <v>0</v>
      </c>
      <c r="E58">
        <f t="shared" ca="1" si="8"/>
        <v>0</v>
      </c>
      <c r="F58">
        <f t="shared" ca="1" si="8"/>
        <v>0</v>
      </c>
      <c r="G58">
        <f t="shared" ca="1" si="8"/>
        <v>0</v>
      </c>
      <c r="H58">
        <f t="shared" ca="1" si="8"/>
        <v>0</v>
      </c>
      <c r="I58">
        <f t="shared" ca="1" si="8"/>
        <v>0</v>
      </c>
      <c r="J58">
        <f t="shared" ca="1" si="8"/>
        <v>0</v>
      </c>
      <c r="K58">
        <f t="shared" ca="1" si="8"/>
        <v>0</v>
      </c>
      <c r="L58">
        <f t="shared" ca="1" si="8"/>
        <v>0</v>
      </c>
      <c r="M58">
        <f t="shared" ca="1" si="8"/>
        <v>0</v>
      </c>
      <c r="N58">
        <f t="shared" ca="1" si="8"/>
        <v>0</v>
      </c>
      <c r="P58" t="str" cm="1">
        <f t="array" aca="1" ref="P58" ca="1">INDIRECT($A$1&amp;P$1&amp;$A58)</f>
        <v>disponible</v>
      </c>
      <c r="Q58" t="str" cm="1">
        <f t="array" aca="1" ref="Q58" ca="1">INDIRECT($A$1&amp;Q$1&amp;$A58)</f>
        <v>disponible</v>
      </c>
      <c r="R58" t="str" cm="1">
        <f t="array" aca="1" ref="R58" ca="1">INDIRECT($A$1&amp;R$1&amp;$A58)</f>
        <v>disponible</v>
      </c>
      <c r="S58" cm="1">
        <f t="array" aca="1" ref="S58" ca="1">INDIRECT($A$1&amp;S$1&amp;$A58)</f>
        <v>0</v>
      </c>
      <c r="T58" cm="1">
        <f t="array" aca="1" ref="T58" ca="1">INDIRECT($A$1&amp;T$1&amp;$A58)</f>
        <v>0</v>
      </c>
      <c r="U58" cm="1">
        <f t="array" aca="1" ref="U58" ca="1">INDIRECT($A$1&amp;U$1&amp;$A58)</f>
        <v>0</v>
      </c>
      <c r="V58" cm="1">
        <f t="array" aca="1" ref="V58" ca="1">INDIRECT($A$1&amp;V$1&amp;$A58)</f>
        <v>0</v>
      </c>
      <c r="W58" cm="1">
        <f t="array" aca="1" ref="W58" ca="1">INDIRECT($A$1&amp;W$1&amp;$A58)</f>
        <v>0</v>
      </c>
      <c r="X58" cm="1">
        <f t="array" aca="1" ref="X58" ca="1">INDIRECT($A$1&amp;X$1&amp;$A58)</f>
        <v>0</v>
      </c>
      <c r="Y58" cm="1">
        <f t="array" aca="1" ref="Y58" ca="1">INDIRECT($A$1&amp;Y$1&amp;$A58)</f>
        <v>0</v>
      </c>
      <c r="Z58" cm="1">
        <f t="array" aca="1" ref="Z58" ca="1">INDIRECT($A$1&amp;Z$1&amp;$A58)</f>
        <v>0</v>
      </c>
      <c r="AA58" cm="1">
        <f t="array" aca="1" ref="AA58" ca="1">INDIRECT($A$1&amp;AA$1&amp;$A58)</f>
        <v>0</v>
      </c>
      <c r="AB58" cm="1">
        <f t="array" aca="1" ref="AB58" ca="1">INDIRECT($A$1&amp;AB$1&amp;$A58)</f>
        <v>0</v>
      </c>
      <c r="AC58" cm="1">
        <f t="array" aca="1" ref="AC58" ca="1">INDIRECT($A$1&amp;AC$1&amp;$A58)</f>
        <v>0</v>
      </c>
      <c r="AD58" cm="1">
        <f t="array" aca="1" ref="AD58" ca="1">INDIRECT($A$1&amp;AD$1&amp;$A58)</f>
        <v>0</v>
      </c>
      <c r="AE58" cm="1">
        <f t="array" aca="1" ref="AE58" ca="1">INDIRECT($A$1&amp;AE$1&amp;$A58)</f>
        <v>0</v>
      </c>
      <c r="AF58" cm="1">
        <f t="array" aca="1" ref="AF58" ca="1">INDIRECT($A$1&amp;AF$1&amp;$A58)</f>
        <v>0</v>
      </c>
      <c r="AG58" cm="1">
        <f t="array" aca="1" ref="AG58" ca="1">INDIRECT($A$1&amp;AG$1&amp;$A58)</f>
        <v>0</v>
      </c>
      <c r="AH58" cm="1">
        <f t="array" aca="1" ref="AH58" ca="1">INDIRECT($A$1&amp;AH$1&amp;$A58)</f>
        <v>0</v>
      </c>
      <c r="AI58" t="str" cm="1">
        <f t="array" aca="1" ref="AI58" ca="1">INDIRECT($A$1&amp;AI$1&amp;$A58)</f>
        <v>disponible</v>
      </c>
      <c r="AJ58" t="str" cm="1">
        <f t="array" aca="1" ref="AJ58" ca="1">INDIRECT($A$1&amp;AJ$1&amp;$A58)</f>
        <v>disponible</v>
      </c>
      <c r="AK58" cm="1">
        <f t="array" aca="1" ref="AK58" ca="1">INDIRECT($A$1&amp;AK$1&amp;$A58)</f>
        <v>0</v>
      </c>
      <c r="AM58">
        <f t="shared" ca="1" si="6"/>
        <v>0</v>
      </c>
      <c r="AN58">
        <f t="shared" ca="1" si="6"/>
        <v>0</v>
      </c>
      <c r="AO58">
        <f t="shared" ca="1" si="6"/>
        <v>0</v>
      </c>
      <c r="AP58">
        <f t="shared" ca="1" si="6"/>
        <v>0</v>
      </c>
      <c r="AQ58">
        <f t="shared" ca="1" si="6"/>
        <v>0</v>
      </c>
      <c r="AR58">
        <f t="shared" ca="1" si="6"/>
        <v>0</v>
      </c>
      <c r="AS58">
        <f t="shared" ca="1" si="6"/>
        <v>0</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t="str" cm="1">
        <f t="array" aca="1" ref="AZ58" ca="1">INDIRECT($A$1&amp;AZ$1&amp;$A58)</f>
        <v>disponible</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t="str" cm="1">
        <f t="array" aca="1" ref="BI58" ca="1">INDIRECT($A$1&amp;BI$1&amp;$A58)</f>
        <v>disponible</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t="str" cm="1">
        <f t="array" aca="1" ref="BR58" ca="1">INDIRECT($A$1&amp;BR$1&amp;$A58)</f>
        <v>disponible</v>
      </c>
      <c r="BS58" cm="1">
        <f t="array" aca="1" ref="BS58" ca="1">INDIRECT($A$1&amp;BS$1&amp;$A58)</f>
        <v>0</v>
      </c>
      <c r="BT58" t="str" cm="1">
        <f t="array" aca="1" ref="BT58" ca="1">INDIRECT($A$1&amp;BT$1&amp;$A58)</f>
        <v>disponible</v>
      </c>
      <c r="BU58" t="str" cm="1">
        <f t="array" aca="1" ref="BU58" ca="1">INDIRECT($A$1&amp;BU$1&amp;$A58)</f>
        <v>disponible</v>
      </c>
    </row>
    <row r="59" spans="1:73" x14ac:dyDescent="0.35">
      <c r="A59" s="60">
        <f t="shared" si="2"/>
        <v>44</v>
      </c>
      <c r="C59" t="str" cm="1">
        <f t="array" aca="1" ref="C59" ca="1">INDIRECT($A$1&amp;C$1&amp;$A59)</f>
        <v>marche_boussouma</v>
      </c>
      <c r="D59">
        <f t="shared" ca="1" si="8"/>
        <v>0</v>
      </c>
      <c r="E59">
        <f t="shared" ca="1" si="8"/>
        <v>0</v>
      </c>
      <c r="F59">
        <f t="shared" ca="1" si="8"/>
        <v>0</v>
      </c>
      <c r="G59">
        <f t="shared" ca="1" si="8"/>
        <v>0</v>
      </c>
      <c r="H59">
        <f t="shared" ca="1" si="8"/>
        <v>0</v>
      </c>
      <c r="I59">
        <f t="shared" ca="1" si="8"/>
        <v>0</v>
      </c>
      <c r="J59">
        <f t="shared" ca="1" si="8"/>
        <v>0</v>
      </c>
      <c r="K59">
        <f t="shared" ca="1" si="8"/>
        <v>0</v>
      </c>
      <c r="L59">
        <f t="shared" ca="1" si="8"/>
        <v>0</v>
      </c>
      <c r="M59">
        <f t="shared" ca="1" si="8"/>
        <v>0</v>
      </c>
      <c r="N59">
        <f t="shared" ca="1" si="8"/>
        <v>0</v>
      </c>
      <c r="P59" t="str" cm="1">
        <f t="array" aca="1" ref="P59" ca="1">INDIRECT($A$1&amp;P$1&amp;$A59)</f>
        <v>disponible</v>
      </c>
      <c r="Q59" t="str" cm="1">
        <f t="array" aca="1" ref="Q59" ca="1">INDIRECT($A$1&amp;Q$1&amp;$A59)</f>
        <v>disponible</v>
      </c>
      <c r="R59" t="str" cm="1">
        <f t="array" aca="1" ref="R59" ca="1">INDIRECT($A$1&amp;R$1&amp;$A59)</f>
        <v>disponible</v>
      </c>
      <c r="S59" cm="1">
        <f t="array" aca="1" ref="S59" ca="1">INDIRECT($A$1&amp;S$1&amp;$A59)</f>
        <v>0</v>
      </c>
      <c r="T59" cm="1">
        <f t="array" aca="1" ref="T59" ca="1">INDIRECT($A$1&amp;T$1&amp;$A59)</f>
        <v>0</v>
      </c>
      <c r="U59" cm="1">
        <f t="array" aca="1" ref="U59" ca="1">INDIRECT($A$1&amp;U$1&amp;$A59)</f>
        <v>0</v>
      </c>
      <c r="V59" cm="1">
        <f t="array" aca="1" ref="V59" ca="1">INDIRECT($A$1&amp;V$1&amp;$A59)</f>
        <v>0</v>
      </c>
      <c r="W59" cm="1">
        <f t="array" aca="1" ref="W59" ca="1">INDIRECT($A$1&amp;W$1&amp;$A59)</f>
        <v>0</v>
      </c>
      <c r="X59" cm="1">
        <f t="array" aca="1" ref="X59" ca="1">INDIRECT($A$1&amp;X$1&amp;$A59)</f>
        <v>0</v>
      </c>
      <c r="Y59" t="str" cm="1">
        <f t="array" aca="1" ref="Y59" ca="1">INDIRECT($A$1&amp;Y$1&amp;$A59)</f>
        <v>disponible</v>
      </c>
      <c r="Z59" cm="1">
        <f t="array" aca="1" ref="Z59" ca="1">INDIRECT($A$1&amp;Z$1&amp;$A59)</f>
        <v>0</v>
      </c>
      <c r="AA59" cm="1">
        <f t="array" aca="1" ref="AA59" ca="1">INDIRECT($A$1&amp;AA$1&amp;$A59)</f>
        <v>0</v>
      </c>
      <c r="AB59" cm="1">
        <f t="array" aca="1" ref="AB59" ca="1">INDIRECT($A$1&amp;AB$1&amp;$A59)</f>
        <v>0</v>
      </c>
      <c r="AC59" cm="1">
        <f t="array" aca="1" ref="AC59" ca="1">INDIRECT($A$1&amp;AC$1&amp;$A59)</f>
        <v>0</v>
      </c>
      <c r="AD59" cm="1">
        <f t="array" aca="1" ref="AD59" ca="1">INDIRECT($A$1&amp;AD$1&amp;$A59)</f>
        <v>0</v>
      </c>
      <c r="AE59" t="str" cm="1">
        <f t="array" aca="1" ref="AE59" ca="1">INDIRECT($A$1&amp;AE$1&amp;$A59)</f>
        <v>disponible</v>
      </c>
      <c r="AF59" t="str" cm="1">
        <f t="array" aca="1" ref="AF59" ca="1">INDIRECT($A$1&amp;AF$1&amp;$A59)</f>
        <v>disponible</v>
      </c>
      <c r="AG59" cm="1">
        <f t="array" aca="1" ref="AG59" ca="1">INDIRECT($A$1&amp;AG$1&amp;$A59)</f>
        <v>0</v>
      </c>
      <c r="AH59" cm="1">
        <f t="array" aca="1" ref="AH59" ca="1">INDIRECT($A$1&amp;AH$1&amp;$A59)</f>
        <v>0</v>
      </c>
      <c r="AI59" t="str" cm="1">
        <f t="array" aca="1" ref="AI59" ca="1">INDIRECT($A$1&amp;AI$1&amp;$A59)</f>
        <v>disponible</v>
      </c>
      <c r="AJ59" t="str" cm="1">
        <f t="array" aca="1" ref="AJ59" ca="1">INDIRECT($A$1&amp;AJ$1&amp;$A59)</f>
        <v>disponible</v>
      </c>
      <c r="AK59" cm="1">
        <f t="array" aca="1" ref="AK59" ca="1">INDIRECT($A$1&amp;AK$1&amp;$A59)</f>
        <v>0</v>
      </c>
      <c r="AM59">
        <f t="shared" ca="1" si="6"/>
        <v>0</v>
      </c>
      <c r="AN59">
        <f t="shared" ca="1" si="6"/>
        <v>0</v>
      </c>
      <c r="AO59">
        <f t="shared" ca="1" si="6"/>
        <v>0</v>
      </c>
      <c r="AP59">
        <f t="shared" ca="1" si="6"/>
        <v>0</v>
      </c>
      <c r="AQ59">
        <f t="shared" ca="1" si="6"/>
        <v>0</v>
      </c>
      <c r="AR59">
        <f t="shared" ca="1" si="6"/>
        <v>0</v>
      </c>
      <c r="AS59">
        <f t="shared" ca="1" si="6"/>
        <v>0</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t="str" cm="1">
        <f t="array" aca="1" ref="BI59" ca="1">INDIRECT($A$1&amp;BI$1&amp;$A59)</f>
        <v>disponible</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t="str" cm="1">
        <f t="array" aca="1" ref="BR59" ca="1">INDIRECT($A$1&amp;BR$1&amp;$A59)</f>
        <v>disponible</v>
      </c>
      <c r="BS59" cm="1">
        <f t="array" aca="1" ref="BS59" ca="1">INDIRECT($A$1&amp;BS$1&amp;$A59)</f>
        <v>0</v>
      </c>
      <c r="BT59" t="str" cm="1">
        <f t="array" aca="1" ref="BT59" ca="1">INDIRECT($A$1&amp;BT$1&amp;$A59)</f>
        <v>disponible</v>
      </c>
      <c r="BU59" t="str" cm="1">
        <f t="array" aca="1" ref="BU59" ca="1">INDIRECT($A$1&amp;BU$1&amp;$A59)</f>
        <v>disponible</v>
      </c>
    </row>
    <row r="60" spans="1:73" x14ac:dyDescent="0.35">
      <c r="A60" s="60">
        <f t="shared" si="2"/>
        <v>45</v>
      </c>
      <c r="C60" t="str" cm="1">
        <f t="array" aca="1" ref="C60" ca="1">INDIRECT($A$1&amp;C$1&amp;$A60)</f>
        <v>marche_boussouma</v>
      </c>
      <c r="D60">
        <f t="shared" ca="1" si="8"/>
        <v>0</v>
      </c>
      <c r="E60">
        <f t="shared" ca="1" si="8"/>
        <v>0</v>
      </c>
      <c r="F60">
        <f t="shared" ca="1" si="8"/>
        <v>0</v>
      </c>
      <c r="G60">
        <f t="shared" ca="1" si="8"/>
        <v>0</v>
      </c>
      <c r="H60">
        <f t="shared" ca="1" si="8"/>
        <v>0</v>
      </c>
      <c r="I60">
        <f t="shared" ca="1" si="8"/>
        <v>0</v>
      </c>
      <c r="J60">
        <f t="shared" ca="1" si="8"/>
        <v>0</v>
      </c>
      <c r="K60">
        <f t="shared" ca="1" si="8"/>
        <v>0</v>
      </c>
      <c r="L60">
        <f t="shared" ca="1" si="8"/>
        <v>0</v>
      </c>
      <c r="M60">
        <f t="shared" ca="1" si="8"/>
        <v>0</v>
      </c>
      <c r="N60">
        <f t="shared" ca="1" si="8"/>
        <v>0</v>
      </c>
      <c r="P60" t="str" cm="1">
        <f t="array" aca="1" ref="P60" ca="1">INDIRECT($A$1&amp;P$1&amp;$A60)</f>
        <v>disponible</v>
      </c>
      <c r="Q60" t="str" cm="1">
        <f t="array" aca="1" ref="Q60" ca="1">INDIRECT($A$1&amp;Q$1&amp;$A60)</f>
        <v>disponible</v>
      </c>
      <c r="R60" t="str" cm="1">
        <f t="array" aca="1" ref="R60" ca="1">INDIRECT($A$1&amp;R$1&amp;$A60)</f>
        <v>disponible</v>
      </c>
      <c r="S60" cm="1">
        <f t="array" aca="1" ref="S60" ca="1">INDIRECT($A$1&amp;S$1&amp;$A60)</f>
        <v>0</v>
      </c>
      <c r="T60" cm="1">
        <f t="array" aca="1" ref="T60" ca="1">INDIRECT($A$1&amp;T$1&amp;$A60)</f>
        <v>0</v>
      </c>
      <c r="U60" cm="1">
        <f t="array" aca="1" ref="U60" ca="1">INDIRECT($A$1&amp;U$1&amp;$A60)</f>
        <v>0</v>
      </c>
      <c r="V60" cm="1">
        <f t="array" aca="1" ref="V60" ca="1">INDIRECT($A$1&amp;V$1&amp;$A60)</f>
        <v>0</v>
      </c>
      <c r="W60" cm="1">
        <f t="array" aca="1" ref="W60" ca="1">INDIRECT($A$1&amp;W$1&amp;$A60)</f>
        <v>0</v>
      </c>
      <c r="X60" cm="1">
        <f t="array" aca="1" ref="X60" ca="1">INDIRECT($A$1&amp;X$1&amp;$A60)</f>
        <v>0</v>
      </c>
      <c r="Y60" t="str" cm="1">
        <f t="array" aca="1" ref="Y60" ca="1">INDIRECT($A$1&amp;Y$1&amp;$A60)</f>
        <v>disponible</v>
      </c>
      <c r="Z60" cm="1">
        <f t="array" aca="1" ref="Z60" ca="1">INDIRECT($A$1&amp;Z$1&amp;$A60)</f>
        <v>0</v>
      </c>
      <c r="AA60" cm="1">
        <f t="array" aca="1" ref="AA60" ca="1">INDIRECT($A$1&amp;AA$1&amp;$A60)</f>
        <v>0</v>
      </c>
      <c r="AB60" cm="1">
        <f t="array" aca="1" ref="AB60" ca="1">INDIRECT($A$1&amp;AB$1&amp;$A60)</f>
        <v>0</v>
      </c>
      <c r="AC60" cm="1">
        <f t="array" aca="1" ref="AC60" ca="1">INDIRECT($A$1&amp;AC$1&amp;$A60)</f>
        <v>0</v>
      </c>
      <c r="AD60" cm="1">
        <f t="array" aca="1" ref="AD60" ca="1">INDIRECT($A$1&amp;AD$1&amp;$A60)</f>
        <v>0</v>
      </c>
      <c r="AE60" cm="1">
        <f t="array" aca="1" ref="AE60" ca="1">INDIRECT($A$1&amp;AE$1&amp;$A60)</f>
        <v>0</v>
      </c>
      <c r="AF60" t="str" cm="1">
        <f t="array" aca="1" ref="AF60" ca="1">INDIRECT($A$1&amp;AF$1&amp;$A60)</f>
        <v>disponible</v>
      </c>
      <c r="AG60" cm="1">
        <f t="array" aca="1" ref="AG60" ca="1">INDIRECT($A$1&amp;AG$1&amp;$A60)</f>
        <v>0</v>
      </c>
      <c r="AH60" cm="1">
        <f t="array" aca="1" ref="AH60" ca="1">INDIRECT($A$1&amp;AH$1&amp;$A60)</f>
        <v>0</v>
      </c>
      <c r="AI60" t="str" cm="1">
        <f t="array" aca="1" ref="AI60" ca="1">INDIRECT($A$1&amp;AI$1&amp;$A60)</f>
        <v>disponible</v>
      </c>
      <c r="AJ60" t="str" cm="1">
        <f t="array" aca="1" ref="AJ60" ca="1">INDIRECT($A$1&amp;AJ$1&amp;$A60)</f>
        <v>disponible</v>
      </c>
      <c r="AK60" cm="1">
        <f t="array" aca="1" ref="AK60" ca="1">INDIRECT($A$1&amp;AK$1&amp;$A60)</f>
        <v>0</v>
      </c>
      <c r="AM60">
        <f t="shared" ca="1" si="6"/>
        <v>0</v>
      </c>
      <c r="AN60">
        <f t="shared" ca="1" si="6"/>
        <v>0</v>
      </c>
      <c r="AO60">
        <f t="shared" ca="1" si="6"/>
        <v>0</v>
      </c>
      <c r="AP60">
        <f t="shared" ca="1" si="6"/>
        <v>0</v>
      </c>
      <c r="AQ60">
        <f t="shared" ca="1" si="6"/>
        <v>0</v>
      </c>
      <c r="AR60">
        <f t="shared" ca="1" si="6"/>
        <v>0</v>
      </c>
      <c r="AS60">
        <f t="shared" ca="1" si="6"/>
        <v>0</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0">
        <f t="shared" si="2"/>
        <v>46</v>
      </c>
      <c r="C61" t="str" cm="1">
        <f t="array" aca="1" ref="C61" ca="1">INDIRECT($A$1&amp;C$1&amp;$A61)</f>
        <v>marche_boussouma</v>
      </c>
      <c r="D61">
        <f t="shared" ca="1" si="8"/>
        <v>0</v>
      </c>
      <c r="E61">
        <f t="shared" ca="1" si="8"/>
        <v>0</v>
      </c>
      <c r="F61">
        <f t="shared" ca="1" si="8"/>
        <v>0</v>
      </c>
      <c r="G61">
        <f t="shared" ca="1" si="8"/>
        <v>0</v>
      </c>
      <c r="H61">
        <f t="shared" ca="1" si="8"/>
        <v>0</v>
      </c>
      <c r="I61">
        <f t="shared" ca="1" si="8"/>
        <v>0</v>
      </c>
      <c r="J61">
        <f t="shared" ca="1" si="8"/>
        <v>0</v>
      </c>
      <c r="K61">
        <f t="shared" ca="1" si="8"/>
        <v>0</v>
      </c>
      <c r="L61">
        <f t="shared" ca="1" si="8"/>
        <v>0</v>
      </c>
      <c r="M61">
        <f t="shared" ca="1" si="8"/>
        <v>0</v>
      </c>
      <c r="N61">
        <f t="shared" ca="1" si="8"/>
        <v>0</v>
      </c>
      <c r="P61" cm="1">
        <f t="array" aca="1" ref="P61" ca="1">INDIRECT($A$1&amp;P$1&amp;$A61)</f>
        <v>0</v>
      </c>
      <c r="Q61" cm="1">
        <f t="array" aca="1" ref="Q61" ca="1">INDIRECT($A$1&amp;Q$1&amp;$A61)</f>
        <v>0</v>
      </c>
      <c r="R61" cm="1">
        <f t="array" aca="1" ref="R61" ca="1">INDIRECT($A$1&amp;R$1&amp;$A61)</f>
        <v>0</v>
      </c>
      <c r="S61" cm="1">
        <f t="array" aca="1" ref="S61" ca="1">INDIRECT($A$1&amp;S$1&amp;$A61)</f>
        <v>0</v>
      </c>
      <c r="T61" cm="1">
        <f t="array" aca="1" ref="T61" ca="1">INDIRECT($A$1&amp;T$1&amp;$A61)</f>
        <v>0</v>
      </c>
      <c r="U61" cm="1">
        <f t="array" aca="1" ref="U61" ca="1">INDIRECT($A$1&amp;U$1&amp;$A61)</f>
        <v>0</v>
      </c>
      <c r="V61" cm="1">
        <f t="array" aca="1" ref="V61" ca="1">INDIRECT($A$1&amp;V$1&amp;$A61)</f>
        <v>0</v>
      </c>
      <c r="W61" cm="1">
        <f t="array" aca="1" ref="W61" ca="1">INDIRECT($A$1&amp;W$1&amp;$A61)</f>
        <v>0</v>
      </c>
      <c r="X61" cm="1">
        <f t="array" aca="1" ref="X61" ca="1">INDIRECT($A$1&amp;X$1&amp;$A61)</f>
        <v>0</v>
      </c>
      <c r="Y61" cm="1">
        <f t="array" aca="1" ref="Y61" ca="1">INDIRECT($A$1&amp;Y$1&amp;$A61)</f>
        <v>0</v>
      </c>
      <c r="Z61" cm="1">
        <f t="array" aca="1" ref="Z61" ca="1">INDIRECT($A$1&amp;Z$1&amp;$A61)</f>
        <v>0</v>
      </c>
      <c r="AA61" cm="1">
        <f t="array" aca="1" ref="AA61" ca="1">INDIRECT($A$1&amp;AA$1&amp;$A61)</f>
        <v>0</v>
      </c>
      <c r="AB61" cm="1">
        <f t="array" aca="1" ref="AB61" ca="1">INDIRECT($A$1&amp;AB$1&amp;$A61)</f>
        <v>0</v>
      </c>
      <c r="AC61" cm="1">
        <f t="array" aca="1" ref="AC61" ca="1">INDIRECT($A$1&amp;AC$1&amp;$A61)</f>
        <v>0</v>
      </c>
      <c r="AD61" cm="1">
        <f t="array" aca="1" ref="AD61" ca="1">INDIRECT($A$1&amp;AD$1&amp;$A61)</f>
        <v>0</v>
      </c>
      <c r="AE61" cm="1">
        <f t="array" aca="1" ref="AE61" ca="1">INDIRECT($A$1&amp;AE$1&amp;$A61)</f>
        <v>0</v>
      </c>
      <c r="AF61" cm="1">
        <f t="array" aca="1" ref="AF61" ca="1">INDIRECT($A$1&amp;AF$1&amp;$A61)</f>
        <v>0</v>
      </c>
      <c r="AG61" cm="1">
        <f t="array" aca="1" ref="AG61" ca="1">INDIRECT($A$1&amp;AG$1&amp;$A61)</f>
        <v>0</v>
      </c>
      <c r="AH61" cm="1">
        <f t="array" aca="1" ref="AH61" ca="1">INDIRECT($A$1&amp;AH$1&amp;$A61)</f>
        <v>0</v>
      </c>
      <c r="AI61" cm="1">
        <f t="array" aca="1" ref="AI61" ca="1">INDIRECT($A$1&amp;AI$1&amp;$A61)</f>
        <v>0</v>
      </c>
      <c r="AJ61" cm="1">
        <f t="array" aca="1" ref="AJ61" ca="1">INDIRECT($A$1&amp;AJ$1&amp;$A61)</f>
        <v>0</v>
      </c>
      <c r="AK61" cm="1">
        <f t="array" aca="1" ref="AK61" ca="1">INDIRECT($A$1&amp;AK$1&amp;$A61)</f>
        <v>0</v>
      </c>
      <c r="AM61">
        <f t="shared" ca="1" si="6"/>
        <v>0</v>
      </c>
      <c r="AN61">
        <f t="shared" ca="1" si="6"/>
        <v>0</v>
      </c>
      <c r="AO61">
        <f t="shared" ca="1" si="6"/>
        <v>0</v>
      </c>
      <c r="AP61">
        <f t="shared" ca="1" si="6"/>
        <v>0</v>
      </c>
      <c r="AQ61">
        <f t="shared" ca="1" si="6"/>
        <v>0</v>
      </c>
      <c r="AR61">
        <f t="shared" ca="1" si="6"/>
        <v>0</v>
      </c>
      <c r="AS61">
        <f t="shared" ca="1" si="6"/>
        <v>0</v>
      </c>
      <c r="AU61" t="str" cm="1">
        <f t="array" aca="1" ref="AU61" ca="1">INDIRECT($A$1&amp;AU$1&amp;$A61)</f>
        <v>disponible</v>
      </c>
      <c r="AV61" t="str" cm="1">
        <f t="array" aca="1" ref="AV61" ca="1">INDIRECT($A$1&amp;AV$1&amp;$A61)</f>
        <v>disponible</v>
      </c>
      <c r="AW61" t="str" cm="1">
        <f t="array" aca="1" ref="AW61" ca="1">INDIRECT($A$1&amp;AW$1&amp;$A61)</f>
        <v>disponible</v>
      </c>
      <c r="AX61" t="str" cm="1">
        <f t="array" aca="1" ref="AX61" ca="1">INDIRECT($A$1&amp;AX$1&amp;$A61)</f>
        <v>disponible</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t="str" cm="1">
        <f t="array" aca="1" ref="BL61" ca="1">INDIRECT($A$1&amp;BL$1&amp;$A61)</f>
        <v>disponible</v>
      </c>
      <c r="BM61" t="str" cm="1">
        <f t="array" aca="1" ref="BM61" ca="1">INDIRECT($A$1&amp;BM$1&amp;$A61)</f>
        <v>disponible</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0">
        <f t="shared" si="2"/>
        <v>47</v>
      </c>
      <c r="C62" t="str" cm="1">
        <f t="array" aca="1" ref="C62" ca="1">INDIRECT($A$1&amp;C$1&amp;$A62)</f>
        <v>marche_boussouma</v>
      </c>
      <c r="D62">
        <f t="shared" ca="1" si="8"/>
        <v>0</v>
      </c>
      <c r="E62">
        <f t="shared" ca="1" si="8"/>
        <v>0</v>
      </c>
      <c r="F62">
        <f t="shared" ca="1" si="8"/>
        <v>0</v>
      </c>
      <c r="G62">
        <f t="shared" ca="1" si="8"/>
        <v>0</v>
      </c>
      <c r="H62">
        <f t="shared" ca="1" si="8"/>
        <v>0</v>
      </c>
      <c r="I62">
        <f t="shared" ca="1" si="8"/>
        <v>0</v>
      </c>
      <c r="J62">
        <f t="shared" ca="1" si="8"/>
        <v>0</v>
      </c>
      <c r="K62">
        <f t="shared" ca="1" si="8"/>
        <v>0</v>
      </c>
      <c r="L62">
        <f t="shared" ca="1" si="8"/>
        <v>0</v>
      </c>
      <c r="M62">
        <f t="shared" ca="1" si="8"/>
        <v>0</v>
      </c>
      <c r="N62">
        <f t="shared" ca="1" si="8"/>
        <v>0</v>
      </c>
      <c r="P62" cm="1">
        <f t="array" aca="1" ref="P62" ca="1">INDIRECT($A$1&amp;P$1&amp;$A62)</f>
        <v>0</v>
      </c>
      <c r="Q62" cm="1">
        <f t="array" aca="1" ref="Q62" ca="1">INDIRECT($A$1&amp;Q$1&amp;$A62)</f>
        <v>0</v>
      </c>
      <c r="R62" cm="1">
        <f t="array" aca="1" ref="R62" ca="1">INDIRECT($A$1&amp;R$1&amp;$A62)</f>
        <v>0</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cm="1">
        <f t="array" aca="1" ref="AA62" ca="1">INDIRECT($A$1&amp;AA$1&amp;$A62)</f>
        <v>0</v>
      </c>
      <c r="AB62" cm="1">
        <f t="array" aca="1" ref="AB62" ca="1">INDIRECT($A$1&amp;AB$1&amp;$A62)</f>
        <v>0</v>
      </c>
      <c r="AC62" cm="1">
        <f t="array" aca="1" ref="AC62" ca="1">INDIRECT($A$1&amp;AC$1&amp;$A62)</f>
        <v>0</v>
      </c>
      <c r="AD62" cm="1">
        <f t="array" aca="1" ref="AD62" ca="1">INDIRECT($A$1&amp;AD$1&amp;$A62)</f>
        <v>0</v>
      </c>
      <c r="AE62" cm="1">
        <f t="array" aca="1" ref="AE62" ca="1">INDIRECT($A$1&amp;AE$1&amp;$A62)</f>
        <v>0</v>
      </c>
      <c r="AF62" cm="1">
        <f t="array" aca="1" ref="AF62" ca="1">INDIRECT($A$1&amp;AF$1&amp;$A62)</f>
        <v>0</v>
      </c>
      <c r="AG62" cm="1">
        <f t="array" aca="1" ref="AG62" ca="1">INDIRECT($A$1&amp;AG$1&amp;$A62)</f>
        <v>0</v>
      </c>
      <c r="AH62" cm="1">
        <f t="array" aca="1" ref="AH62" ca="1">INDIRECT($A$1&amp;AH$1&amp;$A62)</f>
        <v>0</v>
      </c>
      <c r="AI62" cm="1">
        <f t="array" aca="1" ref="AI62" ca="1">INDIRECT($A$1&amp;AI$1&amp;$A62)</f>
        <v>0</v>
      </c>
      <c r="AJ62" cm="1">
        <f t="array" aca="1" ref="AJ62" ca="1">INDIRECT($A$1&amp;AJ$1&amp;$A62)</f>
        <v>0</v>
      </c>
      <c r="AK62" cm="1">
        <f t="array" aca="1" ref="AK62" ca="1">INDIRECT($A$1&amp;AK$1&amp;$A62)</f>
        <v>0</v>
      </c>
      <c r="AM62">
        <f t="shared" ca="1" si="6"/>
        <v>0</v>
      </c>
      <c r="AN62">
        <f t="shared" ca="1" si="6"/>
        <v>0</v>
      </c>
      <c r="AO62">
        <f t="shared" ca="1" si="6"/>
        <v>0</v>
      </c>
      <c r="AP62">
        <f t="shared" ca="1" si="6"/>
        <v>0</v>
      </c>
      <c r="AQ62">
        <f t="shared" ca="1" si="6"/>
        <v>0</v>
      </c>
      <c r="AR62">
        <f t="shared" ca="1" si="6"/>
        <v>0</v>
      </c>
      <c r="AS62">
        <f t="shared" ca="1" si="6"/>
        <v>0</v>
      </c>
      <c r="AU62" t="str" cm="1">
        <f t="array" aca="1" ref="AU62" ca="1">INDIRECT($A$1&amp;AU$1&amp;$A62)</f>
        <v>disponible</v>
      </c>
      <c r="AV62" t="str" cm="1">
        <f t="array" aca="1" ref="AV62" ca="1">INDIRECT($A$1&amp;AV$1&amp;$A62)</f>
        <v>disponible</v>
      </c>
      <c r="AW62" t="str" cm="1">
        <f t="array" aca="1" ref="AW62" ca="1">INDIRECT($A$1&amp;AW$1&amp;$A62)</f>
        <v>disponible</v>
      </c>
      <c r="AX62" t="str" cm="1">
        <f t="array" aca="1" ref="AX62" ca="1">INDIRECT($A$1&amp;AX$1&amp;$A62)</f>
        <v>disponible</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t="str" cm="1">
        <f t="array" aca="1" ref="BK62" ca="1">INDIRECT($A$1&amp;BK$1&amp;$A62)</f>
        <v>disponible</v>
      </c>
      <c r="BL62" t="str" cm="1">
        <f t="array" aca="1" ref="BL62" ca="1">INDIRECT($A$1&amp;BL$1&amp;$A62)</f>
        <v>disponible</v>
      </c>
      <c r="BM62" t="str" cm="1">
        <f t="array" aca="1" ref="BM62" ca="1">INDIRECT($A$1&amp;BM$1&amp;$A62)</f>
        <v>disponible</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0">
        <f t="shared" si="2"/>
        <v>48</v>
      </c>
      <c r="C63" t="str" cm="1">
        <f t="array" aca="1" ref="C63" ca="1">INDIRECT($A$1&amp;C$1&amp;$A63)</f>
        <v>marche_boussouma</v>
      </c>
      <c r="D63">
        <f t="shared" ca="1" si="8"/>
        <v>0</v>
      </c>
      <c r="E63">
        <f t="shared" ca="1" si="8"/>
        <v>0</v>
      </c>
      <c r="F63">
        <f t="shared" ca="1" si="8"/>
        <v>0</v>
      </c>
      <c r="G63">
        <f t="shared" ca="1" si="8"/>
        <v>0</v>
      </c>
      <c r="H63">
        <f t="shared" ca="1" si="8"/>
        <v>0</v>
      </c>
      <c r="I63">
        <f t="shared" ca="1" si="8"/>
        <v>0</v>
      </c>
      <c r="J63">
        <f t="shared" ca="1" si="8"/>
        <v>0</v>
      </c>
      <c r="K63">
        <f t="shared" ca="1" si="8"/>
        <v>0</v>
      </c>
      <c r="L63">
        <f t="shared" ca="1" si="8"/>
        <v>0</v>
      </c>
      <c r="M63">
        <f t="shared" ca="1" si="8"/>
        <v>0</v>
      </c>
      <c r="N63">
        <f t="shared" ca="1" si="8"/>
        <v>0</v>
      </c>
      <c r="P63" cm="1">
        <f t="array" aca="1" ref="P63" ca="1">INDIRECT($A$1&amp;P$1&amp;$A63)</f>
        <v>0</v>
      </c>
      <c r="Q63" cm="1">
        <f t="array" aca="1" ref="Q63" ca="1">INDIRECT($A$1&amp;Q$1&amp;$A63)</f>
        <v>0</v>
      </c>
      <c r="R63" cm="1">
        <f t="array" aca="1" ref="R63" ca="1">INDIRECT($A$1&amp;R$1&amp;$A63)</f>
        <v>0</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cm="1">
        <f t="array" aca="1" ref="X63" ca="1">INDIRECT($A$1&amp;X$1&amp;$A63)</f>
        <v>0</v>
      </c>
      <c r="Y63" cm="1">
        <f t="array" aca="1" ref="Y63" ca="1">INDIRECT($A$1&amp;Y$1&amp;$A63)</f>
        <v>0</v>
      </c>
      <c r="Z63" cm="1">
        <f t="array" aca="1" ref="Z63" ca="1">INDIRECT($A$1&amp;Z$1&amp;$A63)</f>
        <v>0</v>
      </c>
      <c r="AA63" cm="1">
        <f t="array" aca="1" ref="AA63" ca="1">INDIRECT($A$1&amp;AA$1&amp;$A63)</f>
        <v>0</v>
      </c>
      <c r="AB63" cm="1">
        <f t="array" aca="1" ref="AB63" ca="1">INDIRECT($A$1&amp;AB$1&amp;$A63)</f>
        <v>0</v>
      </c>
      <c r="AC63" cm="1">
        <f t="array" aca="1" ref="AC63" ca="1">INDIRECT($A$1&amp;AC$1&amp;$A63)</f>
        <v>0</v>
      </c>
      <c r="AD63" cm="1">
        <f t="array" aca="1" ref="AD63" ca="1">INDIRECT($A$1&amp;AD$1&amp;$A63)</f>
        <v>0</v>
      </c>
      <c r="AE63" cm="1">
        <f t="array" aca="1" ref="AE63" ca="1">INDIRECT($A$1&amp;AE$1&amp;$A63)</f>
        <v>0</v>
      </c>
      <c r="AF63" t="str" cm="1">
        <f t="array" aca="1" ref="AF63" ca="1">INDIRECT($A$1&amp;AF$1&amp;$A63)</f>
        <v>disponible</v>
      </c>
      <c r="AG63" t="str" cm="1">
        <f t="array" aca="1" ref="AG63" ca="1">INDIRECT($A$1&amp;AG$1&amp;$A63)</f>
        <v>disponible</v>
      </c>
      <c r="AH63" cm="1">
        <f t="array" aca="1" ref="AH63" ca="1">INDIRECT($A$1&amp;AH$1&amp;$A63)</f>
        <v>0</v>
      </c>
      <c r="AI63" cm="1">
        <f t="array" aca="1" ref="AI63" ca="1">INDIRECT($A$1&amp;AI$1&amp;$A63)</f>
        <v>0</v>
      </c>
      <c r="AJ63" t="str" cm="1">
        <f t="array" aca="1" ref="AJ63" ca="1">INDIRECT($A$1&amp;AJ$1&amp;$A63)</f>
        <v>disponible</v>
      </c>
      <c r="AK63" t="str" cm="1">
        <f t="array" aca="1" ref="AK63" ca="1">INDIRECT($A$1&amp;AK$1&amp;$A63)</f>
        <v>disponible</v>
      </c>
      <c r="AM63">
        <f t="shared" ca="1" si="6"/>
        <v>0</v>
      </c>
      <c r="AN63">
        <f t="shared" ca="1" si="6"/>
        <v>0</v>
      </c>
      <c r="AO63">
        <f t="shared" ca="1" si="6"/>
        <v>0</v>
      </c>
      <c r="AP63">
        <f t="shared" ca="1" si="6"/>
        <v>0</v>
      </c>
      <c r="AQ63">
        <f t="shared" ca="1" si="6"/>
        <v>0</v>
      </c>
      <c r="AR63">
        <f t="shared" ca="1" si="6"/>
        <v>0</v>
      </c>
      <c r="AS63">
        <f t="shared" ca="1" si="6"/>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0">
        <f t="shared" si="2"/>
        <v>49</v>
      </c>
      <c r="C64" t="str" cm="1">
        <f t="array" aca="1" ref="C64" ca="1">INDIRECT($A$1&amp;C$1&amp;$A64)</f>
        <v>marche_boussouma</v>
      </c>
      <c r="D64">
        <f t="shared" ca="1" si="8"/>
        <v>0</v>
      </c>
      <c r="E64">
        <f t="shared" ca="1" si="8"/>
        <v>0</v>
      </c>
      <c r="F64">
        <f t="shared" ca="1" si="8"/>
        <v>0</v>
      </c>
      <c r="G64">
        <f t="shared" ca="1" si="8"/>
        <v>0</v>
      </c>
      <c r="H64">
        <f t="shared" ca="1" si="8"/>
        <v>0</v>
      </c>
      <c r="I64">
        <f t="shared" ca="1" si="8"/>
        <v>0</v>
      </c>
      <c r="J64">
        <f t="shared" ca="1" si="8"/>
        <v>0</v>
      </c>
      <c r="K64">
        <f t="shared" ca="1" si="8"/>
        <v>0</v>
      </c>
      <c r="L64">
        <f t="shared" ca="1" si="8"/>
        <v>0</v>
      </c>
      <c r="M64">
        <f t="shared" ca="1" si="8"/>
        <v>0</v>
      </c>
      <c r="N64">
        <f t="shared" ca="1" si="8"/>
        <v>0</v>
      </c>
      <c r="P64" cm="1">
        <f t="array" aca="1" ref="P64" ca="1">INDIRECT($A$1&amp;P$1&amp;$A64)</f>
        <v>0</v>
      </c>
      <c r="Q64" cm="1">
        <f t="array" aca="1" ref="Q64" ca="1">INDIRECT($A$1&amp;Q$1&amp;$A64)</f>
        <v>0</v>
      </c>
      <c r="R64" cm="1">
        <f t="array" aca="1" ref="R64" ca="1">INDIRECT($A$1&amp;R$1&amp;$A64)</f>
        <v>0</v>
      </c>
      <c r="S64" cm="1">
        <f t="array" aca="1" ref="S64" ca="1">INDIRECT($A$1&amp;S$1&amp;$A64)</f>
        <v>0</v>
      </c>
      <c r="T64" cm="1">
        <f t="array" aca="1" ref="T64" ca="1">INDIRECT($A$1&amp;T$1&amp;$A64)</f>
        <v>0</v>
      </c>
      <c r="U64" cm="1">
        <f t="array" aca="1" ref="U64" ca="1">INDIRECT($A$1&amp;U$1&amp;$A64)</f>
        <v>0</v>
      </c>
      <c r="V64" cm="1">
        <f t="array" aca="1" ref="V64" ca="1">INDIRECT($A$1&amp;V$1&amp;$A64)</f>
        <v>0</v>
      </c>
      <c r="W64" cm="1">
        <f t="array" aca="1" ref="W64" ca="1">INDIRECT($A$1&amp;W$1&amp;$A64)</f>
        <v>0</v>
      </c>
      <c r="X64" cm="1">
        <f t="array" aca="1" ref="X64" ca="1">INDIRECT($A$1&amp;X$1&amp;$A64)</f>
        <v>0</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cm="1">
        <f t="array" aca="1" ref="AE64" ca="1">INDIRECT($A$1&amp;AE$1&amp;$A64)</f>
        <v>0</v>
      </c>
      <c r="AF64" cm="1">
        <f t="array" aca="1" ref="AF64" ca="1">INDIRECT($A$1&amp;AF$1&amp;$A64)</f>
        <v>0</v>
      </c>
      <c r="AG64" cm="1">
        <f t="array" aca="1" ref="AG64" ca="1">INDIRECT($A$1&amp;AG$1&amp;$A64)</f>
        <v>0</v>
      </c>
      <c r="AH64" cm="1">
        <f t="array" aca="1" ref="AH64" ca="1">INDIRECT($A$1&amp;AH$1&amp;$A64)</f>
        <v>0</v>
      </c>
      <c r="AI64" cm="1">
        <f t="array" aca="1" ref="AI64" ca="1">INDIRECT($A$1&amp;AI$1&amp;$A64)</f>
        <v>0</v>
      </c>
      <c r="AJ64" cm="1">
        <f t="array" aca="1" ref="AJ64" ca="1">INDIRECT($A$1&amp;AJ$1&amp;$A64)</f>
        <v>0</v>
      </c>
      <c r="AK64" cm="1">
        <f t="array" aca="1" ref="AK64" ca="1">INDIRECT($A$1&amp;AK$1&amp;$A64)</f>
        <v>0</v>
      </c>
      <c r="AM64">
        <f t="shared" ca="1" si="6"/>
        <v>0</v>
      </c>
      <c r="AN64">
        <f t="shared" ca="1" si="6"/>
        <v>0</v>
      </c>
      <c r="AO64">
        <f t="shared" ca="1" si="6"/>
        <v>0</v>
      </c>
      <c r="AP64">
        <f t="shared" ca="1" si="6"/>
        <v>0</v>
      </c>
      <c r="AQ64">
        <f t="shared" ca="1" si="6"/>
        <v>0</v>
      </c>
      <c r="AR64">
        <f t="shared" ca="1" si="6"/>
        <v>0</v>
      </c>
      <c r="AS64">
        <f t="shared" ca="1" si="6"/>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t="str" cm="1">
        <f t="array" aca="1" ref="BF64" ca="1">INDIRECT($A$1&amp;BF$1&amp;$A64)</f>
        <v>disponible</v>
      </c>
      <c r="BG64" t="str" cm="1">
        <f t="array" aca="1" ref="BG64" ca="1">INDIRECT($A$1&amp;BG$1&amp;$A64)</f>
        <v>disponible</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0">
        <f t="shared" si="2"/>
        <v>50</v>
      </c>
      <c r="C65" t="str" cm="1">
        <f t="array" aca="1" ref="C65" ca="1">INDIRECT($A$1&amp;C$1&amp;$A65)</f>
        <v>marche_boussouma</v>
      </c>
      <c r="D65">
        <f t="shared" ca="1" si="8"/>
        <v>0</v>
      </c>
      <c r="E65">
        <f t="shared" ca="1" si="8"/>
        <v>0</v>
      </c>
      <c r="F65">
        <f t="shared" ca="1" si="8"/>
        <v>0</v>
      </c>
      <c r="G65">
        <f t="shared" ca="1" si="8"/>
        <v>0</v>
      </c>
      <c r="H65">
        <f t="shared" ca="1" si="8"/>
        <v>0</v>
      </c>
      <c r="I65">
        <f t="shared" ca="1" si="8"/>
        <v>0</v>
      </c>
      <c r="J65">
        <f t="shared" ca="1" si="8"/>
        <v>0</v>
      </c>
      <c r="K65">
        <f t="shared" ca="1" si="8"/>
        <v>0</v>
      </c>
      <c r="L65">
        <f t="shared" ca="1" si="8"/>
        <v>0</v>
      </c>
      <c r="M65">
        <f t="shared" ca="1" si="8"/>
        <v>0</v>
      </c>
      <c r="N65">
        <f t="shared" ca="1" si="8"/>
        <v>0</v>
      </c>
      <c r="P65" cm="1">
        <f t="array" aca="1" ref="P65" ca="1">INDIRECT($A$1&amp;P$1&amp;$A65)</f>
        <v>0</v>
      </c>
      <c r="Q65" cm="1">
        <f t="array" aca="1" ref="Q65" ca="1">INDIRECT($A$1&amp;Q$1&amp;$A65)</f>
        <v>0</v>
      </c>
      <c r="R65" cm="1">
        <f t="array" aca="1" ref="R65" ca="1">INDIRECT($A$1&amp;R$1&amp;$A65)</f>
        <v>0</v>
      </c>
      <c r="S65" cm="1">
        <f t="array" aca="1" ref="S65" ca="1">INDIRECT($A$1&amp;S$1&amp;$A65)</f>
        <v>0</v>
      </c>
      <c r="T65" cm="1">
        <f t="array" aca="1" ref="T65" ca="1">INDIRECT($A$1&amp;T$1&amp;$A65)</f>
        <v>0</v>
      </c>
      <c r="U65" cm="1">
        <f t="array" aca="1" ref="U65" ca="1">INDIRECT($A$1&amp;U$1&amp;$A65)</f>
        <v>0</v>
      </c>
      <c r="V65" cm="1">
        <f t="array" aca="1" ref="V65" ca="1">INDIRECT($A$1&amp;V$1&amp;$A65)</f>
        <v>0</v>
      </c>
      <c r="W65" cm="1">
        <f t="array" aca="1" ref="W65" ca="1">INDIRECT($A$1&amp;W$1&amp;$A65)</f>
        <v>0</v>
      </c>
      <c r="X65" cm="1">
        <f t="array" aca="1" ref="X65" ca="1">INDIRECT($A$1&amp;X$1&amp;$A65)</f>
        <v>0</v>
      </c>
      <c r="Y65" cm="1">
        <f t="array" aca="1" ref="Y65" ca="1">INDIRECT($A$1&amp;Y$1&amp;$A65)</f>
        <v>0</v>
      </c>
      <c r="Z65" cm="1">
        <f t="array" aca="1" ref="Z65" ca="1">INDIRECT($A$1&amp;Z$1&amp;$A65)</f>
        <v>0</v>
      </c>
      <c r="AA65" cm="1">
        <f t="array" aca="1" ref="AA65" ca="1">INDIRECT($A$1&amp;AA$1&amp;$A65)</f>
        <v>0</v>
      </c>
      <c r="AB65" cm="1">
        <f t="array" aca="1" ref="AB65" ca="1">INDIRECT($A$1&amp;AB$1&amp;$A65)</f>
        <v>0</v>
      </c>
      <c r="AC65" cm="1">
        <f t="array" aca="1" ref="AC65" ca="1">INDIRECT($A$1&amp;AC$1&amp;$A65)</f>
        <v>0</v>
      </c>
      <c r="AD65" cm="1">
        <f t="array" aca="1" ref="AD65" ca="1">INDIRECT($A$1&amp;AD$1&amp;$A65)</f>
        <v>0</v>
      </c>
      <c r="AE65" cm="1">
        <f t="array" aca="1" ref="AE65" ca="1">INDIRECT($A$1&amp;AE$1&amp;$A65)</f>
        <v>0</v>
      </c>
      <c r="AF65" cm="1">
        <f t="array" aca="1" ref="AF65" ca="1">INDIRECT($A$1&amp;AF$1&amp;$A65)</f>
        <v>0</v>
      </c>
      <c r="AG65" cm="1">
        <f t="array" aca="1" ref="AG65" ca="1">INDIRECT($A$1&amp;AG$1&amp;$A65)</f>
        <v>0</v>
      </c>
      <c r="AH65" cm="1">
        <f t="array" aca="1" ref="AH65" ca="1">INDIRECT($A$1&amp;AH$1&amp;$A65)</f>
        <v>0</v>
      </c>
      <c r="AI65" cm="1">
        <f t="array" aca="1" ref="AI65" ca="1">INDIRECT($A$1&amp;AI$1&amp;$A65)</f>
        <v>0</v>
      </c>
      <c r="AJ65" cm="1">
        <f t="array" aca="1" ref="AJ65" ca="1">INDIRECT($A$1&amp;AJ$1&amp;$A65)</f>
        <v>0</v>
      </c>
      <c r="AK65" cm="1">
        <f t="array" aca="1" ref="AK65" ca="1">INDIRECT($A$1&amp;AK$1&amp;$A65)</f>
        <v>0</v>
      </c>
      <c r="AM65">
        <f t="shared" ca="1" si="6"/>
        <v>0</v>
      </c>
      <c r="AN65">
        <f t="shared" ca="1" si="6"/>
        <v>0</v>
      </c>
      <c r="AO65">
        <f t="shared" ca="1" si="6"/>
        <v>0</v>
      </c>
      <c r="AP65">
        <f t="shared" ca="1" si="6"/>
        <v>0</v>
      </c>
      <c r="AQ65">
        <f t="shared" ca="1" si="6"/>
        <v>0</v>
      </c>
      <c r="AR65">
        <f t="shared" ca="1" si="6"/>
        <v>0</v>
      </c>
      <c r="AS65">
        <f t="shared" ca="1" si="6"/>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t="str" cm="1">
        <f t="array" aca="1" ref="BF65" ca="1">INDIRECT($A$1&amp;BF$1&amp;$A65)</f>
        <v>disponible</v>
      </c>
      <c r="BG65" t="str" cm="1">
        <f t="array" aca="1" ref="BG65" ca="1">INDIRECT($A$1&amp;BG$1&amp;$A65)</f>
        <v>disponible</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0">
        <f t="shared" si="2"/>
        <v>51</v>
      </c>
      <c r="C66" t="str" cm="1">
        <f t="array" aca="1" ref="C66" ca="1">INDIRECT($A$1&amp;C$1&amp;$A66)</f>
        <v>marche_boussouma</v>
      </c>
      <c r="D66">
        <f t="shared" ca="1" si="8"/>
        <v>0</v>
      </c>
      <c r="E66">
        <f t="shared" ca="1" si="8"/>
        <v>0</v>
      </c>
      <c r="F66">
        <f t="shared" ca="1" si="8"/>
        <v>0</v>
      </c>
      <c r="G66">
        <f t="shared" ca="1" si="8"/>
        <v>0</v>
      </c>
      <c r="H66">
        <f t="shared" ca="1" si="8"/>
        <v>0</v>
      </c>
      <c r="I66">
        <f t="shared" ca="1" si="8"/>
        <v>0</v>
      </c>
      <c r="J66">
        <f t="shared" ca="1" si="8"/>
        <v>0</v>
      </c>
      <c r="K66">
        <f t="shared" ca="1" si="8"/>
        <v>0</v>
      </c>
      <c r="L66">
        <f t="shared" ca="1" si="8"/>
        <v>0</v>
      </c>
      <c r="M66">
        <f t="shared" ca="1" si="8"/>
        <v>0</v>
      </c>
      <c r="N66">
        <f t="shared" ca="1" si="8"/>
        <v>0</v>
      </c>
      <c r="P66" cm="1">
        <f t="array" aca="1" ref="P66" ca="1">INDIRECT($A$1&amp;P$1&amp;$A66)</f>
        <v>0</v>
      </c>
      <c r="Q66" cm="1">
        <f t="array" aca="1" ref="Q66" ca="1">INDIRECT($A$1&amp;Q$1&amp;$A66)</f>
        <v>0</v>
      </c>
      <c r="R66" cm="1">
        <f t="array" aca="1" ref="R66" ca="1">INDIRECT($A$1&amp;R$1&amp;$A66)</f>
        <v>0</v>
      </c>
      <c r="S66" cm="1">
        <f t="array" aca="1" ref="S66" ca="1">INDIRECT($A$1&amp;S$1&amp;$A66)</f>
        <v>0</v>
      </c>
      <c r="T66" cm="1">
        <f t="array" aca="1" ref="T66" ca="1">INDIRECT($A$1&amp;T$1&amp;$A66)</f>
        <v>0</v>
      </c>
      <c r="U66" cm="1">
        <f t="array" aca="1" ref="U66" ca="1">INDIRECT($A$1&amp;U$1&amp;$A66)</f>
        <v>0</v>
      </c>
      <c r="V66" cm="1">
        <f t="array" aca="1" ref="V66" ca="1">INDIRECT($A$1&amp;V$1&amp;$A66)</f>
        <v>0</v>
      </c>
      <c r="W66" cm="1">
        <f t="array" aca="1" ref="W66" ca="1">INDIRECT($A$1&amp;W$1&amp;$A66)</f>
        <v>0</v>
      </c>
      <c r="X66" cm="1">
        <f t="array" aca="1" ref="X66" ca="1">INDIRECT($A$1&amp;X$1&amp;$A66)</f>
        <v>0</v>
      </c>
      <c r="Y66" cm="1">
        <f t="array" aca="1" ref="Y66" ca="1">INDIRECT($A$1&amp;Y$1&amp;$A66)</f>
        <v>0</v>
      </c>
      <c r="Z66" cm="1">
        <f t="array" aca="1" ref="Z66" ca="1">INDIRECT($A$1&amp;Z$1&amp;$A66)</f>
        <v>0</v>
      </c>
      <c r="AA66" cm="1">
        <f t="array" aca="1" ref="AA66" ca="1">INDIRECT($A$1&amp;AA$1&amp;$A66)</f>
        <v>0</v>
      </c>
      <c r="AB66" cm="1">
        <f t="array" aca="1" ref="AB66" ca="1">INDIRECT($A$1&amp;AB$1&amp;$A66)</f>
        <v>0</v>
      </c>
      <c r="AC66" cm="1">
        <f t="array" aca="1" ref="AC66" ca="1">INDIRECT($A$1&amp;AC$1&amp;$A66)</f>
        <v>0</v>
      </c>
      <c r="AD66" cm="1">
        <f t="array" aca="1" ref="AD66" ca="1">INDIRECT($A$1&amp;AD$1&amp;$A66)</f>
        <v>0</v>
      </c>
      <c r="AE66" cm="1">
        <f t="array" aca="1" ref="AE66" ca="1">INDIRECT($A$1&amp;AE$1&amp;$A66)</f>
        <v>0</v>
      </c>
      <c r="AF66" cm="1">
        <f t="array" aca="1" ref="AF66" ca="1">INDIRECT($A$1&amp;AF$1&amp;$A66)</f>
        <v>0</v>
      </c>
      <c r="AG66" cm="1">
        <f t="array" aca="1" ref="AG66" ca="1">INDIRECT($A$1&amp;AG$1&amp;$A66)</f>
        <v>0</v>
      </c>
      <c r="AH66" cm="1">
        <f t="array" aca="1" ref="AH66" ca="1">INDIRECT($A$1&amp;AH$1&amp;$A66)</f>
        <v>0</v>
      </c>
      <c r="AI66" cm="1">
        <f t="array" aca="1" ref="AI66" ca="1">INDIRECT($A$1&amp;AI$1&amp;$A66)</f>
        <v>0</v>
      </c>
      <c r="AJ66" cm="1">
        <f t="array" aca="1" ref="AJ66" ca="1">INDIRECT($A$1&amp;AJ$1&amp;$A66)</f>
        <v>0</v>
      </c>
      <c r="AK66" cm="1">
        <f t="array" aca="1" ref="AK66" ca="1">INDIRECT($A$1&amp;AK$1&amp;$A66)</f>
        <v>0</v>
      </c>
      <c r="AM66">
        <f t="shared" ca="1" si="6"/>
        <v>0</v>
      </c>
      <c r="AN66">
        <f t="shared" ca="1" si="6"/>
        <v>0</v>
      </c>
      <c r="AO66">
        <f t="shared" ca="1" si="6"/>
        <v>0</v>
      </c>
      <c r="AP66">
        <f t="shared" ca="1" si="6"/>
        <v>0</v>
      </c>
      <c r="AQ66">
        <f t="shared" ca="1" si="6"/>
        <v>0</v>
      </c>
      <c r="AR66">
        <f t="shared" ca="1" si="6"/>
        <v>0</v>
      </c>
      <c r="AS66">
        <f t="shared" ca="1" si="6"/>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t="str" cm="1">
        <f t="array" aca="1" ref="BF66" ca="1">INDIRECT($A$1&amp;BF$1&amp;$A66)</f>
        <v>disponible</v>
      </c>
      <c r="BG66" t="str" cm="1">
        <f t="array" aca="1" ref="BG66" ca="1">INDIRECT($A$1&amp;BG$1&amp;$A66)</f>
        <v>disponible</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0">
        <f t="shared" si="2"/>
        <v>52</v>
      </c>
      <c r="C67" t="str" cm="1">
        <f t="array" aca="1" ref="C67" ca="1">INDIRECT($A$1&amp;C$1&amp;$A67)</f>
        <v>marche_boussouma</v>
      </c>
      <c r="D67">
        <f t="shared" ca="1" si="8"/>
        <v>0</v>
      </c>
      <c r="E67">
        <f t="shared" ca="1" si="8"/>
        <v>0</v>
      </c>
      <c r="F67">
        <f t="shared" ca="1" si="8"/>
        <v>0</v>
      </c>
      <c r="G67">
        <f t="shared" ca="1" si="8"/>
        <v>0</v>
      </c>
      <c r="H67">
        <f t="shared" ca="1" si="8"/>
        <v>0</v>
      </c>
      <c r="I67">
        <f t="shared" ca="1" si="8"/>
        <v>0</v>
      </c>
      <c r="J67">
        <f t="shared" ca="1" si="8"/>
        <v>0</v>
      </c>
      <c r="K67">
        <f t="shared" ca="1" si="8"/>
        <v>0</v>
      </c>
      <c r="L67">
        <f t="shared" ca="1" si="8"/>
        <v>0</v>
      </c>
      <c r="M67">
        <f t="shared" ca="1" si="8"/>
        <v>0</v>
      </c>
      <c r="N67">
        <f t="shared" ca="1" si="8"/>
        <v>0</v>
      </c>
      <c r="P67" cm="1">
        <f t="array" aca="1" ref="P67" ca="1">INDIRECT($A$1&amp;P$1&amp;$A67)</f>
        <v>0</v>
      </c>
      <c r="Q67" cm="1">
        <f t="array" aca="1" ref="Q67" ca="1">INDIRECT($A$1&amp;Q$1&amp;$A67)</f>
        <v>0</v>
      </c>
      <c r="R67" cm="1">
        <f t="array" aca="1" ref="R67" ca="1">INDIRECT($A$1&amp;R$1&amp;$A67)</f>
        <v>0</v>
      </c>
      <c r="S67" cm="1">
        <f t="array" aca="1" ref="S67" ca="1">INDIRECT($A$1&amp;S$1&amp;$A67)</f>
        <v>0</v>
      </c>
      <c r="T67" cm="1">
        <f t="array" aca="1" ref="T67" ca="1">INDIRECT($A$1&amp;T$1&amp;$A67)</f>
        <v>0</v>
      </c>
      <c r="U67" cm="1">
        <f t="array" aca="1" ref="U67" ca="1">INDIRECT($A$1&amp;U$1&amp;$A67)</f>
        <v>0</v>
      </c>
      <c r="V67" cm="1">
        <f t="array" aca="1" ref="V67" ca="1">INDIRECT($A$1&amp;V$1&amp;$A67)</f>
        <v>0</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cm="1">
        <f t="array" aca="1" ref="AC67" ca="1">INDIRECT($A$1&amp;AC$1&amp;$A67)</f>
        <v>0</v>
      </c>
      <c r="AD67" cm="1">
        <f t="array" aca="1" ref="AD67" ca="1">INDIRECT($A$1&amp;AD$1&amp;$A67)</f>
        <v>0</v>
      </c>
      <c r="AE67" cm="1">
        <f t="array" aca="1" ref="AE67" ca="1">INDIRECT($A$1&amp;AE$1&amp;$A67)</f>
        <v>0</v>
      </c>
      <c r="AF67" cm="1">
        <f t="array" aca="1" ref="AF67" ca="1">INDIRECT($A$1&amp;AF$1&amp;$A67)</f>
        <v>0</v>
      </c>
      <c r="AG67" cm="1">
        <f t="array" aca="1" ref="AG67" ca="1">INDIRECT($A$1&amp;AG$1&amp;$A67)</f>
        <v>0</v>
      </c>
      <c r="AH67" cm="1">
        <f t="array" aca="1" ref="AH67" ca="1">INDIRECT($A$1&amp;AH$1&amp;$A67)</f>
        <v>0</v>
      </c>
      <c r="AI67" cm="1">
        <f t="array" aca="1" ref="AI67" ca="1">INDIRECT($A$1&amp;AI$1&amp;$A67)</f>
        <v>0</v>
      </c>
      <c r="AJ67" cm="1">
        <f t="array" aca="1" ref="AJ67" ca="1">INDIRECT($A$1&amp;AJ$1&amp;$A67)</f>
        <v>0</v>
      </c>
      <c r="AK67" cm="1">
        <f t="array" aca="1" ref="AK67" ca="1">INDIRECT($A$1&amp;AK$1&amp;$A67)</f>
        <v>0</v>
      </c>
      <c r="AM67">
        <f t="shared" ca="1" si="6"/>
        <v>0</v>
      </c>
      <c r="AN67">
        <f t="shared" ca="1" si="6"/>
        <v>0</v>
      </c>
      <c r="AO67">
        <f t="shared" ca="1" si="6"/>
        <v>0</v>
      </c>
      <c r="AP67">
        <f t="shared" ca="1" si="6"/>
        <v>0</v>
      </c>
      <c r="AQ67">
        <f t="shared" ca="1" si="6"/>
        <v>0</v>
      </c>
      <c r="AR67">
        <f t="shared" ca="1" si="6"/>
        <v>0</v>
      </c>
      <c r="AS67">
        <f t="shared" ca="1" si="6"/>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t="str" cm="1">
        <f t="array" aca="1" ref="BC67" ca="1">INDIRECT($A$1&amp;BC$1&amp;$A67)</f>
        <v>disponible</v>
      </c>
      <c r="BD67" cm="1">
        <f t="array" aca="1" ref="BD67" ca="1">INDIRECT($A$1&amp;BD$1&amp;$A67)</f>
        <v>0</v>
      </c>
      <c r="BE67" t="str" cm="1">
        <f t="array" aca="1" ref="BE67" ca="1">INDIRECT($A$1&amp;BE$1&amp;$A67)</f>
        <v>disponible</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t="str" cm="1">
        <f t="array" aca="1" ref="BO67" ca="1">INDIRECT($A$1&amp;BO$1&amp;$A67)</f>
        <v>disponible</v>
      </c>
      <c r="BP67" t="str" cm="1">
        <f t="array" aca="1" ref="BP67" ca="1">INDIRECT($A$1&amp;BP$1&amp;$A67)</f>
        <v>disponible</v>
      </c>
      <c r="BQ67" t="str" cm="1">
        <f t="array" aca="1" ref="BQ67" ca="1">INDIRECT($A$1&amp;BQ$1&amp;$A67)</f>
        <v>disponible</v>
      </c>
      <c r="BR67" cm="1">
        <f t="array" aca="1" ref="BR67" ca="1">INDIRECT($A$1&amp;BR$1&amp;$A67)</f>
        <v>0</v>
      </c>
      <c r="BS67" t="str" cm="1">
        <f t="array" aca="1" ref="BS67" ca="1">INDIRECT($A$1&amp;BS$1&amp;$A67)</f>
        <v>disponible</v>
      </c>
      <c r="BT67" cm="1">
        <f t="array" aca="1" ref="BT67" ca="1">INDIRECT($A$1&amp;BT$1&amp;$A67)</f>
        <v>0</v>
      </c>
      <c r="BU67" cm="1">
        <f t="array" aca="1" ref="BU67" ca="1">INDIRECT($A$1&amp;BU$1&amp;$A67)</f>
        <v>0</v>
      </c>
    </row>
    <row r="68" spans="1:73" x14ac:dyDescent="0.35">
      <c r="A68" s="60">
        <f t="shared" si="2"/>
        <v>53</v>
      </c>
      <c r="C68" t="str" cm="1">
        <f t="array" aca="1" ref="C68" ca="1">INDIRECT($A$1&amp;C$1&amp;$A68)</f>
        <v>marche_pouytenga</v>
      </c>
      <c r="D68">
        <f t="shared" ca="1" si="8"/>
        <v>0</v>
      </c>
      <c r="E68">
        <f t="shared" ca="1" si="8"/>
        <v>0</v>
      </c>
      <c r="F68">
        <f t="shared" ca="1" si="8"/>
        <v>0</v>
      </c>
      <c r="G68">
        <f t="shared" ca="1" si="8"/>
        <v>0</v>
      </c>
      <c r="H68">
        <f t="shared" ca="1" si="8"/>
        <v>0</v>
      </c>
      <c r="I68">
        <f t="shared" ca="1" si="8"/>
        <v>0</v>
      </c>
      <c r="J68">
        <f t="shared" ca="1" si="8"/>
        <v>0</v>
      </c>
      <c r="K68">
        <f t="shared" ca="1" si="8"/>
        <v>0</v>
      </c>
      <c r="L68">
        <f t="shared" ca="1" si="8"/>
        <v>0</v>
      </c>
      <c r="M68">
        <f t="shared" ca="1" si="8"/>
        <v>0</v>
      </c>
      <c r="N68">
        <f t="shared" ca="1" si="8"/>
        <v>0</v>
      </c>
      <c r="P68" t="str" cm="1">
        <f t="array" aca="1" ref="P68" ca="1">INDIRECT($A$1&amp;P$1&amp;$A68)</f>
        <v>peudisponible</v>
      </c>
      <c r="Q68" t="str" cm="1">
        <f t="array" aca="1" ref="Q68" ca="1">INDIRECT($A$1&amp;Q$1&amp;$A68)</f>
        <v>peudisponible</v>
      </c>
      <c r="R68" t="str" cm="1">
        <f t="array" aca="1" ref="R68" ca="1">INDIRECT($A$1&amp;R$1&amp;$A68)</f>
        <v>peudisponible</v>
      </c>
      <c r="S68" t="str" cm="1">
        <f t="array" aca="1" ref="S68" ca="1">INDIRECT($A$1&amp;S$1&amp;$A68)</f>
        <v>disponible</v>
      </c>
      <c r="T68" t="str" cm="1">
        <f t="array" aca="1" ref="T68" ca="1">INDIRECT($A$1&amp;T$1&amp;$A68)</f>
        <v>disponible</v>
      </c>
      <c r="U68" t="str" cm="1">
        <f t="array" aca="1" ref="U68" ca="1">INDIRECT($A$1&amp;U$1&amp;$A68)</f>
        <v>disponible</v>
      </c>
      <c r="V68" t="str" cm="1">
        <f t="array" aca="1" ref="V68" ca="1">INDIRECT($A$1&amp;V$1&amp;$A68)</f>
        <v>disponible</v>
      </c>
      <c r="W68" cm="1">
        <f t="array" aca="1" ref="W68" ca="1">INDIRECT($A$1&amp;W$1&amp;$A68)</f>
        <v>0</v>
      </c>
      <c r="X68" cm="1">
        <f t="array" aca="1" ref="X68" ca="1">INDIRECT($A$1&amp;X$1&amp;$A68)</f>
        <v>0</v>
      </c>
      <c r="Y68" t="str" cm="1">
        <f t="array" aca="1" ref="Y68" ca="1">INDIRECT($A$1&amp;Y$1&amp;$A68)</f>
        <v>disponible</v>
      </c>
      <c r="Z68" cm="1">
        <f t="array" aca="1" ref="Z68" ca="1">INDIRECT($A$1&amp;Z$1&amp;$A68)</f>
        <v>0</v>
      </c>
      <c r="AA68" cm="1">
        <f t="array" aca="1" ref="AA68" ca="1">INDIRECT($A$1&amp;AA$1&amp;$A68)</f>
        <v>0</v>
      </c>
      <c r="AB68" cm="1">
        <f t="array" aca="1" ref="AB68" ca="1">INDIRECT($A$1&amp;AB$1&amp;$A68)</f>
        <v>0</v>
      </c>
      <c r="AC68" cm="1">
        <f t="array" aca="1" ref="AC68" ca="1">INDIRECT($A$1&amp;AC$1&amp;$A68)</f>
        <v>0</v>
      </c>
      <c r="AD68" cm="1">
        <f t="array" aca="1" ref="AD68" ca="1">INDIRECT($A$1&amp;AD$1&amp;$A68)</f>
        <v>0</v>
      </c>
      <c r="AE68" cm="1">
        <f t="array" aca="1" ref="AE68" ca="1">INDIRECT($A$1&amp;AE$1&amp;$A68)</f>
        <v>0</v>
      </c>
      <c r="AF68" cm="1">
        <f t="array" aca="1" ref="AF68" ca="1">INDIRECT($A$1&amp;AF$1&amp;$A68)</f>
        <v>0</v>
      </c>
      <c r="AG68" cm="1">
        <f t="array" aca="1" ref="AG68" ca="1">INDIRECT($A$1&amp;AG$1&amp;$A68)</f>
        <v>0</v>
      </c>
      <c r="AH68" cm="1">
        <f t="array" aca="1" ref="AH68" ca="1">INDIRECT($A$1&amp;AH$1&amp;$A68)</f>
        <v>0</v>
      </c>
      <c r="AI68" cm="1">
        <f t="array" aca="1" ref="AI68" ca="1">INDIRECT($A$1&amp;AI$1&amp;$A68)</f>
        <v>0</v>
      </c>
      <c r="AJ68" cm="1">
        <f t="array" aca="1" ref="AJ68" ca="1">INDIRECT($A$1&amp;AJ$1&amp;$A68)</f>
        <v>0</v>
      </c>
      <c r="AK68" cm="1">
        <f t="array" aca="1" ref="AK68" ca="1">INDIRECT($A$1&amp;AK$1&amp;$A68)</f>
        <v>0</v>
      </c>
      <c r="AM68">
        <f t="shared" ca="1" si="6"/>
        <v>0</v>
      </c>
      <c r="AN68">
        <f t="shared" ca="1" si="6"/>
        <v>0</v>
      </c>
      <c r="AO68">
        <f t="shared" ca="1" si="6"/>
        <v>0</v>
      </c>
      <c r="AP68">
        <f t="shared" ca="1" si="6"/>
        <v>0</v>
      </c>
      <c r="AQ68">
        <f t="shared" ca="1" si="6"/>
        <v>0</v>
      </c>
      <c r="AR68">
        <f t="shared" ca="1" si="6"/>
        <v>0</v>
      </c>
      <c r="AS68">
        <f t="shared" ca="1" si="6"/>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0">
        <f t="shared" si="2"/>
        <v>54</v>
      </c>
      <c r="C69" t="str" cm="1">
        <f t="array" aca="1" ref="C69" ca="1">INDIRECT($A$1&amp;C$1&amp;$A69)</f>
        <v>marche_pouytenga</v>
      </c>
      <c r="D69">
        <f t="shared" ca="1" si="8"/>
        <v>0</v>
      </c>
      <c r="E69">
        <f t="shared" ca="1" si="8"/>
        <v>0</v>
      </c>
      <c r="F69">
        <f t="shared" ca="1" si="8"/>
        <v>0</v>
      </c>
      <c r="G69">
        <f t="shared" ca="1" si="8"/>
        <v>0</v>
      </c>
      <c r="H69">
        <f t="shared" ca="1" si="8"/>
        <v>0</v>
      </c>
      <c r="I69">
        <f t="shared" ca="1" si="8"/>
        <v>0</v>
      </c>
      <c r="J69">
        <f t="shared" ca="1" si="8"/>
        <v>0</v>
      </c>
      <c r="K69">
        <f t="shared" ca="1" si="8"/>
        <v>0</v>
      </c>
      <c r="L69">
        <f t="shared" ca="1" si="8"/>
        <v>0</v>
      </c>
      <c r="M69">
        <f t="shared" ca="1" si="8"/>
        <v>0</v>
      </c>
      <c r="N69">
        <f t="shared" ca="1" si="8"/>
        <v>0</v>
      </c>
      <c r="P69" cm="1">
        <f t="array" aca="1" ref="P69" ca="1">INDIRECT($A$1&amp;P$1&amp;$A69)</f>
        <v>0</v>
      </c>
      <c r="Q69" cm="1">
        <f t="array" aca="1" ref="Q69" ca="1">INDIRECT($A$1&amp;Q$1&amp;$A69)</f>
        <v>0</v>
      </c>
      <c r="R69" cm="1">
        <f t="array" aca="1" ref="R69" ca="1">INDIRECT($A$1&amp;R$1&amp;$A69)</f>
        <v>0</v>
      </c>
      <c r="S69" t="str" cm="1">
        <f t="array" aca="1" ref="S69" ca="1">INDIRECT($A$1&amp;S$1&amp;$A69)</f>
        <v>disponible</v>
      </c>
      <c r="T69" t="str" cm="1">
        <f t="array" aca="1" ref="T69" ca="1">INDIRECT($A$1&amp;T$1&amp;$A69)</f>
        <v>disponible</v>
      </c>
      <c r="U69" t="str" cm="1">
        <f t="array" aca="1" ref="U69" ca="1">INDIRECT($A$1&amp;U$1&amp;$A69)</f>
        <v>disponible</v>
      </c>
      <c r="V69" t="str" cm="1">
        <f t="array" aca="1" ref="V69" ca="1">INDIRECT($A$1&amp;V$1&amp;$A69)</f>
        <v>disponible</v>
      </c>
      <c r="W69" cm="1">
        <f t="array" aca="1" ref="W69" ca="1">INDIRECT($A$1&amp;W$1&amp;$A69)</f>
        <v>0</v>
      </c>
      <c r="X69" cm="1">
        <f t="array" aca="1" ref="X69" ca="1">INDIRECT($A$1&amp;X$1&amp;$A69)</f>
        <v>0</v>
      </c>
      <c r="Y69" t="str" cm="1">
        <f t="array" aca="1" ref="Y69" ca="1">INDIRECT($A$1&amp;Y$1&amp;$A69)</f>
        <v>peudisponible</v>
      </c>
      <c r="Z69" t="str" cm="1">
        <f t="array" aca="1" ref="Z69" ca="1">INDIRECT($A$1&amp;Z$1&amp;$A69)</f>
        <v>peudisponible</v>
      </c>
      <c r="AA69" t="str" cm="1">
        <f t="array" aca="1" ref="AA69" ca="1">INDIRECT($A$1&amp;AA$1&amp;$A69)</f>
        <v>disponible</v>
      </c>
      <c r="AB69" t="str" cm="1">
        <f t="array" aca="1" ref="AB69" ca="1">INDIRECT($A$1&amp;AB$1&amp;$A69)</f>
        <v>peudisponible</v>
      </c>
      <c r="AC69" t="str" cm="1">
        <f t="array" aca="1" ref="AC69" ca="1">INDIRECT($A$1&amp;AC$1&amp;$A69)</f>
        <v>disponible</v>
      </c>
      <c r="AD69" t="str" cm="1">
        <f t="array" aca="1" ref="AD69" ca="1">INDIRECT($A$1&amp;AD$1&amp;$A69)</f>
        <v>disponible</v>
      </c>
      <c r="AE69" t="str" cm="1">
        <f t="array" aca="1" ref="AE69" ca="1">INDIRECT($A$1&amp;AE$1&amp;$A69)</f>
        <v>disponible</v>
      </c>
      <c r="AF69" t="str" cm="1">
        <f t="array" aca="1" ref="AF69" ca="1">INDIRECT($A$1&amp;AF$1&amp;$A69)</f>
        <v>disponible</v>
      </c>
      <c r="AG69" t="str" cm="1">
        <f t="array" aca="1" ref="AG69" ca="1">INDIRECT($A$1&amp;AG$1&amp;$A69)</f>
        <v>disponible</v>
      </c>
      <c r="AH69" t="str" cm="1">
        <f t="array" aca="1" ref="AH69" ca="1">INDIRECT($A$1&amp;AH$1&amp;$A69)</f>
        <v>disponible</v>
      </c>
      <c r="AI69" t="str" cm="1">
        <f t="array" aca="1" ref="AI69" ca="1">INDIRECT($A$1&amp;AI$1&amp;$A69)</f>
        <v>disponible</v>
      </c>
      <c r="AJ69" t="str" cm="1">
        <f t="array" aca="1" ref="AJ69" ca="1">INDIRECT($A$1&amp;AJ$1&amp;$A69)</f>
        <v>disponible</v>
      </c>
      <c r="AK69" t="str" cm="1">
        <f t="array" aca="1" ref="AK69" ca="1">INDIRECT($A$1&amp;AK$1&amp;$A69)</f>
        <v>disponible</v>
      </c>
      <c r="AM69">
        <f t="shared" ca="1" si="6"/>
        <v>0</v>
      </c>
      <c r="AN69">
        <f t="shared" ca="1" si="6"/>
        <v>0</v>
      </c>
      <c r="AO69">
        <f t="shared" ca="1" si="6"/>
        <v>0</v>
      </c>
      <c r="AP69">
        <f t="shared" ca="1" si="6"/>
        <v>0</v>
      </c>
      <c r="AQ69">
        <f t="shared" ca="1" si="6"/>
        <v>0</v>
      </c>
      <c r="AR69">
        <f t="shared" ca="1" si="6"/>
        <v>0</v>
      </c>
      <c r="AS69">
        <f t="shared" ca="1" si="6"/>
        <v>0</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0">
        <f t="shared" si="2"/>
        <v>55</v>
      </c>
      <c r="C70" t="str" cm="1">
        <f t="array" aca="1" ref="C70" ca="1">INDIRECT($A$1&amp;C$1&amp;$A70)</f>
        <v>marche_pouytenga</v>
      </c>
      <c r="D70">
        <f t="shared" ca="1" si="8"/>
        <v>0</v>
      </c>
      <c r="E70">
        <f t="shared" ca="1" si="8"/>
        <v>0</v>
      </c>
      <c r="F70">
        <f t="shared" ca="1" si="8"/>
        <v>0</v>
      </c>
      <c r="G70">
        <f t="shared" ca="1" si="8"/>
        <v>0</v>
      </c>
      <c r="H70">
        <f t="shared" ca="1" si="8"/>
        <v>0</v>
      </c>
      <c r="I70">
        <f t="shared" ca="1" si="8"/>
        <v>0</v>
      </c>
      <c r="J70">
        <f t="shared" ca="1" si="8"/>
        <v>0</v>
      </c>
      <c r="K70">
        <f t="shared" ca="1" si="8"/>
        <v>0</v>
      </c>
      <c r="L70">
        <f t="shared" ca="1" si="8"/>
        <v>0</v>
      </c>
      <c r="M70">
        <f t="shared" ca="1" si="8"/>
        <v>0</v>
      </c>
      <c r="N70">
        <f t="shared" ca="1" si="8"/>
        <v>0</v>
      </c>
      <c r="P70" t="str" cm="1">
        <f t="array" aca="1" ref="P70" ca="1">INDIRECT($A$1&amp;P$1&amp;$A70)</f>
        <v>disponible</v>
      </c>
      <c r="Q70" t="str" cm="1">
        <f t="array" aca="1" ref="Q70" ca="1">INDIRECT($A$1&amp;Q$1&amp;$A70)</f>
        <v>peudisponible</v>
      </c>
      <c r="R70" t="str" cm="1">
        <f t="array" aca="1" ref="R70" ca="1">INDIRECT($A$1&amp;R$1&amp;$A70)</f>
        <v>peudisponible</v>
      </c>
      <c r="S70" t="str" cm="1">
        <f t="array" aca="1" ref="S70" ca="1">INDIRECT($A$1&amp;S$1&amp;$A70)</f>
        <v>disponible</v>
      </c>
      <c r="T70" t="str" cm="1">
        <f t="array" aca="1" ref="T70" ca="1">INDIRECT($A$1&amp;T$1&amp;$A70)</f>
        <v>disponible</v>
      </c>
      <c r="U70" t="str" cm="1">
        <f t="array" aca="1" ref="U70" ca="1">INDIRECT($A$1&amp;U$1&amp;$A70)</f>
        <v>disponible</v>
      </c>
      <c r="V70" t="str" cm="1">
        <f t="array" aca="1" ref="V70" ca="1">INDIRECT($A$1&amp;V$1&amp;$A70)</f>
        <v>disponible</v>
      </c>
      <c r="W70" cm="1">
        <f t="array" aca="1" ref="W70" ca="1">INDIRECT($A$1&amp;W$1&amp;$A70)</f>
        <v>0</v>
      </c>
      <c r="X70" cm="1">
        <f t="array" aca="1" ref="X70" ca="1">INDIRECT($A$1&amp;X$1&amp;$A70)</f>
        <v>0</v>
      </c>
      <c r="Y70" t="str" cm="1">
        <f t="array" aca="1" ref="Y70" ca="1">INDIRECT($A$1&amp;Y$1&amp;$A70)</f>
        <v>peudisponible</v>
      </c>
      <c r="Z70" t="str" cm="1">
        <f t="array" aca="1" ref="Z70" ca="1">INDIRECT($A$1&amp;Z$1&amp;$A70)</f>
        <v>peudisponible</v>
      </c>
      <c r="AA70" t="str" cm="1">
        <f t="array" aca="1" ref="AA70" ca="1">INDIRECT($A$1&amp;AA$1&amp;$A70)</f>
        <v>peudisponible</v>
      </c>
      <c r="AB70" t="str" cm="1">
        <f t="array" aca="1" ref="AB70" ca="1">INDIRECT($A$1&amp;AB$1&amp;$A70)</f>
        <v>peudisponible</v>
      </c>
      <c r="AC70" t="str" cm="1">
        <f t="array" aca="1" ref="AC70" ca="1">INDIRECT($A$1&amp;AC$1&amp;$A70)</f>
        <v>peudisponible</v>
      </c>
      <c r="AD70" cm="1">
        <f t="array" aca="1" ref="AD70" ca="1">INDIRECT($A$1&amp;AD$1&amp;$A70)</f>
        <v>0</v>
      </c>
      <c r="AE70" t="str" cm="1">
        <f t="array" aca="1" ref="AE70" ca="1">INDIRECT($A$1&amp;AE$1&amp;$A70)</f>
        <v>disponible</v>
      </c>
      <c r="AF70" t="str" cm="1">
        <f t="array" aca="1" ref="AF70" ca="1">INDIRECT($A$1&amp;AF$1&amp;$A70)</f>
        <v>disponible</v>
      </c>
      <c r="AG70" t="str" cm="1">
        <f t="array" aca="1" ref="AG70" ca="1">INDIRECT($A$1&amp;AG$1&amp;$A70)</f>
        <v>disponible</v>
      </c>
      <c r="AH70" t="str" cm="1">
        <f t="array" aca="1" ref="AH70" ca="1">INDIRECT($A$1&amp;AH$1&amp;$A70)</f>
        <v>disponible</v>
      </c>
      <c r="AI70" cm="1">
        <f t="array" aca="1" ref="AI70" ca="1">INDIRECT($A$1&amp;AI$1&amp;$A70)</f>
        <v>0</v>
      </c>
      <c r="AJ70" cm="1">
        <f t="array" aca="1" ref="AJ70" ca="1">INDIRECT($A$1&amp;AJ$1&amp;$A70)</f>
        <v>0</v>
      </c>
      <c r="AK70" cm="1">
        <f t="array" aca="1" ref="AK70" ca="1">INDIRECT($A$1&amp;AK$1&amp;$A70)</f>
        <v>0</v>
      </c>
      <c r="AM70">
        <f t="shared" ca="1" si="6"/>
        <v>0</v>
      </c>
      <c r="AN70">
        <f t="shared" ca="1" si="6"/>
        <v>0</v>
      </c>
      <c r="AO70">
        <f t="shared" ca="1" si="6"/>
        <v>0</v>
      </c>
      <c r="AP70">
        <f t="shared" ca="1" si="6"/>
        <v>0</v>
      </c>
      <c r="AQ70">
        <f t="shared" ca="1" si="6"/>
        <v>0</v>
      </c>
      <c r="AR70">
        <f t="shared" ca="1" si="6"/>
        <v>0</v>
      </c>
      <c r="AS70">
        <f t="shared" ca="1" si="6"/>
        <v>0</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0">
        <f t="shared" si="2"/>
        <v>56</v>
      </c>
      <c r="C71" t="str" cm="1">
        <f t="array" aca="1" ref="C71" ca="1">INDIRECT($A$1&amp;C$1&amp;$A71)</f>
        <v>marche_pouytenga</v>
      </c>
      <c r="D71">
        <f t="shared" ca="1" si="8"/>
        <v>0</v>
      </c>
      <c r="E71">
        <f t="shared" ca="1" si="8"/>
        <v>0</v>
      </c>
      <c r="F71">
        <f t="shared" ca="1" si="8"/>
        <v>0</v>
      </c>
      <c r="G71">
        <f t="shared" ca="1" si="8"/>
        <v>0</v>
      </c>
      <c r="H71">
        <f t="shared" ca="1" si="8"/>
        <v>0</v>
      </c>
      <c r="I71">
        <f t="shared" ca="1" si="8"/>
        <v>0</v>
      </c>
      <c r="J71">
        <f t="shared" ca="1" si="8"/>
        <v>0</v>
      </c>
      <c r="K71">
        <f t="shared" ca="1" si="8"/>
        <v>0</v>
      </c>
      <c r="L71">
        <f t="shared" ca="1" si="8"/>
        <v>0</v>
      </c>
      <c r="M71">
        <f t="shared" ca="1" si="8"/>
        <v>0</v>
      </c>
      <c r="N71">
        <f t="shared" ca="1" si="8"/>
        <v>0</v>
      </c>
      <c r="P71" cm="1">
        <f t="array" aca="1" ref="P71" ca="1">INDIRECT($A$1&amp;P$1&amp;$A71)</f>
        <v>0</v>
      </c>
      <c r="Q71" cm="1">
        <f t="array" aca="1" ref="Q71" ca="1">INDIRECT($A$1&amp;Q$1&amp;$A71)</f>
        <v>0</v>
      </c>
      <c r="R71" cm="1">
        <f t="array" aca="1" ref="R71" ca="1">INDIRECT($A$1&amp;R$1&amp;$A71)</f>
        <v>0</v>
      </c>
      <c r="S71" cm="1">
        <f t="array" aca="1" ref="S71" ca="1">INDIRECT($A$1&amp;S$1&amp;$A71)</f>
        <v>0</v>
      </c>
      <c r="T71" cm="1">
        <f t="array" aca="1" ref="T71" ca="1">INDIRECT($A$1&amp;T$1&amp;$A71)</f>
        <v>0</v>
      </c>
      <c r="U71" cm="1">
        <f t="array" aca="1" ref="U71" ca="1">INDIRECT($A$1&amp;U$1&amp;$A71)</f>
        <v>0</v>
      </c>
      <c r="V71" cm="1">
        <f t="array" aca="1" ref="V71" ca="1">INDIRECT($A$1&amp;V$1&amp;$A71)</f>
        <v>0</v>
      </c>
      <c r="W71" cm="1">
        <f t="array" aca="1" ref="W71" ca="1">INDIRECT($A$1&amp;W$1&amp;$A71)</f>
        <v>0</v>
      </c>
      <c r="X71" cm="1">
        <f t="array" aca="1" ref="X71" ca="1">INDIRECT($A$1&amp;X$1&amp;$A71)</f>
        <v>0</v>
      </c>
      <c r="Y71" t="str" cm="1">
        <f t="array" aca="1" ref="Y71" ca="1">INDIRECT($A$1&amp;Y$1&amp;$A71)</f>
        <v>disponible</v>
      </c>
      <c r="Z71" t="str" cm="1">
        <f t="array" aca="1" ref="Z71" ca="1">INDIRECT($A$1&amp;Z$1&amp;$A71)</f>
        <v>disponible</v>
      </c>
      <c r="AA71" t="str" cm="1">
        <f t="array" aca="1" ref="AA71" ca="1">INDIRECT($A$1&amp;AA$1&amp;$A71)</f>
        <v>disponible</v>
      </c>
      <c r="AB71" t="str" cm="1">
        <f t="array" aca="1" ref="AB71" ca="1">INDIRECT($A$1&amp;AB$1&amp;$A71)</f>
        <v>disponible</v>
      </c>
      <c r="AC71" t="str" cm="1">
        <f t="array" aca="1" ref="AC71" ca="1">INDIRECT($A$1&amp;AC$1&amp;$A71)</f>
        <v>disponible</v>
      </c>
      <c r="AD71" t="str" cm="1">
        <f t="array" aca="1" ref="AD71" ca="1">INDIRECT($A$1&amp;AD$1&amp;$A71)</f>
        <v>disponible</v>
      </c>
      <c r="AE71" t="str" cm="1">
        <f t="array" aca="1" ref="AE71" ca="1">INDIRECT($A$1&amp;AE$1&amp;$A71)</f>
        <v>disponible</v>
      </c>
      <c r="AF71" t="str" cm="1">
        <f t="array" aca="1" ref="AF71" ca="1">INDIRECT($A$1&amp;AF$1&amp;$A71)</f>
        <v>disponible</v>
      </c>
      <c r="AG71" t="str" cm="1">
        <f t="array" aca="1" ref="AG71" ca="1">INDIRECT($A$1&amp;AG$1&amp;$A71)</f>
        <v>disponible</v>
      </c>
      <c r="AH71" t="str" cm="1">
        <f t="array" aca="1" ref="AH71" ca="1">INDIRECT($A$1&amp;AH$1&amp;$A71)</f>
        <v>disponible</v>
      </c>
      <c r="AI71" t="str" cm="1">
        <f t="array" aca="1" ref="AI71" ca="1">INDIRECT($A$1&amp;AI$1&amp;$A71)</f>
        <v>disponible</v>
      </c>
      <c r="AJ71" t="str" cm="1">
        <f t="array" aca="1" ref="AJ71" ca="1">INDIRECT($A$1&amp;AJ$1&amp;$A71)</f>
        <v>disponible</v>
      </c>
      <c r="AK71" t="str" cm="1">
        <f t="array" aca="1" ref="AK71" ca="1">INDIRECT($A$1&amp;AK$1&amp;$A71)</f>
        <v>disponible</v>
      </c>
      <c r="AM71">
        <f t="shared" ca="1" si="6"/>
        <v>0</v>
      </c>
      <c r="AN71">
        <f t="shared" ca="1" si="6"/>
        <v>0</v>
      </c>
      <c r="AO71">
        <f t="shared" ca="1" si="6"/>
        <v>0</v>
      </c>
      <c r="AP71">
        <f t="shared" ca="1" si="6"/>
        <v>0</v>
      </c>
      <c r="AQ71">
        <f t="shared" ca="1" si="6"/>
        <v>0</v>
      </c>
      <c r="AR71">
        <f t="shared" ca="1" si="6"/>
        <v>0</v>
      </c>
      <c r="AS71">
        <f t="shared" ca="1" si="6"/>
        <v>0</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0">
        <f t="shared" si="2"/>
        <v>57</v>
      </c>
      <c r="C72" t="str" cm="1">
        <f t="array" aca="1" ref="C72" ca="1">INDIRECT($A$1&amp;C$1&amp;$A72)</f>
        <v>marche_pouytenga</v>
      </c>
      <c r="D72">
        <f t="shared" ca="1" si="8"/>
        <v>0</v>
      </c>
      <c r="E72">
        <f t="shared" ca="1" si="8"/>
        <v>0</v>
      </c>
      <c r="F72">
        <f t="shared" ca="1" si="8"/>
        <v>0</v>
      </c>
      <c r="G72">
        <f t="shared" ca="1" si="8"/>
        <v>0</v>
      </c>
      <c r="H72">
        <f t="shared" ca="1" si="8"/>
        <v>0</v>
      </c>
      <c r="I72">
        <f t="shared" ca="1" si="8"/>
        <v>0</v>
      </c>
      <c r="J72">
        <f t="shared" ca="1" si="8"/>
        <v>0</v>
      </c>
      <c r="K72">
        <f t="shared" ca="1" si="8"/>
        <v>0</v>
      </c>
      <c r="L72">
        <f t="shared" ca="1" si="8"/>
        <v>0</v>
      </c>
      <c r="M72">
        <f t="shared" ca="1" si="8"/>
        <v>0</v>
      </c>
      <c r="N72">
        <f t="shared" ca="1" si="8"/>
        <v>0</v>
      </c>
      <c r="P72" cm="1">
        <f t="array" aca="1" ref="P72" ca="1">INDIRECT($A$1&amp;P$1&amp;$A72)</f>
        <v>0</v>
      </c>
      <c r="Q72" cm="1">
        <f t="array" aca="1" ref="Q72" ca="1">INDIRECT($A$1&amp;Q$1&amp;$A72)</f>
        <v>0</v>
      </c>
      <c r="R72" cm="1">
        <f t="array" aca="1" ref="R72" ca="1">INDIRECT($A$1&amp;R$1&amp;$A72)</f>
        <v>0</v>
      </c>
      <c r="S72" cm="1">
        <f t="array" aca="1" ref="S72" ca="1">INDIRECT($A$1&amp;S$1&amp;$A72)</f>
        <v>0</v>
      </c>
      <c r="T72" cm="1">
        <f t="array" aca="1" ref="T72" ca="1">INDIRECT($A$1&amp;T$1&amp;$A72)</f>
        <v>0</v>
      </c>
      <c r="U72" cm="1">
        <f t="array" aca="1" ref="U72" ca="1">INDIRECT($A$1&amp;U$1&amp;$A72)</f>
        <v>0</v>
      </c>
      <c r="V72" cm="1">
        <f t="array" aca="1" ref="V72" ca="1">INDIRECT($A$1&amp;V$1&amp;$A72)</f>
        <v>0</v>
      </c>
      <c r="W72" t="str" cm="1">
        <f t="array" aca="1" ref="W72" ca="1">INDIRECT($A$1&amp;W$1&amp;$A72)</f>
        <v>disponible</v>
      </c>
      <c r="X72" t="str" cm="1">
        <f t="array" aca="1" ref="X72" ca="1">INDIRECT($A$1&amp;X$1&amp;$A72)</f>
        <v>disponible</v>
      </c>
      <c r="Y72" cm="1">
        <f t="array" aca="1" ref="Y72" ca="1">INDIRECT($A$1&amp;Y$1&amp;$A72)</f>
        <v>0</v>
      </c>
      <c r="Z72" cm="1">
        <f t="array" aca="1" ref="Z72" ca="1">INDIRECT($A$1&amp;Z$1&amp;$A72)</f>
        <v>0</v>
      </c>
      <c r="AA72" cm="1">
        <f t="array" aca="1" ref="AA72" ca="1">INDIRECT($A$1&amp;AA$1&amp;$A72)</f>
        <v>0</v>
      </c>
      <c r="AB72" cm="1">
        <f t="array" aca="1" ref="AB72" ca="1">INDIRECT($A$1&amp;AB$1&amp;$A72)</f>
        <v>0</v>
      </c>
      <c r="AC72" cm="1">
        <f t="array" aca="1" ref="AC72" ca="1">INDIRECT($A$1&amp;AC$1&amp;$A72)</f>
        <v>0</v>
      </c>
      <c r="AD72" cm="1">
        <f t="array" aca="1" ref="AD72" ca="1">INDIRECT($A$1&amp;AD$1&amp;$A72)</f>
        <v>0</v>
      </c>
      <c r="AE72" cm="1">
        <f t="array" aca="1" ref="AE72" ca="1">INDIRECT($A$1&amp;AE$1&amp;$A72)</f>
        <v>0</v>
      </c>
      <c r="AF72" cm="1">
        <f t="array" aca="1" ref="AF72" ca="1">INDIRECT($A$1&amp;AF$1&amp;$A72)</f>
        <v>0</v>
      </c>
      <c r="AG72" cm="1">
        <f t="array" aca="1" ref="AG72" ca="1">INDIRECT($A$1&amp;AG$1&amp;$A72)</f>
        <v>0</v>
      </c>
      <c r="AH72" cm="1">
        <f t="array" aca="1" ref="AH72" ca="1">INDIRECT($A$1&amp;AH$1&amp;$A72)</f>
        <v>0</v>
      </c>
      <c r="AI72" cm="1">
        <f t="array" aca="1" ref="AI72" ca="1">INDIRECT($A$1&amp;AI$1&amp;$A72)</f>
        <v>0</v>
      </c>
      <c r="AJ72" cm="1">
        <f t="array" aca="1" ref="AJ72" ca="1">INDIRECT($A$1&amp;AJ$1&amp;$A72)</f>
        <v>0</v>
      </c>
      <c r="AK72" cm="1">
        <f t="array" aca="1" ref="AK72" ca="1">INDIRECT($A$1&amp;AK$1&amp;$A72)</f>
        <v>0</v>
      </c>
      <c r="AM72">
        <f t="shared" ca="1" si="6"/>
        <v>0</v>
      </c>
      <c r="AN72">
        <f t="shared" ca="1" si="6"/>
        <v>0</v>
      </c>
      <c r="AO72">
        <f t="shared" ca="1" si="6"/>
        <v>0</v>
      </c>
      <c r="AP72">
        <f t="shared" ca="1" si="6"/>
        <v>0</v>
      </c>
      <c r="AQ72">
        <f t="shared" ca="1" si="6"/>
        <v>0</v>
      </c>
      <c r="AR72">
        <f t="shared" ca="1" si="6"/>
        <v>0</v>
      </c>
      <c r="AS72">
        <f t="shared" ca="1" si="6"/>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0">
        <f t="shared" si="2"/>
        <v>58</v>
      </c>
      <c r="C73" t="str" cm="1">
        <f t="array" aca="1" ref="C73" ca="1">INDIRECT($A$1&amp;C$1&amp;$A73)</f>
        <v>marche_koupela</v>
      </c>
      <c r="D73">
        <f t="shared" ca="1" si="8"/>
        <v>0</v>
      </c>
      <c r="E73">
        <f t="shared" ca="1" si="8"/>
        <v>0</v>
      </c>
      <c r="F73">
        <f t="shared" ca="1" si="8"/>
        <v>0</v>
      </c>
      <c r="G73">
        <f t="shared" ca="1" si="8"/>
        <v>0</v>
      </c>
      <c r="H73">
        <f t="shared" ca="1" si="8"/>
        <v>0</v>
      </c>
      <c r="I73">
        <f t="shared" ca="1" si="8"/>
        <v>0</v>
      </c>
      <c r="J73">
        <f t="shared" ca="1" si="8"/>
        <v>0</v>
      </c>
      <c r="K73">
        <f t="shared" ca="1" si="8"/>
        <v>0</v>
      </c>
      <c r="L73">
        <f t="shared" ca="1" si="8"/>
        <v>0</v>
      </c>
      <c r="M73">
        <f t="shared" ca="1" si="8"/>
        <v>0</v>
      </c>
      <c r="N73">
        <f t="shared" ca="1" si="8"/>
        <v>0</v>
      </c>
      <c r="P73" cm="1">
        <f t="array" aca="1" ref="P73" ca="1">INDIRECT($A$1&amp;P$1&amp;$A73)</f>
        <v>0</v>
      </c>
      <c r="Q73" cm="1">
        <f t="array" aca="1" ref="Q73" ca="1">INDIRECT($A$1&amp;Q$1&amp;$A73)</f>
        <v>0</v>
      </c>
      <c r="R73" cm="1">
        <f t="array" aca="1" ref="R73" ca="1">INDIRECT($A$1&amp;R$1&amp;$A73)</f>
        <v>0</v>
      </c>
      <c r="S73" cm="1">
        <f t="array" aca="1" ref="S73" ca="1">INDIRECT($A$1&amp;S$1&amp;$A73)</f>
        <v>0</v>
      </c>
      <c r="T73" cm="1">
        <f t="array" aca="1" ref="T73" ca="1">INDIRECT($A$1&amp;T$1&amp;$A73)</f>
        <v>0</v>
      </c>
      <c r="U73" cm="1">
        <f t="array" aca="1" ref="U73" ca="1">INDIRECT($A$1&amp;U$1&amp;$A73)</f>
        <v>0</v>
      </c>
      <c r="V73" cm="1">
        <f t="array" aca="1" ref="V73" ca="1">INDIRECT($A$1&amp;V$1&amp;$A73)</f>
        <v>0</v>
      </c>
      <c r="W73" t="str" cm="1">
        <f t="array" aca="1" ref="W73" ca="1">INDIRECT($A$1&amp;W$1&amp;$A73)</f>
        <v>disponible</v>
      </c>
      <c r="X73" t="str" cm="1">
        <f t="array" aca="1" ref="X73" ca="1">INDIRECT($A$1&amp;X$1&amp;$A73)</f>
        <v>disponible</v>
      </c>
      <c r="Y73" cm="1">
        <f t="array" aca="1" ref="Y73" ca="1">INDIRECT($A$1&amp;Y$1&amp;$A73)</f>
        <v>0</v>
      </c>
      <c r="Z73" cm="1">
        <f t="array" aca="1" ref="Z73" ca="1">INDIRECT($A$1&amp;Z$1&amp;$A73)</f>
        <v>0</v>
      </c>
      <c r="AA73" cm="1">
        <f t="array" aca="1" ref="AA73" ca="1">INDIRECT($A$1&amp;AA$1&amp;$A73)</f>
        <v>0</v>
      </c>
      <c r="AB73" cm="1">
        <f t="array" aca="1" ref="AB73" ca="1">INDIRECT($A$1&amp;AB$1&amp;$A73)</f>
        <v>0</v>
      </c>
      <c r="AC73" cm="1">
        <f t="array" aca="1" ref="AC73" ca="1">INDIRECT($A$1&amp;AC$1&amp;$A73)</f>
        <v>0</v>
      </c>
      <c r="AD73" cm="1">
        <f t="array" aca="1" ref="AD73" ca="1">INDIRECT($A$1&amp;AD$1&amp;$A73)</f>
        <v>0</v>
      </c>
      <c r="AE73" cm="1">
        <f t="array" aca="1" ref="AE73" ca="1">INDIRECT($A$1&amp;AE$1&amp;$A73)</f>
        <v>0</v>
      </c>
      <c r="AF73" cm="1">
        <f t="array" aca="1" ref="AF73" ca="1">INDIRECT($A$1&amp;AF$1&amp;$A73)</f>
        <v>0</v>
      </c>
      <c r="AG73" cm="1">
        <f t="array" aca="1" ref="AG73" ca="1">INDIRECT($A$1&amp;AG$1&amp;$A73)</f>
        <v>0</v>
      </c>
      <c r="AH73" cm="1">
        <f t="array" aca="1" ref="AH73" ca="1">INDIRECT($A$1&amp;AH$1&amp;$A73)</f>
        <v>0</v>
      </c>
      <c r="AI73" cm="1">
        <f t="array" aca="1" ref="AI73" ca="1">INDIRECT($A$1&amp;AI$1&amp;$A73)</f>
        <v>0</v>
      </c>
      <c r="AJ73" cm="1">
        <f t="array" aca="1" ref="AJ73" ca="1">INDIRECT($A$1&amp;AJ$1&amp;$A73)</f>
        <v>0</v>
      </c>
      <c r="AK73" cm="1">
        <f t="array" aca="1" ref="AK73" ca="1">INDIRECT($A$1&amp;AK$1&amp;$A73)</f>
        <v>0</v>
      </c>
      <c r="AM73">
        <f t="shared" ca="1" si="6"/>
        <v>0</v>
      </c>
      <c r="AN73">
        <f t="shared" ca="1" si="6"/>
        <v>0</v>
      </c>
      <c r="AO73">
        <f t="shared" ca="1" si="6"/>
        <v>0</v>
      </c>
      <c r="AP73">
        <f t="shared" ca="1" si="6"/>
        <v>0</v>
      </c>
      <c r="AQ73">
        <f t="shared" ca="1" si="6"/>
        <v>0</v>
      </c>
      <c r="AR73">
        <f t="shared" ca="1" si="6"/>
        <v>0</v>
      </c>
      <c r="AS73">
        <f t="shared" ca="1" si="6"/>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0">
        <f t="shared" si="2"/>
        <v>59</v>
      </c>
      <c r="C74" t="str" cm="1">
        <f t="array" aca="1" ref="C74" ca="1">INDIRECT($A$1&amp;C$1&amp;$A74)</f>
        <v>marche_koupela</v>
      </c>
      <c r="D74">
        <f t="shared" ca="1" si="8"/>
        <v>0</v>
      </c>
      <c r="E74">
        <f t="shared" ca="1" si="8"/>
        <v>0</v>
      </c>
      <c r="F74">
        <f t="shared" ca="1" si="8"/>
        <v>0</v>
      </c>
      <c r="G74">
        <f t="shared" ca="1" si="8"/>
        <v>0</v>
      </c>
      <c r="H74">
        <f t="shared" ca="1" si="8"/>
        <v>0</v>
      </c>
      <c r="I74">
        <f t="shared" ca="1" si="8"/>
        <v>0</v>
      </c>
      <c r="J74">
        <f t="shared" ca="1" si="8"/>
        <v>0</v>
      </c>
      <c r="K74">
        <f t="shared" ca="1" si="8"/>
        <v>0</v>
      </c>
      <c r="L74">
        <f t="shared" ca="1" si="8"/>
        <v>0</v>
      </c>
      <c r="M74">
        <f t="shared" ca="1" si="8"/>
        <v>0</v>
      </c>
      <c r="N74">
        <f t="shared" ca="1" si="8"/>
        <v>0</v>
      </c>
      <c r="P74" cm="1">
        <f t="array" aca="1" ref="P74" ca="1">INDIRECT($A$1&amp;P$1&amp;$A74)</f>
        <v>0</v>
      </c>
      <c r="Q74" cm="1">
        <f t="array" aca="1" ref="Q74" ca="1">INDIRECT($A$1&amp;Q$1&amp;$A74)</f>
        <v>0</v>
      </c>
      <c r="R74" cm="1">
        <f t="array" aca="1" ref="R74" ca="1">INDIRECT($A$1&amp;R$1&amp;$A74)</f>
        <v>0</v>
      </c>
      <c r="S74" cm="1">
        <f t="array" aca="1" ref="S74" ca="1">INDIRECT($A$1&amp;S$1&amp;$A74)</f>
        <v>0</v>
      </c>
      <c r="T74" cm="1">
        <f t="array" aca="1" ref="T74" ca="1">INDIRECT($A$1&amp;T$1&amp;$A74)</f>
        <v>0</v>
      </c>
      <c r="U74" cm="1">
        <f t="array" aca="1" ref="U74" ca="1">INDIRECT($A$1&amp;U$1&amp;$A74)</f>
        <v>0</v>
      </c>
      <c r="V74" cm="1">
        <f t="array" aca="1" ref="V74" ca="1">INDIRECT($A$1&amp;V$1&amp;$A74)</f>
        <v>0</v>
      </c>
      <c r="W74" cm="1">
        <f t="array" aca="1" ref="W74" ca="1">INDIRECT($A$1&amp;W$1&amp;$A74)</f>
        <v>0</v>
      </c>
      <c r="X74" cm="1">
        <f t="array" aca="1" ref="X74" ca="1">INDIRECT($A$1&amp;X$1&amp;$A74)</f>
        <v>0</v>
      </c>
      <c r="Y74" t="str" cm="1">
        <f t="array" aca="1" ref="Y74" ca="1">INDIRECT($A$1&amp;Y$1&amp;$A74)</f>
        <v>disponible</v>
      </c>
      <c r="Z74" cm="1">
        <f t="array" aca="1" ref="Z74" ca="1">INDIRECT($A$1&amp;Z$1&amp;$A74)</f>
        <v>0</v>
      </c>
      <c r="AA74" cm="1">
        <f t="array" aca="1" ref="AA74" ca="1">INDIRECT($A$1&amp;AA$1&amp;$A74)</f>
        <v>0</v>
      </c>
      <c r="AB74" cm="1">
        <f t="array" aca="1" ref="AB74" ca="1">INDIRECT($A$1&amp;AB$1&amp;$A74)</f>
        <v>0</v>
      </c>
      <c r="AC74" cm="1">
        <f t="array" aca="1" ref="AC74" ca="1">INDIRECT($A$1&amp;AC$1&amp;$A74)</f>
        <v>0</v>
      </c>
      <c r="AD74" cm="1">
        <f t="array" aca="1" ref="AD74" ca="1">INDIRECT($A$1&amp;AD$1&amp;$A74)</f>
        <v>0</v>
      </c>
      <c r="AE74" cm="1">
        <f t="array" aca="1" ref="AE74" ca="1">INDIRECT($A$1&amp;AE$1&amp;$A74)</f>
        <v>0</v>
      </c>
      <c r="AF74" cm="1">
        <f t="array" aca="1" ref="AF74" ca="1">INDIRECT($A$1&amp;AF$1&amp;$A74)</f>
        <v>0</v>
      </c>
      <c r="AG74" cm="1">
        <f t="array" aca="1" ref="AG74" ca="1">INDIRECT($A$1&amp;AG$1&amp;$A74)</f>
        <v>0</v>
      </c>
      <c r="AH74" cm="1">
        <f t="array" aca="1" ref="AH74" ca="1">INDIRECT($A$1&amp;AH$1&amp;$A74)</f>
        <v>0</v>
      </c>
      <c r="AI74" cm="1">
        <f t="array" aca="1" ref="AI74" ca="1">INDIRECT($A$1&amp;AI$1&amp;$A74)</f>
        <v>0</v>
      </c>
      <c r="AJ74" cm="1">
        <f t="array" aca="1" ref="AJ74" ca="1">INDIRECT($A$1&amp;AJ$1&amp;$A74)</f>
        <v>0</v>
      </c>
      <c r="AK74" cm="1">
        <f t="array" aca="1" ref="AK74" ca="1">INDIRECT($A$1&amp;AK$1&amp;$A74)</f>
        <v>0</v>
      </c>
      <c r="AM74">
        <f t="shared" ca="1" si="6"/>
        <v>0</v>
      </c>
      <c r="AN74">
        <f t="shared" ca="1" si="6"/>
        <v>0</v>
      </c>
      <c r="AO74">
        <f t="shared" ca="1" si="6"/>
        <v>0</v>
      </c>
      <c r="AP74">
        <f t="shared" ca="1" si="6"/>
        <v>0</v>
      </c>
      <c r="AQ74">
        <f t="shared" ca="1" si="6"/>
        <v>0</v>
      </c>
      <c r="AR74">
        <f t="shared" ca="1" si="6"/>
        <v>0</v>
      </c>
      <c r="AS74">
        <f t="shared" ca="1" si="6"/>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cm="1">
        <f t="array" aca="1" ref="AZ74" ca="1">INDIRECT($A$1&amp;AZ$1&amp;$A74)</f>
        <v>0</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cm="1">
        <f t="array" aca="1" ref="BI74" ca="1">INDIRECT($A$1&amp;BI$1&amp;$A74)</f>
        <v>0</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cm="1">
        <f t="array" aca="1" ref="BR74" ca="1">INDIRECT($A$1&amp;BR$1&amp;$A74)</f>
        <v>0</v>
      </c>
      <c r="BS74" cm="1">
        <f t="array" aca="1" ref="BS74" ca="1">INDIRECT($A$1&amp;BS$1&amp;$A74)</f>
        <v>0</v>
      </c>
      <c r="BT74" cm="1">
        <f t="array" aca="1" ref="BT74" ca="1">INDIRECT($A$1&amp;BT$1&amp;$A74)</f>
        <v>0</v>
      </c>
      <c r="BU74" cm="1">
        <f t="array" aca="1" ref="BU74" ca="1">INDIRECT($A$1&amp;BU$1&amp;$A74)</f>
        <v>0</v>
      </c>
    </row>
    <row r="75" spans="1:73" x14ac:dyDescent="0.35">
      <c r="A75" s="60">
        <f t="shared" si="2"/>
        <v>60</v>
      </c>
      <c r="C75" t="str" cm="1">
        <f t="array" aca="1" ref="C75" ca="1">INDIRECT($A$1&amp;C$1&amp;$A75)</f>
        <v>marche_koupela</v>
      </c>
      <c r="D75">
        <f t="shared" ca="1" si="8"/>
        <v>0</v>
      </c>
      <c r="E75">
        <f t="shared" ca="1" si="8"/>
        <v>0</v>
      </c>
      <c r="F75">
        <f t="shared" ca="1" si="8"/>
        <v>0</v>
      </c>
      <c r="G75">
        <f t="shared" ca="1" si="8"/>
        <v>0</v>
      </c>
      <c r="H75">
        <f t="shared" ca="1" si="8"/>
        <v>0</v>
      </c>
      <c r="I75">
        <f t="shared" ca="1" si="8"/>
        <v>0</v>
      </c>
      <c r="J75">
        <f t="shared" ca="1" si="8"/>
        <v>0</v>
      </c>
      <c r="K75">
        <f t="shared" ca="1" si="8"/>
        <v>0</v>
      </c>
      <c r="L75">
        <f t="shared" ca="1" si="8"/>
        <v>0</v>
      </c>
      <c r="M75">
        <f t="shared" ca="1" si="8"/>
        <v>0</v>
      </c>
      <c r="N75">
        <f t="shared" ca="1" si="8"/>
        <v>0</v>
      </c>
      <c r="P75" t="str" cm="1">
        <f t="array" aca="1" ref="P75" ca="1">INDIRECT($A$1&amp;P$1&amp;$A75)</f>
        <v>disponible</v>
      </c>
      <c r="Q75" cm="1">
        <f t="array" aca="1" ref="Q75" ca="1">INDIRECT($A$1&amp;Q$1&amp;$A75)</f>
        <v>0</v>
      </c>
      <c r="R75" cm="1">
        <f t="array" aca="1" ref="R75" ca="1">INDIRECT($A$1&amp;R$1&amp;$A75)</f>
        <v>0</v>
      </c>
      <c r="S75" cm="1">
        <f t="array" aca="1" ref="S75" ca="1">INDIRECT($A$1&amp;S$1&amp;$A75)</f>
        <v>0</v>
      </c>
      <c r="T75" cm="1">
        <f t="array" aca="1" ref="T75" ca="1">INDIRECT($A$1&amp;T$1&amp;$A75)</f>
        <v>0</v>
      </c>
      <c r="U75" cm="1">
        <f t="array" aca="1" ref="U75" ca="1">INDIRECT($A$1&amp;U$1&amp;$A75)</f>
        <v>0</v>
      </c>
      <c r="V75" cm="1">
        <f t="array" aca="1" ref="V75" ca="1">INDIRECT($A$1&amp;V$1&amp;$A75)</f>
        <v>0</v>
      </c>
      <c r="W75" cm="1">
        <f t="array" aca="1" ref="W75" ca="1">INDIRECT($A$1&amp;W$1&amp;$A75)</f>
        <v>0</v>
      </c>
      <c r="X75" cm="1">
        <f t="array" aca="1" ref="X75" ca="1">INDIRECT($A$1&amp;X$1&amp;$A75)</f>
        <v>0</v>
      </c>
      <c r="Y75" cm="1">
        <f t="array" aca="1" ref="Y75" ca="1">INDIRECT($A$1&amp;Y$1&amp;$A75)</f>
        <v>0</v>
      </c>
      <c r="Z75" cm="1">
        <f t="array" aca="1" ref="Z75" ca="1">INDIRECT($A$1&amp;Z$1&amp;$A75)</f>
        <v>0</v>
      </c>
      <c r="AA75" cm="1">
        <f t="array" aca="1" ref="AA75" ca="1">INDIRECT($A$1&amp;AA$1&amp;$A75)</f>
        <v>0</v>
      </c>
      <c r="AB75" t="str" cm="1">
        <f t="array" aca="1" ref="AB75" ca="1">INDIRECT($A$1&amp;AB$1&amp;$A75)</f>
        <v>disponible</v>
      </c>
      <c r="AC75" t="str" cm="1">
        <f t="array" aca="1" ref="AC75" ca="1">INDIRECT($A$1&amp;AC$1&amp;$A75)</f>
        <v>disponible</v>
      </c>
      <c r="AD75" t="str" cm="1">
        <f t="array" aca="1" ref="AD75" ca="1">INDIRECT($A$1&amp;AD$1&amp;$A75)</f>
        <v>peudisponible</v>
      </c>
      <c r="AE75" cm="1">
        <f t="array" aca="1" ref="AE75" ca="1">INDIRECT($A$1&amp;AE$1&amp;$A75)</f>
        <v>0</v>
      </c>
      <c r="AF75" t="str" cm="1">
        <f t="array" aca="1" ref="AF75" ca="1">INDIRECT($A$1&amp;AF$1&amp;$A75)</f>
        <v>disponible</v>
      </c>
      <c r="AG75" t="str" cm="1">
        <f t="array" aca="1" ref="AG75" ca="1">INDIRECT($A$1&amp;AG$1&amp;$A75)</f>
        <v>disponible</v>
      </c>
      <c r="AH75" cm="1">
        <f t="array" aca="1" ref="AH75" ca="1">INDIRECT($A$1&amp;AH$1&amp;$A75)</f>
        <v>0</v>
      </c>
      <c r="AI75" cm="1">
        <f t="array" aca="1" ref="AI75" ca="1">INDIRECT($A$1&amp;AI$1&amp;$A75)</f>
        <v>0</v>
      </c>
      <c r="AJ75" t="str" cm="1">
        <f t="array" aca="1" ref="AJ75" ca="1">INDIRECT($A$1&amp;AJ$1&amp;$A75)</f>
        <v>disponible</v>
      </c>
      <c r="AK75" cm="1">
        <f t="array" aca="1" ref="AK75" ca="1">INDIRECT($A$1&amp;AK$1&amp;$A75)</f>
        <v>0</v>
      </c>
      <c r="AM75">
        <f t="shared" ca="1" si="6"/>
        <v>0</v>
      </c>
      <c r="AN75">
        <f t="shared" ca="1" si="6"/>
        <v>0</v>
      </c>
      <c r="AO75">
        <f t="shared" ca="1" si="6"/>
        <v>0</v>
      </c>
      <c r="AP75">
        <f t="shared" ca="1" si="6"/>
        <v>0</v>
      </c>
      <c r="AQ75">
        <f t="shared" ca="1" si="6"/>
        <v>0</v>
      </c>
      <c r="AR75">
        <f t="shared" ca="1" si="6"/>
        <v>0</v>
      </c>
      <c r="AS75">
        <f t="shared" ca="1" si="6"/>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cm="1">
        <f t="array" aca="1" ref="BE75" ca="1">INDIRECT($A$1&amp;BE$1&amp;$A75)</f>
        <v>0</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cm="1">
        <f t="array" aca="1" ref="BO75" ca="1">INDIRECT($A$1&amp;BO$1&amp;$A75)</f>
        <v>0</v>
      </c>
      <c r="BP75" cm="1">
        <f t="array" aca="1" ref="BP75" ca="1">INDIRECT($A$1&amp;BP$1&amp;$A75)</f>
        <v>0</v>
      </c>
      <c r="BQ75" cm="1">
        <f t="array" aca="1" ref="BQ75" ca="1">INDIRECT($A$1&amp;BQ$1&amp;$A75)</f>
        <v>0</v>
      </c>
      <c r="BR75" cm="1">
        <f t="array" aca="1" ref="BR75" ca="1">INDIRECT($A$1&amp;BR$1&amp;$A75)</f>
        <v>0</v>
      </c>
      <c r="BS75" cm="1">
        <f t="array" aca="1" ref="BS75" ca="1">INDIRECT($A$1&amp;BS$1&amp;$A75)</f>
        <v>0</v>
      </c>
      <c r="BT75" cm="1">
        <f t="array" aca="1" ref="BT75" ca="1">INDIRECT($A$1&amp;BT$1&amp;$A75)</f>
        <v>0</v>
      </c>
      <c r="BU75" cm="1">
        <f t="array" aca="1" ref="BU75" ca="1">INDIRECT($A$1&amp;BU$1&amp;$A75)</f>
        <v>0</v>
      </c>
    </row>
    <row r="76" spans="1:73" x14ac:dyDescent="0.35">
      <c r="A76" s="60">
        <f t="shared" si="2"/>
        <v>61</v>
      </c>
      <c r="C76" t="str" cm="1">
        <f t="array" aca="1" ref="C76" ca="1">INDIRECT($A$1&amp;C$1&amp;$A76)</f>
        <v>marche_koupela</v>
      </c>
      <c r="D76">
        <f t="shared" ca="1" si="8"/>
        <v>0</v>
      </c>
      <c r="E76">
        <f t="shared" ca="1" si="8"/>
        <v>0</v>
      </c>
      <c r="F76">
        <f t="shared" ca="1" si="8"/>
        <v>0</v>
      </c>
      <c r="G76">
        <f t="shared" ca="1" si="8"/>
        <v>0</v>
      </c>
      <c r="H76">
        <f t="shared" ca="1" si="8"/>
        <v>0</v>
      </c>
      <c r="I76">
        <f t="shared" ca="1" si="8"/>
        <v>0</v>
      </c>
      <c r="J76">
        <f t="shared" ca="1" si="8"/>
        <v>0</v>
      </c>
      <c r="K76">
        <f t="shared" ca="1" si="8"/>
        <v>0</v>
      </c>
      <c r="L76">
        <f t="shared" ca="1" si="8"/>
        <v>0</v>
      </c>
      <c r="M76">
        <f t="shared" ca="1" si="8"/>
        <v>0</v>
      </c>
      <c r="N76">
        <f t="shared" ca="1" si="8"/>
        <v>0</v>
      </c>
      <c r="P76" t="str" cm="1">
        <f t="array" aca="1" ref="P76" ca="1">INDIRECT($A$1&amp;P$1&amp;$A76)</f>
        <v>disponible</v>
      </c>
      <c r="Q76" cm="1">
        <f t="array" aca="1" ref="Q76" ca="1">INDIRECT($A$1&amp;Q$1&amp;$A76)</f>
        <v>0</v>
      </c>
      <c r="R76" cm="1">
        <f t="array" aca="1" ref="R76" ca="1">INDIRECT($A$1&amp;R$1&amp;$A76)</f>
        <v>0</v>
      </c>
      <c r="S76" cm="1">
        <f t="array" aca="1" ref="S76" ca="1">INDIRECT($A$1&amp;S$1&amp;$A76)</f>
        <v>0</v>
      </c>
      <c r="T76" cm="1">
        <f t="array" aca="1" ref="T76" ca="1">INDIRECT($A$1&amp;T$1&amp;$A76)</f>
        <v>0</v>
      </c>
      <c r="U76" cm="1">
        <f t="array" aca="1" ref="U76" ca="1">INDIRECT($A$1&amp;U$1&amp;$A76)</f>
        <v>0</v>
      </c>
      <c r="V76" cm="1">
        <f t="array" aca="1" ref="V76" ca="1">INDIRECT($A$1&amp;V$1&amp;$A76)</f>
        <v>0</v>
      </c>
      <c r="W76" cm="1">
        <f t="array" aca="1" ref="W76" ca="1">INDIRECT($A$1&amp;W$1&amp;$A76)</f>
        <v>0</v>
      </c>
      <c r="X76" cm="1">
        <f t="array" aca="1" ref="X76" ca="1">INDIRECT($A$1&amp;X$1&amp;$A76)</f>
        <v>0</v>
      </c>
      <c r="Y76" t="str" cm="1">
        <f t="array" aca="1" ref="Y76" ca="1">INDIRECT($A$1&amp;Y$1&amp;$A76)</f>
        <v>disponible</v>
      </c>
      <c r="Z76" cm="1">
        <f t="array" aca="1" ref="Z76" ca="1">INDIRECT($A$1&amp;Z$1&amp;$A76)</f>
        <v>0</v>
      </c>
      <c r="AA76" cm="1">
        <f t="array" aca="1" ref="AA76" ca="1">INDIRECT($A$1&amp;AA$1&amp;$A76)</f>
        <v>0</v>
      </c>
      <c r="AB76" cm="1">
        <f t="array" aca="1" ref="AB76" ca="1">INDIRECT($A$1&amp;AB$1&amp;$A76)</f>
        <v>0</v>
      </c>
      <c r="AC76" t="str" cm="1">
        <f t="array" aca="1" ref="AC76" ca="1">INDIRECT($A$1&amp;AC$1&amp;$A76)</f>
        <v>disponible</v>
      </c>
      <c r="AD76" cm="1">
        <f t="array" aca="1" ref="AD76" ca="1">INDIRECT($A$1&amp;AD$1&amp;$A76)</f>
        <v>0</v>
      </c>
      <c r="AE76" t="str" cm="1">
        <f t="array" aca="1" ref="AE76" ca="1">INDIRECT($A$1&amp;AE$1&amp;$A76)</f>
        <v>disponible</v>
      </c>
      <c r="AF76" cm="1">
        <f t="array" aca="1" ref="AF76" ca="1">INDIRECT($A$1&amp;AF$1&amp;$A76)</f>
        <v>0</v>
      </c>
      <c r="AG76" cm="1">
        <f t="array" aca="1" ref="AG76" ca="1">INDIRECT($A$1&amp;AG$1&amp;$A76)</f>
        <v>0</v>
      </c>
      <c r="AH76" cm="1">
        <f t="array" aca="1" ref="AH76" ca="1">INDIRECT($A$1&amp;AH$1&amp;$A76)</f>
        <v>0</v>
      </c>
      <c r="AI76" cm="1">
        <f t="array" aca="1" ref="AI76" ca="1">INDIRECT($A$1&amp;AI$1&amp;$A76)</f>
        <v>0</v>
      </c>
      <c r="AJ76" t="str" cm="1">
        <f t="array" aca="1" ref="AJ76" ca="1">INDIRECT($A$1&amp;AJ$1&amp;$A76)</f>
        <v>disponible</v>
      </c>
      <c r="AK76" cm="1">
        <f t="array" aca="1" ref="AK76" ca="1">INDIRECT($A$1&amp;AK$1&amp;$A76)</f>
        <v>0</v>
      </c>
      <c r="AM76">
        <f t="shared" ca="1" si="6"/>
        <v>0</v>
      </c>
      <c r="AN76">
        <f t="shared" ca="1" si="6"/>
        <v>0</v>
      </c>
      <c r="AO76">
        <f t="shared" ca="1" si="6"/>
        <v>0</v>
      </c>
      <c r="AP76">
        <f t="shared" ca="1" si="6"/>
        <v>0</v>
      </c>
      <c r="AQ76">
        <f t="shared" ca="1" si="6"/>
        <v>0</v>
      </c>
      <c r="AR76">
        <f t="shared" ca="1" si="6"/>
        <v>0</v>
      </c>
      <c r="AS76">
        <f t="shared" ca="1" si="6"/>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cm="1">
        <f t="array" aca="1" ref="BC76" ca="1">INDIRECT($A$1&amp;BC$1&amp;$A76)</f>
        <v>0</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0">
        <f t="shared" si="2"/>
        <v>62</v>
      </c>
      <c r="C77" t="str" cm="1">
        <f t="array" aca="1" ref="C77" ca="1">INDIRECT($A$1&amp;C$1&amp;$A77)</f>
        <v>marche_koupela</v>
      </c>
      <c r="D77">
        <f t="shared" ca="1" si="8"/>
        <v>0</v>
      </c>
      <c r="E77">
        <f t="shared" ca="1" si="8"/>
        <v>0</v>
      </c>
      <c r="F77">
        <f t="shared" ca="1" si="8"/>
        <v>0</v>
      </c>
      <c r="G77">
        <f t="shared" ca="1" si="8"/>
        <v>0</v>
      </c>
      <c r="H77">
        <f t="shared" ca="1" si="8"/>
        <v>0</v>
      </c>
      <c r="I77">
        <f t="shared" ca="1" si="8"/>
        <v>0</v>
      </c>
      <c r="J77">
        <f t="shared" ca="1" si="8"/>
        <v>0</v>
      </c>
      <c r="K77">
        <f t="shared" ca="1" si="8"/>
        <v>0</v>
      </c>
      <c r="L77">
        <f t="shared" ca="1" si="8"/>
        <v>0</v>
      </c>
      <c r="M77">
        <f t="shared" ca="1" si="8"/>
        <v>0</v>
      </c>
      <c r="N77">
        <f t="shared" ca="1" si="8"/>
        <v>0</v>
      </c>
      <c r="P77" cm="1">
        <f t="array" aca="1" ref="P77" ca="1">INDIRECT($A$1&amp;P$1&amp;$A77)</f>
        <v>0</v>
      </c>
      <c r="Q77" cm="1">
        <f t="array" aca="1" ref="Q77" ca="1">INDIRECT($A$1&amp;Q$1&amp;$A77)</f>
        <v>0</v>
      </c>
      <c r="R77" cm="1">
        <f t="array" aca="1" ref="R77" ca="1">INDIRECT($A$1&amp;R$1&amp;$A77)</f>
        <v>0</v>
      </c>
      <c r="S77" t="str" cm="1">
        <f t="array" aca="1" ref="S77" ca="1">INDIRECT($A$1&amp;S$1&amp;$A77)</f>
        <v>disponible</v>
      </c>
      <c r="T77" t="str" cm="1">
        <f t="array" aca="1" ref="T77" ca="1">INDIRECT($A$1&amp;T$1&amp;$A77)</f>
        <v>disponible</v>
      </c>
      <c r="U77" t="str" cm="1">
        <f t="array" aca="1" ref="U77" ca="1">INDIRECT($A$1&amp;U$1&amp;$A77)</f>
        <v>disponible</v>
      </c>
      <c r="V77" t="str" cm="1">
        <f t="array" aca="1" ref="V77" ca="1">INDIRECT($A$1&amp;V$1&amp;$A77)</f>
        <v>disponible</v>
      </c>
      <c r="W77" cm="1">
        <f t="array" aca="1" ref="W77" ca="1">INDIRECT($A$1&amp;W$1&amp;$A77)</f>
        <v>0</v>
      </c>
      <c r="X77" cm="1">
        <f t="array" aca="1" ref="X77" ca="1">INDIRECT($A$1&amp;X$1&amp;$A77)</f>
        <v>0</v>
      </c>
      <c r="Y77" cm="1">
        <f t="array" aca="1" ref="Y77" ca="1">INDIRECT($A$1&amp;Y$1&amp;$A77)</f>
        <v>0</v>
      </c>
      <c r="Z77" cm="1">
        <f t="array" aca="1" ref="Z77" ca="1">INDIRECT($A$1&amp;Z$1&amp;$A77)</f>
        <v>0</v>
      </c>
      <c r="AA77" cm="1">
        <f t="array" aca="1" ref="AA77" ca="1">INDIRECT($A$1&amp;AA$1&amp;$A77)</f>
        <v>0</v>
      </c>
      <c r="AB77" cm="1">
        <f t="array" aca="1" ref="AB77" ca="1">INDIRECT($A$1&amp;AB$1&amp;$A77)</f>
        <v>0</v>
      </c>
      <c r="AC77" cm="1">
        <f t="array" aca="1" ref="AC77" ca="1">INDIRECT($A$1&amp;AC$1&amp;$A77)</f>
        <v>0</v>
      </c>
      <c r="AD77" cm="1">
        <f t="array" aca="1" ref="AD77" ca="1">INDIRECT($A$1&amp;AD$1&amp;$A77)</f>
        <v>0</v>
      </c>
      <c r="AE77" cm="1">
        <f t="array" aca="1" ref="AE77" ca="1">INDIRECT($A$1&amp;AE$1&amp;$A77)</f>
        <v>0</v>
      </c>
      <c r="AF77" cm="1">
        <f t="array" aca="1" ref="AF77" ca="1">INDIRECT($A$1&amp;AF$1&amp;$A77)</f>
        <v>0</v>
      </c>
      <c r="AG77" cm="1">
        <f t="array" aca="1" ref="AG77" ca="1">INDIRECT($A$1&amp;AG$1&amp;$A77)</f>
        <v>0</v>
      </c>
      <c r="AH77" cm="1">
        <f t="array" aca="1" ref="AH77" ca="1">INDIRECT($A$1&amp;AH$1&amp;$A77)</f>
        <v>0</v>
      </c>
      <c r="AI77" cm="1">
        <f t="array" aca="1" ref="AI77" ca="1">INDIRECT($A$1&amp;AI$1&amp;$A77)</f>
        <v>0</v>
      </c>
      <c r="AJ77" cm="1">
        <f t="array" aca="1" ref="AJ77" ca="1">INDIRECT($A$1&amp;AJ$1&amp;$A77)</f>
        <v>0</v>
      </c>
      <c r="AK77" cm="1">
        <f t="array" aca="1" ref="AK77" ca="1">INDIRECT($A$1&amp;AK$1&amp;$A77)</f>
        <v>0</v>
      </c>
      <c r="AM77">
        <f t="shared" ca="1" si="6"/>
        <v>0</v>
      </c>
      <c r="AN77">
        <f t="shared" ca="1" si="6"/>
        <v>0</v>
      </c>
      <c r="AO77">
        <f t="shared" ca="1" si="6"/>
        <v>0</v>
      </c>
      <c r="AP77">
        <f t="shared" ca="1" si="6"/>
        <v>0</v>
      </c>
      <c r="AQ77">
        <f t="shared" ca="1" si="6"/>
        <v>0</v>
      </c>
      <c r="AR77">
        <f t="shared" ca="1" si="6"/>
        <v>0</v>
      </c>
      <c r="AS77">
        <f t="shared" ca="1" si="6"/>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cm="1">
        <f t="array" aca="1" ref="BC77" ca="1">INDIRECT($A$1&amp;BC$1&amp;$A77)</f>
        <v>0</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0">
        <f t="shared" si="2"/>
        <v>63</v>
      </c>
      <c r="C78" t="str" cm="1">
        <f t="array" aca="1" ref="C78" ca="1">INDIRECT($A$1&amp;C$1&amp;$A78)</f>
        <v>marche_koupela</v>
      </c>
      <c r="D78">
        <f t="shared" ca="1" si="8"/>
        <v>0</v>
      </c>
      <c r="E78">
        <f t="shared" ca="1" si="8"/>
        <v>0</v>
      </c>
      <c r="F78">
        <f t="shared" ca="1" si="8"/>
        <v>0</v>
      </c>
      <c r="G78">
        <f t="shared" ca="1" si="8"/>
        <v>0</v>
      </c>
      <c r="H78">
        <f t="shared" ca="1" si="8"/>
        <v>0</v>
      </c>
      <c r="I78">
        <f t="shared" ca="1" si="8"/>
        <v>0</v>
      </c>
      <c r="J78">
        <f t="shared" ca="1" si="8"/>
        <v>0</v>
      </c>
      <c r="K78">
        <f t="shared" ca="1" si="8"/>
        <v>0</v>
      </c>
      <c r="L78">
        <f t="shared" ca="1" si="8"/>
        <v>0</v>
      </c>
      <c r="M78">
        <f t="shared" ca="1" si="8"/>
        <v>0</v>
      </c>
      <c r="N78">
        <f t="shared" ca="1" si="8"/>
        <v>0</v>
      </c>
      <c r="P78" t="str" cm="1">
        <f t="array" aca="1" ref="P78" ca="1">INDIRECT($A$1&amp;P$1&amp;$A78)</f>
        <v>disponible</v>
      </c>
      <c r="Q78" cm="1">
        <f t="array" aca="1" ref="Q78" ca="1">INDIRECT($A$1&amp;Q$1&amp;$A78)</f>
        <v>0</v>
      </c>
      <c r="R78" cm="1">
        <f t="array" aca="1" ref="R78" ca="1">INDIRECT($A$1&amp;R$1&amp;$A78)</f>
        <v>0</v>
      </c>
      <c r="S78" cm="1">
        <f t="array" aca="1" ref="S78" ca="1">INDIRECT($A$1&amp;S$1&amp;$A78)</f>
        <v>0</v>
      </c>
      <c r="T78" cm="1">
        <f t="array" aca="1" ref="T78" ca="1">INDIRECT($A$1&amp;T$1&amp;$A78)</f>
        <v>0</v>
      </c>
      <c r="U78" cm="1">
        <f t="array" aca="1" ref="U78" ca="1">INDIRECT($A$1&amp;U$1&amp;$A78)</f>
        <v>0</v>
      </c>
      <c r="V78" cm="1">
        <f t="array" aca="1" ref="V78" ca="1">INDIRECT($A$1&amp;V$1&amp;$A78)</f>
        <v>0</v>
      </c>
      <c r="W78" cm="1">
        <f t="array" aca="1" ref="W78" ca="1">INDIRECT($A$1&amp;W$1&amp;$A78)</f>
        <v>0</v>
      </c>
      <c r="X78" cm="1">
        <f t="array" aca="1" ref="X78" ca="1">INDIRECT($A$1&amp;X$1&amp;$A78)</f>
        <v>0</v>
      </c>
      <c r="Y78" t="str" cm="1">
        <f t="array" aca="1" ref="Y78" ca="1">INDIRECT($A$1&amp;Y$1&amp;$A78)</f>
        <v>disponible</v>
      </c>
      <c r="Z78" cm="1">
        <f t="array" aca="1" ref="Z78" ca="1">INDIRECT($A$1&amp;Z$1&amp;$A78)</f>
        <v>0</v>
      </c>
      <c r="AA78" t="str" cm="1">
        <f t="array" aca="1" ref="AA78" ca="1">INDIRECT($A$1&amp;AA$1&amp;$A78)</f>
        <v>disponible</v>
      </c>
      <c r="AB78" t="str" cm="1">
        <f t="array" aca="1" ref="AB78" ca="1">INDIRECT($A$1&amp;AB$1&amp;$A78)</f>
        <v>disponible</v>
      </c>
      <c r="AC78" t="str" cm="1">
        <f t="array" aca="1" ref="AC78" ca="1">INDIRECT($A$1&amp;AC$1&amp;$A78)</f>
        <v>disponible</v>
      </c>
      <c r="AD78" t="str" cm="1">
        <f t="array" aca="1" ref="AD78" ca="1">INDIRECT($A$1&amp;AD$1&amp;$A78)</f>
        <v>disponible</v>
      </c>
      <c r="AE78" t="str" cm="1">
        <f t="array" aca="1" ref="AE78" ca="1">INDIRECT($A$1&amp;AE$1&amp;$A78)</f>
        <v>disponible</v>
      </c>
      <c r="AF78" cm="1">
        <f t="array" aca="1" ref="AF78" ca="1">INDIRECT($A$1&amp;AF$1&amp;$A78)</f>
        <v>0</v>
      </c>
      <c r="AG78" cm="1">
        <f t="array" aca="1" ref="AG78" ca="1">INDIRECT($A$1&amp;AG$1&amp;$A78)</f>
        <v>0</v>
      </c>
      <c r="AH78" cm="1">
        <f t="array" aca="1" ref="AH78" ca="1">INDIRECT($A$1&amp;AH$1&amp;$A78)</f>
        <v>0</v>
      </c>
      <c r="AI78" cm="1">
        <f t="array" aca="1" ref="AI78" ca="1">INDIRECT($A$1&amp;AI$1&amp;$A78)</f>
        <v>0</v>
      </c>
      <c r="AJ78" cm="1">
        <f t="array" aca="1" ref="AJ78" ca="1">INDIRECT($A$1&amp;AJ$1&amp;$A78)</f>
        <v>0</v>
      </c>
      <c r="AK78" cm="1">
        <f t="array" aca="1" ref="AK78" ca="1">INDIRECT($A$1&amp;AK$1&amp;$A78)</f>
        <v>0</v>
      </c>
      <c r="AM78">
        <f t="shared" ca="1" si="6"/>
        <v>0</v>
      </c>
      <c r="AN78">
        <f t="shared" ca="1" si="6"/>
        <v>0</v>
      </c>
      <c r="AO78">
        <f t="shared" ca="1" si="6"/>
        <v>0</v>
      </c>
      <c r="AP78">
        <f t="shared" ca="1" si="6"/>
        <v>0</v>
      </c>
      <c r="AQ78">
        <f t="shared" ca="1" si="6"/>
        <v>0</v>
      </c>
      <c r="AR78">
        <f t="shared" ca="1" si="6"/>
        <v>0</v>
      </c>
      <c r="AS78">
        <f t="shared" ca="1" si="6"/>
        <v>0</v>
      </c>
      <c r="AU78" cm="1">
        <f t="array" aca="1" ref="AU78" ca="1">INDIRECT($A$1&amp;AU$1&amp;$A78)</f>
        <v>0</v>
      </c>
      <c r="AV78" cm="1">
        <f t="array" aca="1" ref="AV78" ca="1">INDIRECT($A$1&amp;AV$1&amp;$A78)</f>
        <v>0</v>
      </c>
      <c r="AW78" cm="1">
        <f t="array" aca="1" ref="AW78" ca="1">INDIRECT($A$1&amp;AW$1&amp;$A78)</f>
        <v>0</v>
      </c>
      <c r="AX78" cm="1">
        <f t="array" aca="1" ref="AX78" ca="1">INDIRECT($A$1&amp;AX$1&amp;$A78)</f>
        <v>0</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cm="1">
        <f t="array" aca="1" ref="BK78" ca="1">INDIRECT($A$1&amp;BK$1&amp;$A78)</f>
        <v>0</v>
      </c>
      <c r="BL78" cm="1">
        <f t="array" aca="1" ref="BL78" ca="1">INDIRECT($A$1&amp;BL$1&amp;$A78)</f>
        <v>0</v>
      </c>
      <c r="BM78" cm="1">
        <f t="array" aca="1" ref="BM78" ca="1">INDIRECT($A$1&amp;BM$1&amp;$A78)</f>
        <v>0</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0">
        <f t="shared" si="2"/>
        <v>64</v>
      </c>
      <c r="C79" t="str" cm="1">
        <f t="array" aca="1" ref="C79" ca="1">INDIRECT($A$1&amp;C$1&amp;$A79)</f>
        <v>marche_koupela</v>
      </c>
      <c r="D79">
        <f t="shared" ca="1" si="8"/>
        <v>0</v>
      </c>
      <c r="E79">
        <f t="shared" ca="1" si="8"/>
        <v>0</v>
      </c>
      <c r="F79">
        <f t="shared" ref="F79:N79" ca="1" si="9">IF(SUM(INDIRECT($A$1&amp;F$1&amp;$A79),INDIRECT($A$1&amp;F$2&amp;$A79),INDIRECT($A$1&amp;F$3&amp;$A79))&gt;0,1,0)</f>
        <v>0</v>
      </c>
      <c r="G79">
        <f t="shared" ca="1" si="9"/>
        <v>0</v>
      </c>
      <c r="H79">
        <f t="shared" ca="1" si="9"/>
        <v>0</v>
      </c>
      <c r="I79">
        <f t="shared" ca="1" si="9"/>
        <v>0</v>
      </c>
      <c r="J79">
        <f t="shared" ca="1" si="9"/>
        <v>0</v>
      </c>
      <c r="K79">
        <f t="shared" ca="1" si="9"/>
        <v>0</v>
      </c>
      <c r="L79">
        <f t="shared" ca="1" si="9"/>
        <v>0</v>
      </c>
      <c r="M79">
        <f t="shared" ca="1" si="9"/>
        <v>0</v>
      </c>
      <c r="N79">
        <f t="shared" ca="1" si="9"/>
        <v>0</v>
      </c>
      <c r="P79" cm="1">
        <f t="array" aca="1" ref="P79" ca="1">INDIRECT($A$1&amp;P$1&amp;$A79)</f>
        <v>0</v>
      </c>
      <c r="Q79" cm="1">
        <f t="array" aca="1" ref="Q79" ca="1">INDIRECT($A$1&amp;Q$1&amp;$A79)</f>
        <v>0</v>
      </c>
      <c r="R79" cm="1">
        <f t="array" aca="1" ref="R79" ca="1">INDIRECT($A$1&amp;R$1&amp;$A79)</f>
        <v>0</v>
      </c>
      <c r="S79" t="str" cm="1">
        <f t="array" aca="1" ref="S79" ca="1">INDIRECT($A$1&amp;S$1&amp;$A79)</f>
        <v>disponible</v>
      </c>
      <c r="T79" t="str" cm="1">
        <f t="array" aca="1" ref="T79" ca="1">INDIRECT($A$1&amp;T$1&amp;$A79)</f>
        <v>disponible</v>
      </c>
      <c r="U79" t="str" cm="1">
        <f t="array" aca="1" ref="U79" ca="1">INDIRECT($A$1&amp;U$1&amp;$A79)</f>
        <v>disponible</v>
      </c>
      <c r="V79" t="str" cm="1">
        <f t="array" aca="1" ref="V79" ca="1">INDIRECT($A$1&amp;V$1&amp;$A79)</f>
        <v>disponible</v>
      </c>
      <c r="W79" cm="1">
        <f t="array" aca="1" ref="W79" ca="1">INDIRECT($A$1&amp;W$1&amp;$A79)</f>
        <v>0</v>
      </c>
      <c r="X79" cm="1">
        <f t="array" aca="1" ref="X79" ca="1">INDIRECT($A$1&amp;X$1&amp;$A79)</f>
        <v>0</v>
      </c>
      <c r="Y79" cm="1">
        <f t="array" aca="1" ref="Y79" ca="1">INDIRECT($A$1&amp;Y$1&amp;$A79)</f>
        <v>0</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cm="1">
        <f t="array" aca="1" ref="AF79" ca="1">INDIRECT($A$1&amp;AF$1&amp;$A79)</f>
        <v>0</v>
      </c>
      <c r="AG79" cm="1">
        <f t="array" aca="1" ref="AG79" ca="1">INDIRECT($A$1&amp;AG$1&amp;$A79)</f>
        <v>0</v>
      </c>
      <c r="AH79" cm="1">
        <f t="array" aca="1" ref="AH79" ca="1">INDIRECT($A$1&amp;AH$1&amp;$A79)</f>
        <v>0</v>
      </c>
      <c r="AI79" cm="1">
        <f t="array" aca="1" ref="AI79" ca="1">INDIRECT($A$1&amp;AI$1&amp;$A79)</f>
        <v>0</v>
      </c>
      <c r="AJ79" cm="1">
        <f t="array" aca="1" ref="AJ79" ca="1">INDIRECT($A$1&amp;AJ$1&amp;$A79)</f>
        <v>0</v>
      </c>
      <c r="AK79" cm="1">
        <f t="array" aca="1" ref="AK79" ca="1">INDIRECT($A$1&amp;AK$1&amp;$A79)</f>
        <v>0</v>
      </c>
      <c r="AM79">
        <f t="shared" ca="1" si="6"/>
        <v>0</v>
      </c>
      <c r="AN79">
        <f t="shared" ca="1" si="6"/>
        <v>0</v>
      </c>
      <c r="AO79">
        <f t="shared" ca="1" si="6"/>
        <v>0</v>
      </c>
      <c r="AP79">
        <f t="shared" ca="1" si="6"/>
        <v>0</v>
      </c>
      <c r="AQ79">
        <f t="shared" ca="1" si="6"/>
        <v>0</v>
      </c>
      <c r="AR79">
        <f t="shared" ca="1" si="6"/>
        <v>0</v>
      </c>
      <c r="AS79">
        <f t="shared" ca="1" si="6"/>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cm="1">
        <f t="array" aca="1" ref="BF79" ca="1">INDIRECT($A$1&amp;BF$1&amp;$A79)</f>
        <v>0</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0">
        <f t="shared" si="2"/>
        <v>65</v>
      </c>
      <c r="C80" t="str" cm="1">
        <f t="array" aca="1" ref="C80" ca="1">INDIRECT($A$1&amp;C$1&amp;$A80)</f>
        <v>marche_gounghin</v>
      </c>
      <c r="D80">
        <f t="shared" ref="D80:N103" ca="1" si="10">IF(SUM(INDIRECT($A$1&amp;D$1&amp;$A80),INDIRECT($A$1&amp;D$2&amp;$A80),INDIRECT($A$1&amp;D$3&amp;$A80))&gt;0,1,0)</f>
        <v>0</v>
      </c>
      <c r="E80">
        <f t="shared" ca="1" si="10"/>
        <v>0</v>
      </c>
      <c r="F80">
        <f t="shared" ca="1" si="10"/>
        <v>0</v>
      </c>
      <c r="G80">
        <f t="shared" ca="1" si="10"/>
        <v>0</v>
      </c>
      <c r="H80">
        <f t="shared" ca="1" si="10"/>
        <v>0</v>
      </c>
      <c r="I80">
        <f t="shared" ca="1" si="10"/>
        <v>0</v>
      </c>
      <c r="J80">
        <f t="shared" ca="1" si="10"/>
        <v>0</v>
      </c>
      <c r="K80">
        <f t="shared" ca="1" si="10"/>
        <v>0</v>
      </c>
      <c r="L80">
        <f t="shared" ca="1" si="10"/>
        <v>0</v>
      </c>
      <c r="M80">
        <f t="shared" ca="1" si="10"/>
        <v>0</v>
      </c>
      <c r="N80">
        <f t="shared" ca="1" si="10"/>
        <v>0</v>
      </c>
      <c r="P80" t="str" cm="1">
        <f t="array" aca="1" ref="P80" ca="1">INDIRECT($A$1&amp;P$1&amp;$A80)</f>
        <v>disponible</v>
      </c>
      <c r="Q80" cm="1">
        <f t="array" aca="1" ref="Q80" ca="1">INDIRECT($A$1&amp;Q$1&amp;$A80)</f>
        <v>0</v>
      </c>
      <c r="R80" cm="1">
        <f t="array" aca="1" ref="R80" ca="1">INDIRECT($A$1&amp;R$1&amp;$A80)</f>
        <v>0</v>
      </c>
      <c r="S80" cm="1">
        <f t="array" aca="1" ref="S80" ca="1">INDIRECT($A$1&amp;S$1&amp;$A80)</f>
        <v>0</v>
      </c>
      <c r="T80" cm="1">
        <f t="array" aca="1" ref="T80" ca="1">INDIRECT($A$1&amp;T$1&amp;$A80)</f>
        <v>0</v>
      </c>
      <c r="U80" cm="1">
        <f t="array" aca="1" ref="U80" ca="1">INDIRECT($A$1&amp;U$1&amp;$A80)</f>
        <v>0</v>
      </c>
      <c r="V80" cm="1">
        <f t="array" aca="1" ref="V80" ca="1">INDIRECT($A$1&amp;V$1&amp;$A80)</f>
        <v>0</v>
      </c>
      <c r="W80" cm="1">
        <f t="array" aca="1" ref="W80" ca="1">INDIRECT($A$1&amp;W$1&amp;$A80)</f>
        <v>0</v>
      </c>
      <c r="X80" cm="1">
        <f t="array" aca="1" ref="X80" ca="1">INDIRECT($A$1&amp;X$1&amp;$A80)</f>
        <v>0</v>
      </c>
      <c r="Y80" cm="1">
        <f t="array" aca="1" ref="Y80" ca="1">INDIRECT($A$1&amp;Y$1&amp;$A80)</f>
        <v>0</v>
      </c>
      <c r="Z80" t="str" cm="1">
        <f t="array" aca="1" ref="Z80" ca="1">INDIRECT($A$1&amp;Z$1&amp;$A80)</f>
        <v>disponible</v>
      </c>
      <c r="AA80" t="str" cm="1">
        <f t="array" aca="1" ref="AA80" ca="1">INDIRECT($A$1&amp;AA$1&amp;$A80)</f>
        <v>disponible</v>
      </c>
      <c r="AB80" t="str" cm="1">
        <f t="array" aca="1" ref="AB80" ca="1">INDIRECT($A$1&amp;AB$1&amp;$A80)</f>
        <v>disponible</v>
      </c>
      <c r="AC80" cm="1">
        <f t="array" aca="1" ref="AC80" ca="1">INDIRECT($A$1&amp;AC$1&amp;$A80)</f>
        <v>0</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cm="1">
        <f t="array" aca="1" ref="AI80" ca="1">INDIRECT($A$1&amp;AI$1&amp;$A80)</f>
        <v>0</v>
      </c>
      <c r="AJ80" cm="1">
        <f t="array" aca="1" ref="AJ80" ca="1">INDIRECT($A$1&amp;AJ$1&amp;$A80)</f>
        <v>0</v>
      </c>
      <c r="AK80" cm="1">
        <f t="array" aca="1" ref="AK80" ca="1">INDIRECT($A$1&amp;AK$1&amp;$A80)</f>
        <v>0</v>
      </c>
      <c r="AM80">
        <f t="shared" ca="1" si="6"/>
        <v>0</v>
      </c>
      <c r="AN80">
        <f t="shared" ca="1" si="6"/>
        <v>0</v>
      </c>
      <c r="AO80">
        <f t="shared" ca="1" si="6"/>
        <v>0</v>
      </c>
      <c r="AP80">
        <f t="shared" ca="1" si="6"/>
        <v>0</v>
      </c>
      <c r="AQ80">
        <f t="shared" ca="1" si="6"/>
        <v>0</v>
      </c>
      <c r="AR80">
        <f t="shared" ca="1" si="6"/>
        <v>0</v>
      </c>
      <c r="AS80">
        <f t="shared" ca="1" si="6"/>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cm="1">
        <f t="array" aca="1" ref="BF80" ca="1">INDIRECT($A$1&amp;BF$1&amp;$A80)</f>
        <v>0</v>
      </c>
      <c r="BG80" cm="1">
        <f t="array" aca="1" ref="BG80" ca="1">INDIRECT($A$1&amp;BG$1&amp;$A80)</f>
        <v>0</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0">
        <f t="shared" si="2"/>
        <v>66</v>
      </c>
      <c r="C81" t="str" cm="1">
        <f t="array" aca="1" ref="C81" ca="1">INDIRECT($A$1&amp;C$1&amp;$A81)</f>
        <v>marche_gounghin</v>
      </c>
      <c r="D81">
        <f t="shared" ca="1" si="10"/>
        <v>0</v>
      </c>
      <c r="E81">
        <f t="shared" ca="1" si="10"/>
        <v>0</v>
      </c>
      <c r="F81">
        <f t="shared" ca="1" si="10"/>
        <v>0</v>
      </c>
      <c r="G81">
        <f t="shared" ca="1" si="10"/>
        <v>0</v>
      </c>
      <c r="H81">
        <f t="shared" ca="1" si="10"/>
        <v>0</v>
      </c>
      <c r="I81">
        <f t="shared" ca="1" si="10"/>
        <v>0</v>
      </c>
      <c r="J81">
        <f t="shared" ca="1" si="10"/>
        <v>0</v>
      </c>
      <c r="K81">
        <f t="shared" ca="1" si="10"/>
        <v>0</v>
      </c>
      <c r="L81">
        <f t="shared" ca="1" si="10"/>
        <v>0</v>
      </c>
      <c r="M81">
        <f t="shared" ca="1" si="10"/>
        <v>0</v>
      </c>
      <c r="N81">
        <f t="shared" ca="1" si="10"/>
        <v>0</v>
      </c>
      <c r="P81" t="str" cm="1">
        <f t="array" aca="1" ref="P81" ca="1">INDIRECT($A$1&amp;P$1&amp;$A81)</f>
        <v>disponible</v>
      </c>
      <c r="Q81" cm="1">
        <f t="array" aca="1" ref="Q81" ca="1">INDIRECT($A$1&amp;Q$1&amp;$A81)</f>
        <v>0</v>
      </c>
      <c r="R81" cm="1">
        <f t="array" aca="1" ref="R81" ca="1">INDIRECT($A$1&amp;R$1&amp;$A81)</f>
        <v>0</v>
      </c>
      <c r="S81" cm="1">
        <f t="array" aca="1" ref="S81" ca="1">INDIRECT($A$1&amp;S$1&amp;$A81)</f>
        <v>0</v>
      </c>
      <c r="T81" cm="1">
        <f t="array" aca="1" ref="T81" ca="1">INDIRECT($A$1&amp;T$1&amp;$A81)</f>
        <v>0</v>
      </c>
      <c r="U81" cm="1">
        <f t="array" aca="1" ref="U81" ca="1">INDIRECT($A$1&amp;U$1&amp;$A81)</f>
        <v>0</v>
      </c>
      <c r="V81" cm="1">
        <f t="array" aca="1" ref="V81" ca="1">INDIRECT($A$1&amp;V$1&amp;$A81)</f>
        <v>0</v>
      </c>
      <c r="W81" cm="1">
        <f t="array" aca="1" ref="W81" ca="1">INDIRECT($A$1&amp;W$1&amp;$A81)</f>
        <v>0</v>
      </c>
      <c r="X81" cm="1">
        <f t="array" aca="1" ref="X81" ca="1">INDIRECT($A$1&amp;X$1&amp;$A81)</f>
        <v>0</v>
      </c>
      <c r="Y81" cm="1">
        <f t="array" aca="1" ref="Y81" ca="1">INDIRECT($A$1&amp;Y$1&amp;$A81)</f>
        <v>0</v>
      </c>
      <c r="Z81" cm="1">
        <f t="array" aca="1" ref="Z81" ca="1">INDIRECT($A$1&amp;Z$1&amp;$A81)</f>
        <v>0</v>
      </c>
      <c r="AA81" cm="1">
        <f t="array" aca="1" ref="AA81" ca="1">INDIRECT($A$1&amp;AA$1&amp;$A81)</f>
        <v>0</v>
      </c>
      <c r="AB81" cm="1">
        <f t="array" aca="1" ref="AB81" ca="1">INDIRECT($A$1&amp;AB$1&amp;$A81)</f>
        <v>0</v>
      </c>
      <c r="AC81" t="str" cm="1">
        <f t="array" aca="1" ref="AC81" ca="1">INDIRECT($A$1&amp;AC$1&amp;$A81)</f>
        <v>disponible</v>
      </c>
      <c r="AD81" cm="1">
        <f t="array" aca="1" ref="AD81" ca="1">INDIRECT($A$1&amp;AD$1&amp;$A81)</f>
        <v>0</v>
      </c>
      <c r="AE81" t="str" cm="1">
        <f t="array" aca="1" ref="AE81" ca="1">INDIRECT($A$1&amp;AE$1&amp;$A81)</f>
        <v>disponible</v>
      </c>
      <c r="AF81" cm="1">
        <f t="array" aca="1" ref="AF81" ca="1">INDIRECT($A$1&amp;AF$1&amp;$A81)</f>
        <v>0</v>
      </c>
      <c r="AG81" cm="1">
        <f t="array" aca="1" ref="AG81" ca="1">INDIRECT($A$1&amp;AG$1&amp;$A81)</f>
        <v>0</v>
      </c>
      <c r="AH81" cm="1">
        <f t="array" aca="1" ref="AH81" ca="1">INDIRECT($A$1&amp;AH$1&amp;$A81)</f>
        <v>0</v>
      </c>
      <c r="AI81" cm="1">
        <f t="array" aca="1" ref="AI81" ca="1">INDIRECT($A$1&amp;AI$1&amp;$A81)</f>
        <v>0</v>
      </c>
      <c r="AJ81" cm="1">
        <f t="array" aca="1" ref="AJ81" ca="1">INDIRECT($A$1&amp;AJ$1&amp;$A81)</f>
        <v>0</v>
      </c>
      <c r="AK81" cm="1">
        <f t="array" aca="1" ref="AK81" ca="1">INDIRECT($A$1&amp;AK$1&amp;$A81)</f>
        <v>0</v>
      </c>
      <c r="AM81">
        <f t="shared" ca="1" si="6"/>
        <v>0</v>
      </c>
      <c r="AN81">
        <f t="shared" ca="1" si="6"/>
        <v>0</v>
      </c>
      <c r="AO81">
        <f t="shared" ca="1" si="6"/>
        <v>0</v>
      </c>
      <c r="AP81">
        <f t="shared" ref="AP81:AS81" ca="1" si="11">IF(SUM(INDIRECT($A$1&amp;AP$1&amp;$A81),INDIRECT($A$1&amp;AP$2&amp;$A81),INDIRECT($A$1&amp;AP$3&amp;$A81),INDIRECT($A$1&amp;AP$4&amp;$A81),INDIRECT($A$1&amp;AP$5&amp;$A81),INDIRECT($A$1&amp;AP$6&amp;$A81),INDIRECT($A$1&amp;AP$7&amp;$A81))&gt;0,1,0)</f>
        <v>0</v>
      </c>
      <c r="AQ81">
        <f t="shared" ca="1" si="11"/>
        <v>0</v>
      </c>
      <c r="AR81">
        <f t="shared" ca="1" si="11"/>
        <v>0</v>
      </c>
      <c r="AS81">
        <f t="shared" ca="1" si="11"/>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cm="1">
        <f t="array" aca="1" ref="BF81" ca="1">INDIRECT($A$1&amp;BF$1&amp;$A81)</f>
        <v>0</v>
      </c>
      <c r="BG81" cm="1">
        <f t="array" aca="1" ref="BG81" ca="1">INDIRECT($A$1&amp;BG$1&amp;$A81)</f>
        <v>0</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0">
        <f t="shared" ref="A82:A95" si="12">A81+1</f>
        <v>67</v>
      </c>
      <c r="C82" t="str" cm="1">
        <f t="array" aca="1" ref="C82" ca="1">INDIRECT($A$1&amp;C$1&amp;$A82)</f>
        <v>marche_gounghin</v>
      </c>
      <c r="D82">
        <f t="shared" ca="1" si="10"/>
        <v>0</v>
      </c>
      <c r="E82">
        <f t="shared" ca="1" si="10"/>
        <v>0</v>
      </c>
      <c r="F82">
        <f t="shared" ca="1" si="10"/>
        <v>0</v>
      </c>
      <c r="G82">
        <f t="shared" ca="1" si="10"/>
        <v>0</v>
      </c>
      <c r="H82">
        <f t="shared" ca="1" si="10"/>
        <v>0</v>
      </c>
      <c r="I82">
        <f t="shared" ca="1" si="10"/>
        <v>0</v>
      </c>
      <c r="J82">
        <f t="shared" ca="1" si="10"/>
        <v>0</v>
      </c>
      <c r="K82">
        <f t="shared" ca="1" si="10"/>
        <v>0</v>
      </c>
      <c r="L82">
        <f t="shared" ca="1" si="10"/>
        <v>0</v>
      </c>
      <c r="M82">
        <f t="shared" ca="1" si="10"/>
        <v>0</v>
      </c>
      <c r="N82">
        <f t="shared" ca="1" si="10"/>
        <v>0</v>
      </c>
      <c r="P82" cm="1">
        <f t="array" aca="1" ref="P82" ca="1">INDIRECT($A$1&amp;P$1&amp;$A82)</f>
        <v>0</v>
      </c>
      <c r="Q82" cm="1">
        <f t="array" aca="1" ref="Q82" ca="1">INDIRECT($A$1&amp;Q$1&amp;$A82)</f>
        <v>0</v>
      </c>
      <c r="R82" cm="1">
        <f t="array" aca="1" ref="R82" ca="1">INDIRECT($A$1&amp;R$1&amp;$A82)</f>
        <v>0</v>
      </c>
      <c r="S82" cm="1">
        <f t="array" aca="1" ref="S82" ca="1">INDIRECT($A$1&amp;S$1&amp;$A82)</f>
        <v>0</v>
      </c>
      <c r="T82" cm="1">
        <f t="array" aca="1" ref="T82" ca="1">INDIRECT($A$1&amp;T$1&amp;$A82)</f>
        <v>0</v>
      </c>
      <c r="U82" cm="1">
        <f t="array" aca="1" ref="U82" ca="1">INDIRECT($A$1&amp;U$1&amp;$A82)</f>
        <v>0</v>
      </c>
      <c r="V82" cm="1">
        <f t="array" aca="1" ref="V82" ca="1">INDIRECT($A$1&amp;V$1&amp;$A82)</f>
        <v>0</v>
      </c>
      <c r="W82" cm="1">
        <f t="array" aca="1" ref="W82" ca="1">INDIRECT($A$1&amp;W$1&amp;$A82)</f>
        <v>0</v>
      </c>
      <c r="X82" cm="1">
        <f t="array" aca="1" ref="X82" ca="1">INDIRECT($A$1&amp;X$1&amp;$A82)</f>
        <v>0</v>
      </c>
      <c r="Y82" cm="1">
        <f t="array" aca="1" ref="Y82" ca="1">INDIRECT($A$1&amp;Y$1&amp;$A82)</f>
        <v>0</v>
      </c>
      <c r="Z82" t="str" cm="1">
        <f t="array" aca="1" ref="Z82" ca="1">INDIRECT($A$1&amp;Z$1&amp;$A82)</f>
        <v>disponible</v>
      </c>
      <c r="AA82" t="str" cm="1">
        <f t="array" aca="1" ref="AA82" ca="1">INDIRECT($A$1&amp;AA$1&amp;$A82)</f>
        <v>disponible</v>
      </c>
      <c r="AB82" cm="1">
        <f t="array" aca="1" ref="AB82" ca="1">INDIRECT($A$1&amp;AB$1&amp;$A82)</f>
        <v>0</v>
      </c>
      <c r="AC82" t="str" cm="1">
        <f t="array" aca="1" ref="AC82" ca="1">INDIRECT($A$1&amp;AC$1&amp;$A82)</f>
        <v>disponible</v>
      </c>
      <c r="AD82" t="str" cm="1">
        <f t="array" aca="1" ref="AD82" ca="1">INDIRECT($A$1&amp;AD$1&amp;$A82)</f>
        <v>disponible</v>
      </c>
      <c r="AE82" t="str" cm="1">
        <f t="array" aca="1" ref="AE82" ca="1">INDIRECT($A$1&amp;AE$1&amp;$A82)</f>
        <v>disponible</v>
      </c>
      <c r="AF82" cm="1">
        <f t="array" aca="1" ref="AF82" ca="1">INDIRECT($A$1&amp;AF$1&amp;$A82)</f>
        <v>0</v>
      </c>
      <c r="AG82" cm="1">
        <f t="array" aca="1" ref="AG82" ca="1">INDIRECT($A$1&amp;AG$1&amp;$A82)</f>
        <v>0</v>
      </c>
      <c r="AH82" cm="1">
        <f t="array" aca="1" ref="AH82" ca="1">INDIRECT($A$1&amp;AH$1&amp;$A82)</f>
        <v>0</v>
      </c>
      <c r="AI82" cm="1">
        <f t="array" aca="1" ref="AI82" ca="1">INDIRECT($A$1&amp;AI$1&amp;$A82)</f>
        <v>0</v>
      </c>
      <c r="AJ82" cm="1">
        <f t="array" aca="1" ref="AJ82" ca="1">INDIRECT($A$1&amp;AJ$1&amp;$A82)</f>
        <v>0</v>
      </c>
      <c r="AK82" cm="1">
        <f t="array" aca="1" ref="AK82" ca="1">INDIRECT($A$1&amp;AK$1&amp;$A82)</f>
        <v>0</v>
      </c>
      <c r="AM82">
        <f t="shared" ref="AM82:AS118" ca="1" si="13">IF(SUM(INDIRECT($A$1&amp;AM$1&amp;$A82),INDIRECT($A$1&amp;AM$2&amp;$A82),INDIRECT($A$1&amp;AM$3&amp;$A82),INDIRECT($A$1&amp;AM$4&amp;$A82),INDIRECT($A$1&amp;AM$5&amp;$A82),INDIRECT($A$1&amp;AM$6&amp;$A82),INDIRECT($A$1&amp;AM$7&amp;$A82))&gt;0,1,0)</f>
        <v>0</v>
      </c>
      <c r="AN82">
        <f t="shared" ca="1" si="13"/>
        <v>0</v>
      </c>
      <c r="AO82">
        <f t="shared" ca="1" si="13"/>
        <v>0</v>
      </c>
      <c r="AP82">
        <f t="shared" ca="1" si="13"/>
        <v>0</v>
      </c>
      <c r="AQ82">
        <f t="shared" ca="1" si="13"/>
        <v>0</v>
      </c>
      <c r="AR82">
        <f t="shared" ca="1" si="13"/>
        <v>0</v>
      </c>
      <c r="AS82">
        <f t="shared" ca="1" si="13"/>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cm="1">
        <f t="array" aca="1" ref="BF82" ca="1">INDIRECT($A$1&amp;BF$1&amp;$A82)</f>
        <v>0</v>
      </c>
      <c r="BG82" cm="1">
        <f t="array" aca="1" ref="BG82" ca="1">INDIRECT($A$1&amp;BG$1&amp;$A82)</f>
        <v>0</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0">
        <f t="shared" si="12"/>
        <v>68</v>
      </c>
      <c r="C83" t="str" cm="1">
        <f t="array" aca="1" ref="C83" ca="1">INDIRECT($A$1&amp;C$1&amp;$A83)</f>
        <v>marche_gounghin</v>
      </c>
      <c r="D83">
        <f t="shared" ca="1" si="10"/>
        <v>0</v>
      </c>
      <c r="E83">
        <f t="shared" ca="1" si="10"/>
        <v>0</v>
      </c>
      <c r="F83">
        <f t="shared" ca="1" si="10"/>
        <v>0</v>
      </c>
      <c r="G83">
        <f t="shared" ca="1" si="10"/>
        <v>0</v>
      </c>
      <c r="H83">
        <f t="shared" ca="1" si="10"/>
        <v>0</v>
      </c>
      <c r="I83">
        <f t="shared" ca="1" si="10"/>
        <v>0</v>
      </c>
      <c r="J83">
        <f t="shared" ca="1" si="10"/>
        <v>0</v>
      </c>
      <c r="K83">
        <f t="shared" ca="1" si="10"/>
        <v>0</v>
      </c>
      <c r="L83">
        <f t="shared" ca="1" si="10"/>
        <v>0</v>
      </c>
      <c r="M83">
        <f t="shared" ca="1" si="10"/>
        <v>0</v>
      </c>
      <c r="N83">
        <f t="shared" ca="1" si="10"/>
        <v>0</v>
      </c>
      <c r="P83" cm="1">
        <f t="array" aca="1" ref="P83" ca="1">INDIRECT($A$1&amp;P$1&amp;$A83)</f>
        <v>0</v>
      </c>
      <c r="Q83" cm="1">
        <f t="array" aca="1" ref="Q83" ca="1">INDIRECT($A$1&amp;Q$1&amp;$A83)</f>
        <v>0</v>
      </c>
      <c r="R83" cm="1">
        <f t="array" aca="1" ref="R83" ca="1">INDIRECT($A$1&amp;R$1&amp;$A83)</f>
        <v>0</v>
      </c>
      <c r="S83" cm="1">
        <f t="array" aca="1" ref="S83" ca="1">INDIRECT($A$1&amp;S$1&amp;$A83)</f>
        <v>0</v>
      </c>
      <c r="T83" cm="1">
        <f t="array" aca="1" ref="T83" ca="1">INDIRECT($A$1&amp;T$1&amp;$A83)</f>
        <v>0</v>
      </c>
      <c r="U83" cm="1">
        <f t="array" aca="1" ref="U83" ca="1">INDIRECT($A$1&amp;U$1&amp;$A83)</f>
        <v>0</v>
      </c>
      <c r="V83" cm="1">
        <f t="array" aca="1" ref="V83" ca="1">INDIRECT($A$1&amp;V$1&amp;$A83)</f>
        <v>0</v>
      </c>
      <c r="W83" cm="1">
        <f t="array" aca="1" ref="W83" ca="1">INDIRECT($A$1&amp;W$1&amp;$A83)</f>
        <v>0</v>
      </c>
      <c r="X83" cm="1">
        <f t="array" aca="1" ref="X83" ca="1">INDIRECT($A$1&amp;X$1&amp;$A83)</f>
        <v>0</v>
      </c>
      <c r="Y83" cm="1">
        <f t="array" aca="1" ref="Y83" ca="1">INDIRECT($A$1&amp;Y$1&amp;$A83)</f>
        <v>0</v>
      </c>
      <c r="Z83" cm="1">
        <f t="array" aca="1" ref="Z83" ca="1">INDIRECT($A$1&amp;Z$1&amp;$A83)</f>
        <v>0</v>
      </c>
      <c r="AA83" cm="1">
        <f t="array" aca="1" ref="AA83" ca="1">INDIRECT($A$1&amp;AA$1&amp;$A83)</f>
        <v>0</v>
      </c>
      <c r="AB83" cm="1">
        <f t="array" aca="1" ref="AB83" ca="1">INDIRECT($A$1&amp;AB$1&amp;$A83)</f>
        <v>0</v>
      </c>
      <c r="AC83" cm="1">
        <f t="array" aca="1" ref="AC83" ca="1">INDIRECT($A$1&amp;AC$1&amp;$A83)</f>
        <v>0</v>
      </c>
      <c r="AD83" cm="1">
        <f t="array" aca="1" ref="AD83" ca="1">INDIRECT($A$1&amp;AD$1&amp;$A83)</f>
        <v>0</v>
      </c>
      <c r="AE83" cm="1">
        <f t="array" aca="1" ref="AE83" ca="1">INDIRECT($A$1&amp;AE$1&amp;$A83)</f>
        <v>0</v>
      </c>
      <c r="AF83" cm="1">
        <f t="array" aca="1" ref="AF83" ca="1">INDIRECT($A$1&amp;AF$1&amp;$A83)</f>
        <v>0</v>
      </c>
      <c r="AG83" cm="1">
        <f t="array" aca="1" ref="AG83" ca="1">INDIRECT($A$1&amp;AG$1&amp;$A83)</f>
        <v>0</v>
      </c>
      <c r="AH83" cm="1">
        <f t="array" aca="1" ref="AH83" ca="1">INDIRECT($A$1&amp;AH$1&amp;$A83)</f>
        <v>0</v>
      </c>
      <c r="AI83" cm="1">
        <f t="array" aca="1" ref="AI83" ca="1">INDIRECT($A$1&amp;AI$1&amp;$A83)</f>
        <v>0</v>
      </c>
      <c r="AJ83" t="str" cm="1">
        <f t="array" aca="1" ref="AJ83" ca="1">INDIRECT($A$1&amp;AJ$1&amp;$A83)</f>
        <v>disponible</v>
      </c>
      <c r="AK83" cm="1">
        <f t="array" aca="1" ref="AK83" ca="1">INDIRECT($A$1&amp;AK$1&amp;$A83)</f>
        <v>0</v>
      </c>
      <c r="AM83">
        <f t="shared" ca="1" si="13"/>
        <v>0</v>
      </c>
      <c r="AN83">
        <f t="shared" ca="1" si="13"/>
        <v>0</v>
      </c>
      <c r="AO83">
        <f t="shared" ca="1" si="13"/>
        <v>0</v>
      </c>
      <c r="AP83">
        <f t="shared" ca="1" si="13"/>
        <v>0</v>
      </c>
      <c r="AQ83">
        <f t="shared" ca="1" si="13"/>
        <v>0</v>
      </c>
      <c r="AR83">
        <f t="shared" ca="1" si="13"/>
        <v>0</v>
      </c>
      <c r="AS83">
        <f t="shared" ca="1" si="13"/>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cm="1">
        <f t="array" aca="1" ref="BG83" ca="1">INDIRECT($A$1&amp;BG$1&amp;$A83)</f>
        <v>0</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0">
        <f t="shared" si="12"/>
        <v>69</v>
      </c>
      <c r="C84" t="str" cm="1">
        <f t="array" aca="1" ref="C84" ca="1">INDIRECT($A$1&amp;C$1&amp;$A84)</f>
        <v>marche_gounghin</v>
      </c>
      <c r="D84">
        <f t="shared" ca="1" si="10"/>
        <v>0</v>
      </c>
      <c r="E84">
        <f t="shared" ca="1" si="10"/>
        <v>0</v>
      </c>
      <c r="F84">
        <f t="shared" ca="1" si="10"/>
        <v>0</v>
      </c>
      <c r="G84">
        <f t="shared" ca="1" si="10"/>
        <v>0</v>
      </c>
      <c r="H84">
        <f t="shared" ca="1" si="10"/>
        <v>0</v>
      </c>
      <c r="I84">
        <f t="shared" ca="1" si="10"/>
        <v>0</v>
      </c>
      <c r="J84">
        <f t="shared" ca="1" si="10"/>
        <v>0</v>
      </c>
      <c r="K84">
        <f t="shared" ca="1" si="10"/>
        <v>0</v>
      </c>
      <c r="L84">
        <f t="shared" ca="1" si="10"/>
        <v>0</v>
      </c>
      <c r="M84">
        <f t="shared" ca="1" si="10"/>
        <v>0</v>
      </c>
      <c r="N84">
        <f t="shared" ca="1" si="10"/>
        <v>0</v>
      </c>
      <c r="P84" cm="1">
        <f t="array" aca="1" ref="P84" ca="1">INDIRECT($A$1&amp;P$1&amp;$A84)</f>
        <v>0</v>
      </c>
      <c r="Q84" cm="1">
        <f t="array" aca="1" ref="Q84" ca="1">INDIRECT($A$1&amp;Q$1&amp;$A84)</f>
        <v>0</v>
      </c>
      <c r="R84" cm="1">
        <f t="array" aca="1" ref="R84" ca="1">INDIRECT($A$1&amp;R$1&amp;$A84)</f>
        <v>0</v>
      </c>
      <c r="S84" t="str" cm="1">
        <f t="array" aca="1" ref="S84" ca="1">INDIRECT($A$1&amp;S$1&amp;$A84)</f>
        <v>disponible</v>
      </c>
      <c r="T84" cm="1">
        <f t="array" aca="1" ref="T84" ca="1">INDIRECT($A$1&amp;T$1&amp;$A84)</f>
        <v>0</v>
      </c>
      <c r="U84" cm="1">
        <f t="array" aca="1" ref="U84" ca="1">INDIRECT($A$1&amp;U$1&amp;$A84)</f>
        <v>0</v>
      </c>
      <c r="V84" cm="1">
        <f t="array" aca="1" ref="V84" ca="1">INDIRECT($A$1&amp;V$1&amp;$A84)</f>
        <v>0</v>
      </c>
      <c r="W84" cm="1">
        <f t="array" aca="1" ref="W84" ca="1">INDIRECT($A$1&amp;W$1&amp;$A84)</f>
        <v>0</v>
      </c>
      <c r="X84" cm="1">
        <f t="array" aca="1" ref="X84" ca="1">INDIRECT($A$1&amp;X$1&amp;$A84)</f>
        <v>0</v>
      </c>
      <c r="Y84" cm="1">
        <f t="array" aca="1" ref="Y84" ca="1">INDIRECT($A$1&amp;Y$1&amp;$A84)</f>
        <v>0</v>
      </c>
      <c r="Z84" cm="1">
        <f t="array" aca="1" ref="Z84" ca="1">INDIRECT($A$1&amp;Z$1&amp;$A84)</f>
        <v>0</v>
      </c>
      <c r="AA84" cm="1">
        <f t="array" aca="1" ref="AA84" ca="1">INDIRECT($A$1&amp;AA$1&amp;$A84)</f>
        <v>0</v>
      </c>
      <c r="AB84" cm="1">
        <f t="array" aca="1" ref="AB84" ca="1">INDIRECT($A$1&amp;AB$1&amp;$A84)</f>
        <v>0</v>
      </c>
      <c r="AC84" cm="1">
        <f t="array" aca="1" ref="AC84" ca="1">INDIRECT($A$1&amp;AC$1&amp;$A84)</f>
        <v>0</v>
      </c>
      <c r="AD84" cm="1">
        <f t="array" aca="1" ref="AD84" ca="1">INDIRECT($A$1&amp;AD$1&amp;$A84)</f>
        <v>0</v>
      </c>
      <c r="AE84" cm="1">
        <f t="array" aca="1" ref="AE84" ca="1">INDIRECT($A$1&amp;AE$1&amp;$A84)</f>
        <v>0</v>
      </c>
      <c r="AF84" cm="1">
        <f t="array" aca="1" ref="AF84" ca="1">INDIRECT($A$1&amp;AF$1&amp;$A84)</f>
        <v>0</v>
      </c>
      <c r="AG84" cm="1">
        <f t="array" aca="1" ref="AG84" ca="1">INDIRECT($A$1&amp;AG$1&amp;$A84)</f>
        <v>0</v>
      </c>
      <c r="AH84" cm="1">
        <f t="array" aca="1" ref="AH84" ca="1">INDIRECT($A$1&amp;AH$1&amp;$A84)</f>
        <v>0</v>
      </c>
      <c r="AI84" cm="1">
        <f t="array" aca="1" ref="AI84" ca="1">INDIRECT($A$1&amp;AI$1&amp;$A84)</f>
        <v>0</v>
      </c>
      <c r="AJ84" cm="1">
        <f t="array" aca="1" ref="AJ84" ca="1">INDIRECT($A$1&amp;AJ$1&amp;$A84)</f>
        <v>0</v>
      </c>
      <c r="AK84" t="str" cm="1">
        <f t="array" aca="1" ref="AK84" ca="1">INDIRECT($A$1&amp;AK$1&amp;$A84)</f>
        <v>disponible</v>
      </c>
      <c r="AM84">
        <f t="shared" ca="1" si="13"/>
        <v>0</v>
      </c>
      <c r="AN84">
        <f t="shared" ca="1" si="13"/>
        <v>0</v>
      </c>
      <c r="AO84">
        <f t="shared" ca="1" si="13"/>
        <v>0</v>
      </c>
      <c r="AP84">
        <f t="shared" ca="1" si="13"/>
        <v>0</v>
      </c>
      <c r="AQ84">
        <f t="shared" ca="1" si="13"/>
        <v>0</v>
      </c>
      <c r="AR84">
        <f t="shared" ca="1" si="13"/>
        <v>0</v>
      </c>
      <c r="AS84">
        <f t="shared" ca="1" si="13"/>
        <v>0</v>
      </c>
      <c r="AU84" cm="1">
        <f t="array" aca="1" ref="AU84" ca="1">INDIRECT($A$1&amp;AU$1&amp;$A84)</f>
        <v>0</v>
      </c>
      <c r="AV84" cm="1">
        <f t="array" aca="1" ref="AV84" ca="1">INDIRECT($A$1&amp;AV$1&amp;$A84)</f>
        <v>0</v>
      </c>
      <c r="AW84" cm="1">
        <f t="array" aca="1" ref="AW84" ca="1">INDIRECT($A$1&amp;AW$1&amp;$A84)</f>
        <v>0</v>
      </c>
      <c r="AX84" cm="1">
        <f t="array" aca="1" ref="AX84" ca="1">INDIRECT($A$1&amp;AX$1&amp;$A84)</f>
        <v>0</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cm="1">
        <f t="array" aca="1" ref="BK84" ca="1">INDIRECT($A$1&amp;BK$1&amp;$A84)</f>
        <v>0</v>
      </c>
      <c r="BL84" cm="1">
        <f t="array" aca="1" ref="BL84" ca="1">INDIRECT($A$1&amp;BL$1&amp;$A84)</f>
        <v>0</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0">
        <f t="shared" si="12"/>
        <v>70</v>
      </c>
      <c r="C85" t="str" cm="1">
        <f t="array" aca="1" ref="C85" ca="1">INDIRECT($A$1&amp;C$1&amp;$A85)</f>
        <v>marche_gounghin</v>
      </c>
      <c r="D85">
        <f t="shared" ca="1" si="10"/>
        <v>0</v>
      </c>
      <c r="E85">
        <f t="shared" ca="1" si="10"/>
        <v>0</v>
      </c>
      <c r="F85">
        <f t="shared" ca="1" si="10"/>
        <v>0</v>
      </c>
      <c r="G85">
        <f t="shared" ca="1" si="10"/>
        <v>0</v>
      </c>
      <c r="H85">
        <f t="shared" ca="1" si="10"/>
        <v>0</v>
      </c>
      <c r="I85">
        <f t="shared" ca="1" si="10"/>
        <v>0</v>
      </c>
      <c r="J85">
        <f t="shared" ca="1" si="10"/>
        <v>0</v>
      </c>
      <c r="K85">
        <f t="shared" ca="1" si="10"/>
        <v>0</v>
      </c>
      <c r="L85">
        <f t="shared" ca="1" si="10"/>
        <v>0</v>
      </c>
      <c r="M85">
        <f t="shared" ca="1" si="10"/>
        <v>0</v>
      </c>
      <c r="N85">
        <f t="shared" ca="1" si="10"/>
        <v>0</v>
      </c>
      <c r="P85" cm="1">
        <f t="array" aca="1" ref="P85" ca="1">INDIRECT($A$1&amp;P$1&amp;$A85)</f>
        <v>0</v>
      </c>
      <c r="Q85" cm="1">
        <f t="array" aca="1" ref="Q85" ca="1">INDIRECT($A$1&amp;Q$1&amp;$A85)</f>
        <v>0</v>
      </c>
      <c r="R85" cm="1">
        <f t="array" aca="1" ref="R85" ca="1">INDIRECT($A$1&amp;R$1&amp;$A85)</f>
        <v>0</v>
      </c>
      <c r="S85" cm="1">
        <f t="array" aca="1" ref="S85" ca="1">INDIRECT($A$1&amp;S$1&amp;$A85)</f>
        <v>0</v>
      </c>
      <c r="T85" cm="1">
        <f t="array" aca="1" ref="T85" ca="1">INDIRECT($A$1&amp;T$1&amp;$A85)</f>
        <v>0</v>
      </c>
      <c r="U85" cm="1">
        <f t="array" aca="1" ref="U85" ca="1">INDIRECT($A$1&amp;U$1&amp;$A85)</f>
        <v>0</v>
      </c>
      <c r="V85" cm="1">
        <f t="array" aca="1" ref="V85" ca="1">INDIRECT($A$1&amp;V$1&amp;$A85)</f>
        <v>0</v>
      </c>
      <c r="W85" cm="1">
        <f t="array" aca="1" ref="W85" ca="1">INDIRECT($A$1&amp;W$1&amp;$A85)</f>
        <v>0</v>
      </c>
      <c r="X85" cm="1">
        <f t="array" aca="1" ref="X85" ca="1">INDIRECT($A$1&amp;X$1&amp;$A85)</f>
        <v>0</v>
      </c>
      <c r="Y85" cm="1">
        <f t="array" aca="1" ref="Y85" ca="1">INDIRECT($A$1&amp;Y$1&amp;$A85)</f>
        <v>0</v>
      </c>
      <c r="Z85" cm="1">
        <f t="array" aca="1" ref="Z85" ca="1">INDIRECT($A$1&amp;Z$1&amp;$A85)</f>
        <v>0</v>
      </c>
      <c r="AA85" cm="1">
        <f t="array" aca="1" ref="AA85" ca="1">INDIRECT($A$1&amp;AA$1&amp;$A85)</f>
        <v>0</v>
      </c>
      <c r="AB85" cm="1">
        <f t="array" aca="1" ref="AB85" ca="1">INDIRECT($A$1&amp;AB$1&amp;$A85)</f>
        <v>0</v>
      </c>
      <c r="AC85" cm="1">
        <f t="array" aca="1" ref="AC85" ca="1">INDIRECT($A$1&amp;AC$1&amp;$A85)</f>
        <v>0</v>
      </c>
      <c r="AD85" cm="1">
        <f t="array" aca="1" ref="AD85" ca="1">INDIRECT($A$1&amp;AD$1&amp;$A85)</f>
        <v>0</v>
      </c>
      <c r="AE85" cm="1">
        <f t="array" aca="1" ref="AE85" ca="1">INDIRECT($A$1&amp;AE$1&amp;$A85)</f>
        <v>0</v>
      </c>
      <c r="AF85" cm="1">
        <f t="array" aca="1" ref="AF85" ca="1">INDIRECT($A$1&amp;AF$1&amp;$A85)</f>
        <v>0</v>
      </c>
      <c r="AG85" cm="1">
        <f t="array" aca="1" ref="AG85" ca="1">INDIRECT($A$1&amp;AG$1&amp;$A85)</f>
        <v>0</v>
      </c>
      <c r="AH85" cm="1">
        <f t="array" aca="1" ref="AH85" ca="1">INDIRECT($A$1&amp;AH$1&amp;$A85)</f>
        <v>0</v>
      </c>
      <c r="AI85" cm="1">
        <f t="array" aca="1" ref="AI85" ca="1">INDIRECT($A$1&amp;AI$1&amp;$A85)</f>
        <v>0</v>
      </c>
      <c r="AJ85" cm="1">
        <f t="array" aca="1" ref="AJ85" ca="1">INDIRECT($A$1&amp;AJ$1&amp;$A85)</f>
        <v>0</v>
      </c>
      <c r="AK85" t="str" cm="1">
        <f t="array" aca="1" ref="AK85" ca="1">INDIRECT($A$1&amp;AK$1&amp;$A85)</f>
        <v>disponible</v>
      </c>
      <c r="AM85">
        <f t="shared" ca="1" si="13"/>
        <v>0</v>
      </c>
      <c r="AN85">
        <f t="shared" ca="1" si="13"/>
        <v>0</v>
      </c>
      <c r="AO85">
        <f t="shared" ca="1" si="13"/>
        <v>0</v>
      </c>
      <c r="AP85">
        <f t="shared" ca="1" si="13"/>
        <v>0</v>
      </c>
      <c r="AQ85">
        <f t="shared" ca="1" si="13"/>
        <v>0</v>
      </c>
      <c r="AR85">
        <f t="shared" ca="1" si="13"/>
        <v>0</v>
      </c>
      <c r="AS85">
        <f t="shared" ca="1" si="13"/>
        <v>0</v>
      </c>
      <c r="AU85" cm="1">
        <f t="array" aca="1" ref="AU85" ca="1">INDIRECT($A$1&amp;AU$1&amp;$A85)</f>
        <v>0</v>
      </c>
      <c r="AV85" cm="1">
        <f t="array" aca="1" ref="AV85" ca="1">INDIRECT($A$1&amp;AV$1&amp;$A85)</f>
        <v>0</v>
      </c>
      <c r="AW85" cm="1">
        <f t="array" aca="1" ref="AW85" ca="1">INDIRECT($A$1&amp;AW$1&amp;$A85)</f>
        <v>0</v>
      </c>
      <c r="AX85" cm="1">
        <f t="array" aca="1" ref="AX85" ca="1">INDIRECT($A$1&amp;AX$1&amp;$A85)</f>
        <v>0</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cm="1">
        <f t="array" aca="1" ref="BK85" ca="1">INDIRECT($A$1&amp;BK$1&amp;$A85)</f>
        <v>0</v>
      </c>
      <c r="BL85" cm="1">
        <f t="array" aca="1" ref="BL85" ca="1">INDIRECT($A$1&amp;BL$1&amp;$A85)</f>
        <v>0</v>
      </c>
      <c r="BM85" cm="1">
        <f t="array" aca="1" ref="BM85" ca="1">INDIRECT($A$1&amp;BM$1&amp;$A85)</f>
        <v>0</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0">
        <f t="shared" si="12"/>
        <v>71</v>
      </c>
      <c r="C86" t="str" cm="1">
        <f t="array" aca="1" ref="C86" ca="1">INDIRECT($A$1&amp;C$1&amp;$A86)</f>
        <v>marche_gounghin</v>
      </c>
      <c r="D86">
        <f t="shared" ca="1" si="10"/>
        <v>0</v>
      </c>
      <c r="E86">
        <f t="shared" ca="1" si="10"/>
        <v>0</v>
      </c>
      <c r="F86">
        <f t="shared" ca="1" si="10"/>
        <v>0</v>
      </c>
      <c r="G86">
        <f t="shared" ca="1" si="10"/>
        <v>0</v>
      </c>
      <c r="H86">
        <f t="shared" ca="1" si="10"/>
        <v>0</v>
      </c>
      <c r="I86">
        <f t="shared" ca="1" si="10"/>
        <v>0</v>
      </c>
      <c r="J86">
        <f t="shared" ca="1" si="10"/>
        <v>0</v>
      </c>
      <c r="K86">
        <f t="shared" ca="1" si="10"/>
        <v>0</v>
      </c>
      <c r="L86">
        <f t="shared" ca="1" si="10"/>
        <v>0</v>
      </c>
      <c r="M86">
        <f t="shared" ca="1" si="10"/>
        <v>0</v>
      </c>
      <c r="N86">
        <f t="shared" ca="1" si="10"/>
        <v>0</v>
      </c>
      <c r="P86" cm="1">
        <f t="array" aca="1" ref="P86" ca="1">INDIRECT($A$1&amp;P$1&amp;$A86)</f>
        <v>0</v>
      </c>
      <c r="Q86" cm="1">
        <f t="array" aca="1" ref="Q86" ca="1">INDIRECT($A$1&amp;Q$1&amp;$A86)</f>
        <v>0</v>
      </c>
      <c r="R86" cm="1">
        <f t="array" aca="1" ref="R86" ca="1">INDIRECT($A$1&amp;R$1&amp;$A86)</f>
        <v>0</v>
      </c>
      <c r="S86" cm="1">
        <f t="array" aca="1" ref="S86" ca="1">INDIRECT($A$1&amp;S$1&amp;$A86)</f>
        <v>0</v>
      </c>
      <c r="T86" cm="1">
        <f t="array" aca="1" ref="T86" ca="1">INDIRECT($A$1&amp;T$1&amp;$A86)</f>
        <v>0</v>
      </c>
      <c r="U86" cm="1">
        <f t="array" aca="1" ref="U86" ca="1">INDIRECT($A$1&amp;U$1&amp;$A86)</f>
        <v>0</v>
      </c>
      <c r="V86" cm="1">
        <f t="array" aca="1" ref="V86" ca="1">INDIRECT($A$1&amp;V$1&amp;$A86)</f>
        <v>0</v>
      </c>
      <c r="W86" cm="1">
        <f t="array" aca="1" ref="W86" ca="1">INDIRECT($A$1&amp;W$1&amp;$A86)</f>
        <v>0</v>
      </c>
      <c r="X86" cm="1">
        <f t="array" aca="1" ref="X86" ca="1">INDIRECT($A$1&amp;X$1&amp;$A86)</f>
        <v>0</v>
      </c>
      <c r="Y86" cm="1">
        <f t="array" aca="1" ref="Y86" ca="1">INDIRECT($A$1&amp;Y$1&amp;$A86)</f>
        <v>0</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cm="1">
        <f t="array" aca="1" ref="AI86" ca="1">INDIRECT($A$1&amp;AI$1&amp;$A86)</f>
        <v>0</v>
      </c>
      <c r="AJ86" t="str" cm="1">
        <f t="array" aca="1" ref="AJ86" ca="1">INDIRECT($A$1&amp;AJ$1&amp;$A86)</f>
        <v>disponible</v>
      </c>
      <c r="AK86" cm="1">
        <f t="array" aca="1" ref="AK86" ca="1">INDIRECT($A$1&amp;AK$1&amp;$A86)</f>
        <v>0</v>
      </c>
      <c r="AM86">
        <f t="shared" ca="1" si="13"/>
        <v>0</v>
      </c>
      <c r="AN86">
        <f t="shared" ca="1" si="13"/>
        <v>0</v>
      </c>
      <c r="AO86">
        <f t="shared" ca="1" si="13"/>
        <v>0</v>
      </c>
      <c r="AP86">
        <f t="shared" ca="1" si="13"/>
        <v>0</v>
      </c>
      <c r="AQ86">
        <f t="shared" ca="1" si="13"/>
        <v>0</v>
      </c>
      <c r="AR86">
        <f t="shared" ca="1" si="13"/>
        <v>0</v>
      </c>
      <c r="AS86">
        <f t="shared" ca="1" si="13"/>
        <v>0</v>
      </c>
      <c r="AU86" cm="1">
        <f t="array" aca="1" ref="AU86" ca="1">INDIRECT($A$1&amp;AU$1&amp;$A86)</f>
        <v>0</v>
      </c>
      <c r="AV86" cm="1">
        <f t="array" aca="1" ref="AV86" ca="1">INDIRECT($A$1&amp;AV$1&amp;$A86)</f>
        <v>0</v>
      </c>
      <c r="AW86" cm="1">
        <f t="array" aca="1" ref="AW86" ca="1">INDIRECT($A$1&amp;AW$1&amp;$A86)</f>
        <v>0</v>
      </c>
      <c r="AX86" cm="1">
        <f t="array" aca="1" ref="AX86" ca="1">INDIRECT($A$1&amp;AX$1&amp;$A86)</f>
        <v>0</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cm="1">
        <f t="array" aca="1" ref="BK86" ca="1">INDIRECT($A$1&amp;BK$1&amp;$A86)</f>
        <v>0</v>
      </c>
      <c r="BL86" cm="1">
        <f t="array" aca="1" ref="BL86" ca="1">INDIRECT($A$1&amp;BL$1&amp;$A86)</f>
        <v>0</v>
      </c>
      <c r="BM86" cm="1">
        <f t="array" aca="1" ref="BM86" ca="1">INDIRECT($A$1&amp;BM$1&amp;$A86)</f>
        <v>0</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0">
        <f t="shared" si="12"/>
        <v>72</v>
      </c>
      <c r="C87" t="str" cm="1">
        <f t="array" aca="1" ref="C87" ca="1">INDIRECT($A$1&amp;C$1&amp;$A87)</f>
        <v>marche_gounghin</v>
      </c>
      <c r="D87">
        <f t="shared" ca="1" si="10"/>
        <v>0</v>
      </c>
      <c r="E87">
        <f t="shared" ca="1" si="10"/>
        <v>0</v>
      </c>
      <c r="F87">
        <f t="shared" ca="1" si="10"/>
        <v>0</v>
      </c>
      <c r="G87">
        <f t="shared" ca="1" si="10"/>
        <v>0</v>
      </c>
      <c r="H87">
        <f t="shared" ca="1" si="10"/>
        <v>0</v>
      </c>
      <c r="I87">
        <f t="shared" ca="1" si="10"/>
        <v>0</v>
      </c>
      <c r="J87">
        <f t="shared" ca="1" si="10"/>
        <v>0</v>
      </c>
      <c r="K87">
        <f t="shared" ca="1" si="10"/>
        <v>0</v>
      </c>
      <c r="L87">
        <f t="shared" ca="1" si="10"/>
        <v>0</v>
      </c>
      <c r="M87">
        <f t="shared" ca="1" si="10"/>
        <v>0</v>
      </c>
      <c r="N87">
        <f t="shared" ca="1" si="10"/>
        <v>0</v>
      </c>
      <c r="P87" cm="1">
        <f t="array" aca="1" ref="P87" ca="1">INDIRECT($A$1&amp;P$1&amp;$A87)</f>
        <v>0</v>
      </c>
      <c r="Q87" cm="1">
        <f t="array" aca="1" ref="Q87" ca="1">INDIRECT($A$1&amp;Q$1&amp;$A87)</f>
        <v>0</v>
      </c>
      <c r="R87" cm="1">
        <f t="array" aca="1" ref="R87" ca="1">INDIRECT($A$1&amp;R$1&amp;$A87)</f>
        <v>0</v>
      </c>
      <c r="S87" cm="1">
        <f t="array" aca="1" ref="S87" ca="1">INDIRECT($A$1&amp;S$1&amp;$A87)</f>
        <v>0</v>
      </c>
      <c r="T87" t="str" cm="1">
        <f t="array" aca="1" ref="T87" ca="1">INDIRECT($A$1&amp;T$1&amp;$A87)</f>
        <v>disponible</v>
      </c>
      <c r="U87" t="str" cm="1">
        <f t="array" aca="1" ref="U87" ca="1">INDIRECT($A$1&amp;U$1&amp;$A87)</f>
        <v>disponible</v>
      </c>
      <c r="V87" t="str" cm="1">
        <f t="array" aca="1" ref="V87" ca="1">INDIRECT($A$1&amp;V$1&amp;$A87)</f>
        <v>disponible</v>
      </c>
      <c r="W87" cm="1">
        <f t="array" aca="1" ref="W87" ca="1">INDIRECT($A$1&amp;W$1&amp;$A87)</f>
        <v>0</v>
      </c>
      <c r="X87" cm="1">
        <f t="array" aca="1" ref="X87" ca="1">INDIRECT($A$1&amp;X$1&amp;$A87)</f>
        <v>0</v>
      </c>
      <c r="Y87" cm="1">
        <f t="array" aca="1" ref="Y87" ca="1">INDIRECT($A$1&amp;Y$1&amp;$A87)</f>
        <v>0</v>
      </c>
      <c r="Z87" cm="1">
        <f t="array" aca="1" ref="Z87" ca="1">INDIRECT($A$1&amp;Z$1&amp;$A87)</f>
        <v>0</v>
      </c>
      <c r="AA87" cm="1">
        <f t="array" aca="1" ref="AA87" ca="1">INDIRECT($A$1&amp;AA$1&amp;$A87)</f>
        <v>0</v>
      </c>
      <c r="AB87" cm="1">
        <f t="array" aca="1" ref="AB87" ca="1">INDIRECT($A$1&amp;AB$1&amp;$A87)</f>
        <v>0</v>
      </c>
      <c r="AC87" cm="1">
        <f t="array" aca="1" ref="AC87" ca="1">INDIRECT($A$1&amp;AC$1&amp;$A87)</f>
        <v>0</v>
      </c>
      <c r="AD87" cm="1">
        <f t="array" aca="1" ref="AD87" ca="1">INDIRECT($A$1&amp;AD$1&amp;$A87)</f>
        <v>0</v>
      </c>
      <c r="AE87" cm="1">
        <f t="array" aca="1" ref="AE87" ca="1">INDIRECT($A$1&amp;AE$1&amp;$A87)</f>
        <v>0</v>
      </c>
      <c r="AF87" cm="1">
        <f t="array" aca="1" ref="AF87" ca="1">INDIRECT($A$1&amp;AF$1&amp;$A87)</f>
        <v>0</v>
      </c>
      <c r="AG87" cm="1">
        <f t="array" aca="1" ref="AG87" ca="1">INDIRECT($A$1&amp;AG$1&amp;$A87)</f>
        <v>0</v>
      </c>
      <c r="AH87" cm="1">
        <f t="array" aca="1" ref="AH87" ca="1">INDIRECT($A$1&amp;AH$1&amp;$A87)</f>
        <v>0</v>
      </c>
      <c r="AI87" cm="1">
        <f t="array" aca="1" ref="AI87" ca="1">INDIRECT($A$1&amp;AI$1&amp;$A87)</f>
        <v>0</v>
      </c>
      <c r="AJ87" cm="1">
        <f t="array" aca="1" ref="AJ87" ca="1">INDIRECT($A$1&amp;AJ$1&amp;$A87)</f>
        <v>0</v>
      </c>
      <c r="AK87" cm="1">
        <f t="array" aca="1" ref="AK87" ca="1">INDIRECT($A$1&amp;AK$1&amp;$A87)</f>
        <v>0</v>
      </c>
      <c r="AM87">
        <f t="shared" ca="1" si="13"/>
        <v>0</v>
      </c>
      <c r="AN87">
        <f t="shared" ca="1" si="13"/>
        <v>0</v>
      </c>
      <c r="AO87">
        <f t="shared" ca="1" si="13"/>
        <v>0</v>
      </c>
      <c r="AP87">
        <f t="shared" ca="1" si="13"/>
        <v>0</v>
      </c>
      <c r="AQ87">
        <f t="shared" ca="1" si="13"/>
        <v>0</v>
      </c>
      <c r="AR87">
        <f t="shared" ca="1" si="13"/>
        <v>0</v>
      </c>
      <c r="AS87">
        <f t="shared" ca="1" si="13"/>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cm="1">
        <f t="array" aca="1" ref="BC87" ca="1">INDIRECT($A$1&amp;BC$1&amp;$A87)</f>
        <v>0</v>
      </c>
      <c r="BD87" cm="1">
        <f t="array" aca="1" ref="BD87" ca="1">INDIRECT($A$1&amp;BD$1&amp;$A87)</f>
        <v>0</v>
      </c>
      <c r="BE87" cm="1">
        <f t="array" aca="1" ref="BE87" ca="1">INDIRECT($A$1&amp;BE$1&amp;$A87)</f>
        <v>0</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cm="1">
        <f t="array" aca="1" ref="BO87" ca="1">INDIRECT($A$1&amp;BO$1&amp;$A87)</f>
        <v>0</v>
      </c>
      <c r="BP87" cm="1">
        <f t="array" aca="1" ref="BP87" ca="1">INDIRECT($A$1&amp;BP$1&amp;$A87)</f>
        <v>0</v>
      </c>
      <c r="BQ87" cm="1">
        <f t="array" aca="1" ref="BQ87" ca="1">INDIRECT($A$1&amp;BQ$1&amp;$A87)</f>
        <v>0</v>
      </c>
      <c r="BR87" cm="1">
        <f t="array" aca="1" ref="BR87" ca="1">INDIRECT($A$1&amp;BR$1&amp;$A87)</f>
        <v>0</v>
      </c>
      <c r="BS87" cm="1">
        <f t="array" aca="1" ref="BS87" ca="1">INDIRECT($A$1&amp;BS$1&amp;$A87)</f>
        <v>0</v>
      </c>
      <c r="BT87" cm="1">
        <f t="array" aca="1" ref="BT87" ca="1">INDIRECT($A$1&amp;BT$1&amp;$A87)</f>
        <v>0</v>
      </c>
      <c r="BU87" cm="1">
        <f t="array" aca="1" ref="BU87" ca="1">INDIRECT($A$1&amp;BU$1&amp;$A87)</f>
        <v>0</v>
      </c>
    </row>
    <row r="88" spans="1:73" x14ac:dyDescent="0.35">
      <c r="A88" s="60">
        <f t="shared" si="12"/>
        <v>73</v>
      </c>
      <c r="C88" t="str" cm="1">
        <f t="array" aca="1" ref="C88" ca="1">INDIRECT($A$1&amp;C$1&amp;$A88)</f>
        <v>marche_gounghin</v>
      </c>
      <c r="D88">
        <f t="shared" ca="1" si="10"/>
        <v>0</v>
      </c>
      <c r="E88">
        <f t="shared" ca="1" si="10"/>
        <v>0</v>
      </c>
      <c r="F88">
        <f t="shared" ca="1" si="10"/>
        <v>0</v>
      </c>
      <c r="G88">
        <f t="shared" ca="1" si="10"/>
        <v>0</v>
      </c>
      <c r="H88">
        <f t="shared" ca="1" si="10"/>
        <v>0</v>
      </c>
      <c r="I88">
        <f t="shared" ca="1" si="10"/>
        <v>0</v>
      </c>
      <c r="J88">
        <f t="shared" ca="1" si="10"/>
        <v>0</v>
      </c>
      <c r="K88">
        <f t="shared" ca="1" si="10"/>
        <v>0</v>
      </c>
      <c r="L88">
        <f t="shared" ca="1" si="10"/>
        <v>0</v>
      </c>
      <c r="M88">
        <f t="shared" ca="1" si="10"/>
        <v>0</v>
      </c>
      <c r="N88">
        <f t="shared" ca="1" si="10"/>
        <v>0</v>
      </c>
      <c r="P88" cm="1">
        <f t="array" aca="1" ref="P88" ca="1">INDIRECT($A$1&amp;P$1&amp;$A88)</f>
        <v>0</v>
      </c>
      <c r="Q88" cm="1">
        <f t="array" aca="1" ref="Q88" ca="1">INDIRECT($A$1&amp;Q$1&amp;$A88)</f>
        <v>0</v>
      </c>
      <c r="R88" cm="1">
        <f t="array" aca="1" ref="R88" ca="1">INDIRECT($A$1&amp;R$1&amp;$A88)</f>
        <v>0</v>
      </c>
      <c r="S88" cm="1">
        <f t="array" aca="1" ref="S88" ca="1">INDIRECT($A$1&amp;S$1&amp;$A88)</f>
        <v>0</v>
      </c>
      <c r="T88" cm="1">
        <f t="array" aca="1" ref="T88" ca="1">INDIRECT($A$1&amp;T$1&amp;$A88)</f>
        <v>0</v>
      </c>
      <c r="U88" cm="1">
        <f t="array" aca="1" ref="U88" ca="1">INDIRECT($A$1&amp;U$1&amp;$A88)</f>
        <v>0</v>
      </c>
      <c r="V88" cm="1">
        <f t="array" aca="1" ref="V88" ca="1">INDIRECT($A$1&amp;V$1&amp;$A88)</f>
        <v>0</v>
      </c>
      <c r="W88" cm="1">
        <f t="array" aca="1" ref="W88" ca="1">INDIRECT($A$1&amp;W$1&amp;$A88)</f>
        <v>0</v>
      </c>
      <c r="X88" cm="1">
        <f t="array" aca="1" ref="X88" ca="1">INDIRECT($A$1&amp;X$1&amp;$A88)</f>
        <v>0</v>
      </c>
      <c r="Y88" cm="1">
        <f t="array" aca="1" ref="Y88" ca="1">INDIRECT($A$1&amp;Y$1&amp;$A88)</f>
        <v>0</v>
      </c>
      <c r="Z88" cm="1">
        <f t="array" aca="1" ref="Z88" ca="1">INDIRECT($A$1&amp;Z$1&amp;$A88)</f>
        <v>0</v>
      </c>
      <c r="AA88" cm="1">
        <f t="array" aca="1" ref="AA88" ca="1">INDIRECT($A$1&amp;AA$1&amp;$A88)</f>
        <v>0</v>
      </c>
      <c r="AB88" cm="1">
        <f t="array" aca="1" ref="AB88" ca="1">INDIRECT($A$1&amp;AB$1&amp;$A88)</f>
        <v>0</v>
      </c>
      <c r="AC88" cm="1">
        <f t="array" aca="1" ref="AC88" ca="1">INDIRECT($A$1&amp;AC$1&amp;$A88)</f>
        <v>0</v>
      </c>
      <c r="AD88" cm="1">
        <f t="array" aca="1" ref="AD88" ca="1">INDIRECT($A$1&amp;AD$1&amp;$A88)</f>
        <v>0</v>
      </c>
      <c r="AE88" cm="1">
        <f t="array" aca="1" ref="AE88" ca="1">INDIRECT($A$1&amp;AE$1&amp;$A88)</f>
        <v>0</v>
      </c>
      <c r="AF88" t="str" cm="1">
        <f t="array" aca="1" ref="AF88" ca="1">INDIRECT($A$1&amp;AF$1&amp;$A88)</f>
        <v>disponible</v>
      </c>
      <c r="AG88" cm="1">
        <f t="array" aca="1" ref="AG88" ca="1">INDIRECT($A$1&amp;AG$1&amp;$A88)</f>
        <v>0</v>
      </c>
      <c r="AH88" cm="1">
        <f t="array" aca="1" ref="AH88" ca="1">INDIRECT($A$1&amp;AH$1&amp;$A88)</f>
        <v>0</v>
      </c>
      <c r="AI88" cm="1">
        <f t="array" aca="1" ref="AI88" ca="1">INDIRECT($A$1&amp;AI$1&amp;$A88)</f>
        <v>0</v>
      </c>
      <c r="AJ88" cm="1">
        <f t="array" aca="1" ref="AJ88" ca="1">INDIRECT($A$1&amp;AJ$1&amp;$A88)</f>
        <v>0</v>
      </c>
      <c r="AK88" cm="1">
        <f t="array" aca="1" ref="AK88" ca="1">INDIRECT($A$1&amp;AK$1&amp;$A88)</f>
        <v>0</v>
      </c>
      <c r="AM88">
        <f t="shared" ca="1" si="13"/>
        <v>0</v>
      </c>
      <c r="AN88">
        <f t="shared" ca="1" si="13"/>
        <v>0</v>
      </c>
      <c r="AO88">
        <f t="shared" ca="1" si="13"/>
        <v>0</v>
      </c>
      <c r="AP88">
        <f t="shared" ca="1" si="13"/>
        <v>0</v>
      </c>
      <c r="AQ88">
        <f t="shared" ca="1" si="13"/>
        <v>0</v>
      </c>
      <c r="AR88">
        <f t="shared" ca="1" si="13"/>
        <v>0</v>
      </c>
      <c r="AS88">
        <f t="shared" ca="1" si="13"/>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cm="1">
        <f t="array" aca="1" ref="BC88" ca="1">INDIRECT($A$1&amp;BC$1&amp;$A88)</f>
        <v>0</v>
      </c>
      <c r="BD88" cm="1">
        <f t="array" aca="1" ref="BD88" ca="1">INDIRECT($A$1&amp;BD$1&amp;$A88)</f>
        <v>0</v>
      </c>
      <c r="BE88" cm="1">
        <f t="array" aca="1" ref="BE88" ca="1">INDIRECT($A$1&amp;BE$1&amp;$A88)</f>
        <v>0</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cm="1">
        <f t="array" aca="1" ref="BO88" ca="1">INDIRECT($A$1&amp;BO$1&amp;$A88)</f>
        <v>0</v>
      </c>
      <c r="BP88" cm="1">
        <f t="array" aca="1" ref="BP88" ca="1">INDIRECT($A$1&amp;BP$1&amp;$A88)</f>
        <v>0</v>
      </c>
      <c r="BQ88" cm="1">
        <f t="array" aca="1" ref="BQ88" ca="1">INDIRECT($A$1&amp;BQ$1&amp;$A88)</f>
        <v>0</v>
      </c>
      <c r="BR88" cm="1">
        <f t="array" aca="1" ref="BR88" ca="1">INDIRECT($A$1&amp;BR$1&amp;$A88)</f>
        <v>0</v>
      </c>
      <c r="BS88" cm="1">
        <f t="array" aca="1" ref="BS88" ca="1">INDIRECT($A$1&amp;BS$1&amp;$A88)</f>
        <v>0</v>
      </c>
      <c r="BT88" cm="1">
        <f t="array" aca="1" ref="BT88" ca="1">INDIRECT($A$1&amp;BT$1&amp;$A88)</f>
        <v>0</v>
      </c>
      <c r="BU88" cm="1">
        <f t="array" aca="1" ref="BU88" ca="1">INDIRECT($A$1&amp;BU$1&amp;$A88)</f>
        <v>0</v>
      </c>
    </row>
    <row r="89" spans="1:73" x14ac:dyDescent="0.35">
      <c r="A89" s="60">
        <f t="shared" si="12"/>
        <v>74</v>
      </c>
      <c r="C89" t="str" cm="1">
        <f t="array" aca="1" ref="C89" ca="1">INDIRECT($A$1&amp;C$1&amp;$A89)</f>
        <v>marche_gounghin</v>
      </c>
      <c r="D89">
        <f t="shared" ca="1" si="10"/>
        <v>0</v>
      </c>
      <c r="E89">
        <f t="shared" ca="1" si="10"/>
        <v>0</v>
      </c>
      <c r="F89">
        <f t="shared" ca="1" si="10"/>
        <v>0</v>
      </c>
      <c r="G89">
        <f t="shared" ca="1" si="10"/>
        <v>0</v>
      </c>
      <c r="H89">
        <f t="shared" ca="1" si="10"/>
        <v>0</v>
      </c>
      <c r="I89">
        <f t="shared" ca="1" si="10"/>
        <v>0</v>
      </c>
      <c r="J89">
        <f t="shared" ca="1" si="10"/>
        <v>0</v>
      </c>
      <c r="K89">
        <f t="shared" ca="1" si="10"/>
        <v>0</v>
      </c>
      <c r="L89">
        <f t="shared" ca="1" si="10"/>
        <v>0</v>
      </c>
      <c r="M89">
        <f t="shared" ca="1" si="10"/>
        <v>0</v>
      </c>
      <c r="N89">
        <f t="shared" ca="1" si="10"/>
        <v>0</v>
      </c>
      <c r="P89" cm="1">
        <f t="array" aca="1" ref="P89" ca="1">INDIRECT($A$1&amp;P$1&amp;$A89)</f>
        <v>0</v>
      </c>
      <c r="Q89" cm="1">
        <f t="array" aca="1" ref="Q89" ca="1">INDIRECT($A$1&amp;Q$1&amp;$A89)</f>
        <v>0</v>
      </c>
      <c r="R89" cm="1">
        <f t="array" aca="1" ref="R89" ca="1">INDIRECT($A$1&amp;R$1&amp;$A89)</f>
        <v>0</v>
      </c>
      <c r="S89" cm="1">
        <f t="array" aca="1" ref="S89" ca="1">INDIRECT($A$1&amp;S$1&amp;$A89)</f>
        <v>0</v>
      </c>
      <c r="T89" cm="1">
        <f t="array" aca="1" ref="T89" ca="1">INDIRECT($A$1&amp;T$1&amp;$A89)</f>
        <v>0</v>
      </c>
      <c r="U89" cm="1">
        <f t="array" aca="1" ref="U89" ca="1">INDIRECT($A$1&amp;U$1&amp;$A89)</f>
        <v>0</v>
      </c>
      <c r="V89" cm="1">
        <f t="array" aca="1" ref="V89" ca="1">INDIRECT($A$1&amp;V$1&amp;$A89)</f>
        <v>0</v>
      </c>
      <c r="W89" cm="1">
        <f t="array" aca="1" ref="W89" ca="1">INDIRECT($A$1&amp;W$1&amp;$A89)</f>
        <v>0</v>
      </c>
      <c r="X89" cm="1">
        <f t="array" aca="1" ref="X89" ca="1">INDIRECT($A$1&amp;X$1&amp;$A89)</f>
        <v>0</v>
      </c>
      <c r="Y89" cm="1">
        <f t="array" aca="1" ref="Y89" ca="1">INDIRECT($A$1&amp;Y$1&amp;$A89)</f>
        <v>0</v>
      </c>
      <c r="Z89" cm="1">
        <f t="array" aca="1" ref="Z89" ca="1">INDIRECT($A$1&amp;Z$1&amp;$A89)</f>
        <v>0</v>
      </c>
      <c r="AA89" cm="1">
        <f t="array" aca="1" ref="AA89" ca="1">INDIRECT($A$1&amp;AA$1&amp;$A89)</f>
        <v>0</v>
      </c>
      <c r="AB89" t="str" cm="1">
        <f t="array" aca="1" ref="AB89" ca="1">INDIRECT($A$1&amp;AB$1&amp;$A89)</f>
        <v>disponible</v>
      </c>
      <c r="AC89" cm="1">
        <f t="array" aca="1" ref="AC89" ca="1">INDIRECT($A$1&amp;AC$1&amp;$A89)</f>
        <v>0</v>
      </c>
      <c r="AD89" cm="1">
        <f t="array" aca="1" ref="AD89" ca="1">INDIRECT($A$1&amp;AD$1&amp;$A89)</f>
        <v>0</v>
      </c>
      <c r="AE89" cm="1">
        <f t="array" aca="1" ref="AE89" ca="1">INDIRECT($A$1&amp;AE$1&amp;$A89)</f>
        <v>0</v>
      </c>
      <c r="AF89" cm="1">
        <f t="array" aca="1" ref="AF89" ca="1">INDIRECT($A$1&amp;AF$1&amp;$A89)</f>
        <v>0</v>
      </c>
      <c r="AG89" cm="1">
        <f t="array" aca="1" ref="AG89" ca="1">INDIRECT($A$1&amp;AG$1&amp;$A89)</f>
        <v>0</v>
      </c>
      <c r="AH89" cm="1">
        <f t="array" aca="1" ref="AH89" ca="1">INDIRECT($A$1&amp;AH$1&amp;$A89)</f>
        <v>0</v>
      </c>
      <c r="AI89" cm="1">
        <f t="array" aca="1" ref="AI89" ca="1">INDIRECT($A$1&amp;AI$1&amp;$A89)</f>
        <v>0</v>
      </c>
      <c r="AJ89" cm="1">
        <f t="array" aca="1" ref="AJ89" ca="1">INDIRECT($A$1&amp;AJ$1&amp;$A89)</f>
        <v>0</v>
      </c>
      <c r="AK89" cm="1">
        <f t="array" aca="1" ref="AK89" ca="1">INDIRECT($A$1&amp;AK$1&amp;$A89)</f>
        <v>0</v>
      </c>
      <c r="AM89">
        <f t="shared" ca="1" si="13"/>
        <v>0</v>
      </c>
      <c r="AN89">
        <f t="shared" ca="1" si="13"/>
        <v>0</v>
      </c>
      <c r="AO89">
        <f t="shared" ca="1" si="13"/>
        <v>0</v>
      </c>
      <c r="AP89">
        <f t="shared" ca="1" si="13"/>
        <v>0</v>
      </c>
      <c r="AQ89">
        <f t="shared" ca="1" si="13"/>
        <v>0</v>
      </c>
      <c r="AR89">
        <f t="shared" ca="1" si="13"/>
        <v>0</v>
      </c>
      <c r="AS89">
        <f t="shared" ca="1" si="13"/>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cm="1">
        <f t="array" aca="1" ref="BE89" ca="1">INDIRECT($A$1&amp;BE$1&amp;$A89)</f>
        <v>0</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cm="1">
        <f t="array" aca="1" ref="BQ89" ca="1">INDIRECT($A$1&amp;BQ$1&amp;$A89)</f>
        <v>0</v>
      </c>
      <c r="BR89" cm="1">
        <f t="array" aca="1" ref="BR89" ca="1">INDIRECT($A$1&amp;BR$1&amp;$A89)</f>
        <v>0</v>
      </c>
      <c r="BS89" cm="1">
        <f t="array" aca="1" ref="BS89" ca="1">INDIRECT($A$1&amp;BS$1&amp;$A89)</f>
        <v>0</v>
      </c>
      <c r="BT89" cm="1">
        <f t="array" aca="1" ref="BT89" ca="1">INDIRECT($A$1&amp;BT$1&amp;$A89)</f>
        <v>0</v>
      </c>
      <c r="BU89" cm="1">
        <f t="array" aca="1" ref="BU89" ca="1">INDIRECT($A$1&amp;BU$1&amp;$A89)</f>
        <v>0</v>
      </c>
    </row>
    <row r="90" spans="1:73" x14ac:dyDescent="0.35">
      <c r="A90" s="60">
        <f t="shared" si="12"/>
        <v>75</v>
      </c>
      <c r="C90" t="str" cm="1">
        <f t="array" aca="1" ref="C90" ca="1">INDIRECT($A$1&amp;C$1&amp;$A90)</f>
        <v>marche_gounghin</v>
      </c>
      <c r="D90">
        <f t="shared" ca="1" si="10"/>
        <v>0</v>
      </c>
      <c r="E90">
        <f t="shared" ca="1" si="10"/>
        <v>0</v>
      </c>
      <c r="F90">
        <f t="shared" ca="1" si="10"/>
        <v>0</v>
      </c>
      <c r="G90">
        <f t="shared" ca="1" si="10"/>
        <v>0</v>
      </c>
      <c r="H90">
        <f t="shared" ca="1" si="10"/>
        <v>0</v>
      </c>
      <c r="I90">
        <f t="shared" ca="1" si="10"/>
        <v>0</v>
      </c>
      <c r="J90">
        <f t="shared" ca="1" si="10"/>
        <v>0</v>
      </c>
      <c r="K90">
        <f t="shared" ca="1" si="10"/>
        <v>0</v>
      </c>
      <c r="L90">
        <f t="shared" ca="1" si="10"/>
        <v>0</v>
      </c>
      <c r="M90">
        <f t="shared" ca="1" si="10"/>
        <v>0</v>
      </c>
      <c r="N90">
        <f t="shared" ca="1" si="10"/>
        <v>0</v>
      </c>
      <c r="P90" cm="1">
        <f t="array" aca="1" ref="P90" ca="1">INDIRECT($A$1&amp;P$1&amp;$A90)</f>
        <v>0</v>
      </c>
      <c r="Q90" cm="1">
        <f t="array" aca="1" ref="Q90" ca="1">INDIRECT($A$1&amp;Q$1&amp;$A90)</f>
        <v>0</v>
      </c>
      <c r="R90" cm="1">
        <f t="array" aca="1" ref="R90" ca="1">INDIRECT($A$1&amp;R$1&amp;$A90)</f>
        <v>0</v>
      </c>
      <c r="S90" cm="1">
        <f t="array" aca="1" ref="S90" ca="1">INDIRECT($A$1&amp;S$1&amp;$A90)</f>
        <v>0</v>
      </c>
      <c r="T90" cm="1">
        <f t="array" aca="1" ref="T90" ca="1">INDIRECT($A$1&amp;T$1&amp;$A90)</f>
        <v>0</v>
      </c>
      <c r="U90" cm="1">
        <f t="array" aca="1" ref="U90" ca="1">INDIRECT($A$1&amp;U$1&amp;$A90)</f>
        <v>0</v>
      </c>
      <c r="V90" cm="1">
        <f t="array" aca="1" ref="V90" ca="1">INDIRECT($A$1&amp;V$1&amp;$A90)</f>
        <v>0</v>
      </c>
      <c r="W90" cm="1">
        <f t="array" aca="1" ref="W90" ca="1">INDIRECT($A$1&amp;W$1&amp;$A90)</f>
        <v>0</v>
      </c>
      <c r="X90" cm="1">
        <f t="array" aca="1" ref="X90" ca="1">INDIRECT($A$1&amp;X$1&amp;$A90)</f>
        <v>0</v>
      </c>
      <c r="Y90" cm="1">
        <f t="array" aca="1" ref="Y90" ca="1">INDIRECT($A$1&amp;Y$1&amp;$A90)</f>
        <v>0</v>
      </c>
      <c r="Z90" t="str" cm="1">
        <f t="array" aca="1" ref="Z90" ca="1">INDIRECT($A$1&amp;Z$1&amp;$A90)</f>
        <v>disponible</v>
      </c>
      <c r="AA90" t="str" cm="1">
        <f t="array" aca="1" ref="AA90" ca="1">INDIRECT($A$1&amp;AA$1&amp;$A90)</f>
        <v>disponible</v>
      </c>
      <c r="AB90" cm="1">
        <f t="array" aca="1" ref="AB90" ca="1">INDIRECT($A$1&amp;AB$1&amp;$A90)</f>
        <v>0</v>
      </c>
      <c r="AC90" cm="1">
        <f t="array" aca="1" ref="AC90" ca="1">INDIRECT($A$1&amp;AC$1&amp;$A90)</f>
        <v>0</v>
      </c>
      <c r="AD90" cm="1">
        <f t="array" aca="1" ref="AD90" ca="1">INDIRECT($A$1&amp;AD$1&amp;$A90)</f>
        <v>0</v>
      </c>
      <c r="AE90" cm="1">
        <f t="array" aca="1" ref="AE90" ca="1">INDIRECT($A$1&amp;AE$1&amp;$A90)</f>
        <v>0</v>
      </c>
      <c r="AF90" cm="1">
        <f t="array" aca="1" ref="AF90" ca="1">INDIRECT($A$1&amp;AF$1&amp;$A90)</f>
        <v>0</v>
      </c>
      <c r="AG90" cm="1">
        <f t="array" aca="1" ref="AG90" ca="1">INDIRECT($A$1&amp;AG$1&amp;$A90)</f>
        <v>0</v>
      </c>
      <c r="AH90" cm="1">
        <f t="array" aca="1" ref="AH90" ca="1">INDIRECT($A$1&amp;AH$1&amp;$A90)</f>
        <v>0</v>
      </c>
      <c r="AI90" cm="1">
        <f t="array" aca="1" ref="AI90" ca="1">INDIRECT($A$1&amp;AI$1&amp;$A90)</f>
        <v>0</v>
      </c>
      <c r="AJ90" cm="1">
        <f t="array" aca="1" ref="AJ90" ca="1">INDIRECT($A$1&amp;AJ$1&amp;$A90)</f>
        <v>0</v>
      </c>
      <c r="AK90" cm="1">
        <f t="array" aca="1" ref="AK90" ca="1">INDIRECT($A$1&amp;AK$1&amp;$A90)</f>
        <v>0</v>
      </c>
      <c r="AM90">
        <f t="shared" ca="1" si="13"/>
        <v>0</v>
      </c>
      <c r="AN90">
        <f t="shared" ca="1" si="13"/>
        <v>0</v>
      </c>
      <c r="AO90">
        <f t="shared" ca="1" si="13"/>
        <v>0</v>
      </c>
      <c r="AP90">
        <f t="shared" ca="1" si="13"/>
        <v>0</v>
      </c>
      <c r="AQ90">
        <f t="shared" ca="1" si="13"/>
        <v>0</v>
      </c>
      <c r="AR90">
        <f t="shared" ca="1" si="13"/>
        <v>0</v>
      </c>
      <c r="AS90">
        <f t="shared" ca="1" si="13"/>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cm="1">
        <f t="array" aca="1" ref="BH90" ca="1">INDIRECT($A$1&amp;BH$1&amp;$A90)</f>
        <v>0</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0">
        <f t="shared" si="12"/>
        <v>76</v>
      </c>
      <c r="C91" t="str" cm="1">
        <f t="array" aca="1" ref="C91" ca="1">INDIRECT($A$1&amp;C$1&amp;$A91)</f>
        <v>marche_gounghin</v>
      </c>
      <c r="D91">
        <f t="shared" ca="1" si="10"/>
        <v>0</v>
      </c>
      <c r="E91">
        <f t="shared" ca="1" si="10"/>
        <v>0</v>
      </c>
      <c r="F91">
        <f t="shared" ca="1" si="10"/>
        <v>0</v>
      </c>
      <c r="G91">
        <f t="shared" ca="1" si="10"/>
        <v>0</v>
      </c>
      <c r="H91">
        <f t="shared" ca="1" si="10"/>
        <v>0</v>
      </c>
      <c r="I91">
        <f t="shared" ca="1" si="10"/>
        <v>0</v>
      </c>
      <c r="J91">
        <f t="shared" ca="1" si="10"/>
        <v>0</v>
      </c>
      <c r="K91">
        <f t="shared" ca="1" si="10"/>
        <v>0</v>
      </c>
      <c r="L91">
        <f t="shared" ca="1" si="10"/>
        <v>0</v>
      </c>
      <c r="M91">
        <f t="shared" ca="1" si="10"/>
        <v>0</v>
      </c>
      <c r="N91">
        <f t="shared" ca="1" si="10"/>
        <v>0</v>
      </c>
      <c r="P91" cm="1">
        <f t="array" aca="1" ref="P91" ca="1">INDIRECT($A$1&amp;P$1&amp;$A91)</f>
        <v>0</v>
      </c>
      <c r="Q91" cm="1">
        <f t="array" aca="1" ref="Q91" ca="1">INDIRECT($A$1&amp;Q$1&amp;$A91)</f>
        <v>0</v>
      </c>
      <c r="R91" cm="1">
        <f t="array" aca="1" ref="R91" ca="1">INDIRECT($A$1&amp;R$1&amp;$A91)</f>
        <v>0</v>
      </c>
      <c r="S91" cm="1">
        <f t="array" aca="1" ref="S91" ca="1">INDIRECT($A$1&amp;S$1&amp;$A91)</f>
        <v>0</v>
      </c>
      <c r="T91" cm="1">
        <f t="array" aca="1" ref="T91" ca="1">INDIRECT($A$1&amp;T$1&amp;$A91)</f>
        <v>0</v>
      </c>
      <c r="U91" cm="1">
        <f t="array" aca="1" ref="U91" ca="1">INDIRECT($A$1&amp;U$1&amp;$A91)</f>
        <v>0</v>
      </c>
      <c r="V91" cm="1">
        <f t="array" aca="1" ref="V91" ca="1">INDIRECT($A$1&amp;V$1&amp;$A91)</f>
        <v>0</v>
      </c>
      <c r="W91" cm="1">
        <f t="array" aca="1" ref="W91" ca="1">INDIRECT($A$1&amp;W$1&amp;$A91)</f>
        <v>0</v>
      </c>
      <c r="X91" cm="1">
        <f t="array" aca="1" ref="X91" ca="1">INDIRECT($A$1&amp;X$1&amp;$A91)</f>
        <v>0</v>
      </c>
      <c r="Y91" cm="1">
        <f t="array" aca="1" ref="Y91" ca="1">INDIRECT($A$1&amp;Y$1&amp;$A91)</f>
        <v>0</v>
      </c>
      <c r="Z91" cm="1">
        <f t="array" aca="1" ref="Z91" ca="1">INDIRECT($A$1&amp;Z$1&amp;$A91)</f>
        <v>0</v>
      </c>
      <c r="AA91" cm="1">
        <f t="array" aca="1" ref="AA91" ca="1">INDIRECT($A$1&amp;AA$1&amp;$A91)</f>
        <v>0</v>
      </c>
      <c r="AB91" cm="1">
        <f t="array" aca="1" ref="AB91" ca="1">INDIRECT($A$1&amp;AB$1&amp;$A91)</f>
        <v>0</v>
      </c>
      <c r="AC91" cm="1">
        <f t="array" aca="1" ref="AC91" ca="1">INDIRECT($A$1&amp;AC$1&amp;$A91)</f>
        <v>0</v>
      </c>
      <c r="AD91" cm="1">
        <f t="array" aca="1" ref="AD91" ca="1">INDIRECT($A$1&amp;AD$1&amp;$A91)</f>
        <v>0</v>
      </c>
      <c r="AE91" cm="1">
        <f t="array" aca="1" ref="AE91" ca="1">INDIRECT($A$1&amp;AE$1&amp;$A91)</f>
        <v>0</v>
      </c>
      <c r="AF91" cm="1">
        <f t="array" aca="1" ref="AF91" ca="1">INDIRECT($A$1&amp;AF$1&amp;$A91)</f>
        <v>0</v>
      </c>
      <c r="AG91" cm="1">
        <f t="array" aca="1" ref="AG91" ca="1">INDIRECT($A$1&amp;AG$1&amp;$A91)</f>
        <v>0</v>
      </c>
      <c r="AH91" cm="1">
        <f t="array" aca="1" ref="AH91" ca="1">INDIRECT($A$1&amp;AH$1&amp;$A91)</f>
        <v>0</v>
      </c>
      <c r="AI91" cm="1">
        <f t="array" aca="1" ref="AI91" ca="1">INDIRECT($A$1&amp;AI$1&amp;$A91)</f>
        <v>0</v>
      </c>
      <c r="AJ91" t="str" cm="1">
        <f t="array" aca="1" ref="AJ91" ca="1">INDIRECT($A$1&amp;AJ$1&amp;$A91)</f>
        <v>disponible</v>
      </c>
      <c r="AK91" cm="1">
        <f t="array" aca="1" ref="AK91" ca="1">INDIRECT($A$1&amp;AK$1&amp;$A91)</f>
        <v>0</v>
      </c>
      <c r="AM91">
        <f t="shared" ca="1" si="13"/>
        <v>0</v>
      </c>
      <c r="AN91">
        <f t="shared" ca="1" si="13"/>
        <v>0</v>
      </c>
      <c r="AO91">
        <f t="shared" ca="1" si="13"/>
        <v>0</v>
      </c>
      <c r="AP91">
        <f t="shared" ca="1" si="13"/>
        <v>0</v>
      </c>
      <c r="AQ91">
        <f t="shared" ca="1" si="13"/>
        <v>0</v>
      </c>
      <c r="AR91">
        <f t="shared" ca="1" si="13"/>
        <v>0</v>
      </c>
      <c r="AS91">
        <f t="shared" ca="1" si="13"/>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cm="1">
        <f t="array" aca="1" ref="BH91" ca="1">INDIRECT($A$1&amp;BH$1&amp;$A91)</f>
        <v>0</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0">
        <f t="shared" si="12"/>
        <v>77</v>
      </c>
      <c r="C92" t="str" cm="1">
        <f t="array" aca="1" ref="C92" ca="1">INDIRECT($A$1&amp;C$1&amp;$A92)</f>
        <v>marche_gounghin</v>
      </c>
      <c r="D92">
        <f t="shared" ca="1" si="10"/>
        <v>0</v>
      </c>
      <c r="E92">
        <f t="shared" ca="1" si="10"/>
        <v>0</v>
      </c>
      <c r="F92">
        <f t="shared" ca="1" si="10"/>
        <v>0</v>
      </c>
      <c r="G92">
        <f t="shared" ca="1" si="10"/>
        <v>0</v>
      </c>
      <c r="H92">
        <f t="shared" ca="1" si="10"/>
        <v>0</v>
      </c>
      <c r="I92">
        <f t="shared" ca="1" si="10"/>
        <v>0</v>
      </c>
      <c r="J92">
        <f t="shared" ca="1" si="10"/>
        <v>0</v>
      </c>
      <c r="K92">
        <f t="shared" ca="1" si="10"/>
        <v>0</v>
      </c>
      <c r="L92">
        <f t="shared" ca="1" si="10"/>
        <v>0</v>
      </c>
      <c r="M92">
        <f t="shared" ca="1" si="10"/>
        <v>0</v>
      </c>
      <c r="N92">
        <f t="shared" ca="1" si="10"/>
        <v>0</v>
      </c>
      <c r="P92" cm="1">
        <f t="array" aca="1" ref="P92" ca="1">INDIRECT($A$1&amp;P$1&amp;$A92)</f>
        <v>0</v>
      </c>
      <c r="Q92" cm="1">
        <f t="array" aca="1" ref="Q92" ca="1">INDIRECT($A$1&amp;Q$1&amp;$A92)</f>
        <v>0</v>
      </c>
      <c r="R92" cm="1">
        <f t="array" aca="1" ref="R92" ca="1">INDIRECT($A$1&amp;R$1&amp;$A92)</f>
        <v>0</v>
      </c>
      <c r="S92" cm="1">
        <f t="array" aca="1" ref="S92" ca="1">INDIRECT($A$1&amp;S$1&amp;$A92)</f>
        <v>0</v>
      </c>
      <c r="T92" cm="1">
        <f t="array" aca="1" ref="T92" ca="1">INDIRECT($A$1&amp;T$1&amp;$A92)</f>
        <v>0</v>
      </c>
      <c r="U92" cm="1">
        <f t="array" aca="1" ref="U92" ca="1">INDIRECT($A$1&amp;U$1&amp;$A92)</f>
        <v>0</v>
      </c>
      <c r="V92" cm="1">
        <f t="array" aca="1" ref="V92" ca="1">INDIRECT($A$1&amp;V$1&amp;$A92)</f>
        <v>0</v>
      </c>
      <c r="W92" cm="1">
        <f t="array" aca="1" ref="W92" ca="1">INDIRECT($A$1&amp;W$1&amp;$A92)</f>
        <v>0</v>
      </c>
      <c r="X92" cm="1">
        <f t="array" aca="1" ref="X92" ca="1">INDIRECT($A$1&amp;X$1&amp;$A92)</f>
        <v>0</v>
      </c>
      <c r="Y92" cm="1">
        <f t="array" aca="1" ref="Y92" ca="1">INDIRECT($A$1&amp;Y$1&amp;$A92)</f>
        <v>0</v>
      </c>
      <c r="Z92" cm="1">
        <f t="array" aca="1" ref="Z92" ca="1">INDIRECT($A$1&amp;Z$1&amp;$A92)</f>
        <v>0</v>
      </c>
      <c r="AA92" cm="1">
        <f t="array" aca="1" ref="AA92" ca="1">INDIRECT($A$1&amp;AA$1&amp;$A92)</f>
        <v>0</v>
      </c>
      <c r="AB92" cm="1">
        <f t="array" aca="1" ref="AB92" ca="1">INDIRECT($A$1&amp;AB$1&amp;$A92)</f>
        <v>0</v>
      </c>
      <c r="AC92" cm="1">
        <f t="array" aca="1" ref="AC92" ca="1">INDIRECT($A$1&amp;AC$1&amp;$A92)</f>
        <v>0</v>
      </c>
      <c r="AD92" cm="1">
        <f t="array" aca="1" ref="AD92" ca="1">INDIRECT($A$1&amp;AD$1&amp;$A92)</f>
        <v>0</v>
      </c>
      <c r="AE92" cm="1">
        <f t="array" aca="1" ref="AE92" ca="1">INDIRECT($A$1&amp;AE$1&amp;$A92)</f>
        <v>0</v>
      </c>
      <c r="AF92" cm="1">
        <f t="array" aca="1" ref="AF92" ca="1">INDIRECT($A$1&amp;AF$1&amp;$A92)</f>
        <v>0</v>
      </c>
      <c r="AG92" t="str" cm="1">
        <f t="array" aca="1" ref="AG92" ca="1">INDIRECT($A$1&amp;AG$1&amp;$A92)</f>
        <v>disponible</v>
      </c>
      <c r="AH92" cm="1">
        <f t="array" aca="1" ref="AH92" ca="1">INDIRECT($A$1&amp;AH$1&amp;$A92)</f>
        <v>0</v>
      </c>
      <c r="AI92" cm="1">
        <f t="array" aca="1" ref="AI92" ca="1">INDIRECT($A$1&amp;AI$1&amp;$A92)</f>
        <v>0</v>
      </c>
      <c r="AJ92" cm="1">
        <f t="array" aca="1" ref="AJ92" ca="1">INDIRECT($A$1&amp;AJ$1&amp;$A92)</f>
        <v>0</v>
      </c>
      <c r="AK92" cm="1">
        <f t="array" aca="1" ref="AK92" ca="1">INDIRECT($A$1&amp;AK$1&amp;$A92)</f>
        <v>0</v>
      </c>
      <c r="AM92">
        <f t="shared" ca="1" si="13"/>
        <v>0</v>
      </c>
      <c r="AN92">
        <f t="shared" ca="1" si="13"/>
        <v>0</v>
      </c>
      <c r="AO92">
        <f t="shared" ca="1" si="13"/>
        <v>0</v>
      </c>
      <c r="AP92">
        <f t="shared" ca="1" si="13"/>
        <v>0</v>
      </c>
      <c r="AQ92">
        <f t="shared" ca="1" si="13"/>
        <v>0</v>
      </c>
      <c r="AR92">
        <f t="shared" ca="1" si="13"/>
        <v>0</v>
      </c>
      <c r="AS92">
        <f t="shared" ca="1" si="13"/>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cm="1">
        <f t="array" aca="1" ref="AZ92" ca="1">INDIRECT($A$1&amp;AZ$1&amp;$A92)</f>
        <v>0</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cm="1">
        <f t="array" aca="1" ref="BI92" ca="1">INDIRECT($A$1&amp;BI$1&amp;$A92)</f>
        <v>0</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cm="1">
        <f t="array" aca="1" ref="BR92" ca="1">INDIRECT($A$1&amp;BR$1&amp;$A92)</f>
        <v>0</v>
      </c>
      <c r="BS92" cm="1">
        <f t="array" aca="1" ref="BS92" ca="1">INDIRECT($A$1&amp;BS$1&amp;$A92)</f>
        <v>0</v>
      </c>
      <c r="BT92" cm="1">
        <f t="array" aca="1" ref="BT92" ca="1">INDIRECT($A$1&amp;BT$1&amp;$A92)</f>
        <v>0</v>
      </c>
      <c r="BU92" cm="1">
        <f t="array" aca="1" ref="BU92" ca="1">INDIRECT($A$1&amp;BU$1&amp;$A92)</f>
        <v>0</v>
      </c>
    </row>
    <row r="93" spans="1:73" x14ac:dyDescent="0.35">
      <c r="A93" s="60">
        <f t="shared" si="12"/>
        <v>78</v>
      </c>
      <c r="C93" t="str" cm="1">
        <f t="array" aca="1" ref="C93" ca="1">INDIRECT($A$1&amp;C$1&amp;$A93)</f>
        <v>marche_gounghin</v>
      </c>
      <c r="D93">
        <f t="shared" ca="1" si="10"/>
        <v>0</v>
      </c>
      <c r="E93">
        <f t="shared" ca="1" si="10"/>
        <v>0</v>
      </c>
      <c r="F93">
        <f t="shared" ca="1" si="10"/>
        <v>0</v>
      </c>
      <c r="G93">
        <f t="shared" ca="1" si="10"/>
        <v>0</v>
      </c>
      <c r="H93">
        <f t="shared" ca="1" si="10"/>
        <v>0</v>
      </c>
      <c r="I93">
        <f t="shared" ca="1" si="10"/>
        <v>0</v>
      </c>
      <c r="J93">
        <f t="shared" ca="1" si="10"/>
        <v>0</v>
      </c>
      <c r="K93">
        <f t="shared" ca="1" si="10"/>
        <v>0</v>
      </c>
      <c r="L93">
        <f t="shared" ca="1" si="10"/>
        <v>0</v>
      </c>
      <c r="M93">
        <f t="shared" ca="1" si="10"/>
        <v>0</v>
      </c>
      <c r="N93">
        <f t="shared" ca="1" si="10"/>
        <v>0</v>
      </c>
      <c r="P93" cm="1">
        <f t="array" aca="1" ref="P93" ca="1">INDIRECT($A$1&amp;P$1&amp;$A93)</f>
        <v>0</v>
      </c>
      <c r="Q93" cm="1">
        <f t="array" aca="1" ref="Q93" ca="1">INDIRECT($A$1&amp;Q$1&amp;$A93)</f>
        <v>0</v>
      </c>
      <c r="R93" cm="1">
        <f t="array" aca="1" ref="R93" ca="1">INDIRECT($A$1&amp;R$1&amp;$A93)</f>
        <v>0</v>
      </c>
      <c r="S93" cm="1">
        <f t="array" aca="1" ref="S93" ca="1">INDIRECT($A$1&amp;S$1&amp;$A93)</f>
        <v>0</v>
      </c>
      <c r="T93" cm="1">
        <f t="array" aca="1" ref="T93" ca="1">INDIRECT($A$1&amp;T$1&amp;$A93)</f>
        <v>0</v>
      </c>
      <c r="U93" cm="1">
        <f t="array" aca="1" ref="U93" ca="1">INDIRECT($A$1&amp;U$1&amp;$A93)</f>
        <v>0</v>
      </c>
      <c r="V93" cm="1">
        <f t="array" aca="1" ref="V93" ca="1">INDIRECT($A$1&amp;V$1&amp;$A93)</f>
        <v>0</v>
      </c>
      <c r="W93" cm="1">
        <f t="array" aca="1" ref="W93" ca="1">INDIRECT($A$1&amp;W$1&amp;$A93)</f>
        <v>0</v>
      </c>
      <c r="X93" cm="1">
        <f t="array" aca="1" ref="X93" ca="1">INDIRECT($A$1&amp;X$1&amp;$A93)</f>
        <v>0</v>
      </c>
      <c r="Y93" cm="1">
        <f t="array" aca="1" ref="Y93" ca="1">INDIRECT($A$1&amp;Y$1&amp;$A93)</f>
        <v>0</v>
      </c>
      <c r="Z93" cm="1">
        <f t="array" aca="1" ref="Z93" ca="1">INDIRECT($A$1&amp;Z$1&amp;$A93)</f>
        <v>0</v>
      </c>
      <c r="AA93" cm="1">
        <f t="array" aca="1" ref="AA93" ca="1">INDIRECT($A$1&amp;AA$1&amp;$A93)</f>
        <v>0</v>
      </c>
      <c r="AB93" cm="1">
        <f t="array" aca="1" ref="AB93" ca="1">INDIRECT($A$1&amp;AB$1&amp;$A93)</f>
        <v>0</v>
      </c>
      <c r="AC93" cm="1">
        <f t="array" aca="1" ref="AC93" ca="1">INDIRECT($A$1&amp;AC$1&amp;$A93)</f>
        <v>0</v>
      </c>
      <c r="AD93" cm="1">
        <f t="array" aca="1" ref="AD93" ca="1">INDIRECT($A$1&amp;AD$1&amp;$A93)</f>
        <v>0</v>
      </c>
      <c r="AE93" cm="1">
        <f t="array" aca="1" ref="AE93" ca="1">INDIRECT($A$1&amp;AE$1&amp;$A93)</f>
        <v>0</v>
      </c>
      <c r="AF93" cm="1">
        <f t="array" aca="1" ref="AF93" ca="1">INDIRECT($A$1&amp;AF$1&amp;$A93)</f>
        <v>0</v>
      </c>
      <c r="AG93" t="str" cm="1">
        <f t="array" aca="1" ref="AG93" ca="1">INDIRECT($A$1&amp;AG$1&amp;$A93)</f>
        <v>disponible</v>
      </c>
      <c r="AH93" cm="1">
        <f t="array" aca="1" ref="AH93" ca="1">INDIRECT($A$1&amp;AH$1&amp;$A93)</f>
        <v>0</v>
      </c>
      <c r="AI93" cm="1">
        <f t="array" aca="1" ref="AI93" ca="1">INDIRECT($A$1&amp;AI$1&amp;$A93)</f>
        <v>0</v>
      </c>
      <c r="AJ93" cm="1">
        <f t="array" aca="1" ref="AJ93" ca="1">INDIRECT($A$1&amp;AJ$1&amp;$A93)</f>
        <v>0</v>
      </c>
      <c r="AK93" cm="1">
        <f t="array" aca="1" ref="AK93" ca="1">INDIRECT($A$1&amp;AK$1&amp;$A93)</f>
        <v>0</v>
      </c>
      <c r="AM93">
        <f t="shared" ca="1" si="13"/>
        <v>0</v>
      </c>
      <c r="AN93">
        <f t="shared" ca="1" si="13"/>
        <v>0</v>
      </c>
      <c r="AO93">
        <f t="shared" ca="1" si="13"/>
        <v>0</v>
      </c>
      <c r="AP93">
        <f t="shared" ca="1" si="13"/>
        <v>0</v>
      </c>
      <c r="AQ93">
        <f t="shared" ca="1" si="13"/>
        <v>0</v>
      </c>
      <c r="AR93">
        <f t="shared" ca="1" si="13"/>
        <v>0</v>
      </c>
      <c r="AS93">
        <f t="shared" ca="1" si="13"/>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0">
        <f t="shared" si="12"/>
        <v>79</v>
      </c>
      <c r="C94" t="str" cm="1">
        <f t="array" aca="1" ref="C94" ca="1">INDIRECT($A$1&amp;C$1&amp;$A94)</f>
        <v>marche_gounghin</v>
      </c>
      <c r="D94">
        <f t="shared" ca="1" si="10"/>
        <v>0</v>
      </c>
      <c r="E94">
        <f t="shared" ca="1" si="10"/>
        <v>0</v>
      </c>
      <c r="F94">
        <f t="shared" ca="1" si="10"/>
        <v>0</v>
      </c>
      <c r="G94">
        <f t="shared" ca="1" si="10"/>
        <v>0</v>
      </c>
      <c r="H94">
        <f t="shared" ca="1" si="10"/>
        <v>0</v>
      </c>
      <c r="I94">
        <f t="shared" ca="1" si="10"/>
        <v>0</v>
      </c>
      <c r="J94">
        <f t="shared" ca="1" si="10"/>
        <v>0</v>
      </c>
      <c r="K94">
        <f t="shared" ca="1" si="10"/>
        <v>0</v>
      </c>
      <c r="L94">
        <f t="shared" ca="1" si="10"/>
        <v>0</v>
      </c>
      <c r="M94">
        <f t="shared" ca="1" si="10"/>
        <v>0</v>
      </c>
      <c r="N94">
        <f t="shared" ca="1" si="10"/>
        <v>0</v>
      </c>
      <c r="P94" cm="1">
        <f t="array" aca="1" ref="P94" ca="1">INDIRECT($A$1&amp;P$1&amp;$A94)</f>
        <v>0</v>
      </c>
      <c r="Q94" cm="1">
        <f t="array" aca="1" ref="Q94" ca="1">INDIRECT($A$1&amp;Q$1&amp;$A94)</f>
        <v>0</v>
      </c>
      <c r="R94" cm="1">
        <f t="array" aca="1" ref="R94" ca="1">INDIRECT($A$1&amp;R$1&amp;$A94)</f>
        <v>0</v>
      </c>
      <c r="S94" cm="1">
        <f t="array" aca="1" ref="S94" ca="1">INDIRECT($A$1&amp;S$1&amp;$A94)</f>
        <v>0</v>
      </c>
      <c r="T94" t="str" cm="1">
        <f t="array" aca="1" ref="T94" ca="1">INDIRECT($A$1&amp;T$1&amp;$A94)</f>
        <v>disponible</v>
      </c>
      <c r="U94" cm="1">
        <f t="array" aca="1" ref="U94" ca="1">INDIRECT($A$1&amp;U$1&amp;$A94)</f>
        <v>0</v>
      </c>
      <c r="V94" cm="1">
        <f t="array" aca="1" ref="V94" ca="1">INDIRECT($A$1&amp;V$1&amp;$A94)</f>
        <v>0</v>
      </c>
      <c r="W94" cm="1">
        <f t="array" aca="1" ref="W94" ca="1">INDIRECT($A$1&amp;W$1&amp;$A94)</f>
        <v>0</v>
      </c>
      <c r="X94" cm="1">
        <f t="array" aca="1" ref="X94" ca="1">INDIRECT($A$1&amp;X$1&amp;$A94)</f>
        <v>0</v>
      </c>
      <c r="Y94" cm="1">
        <f t="array" aca="1" ref="Y94" ca="1">INDIRECT($A$1&amp;Y$1&amp;$A94)</f>
        <v>0</v>
      </c>
      <c r="Z94" cm="1">
        <f t="array" aca="1" ref="Z94" ca="1">INDIRECT($A$1&amp;Z$1&amp;$A94)</f>
        <v>0</v>
      </c>
      <c r="AA94" cm="1">
        <f t="array" aca="1" ref="AA94" ca="1">INDIRECT($A$1&amp;AA$1&amp;$A94)</f>
        <v>0</v>
      </c>
      <c r="AB94" cm="1">
        <f t="array" aca="1" ref="AB94" ca="1">INDIRECT($A$1&amp;AB$1&amp;$A94)</f>
        <v>0</v>
      </c>
      <c r="AC94" cm="1">
        <f t="array" aca="1" ref="AC94" ca="1">INDIRECT($A$1&amp;AC$1&amp;$A94)</f>
        <v>0</v>
      </c>
      <c r="AD94" cm="1">
        <f t="array" aca="1" ref="AD94" ca="1">INDIRECT($A$1&amp;AD$1&amp;$A94)</f>
        <v>0</v>
      </c>
      <c r="AE94" cm="1">
        <f t="array" aca="1" ref="AE94" ca="1">INDIRECT($A$1&amp;AE$1&amp;$A94)</f>
        <v>0</v>
      </c>
      <c r="AF94" cm="1">
        <f t="array" aca="1" ref="AF94" ca="1">INDIRECT($A$1&amp;AF$1&amp;$A94)</f>
        <v>0</v>
      </c>
      <c r="AG94" cm="1">
        <f t="array" aca="1" ref="AG94" ca="1">INDIRECT($A$1&amp;AG$1&amp;$A94)</f>
        <v>0</v>
      </c>
      <c r="AH94" cm="1">
        <f t="array" aca="1" ref="AH94" ca="1">INDIRECT($A$1&amp;AH$1&amp;$A94)</f>
        <v>0</v>
      </c>
      <c r="AI94" cm="1">
        <f t="array" aca="1" ref="AI94" ca="1">INDIRECT($A$1&amp;AI$1&amp;$A94)</f>
        <v>0</v>
      </c>
      <c r="AJ94" cm="1">
        <f t="array" aca="1" ref="AJ94" ca="1">INDIRECT($A$1&amp;AJ$1&amp;$A94)</f>
        <v>0</v>
      </c>
      <c r="AK94" cm="1">
        <f t="array" aca="1" ref="AK94" ca="1">INDIRECT($A$1&amp;AK$1&amp;$A94)</f>
        <v>0</v>
      </c>
      <c r="AM94">
        <f t="shared" ca="1" si="13"/>
        <v>0</v>
      </c>
      <c r="AN94">
        <f t="shared" ca="1" si="13"/>
        <v>0</v>
      </c>
      <c r="AO94">
        <f t="shared" ca="1" si="13"/>
        <v>0</v>
      </c>
      <c r="AP94">
        <f t="shared" ca="1" si="13"/>
        <v>0</v>
      </c>
      <c r="AQ94">
        <f t="shared" ca="1" si="13"/>
        <v>0</v>
      </c>
      <c r="AR94">
        <f t="shared" ca="1" si="13"/>
        <v>0</v>
      </c>
      <c r="AS94">
        <f t="shared" ca="1" si="13"/>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0">
        <f t="shared" si="12"/>
        <v>80</v>
      </c>
      <c r="C95" t="str" cm="1">
        <f t="array" aca="1" ref="C95" ca="1">INDIRECT($A$1&amp;C$1&amp;$A95)</f>
        <v>marche_gounghin</v>
      </c>
      <c r="D95">
        <f t="shared" ca="1" si="10"/>
        <v>0</v>
      </c>
      <c r="E95">
        <f t="shared" ca="1" si="10"/>
        <v>0</v>
      </c>
      <c r="F95">
        <f t="shared" ca="1" si="10"/>
        <v>0</v>
      </c>
      <c r="G95">
        <f t="shared" ca="1" si="10"/>
        <v>0</v>
      </c>
      <c r="H95">
        <f t="shared" ca="1" si="10"/>
        <v>0</v>
      </c>
      <c r="I95">
        <f t="shared" ca="1" si="10"/>
        <v>0</v>
      </c>
      <c r="J95">
        <f t="shared" ca="1" si="10"/>
        <v>0</v>
      </c>
      <c r="K95">
        <f t="shared" ca="1" si="10"/>
        <v>0</v>
      </c>
      <c r="L95">
        <f t="shared" ca="1" si="10"/>
        <v>0</v>
      </c>
      <c r="M95">
        <f t="shared" ca="1" si="10"/>
        <v>0</v>
      </c>
      <c r="N95">
        <f t="shared" ca="1" si="10"/>
        <v>0</v>
      </c>
      <c r="P95" cm="1">
        <f t="array" aca="1" ref="P95" ca="1">INDIRECT($A$1&amp;P$1&amp;$A95)</f>
        <v>0</v>
      </c>
      <c r="Q95" cm="1">
        <f t="array" aca="1" ref="Q95" ca="1">INDIRECT($A$1&amp;Q$1&amp;$A95)</f>
        <v>0</v>
      </c>
      <c r="R95" cm="1">
        <f t="array" aca="1" ref="R95" ca="1">INDIRECT($A$1&amp;R$1&amp;$A95)</f>
        <v>0</v>
      </c>
      <c r="S95" cm="1">
        <f t="array" aca="1" ref="S95" ca="1">INDIRECT($A$1&amp;S$1&amp;$A95)</f>
        <v>0</v>
      </c>
      <c r="T95" cm="1">
        <f t="array" aca="1" ref="T95" ca="1">INDIRECT($A$1&amp;T$1&amp;$A95)</f>
        <v>0</v>
      </c>
      <c r="U95" cm="1">
        <f t="array" aca="1" ref="U95" ca="1">INDIRECT($A$1&amp;U$1&amp;$A95)</f>
        <v>0</v>
      </c>
      <c r="V95" cm="1">
        <f t="array" aca="1" ref="V95" ca="1">INDIRECT($A$1&amp;V$1&amp;$A95)</f>
        <v>0</v>
      </c>
      <c r="W95" cm="1">
        <f t="array" aca="1" ref="W95" ca="1">INDIRECT($A$1&amp;W$1&amp;$A95)</f>
        <v>0</v>
      </c>
      <c r="X95" cm="1">
        <f t="array" aca="1" ref="X95" ca="1">INDIRECT($A$1&amp;X$1&amp;$A95)</f>
        <v>0</v>
      </c>
      <c r="Y95" cm="1">
        <f t="array" aca="1" ref="Y95" ca="1">INDIRECT($A$1&amp;Y$1&amp;$A95)</f>
        <v>0</v>
      </c>
      <c r="Z95" cm="1">
        <f t="array" aca="1" ref="Z95" ca="1">INDIRECT($A$1&amp;Z$1&amp;$A95)</f>
        <v>0</v>
      </c>
      <c r="AA95" cm="1">
        <f t="array" aca="1" ref="AA95" ca="1">INDIRECT($A$1&amp;AA$1&amp;$A95)</f>
        <v>0</v>
      </c>
      <c r="AB95" t="str" cm="1">
        <f t="array" aca="1" ref="AB95" ca="1">INDIRECT($A$1&amp;AB$1&amp;$A95)</f>
        <v>disponible</v>
      </c>
      <c r="AC95" cm="1">
        <f t="array" aca="1" ref="AC95" ca="1">INDIRECT($A$1&amp;AC$1&amp;$A95)</f>
        <v>0</v>
      </c>
      <c r="AD95" cm="1">
        <f t="array" aca="1" ref="AD95" ca="1">INDIRECT($A$1&amp;AD$1&amp;$A95)</f>
        <v>0</v>
      </c>
      <c r="AE95" cm="1">
        <f t="array" aca="1" ref="AE95" ca="1">INDIRECT($A$1&amp;AE$1&amp;$A95)</f>
        <v>0</v>
      </c>
      <c r="AF95" cm="1">
        <f t="array" aca="1" ref="AF95" ca="1">INDIRECT($A$1&amp;AF$1&amp;$A95)</f>
        <v>0</v>
      </c>
      <c r="AG95" cm="1">
        <f t="array" aca="1" ref="AG95" ca="1">INDIRECT($A$1&amp;AG$1&amp;$A95)</f>
        <v>0</v>
      </c>
      <c r="AH95" cm="1">
        <f t="array" aca="1" ref="AH95" ca="1">INDIRECT($A$1&amp;AH$1&amp;$A95)</f>
        <v>0</v>
      </c>
      <c r="AI95" cm="1">
        <f t="array" aca="1" ref="AI95" ca="1">INDIRECT($A$1&amp;AI$1&amp;$A95)</f>
        <v>0</v>
      </c>
      <c r="AJ95" cm="1">
        <f t="array" aca="1" ref="AJ95" ca="1">INDIRECT($A$1&amp;AJ$1&amp;$A95)</f>
        <v>0</v>
      </c>
      <c r="AK95" cm="1">
        <f t="array" aca="1" ref="AK95" ca="1">INDIRECT($A$1&amp;AK$1&amp;$A95)</f>
        <v>0</v>
      </c>
      <c r="AM95">
        <f t="shared" ca="1" si="13"/>
        <v>0</v>
      </c>
      <c r="AN95">
        <f t="shared" ca="1" si="13"/>
        <v>0</v>
      </c>
      <c r="AO95">
        <f t="shared" ca="1" si="13"/>
        <v>0</v>
      </c>
      <c r="AP95">
        <f t="shared" ca="1" si="13"/>
        <v>0</v>
      </c>
      <c r="AQ95">
        <f t="shared" ca="1" si="13"/>
        <v>0</v>
      </c>
      <c r="AR95">
        <f t="shared" ca="1" si="13"/>
        <v>0</v>
      </c>
      <c r="AS95">
        <f t="shared" ca="1" si="13"/>
        <v>0</v>
      </c>
      <c r="AU95" cm="1">
        <f t="array" aca="1" ref="AU95" ca="1">INDIRECT($A$1&amp;AU$1&amp;$A95)</f>
        <v>0</v>
      </c>
      <c r="AV95" cm="1">
        <f t="array" aca="1" ref="AV95" ca="1">INDIRECT($A$1&amp;AV$1&amp;$A95)</f>
        <v>0</v>
      </c>
      <c r="AW95" cm="1">
        <f t="array" aca="1" ref="AW95" ca="1">INDIRECT($A$1&amp;AW$1&amp;$A95)</f>
        <v>0</v>
      </c>
      <c r="AX95" cm="1">
        <f t="array" aca="1" ref="AX95" ca="1">INDIRECT($A$1&amp;AX$1&amp;$A95)</f>
        <v>0</v>
      </c>
      <c r="AY95" cm="1">
        <f t="array" aca="1" ref="AY95" ca="1">INDIRECT($A$1&amp;AY$1&amp;$A95)</f>
        <v>0</v>
      </c>
      <c r="AZ95" cm="1">
        <f t="array" aca="1" ref="AZ95" ca="1">INDIRECT($A$1&amp;AZ$1&amp;$A95)</f>
        <v>0</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cm="1">
        <f t="array" aca="1" ref="BF95" ca="1">INDIRECT($A$1&amp;BF$1&amp;$A95)</f>
        <v>0</v>
      </c>
      <c r="BG95" cm="1">
        <f t="array" aca="1" ref="BG95" ca="1">INDIRECT($A$1&amp;BG$1&amp;$A95)</f>
        <v>0</v>
      </c>
      <c r="BH95" cm="1">
        <f t="array" aca="1" ref="BH95" ca="1">INDIRECT($A$1&amp;BH$1&amp;$A95)</f>
        <v>0</v>
      </c>
      <c r="BI95" cm="1">
        <f t="array" aca="1" ref="BI95" ca="1">INDIRECT($A$1&amp;BI$1&amp;$A95)</f>
        <v>0</v>
      </c>
      <c r="BJ95" cm="1">
        <f t="array" aca="1" ref="BJ95" ca="1">INDIRECT($A$1&amp;BJ$1&amp;$A95)</f>
        <v>0</v>
      </c>
      <c r="BK95" cm="1">
        <f t="array" aca="1" ref="BK95" ca="1">INDIRECT($A$1&amp;BK$1&amp;$A95)</f>
        <v>0</v>
      </c>
      <c r="BL95" cm="1">
        <f t="array" aca="1" ref="BL95" ca="1">INDIRECT($A$1&amp;BL$1&amp;$A95)</f>
        <v>0</v>
      </c>
      <c r="BM95" cm="1">
        <f t="array" aca="1" ref="BM95" ca="1">INDIRECT($A$1&amp;BM$1&amp;$A95)</f>
        <v>0</v>
      </c>
      <c r="BN95" cm="1">
        <f t="array" aca="1" ref="BN95" ca="1">INDIRECT($A$1&amp;BN$1&amp;$A95)</f>
        <v>0</v>
      </c>
      <c r="BO95" cm="1">
        <f t="array" aca="1" ref="BO95" ca="1">INDIRECT($A$1&amp;BO$1&amp;$A95)</f>
        <v>0</v>
      </c>
      <c r="BP95" cm="1">
        <f t="array" aca="1" ref="BP95" ca="1">INDIRECT($A$1&amp;BP$1&amp;$A95)</f>
        <v>0</v>
      </c>
      <c r="BQ95" cm="1">
        <f t="array" aca="1" ref="BQ95" ca="1">INDIRECT($A$1&amp;BQ$1&amp;$A95)</f>
        <v>0</v>
      </c>
      <c r="BR95" cm="1">
        <f t="array" aca="1" ref="BR95" ca="1">INDIRECT($A$1&amp;BR$1&amp;$A95)</f>
        <v>0</v>
      </c>
      <c r="BS95" cm="1">
        <f t="array" aca="1" ref="BS95" ca="1">INDIRECT($A$1&amp;BS$1&amp;$A95)</f>
        <v>0</v>
      </c>
      <c r="BT95" cm="1">
        <f t="array" aca="1" ref="BT95" ca="1">INDIRECT($A$1&amp;BT$1&amp;$A95)</f>
        <v>0</v>
      </c>
      <c r="BU95" cm="1">
        <f t="array" aca="1" ref="BU95" ca="1">INDIRECT($A$1&amp;BU$1&amp;$A95)</f>
        <v>0</v>
      </c>
    </row>
    <row r="96" spans="1:73" x14ac:dyDescent="0.35">
      <c r="A96" s="60">
        <f t="shared" ref="A96:A159" si="14">A95+1</f>
        <v>81</v>
      </c>
      <c r="C96" t="str" cm="1">
        <f t="array" aca="1" ref="C96" ca="1">INDIRECT($A$1&amp;C$1&amp;$A96)</f>
        <v>marche_gounghin</v>
      </c>
      <c r="D96">
        <f t="shared" ca="1" si="10"/>
        <v>0</v>
      </c>
      <c r="E96">
        <f t="shared" ca="1" si="10"/>
        <v>0</v>
      </c>
      <c r="F96">
        <f t="shared" ca="1" si="10"/>
        <v>0</v>
      </c>
      <c r="G96">
        <f t="shared" ca="1" si="10"/>
        <v>0</v>
      </c>
      <c r="H96">
        <f t="shared" ca="1" si="10"/>
        <v>0</v>
      </c>
      <c r="I96">
        <f t="shared" ca="1" si="10"/>
        <v>0</v>
      </c>
      <c r="J96">
        <f t="shared" ca="1" si="10"/>
        <v>0</v>
      </c>
      <c r="K96">
        <f t="shared" ca="1" si="10"/>
        <v>0</v>
      </c>
      <c r="L96">
        <f t="shared" ca="1" si="10"/>
        <v>0</v>
      </c>
      <c r="M96">
        <f t="shared" ca="1" si="10"/>
        <v>0</v>
      </c>
      <c r="N96">
        <f t="shared" ca="1" si="10"/>
        <v>0</v>
      </c>
      <c r="P96" cm="1">
        <f t="array" aca="1" ref="P96" ca="1">INDIRECT($A$1&amp;P$1&amp;$A96)</f>
        <v>0</v>
      </c>
      <c r="Q96" cm="1">
        <f t="array" aca="1" ref="Q96" ca="1">INDIRECT($A$1&amp;Q$1&amp;$A96)</f>
        <v>0</v>
      </c>
      <c r="R96" cm="1">
        <f t="array" aca="1" ref="R96" ca="1">INDIRECT($A$1&amp;R$1&amp;$A96)</f>
        <v>0</v>
      </c>
      <c r="S96" cm="1">
        <f t="array" aca="1" ref="S96" ca="1">INDIRECT($A$1&amp;S$1&amp;$A96)</f>
        <v>0</v>
      </c>
      <c r="T96" cm="1">
        <f t="array" aca="1" ref="T96" ca="1">INDIRECT($A$1&amp;T$1&amp;$A96)</f>
        <v>0</v>
      </c>
      <c r="U96" t="str" cm="1">
        <f t="array" aca="1" ref="U96" ca="1">INDIRECT($A$1&amp;U$1&amp;$A96)</f>
        <v>disponible</v>
      </c>
      <c r="V96" t="str" cm="1">
        <f t="array" aca="1" ref="V96" ca="1">INDIRECT($A$1&amp;V$1&amp;$A96)</f>
        <v>disponible</v>
      </c>
      <c r="W96" cm="1">
        <f t="array" aca="1" ref="W96" ca="1">INDIRECT($A$1&amp;W$1&amp;$A96)</f>
        <v>0</v>
      </c>
      <c r="X96" cm="1">
        <f t="array" aca="1" ref="X96" ca="1">INDIRECT($A$1&amp;X$1&amp;$A96)</f>
        <v>0</v>
      </c>
      <c r="Y96" cm="1">
        <f t="array" aca="1" ref="Y96" ca="1">INDIRECT($A$1&amp;Y$1&amp;$A96)</f>
        <v>0</v>
      </c>
      <c r="Z96" cm="1">
        <f t="array" aca="1" ref="Z96" ca="1">INDIRECT($A$1&amp;Z$1&amp;$A96)</f>
        <v>0</v>
      </c>
      <c r="AA96" cm="1">
        <f t="array" aca="1" ref="AA96" ca="1">INDIRECT($A$1&amp;AA$1&amp;$A96)</f>
        <v>0</v>
      </c>
      <c r="AB96" cm="1">
        <f t="array" aca="1" ref="AB96" ca="1">INDIRECT($A$1&amp;AB$1&amp;$A96)</f>
        <v>0</v>
      </c>
      <c r="AC96" cm="1">
        <f t="array" aca="1" ref="AC96" ca="1">INDIRECT($A$1&amp;AC$1&amp;$A96)</f>
        <v>0</v>
      </c>
      <c r="AD96" cm="1">
        <f t="array" aca="1" ref="AD96" ca="1">INDIRECT($A$1&amp;AD$1&amp;$A96)</f>
        <v>0</v>
      </c>
      <c r="AE96" cm="1">
        <f t="array" aca="1" ref="AE96" ca="1">INDIRECT($A$1&amp;AE$1&amp;$A96)</f>
        <v>0</v>
      </c>
      <c r="AF96" cm="1">
        <f t="array" aca="1" ref="AF96" ca="1">INDIRECT($A$1&amp;AF$1&amp;$A96)</f>
        <v>0</v>
      </c>
      <c r="AG96" cm="1">
        <f t="array" aca="1" ref="AG96" ca="1">INDIRECT($A$1&amp;AG$1&amp;$A96)</f>
        <v>0</v>
      </c>
      <c r="AH96" cm="1">
        <f t="array" aca="1" ref="AH96" ca="1">INDIRECT($A$1&amp;AH$1&amp;$A96)</f>
        <v>0</v>
      </c>
      <c r="AI96" cm="1">
        <f t="array" aca="1" ref="AI96" ca="1">INDIRECT($A$1&amp;AI$1&amp;$A96)</f>
        <v>0</v>
      </c>
      <c r="AJ96" cm="1">
        <f t="array" aca="1" ref="AJ96" ca="1">INDIRECT($A$1&amp;AJ$1&amp;$A96)</f>
        <v>0</v>
      </c>
      <c r="AK96" cm="1">
        <f t="array" aca="1" ref="AK96" ca="1">INDIRECT($A$1&amp;AK$1&amp;$A96)</f>
        <v>0</v>
      </c>
      <c r="AM96">
        <f t="shared" ca="1" si="13"/>
        <v>0</v>
      </c>
      <c r="AN96">
        <f t="shared" ca="1" si="13"/>
        <v>0</v>
      </c>
      <c r="AO96">
        <f t="shared" ca="1" si="13"/>
        <v>0</v>
      </c>
      <c r="AP96">
        <f t="shared" ca="1" si="13"/>
        <v>0</v>
      </c>
      <c r="AQ96">
        <f t="shared" ca="1" si="13"/>
        <v>0</v>
      </c>
      <c r="AR96">
        <f t="shared" ca="1" si="13"/>
        <v>0</v>
      </c>
      <c r="AS96">
        <f t="shared" ca="1" si="13"/>
        <v>0</v>
      </c>
      <c r="AU96" cm="1">
        <f t="array" aca="1" ref="AU96" ca="1">INDIRECT($A$1&amp;AU$1&amp;$A96)</f>
        <v>0</v>
      </c>
      <c r="AV96" cm="1">
        <f t="array" aca="1" ref="AV96" ca="1">INDIRECT($A$1&amp;AV$1&amp;$A96)</f>
        <v>0</v>
      </c>
      <c r="AW96" cm="1">
        <f t="array" aca="1" ref="AW96" ca="1">INDIRECT($A$1&amp;AW$1&amp;$A96)</f>
        <v>0</v>
      </c>
      <c r="AX96" cm="1">
        <f t="array" aca="1" ref="AX96" ca="1">INDIRECT($A$1&amp;AX$1&amp;$A96)</f>
        <v>0</v>
      </c>
      <c r="AY96" cm="1">
        <f t="array" aca="1" ref="AY96" ca="1">INDIRECT($A$1&amp;AY$1&amp;$A96)</f>
        <v>0</v>
      </c>
      <c r="AZ96" cm="1">
        <f t="array" aca="1" ref="AZ96" ca="1">INDIRECT($A$1&amp;AZ$1&amp;$A96)</f>
        <v>0</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cm="1">
        <f t="array" aca="1" ref="BF96" ca="1">INDIRECT($A$1&amp;BF$1&amp;$A96)</f>
        <v>0</v>
      </c>
      <c r="BG96" cm="1">
        <f t="array" aca="1" ref="BG96" ca="1">INDIRECT($A$1&amp;BG$1&amp;$A96)</f>
        <v>0</v>
      </c>
      <c r="BH96" cm="1">
        <f t="array" aca="1" ref="BH96" ca="1">INDIRECT($A$1&amp;BH$1&amp;$A96)</f>
        <v>0</v>
      </c>
      <c r="BI96" cm="1">
        <f t="array" aca="1" ref="BI96" ca="1">INDIRECT($A$1&amp;BI$1&amp;$A96)</f>
        <v>0</v>
      </c>
      <c r="BJ96" cm="1">
        <f t="array" aca="1" ref="BJ96" ca="1">INDIRECT($A$1&amp;BJ$1&amp;$A96)</f>
        <v>0</v>
      </c>
      <c r="BK96" cm="1">
        <f t="array" aca="1" ref="BK96" ca="1">INDIRECT($A$1&amp;BK$1&amp;$A96)</f>
        <v>0</v>
      </c>
      <c r="BL96" cm="1">
        <f t="array" aca="1" ref="BL96" ca="1">INDIRECT($A$1&amp;BL$1&amp;$A96)</f>
        <v>0</v>
      </c>
      <c r="BM96" cm="1">
        <f t="array" aca="1" ref="BM96" ca="1">INDIRECT($A$1&amp;BM$1&amp;$A96)</f>
        <v>0</v>
      </c>
      <c r="BN96" cm="1">
        <f t="array" aca="1" ref="BN96" ca="1">INDIRECT($A$1&amp;BN$1&amp;$A96)</f>
        <v>0</v>
      </c>
      <c r="BO96" cm="1">
        <f t="array" aca="1" ref="BO96" ca="1">INDIRECT($A$1&amp;BO$1&amp;$A96)</f>
        <v>0</v>
      </c>
      <c r="BP96" cm="1">
        <f t="array" aca="1" ref="BP96" ca="1">INDIRECT($A$1&amp;BP$1&amp;$A96)</f>
        <v>0</v>
      </c>
      <c r="BQ96" cm="1">
        <f t="array" aca="1" ref="BQ96" ca="1">INDIRECT($A$1&amp;BQ$1&amp;$A96)</f>
        <v>0</v>
      </c>
      <c r="BR96" cm="1">
        <f t="array" aca="1" ref="BR96" ca="1">INDIRECT($A$1&amp;BR$1&amp;$A96)</f>
        <v>0</v>
      </c>
      <c r="BS96" cm="1">
        <f t="array" aca="1" ref="BS96" ca="1">INDIRECT($A$1&amp;BS$1&amp;$A96)</f>
        <v>0</v>
      </c>
      <c r="BT96" cm="1">
        <f t="array" aca="1" ref="BT96" ca="1">INDIRECT($A$1&amp;BT$1&amp;$A96)</f>
        <v>0</v>
      </c>
      <c r="BU96" cm="1">
        <f t="array" aca="1" ref="BU96" ca="1">INDIRECT($A$1&amp;BU$1&amp;$A96)</f>
        <v>0</v>
      </c>
    </row>
    <row r="97" spans="1:73" x14ac:dyDescent="0.35">
      <c r="A97" s="60">
        <f t="shared" si="14"/>
        <v>82</v>
      </c>
      <c r="C97" t="str" cm="1">
        <f t="array" aca="1" ref="C97" ca="1">INDIRECT($A$1&amp;C$1&amp;$A97)</f>
        <v>marche_gounghin</v>
      </c>
      <c r="D97">
        <f t="shared" ca="1" si="10"/>
        <v>0</v>
      </c>
      <c r="E97">
        <f t="shared" ca="1" si="10"/>
        <v>0</v>
      </c>
      <c r="F97">
        <f t="shared" ca="1" si="10"/>
        <v>0</v>
      </c>
      <c r="G97">
        <f t="shared" ca="1" si="10"/>
        <v>0</v>
      </c>
      <c r="H97">
        <f t="shared" ca="1" si="10"/>
        <v>0</v>
      </c>
      <c r="I97">
        <f t="shared" ca="1" si="10"/>
        <v>0</v>
      </c>
      <c r="J97">
        <f t="shared" ca="1" si="10"/>
        <v>0</v>
      </c>
      <c r="K97">
        <f t="shared" ca="1" si="10"/>
        <v>0</v>
      </c>
      <c r="L97">
        <f t="shared" ca="1" si="10"/>
        <v>0</v>
      </c>
      <c r="M97">
        <f t="shared" ca="1" si="10"/>
        <v>0</v>
      </c>
      <c r="N97">
        <f t="shared" ca="1" si="10"/>
        <v>0</v>
      </c>
      <c r="P97" cm="1">
        <f t="array" aca="1" ref="P97" ca="1">INDIRECT($A$1&amp;P$1&amp;$A97)</f>
        <v>0</v>
      </c>
      <c r="Q97" cm="1">
        <f t="array" aca="1" ref="Q97" ca="1">INDIRECT($A$1&amp;Q$1&amp;$A97)</f>
        <v>0</v>
      </c>
      <c r="R97" cm="1">
        <f t="array" aca="1" ref="R97" ca="1">INDIRECT($A$1&amp;R$1&amp;$A97)</f>
        <v>0</v>
      </c>
      <c r="S97" cm="1">
        <f t="array" aca="1" ref="S97" ca="1">INDIRECT($A$1&amp;S$1&amp;$A97)</f>
        <v>0</v>
      </c>
      <c r="T97" cm="1">
        <f t="array" aca="1" ref="T97" ca="1">INDIRECT($A$1&amp;T$1&amp;$A97)</f>
        <v>0</v>
      </c>
      <c r="U97" cm="1">
        <f t="array" aca="1" ref="U97" ca="1">INDIRECT($A$1&amp;U$1&amp;$A97)</f>
        <v>0</v>
      </c>
      <c r="V97" t="str" cm="1">
        <f t="array" aca="1" ref="V97" ca="1">INDIRECT($A$1&amp;V$1&amp;$A97)</f>
        <v>disponible</v>
      </c>
      <c r="W97" cm="1">
        <f t="array" aca="1" ref="W97" ca="1">INDIRECT($A$1&amp;W$1&amp;$A97)</f>
        <v>0</v>
      </c>
      <c r="X97" t="str" cm="1">
        <f t="array" aca="1" ref="X97" ca="1">INDIRECT($A$1&amp;X$1&amp;$A97)</f>
        <v>disponible</v>
      </c>
      <c r="Y97" cm="1">
        <f t="array" aca="1" ref="Y97" ca="1">INDIRECT($A$1&amp;Y$1&amp;$A97)</f>
        <v>0</v>
      </c>
      <c r="Z97" cm="1">
        <f t="array" aca="1" ref="Z97" ca="1">INDIRECT($A$1&amp;Z$1&amp;$A97)</f>
        <v>0</v>
      </c>
      <c r="AA97" cm="1">
        <f t="array" aca="1" ref="AA97" ca="1">INDIRECT($A$1&amp;AA$1&amp;$A97)</f>
        <v>0</v>
      </c>
      <c r="AB97" cm="1">
        <f t="array" aca="1" ref="AB97" ca="1">INDIRECT($A$1&amp;AB$1&amp;$A97)</f>
        <v>0</v>
      </c>
      <c r="AC97" cm="1">
        <f t="array" aca="1" ref="AC97" ca="1">INDIRECT($A$1&amp;AC$1&amp;$A97)</f>
        <v>0</v>
      </c>
      <c r="AD97" cm="1">
        <f t="array" aca="1" ref="AD97" ca="1">INDIRECT($A$1&amp;AD$1&amp;$A97)</f>
        <v>0</v>
      </c>
      <c r="AE97" cm="1">
        <f t="array" aca="1" ref="AE97" ca="1">INDIRECT($A$1&amp;AE$1&amp;$A97)</f>
        <v>0</v>
      </c>
      <c r="AF97" cm="1">
        <f t="array" aca="1" ref="AF97" ca="1">INDIRECT($A$1&amp;AF$1&amp;$A97)</f>
        <v>0</v>
      </c>
      <c r="AG97" cm="1">
        <f t="array" aca="1" ref="AG97" ca="1">INDIRECT($A$1&amp;AG$1&amp;$A97)</f>
        <v>0</v>
      </c>
      <c r="AH97" cm="1">
        <f t="array" aca="1" ref="AH97" ca="1">INDIRECT($A$1&amp;AH$1&amp;$A97)</f>
        <v>0</v>
      </c>
      <c r="AI97" cm="1">
        <f t="array" aca="1" ref="AI97" ca="1">INDIRECT($A$1&amp;AI$1&amp;$A97)</f>
        <v>0</v>
      </c>
      <c r="AJ97" cm="1">
        <f t="array" aca="1" ref="AJ97" ca="1">INDIRECT($A$1&amp;AJ$1&amp;$A97)</f>
        <v>0</v>
      </c>
      <c r="AK97" cm="1">
        <f t="array" aca="1" ref="AK97" ca="1">INDIRECT($A$1&amp;AK$1&amp;$A97)</f>
        <v>0</v>
      </c>
      <c r="AM97">
        <f t="shared" ca="1" si="13"/>
        <v>0</v>
      </c>
      <c r="AN97">
        <f t="shared" ca="1" si="13"/>
        <v>0</v>
      </c>
      <c r="AO97">
        <f t="shared" ca="1" si="13"/>
        <v>0</v>
      </c>
      <c r="AP97">
        <f t="shared" ca="1" si="13"/>
        <v>0</v>
      </c>
      <c r="AQ97">
        <f t="shared" ca="1" si="13"/>
        <v>0</v>
      </c>
      <c r="AR97">
        <f t="shared" ca="1" si="13"/>
        <v>0</v>
      </c>
      <c r="AS97">
        <f t="shared" ca="1" si="13"/>
        <v>0</v>
      </c>
      <c r="AU97" cm="1">
        <f t="array" aca="1" ref="AU97" ca="1">INDIRECT($A$1&amp;AU$1&amp;$A97)</f>
        <v>0</v>
      </c>
      <c r="AV97" cm="1">
        <f t="array" aca="1" ref="AV97" ca="1">INDIRECT($A$1&amp;AV$1&amp;$A97)</f>
        <v>0</v>
      </c>
      <c r="AW97" cm="1">
        <f t="array" aca="1" ref="AW97" ca="1">INDIRECT($A$1&amp;AW$1&amp;$A97)</f>
        <v>0</v>
      </c>
      <c r="AX97" cm="1">
        <f t="array" aca="1" ref="AX97" ca="1">INDIRECT($A$1&amp;AX$1&amp;$A97)</f>
        <v>0</v>
      </c>
      <c r="AY97" cm="1">
        <f t="array" aca="1" ref="AY97" ca="1">INDIRECT($A$1&amp;AY$1&amp;$A97)</f>
        <v>0</v>
      </c>
      <c r="AZ97" cm="1">
        <f t="array" aca="1" ref="AZ97" ca="1">INDIRECT($A$1&amp;AZ$1&amp;$A97)</f>
        <v>0</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cm="1">
        <f t="array" aca="1" ref="BF97" ca="1">INDIRECT($A$1&amp;BF$1&amp;$A97)</f>
        <v>0</v>
      </c>
      <c r="BG97" cm="1">
        <f t="array" aca="1" ref="BG97" ca="1">INDIRECT($A$1&amp;BG$1&amp;$A97)</f>
        <v>0</v>
      </c>
      <c r="BH97" cm="1">
        <f t="array" aca="1" ref="BH97" ca="1">INDIRECT($A$1&amp;BH$1&amp;$A97)</f>
        <v>0</v>
      </c>
      <c r="BI97" cm="1">
        <f t="array" aca="1" ref="BI97" ca="1">INDIRECT($A$1&amp;BI$1&amp;$A97)</f>
        <v>0</v>
      </c>
      <c r="BJ97" cm="1">
        <f t="array" aca="1" ref="BJ97" ca="1">INDIRECT($A$1&amp;BJ$1&amp;$A97)</f>
        <v>0</v>
      </c>
      <c r="BK97" cm="1">
        <f t="array" aca="1" ref="BK97" ca="1">INDIRECT($A$1&amp;BK$1&amp;$A97)</f>
        <v>0</v>
      </c>
      <c r="BL97" cm="1">
        <f t="array" aca="1" ref="BL97" ca="1">INDIRECT($A$1&amp;BL$1&amp;$A97)</f>
        <v>0</v>
      </c>
      <c r="BM97" cm="1">
        <f t="array" aca="1" ref="BM97" ca="1">INDIRECT($A$1&amp;BM$1&amp;$A97)</f>
        <v>0</v>
      </c>
      <c r="BN97" cm="1">
        <f t="array" aca="1" ref="BN97" ca="1">INDIRECT($A$1&amp;BN$1&amp;$A97)</f>
        <v>0</v>
      </c>
      <c r="BO97" cm="1">
        <f t="array" aca="1" ref="BO97" ca="1">INDIRECT($A$1&amp;BO$1&amp;$A97)</f>
        <v>0</v>
      </c>
      <c r="BP97" cm="1">
        <f t="array" aca="1" ref="BP97" ca="1">INDIRECT($A$1&amp;BP$1&amp;$A97)</f>
        <v>0</v>
      </c>
      <c r="BQ97" cm="1">
        <f t="array" aca="1" ref="BQ97" ca="1">INDIRECT($A$1&amp;BQ$1&amp;$A97)</f>
        <v>0</v>
      </c>
      <c r="BR97" cm="1">
        <f t="array" aca="1" ref="BR97" ca="1">INDIRECT($A$1&amp;BR$1&amp;$A97)</f>
        <v>0</v>
      </c>
      <c r="BS97" cm="1">
        <f t="array" aca="1" ref="BS97" ca="1">INDIRECT($A$1&amp;BS$1&amp;$A97)</f>
        <v>0</v>
      </c>
      <c r="BT97" cm="1">
        <f t="array" aca="1" ref="BT97" ca="1">INDIRECT($A$1&amp;BT$1&amp;$A97)</f>
        <v>0</v>
      </c>
      <c r="BU97" cm="1">
        <f t="array" aca="1" ref="BU97" ca="1">INDIRECT($A$1&amp;BU$1&amp;$A97)</f>
        <v>0</v>
      </c>
    </row>
    <row r="98" spans="1:73" x14ac:dyDescent="0.35">
      <c r="A98" s="60">
        <f t="shared" si="14"/>
        <v>83</v>
      </c>
      <c r="C98" t="str" cm="1">
        <f t="array" aca="1" ref="C98" ca="1">INDIRECT($A$1&amp;C$1&amp;$A98)</f>
        <v>marche_gounghin</v>
      </c>
      <c r="D98">
        <f t="shared" ca="1" si="10"/>
        <v>0</v>
      </c>
      <c r="E98">
        <f t="shared" ca="1" si="10"/>
        <v>0</v>
      </c>
      <c r="F98">
        <f t="shared" ca="1" si="10"/>
        <v>0</v>
      </c>
      <c r="G98">
        <f t="shared" ca="1" si="10"/>
        <v>0</v>
      </c>
      <c r="H98">
        <f t="shared" ca="1" si="10"/>
        <v>0</v>
      </c>
      <c r="I98">
        <f t="shared" ca="1" si="10"/>
        <v>0</v>
      </c>
      <c r="J98">
        <f t="shared" ca="1" si="10"/>
        <v>0</v>
      </c>
      <c r="K98">
        <f t="shared" ca="1" si="10"/>
        <v>0</v>
      </c>
      <c r="L98">
        <f t="shared" ca="1" si="10"/>
        <v>0</v>
      </c>
      <c r="M98">
        <f t="shared" ca="1" si="10"/>
        <v>0</v>
      </c>
      <c r="N98">
        <f t="shared" ca="1" si="10"/>
        <v>0</v>
      </c>
      <c r="P98" cm="1">
        <f t="array" aca="1" ref="P98" ca="1">INDIRECT($A$1&amp;P$1&amp;$A98)</f>
        <v>0</v>
      </c>
      <c r="Q98" cm="1">
        <f t="array" aca="1" ref="Q98" ca="1">INDIRECT($A$1&amp;Q$1&amp;$A98)</f>
        <v>0</v>
      </c>
      <c r="R98" cm="1">
        <f t="array" aca="1" ref="R98" ca="1">INDIRECT($A$1&amp;R$1&amp;$A98)</f>
        <v>0</v>
      </c>
      <c r="S98" cm="1">
        <f t="array" aca="1" ref="S98" ca="1">INDIRECT($A$1&amp;S$1&amp;$A98)</f>
        <v>0</v>
      </c>
      <c r="T98" cm="1">
        <f t="array" aca="1" ref="T98" ca="1">INDIRECT($A$1&amp;T$1&amp;$A98)</f>
        <v>0</v>
      </c>
      <c r="U98" cm="1">
        <f t="array" aca="1" ref="U98" ca="1">INDIRECT($A$1&amp;U$1&amp;$A98)</f>
        <v>0</v>
      </c>
      <c r="V98" cm="1">
        <f t="array" aca="1" ref="V98" ca="1">INDIRECT($A$1&amp;V$1&amp;$A98)</f>
        <v>0</v>
      </c>
      <c r="W98" t="str" cm="1">
        <f t="array" aca="1" ref="W98" ca="1">INDIRECT($A$1&amp;W$1&amp;$A98)</f>
        <v>disponible</v>
      </c>
      <c r="X98" t="str" cm="1">
        <f t="array" aca="1" ref="X98" ca="1">INDIRECT($A$1&amp;X$1&amp;$A98)</f>
        <v>disponible</v>
      </c>
      <c r="Y98" cm="1">
        <f t="array" aca="1" ref="Y98" ca="1">INDIRECT($A$1&amp;Y$1&amp;$A98)</f>
        <v>0</v>
      </c>
      <c r="Z98" cm="1">
        <f t="array" aca="1" ref="Z98" ca="1">INDIRECT($A$1&amp;Z$1&amp;$A98)</f>
        <v>0</v>
      </c>
      <c r="AA98" cm="1">
        <f t="array" aca="1" ref="AA98" ca="1">INDIRECT($A$1&amp;AA$1&amp;$A98)</f>
        <v>0</v>
      </c>
      <c r="AB98" cm="1">
        <f t="array" aca="1" ref="AB98" ca="1">INDIRECT($A$1&amp;AB$1&amp;$A98)</f>
        <v>0</v>
      </c>
      <c r="AC98" cm="1">
        <f t="array" aca="1" ref="AC98" ca="1">INDIRECT($A$1&amp;AC$1&amp;$A98)</f>
        <v>0</v>
      </c>
      <c r="AD98" cm="1">
        <f t="array" aca="1" ref="AD98" ca="1">INDIRECT($A$1&amp;AD$1&amp;$A98)</f>
        <v>0</v>
      </c>
      <c r="AE98" cm="1">
        <f t="array" aca="1" ref="AE98" ca="1">INDIRECT($A$1&amp;AE$1&amp;$A98)</f>
        <v>0</v>
      </c>
      <c r="AF98" cm="1">
        <f t="array" aca="1" ref="AF98" ca="1">INDIRECT($A$1&amp;AF$1&amp;$A98)</f>
        <v>0</v>
      </c>
      <c r="AG98" cm="1">
        <f t="array" aca="1" ref="AG98" ca="1">INDIRECT($A$1&amp;AG$1&amp;$A98)</f>
        <v>0</v>
      </c>
      <c r="AH98" cm="1">
        <f t="array" aca="1" ref="AH98" ca="1">INDIRECT($A$1&amp;AH$1&amp;$A98)</f>
        <v>0</v>
      </c>
      <c r="AI98" cm="1">
        <f t="array" aca="1" ref="AI98" ca="1">INDIRECT($A$1&amp;AI$1&amp;$A98)</f>
        <v>0</v>
      </c>
      <c r="AJ98" cm="1">
        <f t="array" aca="1" ref="AJ98" ca="1">INDIRECT($A$1&amp;AJ$1&amp;$A98)</f>
        <v>0</v>
      </c>
      <c r="AK98" cm="1">
        <f t="array" aca="1" ref="AK98" ca="1">INDIRECT($A$1&amp;AK$1&amp;$A98)</f>
        <v>0</v>
      </c>
      <c r="AM98">
        <f t="shared" ca="1" si="13"/>
        <v>0</v>
      </c>
      <c r="AN98">
        <f t="shared" ca="1" si="13"/>
        <v>0</v>
      </c>
      <c r="AO98">
        <f t="shared" ca="1" si="13"/>
        <v>0</v>
      </c>
      <c r="AP98">
        <f t="shared" ca="1" si="13"/>
        <v>0</v>
      </c>
      <c r="AQ98">
        <f t="shared" ca="1" si="13"/>
        <v>0</v>
      </c>
      <c r="AR98">
        <f t="shared" ca="1" si="13"/>
        <v>0</v>
      </c>
      <c r="AS98">
        <f t="shared" ca="1" si="13"/>
        <v>0</v>
      </c>
      <c r="AU98" cm="1">
        <f t="array" aca="1" ref="AU98" ca="1">INDIRECT($A$1&amp;AU$1&amp;$A98)</f>
        <v>0</v>
      </c>
      <c r="AV98" cm="1">
        <f t="array" aca="1" ref="AV98" ca="1">INDIRECT($A$1&amp;AV$1&amp;$A98)</f>
        <v>0</v>
      </c>
      <c r="AW98" cm="1">
        <f t="array" aca="1" ref="AW98" ca="1">INDIRECT($A$1&amp;AW$1&amp;$A98)</f>
        <v>0</v>
      </c>
      <c r="AX98" cm="1">
        <f t="array" aca="1" ref="AX98" ca="1">INDIRECT($A$1&amp;AX$1&amp;$A98)</f>
        <v>0</v>
      </c>
      <c r="AY98" cm="1">
        <f t="array" aca="1" ref="AY98" ca="1">INDIRECT($A$1&amp;AY$1&amp;$A98)</f>
        <v>0</v>
      </c>
      <c r="AZ98" cm="1">
        <f t="array" aca="1" ref="AZ98" ca="1">INDIRECT($A$1&amp;AZ$1&amp;$A98)</f>
        <v>0</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cm="1">
        <f t="array" aca="1" ref="BF98" ca="1">INDIRECT($A$1&amp;BF$1&amp;$A98)</f>
        <v>0</v>
      </c>
      <c r="BG98" cm="1">
        <f t="array" aca="1" ref="BG98" ca="1">INDIRECT($A$1&amp;BG$1&amp;$A98)</f>
        <v>0</v>
      </c>
      <c r="BH98" cm="1">
        <f t="array" aca="1" ref="BH98" ca="1">INDIRECT($A$1&amp;BH$1&amp;$A98)</f>
        <v>0</v>
      </c>
      <c r="BI98" cm="1">
        <f t="array" aca="1" ref="BI98" ca="1">INDIRECT($A$1&amp;BI$1&amp;$A98)</f>
        <v>0</v>
      </c>
      <c r="BJ98" cm="1">
        <f t="array" aca="1" ref="BJ98" ca="1">INDIRECT($A$1&amp;BJ$1&amp;$A98)</f>
        <v>0</v>
      </c>
      <c r="BK98" cm="1">
        <f t="array" aca="1" ref="BK98" ca="1">INDIRECT($A$1&amp;BK$1&amp;$A98)</f>
        <v>0</v>
      </c>
      <c r="BL98" cm="1">
        <f t="array" aca="1" ref="BL98" ca="1">INDIRECT($A$1&amp;BL$1&amp;$A98)</f>
        <v>0</v>
      </c>
      <c r="BM98" cm="1">
        <f t="array" aca="1" ref="BM98" ca="1">INDIRECT($A$1&amp;BM$1&amp;$A98)</f>
        <v>0</v>
      </c>
      <c r="BN98" cm="1">
        <f t="array" aca="1" ref="BN98" ca="1">INDIRECT($A$1&amp;BN$1&amp;$A98)</f>
        <v>0</v>
      </c>
      <c r="BO98" cm="1">
        <f t="array" aca="1" ref="BO98" ca="1">INDIRECT($A$1&amp;BO$1&amp;$A98)</f>
        <v>0</v>
      </c>
      <c r="BP98" cm="1">
        <f t="array" aca="1" ref="BP98" ca="1">INDIRECT($A$1&amp;BP$1&amp;$A98)</f>
        <v>0</v>
      </c>
      <c r="BQ98" cm="1">
        <f t="array" aca="1" ref="BQ98" ca="1">INDIRECT($A$1&amp;BQ$1&amp;$A98)</f>
        <v>0</v>
      </c>
      <c r="BR98" cm="1">
        <f t="array" aca="1" ref="BR98" ca="1">INDIRECT($A$1&amp;BR$1&amp;$A98)</f>
        <v>0</v>
      </c>
      <c r="BS98" cm="1">
        <f t="array" aca="1" ref="BS98" ca="1">INDIRECT($A$1&amp;BS$1&amp;$A98)</f>
        <v>0</v>
      </c>
      <c r="BT98" cm="1">
        <f t="array" aca="1" ref="BT98" ca="1">INDIRECT($A$1&amp;BT$1&amp;$A98)</f>
        <v>0</v>
      </c>
      <c r="BU98" cm="1">
        <f t="array" aca="1" ref="BU98" ca="1">INDIRECT($A$1&amp;BU$1&amp;$A98)</f>
        <v>0</v>
      </c>
    </row>
    <row r="99" spans="1:73" x14ac:dyDescent="0.35">
      <c r="A99" s="60">
        <f t="shared" si="14"/>
        <v>84</v>
      </c>
      <c r="C99" t="str" cm="1">
        <f t="array" aca="1" ref="C99" ca="1">INDIRECT($A$1&amp;C$1&amp;$A99)</f>
        <v>marche_gounghin</v>
      </c>
      <c r="D99">
        <f t="shared" ca="1" si="10"/>
        <v>0</v>
      </c>
      <c r="E99">
        <f t="shared" ca="1" si="10"/>
        <v>0</v>
      </c>
      <c r="F99">
        <f t="shared" ca="1" si="10"/>
        <v>0</v>
      </c>
      <c r="G99">
        <f t="shared" ca="1" si="10"/>
        <v>0</v>
      </c>
      <c r="H99">
        <f t="shared" ca="1" si="10"/>
        <v>0</v>
      </c>
      <c r="I99">
        <f t="shared" ca="1" si="10"/>
        <v>1</v>
      </c>
      <c r="J99">
        <f t="shared" ca="1" si="10"/>
        <v>0</v>
      </c>
      <c r="K99">
        <f t="shared" ca="1" si="10"/>
        <v>0</v>
      </c>
      <c r="L99">
        <f t="shared" ca="1" si="10"/>
        <v>0</v>
      </c>
      <c r="M99">
        <f t="shared" ca="1" si="10"/>
        <v>0</v>
      </c>
      <c r="N99">
        <f t="shared" ca="1" si="10"/>
        <v>0</v>
      </c>
      <c r="P99" cm="1">
        <f t="array" aca="1" ref="P99" ca="1">INDIRECT($A$1&amp;P$1&amp;$A99)</f>
        <v>0</v>
      </c>
      <c r="Q99" cm="1">
        <f t="array" aca="1" ref="Q99" ca="1">INDIRECT($A$1&amp;Q$1&amp;$A99)</f>
        <v>0</v>
      </c>
      <c r="R99" cm="1">
        <f t="array" aca="1" ref="R99" ca="1">INDIRECT($A$1&amp;R$1&amp;$A99)</f>
        <v>0</v>
      </c>
      <c r="S99" cm="1">
        <f t="array" aca="1" ref="S99" ca="1">INDIRECT($A$1&amp;S$1&amp;$A99)</f>
        <v>0</v>
      </c>
      <c r="T99" cm="1">
        <f t="array" aca="1" ref="T99" ca="1">INDIRECT($A$1&amp;T$1&amp;$A99)</f>
        <v>0</v>
      </c>
      <c r="U99" cm="1">
        <f t="array" aca="1" ref="U99" ca="1">INDIRECT($A$1&amp;U$1&amp;$A99)</f>
        <v>0</v>
      </c>
      <c r="V99" cm="1">
        <f t="array" aca="1" ref="V99" ca="1">INDIRECT($A$1&amp;V$1&amp;$A99)</f>
        <v>0</v>
      </c>
      <c r="W99" cm="1">
        <f t="array" aca="1" ref="W99" ca="1">INDIRECT($A$1&amp;W$1&amp;$A99)</f>
        <v>0</v>
      </c>
      <c r="X99" t="str" cm="1">
        <f t="array" aca="1" ref="X99" ca="1">INDIRECT($A$1&amp;X$1&amp;$A99)</f>
        <v>disponible</v>
      </c>
      <c r="Y99" cm="1">
        <f t="array" aca="1" ref="Y99" ca="1">INDIRECT($A$1&amp;Y$1&amp;$A99)</f>
        <v>0</v>
      </c>
      <c r="Z99" cm="1">
        <f t="array" aca="1" ref="Z99" ca="1">INDIRECT($A$1&amp;Z$1&amp;$A99)</f>
        <v>0</v>
      </c>
      <c r="AA99" cm="1">
        <f t="array" aca="1" ref="AA99" ca="1">INDIRECT($A$1&amp;AA$1&amp;$A99)</f>
        <v>0</v>
      </c>
      <c r="AB99" cm="1">
        <f t="array" aca="1" ref="AB99" ca="1">INDIRECT($A$1&amp;AB$1&amp;$A99)</f>
        <v>0</v>
      </c>
      <c r="AC99" cm="1">
        <f t="array" aca="1" ref="AC99" ca="1">INDIRECT($A$1&amp;AC$1&amp;$A99)</f>
        <v>0</v>
      </c>
      <c r="AD99" cm="1">
        <f t="array" aca="1" ref="AD99" ca="1">INDIRECT($A$1&amp;AD$1&amp;$A99)</f>
        <v>0</v>
      </c>
      <c r="AE99" cm="1">
        <f t="array" aca="1" ref="AE99" ca="1">INDIRECT($A$1&amp;AE$1&amp;$A99)</f>
        <v>0</v>
      </c>
      <c r="AF99" cm="1">
        <f t="array" aca="1" ref="AF99" ca="1">INDIRECT($A$1&amp;AF$1&amp;$A99)</f>
        <v>0</v>
      </c>
      <c r="AG99" cm="1">
        <f t="array" aca="1" ref="AG99" ca="1">INDIRECT($A$1&amp;AG$1&amp;$A99)</f>
        <v>0</v>
      </c>
      <c r="AH99" cm="1">
        <f t="array" aca="1" ref="AH99" ca="1">INDIRECT($A$1&amp;AH$1&amp;$A99)</f>
        <v>0</v>
      </c>
      <c r="AI99" cm="1">
        <f t="array" aca="1" ref="AI99" ca="1">INDIRECT($A$1&amp;AI$1&amp;$A99)</f>
        <v>0</v>
      </c>
      <c r="AJ99" cm="1">
        <f t="array" aca="1" ref="AJ99" ca="1">INDIRECT($A$1&amp;AJ$1&amp;$A99)</f>
        <v>0</v>
      </c>
      <c r="AK99" cm="1">
        <f t="array" aca="1" ref="AK99" ca="1">INDIRECT($A$1&amp;AK$1&amp;$A99)</f>
        <v>0</v>
      </c>
      <c r="AM99">
        <f t="shared" ca="1" si="13"/>
        <v>0</v>
      </c>
      <c r="AN99">
        <f t="shared" ca="1" si="13"/>
        <v>0</v>
      </c>
      <c r="AO99">
        <f t="shared" ca="1" si="13"/>
        <v>0</v>
      </c>
      <c r="AP99">
        <f t="shared" ca="1" si="13"/>
        <v>0</v>
      </c>
      <c r="AQ99">
        <f t="shared" ca="1" si="13"/>
        <v>0</v>
      </c>
      <c r="AR99">
        <f t="shared" ca="1" si="13"/>
        <v>0</v>
      </c>
      <c r="AS99">
        <f t="shared" ca="1" si="13"/>
        <v>0</v>
      </c>
      <c r="AU99" cm="1">
        <f t="array" aca="1" ref="AU99" ca="1">INDIRECT($A$1&amp;AU$1&amp;$A99)</f>
        <v>0</v>
      </c>
      <c r="AV99" cm="1">
        <f t="array" aca="1" ref="AV99" ca="1">INDIRECT($A$1&amp;AV$1&amp;$A99)</f>
        <v>0</v>
      </c>
      <c r="AW99" cm="1">
        <f t="array" aca="1" ref="AW99" ca="1">INDIRECT($A$1&amp;AW$1&amp;$A99)</f>
        <v>0</v>
      </c>
      <c r="AX99" cm="1">
        <f t="array" aca="1" ref="AX99" ca="1">INDIRECT($A$1&amp;AX$1&amp;$A99)</f>
        <v>0</v>
      </c>
      <c r="AY99" cm="1">
        <f t="array" aca="1" ref="AY99" ca="1">INDIRECT($A$1&amp;AY$1&amp;$A99)</f>
        <v>0</v>
      </c>
      <c r="AZ99" cm="1">
        <f t="array" aca="1" ref="AZ99" ca="1">INDIRECT($A$1&amp;AZ$1&amp;$A99)</f>
        <v>0</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cm="1">
        <f t="array" aca="1" ref="BF99" ca="1">INDIRECT($A$1&amp;BF$1&amp;$A99)</f>
        <v>0</v>
      </c>
      <c r="BG99" cm="1">
        <f t="array" aca="1" ref="BG99" ca="1">INDIRECT($A$1&amp;BG$1&amp;$A99)</f>
        <v>0</v>
      </c>
      <c r="BH99" cm="1">
        <f t="array" aca="1" ref="BH99" ca="1">INDIRECT($A$1&amp;BH$1&amp;$A99)</f>
        <v>0</v>
      </c>
      <c r="BI99" cm="1">
        <f t="array" aca="1" ref="BI99" ca="1">INDIRECT($A$1&amp;BI$1&amp;$A99)</f>
        <v>0</v>
      </c>
      <c r="BJ99" cm="1">
        <f t="array" aca="1" ref="BJ99" ca="1">INDIRECT($A$1&amp;BJ$1&amp;$A99)</f>
        <v>0</v>
      </c>
      <c r="BK99" cm="1">
        <f t="array" aca="1" ref="BK99" ca="1">INDIRECT($A$1&amp;BK$1&amp;$A99)</f>
        <v>0</v>
      </c>
      <c r="BL99" cm="1">
        <f t="array" aca="1" ref="BL99" ca="1">INDIRECT($A$1&amp;BL$1&amp;$A99)</f>
        <v>0</v>
      </c>
      <c r="BM99" cm="1">
        <f t="array" aca="1" ref="BM99" ca="1">INDIRECT($A$1&amp;BM$1&amp;$A99)</f>
        <v>0</v>
      </c>
      <c r="BN99" cm="1">
        <f t="array" aca="1" ref="BN99" ca="1">INDIRECT($A$1&amp;BN$1&amp;$A99)</f>
        <v>0</v>
      </c>
      <c r="BO99" cm="1">
        <f t="array" aca="1" ref="BO99" ca="1">INDIRECT($A$1&amp;BO$1&amp;$A99)</f>
        <v>0</v>
      </c>
      <c r="BP99" cm="1">
        <f t="array" aca="1" ref="BP99" ca="1">INDIRECT($A$1&amp;BP$1&amp;$A99)</f>
        <v>0</v>
      </c>
      <c r="BQ99" cm="1">
        <f t="array" aca="1" ref="BQ99" ca="1">INDIRECT($A$1&amp;BQ$1&amp;$A99)</f>
        <v>0</v>
      </c>
      <c r="BR99" cm="1">
        <f t="array" aca="1" ref="BR99" ca="1">INDIRECT($A$1&amp;BR$1&amp;$A99)</f>
        <v>0</v>
      </c>
      <c r="BS99" cm="1">
        <f t="array" aca="1" ref="BS99" ca="1">INDIRECT($A$1&amp;BS$1&amp;$A99)</f>
        <v>0</v>
      </c>
      <c r="BT99" cm="1">
        <f t="array" aca="1" ref="BT99" ca="1">INDIRECT($A$1&amp;BT$1&amp;$A99)</f>
        <v>0</v>
      </c>
      <c r="BU99" cm="1">
        <f t="array" aca="1" ref="BU99" ca="1">INDIRECT($A$1&amp;BU$1&amp;$A99)</f>
        <v>0</v>
      </c>
    </row>
    <row r="100" spans="1:73" x14ac:dyDescent="0.35">
      <c r="A100" s="60">
        <f t="shared" si="14"/>
        <v>85</v>
      </c>
      <c r="C100" t="str" cm="1">
        <f t="array" aca="1" ref="C100" ca="1">INDIRECT($A$1&amp;C$1&amp;$A100)</f>
        <v>marche_gounghin</v>
      </c>
      <c r="D100">
        <f t="shared" ca="1" si="10"/>
        <v>0</v>
      </c>
      <c r="E100">
        <f t="shared" ca="1" si="10"/>
        <v>0</v>
      </c>
      <c r="F100">
        <f t="shared" ca="1" si="10"/>
        <v>0</v>
      </c>
      <c r="G100">
        <f t="shared" ca="1" si="10"/>
        <v>0</v>
      </c>
      <c r="H100">
        <f t="shared" ca="1" si="10"/>
        <v>0</v>
      </c>
      <c r="I100">
        <f t="shared" ca="1" si="10"/>
        <v>1</v>
      </c>
      <c r="J100">
        <f t="shared" ca="1" si="10"/>
        <v>0</v>
      </c>
      <c r="K100">
        <f t="shared" ca="1" si="10"/>
        <v>0</v>
      </c>
      <c r="L100">
        <f t="shared" ca="1" si="10"/>
        <v>0</v>
      </c>
      <c r="M100">
        <f t="shared" ca="1" si="10"/>
        <v>0</v>
      </c>
      <c r="N100">
        <f t="shared" ca="1" si="10"/>
        <v>0</v>
      </c>
      <c r="P100" cm="1">
        <f t="array" aca="1" ref="P100" ca="1">INDIRECT($A$1&amp;P$1&amp;$A100)</f>
        <v>0</v>
      </c>
      <c r="Q100" cm="1">
        <f t="array" aca="1" ref="Q100" ca="1">INDIRECT($A$1&amp;Q$1&amp;$A100)</f>
        <v>0</v>
      </c>
      <c r="R100" cm="1">
        <f t="array" aca="1" ref="R100" ca="1">INDIRECT($A$1&amp;R$1&amp;$A100)</f>
        <v>0</v>
      </c>
      <c r="S100" cm="1">
        <f t="array" aca="1" ref="S100" ca="1">INDIRECT($A$1&amp;S$1&amp;$A100)</f>
        <v>0</v>
      </c>
      <c r="T100" cm="1">
        <f t="array" aca="1" ref="T100" ca="1">INDIRECT($A$1&amp;T$1&amp;$A100)</f>
        <v>0</v>
      </c>
      <c r="U100" cm="1">
        <f t="array" aca="1" ref="U100" ca="1">INDIRECT($A$1&amp;U$1&amp;$A100)</f>
        <v>0</v>
      </c>
      <c r="V100" cm="1">
        <f t="array" aca="1" ref="V100" ca="1">INDIRECT($A$1&amp;V$1&amp;$A100)</f>
        <v>0</v>
      </c>
      <c r="W100" t="str" cm="1">
        <f t="array" aca="1" ref="W100" ca="1">INDIRECT($A$1&amp;W$1&amp;$A100)</f>
        <v>peudisponible</v>
      </c>
      <c r="X100" cm="1">
        <f t="array" aca="1" ref="X100" ca="1">INDIRECT($A$1&amp;X$1&amp;$A100)</f>
        <v>0</v>
      </c>
      <c r="Y100" cm="1">
        <f t="array" aca="1" ref="Y100" ca="1">INDIRECT($A$1&amp;Y$1&amp;$A100)</f>
        <v>0</v>
      </c>
      <c r="Z100" cm="1">
        <f t="array" aca="1" ref="Z100" ca="1">INDIRECT($A$1&amp;Z$1&amp;$A100)</f>
        <v>0</v>
      </c>
      <c r="AA100" cm="1">
        <f t="array" aca="1" ref="AA100" ca="1">INDIRECT($A$1&amp;AA$1&amp;$A100)</f>
        <v>0</v>
      </c>
      <c r="AB100" cm="1">
        <f t="array" aca="1" ref="AB100" ca="1">INDIRECT($A$1&amp;AB$1&amp;$A100)</f>
        <v>0</v>
      </c>
      <c r="AC100" cm="1">
        <f t="array" aca="1" ref="AC100" ca="1">INDIRECT($A$1&amp;AC$1&amp;$A100)</f>
        <v>0</v>
      </c>
      <c r="AD100" cm="1">
        <f t="array" aca="1" ref="AD100" ca="1">INDIRECT($A$1&amp;AD$1&amp;$A100)</f>
        <v>0</v>
      </c>
      <c r="AE100" cm="1">
        <f t="array" aca="1" ref="AE100" ca="1">INDIRECT($A$1&amp;AE$1&amp;$A100)</f>
        <v>0</v>
      </c>
      <c r="AF100" cm="1">
        <f t="array" aca="1" ref="AF100" ca="1">INDIRECT($A$1&amp;AF$1&amp;$A100)</f>
        <v>0</v>
      </c>
      <c r="AG100" cm="1">
        <f t="array" aca="1" ref="AG100" ca="1">INDIRECT($A$1&amp;AG$1&amp;$A100)</f>
        <v>0</v>
      </c>
      <c r="AH100" cm="1">
        <f t="array" aca="1" ref="AH100" ca="1">INDIRECT($A$1&amp;AH$1&amp;$A100)</f>
        <v>0</v>
      </c>
      <c r="AI100" cm="1">
        <f t="array" aca="1" ref="AI100" ca="1">INDIRECT($A$1&amp;AI$1&amp;$A100)</f>
        <v>0</v>
      </c>
      <c r="AJ100" cm="1">
        <f t="array" aca="1" ref="AJ100" ca="1">INDIRECT($A$1&amp;AJ$1&amp;$A100)</f>
        <v>0</v>
      </c>
      <c r="AK100" cm="1">
        <f t="array" aca="1" ref="AK100" ca="1">INDIRECT($A$1&amp;AK$1&amp;$A100)</f>
        <v>0</v>
      </c>
      <c r="AM100">
        <f t="shared" ca="1" si="13"/>
        <v>0</v>
      </c>
      <c r="AN100">
        <f t="shared" ca="1" si="13"/>
        <v>0</v>
      </c>
      <c r="AO100">
        <f t="shared" ca="1" si="13"/>
        <v>0</v>
      </c>
      <c r="AP100">
        <f t="shared" ca="1" si="13"/>
        <v>0</v>
      </c>
      <c r="AQ100">
        <f t="shared" ca="1" si="13"/>
        <v>0</v>
      </c>
      <c r="AR100">
        <f t="shared" ca="1" si="13"/>
        <v>0</v>
      </c>
      <c r="AS100">
        <f t="shared" ca="1" si="13"/>
        <v>0</v>
      </c>
      <c r="AU100" cm="1">
        <f t="array" aca="1" ref="AU100" ca="1">INDIRECT($A$1&amp;AU$1&amp;$A100)</f>
        <v>0</v>
      </c>
      <c r="AV100" cm="1">
        <f t="array" aca="1" ref="AV100" ca="1">INDIRECT($A$1&amp;AV$1&amp;$A100)</f>
        <v>0</v>
      </c>
      <c r="AW100" cm="1">
        <f t="array" aca="1" ref="AW100" ca="1">INDIRECT($A$1&amp;AW$1&amp;$A100)</f>
        <v>0</v>
      </c>
      <c r="AX100" cm="1">
        <f t="array" aca="1" ref="AX100" ca="1">INDIRECT($A$1&amp;AX$1&amp;$A100)</f>
        <v>0</v>
      </c>
      <c r="AY100" cm="1">
        <f t="array" aca="1" ref="AY100" ca="1">INDIRECT($A$1&amp;AY$1&amp;$A100)</f>
        <v>0</v>
      </c>
      <c r="AZ100" cm="1">
        <f t="array" aca="1" ref="AZ100" ca="1">INDIRECT($A$1&amp;AZ$1&amp;$A100)</f>
        <v>0</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cm="1">
        <f t="array" aca="1" ref="BF100" ca="1">INDIRECT($A$1&amp;BF$1&amp;$A100)</f>
        <v>0</v>
      </c>
      <c r="BG100" cm="1">
        <f t="array" aca="1" ref="BG100" ca="1">INDIRECT($A$1&amp;BG$1&amp;$A100)</f>
        <v>0</v>
      </c>
      <c r="BH100" cm="1">
        <f t="array" aca="1" ref="BH100" ca="1">INDIRECT($A$1&amp;BH$1&amp;$A100)</f>
        <v>0</v>
      </c>
      <c r="BI100" cm="1">
        <f t="array" aca="1" ref="BI100" ca="1">INDIRECT($A$1&amp;BI$1&amp;$A100)</f>
        <v>0</v>
      </c>
      <c r="BJ100" cm="1">
        <f t="array" aca="1" ref="BJ100" ca="1">INDIRECT($A$1&amp;BJ$1&amp;$A100)</f>
        <v>0</v>
      </c>
      <c r="BK100" cm="1">
        <f t="array" aca="1" ref="BK100" ca="1">INDIRECT($A$1&amp;BK$1&amp;$A100)</f>
        <v>0</v>
      </c>
      <c r="BL100" cm="1">
        <f t="array" aca="1" ref="BL100" ca="1">INDIRECT($A$1&amp;BL$1&amp;$A100)</f>
        <v>0</v>
      </c>
      <c r="BM100" cm="1">
        <f t="array" aca="1" ref="BM100" ca="1">INDIRECT($A$1&amp;BM$1&amp;$A100)</f>
        <v>0</v>
      </c>
      <c r="BN100" cm="1">
        <f t="array" aca="1" ref="BN100" ca="1">INDIRECT($A$1&amp;BN$1&amp;$A100)</f>
        <v>0</v>
      </c>
      <c r="BO100" cm="1">
        <f t="array" aca="1" ref="BO100" ca="1">INDIRECT($A$1&amp;BO$1&amp;$A100)</f>
        <v>0</v>
      </c>
      <c r="BP100" cm="1">
        <f t="array" aca="1" ref="BP100" ca="1">INDIRECT($A$1&amp;BP$1&amp;$A100)</f>
        <v>0</v>
      </c>
      <c r="BQ100" cm="1">
        <f t="array" aca="1" ref="BQ100" ca="1">INDIRECT($A$1&amp;BQ$1&amp;$A100)</f>
        <v>0</v>
      </c>
      <c r="BR100" cm="1">
        <f t="array" aca="1" ref="BR100" ca="1">INDIRECT($A$1&amp;BR$1&amp;$A100)</f>
        <v>0</v>
      </c>
      <c r="BS100" cm="1">
        <f t="array" aca="1" ref="BS100" ca="1">INDIRECT($A$1&amp;BS$1&amp;$A100)</f>
        <v>0</v>
      </c>
      <c r="BT100" cm="1">
        <f t="array" aca="1" ref="BT100" ca="1">INDIRECT($A$1&amp;BT$1&amp;$A100)</f>
        <v>0</v>
      </c>
      <c r="BU100" cm="1">
        <f t="array" aca="1" ref="BU100" ca="1">INDIRECT($A$1&amp;BU$1&amp;$A100)</f>
        <v>0</v>
      </c>
    </row>
    <row r="101" spans="1:73" x14ac:dyDescent="0.35">
      <c r="A101" s="60">
        <f t="shared" si="14"/>
        <v>86</v>
      </c>
      <c r="C101" t="str" cm="1">
        <f t="array" aca="1" ref="C101" ca="1">INDIRECT($A$1&amp;C$1&amp;$A101)</f>
        <v>marche_gounghin</v>
      </c>
      <c r="D101">
        <f t="shared" ca="1" si="10"/>
        <v>0</v>
      </c>
      <c r="E101">
        <f t="shared" ca="1" si="10"/>
        <v>0</v>
      </c>
      <c r="F101">
        <f t="shared" ca="1" si="10"/>
        <v>0</v>
      </c>
      <c r="G101">
        <f t="shared" ca="1" si="10"/>
        <v>0</v>
      </c>
      <c r="H101">
        <f t="shared" ca="1" si="10"/>
        <v>0</v>
      </c>
      <c r="I101">
        <f t="shared" ca="1" si="10"/>
        <v>0</v>
      </c>
      <c r="J101">
        <f t="shared" ca="1" si="10"/>
        <v>0</v>
      </c>
      <c r="K101">
        <f t="shared" ca="1" si="10"/>
        <v>0</v>
      </c>
      <c r="L101">
        <f t="shared" ca="1" si="10"/>
        <v>0</v>
      </c>
      <c r="M101">
        <f t="shared" ca="1" si="10"/>
        <v>0</v>
      </c>
      <c r="N101">
        <f t="shared" ca="1" si="10"/>
        <v>0</v>
      </c>
      <c r="P101" cm="1">
        <f t="array" aca="1" ref="P101" ca="1">INDIRECT($A$1&amp;P$1&amp;$A101)</f>
        <v>0</v>
      </c>
      <c r="Q101" cm="1">
        <f t="array" aca="1" ref="Q101" ca="1">INDIRECT($A$1&amp;Q$1&amp;$A101)</f>
        <v>0</v>
      </c>
      <c r="R101" cm="1">
        <f t="array" aca="1" ref="R101" ca="1">INDIRECT($A$1&amp;R$1&amp;$A101)</f>
        <v>0</v>
      </c>
      <c r="S101" cm="1">
        <f t="array" aca="1" ref="S101" ca="1">INDIRECT($A$1&amp;S$1&amp;$A101)</f>
        <v>0</v>
      </c>
      <c r="T101" cm="1">
        <f t="array" aca="1" ref="T101" ca="1">INDIRECT($A$1&amp;T$1&amp;$A101)</f>
        <v>0</v>
      </c>
      <c r="U101" cm="1">
        <f t="array" aca="1" ref="U101" ca="1">INDIRECT($A$1&amp;U$1&amp;$A101)</f>
        <v>0</v>
      </c>
      <c r="V101" cm="1">
        <f t="array" aca="1" ref="V101" ca="1">INDIRECT($A$1&amp;V$1&amp;$A101)</f>
        <v>0</v>
      </c>
      <c r="W101" t="str" cm="1">
        <f t="array" aca="1" ref="W101" ca="1">INDIRECT($A$1&amp;W$1&amp;$A101)</f>
        <v>disponible</v>
      </c>
      <c r="X101" cm="1">
        <f t="array" aca="1" ref="X101" ca="1">INDIRECT($A$1&amp;X$1&amp;$A101)</f>
        <v>0</v>
      </c>
      <c r="Y101" t="str" cm="1">
        <f t="array" aca="1" ref="Y101" ca="1">INDIRECT($A$1&amp;Y$1&amp;$A101)</f>
        <v>peudisponible</v>
      </c>
      <c r="Z101" cm="1">
        <f t="array" aca="1" ref="Z101" ca="1">INDIRECT($A$1&amp;Z$1&amp;$A101)</f>
        <v>0</v>
      </c>
      <c r="AA101" cm="1">
        <f t="array" aca="1" ref="AA101" ca="1">INDIRECT($A$1&amp;AA$1&amp;$A101)</f>
        <v>0</v>
      </c>
      <c r="AB101" cm="1">
        <f t="array" aca="1" ref="AB101" ca="1">INDIRECT($A$1&amp;AB$1&amp;$A101)</f>
        <v>0</v>
      </c>
      <c r="AC101" cm="1">
        <f t="array" aca="1" ref="AC101" ca="1">INDIRECT($A$1&amp;AC$1&amp;$A101)</f>
        <v>0</v>
      </c>
      <c r="AD101" cm="1">
        <f t="array" aca="1" ref="AD101" ca="1">INDIRECT($A$1&amp;AD$1&amp;$A101)</f>
        <v>0</v>
      </c>
      <c r="AE101" cm="1">
        <f t="array" aca="1" ref="AE101" ca="1">INDIRECT($A$1&amp;AE$1&amp;$A101)</f>
        <v>0</v>
      </c>
      <c r="AF101" cm="1">
        <f t="array" aca="1" ref="AF101" ca="1">INDIRECT($A$1&amp;AF$1&amp;$A101)</f>
        <v>0</v>
      </c>
      <c r="AG101" cm="1">
        <f t="array" aca="1" ref="AG101" ca="1">INDIRECT($A$1&amp;AG$1&amp;$A101)</f>
        <v>0</v>
      </c>
      <c r="AH101" cm="1">
        <f t="array" aca="1" ref="AH101" ca="1">INDIRECT($A$1&amp;AH$1&amp;$A101)</f>
        <v>0</v>
      </c>
      <c r="AI101" cm="1">
        <f t="array" aca="1" ref="AI101" ca="1">INDIRECT($A$1&amp;AI$1&amp;$A101)</f>
        <v>0</v>
      </c>
      <c r="AJ101" cm="1">
        <f t="array" aca="1" ref="AJ101" ca="1">INDIRECT($A$1&amp;AJ$1&amp;$A101)</f>
        <v>0</v>
      </c>
      <c r="AK101" cm="1">
        <f t="array" aca="1" ref="AK101" ca="1">INDIRECT($A$1&amp;AK$1&amp;$A101)</f>
        <v>0</v>
      </c>
      <c r="AM101">
        <f t="shared" ca="1" si="13"/>
        <v>0</v>
      </c>
      <c r="AN101">
        <f t="shared" ca="1" si="13"/>
        <v>0</v>
      </c>
      <c r="AO101">
        <f t="shared" ca="1" si="13"/>
        <v>0</v>
      </c>
      <c r="AP101">
        <f t="shared" ca="1" si="13"/>
        <v>0</v>
      </c>
      <c r="AQ101">
        <f t="shared" ca="1" si="13"/>
        <v>0</v>
      </c>
      <c r="AR101">
        <f t="shared" ca="1" si="13"/>
        <v>0</v>
      </c>
      <c r="AS101">
        <f t="shared" ca="1" si="13"/>
        <v>0</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0">
        <f t="shared" si="14"/>
        <v>87</v>
      </c>
      <c r="C102" t="str" cm="1">
        <f t="array" aca="1" ref="C102" ca="1">INDIRECT($A$1&amp;C$1&amp;$A102)</f>
        <v>marche_gounghin</v>
      </c>
      <c r="D102">
        <f t="shared" ca="1" si="10"/>
        <v>0</v>
      </c>
      <c r="E102">
        <f t="shared" ca="1" si="10"/>
        <v>0</v>
      </c>
      <c r="F102">
        <f t="shared" ca="1" si="10"/>
        <v>0</v>
      </c>
      <c r="G102">
        <f t="shared" ca="1" si="10"/>
        <v>0</v>
      </c>
      <c r="H102">
        <f t="shared" ca="1" si="10"/>
        <v>0</v>
      </c>
      <c r="I102">
        <f t="shared" ca="1" si="10"/>
        <v>1</v>
      </c>
      <c r="J102">
        <f t="shared" ca="1" si="10"/>
        <v>0</v>
      </c>
      <c r="K102">
        <f t="shared" ca="1" si="10"/>
        <v>0</v>
      </c>
      <c r="L102">
        <f t="shared" ca="1" si="10"/>
        <v>0</v>
      </c>
      <c r="M102">
        <f t="shared" ca="1" si="10"/>
        <v>0</v>
      </c>
      <c r="N102">
        <f t="shared" ca="1" si="10"/>
        <v>0</v>
      </c>
      <c r="P102" cm="1">
        <f t="array" aca="1" ref="P102" ca="1">INDIRECT($A$1&amp;P$1&amp;$A102)</f>
        <v>0</v>
      </c>
      <c r="Q102" cm="1">
        <f t="array" aca="1" ref="Q102" ca="1">INDIRECT($A$1&amp;Q$1&amp;$A102)</f>
        <v>0</v>
      </c>
      <c r="R102" cm="1">
        <f t="array" aca="1" ref="R102" ca="1">INDIRECT($A$1&amp;R$1&amp;$A102)</f>
        <v>0</v>
      </c>
      <c r="S102" cm="1">
        <f t="array" aca="1" ref="S102" ca="1">INDIRECT($A$1&amp;S$1&amp;$A102)</f>
        <v>0</v>
      </c>
      <c r="T102" cm="1">
        <f t="array" aca="1" ref="T102" ca="1">INDIRECT($A$1&amp;T$1&amp;$A102)</f>
        <v>0</v>
      </c>
      <c r="U102" cm="1">
        <f t="array" aca="1" ref="U102" ca="1">INDIRECT($A$1&amp;U$1&amp;$A102)</f>
        <v>0</v>
      </c>
      <c r="V102" cm="1">
        <f t="array" aca="1" ref="V102" ca="1">INDIRECT($A$1&amp;V$1&amp;$A102)</f>
        <v>0</v>
      </c>
      <c r="W102" cm="1">
        <f t="array" aca="1" ref="W102" ca="1">INDIRECT($A$1&amp;W$1&amp;$A102)</f>
        <v>0</v>
      </c>
      <c r="X102" cm="1">
        <f t="array" aca="1" ref="X102" ca="1">INDIRECT($A$1&amp;X$1&amp;$A102)</f>
        <v>0</v>
      </c>
      <c r="Y102" t="str" cm="1">
        <f t="array" aca="1" ref="Y102" ca="1">INDIRECT($A$1&amp;Y$1&amp;$A102)</f>
        <v>disponible</v>
      </c>
      <c r="Z102" cm="1">
        <f t="array" aca="1" ref="Z102" ca="1">INDIRECT($A$1&amp;Z$1&amp;$A102)</f>
        <v>0</v>
      </c>
      <c r="AA102" cm="1">
        <f t="array" aca="1" ref="AA102" ca="1">INDIRECT($A$1&amp;AA$1&amp;$A102)</f>
        <v>0</v>
      </c>
      <c r="AB102" cm="1">
        <f t="array" aca="1" ref="AB102" ca="1">INDIRECT($A$1&amp;AB$1&amp;$A102)</f>
        <v>0</v>
      </c>
      <c r="AC102" cm="1">
        <f t="array" aca="1" ref="AC102" ca="1">INDIRECT($A$1&amp;AC$1&amp;$A102)</f>
        <v>0</v>
      </c>
      <c r="AD102" cm="1">
        <f t="array" aca="1" ref="AD102" ca="1">INDIRECT($A$1&amp;AD$1&amp;$A102)</f>
        <v>0</v>
      </c>
      <c r="AE102" cm="1">
        <f t="array" aca="1" ref="AE102" ca="1">INDIRECT($A$1&amp;AE$1&amp;$A102)</f>
        <v>0</v>
      </c>
      <c r="AF102" cm="1">
        <f t="array" aca="1" ref="AF102" ca="1">INDIRECT($A$1&amp;AF$1&amp;$A102)</f>
        <v>0</v>
      </c>
      <c r="AG102" cm="1">
        <f t="array" aca="1" ref="AG102" ca="1">INDIRECT($A$1&amp;AG$1&amp;$A102)</f>
        <v>0</v>
      </c>
      <c r="AH102" cm="1">
        <f t="array" aca="1" ref="AH102" ca="1">INDIRECT($A$1&amp;AH$1&amp;$A102)</f>
        <v>0</v>
      </c>
      <c r="AI102" cm="1">
        <f t="array" aca="1" ref="AI102" ca="1">INDIRECT($A$1&amp;AI$1&amp;$A102)</f>
        <v>0</v>
      </c>
      <c r="AJ102" cm="1">
        <f t="array" aca="1" ref="AJ102" ca="1">INDIRECT($A$1&amp;AJ$1&amp;$A102)</f>
        <v>0</v>
      </c>
      <c r="AK102" cm="1">
        <f t="array" aca="1" ref="AK102" ca="1">INDIRECT($A$1&amp;AK$1&amp;$A102)</f>
        <v>0</v>
      </c>
      <c r="AM102">
        <f t="shared" ca="1" si="13"/>
        <v>0</v>
      </c>
      <c r="AN102">
        <f t="shared" ca="1" si="13"/>
        <v>0</v>
      </c>
      <c r="AO102">
        <f t="shared" ca="1" si="13"/>
        <v>0</v>
      </c>
      <c r="AP102">
        <f t="shared" ca="1" si="13"/>
        <v>0</v>
      </c>
      <c r="AQ102">
        <f t="shared" ca="1" si="13"/>
        <v>0</v>
      </c>
      <c r="AR102">
        <f t="shared" ca="1" si="13"/>
        <v>0</v>
      </c>
      <c r="AS102">
        <f t="shared" ca="1" si="13"/>
        <v>0</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0">
        <f t="shared" si="14"/>
        <v>88</v>
      </c>
      <c r="C103" t="str" cm="1">
        <f t="array" aca="1" ref="C103" ca="1">INDIRECT($A$1&amp;C$1&amp;$A103)</f>
        <v>marche_kongoussi</v>
      </c>
      <c r="D103">
        <f t="shared" ca="1" si="10"/>
        <v>0</v>
      </c>
      <c r="E103">
        <f t="shared" ca="1" si="10"/>
        <v>0</v>
      </c>
      <c r="F103">
        <f t="shared" ref="F103:N103" ca="1" si="15">IF(SUM(INDIRECT($A$1&amp;F$1&amp;$A103),INDIRECT($A$1&amp;F$2&amp;$A103),INDIRECT($A$1&amp;F$3&amp;$A103))&gt;0,1,0)</f>
        <v>0</v>
      </c>
      <c r="G103">
        <f t="shared" ca="1" si="15"/>
        <v>0</v>
      </c>
      <c r="H103">
        <f t="shared" ca="1" si="15"/>
        <v>0</v>
      </c>
      <c r="I103">
        <f t="shared" ca="1" si="15"/>
        <v>0</v>
      </c>
      <c r="J103">
        <f t="shared" ca="1" si="15"/>
        <v>0</v>
      </c>
      <c r="K103">
        <f t="shared" ca="1" si="15"/>
        <v>0</v>
      </c>
      <c r="L103">
        <f t="shared" ca="1" si="15"/>
        <v>0</v>
      </c>
      <c r="M103">
        <f t="shared" ca="1" si="15"/>
        <v>1</v>
      </c>
      <c r="N103">
        <f t="shared" ca="1" si="15"/>
        <v>0</v>
      </c>
      <c r="P103" t="str" cm="1">
        <f t="array" aca="1" ref="P103" ca="1">INDIRECT($A$1&amp;P$1&amp;$A103)</f>
        <v>disponible</v>
      </c>
      <c r="Q103" t="str" cm="1">
        <f t="array" aca="1" ref="Q103" ca="1">INDIRECT($A$1&amp;Q$1&amp;$A103)</f>
        <v>disponible</v>
      </c>
      <c r="R103" t="str" cm="1">
        <f t="array" aca="1" ref="R103" ca="1">INDIRECT($A$1&amp;R$1&amp;$A103)</f>
        <v>disponible</v>
      </c>
      <c r="S103" t="str" cm="1">
        <f t="array" aca="1" ref="S103" ca="1">INDIRECT($A$1&amp;S$1&amp;$A103)</f>
        <v>disponible</v>
      </c>
      <c r="T103" t="str" cm="1">
        <f t="array" aca="1" ref="T103" ca="1">INDIRECT($A$1&amp;T$1&amp;$A103)</f>
        <v>disponible</v>
      </c>
      <c r="U103" t="str" cm="1">
        <f t="array" aca="1" ref="U103" ca="1">INDIRECT($A$1&amp;U$1&amp;$A103)</f>
        <v>disponible</v>
      </c>
      <c r="V103" t="str" cm="1">
        <f t="array" aca="1" ref="V103" ca="1">INDIRECT($A$1&amp;V$1&amp;$A103)</f>
        <v>disponible</v>
      </c>
      <c r="W103" cm="1">
        <f t="array" aca="1" ref="W103" ca="1">INDIRECT($A$1&amp;W$1&amp;$A103)</f>
        <v>0</v>
      </c>
      <c r="X103" t="str" cm="1">
        <f t="array" aca="1" ref="X103" ca="1">INDIRECT($A$1&amp;X$1&amp;$A103)</f>
        <v>disponible</v>
      </c>
      <c r="Y103" t="str" cm="1">
        <f t="array" aca="1" ref="Y103" ca="1">INDIRECT($A$1&amp;Y$1&amp;$A103)</f>
        <v>disponible</v>
      </c>
      <c r="Z103" t="str" cm="1">
        <f t="array" aca="1" ref="Z103" ca="1">INDIRECT($A$1&amp;Z$1&amp;$A103)</f>
        <v>disponible</v>
      </c>
      <c r="AA103" t="str" cm="1">
        <f t="array" aca="1" ref="AA103" ca="1">INDIRECT($A$1&amp;AA$1&amp;$A103)</f>
        <v>disponible</v>
      </c>
      <c r="AB103" t="str" cm="1">
        <f t="array" aca="1" ref="AB103" ca="1">INDIRECT($A$1&amp;AB$1&amp;$A103)</f>
        <v>disponible</v>
      </c>
      <c r="AC103" t="str" cm="1">
        <f t="array" aca="1" ref="AC103" ca="1">INDIRECT($A$1&amp;AC$1&amp;$A103)</f>
        <v>disponible</v>
      </c>
      <c r="AD103" t="str" cm="1">
        <f t="array" aca="1" ref="AD103" ca="1">INDIRECT($A$1&amp;AD$1&amp;$A103)</f>
        <v>disponible</v>
      </c>
      <c r="AE103" t="str" cm="1">
        <f t="array" aca="1" ref="AE103" ca="1">INDIRECT($A$1&amp;AE$1&amp;$A103)</f>
        <v>disponible</v>
      </c>
      <c r="AF103" t="str" cm="1">
        <f t="array" aca="1" ref="AF103" ca="1">INDIRECT($A$1&amp;AF$1&amp;$A103)</f>
        <v>disponible</v>
      </c>
      <c r="AG103" t="str" cm="1">
        <f t="array" aca="1" ref="AG103" ca="1">INDIRECT($A$1&amp;AG$1&amp;$A103)</f>
        <v>disponible</v>
      </c>
      <c r="AH103" t="str" cm="1">
        <f t="array" aca="1" ref="AH103" ca="1">INDIRECT($A$1&amp;AH$1&amp;$A103)</f>
        <v>disponible</v>
      </c>
      <c r="AI103" t="str" cm="1">
        <f t="array" aca="1" ref="AI103" ca="1">INDIRECT($A$1&amp;AI$1&amp;$A103)</f>
        <v>disponible</v>
      </c>
      <c r="AJ103" t="str" cm="1">
        <f t="array" aca="1" ref="AJ103" ca="1">INDIRECT($A$1&amp;AJ$1&amp;$A103)</f>
        <v>disponible</v>
      </c>
      <c r="AK103" t="str" cm="1">
        <f t="array" aca="1" ref="AK103" ca="1">INDIRECT($A$1&amp;AK$1&amp;$A103)</f>
        <v>disponible</v>
      </c>
      <c r="AM103">
        <f t="shared" ca="1" si="13"/>
        <v>0</v>
      </c>
      <c r="AN103">
        <f t="shared" ca="1" si="13"/>
        <v>0</v>
      </c>
      <c r="AO103">
        <f t="shared" ca="1" si="13"/>
        <v>0</v>
      </c>
      <c r="AP103">
        <f t="shared" ca="1" si="13"/>
        <v>0</v>
      </c>
      <c r="AQ103">
        <f t="shared" ca="1" si="13"/>
        <v>1</v>
      </c>
      <c r="AR103">
        <f t="shared" ca="1" si="13"/>
        <v>1</v>
      </c>
      <c r="AS103">
        <f t="shared" ca="1" si="13"/>
        <v>0</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0">
        <f t="shared" si="14"/>
        <v>89</v>
      </c>
      <c r="C104" t="str" cm="1">
        <f t="array" aca="1" ref="C104" ca="1">INDIRECT($A$1&amp;C$1&amp;$A104)</f>
        <v>marche_kongoussi</v>
      </c>
      <c r="D104">
        <f t="shared" ref="D104:N127" ca="1" si="16">IF(SUM(INDIRECT($A$1&amp;D$1&amp;$A104),INDIRECT($A$1&amp;D$2&amp;$A104),INDIRECT($A$1&amp;D$3&amp;$A104))&gt;0,1,0)</f>
        <v>0</v>
      </c>
      <c r="E104">
        <f t="shared" ca="1" si="16"/>
        <v>0</v>
      </c>
      <c r="F104">
        <f t="shared" ca="1" si="16"/>
        <v>0</v>
      </c>
      <c r="G104">
        <f t="shared" ca="1" si="16"/>
        <v>0</v>
      </c>
      <c r="H104">
        <f t="shared" ca="1" si="16"/>
        <v>0</v>
      </c>
      <c r="I104">
        <f t="shared" ca="1" si="16"/>
        <v>0</v>
      </c>
      <c r="J104">
        <f t="shared" ca="1" si="16"/>
        <v>0</v>
      </c>
      <c r="K104">
        <f t="shared" ca="1" si="16"/>
        <v>0</v>
      </c>
      <c r="L104">
        <f t="shared" ca="1" si="16"/>
        <v>0</v>
      </c>
      <c r="M104">
        <f t="shared" ca="1" si="16"/>
        <v>1</v>
      </c>
      <c r="N104">
        <f t="shared" ca="1" si="16"/>
        <v>0</v>
      </c>
      <c r="P104" t="str" cm="1">
        <f t="array" aca="1" ref="P104" ca="1">INDIRECT($A$1&amp;P$1&amp;$A104)</f>
        <v>disponible</v>
      </c>
      <c r="Q104" t="str" cm="1">
        <f t="array" aca="1" ref="Q104" ca="1">INDIRECT($A$1&amp;Q$1&amp;$A104)</f>
        <v>disponible</v>
      </c>
      <c r="R104" t="str" cm="1">
        <f t="array" aca="1" ref="R104" ca="1">INDIRECT($A$1&amp;R$1&amp;$A104)</f>
        <v>disponible</v>
      </c>
      <c r="S104" t="str" cm="1">
        <f t="array" aca="1" ref="S104" ca="1">INDIRECT($A$1&amp;S$1&amp;$A104)</f>
        <v>disponible</v>
      </c>
      <c r="T104" t="str" cm="1">
        <f t="array" aca="1" ref="T104" ca="1">INDIRECT($A$1&amp;T$1&amp;$A104)</f>
        <v>disponible</v>
      </c>
      <c r="U104" t="str" cm="1">
        <f t="array" aca="1" ref="U104" ca="1">INDIRECT($A$1&amp;U$1&amp;$A104)</f>
        <v>disponible</v>
      </c>
      <c r="V104" t="str" cm="1">
        <f t="array" aca="1" ref="V104" ca="1">INDIRECT($A$1&amp;V$1&amp;$A104)</f>
        <v>disponible</v>
      </c>
      <c r="W104" cm="1">
        <f t="array" aca="1" ref="W104" ca="1">INDIRECT($A$1&amp;W$1&amp;$A104)</f>
        <v>0</v>
      </c>
      <c r="X104" t="str" cm="1">
        <f t="array" aca="1" ref="X104" ca="1">INDIRECT($A$1&amp;X$1&amp;$A104)</f>
        <v>disponible</v>
      </c>
      <c r="Y104" t="str" cm="1">
        <f t="array" aca="1" ref="Y104" ca="1">INDIRECT($A$1&amp;Y$1&amp;$A104)</f>
        <v>disponible</v>
      </c>
      <c r="Z104" t="str" cm="1">
        <f t="array" aca="1" ref="Z104" ca="1">INDIRECT($A$1&amp;Z$1&amp;$A104)</f>
        <v>disponible</v>
      </c>
      <c r="AA104" t="str" cm="1">
        <f t="array" aca="1" ref="AA104" ca="1">INDIRECT($A$1&amp;AA$1&amp;$A104)</f>
        <v>disponible</v>
      </c>
      <c r="AB104" t="str" cm="1">
        <f t="array" aca="1" ref="AB104" ca="1">INDIRECT($A$1&amp;AB$1&amp;$A104)</f>
        <v>disponible</v>
      </c>
      <c r="AC104" t="str" cm="1">
        <f t="array" aca="1" ref="AC104" ca="1">INDIRECT($A$1&amp;AC$1&amp;$A104)</f>
        <v>disponible</v>
      </c>
      <c r="AD104" t="str" cm="1">
        <f t="array" aca="1" ref="AD104" ca="1">INDIRECT($A$1&amp;AD$1&amp;$A104)</f>
        <v>disponible</v>
      </c>
      <c r="AE104" t="str" cm="1">
        <f t="array" aca="1" ref="AE104" ca="1">INDIRECT($A$1&amp;AE$1&amp;$A104)</f>
        <v>disponible</v>
      </c>
      <c r="AF104" t="str" cm="1">
        <f t="array" aca="1" ref="AF104" ca="1">INDIRECT($A$1&amp;AF$1&amp;$A104)</f>
        <v>disponible</v>
      </c>
      <c r="AG104" t="str" cm="1">
        <f t="array" aca="1" ref="AG104" ca="1">INDIRECT($A$1&amp;AG$1&amp;$A104)</f>
        <v>disponible</v>
      </c>
      <c r="AH104" t="str" cm="1">
        <f t="array" aca="1" ref="AH104" ca="1">INDIRECT($A$1&amp;AH$1&amp;$A104)</f>
        <v>disponible</v>
      </c>
      <c r="AI104" t="str" cm="1">
        <f t="array" aca="1" ref="AI104" ca="1">INDIRECT($A$1&amp;AI$1&amp;$A104)</f>
        <v>disponible</v>
      </c>
      <c r="AJ104" t="str" cm="1">
        <f t="array" aca="1" ref="AJ104" ca="1">INDIRECT($A$1&amp;AJ$1&amp;$A104)</f>
        <v>disponible</v>
      </c>
      <c r="AK104" t="str" cm="1">
        <f t="array" aca="1" ref="AK104" ca="1">INDIRECT($A$1&amp;AK$1&amp;$A104)</f>
        <v>disponible</v>
      </c>
      <c r="AM104">
        <f t="shared" ca="1" si="13"/>
        <v>0</v>
      </c>
      <c r="AN104">
        <f t="shared" ca="1" si="13"/>
        <v>0</v>
      </c>
      <c r="AO104">
        <f t="shared" ca="1" si="13"/>
        <v>0</v>
      </c>
      <c r="AP104">
        <f t="shared" ca="1" si="13"/>
        <v>0</v>
      </c>
      <c r="AQ104">
        <f t="shared" ca="1" si="13"/>
        <v>1</v>
      </c>
      <c r="AR104">
        <f t="shared" ca="1" si="13"/>
        <v>1</v>
      </c>
      <c r="AS104">
        <f t="shared" ca="1" si="13"/>
        <v>0</v>
      </c>
      <c r="AU104" cm="1">
        <f t="array" aca="1" ref="AU104" ca="1">INDIRECT($A$1&amp;AU$1&amp;$A104)</f>
        <v>0</v>
      </c>
      <c r="AV104" cm="1">
        <f t="array" aca="1" ref="AV104" ca="1">INDIRECT($A$1&amp;AV$1&amp;$A104)</f>
        <v>0</v>
      </c>
      <c r="AW104" cm="1">
        <f t="array" aca="1" ref="AW104" ca="1">INDIRECT($A$1&amp;AW$1&amp;$A104)</f>
        <v>0</v>
      </c>
      <c r="AX104" cm="1">
        <f t="array" aca="1" ref="AX104" ca="1">INDIRECT($A$1&amp;AX$1&amp;$A104)</f>
        <v>0</v>
      </c>
      <c r="AY104" cm="1">
        <f t="array" aca="1" ref="AY104" ca="1">INDIRECT($A$1&amp;AY$1&amp;$A104)</f>
        <v>0</v>
      </c>
      <c r="AZ104" cm="1">
        <f t="array" aca="1" ref="AZ104" ca="1">INDIRECT($A$1&amp;AZ$1&amp;$A104)</f>
        <v>0</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cm="1">
        <f t="array" aca="1" ref="BF104" ca="1">INDIRECT($A$1&amp;BF$1&amp;$A104)</f>
        <v>0</v>
      </c>
      <c r="BG104" cm="1">
        <f t="array" aca="1" ref="BG104" ca="1">INDIRECT($A$1&amp;BG$1&amp;$A104)</f>
        <v>0</v>
      </c>
      <c r="BH104" cm="1">
        <f t="array" aca="1" ref="BH104" ca="1">INDIRECT($A$1&amp;BH$1&amp;$A104)</f>
        <v>0</v>
      </c>
      <c r="BI104" cm="1">
        <f t="array" aca="1" ref="BI104" ca="1">INDIRECT($A$1&amp;BI$1&amp;$A104)</f>
        <v>0</v>
      </c>
      <c r="BJ104" cm="1">
        <f t="array" aca="1" ref="BJ104" ca="1">INDIRECT($A$1&amp;BJ$1&amp;$A104)</f>
        <v>0</v>
      </c>
      <c r="BK104" cm="1">
        <f t="array" aca="1" ref="BK104" ca="1">INDIRECT($A$1&amp;BK$1&amp;$A104)</f>
        <v>0</v>
      </c>
      <c r="BL104" cm="1">
        <f t="array" aca="1" ref="BL104" ca="1">INDIRECT($A$1&amp;BL$1&amp;$A104)</f>
        <v>0</v>
      </c>
      <c r="BM104" cm="1">
        <f t="array" aca="1" ref="BM104" ca="1">INDIRECT($A$1&amp;BM$1&amp;$A104)</f>
        <v>0</v>
      </c>
      <c r="BN104" cm="1">
        <f t="array" aca="1" ref="BN104" ca="1">INDIRECT($A$1&amp;BN$1&amp;$A104)</f>
        <v>0</v>
      </c>
      <c r="BO104" cm="1">
        <f t="array" aca="1" ref="BO104" ca="1">INDIRECT($A$1&amp;BO$1&amp;$A104)</f>
        <v>0</v>
      </c>
      <c r="BP104" cm="1">
        <f t="array" aca="1" ref="BP104" ca="1">INDIRECT($A$1&amp;BP$1&amp;$A104)</f>
        <v>0</v>
      </c>
      <c r="BQ104" cm="1">
        <f t="array" aca="1" ref="BQ104" ca="1">INDIRECT($A$1&amp;BQ$1&amp;$A104)</f>
        <v>0</v>
      </c>
      <c r="BR104" cm="1">
        <f t="array" aca="1" ref="BR104" ca="1">INDIRECT($A$1&amp;BR$1&amp;$A104)</f>
        <v>0</v>
      </c>
      <c r="BS104" cm="1">
        <f t="array" aca="1" ref="BS104" ca="1">INDIRECT($A$1&amp;BS$1&amp;$A104)</f>
        <v>0</v>
      </c>
      <c r="BT104" cm="1">
        <f t="array" aca="1" ref="BT104" ca="1">INDIRECT($A$1&amp;BT$1&amp;$A104)</f>
        <v>0</v>
      </c>
      <c r="BU104" cm="1">
        <f t="array" aca="1" ref="BU104" ca="1">INDIRECT($A$1&amp;BU$1&amp;$A104)</f>
        <v>0</v>
      </c>
    </row>
    <row r="105" spans="1:73" x14ac:dyDescent="0.35">
      <c r="A105" s="60">
        <f t="shared" si="14"/>
        <v>90</v>
      </c>
      <c r="C105" t="str" cm="1">
        <f t="array" aca="1" ref="C105" ca="1">INDIRECT($A$1&amp;C$1&amp;$A105)</f>
        <v>marche_kongoussi</v>
      </c>
      <c r="D105">
        <f t="shared" ca="1" si="16"/>
        <v>0</v>
      </c>
      <c r="E105">
        <f t="shared" ca="1" si="16"/>
        <v>0</v>
      </c>
      <c r="F105">
        <f t="shared" ca="1" si="16"/>
        <v>0</v>
      </c>
      <c r="G105">
        <f t="shared" ca="1" si="16"/>
        <v>0</v>
      </c>
      <c r="H105">
        <f t="shared" ca="1" si="16"/>
        <v>0</v>
      </c>
      <c r="I105">
        <f t="shared" ca="1" si="16"/>
        <v>0</v>
      </c>
      <c r="J105">
        <f t="shared" ca="1" si="16"/>
        <v>0</v>
      </c>
      <c r="K105">
        <f t="shared" ca="1" si="16"/>
        <v>0</v>
      </c>
      <c r="L105">
        <f t="shared" ca="1" si="16"/>
        <v>0</v>
      </c>
      <c r="M105">
        <f t="shared" ca="1" si="16"/>
        <v>0</v>
      </c>
      <c r="N105">
        <f t="shared" ca="1" si="16"/>
        <v>0</v>
      </c>
      <c r="P105" t="str" cm="1">
        <f t="array" aca="1" ref="P105" ca="1">INDIRECT($A$1&amp;P$1&amp;$A105)</f>
        <v>disponible</v>
      </c>
      <c r="Q105" t="str" cm="1">
        <f t="array" aca="1" ref="Q105" ca="1">INDIRECT($A$1&amp;Q$1&amp;$A105)</f>
        <v>disponible</v>
      </c>
      <c r="R105" t="str" cm="1">
        <f t="array" aca="1" ref="R105" ca="1">INDIRECT($A$1&amp;R$1&amp;$A105)</f>
        <v>disponible</v>
      </c>
      <c r="S105" t="str" cm="1">
        <f t="array" aca="1" ref="S105" ca="1">INDIRECT($A$1&amp;S$1&amp;$A105)</f>
        <v>disponible</v>
      </c>
      <c r="T105" t="str" cm="1">
        <f t="array" aca="1" ref="T105" ca="1">INDIRECT($A$1&amp;T$1&amp;$A105)</f>
        <v>disponible</v>
      </c>
      <c r="U105" t="str" cm="1">
        <f t="array" aca="1" ref="U105" ca="1">INDIRECT($A$1&amp;U$1&amp;$A105)</f>
        <v>disponible</v>
      </c>
      <c r="V105" t="str" cm="1">
        <f t="array" aca="1" ref="V105" ca="1">INDIRECT($A$1&amp;V$1&amp;$A105)</f>
        <v>disponible</v>
      </c>
      <c r="W105" cm="1">
        <f t="array" aca="1" ref="W105" ca="1">INDIRECT($A$1&amp;W$1&amp;$A105)</f>
        <v>0</v>
      </c>
      <c r="X105" t="str" cm="1">
        <f t="array" aca="1" ref="X105" ca="1">INDIRECT($A$1&amp;X$1&amp;$A105)</f>
        <v>disponible</v>
      </c>
      <c r="Y105" t="str" cm="1">
        <f t="array" aca="1" ref="Y105" ca="1">INDIRECT($A$1&amp;Y$1&amp;$A105)</f>
        <v>disponible</v>
      </c>
      <c r="Z105" t="str" cm="1">
        <f t="array" aca="1" ref="Z105" ca="1">INDIRECT($A$1&amp;Z$1&amp;$A105)</f>
        <v>disponible</v>
      </c>
      <c r="AA105" t="str" cm="1">
        <f t="array" aca="1" ref="AA105" ca="1">INDIRECT($A$1&amp;AA$1&amp;$A105)</f>
        <v>disponible</v>
      </c>
      <c r="AB105" t="str" cm="1">
        <f t="array" aca="1" ref="AB105" ca="1">INDIRECT($A$1&amp;AB$1&amp;$A105)</f>
        <v>disponible</v>
      </c>
      <c r="AC105" t="str" cm="1">
        <f t="array" aca="1" ref="AC105" ca="1">INDIRECT($A$1&amp;AC$1&amp;$A105)</f>
        <v>disponible</v>
      </c>
      <c r="AD105" t="str" cm="1">
        <f t="array" aca="1" ref="AD105" ca="1">INDIRECT($A$1&amp;AD$1&amp;$A105)</f>
        <v>disponible</v>
      </c>
      <c r="AE105" t="str" cm="1">
        <f t="array" aca="1" ref="AE105" ca="1">INDIRECT($A$1&amp;AE$1&amp;$A105)</f>
        <v>disponible</v>
      </c>
      <c r="AF105" t="str" cm="1">
        <f t="array" aca="1" ref="AF105" ca="1">INDIRECT($A$1&amp;AF$1&amp;$A105)</f>
        <v>disponible</v>
      </c>
      <c r="AG105" t="str" cm="1">
        <f t="array" aca="1" ref="AG105" ca="1">INDIRECT($A$1&amp;AG$1&amp;$A105)</f>
        <v>disponible</v>
      </c>
      <c r="AH105" t="str" cm="1">
        <f t="array" aca="1" ref="AH105" ca="1">INDIRECT($A$1&amp;AH$1&amp;$A105)</f>
        <v>disponible</v>
      </c>
      <c r="AI105" t="str" cm="1">
        <f t="array" aca="1" ref="AI105" ca="1">INDIRECT($A$1&amp;AI$1&amp;$A105)</f>
        <v>disponible</v>
      </c>
      <c r="AJ105" t="str" cm="1">
        <f t="array" aca="1" ref="AJ105" ca="1">INDIRECT($A$1&amp;AJ$1&amp;$A105)</f>
        <v>disponible</v>
      </c>
      <c r="AK105" t="str" cm="1">
        <f t="array" aca="1" ref="AK105" ca="1">INDIRECT($A$1&amp;AK$1&amp;$A105)</f>
        <v>disponible</v>
      </c>
      <c r="AM105">
        <f t="shared" ca="1" si="13"/>
        <v>0</v>
      </c>
      <c r="AN105">
        <f t="shared" ca="1" si="13"/>
        <v>0</v>
      </c>
      <c r="AO105">
        <f t="shared" ca="1" si="13"/>
        <v>0</v>
      </c>
      <c r="AP105">
        <f t="shared" ca="1" si="13"/>
        <v>0</v>
      </c>
      <c r="AQ105">
        <f t="shared" ca="1" si="13"/>
        <v>1</v>
      </c>
      <c r="AR105">
        <f t="shared" ca="1" si="13"/>
        <v>0</v>
      </c>
      <c r="AS105">
        <f t="shared" ca="1" si="13"/>
        <v>0</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0">
        <f t="shared" si="14"/>
        <v>91</v>
      </c>
      <c r="C106" t="str" cm="1">
        <f t="array" aca="1" ref="C106" ca="1">INDIRECT($A$1&amp;C$1&amp;$A106)</f>
        <v>marche_kongoussi</v>
      </c>
      <c r="D106">
        <f t="shared" ca="1" si="16"/>
        <v>0</v>
      </c>
      <c r="E106">
        <f t="shared" ca="1" si="16"/>
        <v>0</v>
      </c>
      <c r="F106">
        <f t="shared" ca="1" si="16"/>
        <v>0</v>
      </c>
      <c r="G106">
        <f t="shared" ca="1" si="16"/>
        <v>0</v>
      </c>
      <c r="H106">
        <f t="shared" ca="1" si="16"/>
        <v>0</v>
      </c>
      <c r="I106">
        <f t="shared" ca="1" si="16"/>
        <v>0</v>
      </c>
      <c r="J106">
        <f t="shared" ca="1" si="16"/>
        <v>0</v>
      </c>
      <c r="K106">
        <f t="shared" ca="1" si="16"/>
        <v>0</v>
      </c>
      <c r="L106">
        <f t="shared" ca="1" si="16"/>
        <v>0</v>
      </c>
      <c r="M106">
        <f t="shared" ca="1" si="16"/>
        <v>0</v>
      </c>
      <c r="N106">
        <f t="shared" ca="1" si="16"/>
        <v>0</v>
      </c>
      <c r="P106" t="str" cm="1">
        <f t="array" aca="1" ref="P106" ca="1">INDIRECT($A$1&amp;P$1&amp;$A106)</f>
        <v>disponible</v>
      </c>
      <c r="Q106" t="str" cm="1">
        <f t="array" aca="1" ref="Q106" ca="1">INDIRECT($A$1&amp;Q$1&amp;$A106)</f>
        <v>disponible</v>
      </c>
      <c r="R106" t="str" cm="1">
        <f t="array" aca="1" ref="R106" ca="1">INDIRECT($A$1&amp;R$1&amp;$A106)</f>
        <v>disponible</v>
      </c>
      <c r="S106" t="str" cm="1">
        <f t="array" aca="1" ref="S106" ca="1">INDIRECT($A$1&amp;S$1&amp;$A106)</f>
        <v>disponible</v>
      </c>
      <c r="T106" t="str" cm="1">
        <f t="array" aca="1" ref="T106" ca="1">INDIRECT($A$1&amp;T$1&amp;$A106)</f>
        <v>disponible</v>
      </c>
      <c r="U106" t="str" cm="1">
        <f t="array" aca="1" ref="U106" ca="1">INDIRECT($A$1&amp;U$1&amp;$A106)</f>
        <v>disponible</v>
      </c>
      <c r="V106" t="str" cm="1">
        <f t="array" aca="1" ref="V106" ca="1">INDIRECT($A$1&amp;V$1&amp;$A106)</f>
        <v>disponible</v>
      </c>
      <c r="W106" cm="1">
        <f t="array" aca="1" ref="W106" ca="1">INDIRECT($A$1&amp;W$1&amp;$A106)</f>
        <v>0</v>
      </c>
      <c r="X106" t="str" cm="1">
        <f t="array" aca="1" ref="X106" ca="1">INDIRECT($A$1&amp;X$1&amp;$A106)</f>
        <v>disponible</v>
      </c>
      <c r="Y106" t="str" cm="1">
        <f t="array" aca="1" ref="Y106" ca="1">INDIRECT($A$1&amp;Y$1&amp;$A106)</f>
        <v>disponible</v>
      </c>
      <c r="Z106" t="str" cm="1">
        <f t="array" aca="1" ref="Z106" ca="1">INDIRECT($A$1&amp;Z$1&amp;$A106)</f>
        <v>disponible</v>
      </c>
      <c r="AA106" t="str" cm="1">
        <f t="array" aca="1" ref="AA106" ca="1">INDIRECT($A$1&amp;AA$1&amp;$A106)</f>
        <v>disponible</v>
      </c>
      <c r="AB106" t="str" cm="1">
        <f t="array" aca="1" ref="AB106" ca="1">INDIRECT($A$1&amp;AB$1&amp;$A106)</f>
        <v>disponible</v>
      </c>
      <c r="AC106" t="str" cm="1">
        <f t="array" aca="1" ref="AC106" ca="1">INDIRECT($A$1&amp;AC$1&amp;$A106)</f>
        <v>disponible</v>
      </c>
      <c r="AD106" t="str" cm="1">
        <f t="array" aca="1" ref="AD106" ca="1">INDIRECT($A$1&amp;AD$1&amp;$A106)</f>
        <v>disponible</v>
      </c>
      <c r="AE106" t="str" cm="1">
        <f t="array" aca="1" ref="AE106" ca="1">INDIRECT($A$1&amp;AE$1&amp;$A106)</f>
        <v>disponible</v>
      </c>
      <c r="AF106" t="str" cm="1">
        <f t="array" aca="1" ref="AF106" ca="1">INDIRECT($A$1&amp;AF$1&amp;$A106)</f>
        <v>disponible</v>
      </c>
      <c r="AG106" t="str" cm="1">
        <f t="array" aca="1" ref="AG106" ca="1">INDIRECT($A$1&amp;AG$1&amp;$A106)</f>
        <v>disponible</v>
      </c>
      <c r="AH106" t="str" cm="1">
        <f t="array" aca="1" ref="AH106" ca="1">INDIRECT($A$1&amp;AH$1&amp;$A106)</f>
        <v>disponible</v>
      </c>
      <c r="AI106" t="str" cm="1">
        <f t="array" aca="1" ref="AI106" ca="1">INDIRECT($A$1&amp;AI$1&amp;$A106)</f>
        <v>disponible</v>
      </c>
      <c r="AJ106" t="str" cm="1">
        <f t="array" aca="1" ref="AJ106" ca="1">INDIRECT($A$1&amp;AJ$1&amp;$A106)</f>
        <v>disponible</v>
      </c>
      <c r="AK106" t="str" cm="1">
        <f t="array" aca="1" ref="AK106" ca="1">INDIRECT($A$1&amp;AK$1&amp;$A106)</f>
        <v>disponible</v>
      </c>
      <c r="AM106">
        <f t="shared" ca="1" si="13"/>
        <v>0</v>
      </c>
      <c r="AN106">
        <f t="shared" ca="1" si="13"/>
        <v>0</v>
      </c>
      <c r="AO106">
        <f t="shared" ca="1" si="13"/>
        <v>0</v>
      </c>
      <c r="AP106">
        <f t="shared" ca="1" si="13"/>
        <v>0</v>
      </c>
      <c r="AQ106">
        <f t="shared" ca="1" si="13"/>
        <v>1</v>
      </c>
      <c r="AR106">
        <f t="shared" ca="1" si="13"/>
        <v>0</v>
      </c>
      <c r="AS106">
        <f t="shared" ca="1" si="13"/>
        <v>0</v>
      </c>
      <c r="AU106" cm="1">
        <f t="array" aca="1" ref="AU106" ca="1">INDIRECT($A$1&amp;AU$1&amp;$A106)</f>
        <v>0</v>
      </c>
      <c r="AV106" cm="1">
        <f t="array" aca="1" ref="AV106" ca="1">INDIRECT($A$1&amp;AV$1&amp;$A106)</f>
        <v>0</v>
      </c>
      <c r="AW106" cm="1">
        <f t="array" aca="1" ref="AW106" ca="1">INDIRECT($A$1&amp;AW$1&amp;$A106)</f>
        <v>0</v>
      </c>
      <c r="AX106" cm="1">
        <f t="array" aca="1" ref="AX106" ca="1">INDIRECT($A$1&amp;AX$1&amp;$A106)</f>
        <v>0</v>
      </c>
      <c r="AY106" cm="1">
        <f t="array" aca="1" ref="AY106" ca="1">INDIRECT($A$1&amp;AY$1&amp;$A106)</f>
        <v>0</v>
      </c>
      <c r="AZ106" cm="1">
        <f t="array" aca="1" ref="AZ106" ca="1">INDIRECT($A$1&amp;AZ$1&amp;$A106)</f>
        <v>0</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cm="1">
        <f t="array" aca="1" ref="BF106" ca="1">INDIRECT($A$1&amp;BF$1&amp;$A106)</f>
        <v>0</v>
      </c>
      <c r="BG106" cm="1">
        <f t="array" aca="1" ref="BG106" ca="1">INDIRECT($A$1&amp;BG$1&amp;$A106)</f>
        <v>0</v>
      </c>
      <c r="BH106" cm="1">
        <f t="array" aca="1" ref="BH106" ca="1">INDIRECT($A$1&amp;BH$1&amp;$A106)</f>
        <v>0</v>
      </c>
      <c r="BI106" cm="1">
        <f t="array" aca="1" ref="BI106" ca="1">INDIRECT($A$1&amp;BI$1&amp;$A106)</f>
        <v>0</v>
      </c>
      <c r="BJ106" cm="1">
        <f t="array" aca="1" ref="BJ106" ca="1">INDIRECT($A$1&amp;BJ$1&amp;$A106)</f>
        <v>0</v>
      </c>
      <c r="BK106" cm="1">
        <f t="array" aca="1" ref="BK106" ca="1">INDIRECT($A$1&amp;BK$1&amp;$A106)</f>
        <v>0</v>
      </c>
      <c r="BL106" cm="1">
        <f t="array" aca="1" ref="BL106" ca="1">INDIRECT($A$1&amp;BL$1&amp;$A106)</f>
        <v>0</v>
      </c>
      <c r="BM106" cm="1">
        <f t="array" aca="1" ref="BM106" ca="1">INDIRECT($A$1&amp;BM$1&amp;$A106)</f>
        <v>0</v>
      </c>
      <c r="BN106" cm="1">
        <f t="array" aca="1" ref="BN106" ca="1">INDIRECT($A$1&amp;BN$1&amp;$A106)</f>
        <v>0</v>
      </c>
      <c r="BO106" cm="1">
        <f t="array" aca="1" ref="BO106" ca="1">INDIRECT($A$1&amp;BO$1&amp;$A106)</f>
        <v>0</v>
      </c>
      <c r="BP106" cm="1">
        <f t="array" aca="1" ref="BP106" ca="1">INDIRECT($A$1&amp;BP$1&amp;$A106)</f>
        <v>0</v>
      </c>
      <c r="BQ106" cm="1">
        <f t="array" aca="1" ref="BQ106" ca="1">INDIRECT($A$1&amp;BQ$1&amp;$A106)</f>
        <v>0</v>
      </c>
      <c r="BR106" cm="1">
        <f t="array" aca="1" ref="BR106" ca="1">INDIRECT($A$1&amp;BR$1&amp;$A106)</f>
        <v>0</v>
      </c>
      <c r="BS106" cm="1">
        <f t="array" aca="1" ref="BS106" ca="1">INDIRECT($A$1&amp;BS$1&amp;$A106)</f>
        <v>0</v>
      </c>
      <c r="BT106" cm="1">
        <f t="array" aca="1" ref="BT106" ca="1">INDIRECT($A$1&amp;BT$1&amp;$A106)</f>
        <v>0</v>
      </c>
      <c r="BU106" cm="1">
        <f t="array" aca="1" ref="BU106" ca="1">INDIRECT($A$1&amp;BU$1&amp;$A106)</f>
        <v>0</v>
      </c>
    </row>
    <row r="107" spans="1:73" x14ac:dyDescent="0.35">
      <c r="A107" s="60">
        <f t="shared" si="14"/>
        <v>92</v>
      </c>
      <c r="C107" t="str" cm="1">
        <f t="array" aca="1" ref="C107" ca="1">INDIRECT($A$1&amp;C$1&amp;$A107)</f>
        <v>marche_boussouma</v>
      </c>
      <c r="D107">
        <f t="shared" ca="1" si="16"/>
        <v>0</v>
      </c>
      <c r="E107">
        <f t="shared" ca="1" si="16"/>
        <v>0</v>
      </c>
      <c r="F107">
        <f t="shared" ca="1" si="16"/>
        <v>0</v>
      </c>
      <c r="G107">
        <f t="shared" ca="1" si="16"/>
        <v>0</v>
      </c>
      <c r="H107">
        <f t="shared" ca="1" si="16"/>
        <v>0</v>
      </c>
      <c r="I107">
        <f t="shared" ca="1" si="16"/>
        <v>0</v>
      </c>
      <c r="J107">
        <f t="shared" ca="1" si="16"/>
        <v>0</v>
      </c>
      <c r="K107">
        <f t="shared" ca="1" si="16"/>
        <v>0</v>
      </c>
      <c r="L107">
        <f t="shared" ca="1" si="16"/>
        <v>0</v>
      </c>
      <c r="M107">
        <f t="shared" ca="1" si="16"/>
        <v>0</v>
      </c>
      <c r="N107">
        <f t="shared" ca="1" si="16"/>
        <v>0</v>
      </c>
      <c r="P107" cm="1">
        <f t="array" aca="1" ref="P107" ca="1">INDIRECT($A$1&amp;P$1&amp;$A107)</f>
        <v>0</v>
      </c>
      <c r="Q107" cm="1">
        <f t="array" aca="1" ref="Q107" ca="1">INDIRECT($A$1&amp;Q$1&amp;$A107)</f>
        <v>0</v>
      </c>
      <c r="R107" cm="1">
        <f t="array" aca="1" ref="R107" ca="1">INDIRECT($A$1&amp;R$1&amp;$A107)</f>
        <v>0</v>
      </c>
      <c r="S107" cm="1">
        <f t="array" aca="1" ref="S107" ca="1">INDIRECT($A$1&amp;S$1&amp;$A107)</f>
        <v>0</v>
      </c>
      <c r="T107" cm="1">
        <f t="array" aca="1" ref="T107" ca="1">INDIRECT($A$1&amp;T$1&amp;$A107)</f>
        <v>0</v>
      </c>
      <c r="U107" cm="1">
        <f t="array" aca="1" ref="U107" ca="1">INDIRECT($A$1&amp;U$1&amp;$A107)</f>
        <v>0</v>
      </c>
      <c r="V107" cm="1">
        <f t="array" aca="1" ref="V107" ca="1">INDIRECT($A$1&amp;V$1&amp;$A107)</f>
        <v>0</v>
      </c>
      <c r="W107" cm="1">
        <f t="array" aca="1" ref="W107" ca="1">INDIRECT($A$1&amp;W$1&amp;$A107)</f>
        <v>0</v>
      </c>
      <c r="X107" cm="1">
        <f t="array" aca="1" ref="X107" ca="1">INDIRECT($A$1&amp;X$1&amp;$A107)</f>
        <v>0</v>
      </c>
      <c r="Y107" cm="1">
        <f t="array" aca="1" ref="Y107" ca="1">INDIRECT($A$1&amp;Y$1&amp;$A107)</f>
        <v>0</v>
      </c>
      <c r="Z107" cm="1">
        <f t="array" aca="1" ref="Z107" ca="1">INDIRECT($A$1&amp;Z$1&amp;$A107)</f>
        <v>0</v>
      </c>
      <c r="AA107" cm="1">
        <f t="array" aca="1" ref="AA107" ca="1">INDIRECT($A$1&amp;AA$1&amp;$A107)</f>
        <v>0</v>
      </c>
      <c r="AB107" cm="1">
        <f t="array" aca="1" ref="AB107" ca="1">INDIRECT($A$1&amp;AB$1&amp;$A107)</f>
        <v>0</v>
      </c>
      <c r="AC107" cm="1">
        <f t="array" aca="1" ref="AC107" ca="1">INDIRECT($A$1&amp;AC$1&amp;$A107)</f>
        <v>0</v>
      </c>
      <c r="AD107" cm="1">
        <f t="array" aca="1" ref="AD107" ca="1">INDIRECT($A$1&amp;AD$1&amp;$A107)</f>
        <v>0</v>
      </c>
      <c r="AE107" cm="1">
        <f t="array" aca="1" ref="AE107" ca="1">INDIRECT($A$1&amp;AE$1&amp;$A107)</f>
        <v>0</v>
      </c>
      <c r="AF107" cm="1">
        <f t="array" aca="1" ref="AF107" ca="1">INDIRECT($A$1&amp;AF$1&amp;$A107)</f>
        <v>0</v>
      </c>
      <c r="AG107" cm="1">
        <f t="array" aca="1" ref="AG107" ca="1">INDIRECT($A$1&amp;AG$1&amp;$A107)</f>
        <v>0</v>
      </c>
      <c r="AH107" cm="1">
        <f t="array" aca="1" ref="AH107" ca="1">INDIRECT($A$1&amp;AH$1&amp;$A107)</f>
        <v>0</v>
      </c>
      <c r="AI107" cm="1">
        <f t="array" aca="1" ref="AI107" ca="1">INDIRECT($A$1&amp;AI$1&amp;$A107)</f>
        <v>0</v>
      </c>
      <c r="AJ107" cm="1">
        <f t="array" aca="1" ref="AJ107" ca="1">INDIRECT($A$1&amp;AJ$1&amp;$A107)</f>
        <v>0</v>
      </c>
      <c r="AK107" cm="1">
        <f t="array" aca="1" ref="AK107" ca="1">INDIRECT($A$1&amp;AK$1&amp;$A107)</f>
        <v>0</v>
      </c>
      <c r="AM107">
        <f t="shared" ca="1" si="13"/>
        <v>0</v>
      </c>
      <c r="AN107">
        <f t="shared" ca="1" si="13"/>
        <v>0</v>
      </c>
      <c r="AO107">
        <f t="shared" ca="1" si="13"/>
        <v>0</v>
      </c>
      <c r="AP107">
        <f t="shared" ca="1" si="13"/>
        <v>0</v>
      </c>
      <c r="AQ107">
        <f t="shared" ca="1" si="13"/>
        <v>0</v>
      </c>
      <c r="AR107">
        <f t="shared" ca="1" si="13"/>
        <v>0</v>
      </c>
      <c r="AS107">
        <f t="shared" ca="1" si="13"/>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t="str" cm="1">
        <f t="array" aca="1" ref="BC107" ca="1">INDIRECT($A$1&amp;BC$1&amp;$A107)</f>
        <v>disponible</v>
      </c>
      <c r="BD107" cm="1">
        <f t="array" aca="1" ref="BD107" ca="1">INDIRECT($A$1&amp;BD$1&amp;$A107)</f>
        <v>0</v>
      </c>
      <c r="BE107" t="str" cm="1">
        <f t="array" aca="1" ref="BE107" ca="1">INDIRECT($A$1&amp;BE$1&amp;$A107)</f>
        <v>disponible</v>
      </c>
      <c r="BF107" cm="1">
        <f t="array" aca="1" ref="BF107" ca="1">INDIRECT($A$1&amp;BF$1&amp;$A107)</f>
        <v>0</v>
      </c>
      <c r="BG107" cm="1">
        <f t="array" aca="1" ref="BG107" ca="1">INDIRECT($A$1&amp;BG$1&amp;$A107)</f>
        <v>0</v>
      </c>
      <c r="BH107" t="str" cm="1">
        <f t="array" aca="1" ref="BH107" ca="1">INDIRECT($A$1&amp;BH$1&amp;$A107)</f>
        <v>disponible</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t="str" cm="1">
        <f t="array" aca="1" ref="BO107" ca="1">INDIRECT($A$1&amp;BO$1&amp;$A107)</f>
        <v>disponible</v>
      </c>
      <c r="BP107" t="str" cm="1">
        <f t="array" aca="1" ref="BP107" ca="1">INDIRECT($A$1&amp;BP$1&amp;$A107)</f>
        <v>disponible</v>
      </c>
      <c r="BQ107" t="str" cm="1">
        <f t="array" aca="1" ref="BQ107" ca="1">INDIRECT($A$1&amp;BQ$1&amp;$A107)</f>
        <v>disponible</v>
      </c>
      <c r="BR107" cm="1">
        <f t="array" aca="1" ref="BR107" ca="1">INDIRECT($A$1&amp;BR$1&amp;$A107)</f>
        <v>0</v>
      </c>
      <c r="BS107" t="str" cm="1">
        <f t="array" aca="1" ref="BS107" ca="1">INDIRECT($A$1&amp;BS$1&amp;$A107)</f>
        <v>disponible</v>
      </c>
      <c r="BT107" cm="1">
        <f t="array" aca="1" ref="BT107" ca="1">INDIRECT($A$1&amp;BT$1&amp;$A107)</f>
        <v>0</v>
      </c>
      <c r="BU107" t="str" cm="1">
        <f t="array" aca="1" ref="BU107" ca="1">INDIRECT($A$1&amp;BU$1&amp;$A107)</f>
        <v>disponible</v>
      </c>
    </row>
    <row r="108" spans="1:73" x14ac:dyDescent="0.35">
      <c r="A108" s="60">
        <f t="shared" si="14"/>
        <v>93</v>
      </c>
      <c r="C108" t="str" cm="1">
        <f t="array" aca="1" ref="C108" ca="1">INDIRECT($A$1&amp;C$1&amp;$A108)</f>
        <v>marche_boussouma</v>
      </c>
      <c r="D108">
        <f t="shared" ca="1" si="16"/>
        <v>0</v>
      </c>
      <c r="E108">
        <f t="shared" ca="1" si="16"/>
        <v>0</v>
      </c>
      <c r="F108">
        <f t="shared" ca="1" si="16"/>
        <v>0</v>
      </c>
      <c r="G108">
        <f t="shared" ca="1" si="16"/>
        <v>0</v>
      </c>
      <c r="H108">
        <f t="shared" ca="1" si="16"/>
        <v>0</v>
      </c>
      <c r="I108">
        <f t="shared" ca="1" si="16"/>
        <v>0</v>
      </c>
      <c r="J108">
        <f t="shared" ca="1" si="16"/>
        <v>0</v>
      </c>
      <c r="K108">
        <f t="shared" ca="1" si="16"/>
        <v>0</v>
      </c>
      <c r="L108">
        <f t="shared" ca="1" si="16"/>
        <v>0</v>
      </c>
      <c r="M108">
        <f t="shared" ca="1" si="16"/>
        <v>0</v>
      </c>
      <c r="N108">
        <f t="shared" ca="1" si="16"/>
        <v>0</v>
      </c>
      <c r="P108" cm="1">
        <f t="array" aca="1" ref="P108" ca="1">INDIRECT($A$1&amp;P$1&amp;$A108)</f>
        <v>0</v>
      </c>
      <c r="Q108" cm="1">
        <f t="array" aca="1" ref="Q108" ca="1">INDIRECT($A$1&amp;Q$1&amp;$A108)</f>
        <v>0</v>
      </c>
      <c r="R108" cm="1">
        <f t="array" aca="1" ref="R108" ca="1">INDIRECT($A$1&amp;R$1&amp;$A108)</f>
        <v>0</v>
      </c>
      <c r="S108" cm="1">
        <f t="array" aca="1" ref="S108" ca="1">INDIRECT($A$1&amp;S$1&amp;$A108)</f>
        <v>0</v>
      </c>
      <c r="T108" cm="1">
        <f t="array" aca="1" ref="T108" ca="1">INDIRECT($A$1&amp;T$1&amp;$A108)</f>
        <v>0</v>
      </c>
      <c r="U108" cm="1">
        <f t="array" aca="1" ref="U108" ca="1">INDIRECT($A$1&amp;U$1&amp;$A108)</f>
        <v>0</v>
      </c>
      <c r="V108" cm="1">
        <f t="array" aca="1" ref="V108" ca="1">INDIRECT($A$1&amp;V$1&amp;$A108)</f>
        <v>0</v>
      </c>
      <c r="W108" cm="1">
        <f t="array" aca="1" ref="W108" ca="1">INDIRECT($A$1&amp;W$1&amp;$A108)</f>
        <v>0</v>
      </c>
      <c r="X108" cm="1">
        <f t="array" aca="1" ref="X108" ca="1">INDIRECT($A$1&amp;X$1&amp;$A108)</f>
        <v>0</v>
      </c>
      <c r="Y108" cm="1">
        <f t="array" aca="1" ref="Y108" ca="1">INDIRECT($A$1&amp;Y$1&amp;$A108)</f>
        <v>0</v>
      </c>
      <c r="Z108" cm="1">
        <f t="array" aca="1" ref="Z108" ca="1">INDIRECT($A$1&amp;Z$1&amp;$A108)</f>
        <v>0</v>
      </c>
      <c r="AA108" cm="1">
        <f t="array" aca="1" ref="AA108" ca="1">INDIRECT($A$1&amp;AA$1&amp;$A108)</f>
        <v>0</v>
      </c>
      <c r="AB108" cm="1">
        <f t="array" aca="1" ref="AB108" ca="1">INDIRECT($A$1&amp;AB$1&amp;$A108)</f>
        <v>0</v>
      </c>
      <c r="AC108" cm="1">
        <f t="array" aca="1" ref="AC108" ca="1">INDIRECT($A$1&amp;AC$1&amp;$A108)</f>
        <v>0</v>
      </c>
      <c r="AD108" cm="1">
        <f t="array" aca="1" ref="AD108" ca="1">INDIRECT($A$1&amp;AD$1&amp;$A108)</f>
        <v>0</v>
      </c>
      <c r="AE108" cm="1">
        <f t="array" aca="1" ref="AE108" ca="1">INDIRECT($A$1&amp;AE$1&amp;$A108)</f>
        <v>0</v>
      </c>
      <c r="AF108" cm="1">
        <f t="array" aca="1" ref="AF108" ca="1">INDIRECT($A$1&amp;AF$1&amp;$A108)</f>
        <v>0</v>
      </c>
      <c r="AG108" cm="1">
        <f t="array" aca="1" ref="AG108" ca="1">INDIRECT($A$1&amp;AG$1&amp;$A108)</f>
        <v>0</v>
      </c>
      <c r="AH108" cm="1">
        <f t="array" aca="1" ref="AH108" ca="1">INDIRECT($A$1&amp;AH$1&amp;$A108)</f>
        <v>0</v>
      </c>
      <c r="AI108" cm="1">
        <f t="array" aca="1" ref="AI108" ca="1">INDIRECT($A$1&amp;AI$1&amp;$A108)</f>
        <v>0</v>
      </c>
      <c r="AJ108" cm="1">
        <f t="array" aca="1" ref="AJ108" ca="1">INDIRECT($A$1&amp;AJ$1&amp;$A108)</f>
        <v>0</v>
      </c>
      <c r="AK108" cm="1">
        <f t="array" aca="1" ref="AK108" ca="1">INDIRECT($A$1&amp;AK$1&amp;$A108)</f>
        <v>0</v>
      </c>
      <c r="AM108">
        <f t="shared" ca="1" si="13"/>
        <v>0</v>
      </c>
      <c r="AN108">
        <f t="shared" ca="1" si="13"/>
        <v>0</v>
      </c>
      <c r="AO108">
        <f t="shared" ca="1" si="13"/>
        <v>0</v>
      </c>
      <c r="AP108">
        <f t="shared" ca="1" si="13"/>
        <v>0</v>
      </c>
      <c r="AQ108">
        <f t="shared" ca="1" si="13"/>
        <v>0</v>
      </c>
      <c r="AR108">
        <f t="shared" ca="1" si="13"/>
        <v>0</v>
      </c>
      <c r="AS108">
        <f t="shared" ca="1" si="13"/>
        <v>0</v>
      </c>
      <c r="AU108" cm="1">
        <f t="array" aca="1" ref="AU108" ca="1">INDIRECT($A$1&amp;AU$1&amp;$A108)</f>
        <v>0</v>
      </c>
      <c r="AV108" cm="1">
        <f t="array" aca="1" ref="AV108" ca="1">INDIRECT($A$1&amp;AV$1&amp;$A108)</f>
        <v>0</v>
      </c>
      <c r="AW108" cm="1">
        <f t="array" aca="1" ref="AW108" ca="1">INDIRECT($A$1&amp;AW$1&amp;$A108)</f>
        <v>0</v>
      </c>
      <c r="AX108" cm="1">
        <f t="array" aca="1" ref="AX108" ca="1">INDIRECT($A$1&amp;AX$1&amp;$A108)</f>
        <v>0</v>
      </c>
      <c r="AY108" cm="1">
        <f t="array" aca="1" ref="AY108" ca="1">INDIRECT($A$1&amp;AY$1&amp;$A108)</f>
        <v>0</v>
      </c>
      <c r="AZ108" cm="1">
        <f t="array" aca="1" ref="AZ108" ca="1">INDIRECT($A$1&amp;AZ$1&amp;$A108)</f>
        <v>0</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cm="1">
        <f t="array" aca="1" ref="BF108" ca="1">INDIRECT($A$1&amp;BF$1&amp;$A108)</f>
        <v>0</v>
      </c>
      <c r="BG108" cm="1">
        <f t="array" aca="1" ref="BG108" ca="1">INDIRECT($A$1&amp;BG$1&amp;$A108)</f>
        <v>0</v>
      </c>
      <c r="BH108" cm="1">
        <f t="array" aca="1" ref="BH108" ca="1">INDIRECT($A$1&amp;BH$1&amp;$A108)</f>
        <v>0</v>
      </c>
      <c r="BI108" cm="1">
        <f t="array" aca="1" ref="BI108" ca="1">INDIRECT($A$1&amp;BI$1&amp;$A108)</f>
        <v>0</v>
      </c>
      <c r="BJ108" cm="1">
        <f t="array" aca="1" ref="BJ108" ca="1">INDIRECT($A$1&amp;BJ$1&amp;$A108)</f>
        <v>0</v>
      </c>
      <c r="BK108" cm="1">
        <f t="array" aca="1" ref="BK108" ca="1">INDIRECT($A$1&amp;BK$1&amp;$A108)</f>
        <v>0</v>
      </c>
      <c r="BL108" cm="1">
        <f t="array" aca="1" ref="BL108" ca="1">INDIRECT($A$1&amp;BL$1&amp;$A108)</f>
        <v>0</v>
      </c>
      <c r="BM108" cm="1">
        <f t="array" aca="1" ref="BM108" ca="1">INDIRECT($A$1&amp;BM$1&amp;$A108)</f>
        <v>0</v>
      </c>
      <c r="BN108" cm="1">
        <f t="array" aca="1" ref="BN108" ca="1">INDIRECT($A$1&amp;BN$1&amp;$A108)</f>
        <v>0</v>
      </c>
      <c r="BO108" cm="1">
        <f t="array" aca="1" ref="BO108" ca="1">INDIRECT($A$1&amp;BO$1&amp;$A108)</f>
        <v>0</v>
      </c>
      <c r="BP108" cm="1">
        <f t="array" aca="1" ref="BP108" ca="1">INDIRECT($A$1&amp;BP$1&amp;$A108)</f>
        <v>0</v>
      </c>
      <c r="BQ108" cm="1">
        <f t="array" aca="1" ref="BQ108" ca="1">INDIRECT($A$1&amp;BQ$1&amp;$A108)</f>
        <v>0</v>
      </c>
      <c r="BR108" cm="1">
        <f t="array" aca="1" ref="BR108" ca="1">INDIRECT($A$1&amp;BR$1&amp;$A108)</f>
        <v>0</v>
      </c>
      <c r="BS108" cm="1">
        <f t="array" aca="1" ref="BS108" ca="1">INDIRECT($A$1&amp;BS$1&amp;$A108)</f>
        <v>0</v>
      </c>
      <c r="BT108" cm="1">
        <f t="array" aca="1" ref="BT108" ca="1">INDIRECT($A$1&amp;BT$1&amp;$A108)</f>
        <v>0</v>
      </c>
      <c r="BU108" cm="1">
        <f t="array" aca="1" ref="BU108" ca="1">INDIRECT($A$1&amp;BU$1&amp;$A108)</f>
        <v>0</v>
      </c>
    </row>
    <row r="109" spans="1:73" x14ac:dyDescent="0.35">
      <c r="A109" s="60">
        <f t="shared" si="14"/>
        <v>94</v>
      </c>
      <c r="C109" t="str" cm="1">
        <f t="array" aca="1" ref="C109" ca="1">INDIRECT($A$1&amp;C$1&amp;$A109)</f>
        <v>marche_boussouma</v>
      </c>
      <c r="D109">
        <f t="shared" ca="1" si="16"/>
        <v>0</v>
      </c>
      <c r="E109">
        <f t="shared" ca="1" si="16"/>
        <v>0</v>
      </c>
      <c r="F109">
        <f t="shared" ca="1" si="16"/>
        <v>0</v>
      </c>
      <c r="G109">
        <f t="shared" ca="1" si="16"/>
        <v>0</v>
      </c>
      <c r="H109">
        <f t="shared" ca="1" si="16"/>
        <v>0</v>
      </c>
      <c r="I109">
        <f t="shared" ca="1" si="16"/>
        <v>0</v>
      </c>
      <c r="J109">
        <f t="shared" ca="1" si="16"/>
        <v>0</v>
      </c>
      <c r="K109">
        <f t="shared" ca="1" si="16"/>
        <v>0</v>
      </c>
      <c r="L109">
        <f t="shared" ca="1" si="16"/>
        <v>0</v>
      </c>
      <c r="M109">
        <f t="shared" ca="1" si="16"/>
        <v>0</v>
      </c>
      <c r="N109">
        <f t="shared" ca="1" si="16"/>
        <v>0</v>
      </c>
      <c r="P109" cm="1">
        <f t="array" aca="1" ref="P109" ca="1">INDIRECT($A$1&amp;P$1&amp;$A109)</f>
        <v>0</v>
      </c>
      <c r="Q109" cm="1">
        <f t="array" aca="1" ref="Q109" ca="1">INDIRECT($A$1&amp;Q$1&amp;$A109)</f>
        <v>0</v>
      </c>
      <c r="R109" cm="1">
        <f t="array" aca="1" ref="R109" ca="1">INDIRECT($A$1&amp;R$1&amp;$A109)</f>
        <v>0</v>
      </c>
      <c r="S109" cm="1">
        <f t="array" aca="1" ref="S109" ca="1">INDIRECT($A$1&amp;S$1&amp;$A109)</f>
        <v>0</v>
      </c>
      <c r="T109" cm="1">
        <f t="array" aca="1" ref="T109" ca="1">INDIRECT($A$1&amp;T$1&amp;$A109)</f>
        <v>0</v>
      </c>
      <c r="U109" cm="1">
        <f t="array" aca="1" ref="U109" ca="1">INDIRECT($A$1&amp;U$1&amp;$A109)</f>
        <v>0</v>
      </c>
      <c r="V109" cm="1">
        <f t="array" aca="1" ref="V109" ca="1">INDIRECT($A$1&amp;V$1&amp;$A109)</f>
        <v>0</v>
      </c>
      <c r="W109" cm="1">
        <f t="array" aca="1" ref="W109" ca="1">INDIRECT($A$1&amp;W$1&amp;$A109)</f>
        <v>0</v>
      </c>
      <c r="X109" cm="1">
        <f t="array" aca="1" ref="X109" ca="1">INDIRECT($A$1&amp;X$1&amp;$A109)</f>
        <v>0</v>
      </c>
      <c r="Y109" t="str" cm="1">
        <f t="array" aca="1" ref="Y109" ca="1">INDIRECT($A$1&amp;Y$1&amp;$A109)</f>
        <v>disponible</v>
      </c>
      <c r="Z109" cm="1">
        <f t="array" aca="1" ref="Z109" ca="1">INDIRECT($A$1&amp;Z$1&amp;$A109)</f>
        <v>0</v>
      </c>
      <c r="AA109" cm="1">
        <f t="array" aca="1" ref="AA109" ca="1">INDIRECT($A$1&amp;AA$1&amp;$A109)</f>
        <v>0</v>
      </c>
      <c r="AB109" cm="1">
        <f t="array" aca="1" ref="AB109" ca="1">INDIRECT($A$1&amp;AB$1&amp;$A109)</f>
        <v>0</v>
      </c>
      <c r="AC109" t="str" cm="1">
        <f t="array" aca="1" ref="AC109" ca="1">INDIRECT($A$1&amp;AC$1&amp;$A109)</f>
        <v>disponible</v>
      </c>
      <c r="AD109" cm="1">
        <f t="array" aca="1" ref="AD109" ca="1">INDIRECT($A$1&amp;AD$1&amp;$A109)</f>
        <v>0</v>
      </c>
      <c r="AE109" t="str" cm="1">
        <f t="array" aca="1" ref="AE109" ca="1">INDIRECT($A$1&amp;AE$1&amp;$A109)</f>
        <v>disponible</v>
      </c>
      <c r="AF109" t="str" cm="1">
        <f t="array" aca="1" ref="AF109" ca="1">INDIRECT($A$1&amp;AF$1&amp;$A109)</f>
        <v>disponible</v>
      </c>
      <c r="AG109" cm="1">
        <f t="array" aca="1" ref="AG109" ca="1">INDIRECT($A$1&amp;AG$1&amp;$A109)</f>
        <v>0</v>
      </c>
      <c r="AH109" cm="1">
        <f t="array" aca="1" ref="AH109" ca="1">INDIRECT($A$1&amp;AH$1&amp;$A109)</f>
        <v>0</v>
      </c>
      <c r="AI109" cm="1">
        <f t="array" aca="1" ref="AI109" ca="1">INDIRECT($A$1&amp;AI$1&amp;$A109)</f>
        <v>0</v>
      </c>
      <c r="AJ109" cm="1">
        <f t="array" aca="1" ref="AJ109" ca="1">INDIRECT($A$1&amp;AJ$1&amp;$A109)</f>
        <v>0</v>
      </c>
      <c r="AK109" cm="1">
        <f t="array" aca="1" ref="AK109" ca="1">INDIRECT($A$1&amp;AK$1&amp;$A109)</f>
        <v>0</v>
      </c>
      <c r="AM109">
        <f t="shared" ca="1" si="13"/>
        <v>0</v>
      </c>
      <c r="AN109">
        <f t="shared" ca="1" si="13"/>
        <v>0</v>
      </c>
      <c r="AO109">
        <f t="shared" ca="1" si="13"/>
        <v>0</v>
      </c>
      <c r="AP109">
        <f t="shared" ca="1" si="13"/>
        <v>0</v>
      </c>
      <c r="AQ109">
        <f t="shared" ca="1" si="13"/>
        <v>0</v>
      </c>
      <c r="AR109">
        <f t="shared" ca="1" si="13"/>
        <v>0</v>
      </c>
      <c r="AS109">
        <f t="shared" ca="1" si="13"/>
        <v>0</v>
      </c>
      <c r="AU109" cm="1">
        <f t="array" aca="1" ref="AU109" ca="1">INDIRECT($A$1&amp;AU$1&amp;$A109)</f>
        <v>0</v>
      </c>
      <c r="AV109" cm="1">
        <f t="array" aca="1" ref="AV109" ca="1">INDIRECT($A$1&amp;AV$1&amp;$A109)</f>
        <v>0</v>
      </c>
      <c r="AW109" cm="1">
        <f t="array" aca="1" ref="AW109" ca="1">INDIRECT($A$1&amp;AW$1&amp;$A109)</f>
        <v>0</v>
      </c>
      <c r="AX109" cm="1">
        <f t="array" aca="1" ref="AX109" ca="1">INDIRECT($A$1&amp;AX$1&amp;$A109)</f>
        <v>0</v>
      </c>
      <c r="AY109" cm="1">
        <f t="array" aca="1" ref="AY109" ca="1">INDIRECT($A$1&amp;AY$1&amp;$A109)</f>
        <v>0</v>
      </c>
      <c r="AZ109" t="str" cm="1">
        <f t="array" aca="1" ref="AZ109" ca="1">INDIRECT($A$1&amp;AZ$1&amp;$A109)</f>
        <v>disponible</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cm="1">
        <f t="array" aca="1" ref="BF109" ca="1">INDIRECT($A$1&amp;BF$1&amp;$A109)</f>
        <v>0</v>
      </c>
      <c r="BG109" cm="1">
        <f t="array" aca="1" ref="BG109" ca="1">INDIRECT($A$1&amp;BG$1&amp;$A109)</f>
        <v>0</v>
      </c>
      <c r="BH109" cm="1">
        <f t="array" aca="1" ref="BH109" ca="1">INDIRECT($A$1&amp;BH$1&amp;$A109)</f>
        <v>0</v>
      </c>
      <c r="BI109" t="str" cm="1">
        <f t="array" aca="1" ref="BI109" ca="1">INDIRECT($A$1&amp;BI$1&amp;$A109)</f>
        <v>disponible</v>
      </c>
      <c r="BJ109" cm="1">
        <f t="array" aca="1" ref="BJ109" ca="1">INDIRECT($A$1&amp;BJ$1&amp;$A109)</f>
        <v>0</v>
      </c>
      <c r="BK109" cm="1">
        <f t="array" aca="1" ref="BK109" ca="1">INDIRECT($A$1&amp;BK$1&amp;$A109)</f>
        <v>0</v>
      </c>
      <c r="BL109" cm="1">
        <f t="array" aca="1" ref="BL109" ca="1">INDIRECT($A$1&amp;BL$1&amp;$A109)</f>
        <v>0</v>
      </c>
      <c r="BM109" cm="1">
        <f t="array" aca="1" ref="BM109" ca="1">INDIRECT($A$1&amp;BM$1&amp;$A109)</f>
        <v>0</v>
      </c>
      <c r="BN109" cm="1">
        <f t="array" aca="1" ref="BN109" ca="1">INDIRECT($A$1&amp;BN$1&amp;$A109)</f>
        <v>0</v>
      </c>
      <c r="BO109" cm="1">
        <f t="array" aca="1" ref="BO109" ca="1">INDIRECT($A$1&amp;BO$1&amp;$A109)</f>
        <v>0</v>
      </c>
      <c r="BP109" cm="1">
        <f t="array" aca="1" ref="BP109" ca="1">INDIRECT($A$1&amp;BP$1&amp;$A109)</f>
        <v>0</v>
      </c>
      <c r="BQ109" cm="1">
        <f t="array" aca="1" ref="BQ109" ca="1">INDIRECT($A$1&amp;BQ$1&amp;$A109)</f>
        <v>0</v>
      </c>
      <c r="BR109" t="str" cm="1">
        <f t="array" aca="1" ref="BR109" ca="1">INDIRECT($A$1&amp;BR$1&amp;$A109)</f>
        <v>disponible</v>
      </c>
      <c r="BS109" cm="1">
        <f t="array" aca="1" ref="BS109" ca="1">INDIRECT($A$1&amp;BS$1&amp;$A109)</f>
        <v>0</v>
      </c>
      <c r="BT109" t="str" cm="1">
        <f t="array" aca="1" ref="BT109" ca="1">INDIRECT($A$1&amp;BT$1&amp;$A109)</f>
        <v>disponible</v>
      </c>
      <c r="BU109" cm="1">
        <f t="array" aca="1" ref="BU109" ca="1">INDIRECT($A$1&amp;BU$1&amp;$A109)</f>
        <v>0</v>
      </c>
    </row>
    <row r="110" spans="1:73" x14ac:dyDescent="0.35">
      <c r="A110" s="60">
        <f t="shared" si="14"/>
        <v>95</v>
      </c>
      <c r="C110" t="str" cm="1">
        <f t="array" aca="1" ref="C110" ca="1">INDIRECT($A$1&amp;C$1&amp;$A110)</f>
        <v>marche_boussouma</v>
      </c>
      <c r="D110">
        <f t="shared" ca="1" si="16"/>
        <v>0</v>
      </c>
      <c r="E110">
        <f t="shared" ca="1" si="16"/>
        <v>0</v>
      </c>
      <c r="F110">
        <f t="shared" ca="1" si="16"/>
        <v>0</v>
      </c>
      <c r="G110">
        <f t="shared" ca="1" si="16"/>
        <v>0</v>
      </c>
      <c r="H110">
        <f t="shared" ca="1" si="16"/>
        <v>0</v>
      </c>
      <c r="I110">
        <f t="shared" ca="1" si="16"/>
        <v>0</v>
      </c>
      <c r="J110">
        <f t="shared" ca="1" si="16"/>
        <v>0</v>
      </c>
      <c r="K110">
        <f t="shared" ca="1" si="16"/>
        <v>0</v>
      </c>
      <c r="L110">
        <f t="shared" ca="1" si="16"/>
        <v>0</v>
      </c>
      <c r="M110">
        <f t="shared" ca="1" si="16"/>
        <v>0</v>
      </c>
      <c r="N110">
        <f t="shared" ca="1" si="16"/>
        <v>0</v>
      </c>
      <c r="P110" cm="1">
        <f t="array" aca="1" ref="P110" ca="1">INDIRECT($A$1&amp;P$1&amp;$A110)</f>
        <v>0</v>
      </c>
      <c r="Q110" cm="1">
        <f t="array" aca="1" ref="Q110" ca="1">INDIRECT($A$1&amp;Q$1&amp;$A110)</f>
        <v>0</v>
      </c>
      <c r="R110" cm="1">
        <f t="array" aca="1" ref="R110" ca="1">INDIRECT($A$1&amp;R$1&amp;$A110)</f>
        <v>0</v>
      </c>
      <c r="S110" cm="1">
        <f t="array" aca="1" ref="S110" ca="1">INDIRECT($A$1&amp;S$1&amp;$A110)</f>
        <v>0</v>
      </c>
      <c r="T110" cm="1">
        <f t="array" aca="1" ref="T110" ca="1">INDIRECT($A$1&amp;T$1&amp;$A110)</f>
        <v>0</v>
      </c>
      <c r="U110" cm="1">
        <f t="array" aca="1" ref="U110" ca="1">INDIRECT($A$1&amp;U$1&amp;$A110)</f>
        <v>0</v>
      </c>
      <c r="V110" cm="1">
        <f t="array" aca="1" ref="V110" ca="1">INDIRECT($A$1&amp;V$1&amp;$A110)</f>
        <v>0</v>
      </c>
      <c r="W110" cm="1">
        <f t="array" aca="1" ref="W110" ca="1">INDIRECT($A$1&amp;W$1&amp;$A110)</f>
        <v>0</v>
      </c>
      <c r="X110" cm="1">
        <f t="array" aca="1" ref="X110" ca="1">INDIRECT($A$1&amp;X$1&amp;$A110)</f>
        <v>0</v>
      </c>
      <c r="Y110" cm="1">
        <f t="array" aca="1" ref="Y110" ca="1">INDIRECT($A$1&amp;Y$1&amp;$A110)</f>
        <v>0</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cm="1">
        <f t="array" aca="1" ref="AF110" ca="1">INDIRECT($A$1&amp;AF$1&amp;$A110)</f>
        <v>0</v>
      </c>
      <c r="AG110" cm="1">
        <f t="array" aca="1" ref="AG110" ca="1">INDIRECT($A$1&amp;AG$1&amp;$A110)</f>
        <v>0</v>
      </c>
      <c r="AH110" cm="1">
        <f t="array" aca="1" ref="AH110" ca="1">INDIRECT($A$1&amp;AH$1&amp;$A110)</f>
        <v>0</v>
      </c>
      <c r="AI110" cm="1">
        <f t="array" aca="1" ref="AI110" ca="1">INDIRECT($A$1&amp;AI$1&amp;$A110)</f>
        <v>0</v>
      </c>
      <c r="AJ110" cm="1">
        <f t="array" aca="1" ref="AJ110" ca="1">INDIRECT($A$1&amp;AJ$1&amp;$A110)</f>
        <v>0</v>
      </c>
      <c r="AK110" cm="1">
        <f t="array" aca="1" ref="AK110" ca="1">INDIRECT($A$1&amp;AK$1&amp;$A110)</f>
        <v>0</v>
      </c>
      <c r="AM110">
        <f t="shared" ca="1" si="13"/>
        <v>0</v>
      </c>
      <c r="AN110">
        <f t="shared" ca="1" si="13"/>
        <v>0</v>
      </c>
      <c r="AO110">
        <f t="shared" ca="1" si="13"/>
        <v>0</v>
      </c>
      <c r="AP110">
        <f t="shared" ca="1" si="13"/>
        <v>0</v>
      </c>
      <c r="AQ110">
        <f t="shared" ca="1" si="13"/>
        <v>0</v>
      </c>
      <c r="AR110">
        <f t="shared" ca="1" si="13"/>
        <v>0</v>
      </c>
      <c r="AS110">
        <f t="shared" ca="1" si="13"/>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t="str" cm="1">
        <f t="array" aca="1" ref="BH110" ca="1">INDIRECT($A$1&amp;BH$1&amp;$A110)</f>
        <v>disponible</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t="str" cm="1">
        <f t="array" aca="1" ref="BO110" ca="1">INDIRECT($A$1&amp;BO$1&amp;$A110)</f>
        <v>disponible</v>
      </c>
      <c r="BP110" t="str" cm="1">
        <f t="array" aca="1" ref="BP110" ca="1">INDIRECT($A$1&amp;BP$1&amp;$A110)</f>
        <v>disponible</v>
      </c>
      <c r="BQ110" t="str" cm="1">
        <f t="array" aca="1" ref="BQ110" ca="1">INDIRECT($A$1&amp;BQ$1&amp;$A110)</f>
        <v>disponible</v>
      </c>
      <c r="BR110" t="str" cm="1">
        <f t="array" aca="1" ref="BR110" ca="1">INDIRECT($A$1&amp;BR$1&amp;$A110)</f>
        <v>disponible</v>
      </c>
      <c r="BS110" t="str" cm="1">
        <f t="array" aca="1" ref="BS110" ca="1">INDIRECT($A$1&amp;BS$1&amp;$A110)</f>
        <v>disponible</v>
      </c>
      <c r="BT110" cm="1">
        <f t="array" aca="1" ref="BT110" ca="1">INDIRECT($A$1&amp;BT$1&amp;$A110)</f>
        <v>0</v>
      </c>
      <c r="BU110" cm="1">
        <f t="array" aca="1" ref="BU110" ca="1">INDIRECT($A$1&amp;BU$1&amp;$A110)</f>
        <v>0</v>
      </c>
    </row>
    <row r="111" spans="1:73" x14ac:dyDescent="0.35">
      <c r="A111" s="60">
        <f t="shared" si="14"/>
        <v>96</v>
      </c>
      <c r="C111" t="str" cm="1">
        <f t="array" aca="1" ref="C111" ca="1">INDIRECT($A$1&amp;C$1&amp;$A111)</f>
        <v>marche_boussouma</v>
      </c>
      <c r="D111">
        <f t="shared" ca="1" si="16"/>
        <v>0</v>
      </c>
      <c r="E111">
        <f t="shared" ca="1" si="16"/>
        <v>0</v>
      </c>
      <c r="F111">
        <f t="shared" ca="1" si="16"/>
        <v>0</v>
      </c>
      <c r="G111">
        <f t="shared" ca="1" si="16"/>
        <v>0</v>
      </c>
      <c r="H111">
        <f t="shared" ca="1" si="16"/>
        <v>0</v>
      </c>
      <c r="I111">
        <f t="shared" ca="1" si="16"/>
        <v>0</v>
      </c>
      <c r="J111">
        <f t="shared" ca="1" si="16"/>
        <v>0</v>
      </c>
      <c r="K111">
        <f t="shared" ca="1" si="16"/>
        <v>0</v>
      </c>
      <c r="L111">
        <f t="shared" ca="1" si="16"/>
        <v>0</v>
      </c>
      <c r="M111">
        <f t="shared" ca="1" si="16"/>
        <v>0</v>
      </c>
      <c r="N111">
        <f t="shared" ca="1" si="16"/>
        <v>0</v>
      </c>
      <c r="P111" cm="1">
        <f t="array" aca="1" ref="P111" ca="1">INDIRECT($A$1&amp;P$1&amp;$A111)</f>
        <v>0</v>
      </c>
      <c r="Q111" cm="1">
        <f t="array" aca="1" ref="Q111" ca="1">INDIRECT($A$1&amp;Q$1&amp;$A111)</f>
        <v>0</v>
      </c>
      <c r="R111" cm="1">
        <f t="array" aca="1" ref="R111" ca="1">INDIRECT($A$1&amp;R$1&amp;$A111)</f>
        <v>0</v>
      </c>
      <c r="S111" cm="1">
        <f t="array" aca="1" ref="S111" ca="1">INDIRECT($A$1&amp;S$1&amp;$A111)</f>
        <v>0</v>
      </c>
      <c r="T111" cm="1">
        <f t="array" aca="1" ref="T111" ca="1">INDIRECT($A$1&amp;T$1&amp;$A111)</f>
        <v>0</v>
      </c>
      <c r="U111" cm="1">
        <f t="array" aca="1" ref="U111" ca="1">INDIRECT($A$1&amp;U$1&amp;$A111)</f>
        <v>0</v>
      </c>
      <c r="V111" cm="1">
        <f t="array" aca="1" ref="V111" ca="1">INDIRECT($A$1&amp;V$1&amp;$A111)</f>
        <v>0</v>
      </c>
      <c r="W111" cm="1">
        <f t="array" aca="1" ref="W111" ca="1">INDIRECT($A$1&amp;W$1&amp;$A111)</f>
        <v>0</v>
      </c>
      <c r="X111" cm="1">
        <f t="array" aca="1" ref="X111" ca="1">INDIRECT($A$1&amp;X$1&amp;$A111)</f>
        <v>0</v>
      </c>
      <c r="Y111" cm="1">
        <f t="array" aca="1" ref="Y111" ca="1">INDIRECT($A$1&amp;Y$1&amp;$A111)</f>
        <v>0</v>
      </c>
      <c r="Z111" cm="1">
        <f t="array" aca="1" ref="Z111" ca="1">INDIRECT($A$1&amp;Z$1&amp;$A111)</f>
        <v>0</v>
      </c>
      <c r="AA111" cm="1">
        <f t="array" aca="1" ref="AA111" ca="1">INDIRECT($A$1&amp;AA$1&amp;$A111)</f>
        <v>0</v>
      </c>
      <c r="AB111" cm="1">
        <f t="array" aca="1" ref="AB111" ca="1">INDIRECT($A$1&amp;AB$1&amp;$A111)</f>
        <v>0</v>
      </c>
      <c r="AC111" cm="1">
        <f t="array" aca="1" ref="AC111" ca="1">INDIRECT($A$1&amp;AC$1&amp;$A111)</f>
        <v>0</v>
      </c>
      <c r="AD111" cm="1">
        <f t="array" aca="1" ref="AD111" ca="1">INDIRECT($A$1&amp;AD$1&amp;$A111)</f>
        <v>0</v>
      </c>
      <c r="AE111" cm="1">
        <f t="array" aca="1" ref="AE111" ca="1">INDIRECT($A$1&amp;AE$1&amp;$A111)</f>
        <v>0</v>
      </c>
      <c r="AF111" cm="1">
        <f t="array" aca="1" ref="AF111" ca="1">INDIRECT($A$1&amp;AF$1&amp;$A111)</f>
        <v>0</v>
      </c>
      <c r="AG111" cm="1">
        <f t="array" aca="1" ref="AG111" ca="1">INDIRECT($A$1&amp;AG$1&amp;$A111)</f>
        <v>0</v>
      </c>
      <c r="AH111" cm="1">
        <f t="array" aca="1" ref="AH111" ca="1">INDIRECT($A$1&amp;AH$1&amp;$A111)</f>
        <v>0</v>
      </c>
      <c r="AI111" cm="1">
        <f t="array" aca="1" ref="AI111" ca="1">INDIRECT($A$1&amp;AI$1&amp;$A111)</f>
        <v>0</v>
      </c>
      <c r="AJ111" cm="1">
        <f t="array" aca="1" ref="AJ111" ca="1">INDIRECT($A$1&amp;AJ$1&amp;$A111)</f>
        <v>0</v>
      </c>
      <c r="AK111" cm="1">
        <f t="array" aca="1" ref="AK111" ca="1">INDIRECT($A$1&amp;AK$1&amp;$A111)</f>
        <v>0</v>
      </c>
      <c r="AM111">
        <f t="shared" ca="1" si="13"/>
        <v>0</v>
      </c>
      <c r="AN111">
        <f t="shared" ca="1" si="13"/>
        <v>0</v>
      </c>
      <c r="AO111">
        <f t="shared" ca="1" si="13"/>
        <v>0</v>
      </c>
      <c r="AP111">
        <f t="shared" ca="1" si="13"/>
        <v>0</v>
      </c>
      <c r="AQ111">
        <f t="shared" ca="1" si="13"/>
        <v>0</v>
      </c>
      <c r="AR111">
        <f t="shared" ca="1" si="13"/>
        <v>0</v>
      </c>
      <c r="AS111">
        <f t="shared" ca="1" si="13"/>
        <v>0</v>
      </c>
      <c r="AU111" cm="1">
        <f t="array" aca="1" ref="AU111" ca="1">INDIRECT($A$1&amp;AU$1&amp;$A111)</f>
        <v>0</v>
      </c>
      <c r="AV111" cm="1">
        <f t="array" aca="1" ref="AV111" ca="1">INDIRECT($A$1&amp;AV$1&amp;$A111)</f>
        <v>0</v>
      </c>
      <c r="AW111" cm="1">
        <f t="array" aca="1" ref="AW111" ca="1">INDIRECT($A$1&amp;AW$1&amp;$A111)</f>
        <v>0</v>
      </c>
      <c r="AX111" cm="1">
        <f t="array" aca="1" ref="AX111" ca="1">INDIRECT($A$1&amp;AX$1&amp;$A111)</f>
        <v>0</v>
      </c>
      <c r="AY111" cm="1">
        <f t="array" aca="1" ref="AY111" ca="1">INDIRECT($A$1&amp;AY$1&amp;$A111)</f>
        <v>0</v>
      </c>
      <c r="AZ111" cm="1">
        <f t="array" aca="1" ref="AZ111" ca="1">INDIRECT($A$1&amp;AZ$1&amp;$A111)</f>
        <v>0</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t="str" cm="1">
        <f t="array" aca="1" ref="BF111" ca="1">INDIRECT($A$1&amp;BF$1&amp;$A111)</f>
        <v>disponible</v>
      </c>
      <c r="BG111" t="str" cm="1">
        <f t="array" aca="1" ref="BG111" ca="1">INDIRECT($A$1&amp;BG$1&amp;$A111)</f>
        <v>disponible</v>
      </c>
      <c r="BH111" cm="1">
        <f t="array" aca="1" ref="BH111" ca="1">INDIRECT($A$1&amp;BH$1&amp;$A111)</f>
        <v>0</v>
      </c>
      <c r="BI111" cm="1">
        <f t="array" aca="1" ref="BI111" ca="1">INDIRECT($A$1&amp;BI$1&amp;$A111)</f>
        <v>0</v>
      </c>
      <c r="BJ111" cm="1">
        <f t="array" aca="1" ref="BJ111" ca="1">INDIRECT($A$1&amp;BJ$1&amp;$A111)</f>
        <v>0</v>
      </c>
      <c r="BK111" cm="1">
        <f t="array" aca="1" ref="BK111" ca="1">INDIRECT($A$1&amp;BK$1&amp;$A111)</f>
        <v>0</v>
      </c>
      <c r="BL111" cm="1">
        <f t="array" aca="1" ref="BL111" ca="1">INDIRECT($A$1&amp;BL$1&amp;$A111)</f>
        <v>0</v>
      </c>
      <c r="BM111" cm="1">
        <f t="array" aca="1" ref="BM111" ca="1">INDIRECT($A$1&amp;BM$1&amp;$A111)</f>
        <v>0</v>
      </c>
      <c r="BN111" cm="1">
        <f t="array" aca="1" ref="BN111" ca="1">INDIRECT($A$1&amp;BN$1&amp;$A111)</f>
        <v>0</v>
      </c>
      <c r="BO111" cm="1">
        <f t="array" aca="1" ref="BO111" ca="1">INDIRECT($A$1&amp;BO$1&amp;$A111)</f>
        <v>0</v>
      </c>
      <c r="BP111" cm="1">
        <f t="array" aca="1" ref="BP111" ca="1">INDIRECT($A$1&amp;BP$1&amp;$A111)</f>
        <v>0</v>
      </c>
      <c r="BQ111" cm="1">
        <f t="array" aca="1" ref="BQ111" ca="1">INDIRECT($A$1&amp;BQ$1&amp;$A111)</f>
        <v>0</v>
      </c>
      <c r="BR111" cm="1">
        <f t="array" aca="1" ref="BR111" ca="1">INDIRECT($A$1&amp;BR$1&amp;$A111)</f>
        <v>0</v>
      </c>
      <c r="BS111" cm="1">
        <f t="array" aca="1" ref="BS111" ca="1">INDIRECT($A$1&amp;BS$1&amp;$A111)</f>
        <v>0</v>
      </c>
      <c r="BT111" cm="1">
        <f t="array" aca="1" ref="BT111" ca="1">INDIRECT($A$1&amp;BT$1&amp;$A111)</f>
        <v>0</v>
      </c>
      <c r="BU111" cm="1">
        <f t="array" aca="1" ref="BU111" ca="1">INDIRECT($A$1&amp;BU$1&amp;$A111)</f>
        <v>0</v>
      </c>
    </row>
    <row r="112" spans="1:73" x14ac:dyDescent="0.35">
      <c r="A112" s="60">
        <f t="shared" si="14"/>
        <v>97</v>
      </c>
      <c r="C112" t="str" cm="1">
        <f t="array" aca="1" ref="C112" ca="1">INDIRECT($A$1&amp;C$1&amp;$A112)</f>
        <v>marche_boussouma</v>
      </c>
      <c r="D112">
        <f t="shared" ca="1" si="16"/>
        <v>0</v>
      </c>
      <c r="E112">
        <f t="shared" ca="1" si="16"/>
        <v>0</v>
      </c>
      <c r="F112">
        <f t="shared" ca="1" si="16"/>
        <v>0</v>
      </c>
      <c r="G112">
        <f t="shared" ca="1" si="16"/>
        <v>0</v>
      </c>
      <c r="H112">
        <f t="shared" ca="1" si="16"/>
        <v>0</v>
      </c>
      <c r="I112">
        <f t="shared" ca="1" si="16"/>
        <v>0</v>
      </c>
      <c r="J112">
        <f t="shared" ca="1" si="16"/>
        <v>0</v>
      </c>
      <c r="K112">
        <f t="shared" ca="1" si="16"/>
        <v>0</v>
      </c>
      <c r="L112">
        <f t="shared" ca="1" si="16"/>
        <v>0</v>
      </c>
      <c r="M112">
        <f t="shared" ca="1" si="16"/>
        <v>0</v>
      </c>
      <c r="N112">
        <f t="shared" ca="1" si="16"/>
        <v>0</v>
      </c>
      <c r="P112" cm="1">
        <f t="array" aca="1" ref="P112" ca="1">INDIRECT($A$1&amp;P$1&amp;$A112)</f>
        <v>0</v>
      </c>
      <c r="Q112" cm="1">
        <f t="array" aca="1" ref="Q112" ca="1">INDIRECT($A$1&amp;Q$1&amp;$A112)</f>
        <v>0</v>
      </c>
      <c r="R112" cm="1">
        <f t="array" aca="1" ref="R112" ca="1">INDIRECT($A$1&amp;R$1&amp;$A112)</f>
        <v>0</v>
      </c>
      <c r="S112" t="str" cm="1">
        <f t="array" aca="1" ref="S112" ca="1">INDIRECT($A$1&amp;S$1&amp;$A112)</f>
        <v>disponible</v>
      </c>
      <c r="T112" t="str" cm="1">
        <f t="array" aca="1" ref="T112" ca="1">INDIRECT($A$1&amp;T$1&amp;$A112)</f>
        <v>disponible</v>
      </c>
      <c r="U112" t="str" cm="1">
        <f t="array" aca="1" ref="U112" ca="1">INDIRECT($A$1&amp;U$1&amp;$A112)</f>
        <v>disponible</v>
      </c>
      <c r="V112" t="str" cm="1">
        <f t="array" aca="1" ref="V112" ca="1">INDIRECT($A$1&amp;V$1&amp;$A112)</f>
        <v>disponible</v>
      </c>
      <c r="W112" cm="1">
        <f t="array" aca="1" ref="W112" ca="1">INDIRECT($A$1&amp;W$1&amp;$A112)</f>
        <v>0</v>
      </c>
      <c r="X112" cm="1">
        <f t="array" aca="1" ref="X112" ca="1">INDIRECT($A$1&amp;X$1&amp;$A112)</f>
        <v>0</v>
      </c>
      <c r="Y112" cm="1">
        <f t="array" aca="1" ref="Y112" ca="1">INDIRECT($A$1&amp;Y$1&amp;$A112)</f>
        <v>0</v>
      </c>
      <c r="Z112" cm="1">
        <f t="array" aca="1" ref="Z112" ca="1">INDIRECT($A$1&amp;Z$1&amp;$A112)</f>
        <v>0</v>
      </c>
      <c r="AA112" cm="1">
        <f t="array" aca="1" ref="AA112" ca="1">INDIRECT($A$1&amp;AA$1&amp;$A112)</f>
        <v>0</v>
      </c>
      <c r="AB112" cm="1">
        <f t="array" aca="1" ref="AB112" ca="1">INDIRECT($A$1&amp;AB$1&amp;$A112)</f>
        <v>0</v>
      </c>
      <c r="AC112" cm="1">
        <f t="array" aca="1" ref="AC112" ca="1">INDIRECT($A$1&amp;AC$1&amp;$A112)</f>
        <v>0</v>
      </c>
      <c r="AD112" cm="1">
        <f t="array" aca="1" ref="AD112" ca="1">INDIRECT($A$1&amp;AD$1&amp;$A112)</f>
        <v>0</v>
      </c>
      <c r="AE112" cm="1">
        <f t="array" aca="1" ref="AE112" ca="1">INDIRECT($A$1&amp;AE$1&amp;$A112)</f>
        <v>0</v>
      </c>
      <c r="AF112" cm="1">
        <f t="array" aca="1" ref="AF112" ca="1">INDIRECT($A$1&amp;AF$1&amp;$A112)</f>
        <v>0</v>
      </c>
      <c r="AG112" cm="1">
        <f t="array" aca="1" ref="AG112" ca="1">INDIRECT($A$1&amp;AG$1&amp;$A112)</f>
        <v>0</v>
      </c>
      <c r="AH112" cm="1">
        <f t="array" aca="1" ref="AH112" ca="1">INDIRECT($A$1&amp;AH$1&amp;$A112)</f>
        <v>0</v>
      </c>
      <c r="AI112" cm="1">
        <f t="array" aca="1" ref="AI112" ca="1">INDIRECT($A$1&amp;AI$1&amp;$A112)</f>
        <v>0</v>
      </c>
      <c r="AJ112" cm="1">
        <f t="array" aca="1" ref="AJ112" ca="1">INDIRECT($A$1&amp;AJ$1&amp;$A112)</f>
        <v>0</v>
      </c>
      <c r="AK112" cm="1">
        <f t="array" aca="1" ref="AK112" ca="1">INDIRECT($A$1&amp;AK$1&amp;$A112)</f>
        <v>0</v>
      </c>
      <c r="AM112">
        <f t="shared" ca="1" si="13"/>
        <v>0</v>
      </c>
      <c r="AN112">
        <f t="shared" ca="1" si="13"/>
        <v>0</v>
      </c>
      <c r="AO112">
        <f t="shared" ca="1" si="13"/>
        <v>0</v>
      </c>
      <c r="AP112">
        <f t="shared" ca="1" si="13"/>
        <v>0</v>
      </c>
      <c r="AQ112">
        <f t="shared" ca="1" si="13"/>
        <v>0</v>
      </c>
      <c r="AR112">
        <f t="shared" ca="1" si="13"/>
        <v>0</v>
      </c>
      <c r="AS112">
        <f t="shared" ca="1" si="13"/>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0">
        <f t="shared" si="14"/>
        <v>98</v>
      </c>
      <c r="C113" t="str" cm="1">
        <f t="array" aca="1" ref="C113" ca="1">INDIRECT($A$1&amp;C$1&amp;$A113)</f>
        <v>marche_boussouma</v>
      </c>
      <c r="D113">
        <f t="shared" ca="1" si="16"/>
        <v>0</v>
      </c>
      <c r="E113">
        <f t="shared" ca="1" si="16"/>
        <v>0</v>
      </c>
      <c r="F113">
        <f t="shared" ca="1" si="16"/>
        <v>0</v>
      </c>
      <c r="G113">
        <f t="shared" ca="1" si="16"/>
        <v>0</v>
      </c>
      <c r="H113">
        <f t="shared" ca="1" si="16"/>
        <v>0</v>
      </c>
      <c r="I113">
        <f t="shared" ca="1" si="16"/>
        <v>0</v>
      </c>
      <c r="J113">
        <f t="shared" ca="1" si="16"/>
        <v>0</v>
      </c>
      <c r="K113">
        <f t="shared" ca="1" si="16"/>
        <v>0</v>
      </c>
      <c r="L113">
        <f t="shared" ca="1" si="16"/>
        <v>0</v>
      </c>
      <c r="M113">
        <f t="shared" ca="1" si="16"/>
        <v>0</v>
      </c>
      <c r="N113">
        <f t="shared" ca="1" si="16"/>
        <v>0</v>
      </c>
      <c r="P113" cm="1">
        <f t="array" aca="1" ref="P113" ca="1">INDIRECT($A$1&amp;P$1&amp;$A113)</f>
        <v>0</v>
      </c>
      <c r="Q113" cm="1">
        <f t="array" aca="1" ref="Q113" ca="1">INDIRECT($A$1&amp;Q$1&amp;$A113)</f>
        <v>0</v>
      </c>
      <c r="R113" cm="1">
        <f t="array" aca="1" ref="R113" ca="1">INDIRECT($A$1&amp;R$1&amp;$A113)</f>
        <v>0</v>
      </c>
      <c r="S113" t="str" cm="1">
        <f t="array" aca="1" ref="S113" ca="1">INDIRECT($A$1&amp;S$1&amp;$A113)</f>
        <v>disponible</v>
      </c>
      <c r="T113" t="str" cm="1">
        <f t="array" aca="1" ref="T113" ca="1">INDIRECT($A$1&amp;T$1&amp;$A113)</f>
        <v>disponible</v>
      </c>
      <c r="U113" t="str" cm="1">
        <f t="array" aca="1" ref="U113" ca="1">INDIRECT($A$1&amp;U$1&amp;$A113)</f>
        <v>disponible</v>
      </c>
      <c r="V113" t="str" cm="1">
        <f t="array" aca="1" ref="V113" ca="1">INDIRECT($A$1&amp;V$1&amp;$A113)</f>
        <v>disponible</v>
      </c>
      <c r="W113" cm="1">
        <f t="array" aca="1" ref="W113" ca="1">INDIRECT($A$1&amp;W$1&amp;$A113)</f>
        <v>0</v>
      </c>
      <c r="X113" cm="1">
        <f t="array" aca="1" ref="X113" ca="1">INDIRECT($A$1&amp;X$1&amp;$A113)</f>
        <v>0</v>
      </c>
      <c r="Y113" t="str" cm="1">
        <f t="array" aca="1" ref="Y113" ca="1">INDIRECT($A$1&amp;Y$1&amp;$A113)</f>
        <v>disponible</v>
      </c>
      <c r="Z113" cm="1">
        <f t="array" aca="1" ref="Z113" ca="1">INDIRECT($A$1&amp;Z$1&amp;$A113)</f>
        <v>0</v>
      </c>
      <c r="AA113" cm="1">
        <f t="array" aca="1" ref="AA113" ca="1">INDIRECT($A$1&amp;AA$1&amp;$A113)</f>
        <v>0</v>
      </c>
      <c r="AB113" cm="1">
        <f t="array" aca="1" ref="AB113" ca="1">INDIRECT($A$1&amp;AB$1&amp;$A113)</f>
        <v>0</v>
      </c>
      <c r="AC113" cm="1">
        <f t="array" aca="1" ref="AC113" ca="1">INDIRECT($A$1&amp;AC$1&amp;$A113)</f>
        <v>0</v>
      </c>
      <c r="AD113" cm="1">
        <f t="array" aca="1" ref="AD113" ca="1">INDIRECT($A$1&amp;AD$1&amp;$A113)</f>
        <v>0</v>
      </c>
      <c r="AE113" cm="1">
        <f t="array" aca="1" ref="AE113" ca="1">INDIRECT($A$1&amp;AE$1&amp;$A113)</f>
        <v>0</v>
      </c>
      <c r="AF113" cm="1">
        <f t="array" aca="1" ref="AF113" ca="1">INDIRECT($A$1&amp;AF$1&amp;$A113)</f>
        <v>0</v>
      </c>
      <c r="AG113" cm="1">
        <f t="array" aca="1" ref="AG113" ca="1">INDIRECT($A$1&amp;AG$1&amp;$A113)</f>
        <v>0</v>
      </c>
      <c r="AH113" cm="1">
        <f t="array" aca="1" ref="AH113" ca="1">INDIRECT($A$1&amp;AH$1&amp;$A113)</f>
        <v>0</v>
      </c>
      <c r="AI113" cm="1">
        <f t="array" aca="1" ref="AI113" ca="1">INDIRECT($A$1&amp;AI$1&amp;$A113)</f>
        <v>0</v>
      </c>
      <c r="AJ113" cm="1">
        <f t="array" aca="1" ref="AJ113" ca="1">INDIRECT($A$1&amp;AJ$1&amp;$A113)</f>
        <v>0</v>
      </c>
      <c r="AK113" cm="1">
        <f t="array" aca="1" ref="AK113" ca="1">INDIRECT($A$1&amp;AK$1&amp;$A113)</f>
        <v>0</v>
      </c>
      <c r="AM113">
        <f t="shared" ca="1" si="13"/>
        <v>0</v>
      </c>
      <c r="AN113">
        <f t="shared" ca="1" si="13"/>
        <v>0</v>
      </c>
      <c r="AO113">
        <f t="shared" ca="1" si="13"/>
        <v>0</v>
      </c>
      <c r="AP113">
        <f t="shared" ca="1" si="13"/>
        <v>0</v>
      </c>
      <c r="AQ113">
        <f t="shared" ca="1" si="13"/>
        <v>0</v>
      </c>
      <c r="AR113">
        <f t="shared" ca="1" si="13"/>
        <v>0</v>
      </c>
      <c r="AS113">
        <f t="shared" ca="1" si="13"/>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0">
        <f t="shared" si="14"/>
        <v>99</v>
      </c>
      <c r="C114" t="str" cm="1">
        <f t="array" aca="1" ref="C114" ca="1">INDIRECT($A$1&amp;C$1&amp;$A114)</f>
        <v>marche_djibo</v>
      </c>
      <c r="D114">
        <f t="shared" ca="1" si="16"/>
        <v>1</v>
      </c>
      <c r="E114">
        <f t="shared" ca="1" si="16"/>
        <v>0</v>
      </c>
      <c r="F114">
        <f t="shared" ca="1" si="16"/>
        <v>0</v>
      </c>
      <c r="G114">
        <f t="shared" ca="1" si="16"/>
        <v>1</v>
      </c>
      <c r="H114">
        <f t="shared" ca="1" si="16"/>
        <v>0</v>
      </c>
      <c r="I114">
        <f t="shared" ca="1" si="16"/>
        <v>1</v>
      </c>
      <c r="J114">
        <f t="shared" ca="1" si="16"/>
        <v>1</v>
      </c>
      <c r="K114">
        <f t="shared" ca="1" si="16"/>
        <v>0</v>
      </c>
      <c r="L114">
        <f t="shared" ca="1" si="16"/>
        <v>0</v>
      </c>
      <c r="M114">
        <f t="shared" ca="1" si="16"/>
        <v>0</v>
      </c>
      <c r="N114">
        <f t="shared" ca="1" si="16"/>
        <v>0</v>
      </c>
      <c r="P114" cm="1">
        <f t="array" aca="1" ref="P114" ca="1">INDIRECT($A$1&amp;P$1&amp;$A114)</f>
        <v>0</v>
      </c>
      <c r="Q114" cm="1">
        <f t="array" aca="1" ref="Q114" ca="1">INDIRECT($A$1&amp;Q$1&amp;$A114)</f>
        <v>0</v>
      </c>
      <c r="R114" cm="1">
        <f t="array" aca="1" ref="R114" ca="1">INDIRECT($A$1&amp;R$1&amp;$A114)</f>
        <v>0</v>
      </c>
      <c r="S114" cm="1">
        <f t="array" aca="1" ref="S114" ca="1">INDIRECT($A$1&amp;S$1&amp;$A114)</f>
        <v>0</v>
      </c>
      <c r="T114" cm="1">
        <f t="array" aca="1" ref="T114" ca="1">INDIRECT($A$1&amp;T$1&amp;$A114)</f>
        <v>0</v>
      </c>
      <c r="U114" cm="1">
        <f t="array" aca="1" ref="U114" ca="1">INDIRECT($A$1&amp;U$1&amp;$A114)</f>
        <v>0</v>
      </c>
      <c r="V114" cm="1">
        <f t="array" aca="1" ref="V114" ca="1">INDIRECT($A$1&amp;V$1&amp;$A114)</f>
        <v>0</v>
      </c>
      <c r="W114" cm="1">
        <f t="array" aca="1" ref="W114" ca="1">INDIRECT($A$1&amp;W$1&amp;$A114)</f>
        <v>0</v>
      </c>
      <c r="X114" cm="1">
        <f t="array" aca="1" ref="X114" ca="1">INDIRECT($A$1&amp;X$1&amp;$A114)</f>
        <v>0</v>
      </c>
      <c r="Y114" cm="1">
        <f t="array" aca="1" ref="Y114" ca="1">INDIRECT($A$1&amp;Y$1&amp;$A114)</f>
        <v>0</v>
      </c>
      <c r="Z114" t="str" cm="1">
        <f t="array" aca="1" ref="Z114" ca="1">INDIRECT($A$1&amp;Z$1&amp;$A114)</f>
        <v>peudisponible</v>
      </c>
      <c r="AA114" t="str" cm="1">
        <f t="array" aca="1" ref="AA114" ca="1">INDIRECT($A$1&amp;AA$1&amp;$A114)</f>
        <v>peudisponible</v>
      </c>
      <c r="AB114" cm="1">
        <f t="array" aca="1" ref="AB114" ca="1">INDIRECT($A$1&amp;AB$1&amp;$A114)</f>
        <v>0</v>
      </c>
      <c r="AC114" t="str" cm="1">
        <f t="array" aca="1" ref="AC114" ca="1">INDIRECT($A$1&amp;AC$1&amp;$A114)</f>
        <v>peudisponible</v>
      </c>
      <c r="AD114" cm="1">
        <f t="array" aca="1" ref="AD114" ca="1">INDIRECT($A$1&amp;AD$1&amp;$A114)</f>
        <v>0</v>
      </c>
      <c r="AE114" cm="1">
        <f t="array" aca="1" ref="AE114" ca="1">INDIRECT($A$1&amp;AE$1&amp;$A114)</f>
        <v>0</v>
      </c>
      <c r="AF114" t="str" cm="1">
        <f t="array" aca="1" ref="AF114" ca="1">INDIRECT($A$1&amp;AF$1&amp;$A114)</f>
        <v>peudisponible</v>
      </c>
      <c r="AG114" cm="1">
        <f t="array" aca="1" ref="AG114" ca="1">INDIRECT($A$1&amp;AG$1&amp;$A114)</f>
        <v>0</v>
      </c>
      <c r="AH114" cm="1">
        <f t="array" aca="1" ref="AH114" ca="1">INDIRECT($A$1&amp;AH$1&amp;$A114)</f>
        <v>0</v>
      </c>
      <c r="AI114" cm="1">
        <f t="array" aca="1" ref="AI114" ca="1">INDIRECT($A$1&amp;AI$1&amp;$A114)</f>
        <v>0</v>
      </c>
      <c r="AJ114" t="str" cm="1">
        <f t="array" aca="1" ref="AJ114" ca="1">INDIRECT($A$1&amp;AJ$1&amp;$A114)</f>
        <v>peudisponible</v>
      </c>
      <c r="AK114" cm="1">
        <f t="array" aca="1" ref="AK114" ca="1">INDIRECT($A$1&amp;AK$1&amp;$A114)</f>
        <v>0</v>
      </c>
      <c r="AM114">
        <f t="shared" ca="1" si="13"/>
        <v>0</v>
      </c>
      <c r="AN114">
        <f t="shared" ca="1" si="13"/>
        <v>0</v>
      </c>
      <c r="AO114">
        <f t="shared" ca="1" si="13"/>
        <v>0</v>
      </c>
      <c r="AP114">
        <f t="shared" ca="1" si="13"/>
        <v>0</v>
      </c>
      <c r="AQ114">
        <f t="shared" ca="1" si="13"/>
        <v>0</v>
      </c>
      <c r="AR114">
        <f t="shared" ca="1" si="13"/>
        <v>0</v>
      </c>
      <c r="AS114">
        <f t="shared" ca="1" si="13"/>
        <v>0</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0">
        <f t="shared" si="14"/>
        <v>100</v>
      </c>
      <c r="C115" t="str" cm="1">
        <f t="array" aca="1" ref="C115" ca="1">INDIRECT($A$1&amp;C$1&amp;$A115)</f>
        <v>marche_djibo</v>
      </c>
      <c r="D115">
        <f t="shared" ca="1" si="16"/>
        <v>1</v>
      </c>
      <c r="E115">
        <f t="shared" ca="1" si="16"/>
        <v>0</v>
      </c>
      <c r="F115">
        <f t="shared" ca="1" si="16"/>
        <v>0</v>
      </c>
      <c r="G115">
        <f t="shared" ca="1" si="16"/>
        <v>1</v>
      </c>
      <c r="H115">
        <f t="shared" ca="1" si="16"/>
        <v>1</v>
      </c>
      <c r="I115">
        <f t="shared" ca="1" si="16"/>
        <v>1</v>
      </c>
      <c r="J115">
        <f t="shared" ca="1" si="16"/>
        <v>1</v>
      </c>
      <c r="K115">
        <f t="shared" ca="1" si="16"/>
        <v>0</v>
      </c>
      <c r="L115">
        <f t="shared" ca="1" si="16"/>
        <v>0</v>
      </c>
      <c r="M115">
        <f t="shared" ca="1" si="16"/>
        <v>0</v>
      </c>
      <c r="N115">
        <f t="shared" ca="1" si="16"/>
        <v>0</v>
      </c>
      <c r="P115" cm="1">
        <f t="array" aca="1" ref="P115" ca="1">INDIRECT($A$1&amp;P$1&amp;$A115)</f>
        <v>0</v>
      </c>
      <c r="Q115" cm="1">
        <f t="array" aca="1" ref="Q115" ca="1">INDIRECT($A$1&amp;Q$1&amp;$A115)</f>
        <v>0</v>
      </c>
      <c r="R115" cm="1">
        <f t="array" aca="1" ref="R115" ca="1">INDIRECT($A$1&amp;R$1&amp;$A115)</f>
        <v>0</v>
      </c>
      <c r="S115" cm="1">
        <f t="array" aca="1" ref="S115" ca="1">INDIRECT($A$1&amp;S$1&amp;$A115)</f>
        <v>0</v>
      </c>
      <c r="T115" cm="1">
        <f t="array" aca="1" ref="T115" ca="1">INDIRECT($A$1&amp;T$1&amp;$A115)</f>
        <v>0</v>
      </c>
      <c r="U115" cm="1">
        <f t="array" aca="1" ref="U115" ca="1">INDIRECT($A$1&amp;U$1&amp;$A115)</f>
        <v>0</v>
      </c>
      <c r="V115" cm="1">
        <f t="array" aca="1" ref="V115" ca="1">INDIRECT($A$1&amp;V$1&amp;$A115)</f>
        <v>0</v>
      </c>
      <c r="W115" cm="1">
        <f t="array" aca="1" ref="W115" ca="1">INDIRECT($A$1&amp;W$1&amp;$A115)</f>
        <v>0</v>
      </c>
      <c r="X115" cm="1">
        <f t="array" aca="1" ref="X115" ca="1">INDIRECT($A$1&amp;X$1&amp;$A115)</f>
        <v>0</v>
      </c>
      <c r="Y115" cm="1">
        <f t="array" aca="1" ref="Y115" ca="1">INDIRECT($A$1&amp;Y$1&amp;$A115)</f>
        <v>0</v>
      </c>
      <c r="Z115" t="str" cm="1">
        <f t="array" aca="1" ref="Z115" ca="1">INDIRECT($A$1&amp;Z$1&amp;$A115)</f>
        <v>peudisponible</v>
      </c>
      <c r="AA115" t="str" cm="1">
        <f t="array" aca="1" ref="AA115" ca="1">INDIRECT($A$1&amp;AA$1&amp;$A115)</f>
        <v>peudisponible</v>
      </c>
      <c r="AB115" cm="1">
        <f t="array" aca="1" ref="AB115" ca="1">INDIRECT($A$1&amp;AB$1&amp;$A115)</f>
        <v>0</v>
      </c>
      <c r="AC115" t="str" cm="1">
        <f t="array" aca="1" ref="AC115" ca="1">INDIRECT($A$1&amp;AC$1&amp;$A115)</f>
        <v>peudisponible</v>
      </c>
      <c r="AD115" cm="1">
        <f t="array" aca="1" ref="AD115" ca="1">INDIRECT($A$1&amp;AD$1&amp;$A115)</f>
        <v>0</v>
      </c>
      <c r="AE115" cm="1">
        <f t="array" aca="1" ref="AE115" ca="1">INDIRECT($A$1&amp;AE$1&amp;$A115)</f>
        <v>0</v>
      </c>
      <c r="AF115" t="str" cm="1">
        <f t="array" aca="1" ref="AF115" ca="1">INDIRECT($A$1&amp;AF$1&amp;$A115)</f>
        <v>peudisponible</v>
      </c>
      <c r="AG115" cm="1">
        <f t="array" aca="1" ref="AG115" ca="1">INDIRECT($A$1&amp;AG$1&amp;$A115)</f>
        <v>0</v>
      </c>
      <c r="AH115" cm="1">
        <f t="array" aca="1" ref="AH115" ca="1">INDIRECT($A$1&amp;AH$1&amp;$A115)</f>
        <v>0</v>
      </c>
      <c r="AI115" cm="1">
        <f t="array" aca="1" ref="AI115" ca="1">INDIRECT($A$1&amp;AI$1&amp;$A115)</f>
        <v>0</v>
      </c>
      <c r="AJ115" t="str" cm="1">
        <f t="array" aca="1" ref="AJ115" ca="1">INDIRECT($A$1&amp;AJ$1&amp;$A115)</f>
        <v>peudisponible</v>
      </c>
      <c r="AK115" cm="1">
        <f t="array" aca="1" ref="AK115" ca="1">INDIRECT($A$1&amp;AK$1&amp;$A115)</f>
        <v>0</v>
      </c>
      <c r="AM115">
        <f t="shared" ca="1" si="13"/>
        <v>0</v>
      </c>
      <c r="AN115">
        <f t="shared" ca="1" si="13"/>
        <v>0</v>
      </c>
      <c r="AO115">
        <f t="shared" ca="1" si="13"/>
        <v>0</v>
      </c>
      <c r="AP115">
        <f t="shared" ca="1" si="13"/>
        <v>0</v>
      </c>
      <c r="AQ115">
        <f t="shared" ca="1" si="13"/>
        <v>0</v>
      </c>
      <c r="AR115">
        <f t="shared" ca="1" si="13"/>
        <v>0</v>
      </c>
      <c r="AS115">
        <f t="shared" ca="1" si="13"/>
        <v>0</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0">
        <f t="shared" si="14"/>
        <v>101</v>
      </c>
      <c r="C116" t="str" cm="1">
        <f t="array" aca="1" ref="C116" ca="1">INDIRECT($A$1&amp;C$1&amp;$A116)</f>
        <v>marche_djibo</v>
      </c>
      <c r="D116">
        <f t="shared" ca="1" si="16"/>
        <v>0</v>
      </c>
      <c r="E116">
        <f t="shared" ca="1" si="16"/>
        <v>0</v>
      </c>
      <c r="F116">
        <f t="shared" ca="1" si="16"/>
        <v>0</v>
      </c>
      <c r="G116">
        <f t="shared" ca="1" si="16"/>
        <v>1</v>
      </c>
      <c r="H116">
        <f t="shared" ca="1" si="16"/>
        <v>1</v>
      </c>
      <c r="I116">
        <f t="shared" ca="1" si="16"/>
        <v>1</v>
      </c>
      <c r="J116">
        <f t="shared" ca="1" si="16"/>
        <v>1</v>
      </c>
      <c r="K116">
        <f t="shared" ca="1" si="16"/>
        <v>0</v>
      </c>
      <c r="L116">
        <f t="shared" ca="1" si="16"/>
        <v>0</v>
      </c>
      <c r="M116">
        <f t="shared" ca="1" si="16"/>
        <v>0</v>
      </c>
      <c r="N116">
        <f t="shared" ca="1" si="16"/>
        <v>0</v>
      </c>
      <c r="P116" cm="1">
        <f t="array" aca="1" ref="P116" ca="1">INDIRECT($A$1&amp;P$1&amp;$A116)</f>
        <v>0</v>
      </c>
      <c r="Q116" cm="1">
        <f t="array" aca="1" ref="Q116" ca="1">INDIRECT($A$1&amp;Q$1&amp;$A116)</f>
        <v>0</v>
      </c>
      <c r="R116" cm="1">
        <f t="array" aca="1" ref="R116" ca="1">INDIRECT($A$1&amp;R$1&amp;$A116)</f>
        <v>0</v>
      </c>
      <c r="S116" cm="1">
        <f t="array" aca="1" ref="S116" ca="1">INDIRECT($A$1&amp;S$1&amp;$A116)</f>
        <v>0</v>
      </c>
      <c r="T116" cm="1">
        <f t="array" aca="1" ref="T116" ca="1">INDIRECT($A$1&amp;T$1&amp;$A116)</f>
        <v>0</v>
      </c>
      <c r="U116" cm="1">
        <f t="array" aca="1" ref="U116" ca="1">INDIRECT($A$1&amp;U$1&amp;$A116)</f>
        <v>0</v>
      </c>
      <c r="V116" cm="1">
        <f t="array" aca="1" ref="V116" ca="1">INDIRECT($A$1&amp;V$1&amp;$A116)</f>
        <v>0</v>
      </c>
      <c r="W116" cm="1">
        <f t="array" aca="1" ref="W116" ca="1">INDIRECT($A$1&amp;W$1&amp;$A116)</f>
        <v>0</v>
      </c>
      <c r="X116" cm="1">
        <f t="array" aca="1" ref="X116" ca="1">INDIRECT($A$1&amp;X$1&amp;$A116)</f>
        <v>0</v>
      </c>
      <c r="Y116" cm="1">
        <f t="array" aca="1" ref="Y116" ca="1">INDIRECT($A$1&amp;Y$1&amp;$A116)</f>
        <v>0</v>
      </c>
      <c r="Z116" t="str" cm="1">
        <f t="array" aca="1" ref="Z116" ca="1">INDIRECT($A$1&amp;Z$1&amp;$A116)</f>
        <v>peudisponible</v>
      </c>
      <c r="AA116" t="str" cm="1">
        <f t="array" aca="1" ref="AA116" ca="1">INDIRECT($A$1&amp;AA$1&amp;$A116)</f>
        <v>peudisponible</v>
      </c>
      <c r="AB116" cm="1">
        <f t="array" aca="1" ref="AB116" ca="1">INDIRECT($A$1&amp;AB$1&amp;$A116)</f>
        <v>0</v>
      </c>
      <c r="AC116" t="str" cm="1">
        <f t="array" aca="1" ref="AC116" ca="1">INDIRECT($A$1&amp;AC$1&amp;$A116)</f>
        <v>peudisponible</v>
      </c>
      <c r="AD116" cm="1">
        <f t="array" aca="1" ref="AD116" ca="1">INDIRECT($A$1&amp;AD$1&amp;$A116)</f>
        <v>0</v>
      </c>
      <c r="AE116" cm="1">
        <f t="array" aca="1" ref="AE116" ca="1">INDIRECT($A$1&amp;AE$1&amp;$A116)</f>
        <v>0</v>
      </c>
      <c r="AF116" t="str" cm="1">
        <f t="array" aca="1" ref="AF116" ca="1">INDIRECT($A$1&amp;AF$1&amp;$A116)</f>
        <v>peudisponible</v>
      </c>
      <c r="AG116" cm="1">
        <f t="array" aca="1" ref="AG116" ca="1">INDIRECT($A$1&amp;AG$1&amp;$A116)</f>
        <v>0</v>
      </c>
      <c r="AH116" cm="1">
        <f t="array" aca="1" ref="AH116" ca="1">INDIRECT($A$1&amp;AH$1&amp;$A116)</f>
        <v>0</v>
      </c>
      <c r="AI116" cm="1">
        <f t="array" aca="1" ref="AI116" ca="1">INDIRECT($A$1&amp;AI$1&amp;$A116)</f>
        <v>0</v>
      </c>
      <c r="AJ116" cm="1">
        <f t="array" aca="1" ref="AJ116" ca="1">INDIRECT($A$1&amp;AJ$1&amp;$A116)</f>
        <v>0</v>
      </c>
      <c r="AK116" cm="1">
        <f t="array" aca="1" ref="AK116" ca="1">INDIRECT($A$1&amp;AK$1&amp;$A116)</f>
        <v>0</v>
      </c>
      <c r="AM116">
        <f t="shared" ca="1" si="13"/>
        <v>0</v>
      </c>
      <c r="AN116">
        <f t="shared" ca="1" si="13"/>
        <v>0</v>
      </c>
      <c r="AO116">
        <f t="shared" ca="1" si="13"/>
        <v>0</v>
      </c>
      <c r="AP116">
        <f t="shared" ca="1" si="13"/>
        <v>0</v>
      </c>
      <c r="AQ116">
        <f t="shared" ca="1" si="13"/>
        <v>0</v>
      </c>
      <c r="AR116">
        <f t="shared" ca="1" si="13"/>
        <v>1</v>
      </c>
      <c r="AS116">
        <f t="shared" ca="1" si="13"/>
        <v>0</v>
      </c>
      <c r="AU116" cm="1">
        <f t="array" aca="1" ref="AU116" ca="1">INDIRECT($A$1&amp;AU$1&amp;$A116)</f>
        <v>0</v>
      </c>
      <c r="AV116" cm="1">
        <f t="array" aca="1" ref="AV116" ca="1">INDIRECT($A$1&amp;AV$1&amp;$A116)</f>
        <v>0</v>
      </c>
      <c r="AW116" cm="1">
        <f t="array" aca="1" ref="AW116" ca="1">INDIRECT($A$1&amp;AW$1&amp;$A116)</f>
        <v>0</v>
      </c>
      <c r="AX116" cm="1">
        <f t="array" aca="1" ref="AX116" ca="1">INDIRECT($A$1&amp;AX$1&amp;$A116)</f>
        <v>0</v>
      </c>
      <c r="AY116" cm="1">
        <f t="array" aca="1" ref="AY116" ca="1">INDIRECT($A$1&amp;AY$1&amp;$A116)</f>
        <v>0</v>
      </c>
      <c r="AZ116" cm="1">
        <f t="array" aca="1" ref="AZ116" ca="1">INDIRECT($A$1&amp;AZ$1&amp;$A116)</f>
        <v>0</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cm="1">
        <f t="array" aca="1" ref="BF116" ca="1">INDIRECT($A$1&amp;BF$1&amp;$A116)</f>
        <v>0</v>
      </c>
      <c r="BG116" cm="1">
        <f t="array" aca="1" ref="BG116" ca="1">INDIRECT($A$1&amp;BG$1&amp;$A116)</f>
        <v>0</v>
      </c>
      <c r="BH116" cm="1">
        <f t="array" aca="1" ref="BH116" ca="1">INDIRECT($A$1&amp;BH$1&amp;$A116)</f>
        <v>0</v>
      </c>
      <c r="BI116" cm="1">
        <f t="array" aca="1" ref="BI116" ca="1">INDIRECT($A$1&amp;BI$1&amp;$A116)</f>
        <v>0</v>
      </c>
      <c r="BJ116" cm="1">
        <f t="array" aca="1" ref="BJ116" ca="1">INDIRECT($A$1&amp;BJ$1&amp;$A116)</f>
        <v>0</v>
      </c>
      <c r="BK116" cm="1">
        <f t="array" aca="1" ref="BK116" ca="1">INDIRECT($A$1&amp;BK$1&amp;$A116)</f>
        <v>0</v>
      </c>
      <c r="BL116" cm="1">
        <f t="array" aca="1" ref="BL116" ca="1">INDIRECT($A$1&amp;BL$1&amp;$A116)</f>
        <v>0</v>
      </c>
      <c r="BM116" cm="1">
        <f t="array" aca="1" ref="BM116" ca="1">INDIRECT($A$1&amp;BM$1&amp;$A116)</f>
        <v>0</v>
      </c>
      <c r="BN116" cm="1">
        <f t="array" aca="1" ref="BN116" ca="1">INDIRECT($A$1&amp;BN$1&amp;$A116)</f>
        <v>0</v>
      </c>
      <c r="BO116" cm="1">
        <f t="array" aca="1" ref="BO116" ca="1">INDIRECT($A$1&amp;BO$1&amp;$A116)</f>
        <v>0</v>
      </c>
      <c r="BP116" cm="1">
        <f t="array" aca="1" ref="BP116" ca="1">INDIRECT($A$1&amp;BP$1&amp;$A116)</f>
        <v>0</v>
      </c>
      <c r="BQ116" cm="1">
        <f t="array" aca="1" ref="BQ116" ca="1">INDIRECT($A$1&amp;BQ$1&amp;$A116)</f>
        <v>0</v>
      </c>
      <c r="BR116" cm="1">
        <f t="array" aca="1" ref="BR116" ca="1">INDIRECT($A$1&amp;BR$1&amp;$A116)</f>
        <v>0</v>
      </c>
      <c r="BS116" cm="1">
        <f t="array" aca="1" ref="BS116" ca="1">INDIRECT($A$1&amp;BS$1&amp;$A116)</f>
        <v>0</v>
      </c>
      <c r="BT116" cm="1">
        <f t="array" aca="1" ref="BT116" ca="1">INDIRECT($A$1&amp;BT$1&amp;$A116)</f>
        <v>0</v>
      </c>
      <c r="BU116" cm="1">
        <f t="array" aca="1" ref="BU116" ca="1">INDIRECT($A$1&amp;BU$1&amp;$A116)</f>
        <v>0</v>
      </c>
    </row>
    <row r="117" spans="1:73" x14ac:dyDescent="0.35">
      <c r="A117" s="60">
        <f t="shared" si="14"/>
        <v>102</v>
      </c>
      <c r="C117" t="str" cm="1">
        <f t="array" aca="1" ref="C117" ca="1">INDIRECT($A$1&amp;C$1&amp;$A117)</f>
        <v>marche_djibo</v>
      </c>
      <c r="D117">
        <f t="shared" ca="1" si="16"/>
        <v>0</v>
      </c>
      <c r="E117">
        <f t="shared" ca="1" si="16"/>
        <v>0</v>
      </c>
      <c r="F117">
        <f t="shared" ca="1" si="16"/>
        <v>0</v>
      </c>
      <c r="G117">
        <f t="shared" ca="1" si="16"/>
        <v>1</v>
      </c>
      <c r="H117">
        <f t="shared" ca="1" si="16"/>
        <v>1</v>
      </c>
      <c r="I117">
        <f t="shared" ca="1" si="16"/>
        <v>1</v>
      </c>
      <c r="J117">
        <f t="shared" ca="1" si="16"/>
        <v>1</v>
      </c>
      <c r="K117">
        <f t="shared" ca="1" si="16"/>
        <v>0</v>
      </c>
      <c r="L117">
        <f t="shared" ca="1" si="16"/>
        <v>0</v>
      </c>
      <c r="M117">
        <f t="shared" ca="1" si="16"/>
        <v>0</v>
      </c>
      <c r="N117">
        <f t="shared" ca="1" si="16"/>
        <v>0</v>
      </c>
      <c r="P117" cm="1">
        <f t="array" aca="1" ref="P117" ca="1">INDIRECT($A$1&amp;P$1&amp;$A117)</f>
        <v>0</v>
      </c>
      <c r="Q117" cm="1">
        <f t="array" aca="1" ref="Q117" ca="1">INDIRECT($A$1&amp;Q$1&amp;$A117)</f>
        <v>0</v>
      </c>
      <c r="R117" cm="1">
        <f t="array" aca="1" ref="R117" ca="1">INDIRECT($A$1&amp;R$1&amp;$A117)</f>
        <v>0</v>
      </c>
      <c r="S117" cm="1">
        <f t="array" aca="1" ref="S117" ca="1">INDIRECT($A$1&amp;S$1&amp;$A117)</f>
        <v>0</v>
      </c>
      <c r="T117" cm="1">
        <f t="array" aca="1" ref="T117" ca="1">INDIRECT($A$1&amp;T$1&amp;$A117)</f>
        <v>0</v>
      </c>
      <c r="U117" cm="1">
        <f t="array" aca="1" ref="U117" ca="1">INDIRECT($A$1&amp;U$1&amp;$A117)</f>
        <v>0</v>
      </c>
      <c r="V117" cm="1">
        <f t="array" aca="1" ref="V117" ca="1">INDIRECT($A$1&amp;V$1&amp;$A117)</f>
        <v>0</v>
      </c>
      <c r="W117" cm="1">
        <f t="array" aca="1" ref="W117" ca="1">INDIRECT($A$1&amp;W$1&amp;$A117)</f>
        <v>0</v>
      </c>
      <c r="X117" cm="1">
        <f t="array" aca="1" ref="X117" ca="1">INDIRECT($A$1&amp;X$1&amp;$A117)</f>
        <v>0</v>
      </c>
      <c r="Y117" cm="1">
        <f t="array" aca="1" ref="Y117" ca="1">INDIRECT($A$1&amp;Y$1&amp;$A117)</f>
        <v>0</v>
      </c>
      <c r="Z117" cm="1">
        <f t="array" aca="1" ref="Z117" ca="1">INDIRECT($A$1&amp;Z$1&amp;$A117)</f>
        <v>0</v>
      </c>
      <c r="AA117" cm="1">
        <f t="array" aca="1" ref="AA117" ca="1">INDIRECT($A$1&amp;AA$1&amp;$A117)</f>
        <v>0</v>
      </c>
      <c r="AB117" cm="1">
        <f t="array" aca="1" ref="AB117" ca="1">INDIRECT($A$1&amp;AB$1&amp;$A117)</f>
        <v>0</v>
      </c>
      <c r="AC117" cm="1">
        <f t="array" aca="1" ref="AC117" ca="1">INDIRECT($A$1&amp;AC$1&amp;$A117)</f>
        <v>0</v>
      </c>
      <c r="AD117" cm="1">
        <f t="array" aca="1" ref="AD117" ca="1">INDIRECT($A$1&amp;AD$1&amp;$A117)</f>
        <v>0</v>
      </c>
      <c r="AE117" cm="1">
        <f t="array" aca="1" ref="AE117" ca="1">INDIRECT($A$1&amp;AE$1&amp;$A117)</f>
        <v>0</v>
      </c>
      <c r="AF117" cm="1">
        <f t="array" aca="1" ref="AF117" ca="1">INDIRECT($A$1&amp;AF$1&amp;$A117)</f>
        <v>0</v>
      </c>
      <c r="AG117" cm="1">
        <f t="array" aca="1" ref="AG117" ca="1">INDIRECT($A$1&amp;AG$1&amp;$A117)</f>
        <v>0</v>
      </c>
      <c r="AH117" cm="1">
        <f t="array" aca="1" ref="AH117" ca="1">INDIRECT($A$1&amp;AH$1&amp;$A117)</f>
        <v>0</v>
      </c>
      <c r="AI117" cm="1">
        <f t="array" aca="1" ref="AI117" ca="1">INDIRECT($A$1&amp;AI$1&amp;$A117)</f>
        <v>0</v>
      </c>
      <c r="AJ117" t="str" cm="1">
        <f t="array" aca="1" ref="AJ117" ca="1">INDIRECT($A$1&amp;AJ$1&amp;$A117)</f>
        <v>disponible</v>
      </c>
      <c r="AK117" cm="1">
        <f t="array" aca="1" ref="AK117" ca="1">INDIRECT($A$1&amp;AK$1&amp;$A117)</f>
        <v>0</v>
      </c>
      <c r="AM117">
        <f t="shared" ca="1" si="13"/>
        <v>0</v>
      </c>
      <c r="AN117">
        <f t="shared" ca="1" si="13"/>
        <v>0</v>
      </c>
      <c r="AO117">
        <f t="shared" ca="1" si="13"/>
        <v>0</v>
      </c>
      <c r="AP117">
        <f t="shared" ca="1" si="13"/>
        <v>0</v>
      </c>
      <c r="AQ117">
        <f t="shared" ca="1" si="13"/>
        <v>0</v>
      </c>
      <c r="AR117">
        <f t="shared" ca="1" si="13"/>
        <v>0</v>
      </c>
      <c r="AS117">
        <f t="shared" ca="1" si="13"/>
        <v>0</v>
      </c>
      <c r="AU117" cm="1">
        <f t="array" aca="1" ref="AU117" ca="1">INDIRECT($A$1&amp;AU$1&amp;$A117)</f>
        <v>0</v>
      </c>
      <c r="AV117" cm="1">
        <f t="array" aca="1" ref="AV117" ca="1">INDIRECT($A$1&amp;AV$1&amp;$A117)</f>
        <v>0</v>
      </c>
      <c r="AW117" cm="1">
        <f t="array" aca="1" ref="AW117" ca="1">INDIRECT($A$1&amp;AW$1&amp;$A117)</f>
        <v>0</v>
      </c>
      <c r="AX117" cm="1">
        <f t="array" aca="1" ref="AX117" ca="1">INDIRECT($A$1&amp;AX$1&amp;$A117)</f>
        <v>0</v>
      </c>
      <c r="AY117" cm="1">
        <f t="array" aca="1" ref="AY117" ca="1">INDIRECT($A$1&amp;AY$1&amp;$A117)</f>
        <v>0</v>
      </c>
      <c r="AZ117" cm="1">
        <f t="array" aca="1" ref="AZ117" ca="1">INDIRECT($A$1&amp;AZ$1&amp;$A117)</f>
        <v>0</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cm="1">
        <f t="array" aca="1" ref="BF117" ca="1">INDIRECT($A$1&amp;BF$1&amp;$A117)</f>
        <v>0</v>
      </c>
      <c r="BG117" cm="1">
        <f t="array" aca="1" ref="BG117" ca="1">INDIRECT($A$1&amp;BG$1&amp;$A117)</f>
        <v>0</v>
      </c>
      <c r="BH117" cm="1">
        <f t="array" aca="1" ref="BH117" ca="1">INDIRECT($A$1&amp;BH$1&amp;$A117)</f>
        <v>0</v>
      </c>
      <c r="BI117" cm="1">
        <f t="array" aca="1" ref="BI117" ca="1">INDIRECT($A$1&amp;BI$1&amp;$A117)</f>
        <v>0</v>
      </c>
      <c r="BJ117" cm="1">
        <f t="array" aca="1" ref="BJ117" ca="1">INDIRECT($A$1&amp;BJ$1&amp;$A117)</f>
        <v>0</v>
      </c>
      <c r="BK117" cm="1">
        <f t="array" aca="1" ref="BK117" ca="1">INDIRECT($A$1&amp;BK$1&amp;$A117)</f>
        <v>0</v>
      </c>
      <c r="BL117" cm="1">
        <f t="array" aca="1" ref="BL117" ca="1">INDIRECT($A$1&amp;BL$1&amp;$A117)</f>
        <v>0</v>
      </c>
      <c r="BM117" cm="1">
        <f t="array" aca="1" ref="BM117" ca="1">INDIRECT($A$1&amp;BM$1&amp;$A117)</f>
        <v>0</v>
      </c>
      <c r="BN117" cm="1">
        <f t="array" aca="1" ref="BN117" ca="1">INDIRECT($A$1&amp;BN$1&amp;$A117)</f>
        <v>0</v>
      </c>
      <c r="BO117" cm="1">
        <f t="array" aca="1" ref="BO117" ca="1">INDIRECT($A$1&amp;BO$1&amp;$A117)</f>
        <v>0</v>
      </c>
      <c r="BP117" cm="1">
        <f t="array" aca="1" ref="BP117" ca="1">INDIRECT($A$1&amp;BP$1&amp;$A117)</f>
        <v>0</v>
      </c>
      <c r="BQ117" cm="1">
        <f t="array" aca="1" ref="BQ117" ca="1">INDIRECT($A$1&amp;BQ$1&amp;$A117)</f>
        <v>0</v>
      </c>
      <c r="BR117" cm="1">
        <f t="array" aca="1" ref="BR117" ca="1">INDIRECT($A$1&amp;BR$1&amp;$A117)</f>
        <v>0</v>
      </c>
      <c r="BS117" cm="1">
        <f t="array" aca="1" ref="BS117" ca="1">INDIRECT($A$1&amp;BS$1&amp;$A117)</f>
        <v>0</v>
      </c>
      <c r="BT117" cm="1">
        <f t="array" aca="1" ref="BT117" ca="1">INDIRECT($A$1&amp;BT$1&amp;$A117)</f>
        <v>0</v>
      </c>
      <c r="BU117" cm="1">
        <f t="array" aca="1" ref="BU117" ca="1">INDIRECT($A$1&amp;BU$1&amp;$A117)</f>
        <v>0</v>
      </c>
    </row>
    <row r="118" spans="1:73" x14ac:dyDescent="0.35">
      <c r="A118" s="60">
        <f t="shared" si="14"/>
        <v>103</v>
      </c>
      <c r="C118" t="str" cm="1">
        <f t="array" aca="1" ref="C118" ca="1">INDIRECT($A$1&amp;C$1&amp;$A118)</f>
        <v>marche_gayeri</v>
      </c>
      <c r="D118">
        <f t="shared" ca="1" si="16"/>
        <v>1</v>
      </c>
      <c r="E118">
        <f t="shared" ca="1" si="16"/>
        <v>0</v>
      </c>
      <c r="F118">
        <f t="shared" ca="1" si="16"/>
        <v>0</v>
      </c>
      <c r="G118">
        <f t="shared" ca="1" si="16"/>
        <v>0</v>
      </c>
      <c r="H118">
        <f t="shared" ca="1" si="16"/>
        <v>0</v>
      </c>
      <c r="I118">
        <f t="shared" ca="1" si="16"/>
        <v>1</v>
      </c>
      <c r="J118">
        <f t="shared" ca="1" si="16"/>
        <v>0</v>
      </c>
      <c r="K118">
        <f t="shared" ca="1" si="16"/>
        <v>0</v>
      </c>
      <c r="L118">
        <f t="shared" ca="1" si="16"/>
        <v>0</v>
      </c>
      <c r="M118">
        <f t="shared" ca="1" si="16"/>
        <v>0</v>
      </c>
      <c r="N118">
        <f t="shared" ca="1" si="16"/>
        <v>0</v>
      </c>
      <c r="P118" t="str" cm="1">
        <f t="array" aca="1" ref="P118" ca="1">INDIRECT($A$1&amp;P$1&amp;$A118)</f>
        <v>peudisponible</v>
      </c>
      <c r="Q118" cm="1">
        <f t="array" aca="1" ref="Q118" ca="1">INDIRECT($A$1&amp;Q$1&amp;$A118)</f>
        <v>0</v>
      </c>
      <c r="R118" cm="1">
        <f t="array" aca="1" ref="R118" ca="1">INDIRECT($A$1&amp;R$1&amp;$A118)</f>
        <v>0</v>
      </c>
      <c r="S118" cm="1">
        <f t="array" aca="1" ref="S118" ca="1">INDIRECT($A$1&amp;S$1&amp;$A118)</f>
        <v>0</v>
      </c>
      <c r="T118" cm="1">
        <f t="array" aca="1" ref="T118" ca="1">INDIRECT($A$1&amp;T$1&amp;$A118)</f>
        <v>0</v>
      </c>
      <c r="U118" cm="1">
        <f t="array" aca="1" ref="U118" ca="1">INDIRECT($A$1&amp;U$1&amp;$A118)</f>
        <v>0</v>
      </c>
      <c r="V118" cm="1">
        <f t="array" aca="1" ref="V118" ca="1">INDIRECT($A$1&amp;V$1&amp;$A118)</f>
        <v>0</v>
      </c>
      <c r="W118" cm="1">
        <f t="array" aca="1" ref="W118" ca="1">INDIRECT($A$1&amp;W$1&amp;$A118)</f>
        <v>0</v>
      </c>
      <c r="X118" cm="1">
        <f t="array" aca="1" ref="X118" ca="1">INDIRECT($A$1&amp;X$1&amp;$A118)</f>
        <v>0</v>
      </c>
      <c r="Y118" cm="1">
        <f t="array" aca="1" ref="Y118" ca="1">INDIRECT($A$1&amp;Y$1&amp;$A118)</f>
        <v>0</v>
      </c>
      <c r="Z118" cm="1">
        <f t="array" aca="1" ref="Z118" ca="1">INDIRECT($A$1&amp;Z$1&amp;$A118)</f>
        <v>0</v>
      </c>
      <c r="AA118" cm="1">
        <f t="array" aca="1" ref="AA118" ca="1">INDIRECT($A$1&amp;AA$1&amp;$A118)</f>
        <v>0</v>
      </c>
      <c r="AB118" cm="1">
        <f t="array" aca="1" ref="AB118" ca="1">INDIRECT($A$1&amp;AB$1&amp;$A118)</f>
        <v>0</v>
      </c>
      <c r="AC118" t="str" cm="1">
        <f t="array" aca="1" ref="AC118" ca="1">INDIRECT($A$1&amp;AC$1&amp;$A118)</f>
        <v>peudisponible</v>
      </c>
      <c r="AD118" cm="1">
        <f t="array" aca="1" ref="AD118" ca="1">INDIRECT($A$1&amp;AD$1&amp;$A118)</f>
        <v>0</v>
      </c>
      <c r="AE118" t="str" cm="1">
        <f t="array" aca="1" ref="AE118" ca="1">INDIRECT($A$1&amp;AE$1&amp;$A118)</f>
        <v>peudisponible</v>
      </c>
      <c r="AF118" cm="1">
        <f t="array" aca="1" ref="AF118" ca="1">INDIRECT($A$1&amp;AF$1&amp;$A118)</f>
        <v>0</v>
      </c>
      <c r="AG118" cm="1">
        <f t="array" aca="1" ref="AG118" ca="1">INDIRECT($A$1&amp;AG$1&amp;$A118)</f>
        <v>0</v>
      </c>
      <c r="AH118" cm="1">
        <f t="array" aca="1" ref="AH118" ca="1">INDIRECT($A$1&amp;AH$1&amp;$A118)</f>
        <v>0</v>
      </c>
      <c r="AI118" cm="1">
        <f t="array" aca="1" ref="AI118" ca="1">INDIRECT($A$1&amp;AI$1&amp;$A118)</f>
        <v>0</v>
      </c>
      <c r="AJ118" cm="1">
        <f t="array" aca="1" ref="AJ118" ca="1">INDIRECT($A$1&amp;AJ$1&amp;$A118)</f>
        <v>0</v>
      </c>
      <c r="AK118" cm="1">
        <f t="array" aca="1" ref="AK118" ca="1">INDIRECT($A$1&amp;AK$1&amp;$A118)</f>
        <v>0</v>
      </c>
      <c r="AM118">
        <f t="shared" ca="1" si="13"/>
        <v>0</v>
      </c>
      <c r="AN118">
        <f t="shared" ca="1" si="13"/>
        <v>1</v>
      </c>
      <c r="AO118">
        <f t="shared" ca="1" si="13"/>
        <v>0</v>
      </c>
      <c r="AP118">
        <f t="shared" ref="AP118:AS118" ca="1" si="17">IF(SUM(INDIRECT($A$1&amp;AP$1&amp;$A118),INDIRECT($A$1&amp;AP$2&amp;$A118),INDIRECT($A$1&amp;AP$3&amp;$A118),INDIRECT($A$1&amp;AP$4&amp;$A118),INDIRECT($A$1&amp;AP$5&amp;$A118),INDIRECT($A$1&amp;AP$6&amp;$A118),INDIRECT($A$1&amp;AP$7&amp;$A118))&gt;0,1,0)</f>
        <v>0</v>
      </c>
      <c r="AQ118">
        <f t="shared" ca="1" si="17"/>
        <v>1</v>
      </c>
      <c r="AR118">
        <f t="shared" ca="1" si="17"/>
        <v>1</v>
      </c>
      <c r="AS118">
        <f t="shared" ca="1" si="17"/>
        <v>0</v>
      </c>
      <c r="AU118" cm="1">
        <f t="array" aca="1" ref="AU118" ca="1">INDIRECT($A$1&amp;AU$1&amp;$A118)</f>
        <v>0</v>
      </c>
      <c r="AV118" cm="1">
        <f t="array" aca="1" ref="AV118" ca="1">INDIRECT($A$1&amp;AV$1&amp;$A118)</f>
        <v>0</v>
      </c>
      <c r="AW118" cm="1">
        <f t="array" aca="1" ref="AW118" ca="1">INDIRECT($A$1&amp;AW$1&amp;$A118)</f>
        <v>0</v>
      </c>
      <c r="AX118" cm="1">
        <f t="array" aca="1" ref="AX118" ca="1">INDIRECT($A$1&amp;AX$1&amp;$A118)</f>
        <v>0</v>
      </c>
      <c r="AY118" cm="1">
        <f t="array" aca="1" ref="AY118" ca="1">INDIRECT($A$1&amp;AY$1&amp;$A118)</f>
        <v>0</v>
      </c>
      <c r="AZ118" cm="1">
        <f t="array" aca="1" ref="AZ118" ca="1">INDIRECT($A$1&amp;AZ$1&amp;$A118)</f>
        <v>0</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cm="1">
        <f t="array" aca="1" ref="BF118" ca="1">INDIRECT($A$1&amp;BF$1&amp;$A118)</f>
        <v>0</v>
      </c>
      <c r="BG118" cm="1">
        <f t="array" aca="1" ref="BG118" ca="1">INDIRECT($A$1&amp;BG$1&amp;$A118)</f>
        <v>0</v>
      </c>
      <c r="BH118" cm="1">
        <f t="array" aca="1" ref="BH118" ca="1">INDIRECT($A$1&amp;BH$1&amp;$A118)</f>
        <v>0</v>
      </c>
      <c r="BI118" cm="1">
        <f t="array" aca="1" ref="BI118" ca="1">INDIRECT($A$1&amp;BI$1&amp;$A118)</f>
        <v>0</v>
      </c>
      <c r="BJ118" cm="1">
        <f t="array" aca="1" ref="BJ118" ca="1">INDIRECT($A$1&amp;BJ$1&amp;$A118)</f>
        <v>0</v>
      </c>
      <c r="BK118" cm="1">
        <f t="array" aca="1" ref="BK118" ca="1">INDIRECT($A$1&amp;BK$1&amp;$A118)</f>
        <v>0</v>
      </c>
      <c r="BL118" cm="1">
        <f t="array" aca="1" ref="BL118" ca="1">INDIRECT($A$1&amp;BL$1&amp;$A118)</f>
        <v>0</v>
      </c>
      <c r="BM118" cm="1">
        <f t="array" aca="1" ref="BM118" ca="1">INDIRECT($A$1&amp;BM$1&amp;$A118)</f>
        <v>0</v>
      </c>
      <c r="BN118" cm="1">
        <f t="array" aca="1" ref="BN118" ca="1">INDIRECT($A$1&amp;BN$1&amp;$A118)</f>
        <v>0</v>
      </c>
      <c r="BO118" cm="1">
        <f t="array" aca="1" ref="BO118" ca="1">INDIRECT($A$1&amp;BO$1&amp;$A118)</f>
        <v>0</v>
      </c>
      <c r="BP118" cm="1">
        <f t="array" aca="1" ref="BP118" ca="1">INDIRECT($A$1&amp;BP$1&amp;$A118)</f>
        <v>0</v>
      </c>
      <c r="BQ118" cm="1">
        <f t="array" aca="1" ref="BQ118" ca="1">INDIRECT($A$1&amp;BQ$1&amp;$A118)</f>
        <v>0</v>
      </c>
      <c r="BR118" cm="1">
        <f t="array" aca="1" ref="BR118" ca="1">INDIRECT($A$1&amp;BR$1&amp;$A118)</f>
        <v>0</v>
      </c>
      <c r="BS118" cm="1">
        <f t="array" aca="1" ref="BS118" ca="1">INDIRECT($A$1&amp;BS$1&amp;$A118)</f>
        <v>0</v>
      </c>
      <c r="BT118" cm="1">
        <f t="array" aca="1" ref="BT118" ca="1">INDIRECT($A$1&amp;BT$1&amp;$A118)</f>
        <v>0</v>
      </c>
      <c r="BU118" cm="1">
        <f t="array" aca="1" ref="BU118" ca="1">INDIRECT($A$1&amp;BU$1&amp;$A118)</f>
        <v>0</v>
      </c>
    </row>
    <row r="119" spans="1:73" x14ac:dyDescent="0.35">
      <c r="A119" s="60">
        <f t="shared" si="14"/>
        <v>104</v>
      </c>
      <c r="C119" t="str" cm="1">
        <f t="array" aca="1" ref="C119" ca="1">INDIRECT($A$1&amp;C$1&amp;$A119)</f>
        <v>marche_gayeri</v>
      </c>
      <c r="D119">
        <f t="shared" ca="1" si="16"/>
        <v>1</v>
      </c>
      <c r="E119">
        <f t="shared" ca="1" si="16"/>
        <v>0</v>
      </c>
      <c r="F119">
        <f t="shared" ca="1" si="16"/>
        <v>0</v>
      </c>
      <c r="G119">
        <f t="shared" ca="1" si="16"/>
        <v>0</v>
      </c>
      <c r="H119">
        <f t="shared" ca="1" si="16"/>
        <v>0</v>
      </c>
      <c r="I119">
        <f t="shared" ca="1" si="16"/>
        <v>1</v>
      </c>
      <c r="J119">
        <f t="shared" ca="1" si="16"/>
        <v>0</v>
      </c>
      <c r="K119">
        <f t="shared" ca="1" si="16"/>
        <v>0</v>
      </c>
      <c r="L119">
        <f t="shared" ca="1" si="16"/>
        <v>0</v>
      </c>
      <c r="M119">
        <f t="shared" ca="1" si="16"/>
        <v>0</v>
      </c>
      <c r="N119">
        <f t="shared" ca="1" si="16"/>
        <v>0</v>
      </c>
      <c r="P119" t="str" cm="1">
        <f t="array" aca="1" ref="P119" ca="1">INDIRECT($A$1&amp;P$1&amp;$A119)</f>
        <v>peudisponible</v>
      </c>
      <c r="Q119" cm="1">
        <f t="array" aca="1" ref="Q119" ca="1">INDIRECT($A$1&amp;Q$1&amp;$A119)</f>
        <v>0</v>
      </c>
      <c r="R119" cm="1">
        <f t="array" aca="1" ref="R119" ca="1">INDIRECT($A$1&amp;R$1&amp;$A119)</f>
        <v>0</v>
      </c>
      <c r="S119" cm="1">
        <f t="array" aca="1" ref="S119" ca="1">INDIRECT($A$1&amp;S$1&amp;$A119)</f>
        <v>0</v>
      </c>
      <c r="T119" cm="1">
        <f t="array" aca="1" ref="T119" ca="1">INDIRECT($A$1&amp;T$1&amp;$A119)</f>
        <v>0</v>
      </c>
      <c r="U119" cm="1">
        <f t="array" aca="1" ref="U119" ca="1">INDIRECT($A$1&amp;U$1&amp;$A119)</f>
        <v>0</v>
      </c>
      <c r="V119" cm="1">
        <f t="array" aca="1" ref="V119" ca="1">INDIRECT($A$1&amp;V$1&amp;$A119)</f>
        <v>0</v>
      </c>
      <c r="W119" cm="1">
        <f t="array" aca="1" ref="W119" ca="1">INDIRECT($A$1&amp;W$1&amp;$A119)</f>
        <v>0</v>
      </c>
      <c r="X119" cm="1">
        <f t="array" aca="1" ref="X119" ca="1">INDIRECT($A$1&amp;X$1&amp;$A119)</f>
        <v>0</v>
      </c>
      <c r="Y119" cm="1">
        <f t="array" aca="1" ref="Y119" ca="1">INDIRECT($A$1&amp;Y$1&amp;$A119)</f>
        <v>0</v>
      </c>
      <c r="Z119" cm="1">
        <f t="array" aca="1" ref="Z119" ca="1">INDIRECT($A$1&amp;Z$1&amp;$A119)</f>
        <v>0</v>
      </c>
      <c r="AA119" cm="1">
        <f t="array" aca="1" ref="AA119" ca="1">INDIRECT($A$1&amp;AA$1&amp;$A119)</f>
        <v>0</v>
      </c>
      <c r="AB119" cm="1">
        <f t="array" aca="1" ref="AB119" ca="1">INDIRECT($A$1&amp;AB$1&amp;$A119)</f>
        <v>0</v>
      </c>
      <c r="AC119" t="str" cm="1">
        <f t="array" aca="1" ref="AC119" ca="1">INDIRECT($A$1&amp;AC$1&amp;$A119)</f>
        <v>peudisponible</v>
      </c>
      <c r="AD119" cm="1">
        <f t="array" aca="1" ref="AD119" ca="1">INDIRECT($A$1&amp;AD$1&amp;$A119)</f>
        <v>0</v>
      </c>
      <c r="AE119" t="str" cm="1">
        <f t="array" aca="1" ref="AE119" ca="1">INDIRECT($A$1&amp;AE$1&amp;$A119)</f>
        <v>peudisponible</v>
      </c>
      <c r="AF119" cm="1">
        <f t="array" aca="1" ref="AF119" ca="1">INDIRECT($A$1&amp;AF$1&amp;$A119)</f>
        <v>0</v>
      </c>
      <c r="AG119" cm="1">
        <f t="array" aca="1" ref="AG119" ca="1">INDIRECT($A$1&amp;AG$1&amp;$A119)</f>
        <v>0</v>
      </c>
      <c r="AH119" cm="1">
        <f t="array" aca="1" ref="AH119" ca="1">INDIRECT($A$1&amp;AH$1&amp;$A119)</f>
        <v>0</v>
      </c>
      <c r="AI119" cm="1">
        <f t="array" aca="1" ref="AI119" ca="1">INDIRECT($A$1&amp;AI$1&amp;$A119)</f>
        <v>0</v>
      </c>
      <c r="AJ119" cm="1">
        <f t="array" aca="1" ref="AJ119" ca="1">INDIRECT($A$1&amp;AJ$1&amp;$A119)</f>
        <v>0</v>
      </c>
      <c r="AK119" cm="1">
        <f t="array" aca="1" ref="AK119" ca="1">INDIRECT($A$1&amp;AK$1&amp;$A119)</f>
        <v>0</v>
      </c>
      <c r="AM119">
        <f t="shared" ref="AM119:AS155" ca="1" si="18">IF(SUM(INDIRECT($A$1&amp;AM$1&amp;$A119),INDIRECT($A$1&amp;AM$2&amp;$A119),INDIRECT($A$1&amp;AM$3&amp;$A119),INDIRECT($A$1&amp;AM$4&amp;$A119),INDIRECT($A$1&amp;AM$5&amp;$A119),INDIRECT($A$1&amp;AM$6&amp;$A119),INDIRECT($A$1&amp;AM$7&amp;$A119))&gt;0,1,0)</f>
        <v>0</v>
      </c>
      <c r="AN119">
        <f t="shared" ca="1" si="18"/>
        <v>1</v>
      </c>
      <c r="AO119">
        <f t="shared" ca="1" si="18"/>
        <v>0</v>
      </c>
      <c r="AP119">
        <f t="shared" ca="1" si="18"/>
        <v>0</v>
      </c>
      <c r="AQ119">
        <f t="shared" ca="1" si="18"/>
        <v>1</v>
      </c>
      <c r="AR119">
        <f t="shared" ca="1" si="18"/>
        <v>1</v>
      </c>
      <c r="AS119">
        <f t="shared" ca="1" si="18"/>
        <v>0</v>
      </c>
      <c r="AU119" cm="1">
        <f t="array" aca="1" ref="AU119" ca="1">INDIRECT($A$1&amp;AU$1&amp;$A119)</f>
        <v>0</v>
      </c>
      <c r="AV119" cm="1">
        <f t="array" aca="1" ref="AV119" ca="1">INDIRECT($A$1&amp;AV$1&amp;$A119)</f>
        <v>0</v>
      </c>
      <c r="AW119" cm="1">
        <f t="array" aca="1" ref="AW119" ca="1">INDIRECT($A$1&amp;AW$1&amp;$A119)</f>
        <v>0</v>
      </c>
      <c r="AX119" cm="1">
        <f t="array" aca="1" ref="AX119" ca="1">INDIRECT($A$1&amp;AX$1&amp;$A119)</f>
        <v>0</v>
      </c>
      <c r="AY119" cm="1">
        <f t="array" aca="1" ref="AY119" ca="1">INDIRECT($A$1&amp;AY$1&amp;$A119)</f>
        <v>0</v>
      </c>
      <c r="AZ119" cm="1">
        <f t="array" aca="1" ref="AZ119" ca="1">INDIRECT($A$1&amp;AZ$1&amp;$A119)</f>
        <v>0</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cm="1">
        <f t="array" aca="1" ref="BF119" ca="1">INDIRECT($A$1&amp;BF$1&amp;$A119)</f>
        <v>0</v>
      </c>
      <c r="BG119" cm="1">
        <f t="array" aca="1" ref="BG119" ca="1">INDIRECT($A$1&amp;BG$1&amp;$A119)</f>
        <v>0</v>
      </c>
      <c r="BH119" cm="1">
        <f t="array" aca="1" ref="BH119" ca="1">INDIRECT($A$1&amp;BH$1&amp;$A119)</f>
        <v>0</v>
      </c>
      <c r="BI119" cm="1">
        <f t="array" aca="1" ref="BI119" ca="1">INDIRECT($A$1&amp;BI$1&amp;$A119)</f>
        <v>0</v>
      </c>
      <c r="BJ119" cm="1">
        <f t="array" aca="1" ref="BJ119" ca="1">INDIRECT($A$1&amp;BJ$1&amp;$A119)</f>
        <v>0</v>
      </c>
      <c r="BK119" cm="1">
        <f t="array" aca="1" ref="BK119" ca="1">INDIRECT($A$1&amp;BK$1&amp;$A119)</f>
        <v>0</v>
      </c>
      <c r="BL119" cm="1">
        <f t="array" aca="1" ref="BL119" ca="1">INDIRECT($A$1&amp;BL$1&amp;$A119)</f>
        <v>0</v>
      </c>
      <c r="BM119" cm="1">
        <f t="array" aca="1" ref="BM119" ca="1">INDIRECT($A$1&amp;BM$1&amp;$A119)</f>
        <v>0</v>
      </c>
      <c r="BN119" cm="1">
        <f t="array" aca="1" ref="BN119" ca="1">INDIRECT($A$1&amp;BN$1&amp;$A119)</f>
        <v>0</v>
      </c>
      <c r="BO119" cm="1">
        <f t="array" aca="1" ref="BO119" ca="1">INDIRECT($A$1&amp;BO$1&amp;$A119)</f>
        <v>0</v>
      </c>
      <c r="BP119" cm="1">
        <f t="array" aca="1" ref="BP119" ca="1">INDIRECT($A$1&amp;BP$1&amp;$A119)</f>
        <v>0</v>
      </c>
      <c r="BQ119" cm="1">
        <f t="array" aca="1" ref="BQ119" ca="1">INDIRECT($A$1&amp;BQ$1&amp;$A119)</f>
        <v>0</v>
      </c>
      <c r="BR119" cm="1">
        <f t="array" aca="1" ref="BR119" ca="1">INDIRECT($A$1&amp;BR$1&amp;$A119)</f>
        <v>0</v>
      </c>
      <c r="BS119" cm="1">
        <f t="array" aca="1" ref="BS119" ca="1">INDIRECT($A$1&amp;BS$1&amp;$A119)</f>
        <v>0</v>
      </c>
      <c r="BT119" cm="1">
        <f t="array" aca="1" ref="BT119" ca="1">INDIRECT($A$1&amp;BT$1&amp;$A119)</f>
        <v>0</v>
      </c>
      <c r="BU119" cm="1">
        <f t="array" aca="1" ref="BU119" ca="1">INDIRECT($A$1&amp;BU$1&amp;$A119)</f>
        <v>0</v>
      </c>
    </row>
    <row r="120" spans="1:73" x14ac:dyDescent="0.35">
      <c r="A120" s="60">
        <f t="shared" si="14"/>
        <v>105</v>
      </c>
      <c r="C120" t="str" cm="1">
        <f t="array" aca="1" ref="C120" ca="1">INDIRECT($A$1&amp;C$1&amp;$A120)</f>
        <v>marche_gayeri</v>
      </c>
      <c r="D120">
        <f t="shared" ca="1" si="16"/>
        <v>1</v>
      </c>
      <c r="E120">
        <f t="shared" ca="1" si="16"/>
        <v>0</v>
      </c>
      <c r="F120">
        <f t="shared" ca="1" si="16"/>
        <v>0</v>
      </c>
      <c r="G120">
        <f t="shared" ca="1" si="16"/>
        <v>0</v>
      </c>
      <c r="H120">
        <f t="shared" ca="1" si="16"/>
        <v>0</v>
      </c>
      <c r="I120">
        <f t="shared" ca="1" si="16"/>
        <v>1</v>
      </c>
      <c r="J120">
        <f t="shared" ca="1" si="16"/>
        <v>0</v>
      </c>
      <c r="K120">
        <f t="shared" ca="1" si="16"/>
        <v>0</v>
      </c>
      <c r="L120">
        <f t="shared" ca="1" si="16"/>
        <v>0</v>
      </c>
      <c r="M120">
        <f t="shared" ca="1" si="16"/>
        <v>0</v>
      </c>
      <c r="N120">
        <f t="shared" ca="1" si="16"/>
        <v>0</v>
      </c>
      <c r="P120" t="str" cm="1">
        <f t="array" aca="1" ref="P120" ca="1">INDIRECT($A$1&amp;P$1&amp;$A120)</f>
        <v>peudisponible</v>
      </c>
      <c r="Q120" cm="1">
        <f t="array" aca="1" ref="Q120" ca="1">INDIRECT($A$1&amp;Q$1&amp;$A120)</f>
        <v>0</v>
      </c>
      <c r="R120" cm="1">
        <f t="array" aca="1" ref="R120" ca="1">INDIRECT($A$1&amp;R$1&amp;$A120)</f>
        <v>0</v>
      </c>
      <c r="S120" cm="1">
        <f t="array" aca="1" ref="S120" ca="1">INDIRECT($A$1&amp;S$1&amp;$A120)</f>
        <v>0</v>
      </c>
      <c r="T120" cm="1">
        <f t="array" aca="1" ref="T120" ca="1">INDIRECT($A$1&amp;T$1&amp;$A120)</f>
        <v>0</v>
      </c>
      <c r="U120" cm="1">
        <f t="array" aca="1" ref="U120" ca="1">INDIRECT($A$1&amp;U$1&amp;$A120)</f>
        <v>0</v>
      </c>
      <c r="V120" cm="1">
        <f t="array" aca="1" ref="V120" ca="1">INDIRECT($A$1&amp;V$1&amp;$A120)</f>
        <v>0</v>
      </c>
      <c r="W120" cm="1">
        <f t="array" aca="1" ref="W120" ca="1">INDIRECT($A$1&amp;W$1&amp;$A120)</f>
        <v>0</v>
      </c>
      <c r="X120" cm="1">
        <f t="array" aca="1" ref="X120" ca="1">INDIRECT($A$1&amp;X$1&amp;$A120)</f>
        <v>0</v>
      </c>
      <c r="Y120" cm="1">
        <f t="array" aca="1" ref="Y120" ca="1">INDIRECT($A$1&amp;Y$1&amp;$A120)</f>
        <v>0</v>
      </c>
      <c r="Z120" cm="1">
        <f t="array" aca="1" ref="Z120" ca="1">INDIRECT($A$1&amp;Z$1&amp;$A120)</f>
        <v>0</v>
      </c>
      <c r="AA120" cm="1">
        <f t="array" aca="1" ref="AA120" ca="1">INDIRECT($A$1&amp;AA$1&amp;$A120)</f>
        <v>0</v>
      </c>
      <c r="AB120" cm="1">
        <f t="array" aca="1" ref="AB120" ca="1">INDIRECT($A$1&amp;AB$1&amp;$A120)</f>
        <v>0</v>
      </c>
      <c r="AC120" t="str" cm="1">
        <f t="array" aca="1" ref="AC120" ca="1">INDIRECT($A$1&amp;AC$1&amp;$A120)</f>
        <v>peudisponible</v>
      </c>
      <c r="AD120" cm="1">
        <f t="array" aca="1" ref="AD120" ca="1">INDIRECT($A$1&amp;AD$1&amp;$A120)</f>
        <v>0</v>
      </c>
      <c r="AE120" t="str" cm="1">
        <f t="array" aca="1" ref="AE120" ca="1">INDIRECT($A$1&amp;AE$1&amp;$A120)</f>
        <v>peudisponible</v>
      </c>
      <c r="AF120" cm="1">
        <f t="array" aca="1" ref="AF120" ca="1">INDIRECT($A$1&amp;AF$1&amp;$A120)</f>
        <v>0</v>
      </c>
      <c r="AG120" cm="1">
        <f t="array" aca="1" ref="AG120" ca="1">INDIRECT($A$1&amp;AG$1&amp;$A120)</f>
        <v>0</v>
      </c>
      <c r="AH120" cm="1">
        <f t="array" aca="1" ref="AH120" ca="1">INDIRECT($A$1&amp;AH$1&amp;$A120)</f>
        <v>0</v>
      </c>
      <c r="AI120" cm="1">
        <f t="array" aca="1" ref="AI120" ca="1">INDIRECT($A$1&amp;AI$1&amp;$A120)</f>
        <v>0</v>
      </c>
      <c r="AJ120" cm="1">
        <f t="array" aca="1" ref="AJ120" ca="1">INDIRECT($A$1&amp;AJ$1&amp;$A120)</f>
        <v>0</v>
      </c>
      <c r="AK120" cm="1">
        <f t="array" aca="1" ref="AK120" ca="1">INDIRECT($A$1&amp;AK$1&amp;$A120)</f>
        <v>0</v>
      </c>
      <c r="AM120">
        <f t="shared" ca="1" si="18"/>
        <v>0</v>
      </c>
      <c r="AN120">
        <f t="shared" ca="1" si="18"/>
        <v>1</v>
      </c>
      <c r="AO120">
        <f t="shared" ca="1" si="18"/>
        <v>0</v>
      </c>
      <c r="AP120">
        <f t="shared" ca="1" si="18"/>
        <v>0</v>
      </c>
      <c r="AQ120">
        <f t="shared" ca="1" si="18"/>
        <v>1</v>
      </c>
      <c r="AR120">
        <f t="shared" ca="1" si="18"/>
        <v>1</v>
      </c>
      <c r="AS120">
        <f t="shared" ca="1" si="18"/>
        <v>0</v>
      </c>
      <c r="AU120" cm="1">
        <f t="array" aca="1" ref="AU120" ca="1">INDIRECT($A$1&amp;AU$1&amp;$A120)</f>
        <v>0</v>
      </c>
      <c r="AV120" cm="1">
        <f t="array" aca="1" ref="AV120" ca="1">INDIRECT($A$1&amp;AV$1&amp;$A120)</f>
        <v>0</v>
      </c>
      <c r="AW120" cm="1">
        <f t="array" aca="1" ref="AW120" ca="1">INDIRECT($A$1&amp;AW$1&amp;$A120)</f>
        <v>0</v>
      </c>
      <c r="AX120" cm="1">
        <f t="array" aca="1" ref="AX120" ca="1">INDIRECT($A$1&amp;AX$1&amp;$A120)</f>
        <v>0</v>
      </c>
      <c r="AY120" cm="1">
        <f t="array" aca="1" ref="AY120" ca="1">INDIRECT($A$1&amp;AY$1&amp;$A120)</f>
        <v>0</v>
      </c>
      <c r="AZ120" cm="1">
        <f t="array" aca="1" ref="AZ120" ca="1">INDIRECT($A$1&amp;AZ$1&amp;$A120)</f>
        <v>0</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cm="1">
        <f t="array" aca="1" ref="BF120" ca="1">INDIRECT($A$1&amp;BF$1&amp;$A120)</f>
        <v>0</v>
      </c>
      <c r="BG120" cm="1">
        <f t="array" aca="1" ref="BG120" ca="1">INDIRECT($A$1&amp;BG$1&amp;$A120)</f>
        <v>0</v>
      </c>
      <c r="BH120" cm="1">
        <f t="array" aca="1" ref="BH120" ca="1">INDIRECT($A$1&amp;BH$1&amp;$A120)</f>
        <v>0</v>
      </c>
      <c r="BI120" cm="1">
        <f t="array" aca="1" ref="BI120" ca="1">INDIRECT($A$1&amp;BI$1&amp;$A120)</f>
        <v>0</v>
      </c>
      <c r="BJ120" cm="1">
        <f t="array" aca="1" ref="BJ120" ca="1">INDIRECT($A$1&amp;BJ$1&amp;$A120)</f>
        <v>0</v>
      </c>
      <c r="BK120" cm="1">
        <f t="array" aca="1" ref="BK120" ca="1">INDIRECT($A$1&amp;BK$1&amp;$A120)</f>
        <v>0</v>
      </c>
      <c r="BL120" cm="1">
        <f t="array" aca="1" ref="BL120" ca="1">INDIRECT($A$1&amp;BL$1&amp;$A120)</f>
        <v>0</v>
      </c>
      <c r="BM120" cm="1">
        <f t="array" aca="1" ref="BM120" ca="1">INDIRECT($A$1&amp;BM$1&amp;$A120)</f>
        <v>0</v>
      </c>
      <c r="BN120" cm="1">
        <f t="array" aca="1" ref="BN120" ca="1">INDIRECT($A$1&amp;BN$1&amp;$A120)</f>
        <v>0</v>
      </c>
      <c r="BO120" cm="1">
        <f t="array" aca="1" ref="BO120" ca="1">INDIRECT($A$1&amp;BO$1&amp;$A120)</f>
        <v>0</v>
      </c>
      <c r="BP120" cm="1">
        <f t="array" aca="1" ref="BP120" ca="1">INDIRECT($A$1&amp;BP$1&amp;$A120)</f>
        <v>0</v>
      </c>
      <c r="BQ120" cm="1">
        <f t="array" aca="1" ref="BQ120" ca="1">INDIRECT($A$1&amp;BQ$1&amp;$A120)</f>
        <v>0</v>
      </c>
      <c r="BR120" cm="1">
        <f t="array" aca="1" ref="BR120" ca="1">INDIRECT($A$1&amp;BR$1&amp;$A120)</f>
        <v>0</v>
      </c>
      <c r="BS120" cm="1">
        <f t="array" aca="1" ref="BS120" ca="1">INDIRECT($A$1&amp;BS$1&amp;$A120)</f>
        <v>0</v>
      </c>
      <c r="BT120" cm="1">
        <f t="array" aca="1" ref="BT120" ca="1">INDIRECT($A$1&amp;BT$1&amp;$A120)</f>
        <v>0</v>
      </c>
      <c r="BU120" cm="1">
        <f t="array" aca="1" ref="BU120" ca="1">INDIRECT($A$1&amp;BU$1&amp;$A120)</f>
        <v>0</v>
      </c>
    </row>
    <row r="121" spans="1:73" x14ac:dyDescent="0.35">
      <c r="A121" s="60">
        <f t="shared" si="14"/>
        <v>106</v>
      </c>
      <c r="C121" t="str" cm="1">
        <f t="array" aca="1" ref="C121" ca="1">INDIRECT($A$1&amp;C$1&amp;$A121)</f>
        <v>marche_sebba</v>
      </c>
      <c r="D121">
        <f t="shared" ca="1" si="16"/>
        <v>0</v>
      </c>
      <c r="E121">
        <f t="shared" ca="1" si="16"/>
        <v>0</v>
      </c>
      <c r="F121">
        <f t="shared" ca="1" si="16"/>
        <v>0</v>
      </c>
      <c r="G121">
        <f t="shared" ca="1" si="16"/>
        <v>0</v>
      </c>
      <c r="H121">
        <f t="shared" ca="1" si="16"/>
        <v>0</v>
      </c>
      <c r="I121">
        <f t="shared" ca="1" si="16"/>
        <v>0</v>
      </c>
      <c r="J121">
        <f t="shared" ca="1" si="16"/>
        <v>0</v>
      </c>
      <c r="K121">
        <f t="shared" ca="1" si="16"/>
        <v>0</v>
      </c>
      <c r="L121">
        <f t="shared" ca="1" si="16"/>
        <v>0</v>
      </c>
      <c r="M121">
        <f t="shared" ca="1" si="16"/>
        <v>0</v>
      </c>
      <c r="N121">
        <f t="shared" ca="1" si="16"/>
        <v>0</v>
      </c>
      <c r="P121" t="str" cm="1">
        <f t="array" aca="1" ref="P121" ca="1">INDIRECT($A$1&amp;P$1&amp;$A121)</f>
        <v>peudisponible</v>
      </c>
      <c r="Q121" t="str" cm="1">
        <f t="array" aca="1" ref="Q121" ca="1">INDIRECT($A$1&amp;Q$1&amp;$A121)</f>
        <v>peudisponible</v>
      </c>
      <c r="R121" cm="1">
        <f t="array" aca="1" ref="R121" ca="1">INDIRECT($A$1&amp;R$1&amp;$A121)</f>
        <v>0</v>
      </c>
      <c r="S121" cm="1">
        <f t="array" aca="1" ref="S121" ca="1">INDIRECT($A$1&amp;S$1&amp;$A121)</f>
        <v>0</v>
      </c>
      <c r="T121" cm="1">
        <f t="array" aca="1" ref="T121" ca="1">INDIRECT($A$1&amp;T$1&amp;$A121)</f>
        <v>0</v>
      </c>
      <c r="U121" cm="1">
        <f t="array" aca="1" ref="U121" ca="1">INDIRECT($A$1&amp;U$1&amp;$A121)</f>
        <v>0</v>
      </c>
      <c r="V121" cm="1">
        <f t="array" aca="1" ref="V121" ca="1">INDIRECT($A$1&amp;V$1&amp;$A121)</f>
        <v>0</v>
      </c>
      <c r="W121" t="str" cm="1">
        <f t="array" aca="1" ref="W121" ca="1">INDIRECT($A$1&amp;W$1&amp;$A121)</f>
        <v>peudisponible</v>
      </c>
      <c r="X121" t="str" cm="1">
        <f t="array" aca="1" ref="X121" ca="1">INDIRECT($A$1&amp;X$1&amp;$A121)</f>
        <v>peudisponible</v>
      </c>
      <c r="Y121" cm="1">
        <f t="array" aca="1" ref="Y121" ca="1">INDIRECT($A$1&amp;Y$1&amp;$A121)</f>
        <v>0</v>
      </c>
      <c r="Z121" cm="1">
        <f t="array" aca="1" ref="Z121" ca="1">INDIRECT($A$1&amp;Z$1&amp;$A121)</f>
        <v>0</v>
      </c>
      <c r="AA121" cm="1">
        <f t="array" aca="1" ref="AA121" ca="1">INDIRECT($A$1&amp;AA$1&amp;$A121)</f>
        <v>0</v>
      </c>
      <c r="AB121" cm="1">
        <f t="array" aca="1" ref="AB121" ca="1">INDIRECT($A$1&amp;AB$1&amp;$A121)</f>
        <v>0</v>
      </c>
      <c r="AC121" cm="1">
        <f t="array" aca="1" ref="AC121" ca="1">INDIRECT($A$1&amp;AC$1&amp;$A121)</f>
        <v>0</v>
      </c>
      <c r="AD121" cm="1">
        <f t="array" aca="1" ref="AD121" ca="1">INDIRECT($A$1&amp;AD$1&amp;$A121)</f>
        <v>0</v>
      </c>
      <c r="AE121" cm="1">
        <f t="array" aca="1" ref="AE121" ca="1">INDIRECT($A$1&amp;AE$1&amp;$A121)</f>
        <v>0</v>
      </c>
      <c r="AF121" cm="1">
        <f t="array" aca="1" ref="AF121" ca="1">INDIRECT($A$1&amp;AF$1&amp;$A121)</f>
        <v>0</v>
      </c>
      <c r="AG121" cm="1">
        <f t="array" aca="1" ref="AG121" ca="1">INDIRECT($A$1&amp;AG$1&amp;$A121)</f>
        <v>0</v>
      </c>
      <c r="AH121" cm="1">
        <f t="array" aca="1" ref="AH121" ca="1">INDIRECT($A$1&amp;AH$1&amp;$A121)</f>
        <v>0</v>
      </c>
      <c r="AI121" t="str" cm="1">
        <f t="array" aca="1" ref="AI121" ca="1">INDIRECT($A$1&amp;AI$1&amp;$A121)</f>
        <v>peudisponible</v>
      </c>
      <c r="AJ121" cm="1">
        <f t="array" aca="1" ref="AJ121" ca="1">INDIRECT($A$1&amp;AJ$1&amp;$A121)</f>
        <v>0</v>
      </c>
      <c r="AK121" t="str" cm="1">
        <f t="array" aca="1" ref="AK121" ca="1">INDIRECT($A$1&amp;AK$1&amp;$A121)</f>
        <v>peudisponible</v>
      </c>
      <c r="AM121">
        <f t="shared" ca="1" si="18"/>
        <v>0</v>
      </c>
      <c r="AN121">
        <f t="shared" ca="1" si="18"/>
        <v>0</v>
      </c>
      <c r="AO121">
        <f t="shared" ca="1" si="18"/>
        <v>0</v>
      </c>
      <c r="AP121">
        <f t="shared" ca="1" si="18"/>
        <v>0</v>
      </c>
      <c r="AQ121">
        <f t="shared" ca="1" si="18"/>
        <v>0</v>
      </c>
      <c r="AR121">
        <f t="shared" ca="1" si="18"/>
        <v>0</v>
      </c>
      <c r="AS121">
        <f t="shared" ca="1" si="18"/>
        <v>0</v>
      </c>
      <c r="AU121" cm="1">
        <f t="array" aca="1" ref="AU121" ca="1">INDIRECT($A$1&amp;AU$1&amp;$A121)</f>
        <v>0</v>
      </c>
      <c r="AV121" cm="1">
        <f t="array" aca="1" ref="AV121" ca="1">INDIRECT($A$1&amp;AV$1&amp;$A121)</f>
        <v>0</v>
      </c>
      <c r="AW121" cm="1">
        <f t="array" aca="1" ref="AW121" ca="1">INDIRECT($A$1&amp;AW$1&amp;$A121)</f>
        <v>0</v>
      </c>
      <c r="AX121" cm="1">
        <f t="array" aca="1" ref="AX121" ca="1">INDIRECT($A$1&amp;AX$1&amp;$A121)</f>
        <v>0</v>
      </c>
      <c r="AY121" cm="1">
        <f t="array" aca="1" ref="AY121" ca="1">INDIRECT($A$1&amp;AY$1&amp;$A121)</f>
        <v>0</v>
      </c>
      <c r="AZ121" cm="1">
        <f t="array" aca="1" ref="AZ121" ca="1">INDIRECT($A$1&amp;AZ$1&amp;$A121)</f>
        <v>0</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cm="1">
        <f t="array" aca="1" ref="BF121" ca="1">INDIRECT($A$1&amp;BF$1&amp;$A121)</f>
        <v>0</v>
      </c>
      <c r="BG121" cm="1">
        <f t="array" aca="1" ref="BG121" ca="1">INDIRECT($A$1&amp;BG$1&amp;$A121)</f>
        <v>0</v>
      </c>
      <c r="BH121" cm="1">
        <f t="array" aca="1" ref="BH121" ca="1">INDIRECT($A$1&amp;BH$1&amp;$A121)</f>
        <v>0</v>
      </c>
      <c r="BI121" cm="1">
        <f t="array" aca="1" ref="BI121" ca="1">INDIRECT($A$1&amp;BI$1&amp;$A121)</f>
        <v>0</v>
      </c>
      <c r="BJ121" cm="1">
        <f t="array" aca="1" ref="BJ121" ca="1">INDIRECT($A$1&amp;BJ$1&amp;$A121)</f>
        <v>0</v>
      </c>
      <c r="BK121" cm="1">
        <f t="array" aca="1" ref="BK121" ca="1">INDIRECT($A$1&amp;BK$1&amp;$A121)</f>
        <v>0</v>
      </c>
      <c r="BL121" cm="1">
        <f t="array" aca="1" ref="BL121" ca="1">INDIRECT($A$1&amp;BL$1&amp;$A121)</f>
        <v>0</v>
      </c>
      <c r="BM121" cm="1">
        <f t="array" aca="1" ref="BM121" ca="1">INDIRECT($A$1&amp;BM$1&amp;$A121)</f>
        <v>0</v>
      </c>
      <c r="BN121" cm="1">
        <f t="array" aca="1" ref="BN121" ca="1">INDIRECT($A$1&amp;BN$1&amp;$A121)</f>
        <v>0</v>
      </c>
      <c r="BO121" cm="1">
        <f t="array" aca="1" ref="BO121" ca="1">INDIRECT($A$1&amp;BO$1&amp;$A121)</f>
        <v>0</v>
      </c>
      <c r="BP121" cm="1">
        <f t="array" aca="1" ref="BP121" ca="1">INDIRECT($A$1&amp;BP$1&amp;$A121)</f>
        <v>0</v>
      </c>
      <c r="BQ121" cm="1">
        <f t="array" aca="1" ref="BQ121" ca="1">INDIRECT($A$1&amp;BQ$1&amp;$A121)</f>
        <v>0</v>
      </c>
      <c r="BR121" cm="1">
        <f t="array" aca="1" ref="BR121" ca="1">INDIRECT($A$1&amp;BR$1&amp;$A121)</f>
        <v>0</v>
      </c>
      <c r="BS121" cm="1">
        <f t="array" aca="1" ref="BS121" ca="1">INDIRECT($A$1&amp;BS$1&amp;$A121)</f>
        <v>0</v>
      </c>
      <c r="BT121" cm="1">
        <f t="array" aca="1" ref="BT121" ca="1">INDIRECT($A$1&amp;BT$1&amp;$A121)</f>
        <v>0</v>
      </c>
      <c r="BU121" cm="1">
        <f t="array" aca="1" ref="BU121" ca="1">INDIRECT($A$1&amp;BU$1&amp;$A121)</f>
        <v>0</v>
      </c>
    </row>
    <row r="122" spans="1:73" x14ac:dyDescent="0.35">
      <c r="A122" s="60">
        <f t="shared" si="14"/>
        <v>107</v>
      </c>
      <c r="C122" t="str" cm="1">
        <f t="array" aca="1" ref="C122" ca="1">INDIRECT($A$1&amp;C$1&amp;$A122)</f>
        <v>marche_sebba</v>
      </c>
      <c r="D122">
        <f t="shared" ca="1" si="16"/>
        <v>0</v>
      </c>
      <c r="E122">
        <f t="shared" ca="1" si="16"/>
        <v>0</v>
      </c>
      <c r="F122">
        <f t="shared" ca="1" si="16"/>
        <v>0</v>
      </c>
      <c r="G122">
        <f t="shared" ca="1" si="16"/>
        <v>0</v>
      </c>
      <c r="H122">
        <f t="shared" ca="1" si="16"/>
        <v>0</v>
      </c>
      <c r="I122">
        <f t="shared" ca="1" si="16"/>
        <v>0</v>
      </c>
      <c r="J122">
        <f t="shared" ca="1" si="16"/>
        <v>0</v>
      </c>
      <c r="K122">
        <f t="shared" ca="1" si="16"/>
        <v>0</v>
      </c>
      <c r="L122">
        <f t="shared" ca="1" si="16"/>
        <v>0</v>
      </c>
      <c r="M122">
        <f t="shared" ca="1" si="16"/>
        <v>0</v>
      </c>
      <c r="N122">
        <f t="shared" ca="1" si="16"/>
        <v>0</v>
      </c>
      <c r="P122" t="str" cm="1">
        <f t="array" aca="1" ref="P122" ca="1">INDIRECT($A$1&amp;P$1&amp;$A122)</f>
        <v>peudisponible</v>
      </c>
      <c r="Q122" t="str" cm="1">
        <f t="array" aca="1" ref="Q122" ca="1">INDIRECT($A$1&amp;Q$1&amp;$A122)</f>
        <v>peudisponible</v>
      </c>
      <c r="R122" cm="1">
        <f t="array" aca="1" ref="R122" ca="1">INDIRECT($A$1&amp;R$1&amp;$A122)</f>
        <v>0</v>
      </c>
      <c r="S122" cm="1">
        <f t="array" aca="1" ref="S122" ca="1">INDIRECT($A$1&amp;S$1&amp;$A122)</f>
        <v>0</v>
      </c>
      <c r="T122" cm="1">
        <f t="array" aca="1" ref="T122" ca="1">INDIRECT($A$1&amp;T$1&amp;$A122)</f>
        <v>0</v>
      </c>
      <c r="U122" cm="1">
        <f t="array" aca="1" ref="U122" ca="1">INDIRECT($A$1&amp;U$1&amp;$A122)</f>
        <v>0</v>
      </c>
      <c r="V122" cm="1">
        <f t="array" aca="1" ref="V122" ca="1">INDIRECT($A$1&amp;V$1&amp;$A122)</f>
        <v>0</v>
      </c>
      <c r="W122" t="str" cm="1">
        <f t="array" aca="1" ref="W122" ca="1">INDIRECT($A$1&amp;W$1&amp;$A122)</f>
        <v>peudisponible</v>
      </c>
      <c r="X122" t="str" cm="1">
        <f t="array" aca="1" ref="X122" ca="1">INDIRECT($A$1&amp;X$1&amp;$A122)</f>
        <v>peudisponible</v>
      </c>
      <c r="Y122" cm="1">
        <f t="array" aca="1" ref="Y122" ca="1">INDIRECT($A$1&amp;Y$1&amp;$A122)</f>
        <v>0</v>
      </c>
      <c r="Z122" cm="1">
        <f t="array" aca="1" ref="Z122" ca="1">INDIRECT($A$1&amp;Z$1&amp;$A122)</f>
        <v>0</v>
      </c>
      <c r="AA122" cm="1">
        <f t="array" aca="1" ref="AA122" ca="1">INDIRECT($A$1&amp;AA$1&amp;$A122)</f>
        <v>0</v>
      </c>
      <c r="AB122" cm="1">
        <f t="array" aca="1" ref="AB122" ca="1">INDIRECT($A$1&amp;AB$1&amp;$A122)</f>
        <v>0</v>
      </c>
      <c r="AC122" cm="1">
        <f t="array" aca="1" ref="AC122" ca="1">INDIRECT($A$1&amp;AC$1&amp;$A122)</f>
        <v>0</v>
      </c>
      <c r="AD122" cm="1">
        <f t="array" aca="1" ref="AD122" ca="1">INDIRECT($A$1&amp;AD$1&amp;$A122)</f>
        <v>0</v>
      </c>
      <c r="AE122" cm="1">
        <f t="array" aca="1" ref="AE122" ca="1">INDIRECT($A$1&amp;AE$1&amp;$A122)</f>
        <v>0</v>
      </c>
      <c r="AF122" cm="1">
        <f t="array" aca="1" ref="AF122" ca="1">INDIRECT($A$1&amp;AF$1&amp;$A122)</f>
        <v>0</v>
      </c>
      <c r="AG122" cm="1">
        <f t="array" aca="1" ref="AG122" ca="1">INDIRECT($A$1&amp;AG$1&amp;$A122)</f>
        <v>0</v>
      </c>
      <c r="AH122" cm="1">
        <f t="array" aca="1" ref="AH122" ca="1">INDIRECT($A$1&amp;AH$1&amp;$A122)</f>
        <v>0</v>
      </c>
      <c r="AI122" t="str" cm="1">
        <f t="array" aca="1" ref="AI122" ca="1">INDIRECT($A$1&amp;AI$1&amp;$A122)</f>
        <v>peudisponible</v>
      </c>
      <c r="AJ122" cm="1">
        <f t="array" aca="1" ref="AJ122" ca="1">INDIRECT($A$1&amp;AJ$1&amp;$A122)</f>
        <v>0</v>
      </c>
      <c r="AK122" t="str" cm="1">
        <f t="array" aca="1" ref="AK122" ca="1">INDIRECT($A$1&amp;AK$1&amp;$A122)</f>
        <v>peudisponible</v>
      </c>
      <c r="AM122">
        <f t="shared" ca="1" si="18"/>
        <v>0</v>
      </c>
      <c r="AN122">
        <f t="shared" ca="1" si="18"/>
        <v>0</v>
      </c>
      <c r="AO122">
        <f t="shared" ca="1" si="18"/>
        <v>0</v>
      </c>
      <c r="AP122">
        <f t="shared" ca="1" si="18"/>
        <v>0</v>
      </c>
      <c r="AQ122">
        <f t="shared" ca="1" si="18"/>
        <v>0</v>
      </c>
      <c r="AR122">
        <f t="shared" ca="1" si="18"/>
        <v>0</v>
      </c>
      <c r="AS122">
        <f t="shared" ca="1" si="18"/>
        <v>0</v>
      </c>
      <c r="AU122" cm="1">
        <f t="array" aca="1" ref="AU122" ca="1">INDIRECT($A$1&amp;AU$1&amp;$A122)</f>
        <v>0</v>
      </c>
      <c r="AV122" cm="1">
        <f t="array" aca="1" ref="AV122" ca="1">INDIRECT($A$1&amp;AV$1&amp;$A122)</f>
        <v>0</v>
      </c>
      <c r="AW122" cm="1">
        <f t="array" aca="1" ref="AW122" ca="1">INDIRECT($A$1&amp;AW$1&amp;$A122)</f>
        <v>0</v>
      </c>
      <c r="AX122" cm="1">
        <f t="array" aca="1" ref="AX122" ca="1">INDIRECT($A$1&amp;AX$1&amp;$A122)</f>
        <v>0</v>
      </c>
      <c r="AY122" cm="1">
        <f t="array" aca="1" ref="AY122" ca="1">INDIRECT($A$1&amp;AY$1&amp;$A122)</f>
        <v>0</v>
      </c>
      <c r="AZ122" cm="1">
        <f t="array" aca="1" ref="AZ122" ca="1">INDIRECT($A$1&amp;AZ$1&amp;$A122)</f>
        <v>0</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cm="1">
        <f t="array" aca="1" ref="BF122" ca="1">INDIRECT($A$1&amp;BF$1&amp;$A122)</f>
        <v>0</v>
      </c>
      <c r="BG122" cm="1">
        <f t="array" aca="1" ref="BG122" ca="1">INDIRECT($A$1&amp;BG$1&amp;$A122)</f>
        <v>0</v>
      </c>
      <c r="BH122" cm="1">
        <f t="array" aca="1" ref="BH122" ca="1">INDIRECT($A$1&amp;BH$1&amp;$A122)</f>
        <v>0</v>
      </c>
      <c r="BI122" cm="1">
        <f t="array" aca="1" ref="BI122" ca="1">INDIRECT($A$1&amp;BI$1&amp;$A122)</f>
        <v>0</v>
      </c>
      <c r="BJ122" cm="1">
        <f t="array" aca="1" ref="BJ122" ca="1">INDIRECT($A$1&amp;BJ$1&amp;$A122)</f>
        <v>0</v>
      </c>
      <c r="BK122" cm="1">
        <f t="array" aca="1" ref="BK122" ca="1">INDIRECT($A$1&amp;BK$1&amp;$A122)</f>
        <v>0</v>
      </c>
      <c r="BL122" cm="1">
        <f t="array" aca="1" ref="BL122" ca="1">INDIRECT($A$1&amp;BL$1&amp;$A122)</f>
        <v>0</v>
      </c>
      <c r="BM122" cm="1">
        <f t="array" aca="1" ref="BM122" ca="1">INDIRECT($A$1&amp;BM$1&amp;$A122)</f>
        <v>0</v>
      </c>
      <c r="BN122" cm="1">
        <f t="array" aca="1" ref="BN122" ca="1">INDIRECT($A$1&amp;BN$1&amp;$A122)</f>
        <v>0</v>
      </c>
      <c r="BO122" cm="1">
        <f t="array" aca="1" ref="BO122" ca="1">INDIRECT($A$1&amp;BO$1&amp;$A122)</f>
        <v>0</v>
      </c>
      <c r="BP122" cm="1">
        <f t="array" aca="1" ref="BP122" ca="1">INDIRECT($A$1&amp;BP$1&amp;$A122)</f>
        <v>0</v>
      </c>
      <c r="BQ122" cm="1">
        <f t="array" aca="1" ref="BQ122" ca="1">INDIRECT($A$1&amp;BQ$1&amp;$A122)</f>
        <v>0</v>
      </c>
      <c r="BR122" cm="1">
        <f t="array" aca="1" ref="BR122" ca="1">INDIRECT($A$1&amp;BR$1&amp;$A122)</f>
        <v>0</v>
      </c>
      <c r="BS122" cm="1">
        <f t="array" aca="1" ref="BS122" ca="1">INDIRECT($A$1&amp;BS$1&amp;$A122)</f>
        <v>0</v>
      </c>
      <c r="BT122" cm="1">
        <f t="array" aca="1" ref="BT122" ca="1">INDIRECT($A$1&amp;BT$1&amp;$A122)</f>
        <v>0</v>
      </c>
      <c r="BU122" cm="1">
        <f t="array" aca="1" ref="BU122" ca="1">INDIRECT($A$1&amp;BU$1&amp;$A122)</f>
        <v>0</v>
      </c>
    </row>
    <row r="123" spans="1:73" x14ac:dyDescent="0.35">
      <c r="A123" s="60">
        <f t="shared" si="14"/>
        <v>108</v>
      </c>
      <c r="C123" t="str" cm="1">
        <f t="array" aca="1" ref="C123" ca="1">INDIRECT($A$1&amp;C$1&amp;$A123)</f>
        <v>marche_sebba</v>
      </c>
      <c r="D123">
        <f t="shared" ca="1" si="16"/>
        <v>0</v>
      </c>
      <c r="E123">
        <f t="shared" ca="1" si="16"/>
        <v>0</v>
      </c>
      <c r="F123">
        <f t="shared" ca="1" si="16"/>
        <v>0</v>
      </c>
      <c r="G123">
        <f t="shared" ca="1" si="16"/>
        <v>0</v>
      </c>
      <c r="H123">
        <f t="shared" ca="1" si="16"/>
        <v>0</v>
      </c>
      <c r="I123">
        <f t="shared" ca="1" si="16"/>
        <v>0</v>
      </c>
      <c r="J123">
        <f t="shared" ca="1" si="16"/>
        <v>0</v>
      </c>
      <c r="K123">
        <f t="shared" ca="1" si="16"/>
        <v>0</v>
      </c>
      <c r="L123">
        <f t="shared" ca="1" si="16"/>
        <v>0</v>
      </c>
      <c r="M123">
        <f t="shared" ca="1" si="16"/>
        <v>0</v>
      </c>
      <c r="N123">
        <f t="shared" ca="1" si="16"/>
        <v>0</v>
      </c>
      <c r="P123" t="str" cm="1">
        <f t="array" aca="1" ref="P123" ca="1">INDIRECT($A$1&amp;P$1&amp;$A123)</f>
        <v>peudisponible</v>
      </c>
      <c r="Q123" t="str" cm="1">
        <f t="array" aca="1" ref="Q123" ca="1">INDIRECT($A$1&amp;Q$1&amp;$A123)</f>
        <v>peudisponible</v>
      </c>
      <c r="R123" cm="1">
        <f t="array" aca="1" ref="R123" ca="1">INDIRECT($A$1&amp;R$1&amp;$A123)</f>
        <v>0</v>
      </c>
      <c r="S123" cm="1">
        <f t="array" aca="1" ref="S123" ca="1">INDIRECT($A$1&amp;S$1&amp;$A123)</f>
        <v>0</v>
      </c>
      <c r="T123" cm="1">
        <f t="array" aca="1" ref="T123" ca="1">INDIRECT($A$1&amp;T$1&amp;$A123)</f>
        <v>0</v>
      </c>
      <c r="U123" cm="1">
        <f t="array" aca="1" ref="U123" ca="1">INDIRECT($A$1&amp;U$1&amp;$A123)</f>
        <v>0</v>
      </c>
      <c r="V123" cm="1">
        <f t="array" aca="1" ref="V123" ca="1">INDIRECT($A$1&amp;V$1&amp;$A123)</f>
        <v>0</v>
      </c>
      <c r="W123" t="str" cm="1">
        <f t="array" aca="1" ref="W123" ca="1">INDIRECT($A$1&amp;W$1&amp;$A123)</f>
        <v>disponible</v>
      </c>
      <c r="X123" t="str" cm="1">
        <f t="array" aca="1" ref="X123" ca="1">INDIRECT($A$1&amp;X$1&amp;$A123)</f>
        <v>disponible</v>
      </c>
      <c r="Y123" cm="1">
        <f t="array" aca="1" ref="Y123" ca="1">INDIRECT($A$1&amp;Y$1&amp;$A123)</f>
        <v>0</v>
      </c>
      <c r="Z123" cm="1">
        <f t="array" aca="1" ref="Z123" ca="1">INDIRECT($A$1&amp;Z$1&amp;$A123)</f>
        <v>0</v>
      </c>
      <c r="AA123" cm="1">
        <f t="array" aca="1" ref="AA123" ca="1">INDIRECT($A$1&amp;AA$1&amp;$A123)</f>
        <v>0</v>
      </c>
      <c r="AB123" cm="1">
        <f t="array" aca="1" ref="AB123" ca="1">INDIRECT($A$1&amp;AB$1&amp;$A123)</f>
        <v>0</v>
      </c>
      <c r="AC123" cm="1">
        <f t="array" aca="1" ref="AC123" ca="1">INDIRECT($A$1&amp;AC$1&amp;$A123)</f>
        <v>0</v>
      </c>
      <c r="AD123" cm="1">
        <f t="array" aca="1" ref="AD123" ca="1">INDIRECT($A$1&amp;AD$1&amp;$A123)</f>
        <v>0</v>
      </c>
      <c r="AE123" cm="1">
        <f t="array" aca="1" ref="AE123" ca="1">INDIRECT($A$1&amp;AE$1&amp;$A123)</f>
        <v>0</v>
      </c>
      <c r="AF123" cm="1">
        <f t="array" aca="1" ref="AF123" ca="1">INDIRECT($A$1&amp;AF$1&amp;$A123)</f>
        <v>0</v>
      </c>
      <c r="AG123" cm="1">
        <f t="array" aca="1" ref="AG123" ca="1">INDIRECT($A$1&amp;AG$1&amp;$A123)</f>
        <v>0</v>
      </c>
      <c r="AH123" cm="1">
        <f t="array" aca="1" ref="AH123" ca="1">INDIRECT($A$1&amp;AH$1&amp;$A123)</f>
        <v>0</v>
      </c>
      <c r="AI123" t="str" cm="1">
        <f t="array" aca="1" ref="AI123" ca="1">INDIRECT($A$1&amp;AI$1&amp;$A123)</f>
        <v>peudisponible</v>
      </c>
      <c r="AJ123" cm="1">
        <f t="array" aca="1" ref="AJ123" ca="1">INDIRECT($A$1&amp;AJ$1&amp;$A123)</f>
        <v>0</v>
      </c>
      <c r="AK123" t="str" cm="1">
        <f t="array" aca="1" ref="AK123" ca="1">INDIRECT($A$1&amp;AK$1&amp;$A123)</f>
        <v>peudisponible</v>
      </c>
      <c r="AM123">
        <f t="shared" ca="1" si="18"/>
        <v>0</v>
      </c>
      <c r="AN123">
        <f t="shared" ca="1" si="18"/>
        <v>0</v>
      </c>
      <c r="AO123">
        <f t="shared" ca="1" si="18"/>
        <v>0</v>
      </c>
      <c r="AP123">
        <f t="shared" ca="1" si="18"/>
        <v>0</v>
      </c>
      <c r="AQ123">
        <f t="shared" ca="1" si="18"/>
        <v>0</v>
      </c>
      <c r="AR123">
        <f t="shared" ca="1" si="18"/>
        <v>1</v>
      </c>
      <c r="AS123">
        <f t="shared" ca="1" si="18"/>
        <v>0</v>
      </c>
      <c r="AU123" cm="1">
        <f t="array" aca="1" ref="AU123" ca="1">INDIRECT($A$1&amp;AU$1&amp;$A123)</f>
        <v>0</v>
      </c>
      <c r="AV123" cm="1">
        <f t="array" aca="1" ref="AV123" ca="1">INDIRECT($A$1&amp;AV$1&amp;$A123)</f>
        <v>0</v>
      </c>
      <c r="AW123" cm="1">
        <f t="array" aca="1" ref="AW123" ca="1">INDIRECT($A$1&amp;AW$1&amp;$A123)</f>
        <v>0</v>
      </c>
      <c r="AX123" cm="1">
        <f t="array" aca="1" ref="AX123" ca="1">INDIRECT($A$1&amp;AX$1&amp;$A123)</f>
        <v>0</v>
      </c>
      <c r="AY123" cm="1">
        <f t="array" aca="1" ref="AY123" ca="1">INDIRECT($A$1&amp;AY$1&amp;$A123)</f>
        <v>0</v>
      </c>
      <c r="AZ123" cm="1">
        <f t="array" aca="1" ref="AZ123" ca="1">INDIRECT($A$1&amp;AZ$1&amp;$A123)</f>
        <v>0</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cm="1">
        <f t="array" aca="1" ref="BF123" ca="1">INDIRECT($A$1&amp;BF$1&amp;$A123)</f>
        <v>0</v>
      </c>
      <c r="BG123" cm="1">
        <f t="array" aca="1" ref="BG123" ca="1">INDIRECT($A$1&amp;BG$1&amp;$A123)</f>
        <v>0</v>
      </c>
      <c r="BH123" cm="1">
        <f t="array" aca="1" ref="BH123" ca="1">INDIRECT($A$1&amp;BH$1&amp;$A123)</f>
        <v>0</v>
      </c>
      <c r="BI123" cm="1">
        <f t="array" aca="1" ref="BI123" ca="1">INDIRECT($A$1&amp;BI$1&amp;$A123)</f>
        <v>0</v>
      </c>
      <c r="BJ123" cm="1">
        <f t="array" aca="1" ref="BJ123" ca="1">INDIRECT($A$1&amp;BJ$1&amp;$A123)</f>
        <v>0</v>
      </c>
      <c r="BK123" cm="1">
        <f t="array" aca="1" ref="BK123" ca="1">INDIRECT($A$1&amp;BK$1&amp;$A123)</f>
        <v>0</v>
      </c>
      <c r="BL123" cm="1">
        <f t="array" aca="1" ref="BL123" ca="1">INDIRECT($A$1&amp;BL$1&amp;$A123)</f>
        <v>0</v>
      </c>
      <c r="BM123" cm="1">
        <f t="array" aca="1" ref="BM123" ca="1">INDIRECT($A$1&amp;BM$1&amp;$A123)</f>
        <v>0</v>
      </c>
      <c r="BN123" cm="1">
        <f t="array" aca="1" ref="BN123" ca="1">INDIRECT($A$1&amp;BN$1&amp;$A123)</f>
        <v>0</v>
      </c>
      <c r="BO123" cm="1">
        <f t="array" aca="1" ref="BO123" ca="1">INDIRECT($A$1&amp;BO$1&amp;$A123)</f>
        <v>0</v>
      </c>
      <c r="BP123" cm="1">
        <f t="array" aca="1" ref="BP123" ca="1">INDIRECT($A$1&amp;BP$1&amp;$A123)</f>
        <v>0</v>
      </c>
      <c r="BQ123" cm="1">
        <f t="array" aca="1" ref="BQ123" ca="1">INDIRECT($A$1&amp;BQ$1&amp;$A123)</f>
        <v>0</v>
      </c>
      <c r="BR123" cm="1">
        <f t="array" aca="1" ref="BR123" ca="1">INDIRECT($A$1&amp;BR$1&amp;$A123)</f>
        <v>0</v>
      </c>
      <c r="BS123" cm="1">
        <f t="array" aca="1" ref="BS123" ca="1">INDIRECT($A$1&amp;BS$1&amp;$A123)</f>
        <v>0</v>
      </c>
      <c r="BT123" cm="1">
        <f t="array" aca="1" ref="BT123" ca="1">INDIRECT($A$1&amp;BT$1&amp;$A123)</f>
        <v>0</v>
      </c>
      <c r="BU123" cm="1">
        <f t="array" aca="1" ref="BU123" ca="1">INDIRECT($A$1&amp;BU$1&amp;$A123)</f>
        <v>0</v>
      </c>
    </row>
    <row r="124" spans="1:73" x14ac:dyDescent="0.35">
      <c r="A124" s="60">
        <f t="shared" si="14"/>
        <v>109</v>
      </c>
      <c r="C124" t="str" cm="1">
        <f t="array" aca="1" ref="C124" ca="1">INDIRECT($A$1&amp;C$1&amp;$A124)</f>
        <v>marche_koupela</v>
      </c>
      <c r="D124">
        <f t="shared" ca="1" si="16"/>
        <v>0</v>
      </c>
      <c r="E124">
        <f t="shared" ca="1" si="16"/>
        <v>0</v>
      </c>
      <c r="F124">
        <f t="shared" ca="1" si="16"/>
        <v>0</v>
      </c>
      <c r="G124">
        <f t="shared" ca="1" si="16"/>
        <v>0</v>
      </c>
      <c r="H124">
        <f t="shared" ca="1" si="16"/>
        <v>1</v>
      </c>
      <c r="I124">
        <f t="shared" ca="1" si="16"/>
        <v>0</v>
      </c>
      <c r="J124">
        <f t="shared" ca="1" si="16"/>
        <v>1</v>
      </c>
      <c r="K124">
        <f t="shared" ca="1" si="16"/>
        <v>0</v>
      </c>
      <c r="L124">
        <f t="shared" ca="1" si="16"/>
        <v>0</v>
      </c>
      <c r="M124">
        <f t="shared" ca="1" si="16"/>
        <v>0</v>
      </c>
      <c r="N124">
        <f t="shared" ca="1" si="16"/>
        <v>0</v>
      </c>
      <c r="P124" cm="1">
        <f t="array" aca="1" ref="P124" ca="1">INDIRECT($A$1&amp;P$1&amp;$A124)</f>
        <v>0</v>
      </c>
      <c r="Q124" cm="1">
        <f t="array" aca="1" ref="Q124" ca="1">INDIRECT($A$1&amp;Q$1&amp;$A124)</f>
        <v>0</v>
      </c>
      <c r="R124" cm="1">
        <f t="array" aca="1" ref="R124" ca="1">INDIRECT($A$1&amp;R$1&amp;$A124)</f>
        <v>0</v>
      </c>
      <c r="S124" cm="1">
        <f t="array" aca="1" ref="S124" ca="1">INDIRECT($A$1&amp;S$1&amp;$A124)</f>
        <v>0</v>
      </c>
      <c r="T124" cm="1">
        <f t="array" aca="1" ref="T124" ca="1">INDIRECT($A$1&amp;T$1&amp;$A124)</f>
        <v>0</v>
      </c>
      <c r="U124" cm="1">
        <f t="array" aca="1" ref="U124" ca="1">INDIRECT($A$1&amp;U$1&amp;$A124)</f>
        <v>0</v>
      </c>
      <c r="V124" cm="1">
        <f t="array" aca="1" ref="V124" ca="1">INDIRECT($A$1&amp;V$1&amp;$A124)</f>
        <v>0</v>
      </c>
      <c r="W124" t="str" cm="1">
        <f t="array" aca="1" ref="W124" ca="1">INDIRECT($A$1&amp;W$1&amp;$A124)</f>
        <v>peudisponible</v>
      </c>
      <c r="X124" t="str" cm="1">
        <f t="array" aca="1" ref="X124" ca="1">INDIRECT($A$1&amp;X$1&amp;$A124)</f>
        <v>peudisponible</v>
      </c>
      <c r="Y124" cm="1">
        <f t="array" aca="1" ref="Y124" ca="1">INDIRECT($A$1&amp;Y$1&amp;$A124)</f>
        <v>0</v>
      </c>
      <c r="Z124" cm="1">
        <f t="array" aca="1" ref="Z124" ca="1">INDIRECT($A$1&amp;Z$1&amp;$A124)</f>
        <v>0</v>
      </c>
      <c r="AA124" cm="1">
        <f t="array" aca="1" ref="AA124" ca="1">INDIRECT($A$1&amp;AA$1&amp;$A124)</f>
        <v>0</v>
      </c>
      <c r="AB124" cm="1">
        <f t="array" aca="1" ref="AB124" ca="1">INDIRECT($A$1&amp;AB$1&amp;$A124)</f>
        <v>0</v>
      </c>
      <c r="AC124" cm="1">
        <f t="array" aca="1" ref="AC124" ca="1">INDIRECT($A$1&amp;AC$1&amp;$A124)</f>
        <v>0</v>
      </c>
      <c r="AD124" cm="1">
        <f t="array" aca="1" ref="AD124" ca="1">INDIRECT($A$1&amp;AD$1&amp;$A124)</f>
        <v>0</v>
      </c>
      <c r="AE124" cm="1">
        <f t="array" aca="1" ref="AE124" ca="1">INDIRECT($A$1&amp;AE$1&amp;$A124)</f>
        <v>0</v>
      </c>
      <c r="AF124" cm="1">
        <f t="array" aca="1" ref="AF124" ca="1">INDIRECT($A$1&amp;AF$1&amp;$A124)</f>
        <v>0</v>
      </c>
      <c r="AG124" cm="1">
        <f t="array" aca="1" ref="AG124" ca="1">INDIRECT($A$1&amp;AG$1&amp;$A124)</f>
        <v>0</v>
      </c>
      <c r="AH124" cm="1">
        <f t="array" aca="1" ref="AH124" ca="1">INDIRECT($A$1&amp;AH$1&amp;$A124)</f>
        <v>0</v>
      </c>
      <c r="AI124" cm="1">
        <f t="array" aca="1" ref="AI124" ca="1">INDIRECT($A$1&amp;AI$1&amp;$A124)</f>
        <v>0</v>
      </c>
      <c r="AJ124" cm="1">
        <f t="array" aca="1" ref="AJ124" ca="1">INDIRECT($A$1&amp;AJ$1&amp;$A124)</f>
        <v>0</v>
      </c>
      <c r="AK124" cm="1">
        <f t="array" aca="1" ref="AK124" ca="1">INDIRECT($A$1&amp;AK$1&amp;$A124)</f>
        <v>0</v>
      </c>
      <c r="AM124">
        <f t="shared" ca="1" si="18"/>
        <v>0</v>
      </c>
      <c r="AN124">
        <f t="shared" ca="1" si="18"/>
        <v>0</v>
      </c>
      <c r="AO124">
        <f t="shared" ca="1" si="18"/>
        <v>0</v>
      </c>
      <c r="AP124">
        <f t="shared" ca="1" si="18"/>
        <v>0</v>
      </c>
      <c r="AQ124">
        <f t="shared" ca="1" si="18"/>
        <v>0</v>
      </c>
      <c r="AR124">
        <f t="shared" ca="1" si="18"/>
        <v>0</v>
      </c>
      <c r="AS124">
        <f t="shared" ca="1" si="18"/>
        <v>0</v>
      </c>
      <c r="AU124" cm="1">
        <f t="array" aca="1" ref="AU124" ca="1">INDIRECT($A$1&amp;AU$1&amp;$A124)</f>
        <v>0</v>
      </c>
      <c r="AV124" cm="1">
        <f t="array" aca="1" ref="AV124" ca="1">INDIRECT($A$1&amp;AV$1&amp;$A124)</f>
        <v>0</v>
      </c>
      <c r="AW124" cm="1">
        <f t="array" aca="1" ref="AW124" ca="1">INDIRECT($A$1&amp;AW$1&amp;$A124)</f>
        <v>0</v>
      </c>
      <c r="AX124" cm="1">
        <f t="array" aca="1" ref="AX124" ca="1">INDIRECT($A$1&amp;AX$1&amp;$A124)</f>
        <v>0</v>
      </c>
      <c r="AY124" cm="1">
        <f t="array" aca="1" ref="AY124" ca="1">INDIRECT($A$1&amp;AY$1&amp;$A124)</f>
        <v>0</v>
      </c>
      <c r="AZ124" cm="1">
        <f t="array" aca="1" ref="AZ124" ca="1">INDIRECT($A$1&amp;AZ$1&amp;$A124)</f>
        <v>0</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cm="1">
        <f t="array" aca="1" ref="BF124" ca="1">INDIRECT($A$1&amp;BF$1&amp;$A124)</f>
        <v>0</v>
      </c>
      <c r="BG124" cm="1">
        <f t="array" aca="1" ref="BG124" ca="1">INDIRECT($A$1&amp;BG$1&amp;$A124)</f>
        <v>0</v>
      </c>
      <c r="BH124" cm="1">
        <f t="array" aca="1" ref="BH124" ca="1">INDIRECT($A$1&amp;BH$1&amp;$A124)</f>
        <v>0</v>
      </c>
      <c r="BI124" cm="1">
        <f t="array" aca="1" ref="BI124" ca="1">INDIRECT($A$1&amp;BI$1&amp;$A124)</f>
        <v>0</v>
      </c>
      <c r="BJ124" cm="1">
        <f t="array" aca="1" ref="BJ124" ca="1">INDIRECT($A$1&amp;BJ$1&amp;$A124)</f>
        <v>0</v>
      </c>
      <c r="BK124" cm="1">
        <f t="array" aca="1" ref="BK124" ca="1">INDIRECT($A$1&amp;BK$1&amp;$A124)</f>
        <v>0</v>
      </c>
      <c r="BL124" cm="1">
        <f t="array" aca="1" ref="BL124" ca="1">INDIRECT($A$1&amp;BL$1&amp;$A124)</f>
        <v>0</v>
      </c>
      <c r="BM124" cm="1">
        <f t="array" aca="1" ref="BM124" ca="1">INDIRECT($A$1&amp;BM$1&amp;$A124)</f>
        <v>0</v>
      </c>
      <c r="BN124" cm="1">
        <f t="array" aca="1" ref="BN124" ca="1">INDIRECT($A$1&amp;BN$1&amp;$A124)</f>
        <v>0</v>
      </c>
      <c r="BO124" cm="1">
        <f t="array" aca="1" ref="BO124" ca="1">INDIRECT($A$1&amp;BO$1&amp;$A124)</f>
        <v>0</v>
      </c>
      <c r="BP124" cm="1">
        <f t="array" aca="1" ref="BP124" ca="1">INDIRECT($A$1&amp;BP$1&amp;$A124)</f>
        <v>0</v>
      </c>
      <c r="BQ124" cm="1">
        <f t="array" aca="1" ref="BQ124" ca="1">INDIRECT($A$1&amp;BQ$1&amp;$A124)</f>
        <v>0</v>
      </c>
      <c r="BR124" cm="1">
        <f t="array" aca="1" ref="BR124" ca="1">INDIRECT($A$1&amp;BR$1&amp;$A124)</f>
        <v>0</v>
      </c>
      <c r="BS124" cm="1">
        <f t="array" aca="1" ref="BS124" ca="1">INDIRECT($A$1&amp;BS$1&amp;$A124)</f>
        <v>0</v>
      </c>
      <c r="BT124" cm="1">
        <f t="array" aca="1" ref="BT124" ca="1">INDIRECT($A$1&amp;BT$1&amp;$A124)</f>
        <v>0</v>
      </c>
      <c r="BU124" cm="1">
        <f t="array" aca="1" ref="BU124" ca="1">INDIRECT($A$1&amp;BU$1&amp;$A124)</f>
        <v>0</v>
      </c>
    </row>
    <row r="125" spans="1:73" x14ac:dyDescent="0.35">
      <c r="A125" s="60">
        <f t="shared" si="14"/>
        <v>110</v>
      </c>
      <c r="C125" t="str" cm="1">
        <f t="array" aca="1" ref="C125" ca="1">INDIRECT($A$1&amp;C$1&amp;$A125)</f>
        <v>marche_koupela</v>
      </c>
      <c r="D125">
        <f t="shared" ca="1" si="16"/>
        <v>0</v>
      </c>
      <c r="E125">
        <f t="shared" ca="1" si="16"/>
        <v>0</v>
      </c>
      <c r="F125">
        <f t="shared" ca="1" si="16"/>
        <v>0</v>
      </c>
      <c r="G125">
        <f t="shared" ca="1" si="16"/>
        <v>0</v>
      </c>
      <c r="H125">
        <f t="shared" ca="1" si="16"/>
        <v>1</v>
      </c>
      <c r="I125">
        <f t="shared" ca="1" si="16"/>
        <v>0</v>
      </c>
      <c r="J125">
        <f t="shared" ca="1" si="16"/>
        <v>0</v>
      </c>
      <c r="K125">
        <f t="shared" ca="1" si="16"/>
        <v>0</v>
      </c>
      <c r="L125">
        <f t="shared" ca="1" si="16"/>
        <v>0</v>
      </c>
      <c r="M125">
        <f t="shared" ca="1" si="16"/>
        <v>0</v>
      </c>
      <c r="N125">
        <f t="shared" ca="1" si="16"/>
        <v>0</v>
      </c>
      <c r="P125" cm="1">
        <f t="array" aca="1" ref="P125" ca="1">INDIRECT($A$1&amp;P$1&amp;$A125)</f>
        <v>0</v>
      </c>
      <c r="Q125" cm="1">
        <f t="array" aca="1" ref="Q125" ca="1">INDIRECT($A$1&amp;Q$1&amp;$A125)</f>
        <v>0</v>
      </c>
      <c r="R125" cm="1">
        <f t="array" aca="1" ref="R125" ca="1">INDIRECT($A$1&amp;R$1&amp;$A125)</f>
        <v>0</v>
      </c>
      <c r="S125" cm="1">
        <f t="array" aca="1" ref="S125" ca="1">INDIRECT($A$1&amp;S$1&amp;$A125)</f>
        <v>0</v>
      </c>
      <c r="T125" cm="1">
        <f t="array" aca="1" ref="T125" ca="1">INDIRECT($A$1&amp;T$1&amp;$A125)</f>
        <v>0</v>
      </c>
      <c r="U125" cm="1">
        <f t="array" aca="1" ref="U125" ca="1">INDIRECT($A$1&amp;U$1&amp;$A125)</f>
        <v>0</v>
      </c>
      <c r="V125" cm="1">
        <f t="array" aca="1" ref="V125" ca="1">INDIRECT($A$1&amp;V$1&amp;$A125)</f>
        <v>0</v>
      </c>
      <c r="W125" t="str" cm="1">
        <f t="array" aca="1" ref="W125" ca="1">INDIRECT($A$1&amp;W$1&amp;$A125)</f>
        <v>disponible</v>
      </c>
      <c r="X125" cm="1">
        <f t="array" aca="1" ref="X125" ca="1">INDIRECT($A$1&amp;X$1&amp;$A125)</f>
        <v>0</v>
      </c>
      <c r="Y125" cm="1">
        <f t="array" aca="1" ref="Y125" ca="1">INDIRECT($A$1&amp;Y$1&amp;$A125)</f>
        <v>0</v>
      </c>
      <c r="Z125" cm="1">
        <f t="array" aca="1" ref="Z125" ca="1">INDIRECT($A$1&amp;Z$1&amp;$A125)</f>
        <v>0</v>
      </c>
      <c r="AA125" cm="1">
        <f t="array" aca="1" ref="AA125" ca="1">INDIRECT($A$1&amp;AA$1&amp;$A125)</f>
        <v>0</v>
      </c>
      <c r="AB125" cm="1">
        <f t="array" aca="1" ref="AB125" ca="1">INDIRECT($A$1&amp;AB$1&amp;$A125)</f>
        <v>0</v>
      </c>
      <c r="AC125" cm="1">
        <f t="array" aca="1" ref="AC125" ca="1">INDIRECT($A$1&amp;AC$1&amp;$A125)</f>
        <v>0</v>
      </c>
      <c r="AD125" cm="1">
        <f t="array" aca="1" ref="AD125" ca="1">INDIRECT($A$1&amp;AD$1&amp;$A125)</f>
        <v>0</v>
      </c>
      <c r="AE125" cm="1">
        <f t="array" aca="1" ref="AE125" ca="1">INDIRECT($A$1&amp;AE$1&amp;$A125)</f>
        <v>0</v>
      </c>
      <c r="AF125" cm="1">
        <f t="array" aca="1" ref="AF125" ca="1">INDIRECT($A$1&amp;AF$1&amp;$A125)</f>
        <v>0</v>
      </c>
      <c r="AG125" cm="1">
        <f t="array" aca="1" ref="AG125" ca="1">INDIRECT($A$1&amp;AG$1&amp;$A125)</f>
        <v>0</v>
      </c>
      <c r="AH125" cm="1">
        <f t="array" aca="1" ref="AH125" ca="1">INDIRECT($A$1&amp;AH$1&amp;$A125)</f>
        <v>0</v>
      </c>
      <c r="AI125" cm="1">
        <f t="array" aca="1" ref="AI125" ca="1">INDIRECT($A$1&amp;AI$1&amp;$A125)</f>
        <v>0</v>
      </c>
      <c r="AJ125" cm="1">
        <f t="array" aca="1" ref="AJ125" ca="1">INDIRECT($A$1&amp;AJ$1&amp;$A125)</f>
        <v>0</v>
      </c>
      <c r="AK125" cm="1">
        <f t="array" aca="1" ref="AK125" ca="1">INDIRECT($A$1&amp;AK$1&amp;$A125)</f>
        <v>0</v>
      </c>
      <c r="AM125">
        <f t="shared" ca="1" si="18"/>
        <v>0</v>
      </c>
      <c r="AN125">
        <f t="shared" ca="1" si="18"/>
        <v>0</v>
      </c>
      <c r="AO125">
        <f t="shared" ca="1" si="18"/>
        <v>0</v>
      </c>
      <c r="AP125">
        <f t="shared" ca="1" si="18"/>
        <v>0</v>
      </c>
      <c r="AQ125">
        <f t="shared" ca="1" si="18"/>
        <v>0</v>
      </c>
      <c r="AR125">
        <f t="shared" ca="1" si="18"/>
        <v>0</v>
      </c>
      <c r="AS125">
        <f t="shared" ca="1" si="18"/>
        <v>0</v>
      </c>
      <c r="AU125" cm="1">
        <f t="array" aca="1" ref="AU125" ca="1">INDIRECT($A$1&amp;AU$1&amp;$A125)</f>
        <v>0</v>
      </c>
      <c r="AV125" cm="1">
        <f t="array" aca="1" ref="AV125" ca="1">INDIRECT($A$1&amp;AV$1&amp;$A125)</f>
        <v>0</v>
      </c>
      <c r="AW125" cm="1">
        <f t="array" aca="1" ref="AW125" ca="1">INDIRECT($A$1&amp;AW$1&amp;$A125)</f>
        <v>0</v>
      </c>
      <c r="AX125" cm="1">
        <f t="array" aca="1" ref="AX125" ca="1">INDIRECT($A$1&amp;AX$1&amp;$A125)</f>
        <v>0</v>
      </c>
      <c r="AY125" cm="1">
        <f t="array" aca="1" ref="AY125" ca="1">INDIRECT($A$1&amp;AY$1&amp;$A125)</f>
        <v>0</v>
      </c>
      <c r="AZ125" cm="1">
        <f t="array" aca="1" ref="AZ125" ca="1">INDIRECT($A$1&amp;AZ$1&amp;$A125)</f>
        <v>0</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cm="1">
        <f t="array" aca="1" ref="BF125" ca="1">INDIRECT($A$1&amp;BF$1&amp;$A125)</f>
        <v>0</v>
      </c>
      <c r="BG125" cm="1">
        <f t="array" aca="1" ref="BG125" ca="1">INDIRECT($A$1&amp;BG$1&amp;$A125)</f>
        <v>0</v>
      </c>
      <c r="BH125" cm="1">
        <f t="array" aca="1" ref="BH125" ca="1">INDIRECT($A$1&amp;BH$1&amp;$A125)</f>
        <v>0</v>
      </c>
      <c r="BI125" cm="1">
        <f t="array" aca="1" ref="BI125" ca="1">INDIRECT($A$1&amp;BI$1&amp;$A125)</f>
        <v>0</v>
      </c>
      <c r="BJ125" cm="1">
        <f t="array" aca="1" ref="BJ125" ca="1">INDIRECT($A$1&amp;BJ$1&amp;$A125)</f>
        <v>0</v>
      </c>
      <c r="BK125" cm="1">
        <f t="array" aca="1" ref="BK125" ca="1">INDIRECT($A$1&amp;BK$1&amp;$A125)</f>
        <v>0</v>
      </c>
      <c r="BL125" cm="1">
        <f t="array" aca="1" ref="BL125" ca="1">INDIRECT($A$1&amp;BL$1&amp;$A125)</f>
        <v>0</v>
      </c>
      <c r="BM125" cm="1">
        <f t="array" aca="1" ref="BM125" ca="1">INDIRECT($A$1&amp;BM$1&amp;$A125)</f>
        <v>0</v>
      </c>
      <c r="BN125" cm="1">
        <f t="array" aca="1" ref="BN125" ca="1">INDIRECT($A$1&amp;BN$1&amp;$A125)</f>
        <v>0</v>
      </c>
      <c r="BO125" cm="1">
        <f t="array" aca="1" ref="BO125" ca="1">INDIRECT($A$1&amp;BO$1&amp;$A125)</f>
        <v>0</v>
      </c>
      <c r="BP125" cm="1">
        <f t="array" aca="1" ref="BP125" ca="1">INDIRECT($A$1&amp;BP$1&amp;$A125)</f>
        <v>0</v>
      </c>
      <c r="BQ125" cm="1">
        <f t="array" aca="1" ref="BQ125" ca="1">INDIRECT($A$1&amp;BQ$1&amp;$A125)</f>
        <v>0</v>
      </c>
      <c r="BR125" cm="1">
        <f t="array" aca="1" ref="BR125" ca="1">INDIRECT($A$1&amp;BR$1&amp;$A125)</f>
        <v>0</v>
      </c>
      <c r="BS125" cm="1">
        <f t="array" aca="1" ref="BS125" ca="1">INDIRECT($A$1&amp;BS$1&amp;$A125)</f>
        <v>0</v>
      </c>
      <c r="BT125" cm="1">
        <f t="array" aca="1" ref="BT125" ca="1">INDIRECT($A$1&amp;BT$1&amp;$A125)</f>
        <v>0</v>
      </c>
      <c r="BU125" cm="1">
        <f t="array" aca="1" ref="BU125" ca="1">INDIRECT($A$1&amp;BU$1&amp;$A125)</f>
        <v>0</v>
      </c>
    </row>
    <row r="126" spans="1:73" x14ac:dyDescent="0.35">
      <c r="A126" s="60">
        <f t="shared" si="14"/>
        <v>111</v>
      </c>
      <c r="C126" t="str" cm="1">
        <f t="array" aca="1" ref="C126" ca="1">INDIRECT($A$1&amp;C$1&amp;$A126)</f>
        <v>marche_koupela</v>
      </c>
      <c r="D126">
        <f t="shared" ca="1" si="16"/>
        <v>0</v>
      </c>
      <c r="E126">
        <f t="shared" ca="1" si="16"/>
        <v>0</v>
      </c>
      <c r="F126">
        <f t="shared" ca="1" si="16"/>
        <v>0</v>
      </c>
      <c r="G126">
        <f t="shared" ca="1" si="16"/>
        <v>0</v>
      </c>
      <c r="H126">
        <f t="shared" ca="1" si="16"/>
        <v>0</v>
      </c>
      <c r="I126">
        <f t="shared" ca="1" si="16"/>
        <v>0</v>
      </c>
      <c r="J126">
        <f t="shared" ca="1" si="16"/>
        <v>0</v>
      </c>
      <c r="K126">
        <f t="shared" ca="1" si="16"/>
        <v>0</v>
      </c>
      <c r="L126">
        <f t="shared" ca="1" si="16"/>
        <v>0</v>
      </c>
      <c r="M126">
        <f t="shared" ca="1" si="16"/>
        <v>0</v>
      </c>
      <c r="N126">
        <f t="shared" ca="1" si="16"/>
        <v>0</v>
      </c>
      <c r="P126" cm="1">
        <f t="array" aca="1" ref="P126" ca="1">INDIRECT($A$1&amp;P$1&amp;$A126)</f>
        <v>0</v>
      </c>
      <c r="Q126" cm="1">
        <f t="array" aca="1" ref="Q126" ca="1">INDIRECT($A$1&amp;Q$1&amp;$A126)</f>
        <v>0</v>
      </c>
      <c r="R126" cm="1">
        <f t="array" aca="1" ref="R126" ca="1">INDIRECT($A$1&amp;R$1&amp;$A126)</f>
        <v>0</v>
      </c>
      <c r="S126" cm="1">
        <f t="array" aca="1" ref="S126" ca="1">INDIRECT($A$1&amp;S$1&amp;$A126)</f>
        <v>0</v>
      </c>
      <c r="T126" cm="1">
        <f t="array" aca="1" ref="T126" ca="1">INDIRECT($A$1&amp;T$1&amp;$A126)</f>
        <v>0</v>
      </c>
      <c r="U126" cm="1">
        <f t="array" aca="1" ref="U126" ca="1">INDIRECT($A$1&amp;U$1&amp;$A126)</f>
        <v>0</v>
      </c>
      <c r="V126" cm="1">
        <f t="array" aca="1" ref="V126" ca="1">INDIRECT($A$1&amp;V$1&amp;$A126)</f>
        <v>0</v>
      </c>
      <c r="W126" t="str" cm="1">
        <f t="array" aca="1" ref="W126" ca="1">INDIRECT($A$1&amp;W$1&amp;$A126)</f>
        <v>disponible</v>
      </c>
      <c r="X126" cm="1">
        <f t="array" aca="1" ref="X126" ca="1">INDIRECT($A$1&amp;X$1&amp;$A126)</f>
        <v>0</v>
      </c>
      <c r="Y126" cm="1">
        <f t="array" aca="1" ref="Y126" ca="1">INDIRECT($A$1&amp;Y$1&amp;$A126)</f>
        <v>0</v>
      </c>
      <c r="Z126" cm="1">
        <f t="array" aca="1" ref="Z126" ca="1">INDIRECT($A$1&amp;Z$1&amp;$A126)</f>
        <v>0</v>
      </c>
      <c r="AA126" cm="1">
        <f t="array" aca="1" ref="AA126" ca="1">INDIRECT($A$1&amp;AA$1&amp;$A126)</f>
        <v>0</v>
      </c>
      <c r="AB126" cm="1">
        <f t="array" aca="1" ref="AB126" ca="1">INDIRECT($A$1&amp;AB$1&amp;$A126)</f>
        <v>0</v>
      </c>
      <c r="AC126" cm="1">
        <f t="array" aca="1" ref="AC126" ca="1">INDIRECT($A$1&amp;AC$1&amp;$A126)</f>
        <v>0</v>
      </c>
      <c r="AD126" cm="1">
        <f t="array" aca="1" ref="AD126" ca="1">INDIRECT($A$1&amp;AD$1&amp;$A126)</f>
        <v>0</v>
      </c>
      <c r="AE126" cm="1">
        <f t="array" aca="1" ref="AE126" ca="1">INDIRECT($A$1&amp;AE$1&amp;$A126)</f>
        <v>0</v>
      </c>
      <c r="AF126" cm="1">
        <f t="array" aca="1" ref="AF126" ca="1">INDIRECT($A$1&amp;AF$1&amp;$A126)</f>
        <v>0</v>
      </c>
      <c r="AG126" cm="1">
        <f t="array" aca="1" ref="AG126" ca="1">INDIRECT($A$1&amp;AG$1&amp;$A126)</f>
        <v>0</v>
      </c>
      <c r="AH126" cm="1">
        <f t="array" aca="1" ref="AH126" ca="1">INDIRECT($A$1&amp;AH$1&amp;$A126)</f>
        <v>0</v>
      </c>
      <c r="AI126" cm="1">
        <f t="array" aca="1" ref="AI126" ca="1">INDIRECT($A$1&amp;AI$1&amp;$A126)</f>
        <v>0</v>
      </c>
      <c r="AJ126" cm="1">
        <f t="array" aca="1" ref="AJ126" ca="1">INDIRECT($A$1&amp;AJ$1&amp;$A126)</f>
        <v>0</v>
      </c>
      <c r="AK126" cm="1">
        <f t="array" aca="1" ref="AK126" ca="1">INDIRECT($A$1&amp;AK$1&amp;$A126)</f>
        <v>0</v>
      </c>
      <c r="AM126">
        <f t="shared" ca="1" si="18"/>
        <v>0</v>
      </c>
      <c r="AN126">
        <f t="shared" ca="1" si="18"/>
        <v>0</v>
      </c>
      <c r="AO126">
        <f t="shared" ca="1" si="18"/>
        <v>0</v>
      </c>
      <c r="AP126">
        <f t="shared" ca="1" si="18"/>
        <v>0</v>
      </c>
      <c r="AQ126">
        <f t="shared" ca="1" si="18"/>
        <v>0</v>
      </c>
      <c r="AR126">
        <f t="shared" ca="1" si="18"/>
        <v>0</v>
      </c>
      <c r="AS126">
        <f t="shared" ca="1" si="18"/>
        <v>0</v>
      </c>
      <c r="AU126" cm="1">
        <f t="array" aca="1" ref="AU126" ca="1">INDIRECT($A$1&amp;AU$1&amp;$A126)</f>
        <v>0</v>
      </c>
      <c r="AV126" cm="1">
        <f t="array" aca="1" ref="AV126" ca="1">INDIRECT($A$1&amp;AV$1&amp;$A126)</f>
        <v>0</v>
      </c>
      <c r="AW126" cm="1">
        <f t="array" aca="1" ref="AW126" ca="1">INDIRECT($A$1&amp;AW$1&amp;$A126)</f>
        <v>0</v>
      </c>
      <c r="AX126" cm="1">
        <f t="array" aca="1" ref="AX126" ca="1">INDIRECT($A$1&amp;AX$1&amp;$A126)</f>
        <v>0</v>
      </c>
      <c r="AY126" cm="1">
        <f t="array" aca="1" ref="AY126" ca="1">INDIRECT($A$1&amp;AY$1&amp;$A126)</f>
        <v>0</v>
      </c>
      <c r="AZ126" cm="1">
        <f t="array" aca="1" ref="AZ126" ca="1">INDIRECT($A$1&amp;AZ$1&amp;$A126)</f>
        <v>0</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cm="1">
        <f t="array" aca="1" ref="BF126" ca="1">INDIRECT($A$1&amp;BF$1&amp;$A126)</f>
        <v>0</v>
      </c>
      <c r="BG126" cm="1">
        <f t="array" aca="1" ref="BG126" ca="1">INDIRECT($A$1&amp;BG$1&amp;$A126)</f>
        <v>0</v>
      </c>
      <c r="BH126" cm="1">
        <f t="array" aca="1" ref="BH126" ca="1">INDIRECT($A$1&amp;BH$1&amp;$A126)</f>
        <v>0</v>
      </c>
      <c r="BI126" cm="1">
        <f t="array" aca="1" ref="BI126" ca="1">INDIRECT($A$1&amp;BI$1&amp;$A126)</f>
        <v>0</v>
      </c>
      <c r="BJ126" cm="1">
        <f t="array" aca="1" ref="BJ126" ca="1">INDIRECT($A$1&amp;BJ$1&amp;$A126)</f>
        <v>0</v>
      </c>
      <c r="BK126" cm="1">
        <f t="array" aca="1" ref="BK126" ca="1">INDIRECT($A$1&amp;BK$1&amp;$A126)</f>
        <v>0</v>
      </c>
      <c r="BL126" cm="1">
        <f t="array" aca="1" ref="BL126" ca="1">INDIRECT($A$1&amp;BL$1&amp;$A126)</f>
        <v>0</v>
      </c>
      <c r="BM126" cm="1">
        <f t="array" aca="1" ref="BM126" ca="1">INDIRECT($A$1&amp;BM$1&amp;$A126)</f>
        <v>0</v>
      </c>
      <c r="BN126" cm="1">
        <f t="array" aca="1" ref="BN126" ca="1">INDIRECT($A$1&amp;BN$1&amp;$A126)</f>
        <v>0</v>
      </c>
      <c r="BO126" cm="1">
        <f t="array" aca="1" ref="BO126" ca="1">INDIRECT($A$1&amp;BO$1&amp;$A126)</f>
        <v>0</v>
      </c>
      <c r="BP126" cm="1">
        <f t="array" aca="1" ref="BP126" ca="1">INDIRECT($A$1&amp;BP$1&amp;$A126)</f>
        <v>0</v>
      </c>
      <c r="BQ126" cm="1">
        <f t="array" aca="1" ref="BQ126" ca="1">INDIRECT($A$1&amp;BQ$1&amp;$A126)</f>
        <v>0</v>
      </c>
      <c r="BR126" cm="1">
        <f t="array" aca="1" ref="BR126" ca="1">INDIRECT($A$1&amp;BR$1&amp;$A126)</f>
        <v>0</v>
      </c>
      <c r="BS126" cm="1">
        <f t="array" aca="1" ref="BS126" ca="1">INDIRECT($A$1&amp;BS$1&amp;$A126)</f>
        <v>0</v>
      </c>
      <c r="BT126" cm="1">
        <f t="array" aca="1" ref="BT126" ca="1">INDIRECT($A$1&amp;BT$1&amp;$A126)</f>
        <v>0</v>
      </c>
      <c r="BU126" cm="1">
        <f t="array" aca="1" ref="BU126" ca="1">INDIRECT($A$1&amp;BU$1&amp;$A126)</f>
        <v>0</v>
      </c>
    </row>
    <row r="127" spans="1:73" x14ac:dyDescent="0.35">
      <c r="A127" s="60">
        <f t="shared" si="14"/>
        <v>112</v>
      </c>
      <c r="C127" t="str" cm="1">
        <f t="array" aca="1" ref="C127" ca="1">INDIRECT($A$1&amp;C$1&amp;$A127)</f>
        <v>marche_gounghin</v>
      </c>
      <c r="D127">
        <f t="shared" ca="1" si="16"/>
        <v>0</v>
      </c>
      <c r="E127">
        <f t="shared" ca="1" si="16"/>
        <v>0</v>
      </c>
      <c r="F127">
        <f t="shared" ref="F127:N127" ca="1" si="19">IF(SUM(INDIRECT($A$1&amp;F$1&amp;$A127),INDIRECT($A$1&amp;F$2&amp;$A127),INDIRECT($A$1&amp;F$3&amp;$A127))&gt;0,1,0)</f>
        <v>0</v>
      </c>
      <c r="G127">
        <f t="shared" ca="1" si="19"/>
        <v>0</v>
      </c>
      <c r="H127">
        <f t="shared" ca="1" si="19"/>
        <v>0</v>
      </c>
      <c r="I127">
        <f t="shared" ca="1" si="19"/>
        <v>0</v>
      </c>
      <c r="J127">
        <f t="shared" ca="1" si="19"/>
        <v>0</v>
      </c>
      <c r="K127">
        <f t="shared" ca="1" si="19"/>
        <v>0</v>
      </c>
      <c r="L127">
        <f t="shared" ca="1" si="19"/>
        <v>0</v>
      </c>
      <c r="M127">
        <f t="shared" ca="1" si="19"/>
        <v>0</v>
      </c>
      <c r="N127">
        <f t="shared" ca="1" si="19"/>
        <v>0</v>
      </c>
      <c r="P127" cm="1">
        <f t="array" aca="1" ref="P127" ca="1">INDIRECT($A$1&amp;P$1&amp;$A127)</f>
        <v>0</v>
      </c>
      <c r="Q127" cm="1">
        <f t="array" aca="1" ref="Q127" ca="1">INDIRECT($A$1&amp;Q$1&amp;$A127)</f>
        <v>0</v>
      </c>
      <c r="R127" cm="1">
        <f t="array" aca="1" ref="R127" ca="1">INDIRECT($A$1&amp;R$1&amp;$A127)</f>
        <v>0</v>
      </c>
      <c r="S127" cm="1">
        <f t="array" aca="1" ref="S127" ca="1">INDIRECT($A$1&amp;S$1&amp;$A127)</f>
        <v>0</v>
      </c>
      <c r="T127" cm="1">
        <f t="array" aca="1" ref="T127" ca="1">INDIRECT($A$1&amp;T$1&amp;$A127)</f>
        <v>0</v>
      </c>
      <c r="U127" cm="1">
        <f t="array" aca="1" ref="U127" ca="1">INDIRECT($A$1&amp;U$1&amp;$A127)</f>
        <v>0</v>
      </c>
      <c r="V127" cm="1">
        <f t="array" aca="1" ref="V127" ca="1">INDIRECT($A$1&amp;V$1&amp;$A127)</f>
        <v>0</v>
      </c>
      <c r="W127" cm="1">
        <f t="array" aca="1" ref="W127" ca="1">INDIRECT($A$1&amp;W$1&amp;$A127)</f>
        <v>0</v>
      </c>
      <c r="X127" t="str" cm="1">
        <f t="array" aca="1" ref="X127" ca="1">INDIRECT($A$1&amp;X$1&amp;$A127)</f>
        <v>peudisponible</v>
      </c>
      <c r="Y127" cm="1">
        <f t="array" aca="1" ref="Y127" ca="1">INDIRECT($A$1&amp;Y$1&amp;$A127)</f>
        <v>0</v>
      </c>
      <c r="Z127" cm="1">
        <f t="array" aca="1" ref="Z127" ca="1">INDIRECT($A$1&amp;Z$1&amp;$A127)</f>
        <v>0</v>
      </c>
      <c r="AA127" cm="1">
        <f t="array" aca="1" ref="AA127" ca="1">INDIRECT($A$1&amp;AA$1&amp;$A127)</f>
        <v>0</v>
      </c>
      <c r="AB127" cm="1">
        <f t="array" aca="1" ref="AB127" ca="1">INDIRECT($A$1&amp;AB$1&amp;$A127)</f>
        <v>0</v>
      </c>
      <c r="AC127" cm="1">
        <f t="array" aca="1" ref="AC127" ca="1">INDIRECT($A$1&amp;AC$1&amp;$A127)</f>
        <v>0</v>
      </c>
      <c r="AD127" cm="1">
        <f t="array" aca="1" ref="AD127" ca="1">INDIRECT($A$1&amp;AD$1&amp;$A127)</f>
        <v>0</v>
      </c>
      <c r="AE127" cm="1">
        <f t="array" aca="1" ref="AE127" ca="1">INDIRECT($A$1&amp;AE$1&amp;$A127)</f>
        <v>0</v>
      </c>
      <c r="AF127" t="str" cm="1">
        <f t="array" aca="1" ref="AF127" ca="1">INDIRECT($A$1&amp;AF$1&amp;$A127)</f>
        <v>disponible</v>
      </c>
      <c r="AG127" cm="1">
        <f t="array" aca="1" ref="AG127" ca="1">INDIRECT($A$1&amp;AG$1&amp;$A127)</f>
        <v>0</v>
      </c>
      <c r="AH127" cm="1">
        <f t="array" aca="1" ref="AH127" ca="1">INDIRECT($A$1&amp;AH$1&amp;$A127)</f>
        <v>0</v>
      </c>
      <c r="AI127" t="str" cm="1">
        <f t="array" aca="1" ref="AI127" ca="1">INDIRECT($A$1&amp;AI$1&amp;$A127)</f>
        <v>disponible</v>
      </c>
      <c r="AJ127" cm="1">
        <f t="array" aca="1" ref="AJ127" ca="1">INDIRECT($A$1&amp;AJ$1&amp;$A127)</f>
        <v>0</v>
      </c>
      <c r="AK127" cm="1">
        <f t="array" aca="1" ref="AK127" ca="1">INDIRECT($A$1&amp;AK$1&amp;$A127)</f>
        <v>0</v>
      </c>
      <c r="AM127">
        <f t="shared" ca="1" si="18"/>
        <v>0</v>
      </c>
      <c r="AN127">
        <f t="shared" ca="1" si="18"/>
        <v>0</v>
      </c>
      <c r="AO127">
        <f t="shared" ca="1" si="18"/>
        <v>0</v>
      </c>
      <c r="AP127">
        <f t="shared" ca="1" si="18"/>
        <v>0</v>
      </c>
      <c r="AQ127">
        <f t="shared" ca="1" si="18"/>
        <v>0</v>
      </c>
      <c r="AR127">
        <f t="shared" ca="1" si="18"/>
        <v>0</v>
      </c>
      <c r="AS127">
        <f t="shared" ca="1" si="18"/>
        <v>0</v>
      </c>
      <c r="AU127" cm="1">
        <f t="array" aca="1" ref="AU127" ca="1">INDIRECT($A$1&amp;AU$1&amp;$A127)</f>
        <v>0</v>
      </c>
      <c r="AV127" cm="1">
        <f t="array" aca="1" ref="AV127" ca="1">INDIRECT($A$1&amp;AV$1&amp;$A127)</f>
        <v>0</v>
      </c>
      <c r="AW127" cm="1">
        <f t="array" aca="1" ref="AW127" ca="1">INDIRECT($A$1&amp;AW$1&amp;$A127)</f>
        <v>0</v>
      </c>
      <c r="AX127" cm="1">
        <f t="array" aca="1" ref="AX127" ca="1">INDIRECT($A$1&amp;AX$1&amp;$A127)</f>
        <v>0</v>
      </c>
      <c r="AY127" cm="1">
        <f t="array" aca="1" ref="AY127" ca="1">INDIRECT($A$1&amp;AY$1&amp;$A127)</f>
        <v>0</v>
      </c>
      <c r="AZ127" cm="1">
        <f t="array" aca="1" ref="AZ127" ca="1">INDIRECT($A$1&amp;AZ$1&amp;$A127)</f>
        <v>0</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cm="1">
        <f t="array" aca="1" ref="BF127" ca="1">INDIRECT($A$1&amp;BF$1&amp;$A127)</f>
        <v>0</v>
      </c>
      <c r="BG127" cm="1">
        <f t="array" aca="1" ref="BG127" ca="1">INDIRECT($A$1&amp;BG$1&amp;$A127)</f>
        <v>0</v>
      </c>
      <c r="BH127" cm="1">
        <f t="array" aca="1" ref="BH127" ca="1">INDIRECT($A$1&amp;BH$1&amp;$A127)</f>
        <v>0</v>
      </c>
      <c r="BI127" cm="1">
        <f t="array" aca="1" ref="BI127" ca="1">INDIRECT($A$1&amp;BI$1&amp;$A127)</f>
        <v>0</v>
      </c>
      <c r="BJ127" cm="1">
        <f t="array" aca="1" ref="BJ127" ca="1">INDIRECT($A$1&amp;BJ$1&amp;$A127)</f>
        <v>0</v>
      </c>
      <c r="BK127" cm="1">
        <f t="array" aca="1" ref="BK127" ca="1">INDIRECT($A$1&amp;BK$1&amp;$A127)</f>
        <v>0</v>
      </c>
      <c r="BL127" cm="1">
        <f t="array" aca="1" ref="BL127" ca="1">INDIRECT($A$1&amp;BL$1&amp;$A127)</f>
        <v>0</v>
      </c>
      <c r="BM127" cm="1">
        <f t="array" aca="1" ref="BM127" ca="1">INDIRECT($A$1&amp;BM$1&amp;$A127)</f>
        <v>0</v>
      </c>
      <c r="BN127" cm="1">
        <f t="array" aca="1" ref="BN127" ca="1">INDIRECT($A$1&amp;BN$1&amp;$A127)</f>
        <v>0</v>
      </c>
      <c r="BO127" cm="1">
        <f t="array" aca="1" ref="BO127" ca="1">INDIRECT($A$1&amp;BO$1&amp;$A127)</f>
        <v>0</v>
      </c>
      <c r="BP127" cm="1">
        <f t="array" aca="1" ref="BP127" ca="1">INDIRECT($A$1&amp;BP$1&amp;$A127)</f>
        <v>0</v>
      </c>
      <c r="BQ127" cm="1">
        <f t="array" aca="1" ref="BQ127" ca="1">INDIRECT($A$1&amp;BQ$1&amp;$A127)</f>
        <v>0</v>
      </c>
      <c r="BR127" cm="1">
        <f t="array" aca="1" ref="BR127" ca="1">INDIRECT($A$1&amp;BR$1&amp;$A127)</f>
        <v>0</v>
      </c>
      <c r="BS127" cm="1">
        <f t="array" aca="1" ref="BS127" ca="1">INDIRECT($A$1&amp;BS$1&amp;$A127)</f>
        <v>0</v>
      </c>
      <c r="BT127" cm="1">
        <f t="array" aca="1" ref="BT127" ca="1">INDIRECT($A$1&amp;BT$1&amp;$A127)</f>
        <v>0</v>
      </c>
      <c r="BU127" cm="1">
        <f t="array" aca="1" ref="BU127" ca="1">INDIRECT($A$1&amp;BU$1&amp;$A127)</f>
        <v>0</v>
      </c>
    </row>
    <row r="128" spans="1:73" x14ac:dyDescent="0.35">
      <c r="A128" s="60">
        <f t="shared" si="14"/>
        <v>113</v>
      </c>
      <c r="C128" t="str" cm="1">
        <f t="array" aca="1" ref="C128" ca="1">INDIRECT($A$1&amp;C$1&amp;$A128)</f>
        <v>marche_gounghin</v>
      </c>
      <c r="D128">
        <f t="shared" ref="D128:N151" ca="1" si="20">IF(SUM(INDIRECT($A$1&amp;D$1&amp;$A128),INDIRECT($A$1&amp;D$2&amp;$A128),INDIRECT($A$1&amp;D$3&amp;$A128))&gt;0,1,0)</f>
        <v>0</v>
      </c>
      <c r="E128">
        <f t="shared" ca="1" si="20"/>
        <v>0</v>
      </c>
      <c r="F128">
        <f t="shared" ca="1" si="20"/>
        <v>0</v>
      </c>
      <c r="G128">
        <f t="shared" ca="1" si="20"/>
        <v>0</v>
      </c>
      <c r="H128">
        <f t="shared" ca="1" si="20"/>
        <v>0</v>
      </c>
      <c r="I128">
        <f t="shared" ca="1" si="20"/>
        <v>0</v>
      </c>
      <c r="J128">
        <f t="shared" ca="1" si="20"/>
        <v>0</v>
      </c>
      <c r="K128">
        <f t="shared" ca="1" si="20"/>
        <v>0</v>
      </c>
      <c r="L128">
        <f t="shared" ca="1" si="20"/>
        <v>0</v>
      </c>
      <c r="M128">
        <f t="shared" ca="1" si="20"/>
        <v>0</v>
      </c>
      <c r="N128">
        <f t="shared" ca="1" si="20"/>
        <v>0</v>
      </c>
      <c r="P128" cm="1">
        <f t="array" aca="1" ref="P128" ca="1">INDIRECT($A$1&amp;P$1&amp;$A128)</f>
        <v>0</v>
      </c>
      <c r="Q128" cm="1">
        <f t="array" aca="1" ref="Q128" ca="1">INDIRECT($A$1&amp;Q$1&amp;$A128)</f>
        <v>0</v>
      </c>
      <c r="R128" cm="1">
        <f t="array" aca="1" ref="R128" ca="1">INDIRECT($A$1&amp;R$1&amp;$A128)</f>
        <v>0</v>
      </c>
      <c r="S128" cm="1">
        <f t="array" aca="1" ref="S128" ca="1">INDIRECT($A$1&amp;S$1&amp;$A128)</f>
        <v>0</v>
      </c>
      <c r="T128" cm="1">
        <f t="array" aca="1" ref="T128" ca="1">INDIRECT($A$1&amp;T$1&amp;$A128)</f>
        <v>0</v>
      </c>
      <c r="U128" cm="1">
        <f t="array" aca="1" ref="U128" ca="1">INDIRECT($A$1&amp;U$1&amp;$A128)</f>
        <v>0</v>
      </c>
      <c r="V128" cm="1">
        <f t="array" aca="1" ref="V128" ca="1">INDIRECT($A$1&amp;V$1&amp;$A128)</f>
        <v>0</v>
      </c>
      <c r="W128" cm="1">
        <f t="array" aca="1" ref="W128" ca="1">INDIRECT($A$1&amp;W$1&amp;$A128)</f>
        <v>0</v>
      </c>
      <c r="X128" t="str" cm="1">
        <f t="array" aca="1" ref="X128" ca="1">INDIRECT($A$1&amp;X$1&amp;$A128)</f>
        <v>peudisponible</v>
      </c>
      <c r="Y128" cm="1">
        <f t="array" aca="1" ref="Y128" ca="1">INDIRECT($A$1&amp;Y$1&amp;$A128)</f>
        <v>0</v>
      </c>
      <c r="Z128" cm="1">
        <f t="array" aca="1" ref="Z128" ca="1">INDIRECT($A$1&amp;Z$1&amp;$A128)</f>
        <v>0</v>
      </c>
      <c r="AA128" cm="1">
        <f t="array" aca="1" ref="AA128" ca="1">INDIRECT($A$1&amp;AA$1&amp;$A128)</f>
        <v>0</v>
      </c>
      <c r="AB128" cm="1">
        <f t="array" aca="1" ref="AB128" ca="1">INDIRECT($A$1&amp;AB$1&amp;$A128)</f>
        <v>0</v>
      </c>
      <c r="AC128" cm="1">
        <f t="array" aca="1" ref="AC128" ca="1">INDIRECT($A$1&amp;AC$1&amp;$A128)</f>
        <v>0</v>
      </c>
      <c r="AD128" cm="1">
        <f t="array" aca="1" ref="AD128" ca="1">INDIRECT($A$1&amp;AD$1&amp;$A128)</f>
        <v>0</v>
      </c>
      <c r="AE128" cm="1">
        <f t="array" aca="1" ref="AE128" ca="1">INDIRECT($A$1&amp;AE$1&amp;$A128)</f>
        <v>0</v>
      </c>
      <c r="AF128" cm="1">
        <f t="array" aca="1" ref="AF128" ca="1">INDIRECT($A$1&amp;AF$1&amp;$A128)</f>
        <v>0</v>
      </c>
      <c r="AG128" cm="1">
        <f t="array" aca="1" ref="AG128" ca="1">INDIRECT($A$1&amp;AG$1&amp;$A128)</f>
        <v>0</v>
      </c>
      <c r="AH128" cm="1">
        <f t="array" aca="1" ref="AH128" ca="1">INDIRECT($A$1&amp;AH$1&amp;$A128)</f>
        <v>0</v>
      </c>
      <c r="AI128" t="str" cm="1">
        <f t="array" aca="1" ref="AI128" ca="1">INDIRECT($A$1&amp;AI$1&amp;$A128)</f>
        <v>disponible</v>
      </c>
      <c r="AJ128" cm="1">
        <f t="array" aca="1" ref="AJ128" ca="1">INDIRECT($A$1&amp;AJ$1&amp;$A128)</f>
        <v>0</v>
      </c>
      <c r="AK128" cm="1">
        <f t="array" aca="1" ref="AK128" ca="1">INDIRECT($A$1&amp;AK$1&amp;$A128)</f>
        <v>0</v>
      </c>
      <c r="AM128">
        <f t="shared" ca="1" si="18"/>
        <v>0</v>
      </c>
      <c r="AN128">
        <f t="shared" ca="1" si="18"/>
        <v>0</v>
      </c>
      <c r="AO128">
        <f t="shared" ca="1" si="18"/>
        <v>0</v>
      </c>
      <c r="AP128">
        <f t="shared" ca="1" si="18"/>
        <v>0</v>
      </c>
      <c r="AQ128">
        <f t="shared" ca="1" si="18"/>
        <v>0</v>
      </c>
      <c r="AR128">
        <f t="shared" ca="1" si="18"/>
        <v>0</v>
      </c>
      <c r="AS128">
        <f t="shared" ca="1" si="18"/>
        <v>0</v>
      </c>
      <c r="AU128" cm="1">
        <f t="array" aca="1" ref="AU128" ca="1">INDIRECT($A$1&amp;AU$1&amp;$A128)</f>
        <v>0</v>
      </c>
      <c r="AV128" cm="1">
        <f t="array" aca="1" ref="AV128" ca="1">INDIRECT($A$1&amp;AV$1&amp;$A128)</f>
        <v>0</v>
      </c>
      <c r="AW128" cm="1">
        <f t="array" aca="1" ref="AW128" ca="1">INDIRECT($A$1&amp;AW$1&amp;$A128)</f>
        <v>0</v>
      </c>
      <c r="AX128" cm="1">
        <f t="array" aca="1" ref="AX128" ca="1">INDIRECT($A$1&amp;AX$1&amp;$A128)</f>
        <v>0</v>
      </c>
      <c r="AY128" cm="1">
        <f t="array" aca="1" ref="AY128" ca="1">INDIRECT($A$1&amp;AY$1&amp;$A128)</f>
        <v>0</v>
      </c>
      <c r="AZ128" cm="1">
        <f t="array" aca="1" ref="AZ128" ca="1">INDIRECT($A$1&amp;AZ$1&amp;$A128)</f>
        <v>0</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cm="1">
        <f t="array" aca="1" ref="BF128" ca="1">INDIRECT($A$1&amp;BF$1&amp;$A128)</f>
        <v>0</v>
      </c>
      <c r="BG128" cm="1">
        <f t="array" aca="1" ref="BG128" ca="1">INDIRECT($A$1&amp;BG$1&amp;$A128)</f>
        <v>0</v>
      </c>
      <c r="BH128" cm="1">
        <f t="array" aca="1" ref="BH128" ca="1">INDIRECT($A$1&amp;BH$1&amp;$A128)</f>
        <v>0</v>
      </c>
      <c r="BI128" cm="1">
        <f t="array" aca="1" ref="BI128" ca="1">INDIRECT($A$1&amp;BI$1&amp;$A128)</f>
        <v>0</v>
      </c>
      <c r="BJ128" cm="1">
        <f t="array" aca="1" ref="BJ128" ca="1">INDIRECT($A$1&amp;BJ$1&amp;$A128)</f>
        <v>0</v>
      </c>
      <c r="BK128" cm="1">
        <f t="array" aca="1" ref="BK128" ca="1">INDIRECT($A$1&amp;BK$1&amp;$A128)</f>
        <v>0</v>
      </c>
      <c r="BL128" cm="1">
        <f t="array" aca="1" ref="BL128" ca="1">INDIRECT($A$1&amp;BL$1&amp;$A128)</f>
        <v>0</v>
      </c>
      <c r="BM128" cm="1">
        <f t="array" aca="1" ref="BM128" ca="1">INDIRECT($A$1&amp;BM$1&amp;$A128)</f>
        <v>0</v>
      </c>
      <c r="BN128" cm="1">
        <f t="array" aca="1" ref="BN128" ca="1">INDIRECT($A$1&amp;BN$1&amp;$A128)</f>
        <v>0</v>
      </c>
      <c r="BO128" cm="1">
        <f t="array" aca="1" ref="BO128" ca="1">INDIRECT($A$1&amp;BO$1&amp;$A128)</f>
        <v>0</v>
      </c>
      <c r="BP128" cm="1">
        <f t="array" aca="1" ref="BP128" ca="1">INDIRECT($A$1&amp;BP$1&amp;$A128)</f>
        <v>0</v>
      </c>
      <c r="BQ128" cm="1">
        <f t="array" aca="1" ref="BQ128" ca="1">INDIRECT($A$1&amp;BQ$1&amp;$A128)</f>
        <v>0</v>
      </c>
      <c r="BR128" cm="1">
        <f t="array" aca="1" ref="BR128" ca="1">INDIRECT($A$1&amp;BR$1&amp;$A128)</f>
        <v>0</v>
      </c>
      <c r="BS128" cm="1">
        <f t="array" aca="1" ref="BS128" ca="1">INDIRECT($A$1&amp;BS$1&amp;$A128)</f>
        <v>0</v>
      </c>
      <c r="BT128" cm="1">
        <f t="array" aca="1" ref="BT128" ca="1">INDIRECT($A$1&amp;BT$1&amp;$A128)</f>
        <v>0</v>
      </c>
      <c r="BU128" cm="1">
        <f t="array" aca="1" ref="BU128" ca="1">INDIRECT($A$1&amp;BU$1&amp;$A128)</f>
        <v>0</v>
      </c>
    </row>
    <row r="129" spans="1:73" x14ac:dyDescent="0.35">
      <c r="A129" s="60">
        <f t="shared" si="14"/>
        <v>114</v>
      </c>
      <c r="C129" t="str" cm="1">
        <f t="array" aca="1" ref="C129" ca="1">INDIRECT($A$1&amp;C$1&amp;$A129)</f>
        <v>marche_gounghin</v>
      </c>
      <c r="D129">
        <f t="shared" ca="1" si="20"/>
        <v>0</v>
      </c>
      <c r="E129">
        <f t="shared" ca="1" si="20"/>
        <v>0</v>
      </c>
      <c r="F129">
        <f t="shared" ca="1" si="20"/>
        <v>0</v>
      </c>
      <c r="G129">
        <f t="shared" ca="1" si="20"/>
        <v>0</v>
      </c>
      <c r="H129">
        <f t="shared" ca="1" si="20"/>
        <v>0</v>
      </c>
      <c r="I129">
        <f t="shared" ca="1" si="20"/>
        <v>0</v>
      </c>
      <c r="J129">
        <f t="shared" ca="1" si="20"/>
        <v>0</v>
      </c>
      <c r="K129">
        <f t="shared" ca="1" si="20"/>
        <v>0</v>
      </c>
      <c r="L129">
        <f t="shared" ca="1" si="20"/>
        <v>0</v>
      </c>
      <c r="M129">
        <f t="shared" ca="1" si="20"/>
        <v>0</v>
      </c>
      <c r="N129">
        <f t="shared" ca="1" si="20"/>
        <v>0</v>
      </c>
      <c r="P129" cm="1">
        <f t="array" aca="1" ref="P129" ca="1">INDIRECT($A$1&amp;P$1&amp;$A129)</f>
        <v>0</v>
      </c>
      <c r="Q129" cm="1">
        <f t="array" aca="1" ref="Q129" ca="1">INDIRECT($A$1&amp;Q$1&amp;$A129)</f>
        <v>0</v>
      </c>
      <c r="R129" cm="1">
        <f t="array" aca="1" ref="R129" ca="1">INDIRECT($A$1&amp;R$1&amp;$A129)</f>
        <v>0</v>
      </c>
      <c r="S129" cm="1">
        <f t="array" aca="1" ref="S129" ca="1">INDIRECT($A$1&amp;S$1&amp;$A129)</f>
        <v>0</v>
      </c>
      <c r="T129" cm="1">
        <f t="array" aca="1" ref="T129" ca="1">INDIRECT($A$1&amp;T$1&amp;$A129)</f>
        <v>0</v>
      </c>
      <c r="U129" cm="1">
        <f t="array" aca="1" ref="U129" ca="1">INDIRECT($A$1&amp;U$1&amp;$A129)</f>
        <v>0</v>
      </c>
      <c r="V129" cm="1">
        <f t="array" aca="1" ref="V129" ca="1">INDIRECT($A$1&amp;V$1&amp;$A129)</f>
        <v>0</v>
      </c>
      <c r="W129" cm="1">
        <f t="array" aca="1" ref="W129" ca="1">INDIRECT($A$1&amp;W$1&amp;$A129)</f>
        <v>0</v>
      </c>
      <c r="X129" cm="1">
        <f t="array" aca="1" ref="X129" ca="1">INDIRECT($A$1&amp;X$1&amp;$A129)</f>
        <v>0</v>
      </c>
      <c r="Y129" cm="1">
        <f t="array" aca="1" ref="Y129" ca="1">INDIRECT($A$1&amp;Y$1&amp;$A129)</f>
        <v>0</v>
      </c>
      <c r="Z129" cm="1">
        <f t="array" aca="1" ref="Z129" ca="1">INDIRECT($A$1&amp;Z$1&amp;$A129)</f>
        <v>0</v>
      </c>
      <c r="AA129" cm="1">
        <f t="array" aca="1" ref="AA129" ca="1">INDIRECT($A$1&amp;AA$1&amp;$A129)</f>
        <v>0</v>
      </c>
      <c r="AB129" cm="1">
        <f t="array" aca="1" ref="AB129" ca="1">INDIRECT($A$1&amp;AB$1&amp;$A129)</f>
        <v>0</v>
      </c>
      <c r="AC129" cm="1">
        <f t="array" aca="1" ref="AC129" ca="1">INDIRECT($A$1&amp;AC$1&amp;$A129)</f>
        <v>0</v>
      </c>
      <c r="AD129" cm="1">
        <f t="array" aca="1" ref="AD129" ca="1">INDIRECT($A$1&amp;AD$1&amp;$A129)</f>
        <v>0</v>
      </c>
      <c r="AE129" cm="1">
        <f t="array" aca="1" ref="AE129" ca="1">INDIRECT($A$1&amp;AE$1&amp;$A129)</f>
        <v>0</v>
      </c>
      <c r="AF129" t="str" cm="1">
        <f t="array" aca="1" ref="AF129" ca="1">INDIRECT($A$1&amp;AF$1&amp;$A129)</f>
        <v>disponible</v>
      </c>
      <c r="AG129" cm="1">
        <f t="array" aca="1" ref="AG129" ca="1">INDIRECT($A$1&amp;AG$1&amp;$A129)</f>
        <v>0</v>
      </c>
      <c r="AH129" cm="1">
        <f t="array" aca="1" ref="AH129" ca="1">INDIRECT($A$1&amp;AH$1&amp;$A129)</f>
        <v>0</v>
      </c>
      <c r="AI129" cm="1">
        <f t="array" aca="1" ref="AI129" ca="1">INDIRECT($A$1&amp;AI$1&amp;$A129)</f>
        <v>0</v>
      </c>
      <c r="AJ129" cm="1">
        <f t="array" aca="1" ref="AJ129" ca="1">INDIRECT($A$1&amp;AJ$1&amp;$A129)</f>
        <v>0</v>
      </c>
      <c r="AK129" cm="1">
        <f t="array" aca="1" ref="AK129" ca="1">INDIRECT($A$1&amp;AK$1&amp;$A129)</f>
        <v>0</v>
      </c>
      <c r="AM129">
        <f t="shared" ca="1" si="18"/>
        <v>0</v>
      </c>
      <c r="AN129">
        <f t="shared" ca="1" si="18"/>
        <v>0</v>
      </c>
      <c r="AO129">
        <f t="shared" ca="1" si="18"/>
        <v>0</v>
      </c>
      <c r="AP129">
        <f t="shared" ca="1" si="18"/>
        <v>0</v>
      </c>
      <c r="AQ129">
        <f t="shared" ca="1" si="18"/>
        <v>0</v>
      </c>
      <c r="AR129">
        <f t="shared" ca="1" si="18"/>
        <v>0</v>
      </c>
      <c r="AS129">
        <f t="shared" ca="1" si="18"/>
        <v>0</v>
      </c>
      <c r="AU129" cm="1">
        <f t="array" aca="1" ref="AU129" ca="1">INDIRECT($A$1&amp;AU$1&amp;$A129)</f>
        <v>0</v>
      </c>
      <c r="AV129" cm="1">
        <f t="array" aca="1" ref="AV129" ca="1">INDIRECT($A$1&amp;AV$1&amp;$A129)</f>
        <v>0</v>
      </c>
      <c r="AW129" cm="1">
        <f t="array" aca="1" ref="AW129" ca="1">INDIRECT($A$1&amp;AW$1&amp;$A129)</f>
        <v>0</v>
      </c>
      <c r="AX129" cm="1">
        <f t="array" aca="1" ref="AX129" ca="1">INDIRECT($A$1&amp;AX$1&amp;$A129)</f>
        <v>0</v>
      </c>
      <c r="AY129" cm="1">
        <f t="array" aca="1" ref="AY129" ca="1">INDIRECT($A$1&amp;AY$1&amp;$A129)</f>
        <v>0</v>
      </c>
      <c r="AZ129" cm="1">
        <f t="array" aca="1" ref="AZ129" ca="1">INDIRECT($A$1&amp;AZ$1&amp;$A129)</f>
        <v>0</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cm="1">
        <f t="array" aca="1" ref="BF129" ca="1">INDIRECT($A$1&amp;BF$1&amp;$A129)</f>
        <v>0</v>
      </c>
      <c r="BG129" cm="1">
        <f t="array" aca="1" ref="BG129" ca="1">INDIRECT($A$1&amp;BG$1&amp;$A129)</f>
        <v>0</v>
      </c>
      <c r="BH129" cm="1">
        <f t="array" aca="1" ref="BH129" ca="1">INDIRECT($A$1&amp;BH$1&amp;$A129)</f>
        <v>0</v>
      </c>
      <c r="BI129" cm="1">
        <f t="array" aca="1" ref="BI129" ca="1">INDIRECT($A$1&amp;BI$1&amp;$A129)</f>
        <v>0</v>
      </c>
      <c r="BJ129" cm="1">
        <f t="array" aca="1" ref="BJ129" ca="1">INDIRECT($A$1&amp;BJ$1&amp;$A129)</f>
        <v>0</v>
      </c>
      <c r="BK129" cm="1">
        <f t="array" aca="1" ref="BK129" ca="1">INDIRECT($A$1&amp;BK$1&amp;$A129)</f>
        <v>0</v>
      </c>
      <c r="BL129" cm="1">
        <f t="array" aca="1" ref="BL129" ca="1">INDIRECT($A$1&amp;BL$1&amp;$A129)</f>
        <v>0</v>
      </c>
      <c r="BM129" cm="1">
        <f t="array" aca="1" ref="BM129" ca="1">INDIRECT($A$1&amp;BM$1&amp;$A129)</f>
        <v>0</v>
      </c>
      <c r="BN129" cm="1">
        <f t="array" aca="1" ref="BN129" ca="1">INDIRECT($A$1&amp;BN$1&amp;$A129)</f>
        <v>0</v>
      </c>
      <c r="BO129" cm="1">
        <f t="array" aca="1" ref="BO129" ca="1">INDIRECT($A$1&amp;BO$1&amp;$A129)</f>
        <v>0</v>
      </c>
      <c r="BP129" cm="1">
        <f t="array" aca="1" ref="BP129" ca="1">INDIRECT($A$1&amp;BP$1&amp;$A129)</f>
        <v>0</v>
      </c>
      <c r="BQ129" cm="1">
        <f t="array" aca="1" ref="BQ129" ca="1">INDIRECT($A$1&amp;BQ$1&amp;$A129)</f>
        <v>0</v>
      </c>
      <c r="BR129" cm="1">
        <f t="array" aca="1" ref="BR129" ca="1">INDIRECT($A$1&amp;BR$1&amp;$A129)</f>
        <v>0</v>
      </c>
      <c r="BS129" cm="1">
        <f t="array" aca="1" ref="BS129" ca="1">INDIRECT($A$1&amp;BS$1&amp;$A129)</f>
        <v>0</v>
      </c>
      <c r="BT129" cm="1">
        <f t="array" aca="1" ref="BT129" ca="1">INDIRECT($A$1&amp;BT$1&amp;$A129)</f>
        <v>0</v>
      </c>
      <c r="BU129" cm="1">
        <f t="array" aca="1" ref="BU129" ca="1">INDIRECT($A$1&amp;BU$1&amp;$A129)</f>
        <v>0</v>
      </c>
    </row>
    <row r="130" spans="1:73" x14ac:dyDescent="0.35">
      <c r="A130" s="60">
        <f t="shared" si="14"/>
        <v>115</v>
      </c>
      <c r="C130" t="str" cm="1">
        <f t="array" aca="1" ref="C130" ca="1">INDIRECT($A$1&amp;C$1&amp;$A130)</f>
        <v>marche_gounghin</v>
      </c>
      <c r="D130">
        <f t="shared" ca="1" si="20"/>
        <v>0</v>
      </c>
      <c r="E130">
        <f t="shared" ca="1" si="20"/>
        <v>0</v>
      </c>
      <c r="F130">
        <f t="shared" ca="1" si="20"/>
        <v>0</v>
      </c>
      <c r="G130">
        <f t="shared" ca="1" si="20"/>
        <v>0</v>
      </c>
      <c r="H130">
        <f t="shared" ca="1" si="20"/>
        <v>0</v>
      </c>
      <c r="I130">
        <f t="shared" ca="1" si="20"/>
        <v>1</v>
      </c>
      <c r="J130">
        <f t="shared" ca="1" si="20"/>
        <v>0</v>
      </c>
      <c r="K130">
        <f t="shared" ca="1" si="20"/>
        <v>0</v>
      </c>
      <c r="L130">
        <f t="shared" ca="1" si="20"/>
        <v>0</v>
      </c>
      <c r="M130">
        <f t="shared" ca="1" si="20"/>
        <v>0</v>
      </c>
      <c r="N130">
        <f t="shared" ca="1" si="20"/>
        <v>0</v>
      </c>
      <c r="P130" cm="1">
        <f t="array" aca="1" ref="P130" ca="1">INDIRECT($A$1&amp;P$1&amp;$A130)</f>
        <v>0</v>
      </c>
      <c r="Q130" cm="1">
        <f t="array" aca="1" ref="Q130" ca="1">INDIRECT($A$1&amp;Q$1&amp;$A130)</f>
        <v>0</v>
      </c>
      <c r="R130" cm="1">
        <f t="array" aca="1" ref="R130" ca="1">INDIRECT($A$1&amp;R$1&amp;$A130)</f>
        <v>0</v>
      </c>
      <c r="S130" cm="1">
        <f t="array" aca="1" ref="S130" ca="1">INDIRECT($A$1&amp;S$1&amp;$A130)</f>
        <v>0</v>
      </c>
      <c r="T130" cm="1">
        <f t="array" aca="1" ref="T130" ca="1">INDIRECT($A$1&amp;T$1&amp;$A130)</f>
        <v>0</v>
      </c>
      <c r="U130" cm="1">
        <f t="array" aca="1" ref="U130" ca="1">INDIRECT($A$1&amp;U$1&amp;$A130)</f>
        <v>0</v>
      </c>
      <c r="V130" cm="1">
        <f t="array" aca="1" ref="V130" ca="1">INDIRECT($A$1&amp;V$1&amp;$A130)</f>
        <v>0</v>
      </c>
      <c r="W130" cm="1">
        <f t="array" aca="1" ref="W130" ca="1">INDIRECT($A$1&amp;W$1&amp;$A130)</f>
        <v>0</v>
      </c>
      <c r="X130" t="str" cm="1">
        <f t="array" aca="1" ref="X130" ca="1">INDIRECT($A$1&amp;X$1&amp;$A130)</f>
        <v>peudisponible</v>
      </c>
      <c r="Y130" cm="1">
        <f t="array" aca="1" ref="Y130" ca="1">INDIRECT($A$1&amp;Y$1&amp;$A130)</f>
        <v>0</v>
      </c>
      <c r="Z130" cm="1">
        <f t="array" aca="1" ref="Z130" ca="1">INDIRECT($A$1&amp;Z$1&amp;$A130)</f>
        <v>0</v>
      </c>
      <c r="AA130" cm="1">
        <f t="array" aca="1" ref="AA130" ca="1">INDIRECT($A$1&amp;AA$1&amp;$A130)</f>
        <v>0</v>
      </c>
      <c r="AB130" cm="1">
        <f t="array" aca="1" ref="AB130" ca="1">INDIRECT($A$1&amp;AB$1&amp;$A130)</f>
        <v>0</v>
      </c>
      <c r="AC130" cm="1">
        <f t="array" aca="1" ref="AC130" ca="1">INDIRECT($A$1&amp;AC$1&amp;$A130)</f>
        <v>0</v>
      </c>
      <c r="AD130" cm="1">
        <f t="array" aca="1" ref="AD130" ca="1">INDIRECT($A$1&amp;AD$1&amp;$A130)</f>
        <v>0</v>
      </c>
      <c r="AE130" cm="1">
        <f t="array" aca="1" ref="AE130" ca="1">INDIRECT($A$1&amp;AE$1&amp;$A130)</f>
        <v>0</v>
      </c>
      <c r="AF130" cm="1">
        <f t="array" aca="1" ref="AF130" ca="1">INDIRECT($A$1&amp;AF$1&amp;$A130)</f>
        <v>0</v>
      </c>
      <c r="AG130" cm="1">
        <f t="array" aca="1" ref="AG130" ca="1">INDIRECT($A$1&amp;AG$1&amp;$A130)</f>
        <v>0</v>
      </c>
      <c r="AH130" cm="1">
        <f t="array" aca="1" ref="AH130" ca="1">INDIRECT($A$1&amp;AH$1&amp;$A130)</f>
        <v>0</v>
      </c>
      <c r="AI130" cm="1">
        <f t="array" aca="1" ref="AI130" ca="1">INDIRECT($A$1&amp;AI$1&amp;$A130)</f>
        <v>0</v>
      </c>
      <c r="AJ130" cm="1">
        <f t="array" aca="1" ref="AJ130" ca="1">INDIRECT($A$1&amp;AJ$1&amp;$A130)</f>
        <v>0</v>
      </c>
      <c r="AK130" cm="1">
        <f t="array" aca="1" ref="AK130" ca="1">INDIRECT($A$1&amp;AK$1&amp;$A130)</f>
        <v>0</v>
      </c>
      <c r="AM130">
        <f t="shared" ca="1" si="18"/>
        <v>0</v>
      </c>
      <c r="AN130">
        <f t="shared" ca="1" si="18"/>
        <v>0</v>
      </c>
      <c r="AO130">
        <f t="shared" ca="1" si="18"/>
        <v>0</v>
      </c>
      <c r="AP130">
        <f t="shared" ca="1" si="18"/>
        <v>0</v>
      </c>
      <c r="AQ130">
        <f t="shared" ca="1" si="18"/>
        <v>0</v>
      </c>
      <c r="AR130">
        <f t="shared" ca="1" si="18"/>
        <v>0</v>
      </c>
      <c r="AS130">
        <f t="shared" ca="1" si="18"/>
        <v>0</v>
      </c>
      <c r="AU130" cm="1">
        <f t="array" aca="1" ref="AU130" ca="1">INDIRECT($A$1&amp;AU$1&amp;$A130)</f>
        <v>0</v>
      </c>
      <c r="AV130" cm="1">
        <f t="array" aca="1" ref="AV130" ca="1">INDIRECT($A$1&amp;AV$1&amp;$A130)</f>
        <v>0</v>
      </c>
      <c r="AW130" cm="1">
        <f t="array" aca="1" ref="AW130" ca="1">INDIRECT($A$1&amp;AW$1&amp;$A130)</f>
        <v>0</v>
      </c>
      <c r="AX130" cm="1">
        <f t="array" aca="1" ref="AX130" ca="1">INDIRECT($A$1&amp;AX$1&amp;$A130)</f>
        <v>0</v>
      </c>
      <c r="AY130" cm="1">
        <f t="array" aca="1" ref="AY130" ca="1">INDIRECT($A$1&amp;AY$1&amp;$A130)</f>
        <v>0</v>
      </c>
      <c r="AZ130" cm="1">
        <f t="array" aca="1" ref="AZ130" ca="1">INDIRECT($A$1&amp;AZ$1&amp;$A130)</f>
        <v>0</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cm="1">
        <f t="array" aca="1" ref="BF130" ca="1">INDIRECT($A$1&amp;BF$1&amp;$A130)</f>
        <v>0</v>
      </c>
      <c r="BG130" cm="1">
        <f t="array" aca="1" ref="BG130" ca="1">INDIRECT($A$1&amp;BG$1&amp;$A130)</f>
        <v>0</v>
      </c>
      <c r="BH130" cm="1">
        <f t="array" aca="1" ref="BH130" ca="1">INDIRECT($A$1&amp;BH$1&amp;$A130)</f>
        <v>0</v>
      </c>
      <c r="BI130" cm="1">
        <f t="array" aca="1" ref="BI130" ca="1">INDIRECT($A$1&amp;BI$1&amp;$A130)</f>
        <v>0</v>
      </c>
      <c r="BJ130" cm="1">
        <f t="array" aca="1" ref="BJ130" ca="1">INDIRECT($A$1&amp;BJ$1&amp;$A130)</f>
        <v>0</v>
      </c>
      <c r="BK130" cm="1">
        <f t="array" aca="1" ref="BK130" ca="1">INDIRECT($A$1&amp;BK$1&amp;$A130)</f>
        <v>0</v>
      </c>
      <c r="BL130" cm="1">
        <f t="array" aca="1" ref="BL130" ca="1">INDIRECT($A$1&amp;BL$1&amp;$A130)</f>
        <v>0</v>
      </c>
      <c r="BM130" cm="1">
        <f t="array" aca="1" ref="BM130" ca="1">INDIRECT($A$1&amp;BM$1&amp;$A130)</f>
        <v>0</v>
      </c>
      <c r="BN130" cm="1">
        <f t="array" aca="1" ref="BN130" ca="1">INDIRECT($A$1&amp;BN$1&amp;$A130)</f>
        <v>0</v>
      </c>
      <c r="BO130" cm="1">
        <f t="array" aca="1" ref="BO130" ca="1">INDIRECT($A$1&amp;BO$1&amp;$A130)</f>
        <v>0</v>
      </c>
      <c r="BP130" cm="1">
        <f t="array" aca="1" ref="BP130" ca="1">INDIRECT($A$1&amp;BP$1&amp;$A130)</f>
        <v>0</v>
      </c>
      <c r="BQ130" cm="1">
        <f t="array" aca="1" ref="BQ130" ca="1">INDIRECT($A$1&amp;BQ$1&amp;$A130)</f>
        <v>0</v>
      </c>
      <c r="BR130" cm="1">
        <f t="array" aca="1" ref="BR130" ca="1">INDIRECT($A$1&amp;BR$1&amp;$A130)</f>
        <v>0</v>
      </c>
      <c r="BS130" cm="1">
        <f t="array" aca="1" ref="BS130" ca="1">INDIRECT($A$1&amp;BS$1&amp;$A130)</f>
        <v>0</v>
      </c>
      <c r="BT130" cm="1">
        <f t="array" aca="1" ref="BT130" ca="1">INDIRECT($A$1&amp;BT$1&amp;$A130)</f>
        <v>0</v>
      </c>
      <c r="BU130" cm="1">
        <f t="array" aca="1" ref="BU130" ca="1">INDIRECT($A$1&amp;BU$1&amp;$A130)</f>
        <v>0</v>
      </c>
    </row>
    <row r="131" spans="1:73" x14ac:dyDescent="0.35">
      <c r="A131" s="60">
        <f t="shared" si="14"/>
        <v>116</v>
      </c>
      <c r="C131" t="str" cm="1">
        <f t="array" aca="1" ref="C131" ca="1">INDIRECT($A$1&amp;C$1&amp;$A131)</f>
        <v>marche_gayeri</v>
      </c>
      <c r="D131">
        <f t="shared" ca="1" si="20"/>
        <v>1</v>
      </c>
      <c r="E131">
        <f t="shared" ca="1" si="20"/>
        <v>0</v>
      </c>
      <c r="F131">
        <f t="shared" ca="1" si="20"/>
        <v>0</v>
      </c>
      <c r="G131">
        <f t="shared" ca="1" si="20"/>
        <v>0</v>
      </c>
      <c r="H131">
        <f t="shared" ca="1" si="20"/>
        <v>0</v>
      </c>
      <c r="I131">
        <f t="shared" ca="1" si="20"/>
        <v>1</v>
      </c>
      <c r="J131">
        <f t="shared" ca="1" si="20"/>
        <v>0</v>
      </c>
      <c r="K131">
        <f t="shared" ca="1" si="20"/>
        <v>0</v>
      </c>
      <c r="L131">
        <f t="shared" ca="1" si="20"/>
        <v>0</v>
      </c>
      <c r="M131">
        <f t="shared" ca="1" si="20"/>
        <v>0</v>
      </c>
      <c r="N131">
        <f t="shared" ca="1" si="20"/>
        <v>0</v>
      </c>
      <c r="P131" t="str" cm="1">
        <f t="array" aca="1" ref="P131" ca="1">INDIRECT($A$1&amp;P$1&amp;$A131)</f>
        <v>peudisponible</v>
      </c>
      <c r="Q131" cm="1">
        <f t="array" aca="1" ref="Q131" ca="1">INDIRECT($A$1&amp;Q$1&amp;$A131)</f>
        <v>0</v>
      </c>
      <c r="R131" cm="1">
        <f t="array" aca="1" ref="R131" ca="1">INDIRECT($A$1&amp;R$1&amp;$A131)</f>
        <v>0</v>
      </c>
      <c r="S131" cm="1">
        <f t="array" aca="1" ref="S131" ca="1">INDIRECT($A$1&amp;S$1&amp;$A131)</f>
        <v>0</v>
      </c>
      <c r="T131" cm="1">
        <f t="array" aca="1" ref="T131" ca="1">INDIRECT($A$1&amp;T$1&amp;$A131)</f>
        <v>0</v>
      </c>
      <c r="U131" cm="1">
        <f t="array" aca="1" ref="U131" ca="1">INDIRECT($A$1&amp;U$1&amp;$A131)</f>
        <v>0</v>
      </c>
      <c r="V131" cm="1">
        <f t="array" aca="1" ref="V131" ca="1">INDIRECT($A$1&amp;V$1&amp;$A131)</f>
        <v>0</v>
      </c>
      <c r="W131" cm="1">
        <f t="array" aca="1" ref="W131" ca="1">INDIRECT($A$1&amp;W$1&amp;$A131)</f>
        <v>0</v>
      </c>
      <c r="X131" cm="1">
        <f t="array" aca="1" ref="X131" ca="1">INDIRECT($A$1&amp;X$1&amp;$A131)</f>
        <v>0</v>
      </c>
      <c r="Y131" cm="1">
        <f t="array" aca="1" ref="Y131" ca="1">INDIRECT($A$1&amp;Y$1&amp;$A131)</f>
        <v>0</v>
      </c>
      <c r="Z131" cm="1">
        <f t="array" aca="1" ref="Z131" ca="1">INDIRECT($A$1&amp;Z$1&amp;$A131)</f>
        <v>0</v>
      </c>
      <c r="AA131" cm="1">
        <f t="array" aca="1" ref="AA131" ca="1">INDIRECT($A$1&amp;AA$1&amp;$A131)</f>
        <v>0</v>
      </c>
      <c r="AB131" cm="1">
        <f t="array" aca="1" ref="AB131" ca="1">INDIRECT($A$1&amp;AB$1&amp;$A131)</f>
        <v>0</v>
      </c>
      <c r="AC131" t="str" cm="1">
        <f t="array" aca="1" ref="AC131" ca="1">INDIRECT($A$1&amp;AC$1&amp;$A131)</f>
        <v>peudisponible</v>
      </c>
      <c r="AD131" cm="1">
        <f t="array" aca="1" ref="AD131" ca="1">INDIRECT($A$1&amp;AD$1&amp;$A131)</f>
        <v>0</v>
      </c>
      <c r="AE131" t="str" cm="1">
        <f t="array" aca="1" ref="AE131" ca="1">INDIRECT($A$1&amp;AE$1&amp;$A131)</f>
        <v>peudisponible</v>
      </c>
      <c r="AF131" cm="1">
        <f t="array" aca="1" ref="AF131" ca="1">INDIRECT($A$1&amp;AF$1&amp;$A131)</f>
        <v>0</v>
      </c>
      <c r="AG131" cm="1">
        <f t="array" aca="1" ref="AG131" ca="1">INDIRECT($A$1&amp;AG$1&amp;$A131)</f>
        <v>0</v>
      </c>
      <c r="AH131" cm="1">
        <f t="array" aca="1" ref="AH131" ca="1">INDIRECT($A$1&amp;AH$1&amp;$A131)</f>
        <v>0</v>
      </c>
      <c r="AI131" cm="1">
        <f t="array" aca="1" ref="AI131" ca="1">INDIRECT($A$1&amp;AI$1&amp;$A131)</f>
        <v>0</v>
      </c>
      <c r="AJ131" cm="1">
        <f t="array" aca="1" ref="AJ131" ca="1">INDIRECT($A$1&amp;AJ$1&amp;$A131)</f>
        <v>0</v>
      </c>
      <c r="AK131" cm="1">
        <f t="array" aca="1" ref="AK131" ca="1">INDIRECT($A$1&amp;AK$1&amp;$A131)</f>
        <v>0</v>
      </c>
      <c r="AM131">
        <f t="shared" ca="1" si="18"/>
        <v>0</v>
      </c>
      <c r="AN131">
        <f t="shared" ca="1" si="18"/>
        <v>1</v>
      </c>
      <c r="AO131">
        <f t="shared" ca="1" si="18"/>
        <v>0</v>
      </c>
      <c r="AP131">
        <f t="shared" ca="1" si="18"/>
        <v>0</v>
      </c>
      <c r="AQ131">
        <f t="shared" ca="1" si="18"/>
        <v>1</v>
      </c>
      <c r="AR131">
        <f t="shared" ca="1" si="18"/>
        <v>1</v>
      </c>
      <c r="AS131">
        <f t="shared" ca="1" si="18"/>
        <v>0</v>
      </c>
      <c r="AU131" cm="1">
        <f t="array" aca="1" ref="AU131" ca="1">INDIRECT($A$1&amp;AU$1&amp;$A131)</f>
        <v>0</v>
      </c>
      <c r="AV131" cm="1">
        <f t="array" aca="1" ref="AV131" ca="1">INDIRECT($A$1&amp;AV$1&amp;$A131)</f>
        <v>0</v>
      </c>
      <c r="AW131" cm="1">
        <f t="array" aca="1" ref="AW131" ca="1">INDIRECT($A$1&amp;AW$1&amp;$A131)</f>
        <v>0</v>
      </c>
      <c r="AX131" cm="1">
        <f t="array" aca="1" ref="AX131" ca="1">INDIRECT($A$1&amp;AX$1&amp;$A131)</f>
        <v>0</v>
      </c>
      <c r="AY131" cm="1">
        <f t="array" aca="1" ref="AY131" ca="1">INDIRECT($A$1&amp;AY$1&amp;$A131)</f>
        <v>0</v>
      </c>
      <c r="AZ131" cm="1">
        <f t="array" aca="1" ref="AZ131" ca="1">INDIRECT($A$1&amp;AZ$1&amp;$A131)</f>
        <v>0</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cm="1">
        <f t="array" aca="1" ref="BF131" ca="1">INDIRECT($A$1&amp;BF$1&amp;$A131)</f>
        <v>0</v>
      </c>
      <c r="BG131" cm="1">
        <f t="array" aca="1" ref="BG131" ca="1">INDIRECT($A$1&amp;BG$1&amp;$A131)</f>
        <v>0</v>
      </c>
      <c r="BH131" cm="1">
        <f t="array" aca="1" ref="BH131" ca="1">INDIRECT($A$1&amp;BH$1&amp;$A131)</f>
        <v>0</v>
      </c>
      <c r="BI131" cm="1">
        <f t="array" aca="1" ref="BI131" ca="1">INDIRECT($A$1&amp;BI$1&amp;$A131)</f>
        <v>0</v>
      </c>
      <c r="BJ131" cm="1">
        <f t="array" aca="1" ref="BJ131" ca="1">INDIRECT($A$1&amp;BJ$1&amp;$A131)</f>
        <v>0</v>
      </c>
      <c r="BK131" cm="1">
        <f t="array" aca="1" ref="BK131" ca="1">INDIRECT($A$1&amp;BK$1&amp;$A131)</f>
        <v>0</v>
      </c>
      <c r="BL131" cm="1">
        <f t="array" aca="1" ref="BL131" ca="1">INDIRECT($A$1&amp;BL$1&amp;$A131)</f>
        <v>0</v>
      </c>
      <c r="BM131" cm="1">
        <f t="array" aca="1" ref="BM131" ca="1">INDIRECT($A$1&amp;BM$1&amp;$A131)</f>
        <v>0</v>
      </c>
      <c r="BN131" cm="1">
        <f t="array" aca="1" ref="BN131" ca="1">INDIRECT($A$1&amp;BN$1&amp;$A131)</f>
        <v>0</v>
      </c>
      <c r="BO131" cm="1">
        <f t="array" aca="1" ref="BO131" ca="1">INDIRECT($A$1&amp;BO$1&amp;$A131)</f>
        <v>0</v>
      </c>
      <c r="BP131" cm="1">
        <f t="array" aca="1" ref="BP131" ca="1">INDIRECT($A$1&amp;BP$1&amp;$A131)</f>
        <v>0</v>
      </c>
      <c r="BQ131" cm="1">
        <f t="array" aca="1" ref="BQ131" ca="1">INDIRECT($A$1&amp;BQ$1&amp;$A131)</f>
        <v>0</v>
      </c>
      <c r="BR131" cm="1">
        <f t="array" aca="1" ref="BR131" ca="1">INDIRECT($A$1&amp;BR$1&amp;$A131)</f>
        <v>0</v>
      </c>
      <c r="BS131" cm="1">
        <f t="array" aca="1" ref="BS131" ca="1">INDIRECT($A$1&amp;BS$1&amp;$A131)</f>
        <v>0</v>
      </c>
      <c r="BT131" cm="1">
        <f t="array" aca="1" ref="BT131" ca="1">INDIRECT($A$1&amp;BT$1&amp;$A131)</f>
        <v>0</v>
      </c>
      <c r="BU131" cm="1">
        <f t="array" aca="1" ref="BU131" ca="1">INDIRECT($A$1&amp;BU$1&amp;$A131)</f>
        <v>0</v>
      </c>
    </row>
    <row r="132" spans="1:73" x14ac:dyDescent="0.35">
      <c r="A132" s="60">
        <f t="shared" si="14"/>
        <v>117</v>
      </c>
      <c r="C132" t="str" cm="1">
        <f t="array" aca="1" ref="C132" ca="1">INDIRECT($A$1&amp;C$1&amp;$A132)</f>
        <v>marche_gayeri</v>
      </c>
      <c r="D132">
        <f t="shared" ca="1" si="20"/>
        <v>1</v>
      </c>
      <c r="E132">
        <f t="shared" ca="1" si="20"/>
        <v>0</v>
      </c>
      <c r="F132">
        <f t="shared" ca="1" si="20"/>
        <v>0</v>
      </c>
      <c r="G132">
        <f t="shared" ca="1" si="20"/>
        <v>0</v>
      </c>
      <c r="H132">
        <f t="shared" ca="1" si="20"/>
        <v>0</v>
      </c>
      <c r="I132">
        <f t="shared" ca="1" si="20"/>
        <v>1</v>
      </c>
      <c r="J132">
        <f t="shared" ca="1" si="20"/>
        <v>0</v>
      </c>
      <c r="K132">
        <f t="shared" ca="1" si="20"/>
        <v>0</v>
      </c>
      <c r="L132">
        <f t="shared" ca="1" si="20"/>
        <v>0</v>
      </c>
      <c r="M132">
        <f t="shared" ca="1" si="20"/>
        <v>0</v>
      </c>
      <c r="N132">
        <f t="shared" ca="1" si="20"/>
        <v>0</v>
      </c>
      <c r="P132" cm="1">
        <f t="array" aca="1" ref="P132" ca="1">INDIRECT($A$1&amp;P$1&amp;$A132)</f>
        <v>0</v>
      </c>
      <c r="Q132" cm="1">
        <f t="array" aca="1" ref="Q132" ca="1">INDIRECT($A$1&amp;Q$1&amp;$A132)</f>
        <v>0</v>
      </c>
      <c r="R132" t="str" cm="1">
        <f t="array" aca="1" ref="R132" ca="1">INDIRECT($A$1&amp;R$1&amp;$A132)</f>
        <v>peudisponible</v>
      </c>
      <c r="S132" cm="1">
        <f t="array" aca="1" ref="S132" ca="1">INDIRECT($A$1&amp;S$1&amp;$A132)</f>
        <v>0</v>
      </c>
      <c r="T132" cm="1">
        <f t="array" aca="1" ref="T132" ca="1">INDIRECT($A$1&amp;T$1&amp;$A132)</f>
        <v>0</v>
      </c>
      <c r="U132" cm="1">
        <f t="array" aca="1" ref="U132" ca="1">INDIRECT($A$1&amp;U$1&amp;$A132)</f>
        <v>0</v>
      </c>
      <c r="V132" cm="1">
        <f t="array" aca="1" ref="V132" ca="1">INDIRECT($A$1&amp;V$1&amp;$A132)</f>
        <v>0</v>
      </c>
      <c r="W132" cm="1">
        <f t="array" aca="1" ref="W132" ca="1">INDIRECT($A$1&amp;W$1&amp;$A132)</f>
        <v>0</v>
      </c>
      <c r="X132" cm="1">
        <f t="array" aca="1" ref="X132" ca="1">INDIRECT($A$1&amp;X$1&amp;$A132)</f>
        <v>0</v>
      </c>
      <c r="Y132" cm="1">
        <f t="array" aca="1" ref="Y132" ca="1">INDIRECT($A$1&amp;Y$1&amp;$A132)</f>
        <v>0</v>
      </c>
      <c r="Z132" cm="1">
        <f t="array" aca="1" ref="Z132" ca="1">INDIRECT($A$1&amp;Z$1&amp;$A132)</f>
        <v>0</v>
      </c>
      <c r="AA132" cm="1">
        <f t="array" aca="1" ref="AA132" ca="1">INDIRECT($A$1&amp;AA$1&amp;$A132)</f>
        <v>0</v>
      </c>
      <c r="AB132" cm="1">
        <f t="array" aca="1" ref="AB132" ca="1">INDIRECT($A$1&amp;AB$1&amp;$A132)</f>
        <v>0</v>
      </c>
      <c r="AC132" cm="1">
        <f t="array" aca="1" ref="AC132" ca="1">INDIRECT($A$1&amp;AC$1&amp;$A132)</f>
        <v>0</v>
      </c>
      <c r="AD132" cm="1">
        <f t="array" aca="1" ref="AD132" ca="1">INDIRECT($A$1&amp;AD$1&amp;$A132)</f>
        <v>0</v>
      </c>
      <c r="AE132" cm="1">
        <f t="array" aca="1" ref="AE132" ca="1">INDIRECT($A$1&amp;AE$1&amp;$A132)</f>
        <v>0</v>
      </c>
      <c r="AF132" cm="1">
        <f t="array" aca="1" ref="AF132" ca="1">INDIRECT($A$1&amp;AF$1&amp;$A132)</f>
        <v>0</v>
      </c>
      <c r="AG132" cm="1">
        <f t="array" aca="1" ref="AG132" ca="1">INDIRECT($A$1&amp;AG$1&amp;$A132)</f>
        <v>0</v>
      </c>
      <c r="AH132" cm="1">
        <f t="array" aca="1" ref="AH132" ca="1">INDIRECT($A$1&amp;AH$1&amp;$A132)</f>
        <v>0</v>
      </c>
      <c r="AI132" t="str" cm="1">
        <f t="array" aca="1" ref="AI132" ca="1">INDIRECT($A$1&amp;AI$1&amp;$A132)</f>
        <v>peudisponible</v>
      </c>
      <c r="AJ132" cm="1">
        <f t="array" aca="1" ref="AJ132" ca="1">INDIRECT($A$1&amp;AJ$1&amp;$A132)</f>
        <v>0</v>
      </c>
      <c r="AK132" t="str" cm="1">
        <f t="array" aca="1" ref="AK132" ca="1">INDIRECT($A$1&amp;AK$1&amp;$A132)</f>
        <v>peudisponible</v>
      </c>
      <c r="AM132">
        <f t="shared" ca="1" si="18"/>
        <v>0</v>
      </c>
      <c r="AN132">
        <f t="shared" ca="1" si="18"/>
        <v>0</v>
      </c>
      <c r="AO132">
        <f t="shared" ca="1" si="18"/>
        <v>0</v>
      </c>
      <c r="AP132">
        <f t="shared" ca="1" si="18"/>
        <v>0</v>
      </c>
      <c r="AQ132">
        <f t="shared" ca="1" si="18"/>
        <v>1</v>
      </c>
      <c r="AR132">
        <f t="shared" ca="1" si="18"/>
        <v>1</v>
      </c>
      <c r="AS132">
        <f t="shared" ca="1" si="18"/>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0">
        <f t="shared" si="14"/>
        <v>118</v>
      </c>
      <c r="C133" t="str" cm="1">
        <f t="array" aca="1" ref="C133" ca="1">INDIRECT($A$1&amp;C$1&amp;$A133)</f>
        <v>marche_gayeri</v>
      </c>
      <c r="D133">
        <f t="shared" ca="1" si="20"/>
        <v>1</v>
      </c>
      <c r="E133">
        <f t="shared" ca="1" si="20"/>
        <v>0</v>
      </c>
      <c r="F133">
        <f t="shared" ca="1" si="20"/>
        <v>0</v>
      </c>
      <c r="G133">
        <f t="shared" ca="1" si="20"/>
        <v>0</v>
      </c>
      <c r="H133">
        <f t="shared" ca="1" si="20"/>
        <v>1</v>
      </c>
      <c r="I133">
        <f t="shared" ca="1" si="20"/>
        <v>1</v>
      </c>
      <c r="J133">
        <f t="shared" ca="1" si="20"/>
        <v>0</v>
      </c>
      <c r="K133">
        <f t="shared" ca="1" si="20"/>
        <v>0</v>
      </c>
      <c r="L133">
        <f t="shared" ca="1" si="20"/>
        <v>0</v>
      </c>
      <c r="M133">
        <f t="shared" ca="1" si="20"/>
        <v>0</v>
      </c>
      <c r="N133">
        <f t="shared" ca="1" si="20"/>
        <v>0</v>
      </c>
      <c r="P133" cm="1">
        <f t="array" aca="1" ref="P133" ca="1">INDIRECT($A$1&amp;P$1&amp;$A133)</f>
        <v>0</v>
      </c>
      <c r="Q133" cm="1">
        <f t="array" aca="1" ref="Q133" ca="1">INDIRECT($A$1&amp;Q$1&amp;$A133)</f>
        <v>0</v>
      </c>
      <c r="R133" t="str" cm="1">
        <f t="array" aca="1" ref="R133" ca="1">INDIRECT($A$1&amp;R$1&amp;$A133)</f>
        <v>peudisponible</v>
      </c>
      <c r="S133" cm="1">
        <f t="array" aca="1" ref="S133" ca="1">INDIRECT($A$1&amp;S$1&amp;$A133)</f>
        <v>0</v>
      </c>
      <c r="T133" cm="1">
        <f t="array" aca="1" ref="T133" ca="1">INDIRECT($A$1&amp;T$1&amp;$A133)</f>
        <v>0</v>
      </c>
      <c r="U133" cm="1">
        <f t="array" aca="1" ref="U133" ca="1">INDIRECT($A$1&amp;U$1&amp;$A133)</f>
        <v>0</v>
      </c>
      <c r="V133" cm="1">
        <f t="array" aca="1" ref="V133" ca="1">INDIRECT($A$1&amp;V$1&amp;$A133)</f>
        <v>0</v>
      </c>
      <c r="W133" cm="1">
        <f t="array" aca="1" ref="W133" ca="1">INDIRECT($A$1&amp;W$1&amp;$A133)</f>
        <v>0</v>
      </c>
      <c r="X133" cm="1">
        <f t="array" aca="1" ref="X133" ca="1">INDIRECT($A$1&amp;X$1&amp;$A133)</f>
        <v>0</v>
      </c>
      <c r="Y133" cm="1">
        <f t="array" aca="1" ref="Y133" ca="1">INDIRECT($A$1&amp;Y$1&amp;$A133)</f>
        <v>0</v>
      </c>
      <c r="Z133" cm="1">
        <f t="array" aca="1" ref="Z133" ca="1">INDIRECT($A$1&amp;Z$1&amp;$A133)</f>
        <v>0</v>
      </c>
      <c r="AA133" cm="1">
        <f t="array" aca="1" ref="AA133" ca="1">INDIRECT($A$1&amp;AA$1&amp;$A133)</f>
        <v>0</v>
      </c>
      <c r="AB133" cm="1">
        <f t="array" aca="1" ref="AB133" ca="1">INDIRECT($A$1&amp;AB$1&amp;$A133)</f>
        <v>0</v>
      </c>
      <c r="AC133" cm="1">
        <f t="array" aca="1" ref="AC133" ca="1">INDIRECT($A$1&amp;AC$1&amp;$A133)</f>
        <v>0</v>
      </c>
      <c r="AD133" cm="1">
        <f t="array" aca="1" ref="AD133" ca="1">INDIRECT($A$1&amp;AD$1&amp;$A133)</f>
        <v>0</v>
      </c>
      <c r="AE133" cm="1">
        <f t="array" aca="1" ref="AE133" ca="1">INDIRECT($A$1&amp;AE$1&amp;$A133)</f>
        <v>0</v>
      </c>
      <c r="AF133" cm="1">
        <f t="array" aca="1" ref="AF133" ca="1">INDIRECT($A$1&amp;AF$1&amp;$A133)</f>
        <v>0</v>
      </c>
      <c r="AG133" cm="1">
        <f t="array" aca="1" ref="AG133" ca="1">INDIRECT($A$1&amp;AG$1&amp;$A133)</f>
        <v>0</v>
      </c>
      <c r="AH133" cm="1">
        <f t="array" aca="1" ref="AH133" ca="1">INDIRECT($A$1&amp;AH$1&amp;$A133)</f>
        <v>0</v>
      </c>
      <c r="AI133" t="str" cm="1">
        <f t="array" aca="1" ref="AI133" ca="1">INDIRECT($A$1&amp;AI$1&amp;$A133)</f>
        <v>peudisponible</v>
      </c>
      <c r="AJ133" cm="1">
        <f t="array" aca="1" ref="AJ133" ca="1">INDIRECT($A$1&amp;AJ$1&amp;$A133)</f>
        <v>0</v>
      </c>
      <c r="AK133" t="str" cm="1">
        <f t="array" aca="1" ref="AK133" ca="1">INDIRECT($A$1&amp;AK$1&amp;$A133)</f>
        <v>peudisponible</v>
      </c>
      <c r="AM133">
        <f t="shared" ca="1" si="18"/>
        <v>0</v>
      </c>
      <c r="AN133">
        <f t="shared" ca="1" si="18"/>
        <v>0</v>
      </c>
      <c r="AO133">
        <f t="shared" ca="1" si="18"/>
        <v>0</v>
      </c>
      <c r="AP133">
        <f t="shared" ca="1" si="18"/>
        <v>0</v>
      </c>
      <c r="AQ133">
        <f t="shared" ca="1" si="18"/>
        <v>1</v>
      </c>
      <c r="AR133">
        <f t="shared" ca="1" si="18"/>
        <v>1</v>
      </c>
      <c r="AS133">
        <f t="shared" ca="1" si="18"/>
        <v>0</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0">
        <f t="shared" si="14"/>
        <v>119</v>
      </c>
      <c r="C134" t="str" cm="1">
        <f t="array" aca="1" ref="C134" ca="1">INDIRECT($A$1&amp;C$1&amp;$A134)</f>
        <v>marche_gayeri</v>
      </c>
      <c r="D134">
        <f t="shared" ca="1" si="20"/>
        <v>1</v>
      </c>
      <c r="E134">
        <f t="shared" ca="1" si="20"/>
        <v>0</v>
      </c>
      <c r="F134">
        <f t="shared" ca="1" si="20"/>
        <v>0</v>
      </c>
      <c r="G134">
        <f t="shared" ca="1" si="20"/>
        <v>0</v>
      </c>
      <c r="H134">
        <f t="shared" ca="1" si="20"/>
        <v>0</v>
      </c>
      <c r="I134">
        <f t="shared" ca="1" si="20"/>
        <v>1</v>
      </c>
      <c r="J134">
        <f t="shared" ca="1" si="20"/>
        <v>0</v>
      </c>
      <c r="K134">
        <f t="shared" ca="1" si="20"/>
        <v>0</v>
      </c>
      <c r="L134">
        <f t="shared" ca="1" si="20"/>
        <v>0</v>
      </c>
      <c r="M134">
        <f t="shared" ca="1" si="20"/>
        <v>0</v>
      </c>
      <c r="N134">
        <f t="shared" ca="1" si="20"/>
        <v>0</v>
      </c>
      <c r="P134" cm="1">
        <f t="array" aca="1" ref="P134" ca="1">INDIRECT($A$1&amp;P$1&amp;$A134)</f>
        <v>0</v>
      </c>
      <c r="Q134" cm="1">
        <f t="array" aca="1" ref="Q134" ca="1">INDIRECT($A$1&amp;Q$1&amp;$A134)</f>
        <v>0</v>
      </c>
      <c r="R134" t="str" cm="1">
        <f t="array" aca="1" ref="R134" ca="1">INDIRECT($A$1&amp;R$1&amp;$A134)</f>
        <v>peudisponible</v>
      </c>
      <c r="S134" cm="1">
        <f t="array" aca="1" ref="S134" ca="1">INDIRECT($A$1&amp;S$1&amp;$A134)</f>
        <v>0</v>
      </c>
      <c r="T134" cm="1">
        <f t="array" aca="1" ref="T134" ca="1">INDIRECT($A$1&amp;T$1&amp;$A134)</f>
        <v>0</v>
      </c>
      <c r="U134" cm="1">
        <f t="array" aca="1" ref="U134" ca="1">INDIRECT($A$1&amp;U$1&amp;$A134)</f>
        <v>0</v>
      </c>
      <c r="V134" cm="1">
        <f t="array" aca="1" ref="V134" ca="1">INDIRECT($A$1&amp;V$1&amp;$A134)</f>
        <v>0</v>
      </c>
      <c r="W134" cm="1">
        <f t="array" aca="1" ref="W134" ca="1">INDIRECT($A$1&amp;W$1&amp;$A134)</f>
        <v>0</v>
      </c>
      <c r="X134" cm="1">
        <f t="array" aca="1" ref="X134" ca="1">INDIRECT($A$1&amp;X$1&amp;$A134)</f>
        <v>0</v>
      </c>
      <c r="Y134" cm="1">
        <f t="array" aca="1" ref="Y134" ca="1">INDIRECT($A$1&amp;Y$1&amp;$A134)</f>
        <v>0</v>
      </c>
      <c r="Z134" cm="1">
        <f t="array" aca="1" ref="Z134" ca="1">INDIRECT($A$1&amp;Z$1&amp;$A134)</f>
        <v>0</v>
      </c>
      <c r="AA134" cm="1">
        <f t="array" aca="1" ref="AA134" ca="1">INDIRECT($A$1&amp;AA$1&amp;$A134)</f>
        <v>0</v>
      </c>
      <c r="AB134" cm="1">
        <f t="array" aca="1" ref="AB134" ca="1">INDIRECT($A$1&amp;AB$1&amp;$A134)</f>
        <v>0</v>
      </c>
      <c r="AC134" cm="1">
        <f t="array" aca="1" ref="AC134" ca="1">INDIRECT($A$1&amp;AC$1&amp;$A134)</f>
        <v>0</v>
      </c>
      <c r="AD134" cm="1">
        <f t="array" aca="1" ref="AD134" ca="1">INDIRECT($A$1&amp;AD$1&amp;$A134)</f>
        <v>0</v>
      </c>
      <c r="AE134" cm="1">
        <f t="array" aca="1" ref="AE134" ca="1">INDIRECT($A$1&amp;AE$1&amp;$A134)</f>
        <v>0</v>
      </c>
      <c r="AF134" cm="1">
        <f t="array" aca="1" ref="AF134" ca="1">INDIRECT($A$1&amp;AF$1&amp;$A134)</f>
        <v>0</v>
      </c>
      <c r="AG134" cm="1">
        <f t="array" aca="1" ref="AG134" ca="1">INDIRECT($A$1&amp;AG$1&amp;$A134)</f>
        <v>0</v>
      </c>
      <c r="AH134" cm="1">
        <f t="array" aca="1" ref="AH134" ca="1">INDIRECT($A$1&amp;AH$1&amp;$A134)</f>
        <v>0</v>
      </c>
      <c r="AI134" t="str" cm="1">
        <f t="array" aca="1" ref="AI134" ca="1">INDIRECT($A$1&amp;AI$1&amp;$A134)</f>
        <v>peudisponible</v>
      </c>
      <c r="AJ134" cm="1">
        <f t="array" aca="1" ref="AJ134" ca="1">INDIRECT($A$1&amp;AJ$1&amp;$A134)</f>
        <v>0</v>
      </c>
      <c r="AK134" t="str" cm="1">
        <f t="array" aca="1" ref="AK134" ca="1">INDIRECT($A$1&amp;AK$1&amp;$A134)</f>
        <v>peudisponible</v>
      </c>
      <c r="AM134">
        <f t="shared" ca="1" si="18"/>
        <v>0</v>
      </c>
      <c r="AN134">
        <f t="shared" ca="1" si="18"/>
        <v>0</v>
      </c>
      <c r="AO134">
        <f t="shared" ca="1" si="18"/>
        <v>0</v>
      </c>
      <c r="AP134">
        <f t="shared" ca="1" si="18"/>
        <v>0</v>
      </c>
      <c r="AQ134">
        <f t="shared" ca="1" si="18"/>
        <v>1</v>
      </c>
      <c r="AR134">
        <f t="shared" ca="1" si="18"/>
        <v>1</v>
      </c>
      <c r="AS134">
        <f t="shared" ca="1" si="18"/>
        <v>0</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cm="1">
        <f t="array" aca="1" ref="BO134" ca="1">INDIRECT($A$1&amp;BO$1&amp;$A134)</f>
        <v>0</v>
      </c>
      <c r="BP134" cm="1">
        <f t="array" aca="1" ref="BP134" ca="1">INDIRECT($A$1&amp;BP$1&amp;$A134)</f>
        <v>0</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cm="1">
        <f t="array" aca="1" ref="BU134" ca="1">INDIRECT($A$1&amp;BU$1&amp;$A134)</f>
        <v>0</v>
      </c>
    </row>
    <row r="135" spans="1:73" x14ac:dyDescent="0.35">
      <c r="A135" s="60">
        <f t="shared" si="14"/>
        <v>120</v>
      </c>
      <c r="C135" t="str" cm="1">
        <f t="array" aca="1" ref="C135" ca="1">INDIRECT($A$1&amp;C$1&amp;$A135)</f>
        <v>marche_gayeri</v>
      </c>
      <c r="D135">
        <f t="shared" ca="1" si="20"/>
        <v>1</v>
      </c>
      <c r="E135">
        <f t="shared" ca="1" si="20"/>
        <v>0</v>
      </c>
      <c r="F135">
        <f t="shared" ca="1" si="20"/>
        <v>0</v>
      </c>
      <c r="G135">
        <f t="shared" ca="1" si="20"/>
        <v>0</v>
      </c>
      <c r="H135">
        <f t="shared" ca="1" si="20"/>
        <v>0</v>
      </c>
      <c r="I135">
        <f t="shared" ca="1" si="20"/>
        <v>1</v>
      </c>
      <c r="J135">
        <f t="shared" ca="1" si="20"/>
        <v>0</v>
      </c>
      <c r="K135">
        <f t="shared" ca="1" si="20"/>
        <v>0</v>
      </c>
      <c r="L135">
        <f t="shared" ca="1" si="20"/>
        <v>0</v>
      </c>
      <c r="M135">
        <f t="shared" ca="1" si="20"/>
        <v>0</v>
      </c>
      <c r="N135">
        <f t="shared" ca="1" si="20"/>
        <v>0</v>
      </c>
      <c r="P135" cm="1">
        <f t="array" aca="1" ref="P135" ca="1">INDIRECT($A$1&amp;P$1&amp;$A135)</f>
        <v>0</v>
      </c>
      <c r="Q135" cm="1">
        <f t="array" aca="1" ref="Q135" ca="1">INDIRECT($A$1&amp;Q$1&amp;$A135)</f>
        <v>0</v>
      </c>
      <c r="R135" t="str" cm="1">
        <f t="array" aca="1" ref="R135" ca="1">INDIRECT($A$1&amp;R$1&amp;$A135)</f>
        <v>peudisponible</v>
      </c>
      <c r="S135" cm="1">
        <f t="array" aca="1" ref="S135" ca="1">INDIRECT($A$1&amp;S$1&amp;$A135)</f>
        <v>0</v>
      </c>
      <c r="T135" cm="1">
        <f t="array" aca="1" ref="T135" ca="1">INDIRECT($A$1&amp;T$1&amp;$A135)</f>
        <v>0</v>
      </c>
      <c r="U135" cm="1">
        <f t="array" aca="1" ref="U135" ca="1">INDIRECT($A$1&amp;U$1&amp;$A135)</f>
        <v>0</v>
      </c>
      <c r="V135" cm="1">
        <f t="array" aca="1" ref="V135" ca="1">INDIRECT($A$1&amp;V$1&amp;$A135)</f>
        <v>0</v>
      </c>
      <c r="W135" cm="1">
        <f t="array" aca="1" ref="W135" ca="1">INDIRECT($A$1&amp;W$1&amp;$A135)</f>
        <v>0</v>
      </c>
      <c r="X135" cm="1">
        <f t="array" aca="1" ref="X135" ca="1">INDIRECT($A$1&amp;X$1&amp;$A135)</f>
        <v>0</v>
      </c>
      <c r="Y135" cm="1">
        <f t="array" aca="1" ref="Y135" ca="1">INDIRECT($A$1&amp;Y$1&amp;$A135)</f>
        <v>0</v>
      </c>
      <c r="Z135" cm="1">
        <f t="array" aca="1" ref="Z135" ca="1">INDIRECT($A$1&amp;Z$1&amp;$A135)</f>
        <v>0</v>
      </c>
      <c r="AA135" cm="1">
        <f t="array" aca="1" ref="AA135" ca="1">INDIRECT($A$1&amp;AA$1&amp;$A135)</f>
        <v>0</v>
      </c>
      <c r="AB135" cm="1">
        <f t="array" aca="1" ref="AB135" ca="1">INDIRECT($A$1&amp;AB$1&amp;$A135)</f>
        <v>0</v>
      </c>
      <c r="AC135" cm="1">
        <f t="array" aca="1" ref="AC135" ca="1">INDIRECT($A$1&amp;AC$1&amp;$A135)</f>
        <v>0</v>
      </c>
      <c r="AD135" cm="1">
        <f t="array" aca="1" ref="AD135" ca="1">INDIRECT($A$1&amp;AD$1&amp;$A135)</f>
        <v>0</v>
      </c>
      <c r="AE135" cm="1">
        <f t="array" aca="1" ref="AE135" ca="1">INDIRECT($A$1&amp;AE$1&amp;$A135)</f>
        <v>0</v>
      </c>
      <c r="AF135" cm="1">
        <f t="array" aca="1" ref="AF135" ca="1">INDIRECT($A$1&amp;AF$1&amp;$A135)</f>
        <v>0</v>
      </c>
      <c r="AG135" cm="1">
        <f t="array" aca="1" ref="AG135" ca="1">INDIRECT($A$1&amp;AG$1&amp;$A135)</f>
        <v>0</v>
      </c>
      <c r="AH135" cm="1">
        <f t="array" aca="1" ref="AH135" ca="1">INDIRECT($A$1&amp;AH$1&amp;$A135)</f>
        <v>0</v>
      </c>
      <c r="AI135" t="str" cm="1">
        <f t="array" aca="1" ref="AI135" ca="1">INDIRECT($A$1&amp;AI$1&amp;$A135)</f>
        <v>peudisponible</v>
      </c>
      <c r="AJ135" cm="1">
        <f t="array" aca="1" ref="AJ135" ca="1">INDIRECT($A$1&amp;AJ$1&amp;$A135)</f>
        <v>0</v>
      </c>
      <c r="AK135" t="str" cm="1">
        <f t="array" aca="1" ref="AK135" ca="1">INDIRECT($A$1&amp;AK$1&amp;$A135)</f>
        <v>peudisponible</v>
      </c>
      <c r="AM135">
        <f t="shared" ca="1" si="18"/>
        <v>0</v>
      </c>
      <c r="AN135">
        <f t="shared" ca="1" si="18"/>
        <v>0</v>
      </c>
      <c r="AO135">
        <f t="shared" ca="1" si="18"/>
        <v>0</v>
      </c>
      <c r="AP135">
        <f t="shared" ca="1" si="18"/>
        <v>0</v>
      </c>
      <c r="AQ135">
        <f t="shared" ca="1" si="18"/>
        <v>1</v>
      </c>
      <c r="AR135">
        <f t="shared" ca="1" si="18"/>
        <v>1</v>
      </c>
      <c r="AS135">
        <f t="shared" ca="1" si="18"/>
        <v>0</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cm="1">
        <f t="array" aca="1" ref="AZ135" ca="1">INDIRECT($A$1&amp;AZ$1&amp;$A135)</f>
        <v>0</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cm="1">
        <f t="array" aca="1" ref="BI135" ca="1">INDIRECT($A$1&amp;BI$1&amp;$A135)</f>
        <v>0</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cm="1">
        <f t="array" aca="1" ref="BR135" ca="1">INDIRECT($A$1&amp;BR$1&amp;$A135)</f>
        <v>0</v>
      </c>
      <c r="BS135" cm="1">
        <f t="array" aca="1" ref="BS135" ca="1">INDIRECT($A$1&amp;BS$1&amp;$A135)</f>
        <v>0</v>
      </c>
      <c r="BT135" cm="1">
        <f t="array" aca="1" ref="BT135" ca="1">INDIRECT($A$1&amp;BT$1&amp;$A135)</f>
        <v>0</v>
      </c>
      <c r="BU135" cm="1">
        <f t="array" aca="1" ref="BU135" ca="1">INDIRECT($A$1&amp;BU$1&amp;$A135)</f>
        <v>0</v>
      </c>
    </row>
    <row r="136" spans="1:73" x14ac:dyDescent="0.35">
      <c r="A136" s="60">
        <f t="shared" si="14"/>
        <v>121</v>
      </c>
      <c r="C136" t="str" cm="1">
        <f t="array" aca="1" ref="C136" ca="1">INDIRECT($A$1&amp;C$1&amp;$A136)</f>
        <v>marche_pouytenga</v>
      </c>
      <c r="D136">
        <f t="shared" ca="1" si="20"/>
        <v>0</v>
      </c>
      <c r="E136">
        <f t="shared" ca="1" si="20"/>
        <v>0</v>
      </c>
      <c r="F136">
        <f t="shared" ca="1" si="20"/>
        <v>0</v>
      </c>
      <c r="G136">
        <f t="shared" ca="1" si="20"/>
        <v>0</v>
      </c>
      <c r="H136">
        <f t="shared" ca="1" si="20"/>
        <v>0</v>
      </c>
      <c r="I136">
        <f t="shared" ca="1" si="20"/>
        <v>0</v>
      </c>
      <c r="J136">
        <f t="shared" ca="1" si="20"/>
        <v>0</v>
      </c>
      <c r="K136">
        <f t="shared" ca="1" si="20"/>
        <v>0</v>
      </c>
      <c r="L136">
        <f t="shared" ca="1" si="20"/>
        <v>0</v>
      </c>
      <c r="M136">
        <f t="shared" ca="1" si="20"/>
        <v>0</v>
      </c>
      <c r="N136">
        <f t="shared" ca="1" si="20"/>
        <v>0</v>
      </c>
      <c r="P136" cm="1">
        <f t="array" aca="1" ref="P136" ca="1">INDIRECT($A$1&amp;P$1&amp;$A136)</f>
        <v>0</v>
      </c>
      <c r="Q136" cm="1">
        <f t="array" aca="1" ref="Q136" ca="1">INDIRECT($A$1&amp;Q$1&amp;$A136)</f>
        <v>0</v>
      </c>
      <c r="R136" cm="1">
        <f t="array" aca="1" ref="R136" ca="1">INDIRECT($A$1&amp;R$1&amp;$A136)</f>
        <v>0</v>
      </c>
      <c r="S136" cm="1">
        <f t="array" aca="1" ref="S136" ca="1">INDIRECT($A$1&amp;S$1&amp;$A136)</f>
        <v>0</v>
      </c>
      <c r="T136" cm="1">
        <f t="array" aca="1" ref="T136" ca="1">INDIRECT($A$1&amp;T$1&amp;$A136)</f>
        <v>0</v>
      </c>
      <c r="U136" cm="1">
        <f t="array" aca="1" ref="U136" ca="1">INDIRECT($A$1&amp;U$1&amp;$A136)</f>
        <v>0</v>
      </c>
      <c r="V136" cm="1">
        <f t="array" aca="1" ref="V136" ca="1">INDIRECT($A$1&amp;V$1&amp;$A136)</f>
        <v>0</v>
      </c>
      <c r="W136" t="str" cm="1">
        <f t="array" aca="1" ref="W136" ca="1">INDIRECT($A$1&amp;W$1&amp;$A136)</f>
        <v>disponible</v>
      </c>
      <c r="X136" t="str" cm="1">
        <f t="array" aca="1" ref="X136" ca="1">INDIRECT($A$1&amp;X$1&amp;$A136)</f>
        <v>disponible</v>
      </c>
      <c r="Y136" cm="1">
        <f t="array" aca="1" ref="Y136" ca="1">INDIRECT($A$1&amp;Y$1&amp;$A136)</f>
        <v>0</v>
      </c>
      <c r="Z136" cm="1">
        <f t="array" aca="1" ref="Z136" ca="1">INDIRECT($A$1&amp;Z$1&amp;$A136)</f>
        <v>0</v>
      </c>
      <c r="AA136" cm="1">
        <f t="array" aca="1" ref="AA136" ca="1">INDIRECT($A$1&amp;AA$1&amp;$A136)</f>
        <v>0</v>
      </c>
      <c r="AB136" cm="1">
        <f t="array" aca="1" ref="AB136" ca="1">INDIRECT($A$1&amp;AB$1&amp;$A136)</f>
        <v>0</v>
      </c>
      <c r="AC136" cm="1">
        <f t="array" aca="1" ref="AC136" ca="1">INDIRECT($A$1&amp;AC$1&amp;$A136)</f>
        <v>0</v>
      </c>
      <c r="AD136" cm="1">
        <f t="array" aca="1" ref="AD136" ca="1">INDIRECT($A$1&amp;AD$1&amp;$A136)</f>
        <v>0</v>
      </c>
      <c r="AE136" cm="1">
        <f t="array" aca="1" ref="AE136" ca="1">INDIRECT($A$1&amp;AE$1&amp;$A136)</f>
        <v>0</v>
      </c>
      <c r="AF136" cm="1">
        <f t="array" aca="1" ref="AF136" ca="1">INDIRECT($A$1&amp;AF$1&amp;$A136)</f>
        <v>0</v>
      </c>
      <c r="AG136" cm="1">
        <f t="array" aca="1" ref="AG136" ca="1">INDIRECT($A$1&amp;AG$1&amp;$A136)</f>
        <v>0</v>
      </c>
      <c r="AH136" cm="1">
        <f t="array" aca="1" ref="AH136" ca="1">INDIRECT($A$1&amp;AH$1&amp;$A136)</f>
        <v>0</v>
      </c>
      <c r="AI136" cm="1">
        <f t="array" aca="1" ref="AI136" ca="1">INDIRECT($A$1&amp;AI$1&amp;$A136)</f>
        <v>0</v>
      </c>
      <c r="AJ136" cm="1">
        <f t="array" aca="1" ref="AJ136" ca="1">INDIRECT($A$1&amp;AJ$1&amp;$A136)</f>
        <v>0</v>
      </c>
      <c r="AK136" cm="1">
        <f t="array" aca="1" ref="AK136" ca="1">INDIRECT($A$1&amp;AK$1&amp;$A136)</f>
        <v>0</v>
      </c>
      <c r="AM136">
        <f t="shared" ca="1" si="18"/>
        <v>0</v>
      </c>
      <c r="AN136">
        <f t="shared" ca="1" si="18"/>
        <v>0</v>
      </c>
      <c r="AO136">
        <f t="shared" ca="1" si="18"/>
        <v>0</v>
      </c>
      <c r="AP136">
        <f t="shared" ca="1" si="18"/>
        <v>0</v>
      </c>
      <c r="AQ136">
        <f t="shared" ca="1" si="18"/>
        <v>0</v>
      </c>
      <c r="AR136">
        <f t="shared" ca="1" si="18"/>
        <v>0</v>
      </c>
      <c r="AS136">
        <f t="shared" ca="1" si="18"/>
        <v>0</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cm="1">
        <f t="array" aca="1" ref="BM136" ca="1">INDIRECT($A$1&amp;BM$1&amp;$A136)</f>
        <v>0</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cm="1">
        <f t="array" aca="1" ref="BS136" ca="1">INDIRECT($A$1&amp;BS$1&amp;$A136)</f>
        <v>0</v>
      </c>
      <c r="BT136" cm="1">
        <f t="array" aca="1" ref="BT136" ca="1">INDIRECT($A$1&amp;BT$1&amp;$A136)</f>
        <v>0</v>
      </c>
      <c r="BU136" cm="1">
        <f t="array" aca="1" ref="BU136" ca="1">INDIRECT($A$1&amp;BU$1&amp;$A136)</f>
        <v>0</v>
      </c>
    </row>
    <row r="137" spans="1:73" x14ac:dyDescent="0.35">
      <c r="A137" s="60">
        <f t="shared" si="14"/>
        <v>122</v>
      </c>
      <c r="C137" t="str" cm="1">
        <f t="array" aca="1" ref="C137" ca="1">INDIRECT($A$1&amp;C$1&amp;$A137)</f>
        <v>marche_pouytenga</v>
      </c>
      <c r="D137">
        <f t="shared" ca="1" si="20"/>
        <v>0</v>
      </c>
      <c r="E137">
        <f t="shared" ca="1" si="20"/>
        <v>0</v>
      </c>
      <c r="F137">
        <f t="shared" ca="1" si="20"/>
        <v>0</v>
      </c>
      <c r="G137">
        <f t="shared" ca="1" si="20"/>
        <v>0</v>
      </c>
      <c r="H137">
        <f t="shared" ca="1" si="20"/>
        <v>0</v>
      </c>
      <c r="I137">
        <f t="shared" ca="1" si="20"/>
        <v>0</v>
      </c>
      <c r="J137">
        <f t="shared" ca="1" si="20"/>
        <v>0</v>
      </c>
      <c r="K137">
        <f t="shared" ca="1" si="20"/>
        <v>0</v>
      </c>
      <c r="L137">
        <f t="shared" ca="1" si="20"/>
        <v>0</v>
      </c>
      <c r="M137">
        <f t="shared" ca="1" si="20"/>
        <v>0</v>
      </c>
      <c r="N137">
        <f t="shared" ca="1" si="20"/>
        <v>0</v>
      </c>
      <c r="P137" cm="1">
        <f t="array" aca="1" ref="P137" ca="1">INDIRECT($A$1&amp;P$1&amp;$A137)</f>
        <v>0</v>
      </c>
      <c r="Q137" cm="1">
        <f t="array" aca="1" ref="Q137" ca="1">INDIRECT($A$1&amp;Q$1&amp;$A137)</f>
        <v>0</v>
      </c>
      <c r="R137" cm="1">
        <f t="array" aca="1" ref="R137" ca="1">INDIRECT($A$1&amp;R$1&amp;$A137)</f>
        <v>0</v>
      </c>
      <c r="S137" cm="1">
        <f t="array" aca="1" ref="S137" ca="1">INDIRECT($A$1&amp;S$1&amp;$A137)</f>
        <v>0</v>
      </c>
      <c r="T137" cm="1">
        <f t="array" aca="1" ref="T137" ca="1">INDIRECT($A$1&amp;T$1&amp;$A137)</f>
        <v>0</v>
      </c>
      <c r="U137" cm="1">
        <f t="array" aca="1" ref="U137" ca="1">INDIRECT($A$1&amp;U$1&amp;$A137)</f>
        <v>0</v>
      </c>
      <c r="V137" cm="1">
        <f t="array" aca="1" ref="V137" ca="1">INDIRECT($A$1&amp;V$1&amp;$A137)</f>
        <v>0</v>
      </c>
      <c r="W137" t="str" cm="1">
        <f t="array" aca="1" ref="W137" ca="1">INDIRECT($A$1&amp;W$1&amp;$A137)</f>
        <v>disponible</v>
      </c>
      <c r="X137" t="str" cm="1">
        <f t="array" aca="1" ref="X137" ca="1">INDIRECT($A$1&amp;X$1&amp;$A137)</f>
        <v>disponible</v>
      </c>
      <c r="Y137" cm="1">
        <f t="array" aca="1" ref="Y137" ca="1">INDIRECT($A$1&amp;Y$1&amp;$A137)</f>
        <v>0</v>
      </c>
      <c r="Z137" cm="1">
        <f t="array" aca="1" ref="Z137" ca="1">INDIRECT($A$1&amp;Z$1&amp;$A137)</f>
        <v>0</v>
      </c>
      <c r="AA137" cm="1">
        <f t="array" aca="1" ref="AA137" ca="1">INDIRECT($A$1&amp;AA$1&amp;$A137)</f>
        <v>0</v>
      </c>
      <c r="AB137" cm="1">
        <f t="array" aca="1" ref="AB137" ca="1">INDIRECT($A$1&amp;AB$1&amp;$A137)</f>
        <v>0</v>
      </c>
      <c r="AC137" cm="1">
        <f t="array" aca="1" ref="AC137" ca="1">INDIRECT($A$1&amp;AC$1&amp;$A137)</f>
        <v>0</v>
      </c>
      <c r="AD137" cm="1">
        <f t="array" aca="1" ref="AD137" ca="1">INDIRECT($A$1&amp;AD$1&amp;$A137)</f>
        <v>0</v>
      </c>
      <c r="AE137" cm="1">
        <f t="array" aca="1" ref="AE137" ca="1">INDIRECT($A$1&amp;AE$1&amp;$A137)</f>
        <v>0</v>
      </c>
      <c r="AF137" cm="1">
        <f t="array" aca="1" ref="AF137" ca="1">INDIRECT($A$1&amp;AF$1&amp;$A137)</f>
        <v>0</v>
      </c>
      <c r="AG137" cm="1">
        <f t="array" aca="1" ref="AG137" ca="1">INDIRECT($A$1&amp;AG$1&amp;$A137)</f>
        <v>0</v>
      </c>
      <c r="AH137" cm="1">
        <f t="array" aca="1" ref="AH137" ca="1">INDIRECT($A$1&amp;AH$1&amp;$A137)</f>
        <v>0</v>
      </c>
      <c r="AI137" cm="1">
        <f t="array" aca="1" ref="AI137" ca="1">INDIRECT($A$1&amp;AI$1&amp;$A137)</f>
        <v>0</v>
      </c>
      <c r="AJ137" cm="1">
        <f t="array" aca="1" ref="AJ137" ca="1">INDIRECT($A$1&amp;AJ$1&amp;$A137)</f>
        <v>0</v>
      </c>
      <c r="AK137" cm="1">
        <f t="array" aca="1" ref="AK137" ca="1">INDIRECT($A$1&amp;AK$1&amp;$A137)</f>
        <v>0</v>
      </c>
      <c r="AM137">
        <f t="shared" ca="1" si="18"/>
        <v>0</v>
      </c>
      <c r="AN137">
        <f t="shared" ca="1" si="18"/>
        <v>0</v>
      </c>
      <c r="AO137">
        <f t="shared" ca="1" si="18"/>
        <v>0</v>
      </c>
      <c r="AP137">
        <f t="shared" ca="1" si="18"/>
        <v>0</v>
      </c>
      <c r="AQ137">
        <f t="shared" ca="1" si="18"/>
        <v>0</v>
      </c>
      <c r="AR137">
        <f t="shared" ca="1" si="18"/>
        <v>0</v>
      </c>
      <c r="AS137">
        <f t="shared" ca="1" si="18"/>
        <v>0</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cm="1">
        <f t="array" aca="1" ref="AZ137" ca="1">INDIRECT($A$1&amp;AZ$1&amp;$A137)</f>
        <v>0</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cm="1">
        <f t="array" aca="1" ref="BI137" ca="1">INDIRECT($A$1&amp;BI$1&amp;$A137)</f>
        <v>0</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cm="1">
        <f t="array" aca="1" ref="BR137" ca="1">INDIRECT($A$1&amp;BR$1&amp;$A137)</f>
        <v>0</v>
      </c>
      <c r="BS137" cm="1">
        <f t="array" aca="1" ref="BS137" ca="1">INDIRECT($A$1&amp;BS$1&amp;$A137)</f>
        <v>0</v>
      </c>
      <c r="BT137" cm="1">
        <f t="array" aca="1" ref="BT137" ca="1">INDIRECT($A$1&amp;BT$1&amp;$A137)</f>
        <v>0</v>
      </c>
      <c r="BU137" cm="1">
        <f t="array" aca="1" ref="BU137" ca="1">INDIRECT($A$1&amp;BU$1&amp;$A137)</f>
        <v>0</v>
      </c>
    </row>
    <row r="138" spans="1:73" x14ac:dyDescent="0.35">
      <c r="A138" s="60">
        <f t="shared" si="14"/>
        <v>123</v>
      </c>
      <c r="C138" t="str" cm="1">
        <f t="array" aca="1" ref="C138" ca="1">INDIRECT($A$1&amp;C$1&amp;$A138)</f>
        <v>marche_pouytenga</v>
      </c>
      <c r="D138">
        <f t="shared" ca="1" si="20"/>
        <v>0</v>
      </c>
      <c r="E138">
        <f t="shared" ca="1" si="20"/>
        <v>0</v>
      </c>
      <c r="F138">
        <f t="shared" ca="1" si="20"/>
        <v>0</v>
      </c>
      <c r="G138">
        <f t="shared" ca="1" si="20"/>
        <v>0</v>
      </c>
      <c r="H138">
        <f t="shared" ca="1" si="20"/>
        <v>0</v>
      </c>
      <c r="I138">
        <f t="shared" ca="1" si="20"/>
        <v>0</v>
      </c>
      <c r="J138">
        <f t="shared" ca="1" si="20"/>
        <v>0</v>
      </c>
      <c r="K138">
        <f t="shared" ca="1" si="20"/>
        <v>0</v>
      </c>
      <c r="L138">
        <f t="shared" ca="1" si="20"/>
        <v>0</v>
      </c>
      <c r="M138">
        <f t="shared" ca="1" si="20"/>
        <v>0</v>
      </c>
      <c r="N138">
        <f t="shared" ca="1" si="20"/>
        <v>0</v>
      </c>
      <c r="P138" cm="1">
        <f t="array" aca="1" ref="P138" ca="1">INDIRECT($A$1&amp;P$1&amp;$A138)</f>
        <v>0</v>
      </c>
      <c r="Q138" cm="1">
        <f t="array" aca="1" ref="Q138" ca="1">INDIRECT($A$1&amp;Q$1&amp;$A138)</f>
        <v>0</v>
      </c>
      <c r="R138" cm="1">
        <f t="array" aca="1" ref="R138" ca="1">INDIRECT($A$1&amp;R$1&amp;$A138)</f>
        <v>0</v>
      </c>
      <c r="S138" cm="1">
        <f t="array" aca="1" ref="S138" ca="1">INDIRECT($A$1&amp;S$1&amp;$A138)</f>
        <v>0</v>
      </c>
      <c r="T138" cm="1">
        <f t="array" aca="1" ref="T138" ca="1">INDIRECT($A$1&amp;T$1&amp;$A138)</f>
        <v>0</v>
      </c>
      <c r="U138" cm="1">
        <f t="array" aca="1" ref="U138" ca="1">INDIRECT($A$1&amp;U$1&amp;$A138)</f>
        <v>0</v>
      </c>
      <c r="V138" cm="1">
        <f t="array" aca="1" ref="V138" ca="1">INDIRECT($A$1&amp;V$1&amp;$A138)</f>
        <v>0</v>
      </c>
      <c r="W138" cm="1">
        <f t="array" aca="1" ref="W138" ca="1">INDIRECT($A$1&amp;W$1&amp;$A138)</f>
        <v>0</v>
      </c>
      <c r="X138" cm="1">
        <f t="array" aca="1" ref="X138" ca="1">INDIRECT($A$1&amp;X$1&amp;$A138)</f>
        <v>0</v>
      </c>
      <c r="Y138" cm="1">
        <f t="array" aca="1" ref="Y138" ca="1">INDIRECT($A$1&amp;Y$1&amp;$A138)</f>
        <v>0</v>
      </c>
      <c r="Z138" t="str" cm="1">
        <f t="array" aca="1" ref="Z138" ca="1">INDIRECT($A$1&amp;Z$1&amp;$A138)</f>
        <v>disponible</v>
      </c>
      <c r="AA138" t="str" cm="1">
        <f t="array" aca="1" ref="AA138" ca="1">INDIRECT($A$1&amp;AA$1&amp;$A138)</f>
        <v>disponible</v>
      </c>
      <c r="AB138" t="str" cm="1">
        <f t="array" aca="1" ref="AB138" ca="1">INDIRECT($A$1&amp;AB$1&amp;$A138)</f>
        <v>disponible</v>
      </c>
      <c r="AC138" t="str" cm="1">
        <f t="array" aca="1" ref="AC138" ca="1">INDIRECT($A$1&amp;AC$1&amp;$A138)</f>
        <v>disponible</v>
      </c>
      <c r="AD138" t="str" cm="1">
        <f t="array" aca="1" ref="AD138" ca="1">INDIRECT($A$1&amp;AD$1&amp;$A138)</f>
        <v>disponible</v>
      </c>
      <c r="AE138" t="str" cm="1">
        <f t="array" aca="1" ref="AE138" ca="1">INDIRECT($A$1&amp;AE$1&amp;$A138)</f>
        <v>disponible</v>
      </c>
      <c r="AF138" t="str" cm="1">
        <f t="array" aca="1" ref="AF138" ca="1">INDIRECT($A$1&amp;AF$1&amp;$A138)</f>
        <v>disponible</v>
      </c>
      <c r="AG138" t="str" cm="1">
        <f t="array" aca="1" ref="AG138" ca="1">INDIRECT($A$1&amp;AG$1&amp;$A138)</f>
        <v>disponible</v>
      </c>
      <c r="AH138" t="str" cm="1">
        <f t="array" aca="1" ref="AH138" ca="1">INDIRECT($A$1&amp;AH$1&amp;$A138)</f>
        <v>disponible</v>
      </c>
      <c r="AI138" t="str" cm="1">
        <f t="array" aca="1" ref="AI138" ca="1">INDIRECT($A$1&amp;AI$1&amp;$A138)</f>
        <v>disponible</v>
      </c>
      <c r="AJ138" t="str" cm="1">
        <f t="array" aca="1" ref="AJ138" ca="1">INDIRECT($A$1&amp;AJ$1&amp;$A138)</f>
        <v>disponible</v>
      </c>
      <c r="AK138" t="str" cm="1">
        <f t="array" aca="1" ref="AK138" ca="1">INDIRECT($A$1&amp;AK$1&amp;$A138)</f>
        <v>disponible</v>
      </c>
      <c r="AM138">
        <f t="shared" ca="1" si="18"/>
        <v>0</v>
      </c>
      <c r="AN138">
        <f t="shared" ca="1" si="18"/>
        <v>0</v>
      </c>
      <c r="AO138">
        <f t="shared" ca="1" si="18"/>
        <v>0</v>
      </c>
      <c r="AP138">
        <f t="shared" ca="1" si="18"/>
        <v>0</v>
      </c>
      <c r="AQ138">
        <f t="shared" ca="1" si="18"/>
        <v>0</v>
      </c>
      <c r="AR138">
        <f t="shared" ca="1" si="18"/>
        <v>0</v>
      </c>
      <c r="AS138">
        <f t="shared" ca="1" si="1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cm="1">
        <f t="array" aca="1" ref="BT138" ca="1">INDIRECT($A$1&amp;BT$1&amp;$A138)</f>
        <v>0</v>
      </c>
      <c r="BU138" cm="1">
        <f t="array" aca="1" ref="BU138" ca="1">INDIRECT($A$1&amp;BU$1&amp;$A138)</f>
        <v>0</v>
      </c>
    </row>
    <row r="139" spans="1:73" x14ac:dyDescent="0.35">
      <c r="A139" s="60">
        <f t="shared" si="14"/>
        <v>124</v>
      </c>
      <c r="C139" t="str" cm="1">
        <f t="array" aca="1" ref="C139" ca="1">INDIRECT($A$1&amp;C$1&amp;$A139)</f>
        <v>marche_pouytenga</v>
      </c>
      <c r="D139">
        <f t="shared" ca="1" si="20"/>
        <v>0</v>
      </c>
      <c r="E139">
        <f t="shared" ca="1" si="20"/>
        <v>0</v>
      </c>
      <c r="F139">
        <f t="shared" ca="1" si="20"/>
        <v>0</v>
      </c>
      <c r="G139">
        <f t="shared" ca="1" si="20"/>
        <v>0</v>
      </c>
      <c r="H139">
        <f t="shared" ca="1" si="20"/>
        <v>0</v>
      </c>
      <c r="I139">
        <f t="shared" ca="1" si="20"/>
        <v>0</v>
      </c>
      <c r="J139">
        <f t="shared" ca="1" si="20"/>
        <v>0</v>
      </c>
      <c r="K139">
        <f t="shared" ca="1" si="20"/>
        <v>0</v>
      </c>
      <c r="L139">
        <f t="shared" ca="1" si="20"/>
        <v>0</v>
      </c>
      <c r="M139">
        <f t="shared" ca="1" si="20"/>
        <v>0</v>
      </c>
      <c r="N139">
        <f t="shared" ca="1" si="20"/>
        <v>0</v>
      </c>
      <c r="P139" cm="1">
        <f t="array" aca="1" ref="P139" ca="1">INDIRECT($A$1&amp;P$1&amp;$A139)</f>
        <v>0</v>
      </c>
      <c r="Q139" cm="1">
        <f t="array" aca="1" ref="Q139" ca="1">INDIRECT($A$1&amp;Q$1&amp;$A139)</f>
        <v>0</v>
      </c>
      <c r="R139" cm="1">
        <f t="array" aca="1" ref="R139" ca="1">INDIRECT($A$1&amp;R$1&amp;$A139)</f>
        <v>0</v>
      </c>
      <c r="S139" cm="1">
        <f t="array" aca="1" ref="S139" ca="1">INDIRECT($A$1&amp;S$1&amp;$A139)</f>
        <v>0</v>
      </c>
      <c r="T139" cm="1">
        <f t="array" aca="1" ref="T139" ca="1">INDIRECT($A$1&amp;T$1&amp;$A139)</f>
        <v>0</v>
      </c>
      <c r="U139" cm="1">
        <f t="array" aca="1" ref="U139" ca="1">INDIRECT($A$1&amp;U$1&amp;$A139)</f>
        <v>0</v>
      </c>
      <c r="V139" cm="1">
        <f t="array" aca="1" ref="V139" ca="1">INDIRECT($A$1&amp;V$1&amp;$A139)</f>
        <v>0</v>
      </c>
      <c r="W139" cm="1">
        <f t="array" aca="1" ref="W139" ca="1">INDIRECT($A$1&amp;W$1&amp;$A139)</f>
        <v>0</v>
      </c>
      <c r="X139" cm="1">
        <f t="array" aca="1" ref="X139" ca="1">INDIRECT($A$1&amp;X$1&amp;$A139)</f>
        <v>0</v>
      </c>
      <c r="Y139" cm="1">
        <f t="array" aca="1" ref="Y139" ca="1">INDIRECT($A$1&amp;Y$1&amp;$A139)</f>
        <v>0</v>
      </c>
      <c r="Z139" cm="1">
        <f t="array" aca="1" ref="Z139" ca="1">INDIRECT($A$1&amp;Z$1&amp;$A139)</f>
        <v>0</v>
      </c>
      <c r="AA139" cm="1">
        <f t="array" aca="1" ref="AA139" ca="1">INDIRECT($A$1&amp;AA$1&amp;$A139)</f>
        <v>0</v>
      </c>
      <c r="AB139" t="str" cm="1">
        <f t="array" aca="1" ref="AB139" ca="1">INDIRECT($A$1&amp;AB$1&amp;$A139)</f>
        <v>disponible</v>
      </c>
      <c r="AC139" t="str" cm="1">
        <f t="array" aca="1" ref="AC139" ca="1">INDIRECT($A$1&amp;AC$1&amp;$A139)</f>
        <v>disponible</v>
      </c>
      <c r="AD139" t="str" cm="1">
        <f t="array" aca="1" ref="AD139" ca="1">INDIRECT($A$1&amp;AD$1&amp;$A139)</f>
        <v>disponible</v>
      </c>
      <c r="AE139" t="str" cm="1">
        <f t="array" aca="1" ref="AE139" ca="1">INDIRECT($A$1&amp;AE$1&amp;$A139)</f>
        <v>disponible</v>
      </c>
      <c r="AF139" t="str" cm="1">
        <f t="array" aca="1" ref="AF139" ca="1">INDIRECT($A$1&amp;AF$1&amp;$A139)</f>
        <v>disponible</v>
      </c>
      <c r="AG139" t="str" cm="1">
        <f t="array" aca="1" ref="AG139" ca="1">INDIRECT($A$1&amp;AG$1&amp;$A139)</f>
        <v>disponible</v>
      </c>
      <c r="AH139" t="str" cm="1">
        <f t="array" aca="1" ref="AH139" ca="1">INDIRECT($A$1&amp;AH$1&amp;$A139)</f>
        <v>disponible</v>
      </c>
      <c r="AI139" t="str" cm="1">
        <f t="array" aca="1" ref="AI139" ca="1">INDIRECT($A$1&amp;AI$1&amp;$A139)</f>
        <v>disponible</v>
      </c>
      <c r="AJ139" t="str" cm="1">
        <f t="array" aca="1" ref="AJ139" ca="1">INDIRECT($A$1&amp;AJ$1&amp;$A139)</f>
        <v>disponible</v>
      </c>
      <c r="AK139" t="str" cm="1">
        <f t="array" aca="1" ref="AK139" ca="1">INDIRECT($A$1&amp;AK$1&amp;$A139)</f>
        <v>disponible</v>
      </c>
      <c r="AM139">
        <f t="shared" ca="1" si="18"/>
        <v>0</v>
      </c>
      <c r="AN139">
        <f t="shared" ca="1" si="18"/>
        <v>0</v>
      </c>
      <c r="AO139">
        <f t="shared" ca="1" si="18"/>
        <v>0</v>
      </c>
      <c r="AP139">
        <f t="shared" ca="1" si="18"/>
        <v>0</v>
      </c>
      <c r="AQ139">
        <f t="shared" ca="1" si="18"/>
        <v>0</v>
      </c>
      <c r="AR139">
        <f t="shared" ca="1" si="18"/>
        <v>0</v>
      </c>
      <c r="AS139">
        <f t="shared" ca="1" si="1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cm="1">
        <f t="array" aca="1" ref="BT139" ca="1">INDIRECT($A$1&amp;BT$1&amp;$A139)</f>
        <v>0</v>
      </c>
      <c r="BU139" cm="1">
        <f t="array" aca="1" ref="BU139" ca="1">INDIRECT($A$1&amp;BU$1&amp;$A139)</f>
        <v>0</v>
      </c>
    </row>
    <row r="140" spans="1:73" x14ac:dyDescent="0.35">
      <c r="A140" s="60">
        <f t="shared" si="14"/>
        <v>125</v>
      </c>
      <c r="C140" t="str" cm="1">
        <f t="array" aca="1" ref="C140" ca="1">INDIRECT($A$1&amp;C$1&amp;$A140)</f>
        <v>marche_gayeri</v>
      </c>
      <c r="D140">
        <f t="shared" ca="1" si="20"/>
        <v>1</v>
      </c>
      <c r="E140">
        <f t="shared" ca="1" si="20"/>
        <v>0</v>
      </c>
      <c r="F140">
        <f t="shared" ca="1" si="20"/>
        <v>0</v>
      </c>
      <c r="G140">
        <f t="shared" ca="1" si="20"/>
        <v>0</v>
      </c>
      <c r="H140">
        <f t="shared" ca="1" si="20"/>
        <v>0</v>
      </c>
      <c r="I140">
        <f t="shared" ca="1" si="20"/>
        <v>1</v>
      </c>
      <c r="J140">
        <f t="shared" ca="1" si="20"/>
        <v>0</v>
      </c>
      <c r="K140">
        <f t="shared" ca="1" si="20"/>
        <v>0</v>
      </c>
      <c r="L140">
        <f t="shared" ca="1" si="20"/>
        <v>0</v>
      </c>
      <c r="M140">
        <f t="shared" ca="1" si="20"/>
        <v>0</v>
      </c>
      <c r="N140">
        <f t="shared" ca="1" si="20"/>
        <v>0</v>
      </c>
      <c r="P140" cm="1">
        <f t="array" aca="1" ref="P140" ca="1">INDIRECT($A$1&amp;P$1&amp;$A140)</f>
        <v>0</v>
      </c>
      <c r="Q140" cm="1">
        <f t="array" aca="1" ref="Q140" ca="1">INDIRECT($A$1&amp;Q$1&amp;$A140)</f>
        <v>0</v>
      </c>
      <c r="R140" cm="1">
        <f t="array" aca="1" ref="R140" ca="1">INDIRECT($A$1&amp;R$1&amp;$A140)</f>
        <v>0</v>
      </c>
      <c r="S140" t="str" cm="1">
        <f t="array" aca="1" ref="S140" ca="1">INDIRECT($A$1&amp;S$1&amp;$A140)</f>
        <v>peudisponible</v>
      </c>
      <c r="T140" t="str" cm="1">
        <f t="array" aca="1" ref="T140" ca="1">INDIRECT($A$1&amp;T$1&amp;$A140)</f>
        <v>peudisponible</v>
      </c>
      <c r="U140" cm="1">
        <f t="array" aca="1" ref="U140" ca="1">INDIRECT($A$1&amp;U$1&amp;$A140)</f>
        <v>0</v>
      </c>
      <c r="V140" t="str" cm="1">
        <f t="array" aca="1" ref="V140" ca="1">INDIRECT($A$1&amp;V$1&amp;$A140)</f>
        <v>peudisponible</v>
      </c>
      <c r="W140" cm="1">
        <f t="array" aca="1" ref="W140" ca="1">INDIRECT($A$1&amp;W$1&amp;$A140)</f>
        <v>0</v>
      </c>
      <c r="X140" cm="1">
        <f t="array" aca="1" ref="X140" ca="1">INDIRECT($A$1&amp;X$1&amp;$A140)</f>
        <v>0</v>
      </c>
      <c r="Y140" cm="1">
        <f t="array" aca="1" ref="Y140" ca="1">INDIRECT($A$1&amp;Y$1&amp;$A140)</f>
        <v>0</v>
      </c>
      <c r="Z140" cm="1">
        <f t="array" aca="1" ref="Z140" ca="1">INDIRECT($A$1&amp;Z$1&amp;$A140)</f>
        <v>0</v>
      </c>
      <c r="AA140" cm="1">
        <f t="array" aca="1" ref="AA140" ca="1">INDIRECT($A$1&amp;AA$1&amp;$A140)</f>
        <v>0</v>
      </c>
      <c r="AB140" cm="1">
        <f t="array" aca="1" ref="AB140" ca="1">INDIRECT($A$1&amp;AB$1&amp;$A140)</f>
        <v>0</v>
      </c>
      <c r="AC140" cm="1">
        <f t="array" aca="1" ref="AC140" ca="1">INDIRECT($A$1&amp;AC$1&amp;$A140)</f>
        <v>0</v>
      </c>
      <c r="AD140" cm="1">
        <f t="array" aca="1" ref="AD140" ca="1">INDIRECT($A$1&amp;AD$1&amp;$A140)</f>
        <v>0</v>
      </c>
      <c r="AE140" cm="1">
        <f t="array" aca="1" ref="AE140" ca="1">INDIRECT($A$1&amp;AE$1&amp;$A140)</f>
        <v>0</v>
      </c>
      <c r="AF140" cm="1">
        <f t="array" aca="1" ref="AF140" ca="1">INDIRECT($A$1&amp;AF$1&amp;$A140)</f>
        <v>0</v>
      </c>
      <c r="AG140" cm="1">
        <f t="array" aca="1" ref="AG140" ca="1">INDIRECT($A$1&amp;AG$1&amp;$A140)</f>
        <v>0</v>
      </c>
      <c r="AH140" cm="1">
        <f t="array" aca="1" ref="AH140" ca="1">INDIRECT($A$1&amp;AH$1&amp;$A140)</f>
        <v>0</v>
      </c>
      <c r="AI140" cm="1">
        <f t="array" aca="1" ref="AI140" ca="1">INDIRECT($A$1&amp;AI$1&amp;$A140)</f>
        <v>0</v>
      </c>
      <c r="AJ140" cm="1">
        <f t="array" aca="1" ref="AJ140" ca="1">INDIRECT($A$1&amp;AJ$1&amp;$A140)</f>
        <v>0</v>
      </c>
      <c r="AK140" cm="1">
        <f t="array" aca="1" ref="AK140" ca="1">INDIRECT($A$1&amp;AK$1&amp;$A140)</f>
        <v>0</v>
      </c>
      <c r="AM140">
        <f t="shared" ca="1" si="18"/>
        <v>0</v>
      </c>
      <c r="AN140">
        <f t="shared" ca="1" si="18"/>
        <v>0</v>
      </c>
      <c r="AO140">
        <f t="shared" ca="1" si="18"/>
        <v>0</v>
      </c>
      <c r="AP140">
        <f t="shared" ca="1" si="18"/>
        <v>0</v>
      </c>
      <c r="AQ140">
        <f t="shared" ca="1" si="18"/>
        <v>1</v>
      </c>
      <c r="AR140">
        <f t="shared" ca="1" si="18"/>
        <v>1</v>
      </c>
      <c r="AS140">
        <f t="shared" ca="1" si="1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cm="1">
        <f t="array" aca="1" ref="BH140" ca="1">INDIRECT($A$1&amp;BH$1&amp;$A140)</f>
        <v>0</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0">
        <f t="shared" si="14"/>
        <v>126</v>
      </c>
      <c r="C141" t="str" cm="1">
        <f t="array" aca="1" ref="C141" ca="1">INDIRECT($A$1&amp;C$1&amp;$A141)</f>
        <v>marche_gayeri</v>
      </c>
      <c r="D141">
        <f t="shared" ca="1" si="20"/>
        <v>1</v>
      </c>
      <c r="E141">
        <f t="shared" ca="1" si="20"/>
        <v>0</v>
      </c>
      <c r="F141">
        <f t="shared" ca="1" si="20"/>
        <v>0</v>
      </c>
      <c r="G141">
        <f t="shared" ca="1" si="20"/>
        <v>0</v>
      </c>
      <c r="H141">
        <f t="shared" ca="1" si="20"/>
        <v>0</v>
      </c>
      <c r="I141">
        <f t="shared" ca="1" si="20"/>
        <v>1</v>
      </c>
      <c r="J141">
        <f t="shared" ca="1" si="20"/>
        <v>0</v>
      </c>
      <c r="K141">
        <f t="shared" ca="1" si="20"/>
        <v>0</v>
      </c>
      <c r="L141">
        <f t="shared" ca="1" si="20"/>
        <v>0</v>
      </c>
      <c r="M141">
        <f t="shared" ca="1" si="20"/>
        <v>0</v>
      </c>
      <c r="N141">
        <f t="shared" ca="1" si="20"/>
        <v>0</v>
      </c>
      <c r="P141" cm="1">
        <f t="array" aca="1" ref="P141" ca="1">INDIRECT($A$1&amp;P$1&amp;$A141)</f>
        <v>0</v>
      </c>
      <c r="Q141" cm="1">
        <f t="array" aca="1" ref="Q141" ca="1">INDIRECT($A$1&amp;Q$1&amp;$A141)</f>
        <v>0</v>
      </c>
      <c r="R141" cm="1">
        <f t="array" aca="1" ref="R141" ca="1">INDIRECT($A$1&amp;R$1&amp;$A141)</f>
        <v>0</v>
      </c>
      <c r="S141" t="str" cm="1">
        <f t="array" aca="1" ref="S141" ca="1">INDIRECT($A$1&amp;S$1&amp;$A141)</f>
        <v>peudisponible</v>
      </c>
      <c r="T141" t="str" cm="1">
        <f t="array" aca="1" ref="T141" ca="1">INDIRECT($A$1&amp;T$1&amp;$A141)</f>
        <v>peudisponible</v>
      </c>
      <c r="U141" cm="1">
        <f t="array" aca="1" ref="U141" ca="1">INDIRECT($A$1&amp;U$1&amp;$A141)</f>
        <v>0</v>
      </c>
      <c r="V141" t="str" cm="1">
        <f t="array" aca="1" ref="V141" ca="1">INDIRECT($A$1&amp;V$1&amp;$A141)</f>
        <v>peudisponible</v>
      </c>
      <c r="W141" cm="1">
        <f t="array" aca="1" ref="W141" ca="1">INDIRECT($A$1&amp;W$1&amp;$A141)</f>
        <v>0</v>
      </c>
      <c r="X141" cm="1">
        <f t="array" aca="1" ref="X141" ca="1">INDIRECT($A$1&amp;X$1&amp;$A141)</f>
        <v>0</v>
      </c>
      <c r="Y141" cm="1">
        <f t="array" aca="1" ref="Y141" ca="1">INDIRECT($A$1&amp;Y$1&amp;$A141)</f>
        <v>0</v>
      </c>
      <c r="Z141" cm="1">
        <f t="array" aca="1" ref="Z141" ca="1">INDIRECT($A$1&amp;Z$1&amp;$A141)</f>
        <v>0</v>
      </c>
      <c r="AA141" cm="1">
        <f t="array" aca="1" ref="AA141" ca="1">INDIRECT($A$1&amp;AA$1&amp;$A141)</f>
        <v>0</v>
      </c>
      <c r="AB141" cm="1">
        <f t="array" aca="1" ref="AB141" ca="1">INDIRECT($A$1&amp;AB$1&amp;$A141)</f>
        <v>0</v>
      </c>
      <c r="AC141" cm="1">
        <f t="array" aca="1" ref="AC141" ca="1">INDIRECT($A$1&amp;AC$1&amp;$A141)</f>
        <v>0</v>
      </c>
      <c r="AD141" cm="1">
        <f t="array" aca="1" ref="AD141" ca="1">INDIRECT($A$1&amp;AD$1&amp;$A141)</f>
        <v>0</v>
      </c>
      <c r="AE141" cm="1">
        <f t="array" aca="1" ref="AE141" ca="1">INDIRECT($A$1&amp;AE$1&amp;$A141)</f>
        <v>0</v>
      </c>
      <c r="AF141" cm="1">
        <f t="array" aca="1" ref="AF141" ca="1">INDIRECT($A$1&amp;AF$1&amp;$A141)</f>
        <v>0</v>
      </c>
      <c r="AG141" cm="1">
        <f t="array" aca="1" ref="AG141" ca="1">INDIRECT($A$1&amp;AG$1&amp;$A141)</f>
        <v>0</v>
      </c>
      <c r="AH141" cm="1">
        <f t="array" aca="1" ref="AH141" ca="1">INDIRECT($A$1&amp;AH$1&amp;$A141)</f>
        <v>0</v>
      </c>
      <c r="AI141" cm="1">
        <f t="array" aca="1" ref="AI141" ca="1">INDIRECT($A$1&amp;AI$1&amp;$A141)</f>
        <v>0</v>
      </c>
      <c r="AJ141" cm="1">
        <f t="array" aca="1" ref="AJ141" ca="1">INDIRECT($A$1&amp;AJ$1&amp;$A141)</f>
        <v>0</v>
      </c>
      <c r="AK141" cm="1">
        <f t="array" aca="1" ref="AK141" ca="1">INDIRECT($A$1&amp;AK$1&amp;$A141)</f>
        <v>0</v>
      </c>
      <c r="AM141">
        <f t="shared" ca="1" si="18"/>
        <v>0</v>
      </c>
      <c r="AN141">
        <f t="shared" ca="1" si="18"/>
        <v>0</v>
      </c>
      <c r="AO141">
        <f t="shared" ca="1" si="18"/>
        <v>0</v>
      </c>
      <c r="AP141">
        <f t="shared" ca="1" si="18"/>
        <v>0</v>
      </c>
      <c r="AQ141">
        <f t="shared" ca="1" si="18"/>
        <v>1</v>
      </c>
      <c r="AR141">
        <f t="shared" ca="1" si="18"/>
        <v>1</v>
      </c>
      <c r="AS141">
        <f t="shared" ca="1" si="1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cm="1">
        <f t="array" aca="1" ref="BH141" ca="1">INDIRECT($A$1&amp;BH$1&amp;$A141)</f>
        <v>0</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0">
        <f t="shared" si="14"/>
        <v>127</v>
      </c>
      <c r="C142" t="str" cm="1">
        <f t="array" aca="1" ref="C142" ca="1">INDIRECT($A$1&amp;C$1&amp;$A142)</f>
        <v>marche_gayeri</v>
      </c>
      <c r="D142">
        <f t="shared" ca="1" si="20"/>
        <v>1</v>
      </c>
      <c r="E142">
        <f t="shared" ca="1" si="20"/>
        <v>0</v>
      </c>
      <c r="F142">
        <f t="shared" ca="1" si="20"/>
        <v>0</v>
      </c>
      <c r="G142">
        <f t="shared" ca="1" si="20"/>
        <v>0</v>
      </c>
      <c r="H142">
        <f t="shared" ca="1" si="20"/>
        <v>0</v>
      </c>
      <c r="I142">
        <f t="shared" ca="1" si="20"/>
        <v>1</v>
      </c>
      <c r="J142">
        <f t="shared" ca="1" si="20"/>
        <v>0</v>
      </c>
      <c r="K142">
        <f t="shared" ca="1" si="20"/>
        <v>0</v>
      </c>
      <c r="L142">
        <f t="shared" ca="1" si="20"/>
        <v>0</v>
      </c>
      <c r="M142">
        <f t="shared" ca="1" si="20"/>
        <v>0</v>
      </c>
      <c r="N142">
        <f t="shared" ca="1" si="20"/>
        <v>0</v>
      </c>
      <c r="P142" cm="1">
        <f t="array" aca="1" ref="P142" ca="1">INDIRECT($A$1&amp;P$1&amp;$A142)</f>
        <v>0</v>
      </c>
      <c r="Q142" cm="1">
        <f t="array" aca="1" ref="Q142" ca="1">INDIRECT($A$1&amp;Q$1&amp;$A142)</f>
        <v>0</v>
      </c>
      <c r="R142" cm="1">
        <f t="array" aca="1" ref="R142" ca="1">INDIRECT($A$1&amp;R$1&amp;$A142)</f>
        <v>0</v>
      </c>
      <c r="S142" t="str" cm="1">
        <f t="array" aca="1" ref="S142" ca="1">INDIRECT($A$1&amp;S$1&amp;$A142)</f>
        <v>peudisponible</v>
      </c>
      <c r="T142" t="str" cm="1">
        <f t="array" aca="1" ref="T142" ca="1">INDIRECT($A$1&amp;T$1&amp;$A142)</f>
        <v>peudisponible</v>
      </c>
      <c r="U142" cm="1">
        <f t="array" aca="1" ref="U142" ca="1">INDIRECT($A$1&amp;U$1&amp;$A142)</f>
        <v>0</v>
      </c>
      <c r="V142" t="str" cm="1">
        <f t="array" aca="1" ref="V142" ca="1">INDIRECT($A$1&amp;V$1&amp;$A142)</f>
        <v>peudisponible</v>
      </c>
      <c r="W142" cm="1">
        <f t="array" aca="1" ref="W142" ca="1">INDIRECT($A$1&amp;W$1&amp;$A142)</f>
        <v>0</v>
      </c>
      <c r="X142" cm="1">
        <f t="array" aca="1" ref="X142" ca="1">INDIRECT($A$1&amp;X$1&amp;$A142)</f>
        <v>0</v>
      </c>
      <c r="Y142" cm="1">
        <f t="array" aca="1" ref="Y142" ca="1">INDIRECT($A$1&amp;Y$1&amp;$A142)</f>
        <v>0</v>
      </c>
      <c r="Z142" cm="1">
        <f t="array" aca="1" ref="Z142" ca="1">INDIRECT($A$1&amp;Z$1&amp;$A142)</f>
        <v>0</v>
      </c>
      <c r="AA142" cm="1">
        <f t="array" aca="1" ref="AA142" ca="1">INDIRECT($A$1&amp;AA$1&amp;$A142)</f>
        <v>0</v>
      </c>
      <c r="AB142" cm="1">
        <f t="array" aca="1" ref="AB142" ca="1">INDIRECT($A$1&amp;AB$1&amp;$A142)</f>
        <v>0</v>
      </c>
      <c r="AC142" cm="1">
        <f t="array" aca="1" ref="AC142" ca="1">INDIRECT($A$1&amp;AC$1&amp;$A142)</f>
        <v>0</v>
      </c>
      <c r="AD142" cm="1">
        <f t="array" aca="1" ref="AD142" ca="1">INDIRECT($A$1&amp;AD$1&amp;$A142)</f>
        <v>0</v>
      </c>
      <c r="AE142" cm="1">
        <f t="array" aca="1" ref="AE142" ca="1">INDIRECT($A$1&amp;AE$1&amp;$A142)</f>
        <v>0</v>
      </c>
      <c r="AF142" cm="1">
        <f t="array" aca="1" ref="AF142" ca="1">INDIRECT($A$1&amp;AF$1&amp;$A142)</f>
        <v>0</v>
      </c>
      <c r="AG142" cm="1">
        <f t="array" aca="1" ref="AG142" ca="1">INDIRECT($A$1&amp;AG$1&amp;$A142)</f>
        <v>0</v>
      </c>
      <c r="AH142" cm="1">
        <f t="array" aca="1" ref="AH142" ca="1">INDIRECT($A$1&amp;AH$1&amp;$A142)</f>
        <v>0</v>
      </c>
      <c r="AI142" cm="1">
        <f t="array" aca="1" ref="AI142" ca="1">INDIRECT($A$1&amp;AI$1&amp;$A142)</f>
        <v>0</v>
      </c>
      <c r="AJ142" cm="1">
        <f t="array" aca="1" ref="AJ142" ca="1">INDIRECT($A$1&amp;AJ$1&amp;$A142)</f>
        <v>0</v>
      </c>
      <c r="AK142" cm="1">
        <f t="array" aca="1" ref="AK142" ca="1">INDIRECT($A$1&amp;AK$1&amp;$A142)</f>
        <v>0</v>
      </c>
      <c r="AM142">
        <f t="shared" ca="1" si="18"/>
        <v>0</v>
      </c>
      <c r="AN142">
        <f t="shared" ca="1" si="18"/>
        <v>0</v>
      </c>
      <c r="AO142">
        <f t="shared" ca="1" si="18"/>
        <v>0</v>
      </c>
      <c r="AP142">
        <f t="shared" ca="1" si="18"/>
        <v>0</v>
      </c>
      <c r="AQ142">
        <f t="shared" ca="1" si="18"/>
        <v>1</v>
      </c>
      <c r="AR142">
        <f t="shared" ca="1" si="18"/>
        <v>1</v>
      </c>
      <c r="AS142">
        <f t="shared" ca="1" si="18"/>
        <v>0</v>
      </c>
      <c r="AU142" cm="1">
        <f t="array" aca="1" ref="AU142" ca="1">INDIRECT($A$1&amp;AU$1&amp;$A142)</f>
        <v>0</v>
      </c>
      <c r="AV142" cm="1">
        <f t="array" aca="1" ref="AV142" ca="1">INDIRECT($A$1&amp;AV$1&amp;$A142)</f>
        <v>0</v>
      </c>
      <c r="AW142" cm="1">
        <f t="array" aca="1" ref="AW142" ca="1">INDIRECT($A$1&amp;AW$1&amp;$A142)</f>
        <v>0</v>
      </c>
      <c r="AX142" cm="1">
        <f t="array" aca="1" ref="AX142" ca="1">INDIRECT($A$1&amp;AX$1&amp;$A142)</f>
        <v>0</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cm="1">
        <f t="array" aca="1" ref="BK142" ca="1">INDIRECT($A$1&amp;BK$1&amp;$A142)</f>
        <v>0</v>
      </c>
      <c r="BL142" cm="1">
        <f t="array" aca="1" ref="BL142" ca="1">INDIRECT($A$1&amp;BL$1&amp;$A142)</f>
        <v>0</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0">
        <f t="shared" si="14"/>
        <v>128</v>
      </c>
      <c r="C143" t="str" cm="1">
        <f t="array" aca="1" ref="C143" ca="1">INDIRECT($A$1&amp;C$1&amp;$A143)</f>
        <v>marche_gayeri</v>
      </c>
      <c r="D143">
        <f t="shared" ca="1" si="20"/>
        <v>1</v>
      </c>
      <c r="E143">
        <f t="shared" ca="1" si="20"/>
        <v>0</v>
      </c>
      <c r="F143">
        <f t="shared" ca="1" si="20"/>
        <v>0</v>
      </c>
      <c r="G143">
        <f t="shared" ca="1" si="20"/>
        <v>0</v>
      </c>
      <c r="H143">
        <f t="shared" ca="1" si="20"/>
        <v>1</v>
      </c>
      <c r="I143">
        <f t="shared" ca="1" si="20"/>
        <v>1</v>
      </c>
      <c r="J143">
        <f t="shared" ca="1" si="20"/>
        <v>0</v>
      </c>
      <c r="K143">
        <f t="shared" ca="1" si="20"/>
        <v>0</v>
      </c>
      <c r="L143">
        <f t="shared" ca="1" si="20"/>
        <v>0</v>
      </c>
      <c r="M143">
        <f t="shared" ca="1" si="20"/>
        <v>0</v>
      </c>
      <c r="N143">
        <f t="shared" ca="1" si="20"/>
        <v>0</v>
      </c>
      <c r="P143" cm="1">
        <f t="array" aca="1" ref="P143" ca="1">INDIRECT($A$1&amp;P$1&amp;$A143)</f>
        <v>0</v>
      </c>
      <c r="Q143" cm="1">
        <f t="array" aca="1" ref="Q143" ca="1">INDIRECT($A$1&amp;Q$1&amp;$A143)</f>
        <v>0</v>
      </c>
      <c r="R143" cm="1">
        <f t="array" aca="1" ref="R143" ca="1">INDIRECT($A$1&amp;R$1&amp;$A143)</f>
        <v>0</v>
      </c>
      <c r="S143" cm="1">
        <f t="array" aca="1" ref="S143" ca="1">INDIRECT($A$1&amp;S$1&amp;$A143)</f>
        <v>0</v>
      </c>
      <c r="T143" cm="1">
        <f t="array" aca="1" ref="T143" ca="1">INDIRECT($A$1&amp;T$1&amp;$A143)</f>
        <v>0</v>
      </c>
      <c r="U143" cm="1">
        <f t="array" aca="1" ref="U143" ca="1">INDIRECT($A$1&amp;U$1&amp;$A143)</f>
        <v>0</v>
      </c>
      <c r="V143" cm="1">
        <f t="array" aca="1" ref="V143" ca="1">INDIRECT($A$1&amp;V$1&amp;$A143)</f>
        <v>0</v>
      </c>
      <c r="W143" cm="1">
        <f t="array" aca="1" ref="W143" ca="1">INDIRECT($A$1&amp;W$1&amp;$A143)</f>
        <v>0</v>
      </c>
      <c r="X143" t="str" cm="1">
        <f t="array" aca="1" ref="X143" ca="1">INDIRECT($A$1&amp;X$1&amp;$A143)</f>
        <v>peudisponible</v>
      </c>
      <c r="Y143" cm="1">
        <f t="array" aca="1" ref="Y143" ca="1">INDIRECT($A$1&amp;Y$1&amp;$A143)</f>
        <v>0</v>
      </c>
      <c r="Z143" cm="1">
        <f t="array" aca="1" ref="Z143" ca="1">INDIRECT($A$1&amp;Z$1&amp;$A143)</f>
        <v>0</v>
      </c>
      <c r="AA143" cm="1">
        <f t="array" aca="1" ref="AA143" ca="1">INDIRECT($A$1&amp;AA$1&amp;$A143)</f>
        <v>0</v>
      </c>
      <c r="AB143" cm="1">
        <f t="array" aca="1" ref="AB143" ca="1">INDIRECT($A$1&amp;AB$1&amp;$A143)</f>
        <v>0</v>
      </c>
      <c r="AC143" cm="1">
        <f t="array" aca="1" ref="AC143" ca="1">INDIRECT($A$1&amp;AC$1&amp;$A143)</f>
        <v>0</v>
      </c>
      <c r="AD143" cm="1">
        <f t="array" aca="1" ref="AD143" ca="1">INDIRECT($A$1&amp;AD$1&amp;$A143)</f>
        <v>0</v>
      </c>
      <c r="AE143" cm="1">
        <f t="array" aca="1" ref="AE143" ca="1">INDIRECT($A$1&amp;AE$1&amp;$A143)</f>
        <v>0</v>
      </c>
      <c r="AF143" cm="1">
        <f t="array" aca="1" ref="AF143" ca="1">INDIRECT($A$1&amp;AF$1&amp;$A143)</f>
        <v>0</v>
      </c>
      <c r="AG143" cm="1">
        <f t="array" aca="1" ref="AG143" ca="1">INDIRECT($A$1&amp;AG$1&amp;$A143)</f>
        <v>0</v>
      </c>
      <c r="AH143" cm="1">
        <f t="array" aca="1" ref="AH143" ca="1">INDIRECT($A$1&amp;AH$1&amp;$A143)</f>
        <v>0</v>
      </c>
      <c r="AI143" cm="1">
        <f t="array" aca="1" ref="AI143" ca="1">INDIRECT($A$1&amp;AI$1&amp;$A143)</f>
        <v>0</v>
      </c>
      <c r="AJ143" cm="1">
        <f t="array" aca="1" ref="AJ143" ca="1">INDIRECT($A$1&amp;AJ$1&amp;$A143)</f>
        <v>0</v>
      </c>
      <c r="AK143" cm="1">
        <f t="array" aca="1" ref="AK143" ca="1">INDIRECT($A$1&amp;AK$1&amp;$A143)</f>
        <v>0</v>
      </c>
      <c r="AM143">
        <f t="shared" ca="1" si="18"/>
        <v>0</v>
      </c>
      <c r="AN143">
        <f t="shared" ca="1" si="18"/>
        <v>0</v>
      </c>
      <c r="AO143">
        <f t="shared" ca="1" si="18"/>
        <v>0</v>
      </c>
      <c r="AP143">
        <f t="shared" ca="1" si="18"/>
        <v>0</v>
      </c>
      <c r="AQ143">
        <f t="shared" ca="1" si="18"/>
        <v>1</v>
      </c>
      <c r="AR143">
        <f t="shared" ca="1" si="18"/>
        <v>1</v>
      </c>
      <c r="AS143">
        <f t="shared" ca="1" si="18"/>
        <v>0</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0">
        <f t="shared" si="14"/>
        <v>129</v>
      </c>
      <c r="C144" t="str" cm="1">
        <f t="array" aca="1" ref="C144" ca="1">INDIRECT($A$1&amp;C$1&amp;$A144)</f>
        <v>marche_gayeri</v>
      </c>
      <c r="D144">
        <f t="shared" ca="1" si="20"/>
        <v>1</v>
      </c>
      <c r="E144">
        <f t="shared" ca="1" si="20"/>
        <v>0</v>
      </c>
      <c r="F144">
        <f t="shared" ca="1" si="20"/>
        <v>0</v>
      </c>
      <c r="G144">
        <f t="shared" ca="1" si="20"/>
        <v>0</v>
      </c>
      <c r="H144">
        <f t="shared" ca="1" si="20"/>
        <v>0</v>
      </c>
      <c r="I144">
        <f t="shared" ca="1" si="20"/>
        <v>1</v>
      </c>
      <c r="J144">
        <f t="shared" ca="1" si="20"/>
        <v>0</v>
      </c>
      <c r="K144">
        <f t="shared" ca="1" si="20"/>
        <v>0</v>
      </c>
      <c r="L144">
        <f t="shared" ca="1" si="20"/>
        <v>0</v>
      </c>
      <c r="M144">
        <f t="shared" ca="1" si="20"/>
        <v>0</v>
      </c>
      <c r="N144">
        <f t="shared" ca="1" si="20"/>
        <v>0</v>
      </c>
      <c r="P144" cm="1">
        <f t="array" aca="1" ref="P144" ca="1">INDIRECT($A$1&amp;P$1&amp;$A144)</f>
        <v>0</v>
      </c>
      <c r="Q144" cm="1">
        <f t="array" aca="1" ref="Q144" ca="1">INDIRECT($A$1&amp;Q$1&amp;$A144)</f>
        <v>0</v>
      </c>
      <c r="R144" cm="1">
        <f t="array" aca="1" ref="R144" ca="1">INDIRECT($A$1&amp;R$1&amp;$A144)</f>
        <v>0</v>
      </c>
      <c r="S144" cm="1">
        <f t="array" aca="1" ref="S144" ca="1">INDIRECT($A$1&amp;S$1&amp;$A144)</f>
        <v>0</v>
      </c>
      <c r="T144" cm="1">
        <f t="array" aca="1" ref="T144" ca="1">INDIRECT($A$1&amp;T$1&amp;$A144)</f>
        <v>0</v>
      </c>
      <c r="U144" cm="1">
        <f t="array" aca="1" ref="U144" ca="1">INDIRECT($A$1&amp;U$1&amp;$A144)</f>
        <v>0</v>
      </c>
      <c r="V144" cm="1">
        <f t="array" aca="1" ref="V144" ca="1">INDIRECT($A$1&amp;V$1&amp;$A144)</f>
        <v>0</v>
      </c>
      <c r="W144" cm="1">
        <f t="array" aca="1" ref="W144" ca="1">INDIRECT($A$1&amp;W$1&amp;$A144)</f>
        <v>0</v>
      </c>
      <c r="X144" t="str" cm="1">
        <f t="array" aca="1" ref="X144" ca="1">INDIRECT($A$1&amp;X$1&amp;$A144)</f>
        <v>peudisponible</v>
      </c>
      <c r="Y144" cm="1">
        <f t="array" aca="1" ref="Y144" ca="1">INDIRECT($A$1&amp;Y$1&amp;$A144)</f>
        <v>0</v>
      </c>
      <c r="Z144" cm="1">
        <f t="array" aca="1" ref="Z144" ca="1">INDIRECT($A$1&amp;Z$1&amp;$A144)</f>
        <v>0</v>
      </c>
      <c r="AA144" cm="1">
        <f t="array" aca="1" ref="AA144" ca="1">INDIRECT($A$1&amp;AA$1&amp;$A144)</f>
        <v>0</v>
      </c>
      <c r="AB144" cm="1">
        <f t="array" aca="1" ref="AB144" ca="1">INDIRECT($A$1&amp;AB$1&amp;$A144)</f>
        <v>0</v>
      </c>
      <c r="AC144" cm="1">
        <f t="array" aca="1" ref="AC144" ca="1">INDIRECT($A$1&amp;AC$1&amp;$A144)</f>
        <v>0</v>
      </c>
      <c r="AD144" cm="1">
        <f t="array" aca="1" ref="AD144" ca="1">INDIRECT($A$1&amp;AD$1&amp;$A144)</f>
        <v>0</v>
      </c>
      <c r="AE144" cm="1">
        <f t="array" aca="1" ref="AE144" ca="1">INDIRECT($A$1&amp;AE$1&amp;$A144)</f>
        <v>0</v>
      </c>
      <c r="AF144" cm="1">
        <f t="array" aca="1" ref="AF144" ca="1">INDIRECT($A$1&amp;AF$1&amp;$A144)</f>
        <v>0</v>
      </c>
      <c r="AG144" cm="1">
        <f t="array" aca="1" ref="AG144" ca="1">INDIRECT($A$1&amp;AG$1&amp;$A144)</f>
        <v>0</v>
      </c>
      <c r="AH144" cm="1">
        <f t="array" aca="1" ref="AH144" ca="1">INDIRECT($A$1&amp;AH$1&amp;$A144)</f>
        <v>0</v>
      </c>
      <c r="AI144" cm="1">
        <f t="array" aca="1" ref="AI144" ca="1">INDIRECT($A$1&amp;AI$1&amp;$A144)</f>
        <v>0</v>
      </c>
      <c r="AJ144" cm="1">
        <f t="array" aca="1" ref="AJ144" ca="1">INDIRECT($A$1&amp;AJ$1&amp;$A144)</f>
        <v>0</v>
      </c>
      <c r="AK144" cm="1">
        <f t="array" aca="1" ref="AK144" ca="1">INDIRECT($A$1&amp;AK$1&amp;$A144)</f>
        <v>0</v>
      </c>
      <c r="AM144">
        <f t="shared" ca="1" si="18"/>
        <v>0</v>
      </c>
      <c r="AN144">
        <f t="shared" ca="1" si="18"/>
        <v>0</v>
      </c>
      <c r="AO144">
        <f t="shared" ca="1" si="18"/>
        <v>0</v>
      </c>
      <c r="AP144">
        <f t="shared" ca="1" si="18"/>
        <v>0</v>
      </c>
      <c r="AQ144">
        <f t="shared" ca="1" si="18"/>
        <v>1</v>
      </c>
      <c r="AR144">
        <f t="shared" ca="1" si="18"/>
        <v>1</v>
      </c>
      <c r="AS144">
        <f t="shared" ca="1" si="1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0">
        <f t="shared" si="14"/>
        <v>130</v>
      </c>
      <c r="C145" t="str" cm="1">
        <f t="array" aca="1" ref="C145" ca="1">INDIRECT($A$1&amp;C$1&amp;$A145)</f>
        <v>marche_gayeri</v>
      </c>
      <c r="D145">
        <f t="shared" ca="1" si="20"/>
        <v>1</v>
      </c>
      <c r="E145">
        <f t="shared" ca="1" si="20"/>
        <v>0</v>
      </c>
      <c r="F145">
        <f t="shared" ca="1" si="20"/>
        <v>0</v>
      </c>
      <c r="G145">
        <f t="shared" ca="1" si="20"/>
        <v>0</v>
      </c>
      <c r="H145">
        <f t="shared" ca="1" si="20"/>
        <v>0</v>
      </c>
      <c r="I145">
        <f t="shared" ca="1" si="20"/>
        <v>1</v>
      </c>
      <c r="J145">
        <f t="shared" ca="1" si="20"/>
        <v>0</v>
      </c>
      <c r="K145">
        <f t="shared" ca="1" si="20"/>
        <v>0</v>
      </c>
      <c r="L145">
        <f t="shared" ca="1" si="20"/>
        <v>0</v>
      </c>
      <c r="M145">
        <f t="shared" ca="1" si="20"/>
        <v>0</v>
      </c>
      <c r="N145">
        <f t="shared" ca="1" si="20"/>
        <v>0</v>
      </c>
      <c r="P145" cm="1">
        <f t="array" aca="1" ref="P145" ca="1">INDIRECT($A$1&amp;P$1&amp;$A145)</f>
        <v>0</v>
      </c>
      <c r="Q145" cm="1">
        <f t="array" aca="1" ref="Q145" ca="1">INDIRECT($A$1&amp;Q$1&amp;$A145)</f>
        <v>0</v>
      </c>
      <c r="R145" cm="1">
        <f t="array" aca="1" ref="R145" ca="1">INDIRECT($A$1&amp;R$1&amp;$A145)</f>
        <v>0</v>
      </c>
      <c r="S145" cm="1">
        <f t="array" aca="1" ref="S145" ca="1">INDIRECT($A$1&amp;S$1&amp;$A145)</f>
        <v>0</v>
      </c>
      <c r="T145" cm="1">
        <f t="array" aca="1" ref="T145" ca="1">INDIRECT($A$1&amp;T$1&amp;$A145)</f>
        <v>0</v>
      </c>
      <c r="U145" cm="1">
        <f t="array" aca="1" ref="U145" ca="1">INDIRECT($A$1&amp;U$1&amp;$A145)</f>
        <v>0</v>
      </c>
      <c r="V145" cm="1">
        <f t="array" aca="1" ref="V145" ca="1">INDIRECT($A$1&amp;V$1&amp;$A145)</f>
        <v>0</v>
      </c>
      <c r="W145" cm="1">
        <f t="array" aca="1" ref="W145" ca="1">INDIRECT($A$1&amp;W$1&amp;$A145)</f>
        <v>0</v>
      </c>
      <c r="X145" t="str" cm="1">
        <f t="array" aca="1" ref="X145" ca="1">INDIRECT($A$1&amp;X$1&amp;$A145)</f>
        <v>peudisponible</v>
      </c>
      <c r="Y145" cm="1">
        <f t="array" aca="1" ref="Y145" ca="1">INDIRECT($A$1&amp;Y$1&amp;$A145)</f>
        <v>0</v>
      </c>
      <c r="Z145" cm="1">
        <f t="array" aca="1" ref="Z145" ca="1">INDIRECT($A$1&amp;Z$1&amp;$A145)</f>
        <v>0</v>
      </c>
      <c r="AA145" cm="1">
        <f t="array" aca="1" ref="AA145" ca="1">INDIRECT($A$1&amp;AA$1&amp;$A145)</f>
        <v>0</v>
      </c>
      <c r="AB145" cm="1">
        <f t="array" aca="1" ref="AB145" ca="1">INDIRECT($A$1&amp;AB$1&amp;$A145)</f>
        <v>0</v>
      </c>
      <c r="AC145" cm="1">
        <f t="array" aca="1" ref="AC145" ca="1">INDIRECT($A$1&amp;AC$1&amp;$A145)</f>
        <v>0</v>
      </c>
      <c r="AD145" cm="1">
        <f t="array" aca="1" ref="AD145" ca="1">INDIRECT($A$1&amp;AD$1&amp;$A145)</f>
        <v>0</v>
      </c>
      <c r="AE145" cm="1">
        <f t="array" aca="1" ref="AE145" ca="1">INDIRECT($A$1&amp;AE$1&amp;$A145)</f>
        <v>0</v>
      </c>
      <c r="AF145" cm="1">
        <f t="array" aca="1" ref="AF145" ca="1">INDIRECT($A$1&amp;AF$1&amp;$A145)</f>
        <v>0</v>
      </c>
      <c r="AG145" cm="1">
        <f t="array" aca="1" ref="AG145" ca="1">INDIRECT($A$1&amp;AG$1&amp;$A145)</f>
        <v>0</v>
      </c>
      <c r="AH145" cm="1">
        <f t="array" aca="1" ref="AH145" ca="1">INDIRECT($A$1&amp;AH$1&amp;$A145)</f>
        <v>0</v>
      </c>
      <c r="AI145" cm="1">
        <f t="array" aca="1" ref="AI145" ca="1">INDIRECT($A$1&amp;AI$1&amp;$A145)</f>
        <v>0</v>
      </c>
      <c r="AJ145" cm="1">
        <f t="array" aca="1" ref="AJ145" ca="1">INDIRECT($A$1&amp;AJ$1&amp;$A145)</f>
        <v>0</v>
      </c>
      <c r="AK145" cm="1">
        <f t="array" aca="1" ref="AK145" ca="1">INDIRECT($A$1&amp;AK$1&amp;$A145)</f>
        <v>0</v>
      </c>
      <c r="AM145">
        <f t="shared" ca="1" si="18"/>
        <v>0</v>
      </c>
      <c r="AN145">
        <f t="shared" ca="1" si="18"/>
        <v>0</v>
      </c>
      <c r="AO145">
        <f t="shared" ca="1" si="18"/>
        <v>0</v>
      </c>
      <c r="AP145">
        <f t="shared" ca="1" si="18"/>
        <v>0</v>
      </c>
      <c r="AQ145">
        <f t="shared" ca="1" si="18"/>
        <v>1</v>
      </c>
      <c r="AR145">
        <f t="shared" ca="1" si="18"/>
        <v>1</v>
      </c>
      <c r="AS145">
        <f t="shared" ca="1" si="1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0">
        <f t="shared" si="14"/>
        <v>131</v>
      </c>
      <c r="C146" t="str" cm="1">
        <f t="array" aca="1" ref="C146" ca="1">INDIRECT($A$1&amp;C$1&amp;$A146)</f>
        <v>marche_tibga</v>
      </c>
      <c r="D146">
        <f t="shared" ca="1" si="20"/>
        <v>0</v>
      </c>
      <c r="E146">
        <f t="shared" ca="1" si="20"/>
        <v>0</v>
      </c>
      <c r="F146">
        <f t="shared" ca="1" si="20"/>
        <v>0</v>
      </c>
      <c r="G146">
        <f t="shared" ca="1" si="20"/>
        <v>0</v>
      </c>
      <c r="H146">
        <f t="shared" ca="1" si="20"/>
        <v>0</v>
      </c>
      <c r="I146">
        <f t="shared" ca="1" si="20"/>
        <v>0</v>
      </c>
      <c r="J146">
        <f t="shared" ca="1" si="20"/>
        <v>0</v>
      </c>
      <c r="K146">
        <f t="shared" ca="1" si="20"/>
        <v>0</v>
      </c>
      <c r="L146">
        <f t="shared" ca="1" si="20"/>
        <v>0</v>
      </c>
      <c r="M146">
        <f t="shared" ca="1" si="20"/>
        <v>0</v>
      </c>
      <c r="N146">
        <f t="shared" ca="1" si="20"/>
        <v>0</v>
      </c>
      <c r="P146" cm="1">
        <f t="array" aca="1" ref="P146" ca="1">INDIRECT($A$1&amp;P$1&amp;$A146)</f>
        <v>0</v>
      </c>
      <c r="Q146" cm="1">
        <f t="array" aca="1" ref="Q146" ca="1">INDIRECT($A$1&amp;Q$1&amp;$A146)</f>
        <v>0</v>
      </c>
      <c r="R146" cm="1">
        <f t="array" aca="1" ref="R146" ca="1">INDIRECT($A$1&amp;R$1&amp;$A146)</f>
        <v>0</v>
      </c>
      <c r="S146" t="str" cm="1">
        <f t="array" aca="1" ref="S146" ca="1">INDIRECT($A$1&amp;S$1&amp;$A146)</f>
        <v>disponible</v>
      </c>
      <c r="T146" t="str" cm="1">
        <f t="array" aca="1" ref="T146" ca="1">INDIRECT($A$1&amp;T$1&amp;$A146)</f>
        <v>disponible</v>
      </c>
      <c r="U146" t="str" cm="1">
        <f t="array" aca="1" ref="U146" ca="1">INDIRECT($A$1&amp;U$1&amp;$A146)</f>
        <v>disponible</v>
      </c>
      <c r="V146" t="str" cm="1">
        <f t="array" aca="1" ref="V146" ca="1">INDIRECT($A$1&amp;V$1&amp;$A146)</f>
        <v>disponible</v>
      </c>
      <c r="W146" cm="1">
        <f t="array" aca="1" ref="W146" ca="1">INDIRECT($A$1&amp;W$1&amp;$A146)</f>
        <v>0</v>
      </c>
      <c r="X146" cm="1">
        <f t="array" aca="1" ref="X146" ca="1">INDIRECT($A$1&amp;X$1&amp;$A146)</f>
        <v>0</v>
      </c>
      <c r="Y146" cm="1">
        <f t="array" aca="1" ref="Y146" ca="1">INDIRECT($A$1&amp;Y$1&amp;$A146)</f>
        <v>0</v>
      </c>
      <c r="Z146" cm="1">
        <f t="array" aca="1" ref="Z146" ca="1">INDIRECT($A$1&amp;Z$1&amp;$A146)</f>
        <v>0</v>
      </c>
      <c r="AA146" cm="1">
        <f t="array" aca="1" ref="AA146" ca="1">INDIRECT($A$1&amp;AA$1&amp;$A146)</f>
        <v>0</v>
      </c>
      <c r="AB146" cm="1">
        <f t="array" aca="1" ref="AB146" ca="1">INDIRECT($A$1&amp;AB$1&amp;$A146)</f>
        <v>0</v>
      </c>
      <c r="AC146" cm="1">
        <f t="array" aca="1" ref="AC146" ca="1">INDIRECT($A$1&amp;AC$1&amp;$A146)</f>
        <v>0</v>
      </c>
      <c r="AD146" cm="1">
        <f t="array" aca="1" ref="AD146" ca="1">INDIRECT($A$1&amp;AD$1&amp;$A146)</f>
        <v>0</v>
      </c>
      <c r="AE146" cm="1">
        <f t="array" aca="1" ref="AE146" ca="1">INDIRECT($A$1&amp;AE$1&amp;$A146)</f>
        <v>0</v>
      </c>
      <c r="AF146" cm="1">
        <f t="array" aca="1" ref="AF146" ca="1">INDIRECT($A$1&amp;AF$1&amp;$A146)</f>
        <v>0</v>
      </c>
      <c r="AG146" cm="1">
        <f t="array" aca="1" ref="AG146" ca="1">INDIRECT($A$1&amp;AG$1&amp;$A146)</f>
        <v>0</v>
      </c>
      <c r="AH146" cm="1">
        <f t="array" aca="1" ref="AH146" ca="1">INDIRECT($A$1&amp;AH$1&amp;$A146)</f>
        <v>0</v>
      </c>
      <c r="AI146" t="str" cm="1">
        <f t="array" aca="1" ref="AI146" ca="1">INDIRECT($A$1&amp;AI$1&amp;$A146)</f>
        <v>disponible</v>
      </c>
      <c r="AJ146" cm="1">
        <f t="array" aca="1" ref="AJ146" ca="1">INDIRECT($A$1&amp;AJ$1&amp;$A146)</f>
        <v>0</v>
      </c>
      <c r="AK146" t="str" cm="1">
        <f t="array" aca="1" ref="AK146" ca="1">INDIRECT($A$1&amp;AK$1&amp;$A146)</f>
        <v>disponible</v>
      </c>
      <c r="AM146">
        <f t="shared" ca="1" si="18"/>
        <v>0</v>
      </c>
      <c r="AN146">
        <f t="shared" ca="1" si="18"/>
        <v>0</v>
      </c>
      <c r="AO146">
        <f t="shared" ca="1" si="18"/>
        <v>0</v>
      </c>
      <c r="AP146">
        <f t="shared" ca="1" si="18"/>
        <v>0</v>
      </c>
      <c r="AQ146">
        <f t="shared" ca="1" si="18"/>
        <v>0</v>
      </c>
      <c r="AR146">
        <f t="shared" ca="1" si="18"/>
        <v>0</v>
      </c>
      <c r="AS146">
        <f t="shared" ca="1" si="1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0">
        <f t="shared" si="14"/>
        <v>132</v>
      </c>
      <c r="C147" t="str" cm="1">
        <f t="array" aca="1" ref="C147" ca="1">INDIRECT($A$1&amp;C$1&amp;$A147)</f>
        <v>marche_tibga</v>
      </c>
      <c r="D147">
        <f t="shared" ca="1" si="20"/>
        <v>0</v>
      </c>
      <c r="E147">
        <f t="shared" ca="1" si="20"/>
        <v>0</v>
      </c>
      <c r="F147">
        <f t="shared" ca="1" si="20"/>
        <v>0</v>
      </c>
      <c r="G147">
        <f t="shared" ca="1" si="20"/>
        <v>0</v>
      </c>
      <c r="H147">
        <f t="shared" ca="1" si="20"/>
        <v>0</v>
      </c>
      <c r="I147">
        <f t="shared" ca="1" si="20"/>
        <v>0</v>
      </c>
      <c r="J147">
        <f t="shared" ca="1" si="20"/>
        <v>0</v>
      </c>
      <c r="K147">
        <f t="shared" ca="1" si="20"/>
        <v>0</v>
      </c>
      <c r="L147">
        <f t="shared" ca="1" si="20"/>
        <v>0</v>
      </c>
      <c r="M147">
        <f t="shared" ca="1" si="20"/>
        <v>0</v>
      </c>
      <c r="N147">
        <f t="shared" ca="1" si="20"/>
        <v>0</v>
      </c>
      <c r="P147" t="str" cm="1">
        <f t="array" aca="1" ref="P147" ca="1">INDIRECT($A$1&amp;P$1&amp;$A147)</f>
        <v>disponible</v>
      </c>
      <c r="Q147" cm="1">
        <f t="array" aca="1" ref="Q147" ca="1">INDIRECT($A$1&amp;Q$1&amp;$A147)</f>
        <v>0</v>
      </c>
      <c r="R147" t="str" cm="1">
        <f t="array" aca="1" ref="R147" ca="1">INDIRECT($A$1&amp;R$1&amp;$A147)</f>
        <v>disponible</v>
      </c>
      <c r="S147" t="str" cm="1">
        <f t="array" aca="1" ref="S147" ca="1">INDIRECT($A$1&amp;S$1&amp;$A147)</f>
        <v>disponible</v>
      </c>
      <c r="T147" t="str" cm="1">
        <f t="array" aca="1" ref="T147" ca="1">INDIRECT($A$1&amp;T$1&amp;$A147)</f>
        <v>disponible</v>
      </c>
      <c r="U147" t="str" cm="1">
        <f t="array" aca="1" ref="U147" ca="1">INDIRECT($A$1&amp;U$1&amp;$A147)</f>
        <v>disponible</v>
      </c>
      <c r="V147" t="str" cm="1">
        <f t="array" aca="1" ref="V147" ca="1">INDIRECT($A$1&amp;V$1&amp;$A147)</f>
        <v>disponible</v>
      </c>
      <c r="W147" cm="1">
        <f t="array" aca="1" ref="W147" ca="1">INDIRECT($A$1&amp;W$1&amp;$A147)</f>
        <v>0</v>
      </c>
      <c r="X147" cm="1">
        <f t="array" aca="1" ref="X147" ca="1">INDIRECT($A$1&amp;X$1&amp;$A147)</f>
        <v>0</v>
      </c>
      <c r="Y147" cm="1">
        <f t="array" aca="1" ref="Y147" ca="1">INDIRECT($A$1&amp;Y$1&amp;$A147)</f>
        <v>0</v>
      </c>
      <c r="Z147" cm="1">
        <f t="array" aca="1" ref="Z147" ca="1">INDIRECT($A$1&amp;Z$1&amp;$A147)</f>
        <v>0</v>
      </c>
      <c r="AA147" cm="1">
        <f t="array" aca="1" ref="AA147" ca="1">INDIRECT($A$1&amp;AA$1&amp;$A147)</f>
        <v>0</v>
      </c>
      <c r="AB147" cm="1">
        <f t="array" aca="1" ref="AB147" ca="1">INDIRECT($A$1&amp;AB$1&amp;$A147)</f>
        <v>0</v>
      </c>
      <c r="AC147" t="str" cm="1">
        <f t="array" aca="1" ref="AC147" ca="1">INDIRECT($A$1&amp;AC$1&amp;$A147)</f>
        <v>disponible</v>
      </c>
      <c r="AD147" t="str" cm="1">
        <f t="array" aca="1" ref="AD147" ca="1">INDIRECT($A$1&amp;AD$1&amp;$A147)</f>
        <v>peudisponible</v>
      </c>
      <c r="AE147" t="str" cm="1">
        <f t="array" aca="1" ref="AE147" ca="1">INDIRECT($A$1&amp;AE$1&amp;$A147)</f>
        <v>peudisponible</v>
      </c>
      <c r="AF147" t="str" cm="1">
        <f t="array" aca="1" ref="AF147" ca="1">INDIRECT($A$1&amp;AF$1&amp;$A147)</f>
        <v>disponible</v>
      </c>
      <c r="AG147" t="str" cm="1">
        <f t="array" aca="1" ref="AG147" ca="1">INDIRECT($A$1&amp;AG$1&amp;$A147)</f>
        <v>peudisponible</v>
      </c>
      <c r="AH147" cm="1">
        <f t="array" aca="1" ref="AH147" ca="1">INDIRECT($A$1&amp;AH$1&amp;$A147)</f>
        <v>0</v>
      </c>
      <c r="AI147" t="str" cm="1">
        <f t="array" aca="1" ref="AI147" ca="1">INDIRECT($A$1&amp;AI$1&amp;$A147)</f>
        <v>disponible</v>
      </c>
      <c r="AJ147" cm="1">
        <f t="array" aca="1" ref="AJ147" ca="1">INDIRECT($A$1&amp;AJ$1&amp;$A147)</f>
        <v>0</v>
      </c>
      <c r="AK147" t="str" cm="1">
        <f t="array" aca="1" ref="AK147" ca="1">INDIRECT($A$1&amp;AK$1&amp;$A147)</f>
        <v>disponible</v>
      </c>
      <c r="AM147">
        <f t="shared" ca="1" si="18"/>
        <v>0</v>
      </c>
      <c r="AN147">
        <f t="shared" ca="1" si="18"/>
        <v>0</v>
      </c>
      <c r="AO147">
        <f t="shared" ca="1" si="18"/>
        <v>0</v>
      </c>
      <c r="AP147">
        <f t="shared" ca="1" si="18"/>
        <v>0</v>
      </c>
      <c r="AQ147">
        <f t="shared" ca="1" si="18"/>
        <v>0</v>
      </c>
      <c r="AR147">
        <f t="shared" ca="1" si="18"/>
        <v>0</v>
      </c>
      <c r="AS147">
        <f t="shared" ca="1" si="18"/>
        <v>0</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0">
        <f t="shared" si="14"/>
        <v>133</v>
      </c>
      <c r="C148" t="str" cm="1">
        <f t="array" aca="1" ref="C148" ca="1">INDIRECT($A$1&amp;C$1&amp;$A148)</f>
        <v>marche_tibga</v>
      </c>
      <c r="D148">
        <f t="shared" ca="1" si="20"/>
        <v>0</v>
      </c>
      <c r="E148">
        <f t="shared" ca="1" si="20"/>
        <v>0</v>
      </c>
      <c r="F148">
        <f t="shared" ca="1" si="20"/>
        <v>0</v>
      </c>
      <c r="G148">
        <f t="shared" ca="1" si="20"/>
        <v>0</v>
      </c>
      <c r="H148">
        <f t="shared" ca="1" si="20"/>
        <v>0</v>
      </c>
      <c r="I148">
        <f t="shared" ca="1" si="20"/>
        <v>0</v>
      </c>
      <c r="J148">
        <f t="shared" ca="1" si="20"/>
        <v>0</v>
      </c>
      <c r="K148">
        <f t="shared" ca="1" si="20"/>
        <v>0</v>
      </c>
      <c r="L148">
        <f t="shared" ca="1" si="20"/>
        <v>0</v>
      </c>
      <c r="M148">
        <f t="shared" ca="1" si="20"/>
        <v>0</v>
      </c>
      <c r="N148">
        <f t="shared" ca="1" si="20"/>
        <v>0</v>
      </c>
      <c r="P148" t="str" cm="1">
        <f t="array" aca="1" ref="P148" ca="1">INDIRECT($A$1&amp;P$1&amp;$A148)</f>
        <v>disponible</v>
      </c>
      <c r="Q148" cm="1">
        <f t="array" aca="1" ref="Q148" ca="1">INDIRECT($A$1&amp;Q$1&amp;$A148)</f>
        <v>0</v>
      </c>
      <c r="R148" t="str" cm="1">
        <f t="array" aca="1" ref="R148" ca="1">INDIRECT($A$1&amp;R$1&amp;$A148)</f>
        <v>disponible</v>
      </c>
      <c r="S148" cm="1">
        <f t="array" aca="1" ref="S148" ca="1">INDIRECT($A$1&amp;S$1&amp;$A148)</f>
        <v>0</v>
      </c>
      <c r="T148" cm="1">
        <f t="array" aca="1" ref="T148" ca="1">INDIRECT($A$1&amp;T$1&amp;$A148)</f>
        <v>0</v>
      </c>
      <c r="U148" cm="1">
        <f t="array" aca="1" ref="U148" ca="1">INDIRECT($A$1&amp;U$1&amp;$A148)</f>
        <v>0</v>
      </c>
      <c r="V148" cm="1">
        <f t="array" aca="1" ref="V148" ca="1">INDIRECT($A$1&amp;V$1&amp;$A148)</f>
        <v>0</v>
      </c>
      <c r="W148" cm="1">
        <f t="array" aca="1" ref="W148" ca="1">INDIRECT($A$1&amp;W$1&amp;$A148)</f>
        <v>0</v>
      </c>
      <c r="X148" cm="1">
        <f t="array" aca="1" ref="X148" ca="1">INDIRECT($A$1&amp;X$1&amp;$A148)</f>
        <v>0</v>
      </c>
      <c r="Y148" cm="1">
        <f t="array" aca="1" ref="Y148" ca="1">INDIRECT($A$1&amp;Y$1&amp;$A148)</f>
        <v>0</v>
      </c>
      <c r="Z148" t="str" cm="1">
        <f t="array" aca="1" ref="Z148" ca="1">INDIRECT($A$1&amp;Z$1&amp;$A148)</f>
        <v>disponible</v>
      </c>
      <c r="AA148" t="str" cm="1">
        <f t="array" aca="1" ref="AA148" ca="1">INDIRECT($A$1&amp;AA$1&amp;$A148)</f>
        <v>disponible</v>
      </c>
      <c r="AB148" t="str" cm="1">
        <f t="array" aca="1" ref="AB148" ca="1">INDIRECT($A$1&amp;AB$1&amp;$A148)</f>
        <v>disponible</v>
      </c>
      <c r="AC148" t="str" cm="1">
        <f t="array" aca="1" ref="AC148" ca="1">INDIRECT($A$1&amp;AC$1&amp;$A148)</f>
        <v>disponible</v>
      </c>
      <c r="AD148" t="str" cm="1">
        <f t="array" aca="1" ref="AD148" ca="1">INDIRECT($A$1&amp;AD$1&amp;$A148)</f>
        <v>disponible</v>
      </c>
      <c r="AE148" t="str" cm="1">
        <f t="array" aca="1" ref="AE148" ca="1">INDIRECT($A$1&amp;AE$1&amp;$A148)</f>
        <v>disponible</v>
      </c>
      <c r="AF148" t="str" cm="1">
        <f t="array" aca="1" ref="AF148" ca="1">INDIRECT($A$1&amp;AF$1&amp;$A148)</f>
        <v>disponible</v>
      </c>
      <c r="AG148" t="str" cm="1">
        <f t="array" aca="1" ref="AG148" ca="1">INDIRECT($A$1&amp;AG$1&amp;$A148)</f>
        <v>disponible</v>
      </c>
      <c r="AH148" cm="1">
        <f t="array" aca="1" ref="AH148" ca="1">INDIRECT($A$1&amp;AH$1&amp;$A148)</f>
        <v>0</v>
      </c>
      <c r="AI148" cm="1">
        <f t="array" aca="1" ref="AI148" ca="1">INDIRECT($A$1&amp;AI$1&amp;$A148)</f>
        <v>0</v>
      </c>
      <c r="AJ148" t="str" cm="1">
        <f t="array" aca="1" ref="AJ148" ca="1">INDIRECT($A$1&amp;AJ$1&amp;$A148)</f>
        <v>disponible</v>
      </c>
      <c r="AK148" t="str" cm="1">
        <f t="array" aca="1" ref="AK148" ca="1">INDIRECT($A$1&amp;AK$1&amp;$A148)</f>
        <v>disponible</v>
      </c>
      <c r="AM148">
        <f t="shared" ca="1" si="18"/>
        <v>0</v>
      </c>
      <c r="AN148">
        <f t="shared" ca="1" si="18"/>
        <v>0</v>
      </c>
      <c r="AO148">
        <f t="shared" ca="1" si="18"/>
        <v>0</v>
      </c>
      <c r="AP148">
        <f t="shared" ca="1" si="18"/>
        <v>0</v>
      </c>
      <c r="AQ148">
        <f t="shared" ca="1" si="18"/>
        <v>0</v>
      </c>
      <c r="AR148">
        <f t="shared" ca="1" si="18"/>
        <v>0</v>
      </c>
      <c r="AS148">
        <f t="shared" ca="1" si="18"/>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0">
        <f t="shared" si="14"/>
        <v>134</v>
      </c>
      <c r="C149" t="str" cm="1">
        <f t="array" aca="1" ref="C149" ca="1">INDIRECT($A$1&amp;C$1&amp;$A149)</f>
        <v>marche_tibga</v>
      </c>
      <c r="D149">
        <f t="shared" ca="1" si="20"/>
        <v>0</v>
      </c>
      <c r="E149">
        <f t="shared" ca="1" si="20"/>
        <v>0</v>
      </c>
      <c r="F149">
        <f t="shared" ca="1" si="20"/>
        <v>0</v>
      </c>
      <c r="G149">
        <f t="shared" ca="1" si="20"/>
        <v>0</v>
      </c>
      <c r="H149">
        <f t="shared" ca="1" si="20"/>
        <v>0</v>
      </c>
      <c r="I149">
        <f t="shared" ca="1" si="20"/>
        <v>0</v>
      </c>
      <c r="J149">
        <f t="shared" ca="1" si="20"/>
        <v>0</v>
      </c>
      <c r="K149">
        <f t="shared" ca="1" si="20"/>
        <v>0</v>
      </c>
      <c r="L149">
        <f t="shared" ca="1" si="20"/>
        <v>0</v>
      </c>
      <c r="M149">
        <f t="shared" ca="1" si="20"/>
        <v>0</v>
      </c>
      <c r="N149">
        <f t="shared" ca="1" si="20"/>
        <v>0</v>
      </c>
      <c r="P149" t="str" cm="1">
        <f t="array" aca="1" ref="P149" ca="1">INDIRECT($A$1&amp;P$1&amp;$A149)</f>
        <v>disponible</v>
      </c>
      <c r="Q149" cm="1">
        <f t="array" aca="1" ref="Q149" ca="1">INDIRECT($A$1&amp;Q$1&amp;$A149)</f>
        <v>0</v>
      </c>
      <c r="R149" cm="1">
        <f t="array" aca="1" ref="R149" ca="1">INDIRECT($A$1&amp;R$1&amp;$A149)</f>
        <v>0</v>
      </c>
      <c r="S149" cm="1">
        <f t="array" aca="1" ref="S149" ca="1">INDIRECT($A$1&amp;S$1&amp;$A149)</f>
        <v>0</v>
      </c>
      <c r="T149" cm="1">
        <f t="array" aca="1" ref="T149" ca="1">INDIRECT($A$1&amp;T$1&amp;$A149)</f>
        <v>0</v>
      </c>
      <c r="U149" cm="1">
        <f t="array" aca="1" ref="U149" ca="1">INDIRECT($A$1&amp;U$1&amp;$A149)</f>
        <v>0</v>
      </c>
      <c r="V149" cm="1">
        <f t="array" aca="1" ref="V149" ca="1">INDIRECT($A$1&amp;V$1&amp;$A149)</f>
        <v>0</v>
      </c>
      <c r="W149" cm="1">
        <f t="array" aca="1" ref="W149" ca="1">INDIRECT($A$1&amp;W$1&amp;$A149)</f>
        <v>0</v>
      </c>
      <c r="X149" cm="1">
        <f t="array" aca="1" ref="X149" ca="1">INDIRECT($A$1&amp;X$1&amp;$A149)</f>
        <v>0</v>
      </c>
      <c r="Y149" cm="1">
        <f t="array" aca="1" ref="Y149" ca="1">INDIRECT($A$1&amp;Y$1&amp;$A149)</f>
        <v>0</v>
      </c>
      <c r="Z149" t="str" cm="1">
        <f t="array" aca="1" ref="Z149" ca="1">INDIRECT($A$1&amp;Z$1&amp;$A149)</f>
        <v>disponible</v>
      </c>
      <c r="AA149" t="str" cm="1">
        <f t="array" aca="1" ref="AA149" ca="1">INDIRECT($A$1&amp;AA$1&amp;$A149)</f>
        <v>disponible</v>
      </c>
      <c r="AB149" t="str" cm="1">
        <f t="array" aca="1" ref="AB149" ca="1">INDIRECT($A$1&amp;AB$1&amp;$A149)</f>
        <v>disponible</v>
      </c>
      <c r="AC149" t="str" cm="1">
        <f t="array" aca="1" ref="AC149" ca="1">INDIRECT($A$1&amp;AC$1&amp;$A149)</f>
        <v>disponible</v>
      </c>
      <c r="AD149" t="str" cm="1">
        <f t="array" aca="1" ref="AD149" ca="1">INDIRECT($A$1&amp;AD$1&amp;$A149)</f>
        <v>disponible</v>
      </c>
      <c r="AE149" t="str" cm="1">
        <f t="array" aca="1" ref="AE149" ca="1">INDIRECT($A$1&amp;AE$1&amp;$A149)</f>
        <v>disponible</v>
      </c>
      <c r="AF149" t="str" cm="1">
        <f t="array" aca="1" ref="AF149" ca="1">INDIRECT($A$1&amp;AF$1&amp;$A149)</f>
        <v>disponible</v>
      </c>
      <c r="AG149" t="str" cm="1">
        <f t="array" aca="1" ref="AG149" ca="1">INDIRECT($A$1&amp;AG$1&amp;$A149)</f>
        <v>disponible</v>
      </c>
      <c r="AH149" cm="1">
        <f t="array" aca="1" ref="AH149" ca="1">INDIRECT($A$1&amp;AH$1&amp;$A149)</f>
        <v>0</v>
      </c>
      <c r="AI149" cm="1">
        <f t="array" aca="1" ref="AI149" ca="1">INDIRECT($A$1&amp;AI$1&amp;$A149)</f>
        <v>0</v>
      </c>
      <c r="AJ149" cm="1">
        <f t="array" aca="1" ref="AJ149" ca="1">INDIRECT($A$1&amp;AJ$1&amp;$A149)</f>
        <v>0</v>
      </c>
      <c r="AK149" cm="1">
        <f t="array" aca="1" ref="AK149" ca="1">INDIRECT($A$1&amp;AK$1&amp;$A149)</f>
        <v>0</v>
      </c>
      <c r="AM149">
        <f t="shared" ca="1" si="18"/>
        <v>0</v>
      </c>
      <c r="AN149">
        <f t="shared" ca="1" si="18"/>
        <v>0</v>
      </c>
      <c r="AO149">
        <f t="shared" ca="1" si="18"/>
        <v>0</v>
      </c>
      <c r="AP149">
        <f t="shared" ca="1" si="18"/>
        <v>0</v>
      </c>
      <c r="AQ149">
        <f t="shared" ca="1" si="18"/>
        <v>0</v>
      </c>
      <c r="AR149">
        <f t="shared" ca="1" si="18"/>
        <v>0</v>
      </c>
      <c r="AS149">
        <f t="shared" ca="1" si="18"/>
        <v>0</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0">
        <f t="shared" si="14"/>
        <v>135</v>
      </c>
      <c r="C150" t="str" cm="1">
        <f t="array" aca="1" ref="C150" ca="1">INDIRECT($A$1&amp;C$1&amp;$A150)</f>
        <v>marche_tibga</v>
      </c>
      <c r="D150">
        <f t="shared" ca="1" si="20"/>
        <v>0</v>
      </c>
      <c r="E150">
        <f t="shared" ca="1" si="20"/>
        <v>0</v>
      </c>
      <c r="F150">
        <f t="shared" ca="1" si="20"/>
        <v>0</v>
      </c>
      <c r="G150">
        <f t="shared" ca="1" si="20"/>
        <v>0</v>
      </c>
      <c r="H150">
        <f t="shared" ca="1" si="20"/>
        <v>0</v>
      </c>
      <c r="I150">
        <f t="shared" ca="1" si="20"/>
        <v>0</v>
      </c>
      <c r="J150">
        <f t="shared" ca="1" si="20"/>
        <v>0</v>
      </c>
      <c r="K150">
        <f t="shared" ca="1" si="20"/>
        <v>0</v>
      </c>
      <c r="L150">
        <f t="shared" ca="1" si="20"/>
        <v>0</v>
      </c>
      <c r="M150">
        <f t="shared" ca="1" si="20"/>
        <v>0</v>
      </c>
      <c r="N150">
        <f t="shared" ca="1" si="20"/>
        <v>0</v>
      </c>
      <c r="P150" t="str" cm="1">
        <f t="array" aca="1" ref="P150" ca="1">INDIRECT($A$1&amp;P$1&amp;$A150)</f>
        <v>disponible</v>
      </c>
      <c r="Q150" cm="1">
        <f t="array" aca="1" ref="Q150" ca="1">INDIRECT($A$1&amp;Q$1&amp;$A150)</f>
        <v>0</v>
      </c>
      <c r="R150" cm="1">
        <f t="array" aca="1" ref="R150" ca="1">INDIRECT($A$1&amp;R$1&amp;$A150)</f>
        <v>0</v>
      </c>
      <c r="S150" cm="1">
        <f t="array" aca="1" ref="S150" ca="1">INDIRECT($A$1&amp;S$1&amp;$A150)</f>
        <v>0</v>
      </c>
      <c r="T150" cm="1">
        <f t="array" aca="1" ref="T150" ca="1">INDIRECT($A$1&amp;T$1&amp;$A150)</f>
        <v>0</v>
      </c>
      <c r="U150" cm="1">
        <f t="array" aca="1" ref="U150" ca="1">INDIRECT($A$1&amp;U$1&amp;$A150)</f>
        <v>0</v>
      </c>
      <c r="V150" cm="1">
        <f t="array" aca="1" ref="V150" ca="1">INDIRECT($A$1&amp;V$1&amp;$A150)</f>
        <v>0</v>
      </c>
      <c r="W150" cm="1">
        <f t="array" aca="1" ref="W150" ca="1">INDIRECT($A$1&amp;W$1&amp;$A150)</f>
        <v>0</v>
      </c>
      <c r="X150" cm="1">
        <f t="array" aca="1" ref="X150" ca="1">INDIRECT($A$1&amp;X$1&amp;$A150)</f>
        <v>0</v>
      </c>
      <c r="Y150" cm="1">
        <f t="array" aca="1" ref="Y150" ca="1">INDIRECT($A$1&amp;Y$1&amp;$A150)</f>
        <v>0</v>
      </c>
      <c r="Z150" t="str" cm="1">
        <f t="array" aca="1" ref="Z150" ca="1">INDIRECT($A$1&amp;Z$1&amp;$A150)</f>
        <v>disponible</v>
      </c>
      <c r="AA150" t="str" cm="1">
        <f t="array" aca="1" ref="AA150" ca="1">INDIRECT($A$1&amp;AA$1&amp;$A150)</f>
        <v>disponible</v>
      </c>
      <c r="AB150" t="str" cm="1">
        <f t="array" aca="1" ref="AB150" ca="1">INDIRECT($A$1&amp;AB$1&amp;$A150)</f>
        <v>disponible</v>
      </c>
      <c r="AC150" t="str" cm="1">
        <f t="array" aca="1" ref="AC150" ca="1">INDIRECT($A$1&amp;AC$1&amp;$A150)</f>
        <v>disponible</v>
      </c>
      <c r="AD150" t="str" cm="1">
        <f t="array" aca="1" ref="AD150" ca="1">INDIRECT($A$1&amp;AD$1&amp;$A150)</f>
        <v>disponible</v>
      </c>
      <c r="AE150" t="str" cm="1">
        <f t="array" aca="1" ref="AE150" ca="1">INDIRECT($A$1&amp;AE$1&amp;$A150)</f>
        <v>disponible</v>
      </c>
      <c r="AF150" t="str" cm="1">
        <f t="array" aca="1" ref="AF150" ca="1">INDIRECT($A$1&amp;AF$1&amp;$A150)</f>
        <v>disponible</v>
      </c>
      <c r="AG150" t="str" cm="1">
        <f t="array" aca="1" ref="AG150" ca="1">INDIRECT($A$1&amp;AG$1&amp;$A150)</f>
        <v>disponible</v>
      </c>
      <c r="AH150" cm="1">
        <f t="array" aca="1" ref="AH150" ca="1">INDIRECT($A$1&amp;AH$1&amp;$A150)</f>
        <v>0</v>
      </c>
      <c r="AI150" cm="1">
        <f t="array" aca="1" ref="AI150" ca="1">INDIRECT($A$1&amp;AI$1&amp;$A150)</f>
        <v>0</v>
      </c>
      <c r="AJ150" t="str" cm="1">
        <f t="array" aca="1" ref="AJ150" ca="1">INDIRECT($A$1&amp;AJ$1&amp;$A150)</f>
        <v>disponible</v>
      </c>
      <c r="AK150" cm="1">
        <f t="array" aca="1" ref="AK150" ca="1">INDIRECT($A$1&amp;AK$1&amp;$A150)</f>
        <v>0</v>
      </c>
      <c r="AM150">
        <f t="shared" ca="1" si="18"/>
        <v>0</v>
      </c>
      <c r="AN150">
        <f t="shared" ca="1" si="18"/>
        <v>0</v>
      </c>
      <c r="AO150">
        <f t="shared" ca="1" si="18"/>
        <v>0</v>
      </c>
      <c r="AP150">
        <f t="shared" ca="1" si="18"/>
        <v>0</v>
      </c>
      <c r="AQ150">
        <f t="shared" ca="1" si="18"/>
        <v>0</v>
      </c>
      <c r="AR150">
        <f t="shared" ca="1" si="18"/>
        <v>0</v>
      </c>
      <c r="AS150">
        <f t="shared" ca="1" si="18"/>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0">
        <f t="shared" si="14"/>
        <v>136</v>
      </c>
      <c r="C151" t="str" cm="1">
        <f t="array" aca="1" ref="C151" ca="1">INDIRECT($A$1&amp;C$1&amp;$A151)</f>
        <v>marche_tibga</v>
      </c>
      <c r="D151">
        <f t="shared" ca="1" si="20"/>
        <v>0</v>
      </c>
      <c r="E151">
        <f t="shared" ca="1" si="20"/>
        <v>0</v>
      </c>
      <c r="F151">
        <f t="shared" ref="F151:N151" ca="1" si="21">IF(SUM(INDIRECT($A$1&amp;F$1&amp;$A151),INDIRECT($A$1&amp;F$2&amp;$A151),INDIRECT($A$1&amp;F$3&amp;$A151))&gt;0,1,0)</f>
        <v>0</v>
      </c>
      <c r="G151">
        <f t="shared" ca="1" si="21"/>
        <v>0</v>
      </c>
      <c r="H151">
        <f t="shared" ca="1" si="21"/>
        <v>0</v>
      </c>
      <c r="I151">
        <f t="shared" ca="1" si="21"/>
        <v>0</v>
      </c>
      <c r="J151">
        <f t="shared" ca="1" si="21"/>
        <v>0</v>
      </c>
      <c r="K151">
        <f t="shared" ca="1" si="21"/>
        <v>0</v>
      </c>
      <c r="L151">
        <f t="shared" ca="1" si="21"/>
        <v>0</v>
      </c>
      <c r="M151">
        <f t="shared" ca="1" si="21"/>
        <v>0</v>
      </c>
      <c r="N151">
        <f t="shared" ca="1" si="21"/>
        <v>0</v>
      </c>
      <c r="P151" cm="1">
        <f t="array" aca="1" ref="P151" ca="1">INDIRECT($A$1&amp;P$1&amp;$A151)</f>
        <v>0</v>
      </c>
      <c r="Q151" cm="1">
        <f t="array" aca="1" ref="Q151" ca="1">INDIRECT($A$1&amp;Q$1&amp;$A151)</f>
        <v>0</v>
      </c>
      <c r="R151" t="str" cm="1">
        <f t="array" aca="1" ref="R151" ca="1">INDIRECT($A$1&amp;R$1&amp;$A151)</f>
        <v>disponible</v>
      </c>
      <c r="S151" cm="1">
        <f t="array" aca="1" ref="S151" ca="1">INDIRECT($A$1&amp;S$1&amp;$A151)</f>
        <v>0</v>
      </c>
      <c r="T151" cm="1">
        <f t="array" aca="1" ref="T151" ca="1">INDIRECT($A$1&amp;T$1&amp;$A151)</f>
        <v>0</v>
      </c>
      <c r="U151" cm="1">
        <f t="array" aca="1" ref="U151" ca="1">INDIRECT($A$1&amp;U$1&amp;$A151)</f>
        <v>0</v>
      </c>
      <c r="V151" cm="1">
        <f t="array" aca="1" ref="V151" ca="1">INDIRECT($A$1&amp;V$1&amp;$A151)</f>
        <v>0</v>
      </c>
      <c r="W151" cm="1">
        <f t="array" aca="1" ref="W151" ca="1">INDIRECT($A$1&amp;W$1&amp;$A151)</f>
        <v>0</v>
      </c>
      <c r="X151" cm="1">
        <f t="array" aca="1" ref="X151" ca="1">INDIRECT($A$1&amp;X$1&amp;$A151)</f>
        <v>0</v>
      </c>
      <c r="Y151" cm="1">
        <f t="array" aca="1" ref="Y151" ca="1">INDIRECT($A$1&amp;Y$1&amp;$A151)</f>
        <v>0</v>
      </c>
      <c r="Z151" t="str" cm="1">
        <f t="array" aca="1" ref="Z151" ca="1">INDIRECT($A$1&amp;Z$1&amp;$A151)</f>
        <v>disponible</v>
      </c>
      <c r="AA151" t="str" cm="1">
        <f t="array" aca="1" ref="AA151" ca="1">INDIRECT($A$1&amp;AA$1&amp;$A151)</f>
        <v>disponible</v>
      </c>
      <c r="AB151" cm="1">
        <f t="array" aca="1" ref="AB151" ca="1">INDIRECT($A$1&amp;AB$1&amp;$A151)</f>
        <v>0</v>
      </c>
      <c r="AC151" cm="1">
        <f t="array" aca="1" ref="AC151" ca="1">INDIRECT($A$1&amp;AC$1&amp;$A151)</f>
        <v>0</v>
      </c>
      <c r="AD151" cm="1">
        <f t="array" aca="1" ref="AD151" ca="1">INDIRECT($A$1&amp;AD$1&amp;$A151)</f>
        <v>0</v>
      </c>
      <c r="AE151" cm="1">
        <f t="array" aca="1" ref="AE151" ca="1">INDIRECT($A$1&amp;AE$1&amp;$A151)</f>
        <v>0</v>
      </c>
      <c r="AF151" cm="1">
        <f t="array" aca="1" ref="AF151" ca="1">INDIRECT($A$1&amp;AF$1&amp;$A151)</f>
        <v>0</v>
      </c>
      <c r="AG151" cm="1">
        <f t="array" aca="1" ref="AG151" ca="1">INDIRECT($A$1&amp;AG$1&amp;$A151)</f>
        <v>0</v>
      </c>
      <c r="AH151" cm="1">
        <f t="array" aca="1" ref="AH151" ca="1">INDIRECT($A$1&amp;AH$1&amp;$A151)</f>
        <v>0</v>
      </c>
      <c r="AI151" t="str" cm="1">
        <f t="array" aca="1" ref="AI151" ca="1">INDIRECT($A$1&amp;AI$1&amp;$A151)</f>
        <v>peudisponible</v>
      </c>
      <c r="AJ151" t="str" cm="1">
        <f t="array" aca="1" ref="AJ151" ca="1">INDIRECT($A$1&amp;AJ$1&amp;$A151)</f>
        <v>disponible</v>
      </c>
      <c r="AK151" cm="1">
        <f t="array" aca="1" ref="AK151" ca="1">INDIRECT($A$1&amp;AK$1&amp;$A151)</f>
        <v>0</v>
      </c>
      <c r="AM151">
        <f t="shared" ca="1" si="18"/>
        <v>0</v>
      </c>
      <c r="AN151">
        <f t="shared" ca="1" si="18"/>
        <v>0</v>
      </c>
      <c r="AO151">
        <f t="shared" ca="1" si="18"/>
        <v>0</v>
      </c>
      <c r="AP151">
        <f t="shared" ca="1" si="18"/>
        <v>0</v>
      </c>
      <c r="AQ151">
        <f t="shared" ca="1" si="18"/>
        <v>0</v>
      </c>
      <c r="AR151">
        <f t="shared" ca="1" si="18"/>
        <v>0</v>
      </c>
      <c r="AS151">
        <f t="shared" ca="1" si="18"/>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0">
        <f t="shared" si="14"/>
        <v>137</v>
      </c>
      <c r="C152" t="str" cm="1">
        <f t="array" aca="1" ref="C152" ca="1">INDIRECT($A$1&amp;C$1&amp;$A152)</f>
        <v>marche_tibga</v>
      </c>
      <c r="D152">
        <f t="shared" ref="D152:N175" ca="1" si="22">IF(SUM(INDIRECT($A$1&amp;D$1&amp;$A152),INDIRECT($A$1&amp;D$2&amp;$A152),INDIRECT($A$1&amp;D$3&amp;$A152))&gt;0,1,0)</f>
        <v>0</v>
      </c>
      <c r="E152">
        <f t="shared" ca="1" si="22"/>
        <v>0</v>
      </c>
      <c r="F152">
        <f t="shared" ca="1" si="22"/>
        <v>0</v>
      </c>
      <c r="G152">
        <f t="shared" ca="1" si="22"/>
        <v>0</v>
      </c>
      <c r="H152">
        <f t="shared" ca="1" si="22"/>
        <v>0</v>
      </c>
      <c r="I152">
        <f t="shared" ca="1" si="22"/>
        <v>0</v>
      </c>
      <c r="J152">
        <f t="shared" ca="1" si="22"/>
        <v>0</v>
      </c>
      <c r="K152">
        <f t="shared" ca="1" si="22"/>
        <v>0</v>
      </c>
      <c r="L152">
        <f t="shared" ca="1" si="22"/>
        <v>0</v>
      </c>
      <c r="M152">
        <f t="shared" ca="1" si="22"/>
        <v>0</v>
      </c>
      <c r="N152">
        <f t="shared" ca="1" si="22"/>
        <v>0</v>
      </c>
      <c r="P152" cm="1">
        <f t="array" aca="1" ref="P152" ca="1">INDIRECT($A$1&amp;P$1&amp;$A152)</f>
        <v>0</v>
      </c>
      <c r="Q152" cm="1">
        <f t="array" aca="1" ref="Q152" ca="1">INDIRECT($A$1&amp;Q$1&amp;$A152)</f>
        <v>0</v>
      </c>
      <c r="R152" cm="1">
        <f t="array" aca="1" ref="R152" ca="1">INDIRECT($A$1&amp;R$1&amp;$A152)</f>
        <v>0</v>
      </c>
      <c r="S152" t="str" cm="1">
        <f t="array" aca="1" ref="S152" ca="1">INDIRECT($A$1&amp;S$1&amp;$A152)</f>
        <v>disponible</v>
      </c>
      <c r="T152" t="str" cm="1">
        <f t="array" aca="1" ref="T152" ca="1">INDIRECT($A$1&amp;T$1&amp;$A152)</f>
        <v>disponible</v>
      </c>
      <c r="U152" t="str" cm="1">
        <f t="array" aca="1" ref="U152" ca="1">INDIRECT($A$1&amp;U$1&amp;$A152)</f>
        <v>disponible</v>
      </c>
      <c r="V152" t="str" cm="1">
        <f t="array" aca="1" ref="V152" ca="1">INDIRECT($A$1&amp;V$1&amp;$A152)</f>
        <v>disponible</v>
      </c>
      <c r="W152" cm="1">
        <f t="array" aca="1" ref="W152" ca="1">INDIRECT($A$1&amp;W$1&amp;$A152)</f>
        <v>0</v>
      </c>
      <c r="X152" cm="1">
        <f t="array" aca="1" ref="X152" ca="1">INDIRECT($A$1&amp;X$1&amp;$A152)</f>
        <v>0</v>
      </c>
      <c r="Y152" cm="1">
        <f t="array" aca="1" ref="Y152" ca="1">INDIRECT($A$1&amp;Y$1&amp;$A152)</f>
        <v>0</v>
      </c>
      <c r="Z152" cm="1">
        <f t="array" aca="1" ref="Z152" ca="1">INDIRECT($A$1&amp;Z$1&amp;$A152)</f>
        <v>0</v>
      </c>
      <c r="AA152" cm="1">
        <f t="array" aca="1" ref="AA152" ca="1">INDIRECT($A$1&amp;AA$1&amp;$A152)</f>
        <v>0</v>
      </c>
      <c r="AB152" cm="1">
        <f t="array" aca="1" ref="AB152" ca="1">INDIRECT($A$1&amp;AB$1&amp;$A152)</f>
        <v>0</v>
      </c>
      <c r="AC152" cm="1">
        <f t="array" aca="1" ref="AC152" ca="1">INDIRECT($A$1&amp;AC$1&amp;$A152)</f>
        <v>0</v>
      </c>
      <c r="AD152" cm="1">
        <f t="array" aca="1" ref="AD152" ca="1">INDIRECT($A$1&amp;AD$1&amp;$A152)</f>
        <v>0</v>
      </c>
      <c r="AE152" cm="1">
        <f t="array" aca="1" ref="AE152" ca="1">INDIRECT($A$1&amp;AE$1&amp;$A152)</f>
        <v>0</v>
      </c>
      <c r="AF152" cm="1">
        <f t="array" aca="1" ref="AF152" ca="1">INDIRECT($A$1&amp;AF$1&amp;$A152)</f>
        <v>0</v>
      </c>
      <c r="AG152" cm="1">
        <f t="array" aca="1" ref="AG152" ca="1">INDIRECT($A$1&amp;AG$1&amp;$A152)</f>
        <v>0</v>
      </c>
      <c r="AH152" cm="1">
        <f t="array" aca="1" ref="AH152" ca="1">INDIRECT($A$1&amp;AH$1&amp;$A152)</f>
        <v>0</v>
      </c>
      <c r="AI152" cm="1">
        <f t="array" aca="1" ref="AI152" ca="1">INDIRECT($A$1&amp;AI$1&amp;$A152)</f>
        <v>0</v>
      </c>
      <c r="AJ152" cm="1">
        <f t="array" aca="1" ref="AJ152" ca="1">INDIRECT($A$1&amp;AJ$1&amp;$A152)</f>
        <v>0</v>
      </c>
      <c r="AK152" t="str" cm="1">
        <f t="array" aca="1" ref="AK152" ca="1">INDIRECT($A$1&amp;AK$1&amp;$A152)</f>
        <v>disponible</v>
      </c>
      <c r="AM152">
        <f t="shared" ca="1" si="18"/>
        <v>0</v>
      </c>
      <c r="AN152">
        <f t="shared" ca="1" si="18"/>
        <v>0</v>
      </c>
      <c r="AO152">
        <f t="shared" ca="1" si="18"/>
        <v>0</v>
      </c>
      <c r="AP152">
        <f t="shared" ca="1" si="18"/>
        <v>0</v>
      </c>
      <c r="AQ152">
        <f t="shared" ca="1" si="18"/>
        <v>0</v>
      </c>
      <c r="AR152">
        <f t="shared" ca="1" si="18"/>
        <v>0</v>
      </c>
      <c r="AS152">
        <f t="shared" ca="1" si="18"/>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0">
        <f t="shared" si="14"/>
        <v>138</v>
      </c>
      <c r="C153" t="str" cm="1">
        <f t="array" aca="1" ref="C153" ca="1">INDIRECT($A$1&amp;C$1&amp;$A153)</f>
        <v>marche_tibga</v>
      </c>
      <c r="D153">
        <f t="shared" ca="1" si="22"/>
        <v>0</v>
      </c>
      <c r="E153">
        <f t="shared" ca="1" si="22"/>
        <v>0</v>
      </c>
      <c r="F153">
        <f t="shared" ca="1" si="22"/>
        <v>0</v>
      </c>
      <c r="G153">
        <f t="shared" ca="1" si="22"/>
        <v>0</v>
      </c>
      <c r="H153">
        <f t="shared" ca="1" si="22"/>
        <v>0</v>
      </c>
      <c r="I153">
        <f t="shared" ca="1" si="22"/>
        <v>0</v>
      </c>
      <c r="J153">
        <f t="shared" ca="1" si="22"/>
        <v>0</v>
      </c>
      <c r="K153">
        <f t="shared" ca="1" si="22"/>
        <v>0</v>
      </c>
      <c r="L153">
        <f t="shared" ca="1" si="22"/>
        <v>0</v>
      </c>
      <c r="M153">
        <f t="shared" ca="1" si="22"/>
        <v>0</v>
      </c>
      <c r="N153">
        <f t="shared" ca="1" si="22"/>
        <v>0</v>
      </c>
      <c r="P153" cm="1">
        <f t="array" aca="1" ref="P153" ca="1">INDIRECT($A$1&amp;P$1&amp;$A153)</f>
        <v>0</v>
      </c>
      <c r="Q153" cm="1">
        <f t="array" aca="1" ref="Q153" ca="1">INDIRECT($A$1&amp;Q$1&amp;$A153)</f>
        <v>0</v>
      </c>
      <c r="R153" t="str" cm="1">
        <f t="array" aca="1" ref="R153" ca="1">INDIRECT($A$1&amp;R$1&amp;$A153)</f>
        <v>disponible</v>
      </c>
      <c r="S153" cm="1">
        <f t="array" aca="1" ref="S153" ca="1">INDIRECT($A$1&amp;S$1&amp;$A153)</f>
        <v>0</v>
      </c>
      <c r="T153" cm="1">
        <f t="array" aca="1" ref="T153" ca="1">INDIRECT($A$1&amp;T$1&amp;$A153)</f>
        <v>0</v>
      </c>
      <c r="U153" cm="1">
        <f t="array" aca="1" ref="U153" ca="1">INDIRECT($A$1&amp;U$1&amp;$A153)</f>
        <v>0</v>
      </c>
      <c r="V153" cm="1">
        <f t="array" aca="1" ref="V153" ca="1">INDIRECT($A$1&amp;V$1&amp;$A153)</f>
        <v>0</v>
      </c>
      <c r="W153" cm="1">
        <f t="array" aca="1" ref="W153" ca="1">INDIRECT($A$1&amp;W$1&amp;$A153)</f>
        <v>0</v>
      </c>
      <c r="X153" t="str" cm="1">
        <f t="array" aca="1" ref="X153" ca="1">INDIRECT($A$1&amp;X$1&amp;$A153)</f>
        <v>peudisponible</v>
      </c>
      <c r="Y153" t="str" cm="1">
        <f t="array" aca="1" ref="Y153" ca="1">INDIRECT($A$1&amp;Y$1&amp;$A153)</f>
        <v>peudisponible</v>
      </c>
      <c r="Z153" cm="1">
        <f t="array" aca="1" ref="Z153" ca="1">INDIRECT($A$1&amp;Z$1&amp;$A153)</f>
        <v>0</v>
      </c>
      <c r="AA153" cm="1">
        <f t="array" aca="1" ref="AA153" ca="1">INDIRECT($A$1&amp;AA$1&amp;$A153)</f>
        <v>0</v>
      </c>
      <c r="AB153" cm="1">
        <f t="array" aca="1" ref="AB153" ca="1">INDIRECT($A$1&amp;AB$1&amp;$A153)</f>
        <v>0</v>
      </c>
      <c r="AC153" cm="1">
        <f t="array" aca="1" ref="AC153" ca="1">INDIRECT($A$1&amp;AC$1&amp;$A153)</f>
        <v>0</v>
      </c>
      <c r="AD153" cm="1">
        <f t="array" aca="1" ref="AD153" ca="1">INDIRECT($A$1&amp;AD$1&amp;$A153)</f>
        <v>0</v>
      </c>
      <c r="AE153" cm="1">
        <f t="array" aca="1" ref="AE153" ca="1">INDIRECT($A$1&amp;AE$1&amp;$A153)</f>
        <v>0</v>
      </c>
      <c r="AF153" cm="1">
        <f t="array" aca="1" ref="AF153" ca="1">INDIRECT($A$1&amp;AF$1&amp;$A153)</f>
        <v>0</v>
      </c>
      <c r="AG153" cm="1">
        <f t="array" aca="1" ref="AG153" ca="1">INDIRECT($A$1&amp;AG$1&amp;$A153)</f>
        <v>0</v>
      </c>
      <c r="AH153" cm="1">
        <f t="array" aca="1" ref="AH153" ca="1">INDIRECT($A$1&amp;AH$1&amp;$A153)</f>
        <v>0</v>
      </c>
      <c r="AI153" cm="1">
        <f t="array" aca="1" ref="AI153" ca="1">INDIRECT($A$1&amp;AI$1&amp;$A153)</f>
        <v>0</v>
      </c>
      <c r="AJ153" t="str" cm="1">
        <f t="array" aca="1" ref="AJ153" ca="1">INDIRECT($A$1&amp;AJ$1&amp;$A153)</f>
        <v>disponible</v>
      </c>
      <c r="AK153" cm="1">
        <f t="array" aca="1" ref="AK153" ca="1">INDIRECT($A$1&amp;AK$1&amp;$A153)</f>
        <v>0</v>
      </c>
      <c r="AM153">
        <f t="shared" ca="1" si="18"/>
        <v>0</v>
      </c>
      <c r="AN153">
        <f t="shared" ca="1" si="18"/>
        <v>0</v>
      </c>
      <c r="AO153">
        <f t="shared" ca="1" si="18"/>
        <v>0</v>
      </c>
      <c r="AP153">
        <f t="shared" ca="1" si="18"/>
        <v>0</v>
      </c>
      <c r="AQ153">
        <f t="shared" ca="1" si="18"/>
        <v>0</v>
      </c>
      <c r="AR153">
        <f t="shared" ca="1" si="18"/>
        <v>0</v>
      </c>
      <c r="AS153">
        <f t="shared" ca="1" si="18"/>
        <v>0</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0">
        <f t="shared" si="14"/>
        <v>139</v>
      </c>
      <c r="C154" t="str" cm="1">
        <f t="array" aca="1" ref="C154" ca="1">INDIRECT($A$1&amp;C$1&amp;$A154)</f>
        <v>marche_tibga</v>
      </c>
      <c r="D154">
        <f t="shared" ca="1" si="22"/>
        <v>0</v>
      </c>
      <c r="E154">
        <f t="shared" ca="1" si="22"/>
        <v>0</v>
      </c>
      <c r="F154">
        <f t="shared" ca="1" si="22"/>
        <v>0</v>
      </c>
      <c r="G154">
        <f t="shared" ca="1" si="22"/>
        <v>0</v>
      </c>
      <c r="H154">
        <f t="shared" ca="1" si="22"/>
        <v>1</v>
      </c>
      <c r="I154">
        <f t="shared" ca="1" si="22"/>
        <v>0</v>
      </c>
      <c r="J154">
        <f t="shared" ca="1" si="22"/>
        <v>0</v>
      </c>
      <c r="K154">
        <f t="shared" ca="1" si="22"/>
        <v>0</v>
      </c>
      <c r="L154">
        <f t="shared" ca="1" si="22"/>
        <v>0</v>
      </c>
      <c r="M154">
        <f t="shared" ca="1" si="22"/>
        <v>1</v>
      </c>
      <c r="N154">
        <f t="shared" ca="1" si="22"/>
        <v>0</v>
      </c>
      <c r="P154" cm="1">
        <f t="array" aca="1" ref="P154" ca="1">INDIRECT($A$1&amp;P$1&amp;$A154)</f>
        <v>0</v>
      </c>
      <c r="Q154" cm="1">
        <f t="array" aca="1" ref="Q154" ca="1">INDIRECT($A$1&amp;Q$1&amp;$A154)</f>
        <v>0</v>
      </c>
      <c r="R154" cm="1">
        <f t="array" aca="1" ref="R154" ca="1">INDIRECT($A$1&amp;R$1&amp;$A154)</f>
        <v>0</v>
      </c>
      <c r="S154" cm="1">
        <f t="array" aca="1" ref="S154" ca="1">INDIRECT($A$1&amp;S$1&amp;$A154)</f>
        <v>0</v>
      </c>
      <c r="T154" cm="1">
        <f t="array" aca="1" ref="T154" ca="1">INDIRECT($A$1&amp;T$1&amp;$A154)</f>
        <v>0</v>
      </c>
      <c r="U154" cm="1">
        <f t="array" aca="1" ref="U154" ca="1">INDIRECT($A$1&amp;U$1&amp;$A154)</f>
        <v>0</v>
      </c>
      <c r="V154" cm="1">
        <f t="array" aca="1" ref="V154" ca="1">INDIRECT($A$1&amp;V$1&amp;$A154)</f>
        <v>0</v>
      </c>
      <c r="W154" cm="1">
        <f t="array" aca="1" ref="W154" ca="1">INDIRECT($A$1&amp;W$1&amp;$A154)</f>
        <v>0</v>
      </c>
      <c r="X154" t="str" cm="1">
        <f t="array" aca="1" ref="X154" ca="1">INDIRECT($A$1&amp;X$1&amp;$A154)</f>
        <v>peudisponible</v>
      </c>
      <c r="Y154" cm="1">
        <f t="array" aca="1" ref="Y154" ca="1">INDIRECT($A$1&amp;Y$1&amp;$A154)</f>
        <v>0</v>
      </c>
      <c r="Z154" cm="1">
        <f t="array" aca="1" ref="Z154" ca="1">INDIRECT($A$1&amp;Z$1&amp;$A154)</f>
        <v>0</v>
      </c>
      <c r="AA154" cm="1">
        <f t="array" aca="1" ref="AA154" ca="1">INDIRECT($A$1&amp;AA$1&amp;$A154)</f>
        <v>0</v>
      </c>
      <c r="AB154" cm="1">
        <f t="array" aca="1" ref="AB154" ca="1">INDIRECT($A$1&amp;AB$1&amp;$A154)</f>
        <v>0</v>
      </c>
      <c r="AC154" cm="1">
        <f t="array" aca="1" ref="AC154" ca="1">INDIRECT($A$1&amp;AC$1&amp;$A154)</f>
        <v>0</v>
      </c>
      <c r="AD154" cm="1">
        <f t="array" aca="1" ref="AD154" ca="1">INDIRECT($A$1&amp;AD$1&amp;$A154)</f>
        <v>0</v>
      </c>
      <c r="AE154" cm="1">
        <f t="array" aca="1" ref="AE154" ca="1">INDIRECT($A$1&amp;AE$1&amp;$A154)</f>
        <v>0</v>
      </c>
      <c r="AF154" cm="1">
        <f t="array" aca="1" ref="AF154" ca="1">INDIRECT($A$1&amp;AF$1&amp;$A154)</f>
        <v>0</v>
      </c>
      <c r="AG154" cm="1">
        <f t="array" aca="1" ref="AG154" ca="1">INDIRECT($A$1&amp;AG$1&amp;$A154)</f>
        <v>0</v>
      </c>
      <c r="AH154" cm="1">
        <f t="array" aca="1" ref="AH154" ca="1">INDIRECT($A$1&amp;AH$1&amp;$A154)</f>
        <v>0</v>
      </c>
      <c r="AI154" cm="1">
        <f t="array" aca="1" ref="AI154" ca="1">INDIRECT($A$1&amp;AI$1&amp;$A154)</f>
        <v>0</v>
      </c>
      <c r="AJ154" cm="1">
        <f t="array" aca="1" ref="AJ154" ca="1">INDIRECT($A$1&amp;AJ$1&amp;$A154)</f>
        <v>0</v>
      </c>
      <c r="AK154" cm="1">
        <f t="array" aca="1" ref="AK154" ca="1">INDIRECT($A$1&amp;AK$1&amp;$A154)</f>
        <v>0</v>
      </c>
      <c r="AM154">
        <f t="shared" ca="1" si="18"/>
        <v>0</v>
      </c>
      <c r="AN154">
        <f t="shared" ca="1" si="18"/>
        <v>0</v>
      </c>
      <c r="AO154">
        <f t="shared" ca="1" si="18"/>
        <v>0</v>
      </c>
      <c r="AP154">
        <f t="shared" ca="1" si="18"/>
        <v>0</v>
      </c>
      <c r="AQ154">
        <f t="shared" ca="1" si="18"/>
        <v>0</v>
      </c>
      <c r="AR154">
        <f t="shared" ca="1" si="18"/>
        <v>0</v>
      </c>
      <c r="AS154">
        <f t="shared" ca="1" si="18"/>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0">
        <f t="shared" si="14"/>
        <v>140</v>
      </c>
      <c r="C155" t="str" cm="1">
        <f t="array" aca="1" ref="C155" ca="1">INDIRECT($A$1&amp;C$1&amp;$A155)</f>
        <v>marche_tibga</v>
      </c>
      <c r="D155">
        <f t="shared" ca="1" si="22"/>
        <v>0</v>
      </c>
      <c r="E155">
        <f t="shared" ca="1" si="22"/>
        <v>0</v>
      </c>
      <c r="F155">
        <f t="shared" ca="1" si="22"/>
        <v>0</v>
      </c>
      <c r="G155">
        <f t="shared" ca="1" si="22"/>
        <v>0</v>
      </c>
      <c r="H155">
        <f t="shared" ca="1" si="22"/>
        <v>0</v>
      </c>
      <c r="I155">
        <f t="shared" ca="1" si="22"/>
        <v>0</v>
      </c>
      <c r="J155">
        <f t="shared" ca="1" si="22"/>
        <v>0</v>
      </c>
      <c r="K155">
        <f t="shared" ca="1" si="22"/>
        <v>0</v>
      </c>
      <c r="L155">
        <f t="shared" ca="1" si="22"/>
        <v>0</v>
      </c>
      <c r="M155">
        <f t="shared" ca="1" si="22"/>
        <v>0</v>
      </c>
      <c r="N155">
        <f t="shared" ca="1" si="22"/>
        <v>0</v>
      </c>
      <c r="P155" cm="1">
        <f t="array" aca="1" ref="P155" ca="1">INDIRECT($A$1&amp;P$1&amp;$A155)</f>
        <v>0</v>
      </c>
      <c r="Q155" cm="1">
        <f t="array" aca="1" ref="Q155" ca="1">INDIRECT($A$1&amp;Q$1&amp;$A155)</f>
        <v>0</v>
      </c>
      <c r="R155" cm="1">
        <f t="array" aca="1" ref="R155" ca="1">INDIRECT($A$1&amp;R$1&amp;$A155)</f>
        <v>0</v>
      </c>
      <c r="S155" t="str" cm="1">
        <f t="array" aca="1" ref="S155" ca="1">INDIRECT($A$1&amp;S$1&amp;$A155)</f>
        <v>disponible</v>
      </c>
      <c r="T155" t="str" cm="1">
        <f t="array" aca="1" ref="T155" ca="1">INDIRECT($A$1&amp;T$1&amp;$A155)</f>
        <v>disponible</v>
      </c>
      <c r="U155" t="str" cm="1">
        <f t="array" aca="1" ref="U155" ca="1">INDIRECT($A$1&amp;U$1&amp;$A155)</f>
        <v>disponible</v>
      </c>
      <c r="V155" t="str" cm="1">
        <f t="array" aca="1" ref="V155" ca="1">INDIRECT($A$1&amp;V$1&amp;$A155)</f>
        <v>disponible</v>
      </c>
      <c r="W155" cm="1">
        <f t="array" aca="1" ref="W155" ca="1">INDIRECT($A$1&amp;W$1&amp;$A155)</f>
        <v>0</v>
      </c>
      <c r="X155" cm="1">
        <f t="array" aca="1" ref="X155" ca="1">INDIRECT($A$1&amp;X$1&amp;$A155)</f>
        <v>0</v>
      </c>
      <c r="Y155" cm="1">
        <f t="array" aca="1" ref="Y155" ca="1">INDIRECT($A$1&amp;Y$1&amp;$A155)</f>
        <v>0</v>
      </c>
      <c r="Z155" cm="1">
        <f t="array" aca="1" ref="Z155" ca="1">INDIRECT($A$1&amp;Z$1&amp;$A155)</f>
        <v>0</v>
      </c>
      <c r="AA155" cm="1">
        <f t="array" aca="1" ref="AA155" ca="1">INDIRECT($A$1&amp;AA$1&amp;$A155)</f>
        <v>0</v>
      </c>
      <c r="AB155" cm="1">
        <f t="array" aca="1" ref="AB155" ca="1">INDIRECT($A$1&amp;AB$1&amp;$A155)</f>
        <v>0</v>
      </c>
      <c r="AC155" cm="1">
        <f t="array" aca="1" ref="AC155" ca="1">INDIRECT($A$1&amp;AC$1&amp;$A155)</f>
        <v>0</v>
      </c>
      <c r="AD155" cm="1">
        <f t="array" aca="1" ref="AD155" ca="1">INDIRECT($A$1&amp;AD$1&amp;$A155)</f>
        <v>0</v>
      </c>
      <c r="AE155" cm="1">
        <f t="array" aca="1" ref="AE155" ca="1">INDIRECT($A$1&amp;AE$1&amp;$A155)</f>
        <v>0</v>
      </c>
      <c r="AF155" cm="1">
        <f t="array" aca="1" ref="AF155" ca="1">INDIRECT($A$1&amp;AF$1&amp;$A155)</f>
        <v>0</v>
      </c>
      <c r="AG155" cm="1">
        <f t="array" aca="1" ref="AG155" ca="1">INDIRECT($A$1&amp;AG$1&amp;$A155)</f>
        <v>0</v>
      </c>
      <c r="AH155" cm="1">
        <f t="array" aca="1" ref="AH155" ca="1">INDIRECT($A$1&amp;AH$1&amp;$A155)</f>
        <v>0</v>
      </c>
      <c r="AI155" t="str" cm="1">
        <f t="array" aca="1" ref="AI155" ca="1">INDIRECT($A$1&amp;AI$1&amp;$A155)</f>
        <v>disponible</v>
      </c>
      <c r="AJ155" cm="1">
        <f t="array" aca="1" ref="AJ155" ca="1">INDIRECT($A$1&amp;AJ$1&amp;$A155)</f>
        <v>0</v>
      </c>
      <c r="AK155" cm="1">
        <f t="array" aca="1" ref="AK155" ca="1">INDIRECT($A$1&amp;AK$1&amp;$A155)</f>
        <v>0</v>
      </c>
      <c r="AM155">
        <f t="shared" ca="1" si="18"/>
        <v>0</v>
      </c>
      <c r="AN155">
        <f t="shared" ca="1" si="18"/>
        <v>0</v>
      </c>
      <c r="AO155">
        <f t="shared" ca="1" si="18"/>
        <v>0</v>
      </c>
      <c r="AP155">
        <f t="shared" ref="AP155:AS155" ca="1" si="23">IF(SUM(INDIRECT($A$1&amp;AP$1&amp;$A155),INDIRECT($A$1&amp;AP$2&amp;$A155),INDIRECT($A$1&amp;AP$3&amp;$A155),INDIRECT($A$1&amp;AP$4&amp;$A155),INDIRECT($A$1&amp;AP$5&amp;$A155),INDIRECT($A$1&amp;AP$6&amp;$A155),INDIRECT($A$1&amp;AP$7&amp;$A155))&gt;0,1,0)</f>
        <v>0</v>
      </c>
      <c r="AQ155">
        <f t="shared" ca="1" si="23"/>
        <v>0</v>
      </c>
      <c r="AR155">
        <f t="shared" ca="1" si="23"/>
        <v>0</v>
      </c>
      <c r="AS155">
        <f t="shared" ca="1" si="23"/>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0">
        <f t="shared" si="14"/>
        <v>141</v>
      </c>
      <c r="C156" t="str" cm="1">
        <f t="array" aca="1" ref="C156" ca="1">INDIRECT($A$1&amp;C$1&amp;$A156)</f>
        <v>marche_matiacoali</v>
      </c>
      <c r="D156">
        <f t="shared" ca="1" si="22"/>
        <v>1</v>
      </c>
      <c r="E156">
        <f t="shared" ca="1" si="22"/>
        <v>0</v>
      </c>
      <c r="F156">
        <f t="shared" ca="1" si="22"/>
        <v>0</v>
      </c>
      <c r="G156">
        <f t="shared" ca="1" si="22"/>
        <v>1</v>
      </c>
      <c r="H156">
        <f t="shared" ca="1" si="22"/>
        <v>0</v>
      </c>
      <c r="I156">
        <f t="shared" ca="1" si="22"/>
        <v>1</v>
      </c>
      <c r="J156">
        <f t="shared" ca="1" si="22"/>
        <v>1</v>
      </c>
      <c r="K156">
        <f t="shared" ca="1" si="22"/>
        <v>0</v>
      </c>
      <c r="L156">
        <f t="shared" ca="1" si="22"/>
        <v>0</v>
      </c>
      <c r="M156">
        <f t="shared" ca="1" si="22"/>
        <v>0</v>
      </c>
      <c r="N156">
        <f t="shared" ca="1" si="22"/>
        <v>0</v>
      </c>
      <c r="P156" t="str" cm="1">
        <f t="array" aca="1" ref="P156" ca="1">INDIRECT($A$1&amp;P$1&amp;$A156)</f>
        <v>peudisponible</v>
      </c>
      <c r="Q156" cm="1">
        <f t="array" aca="1" ref="Q156" ca="1">INDIRECT($A$1&amp;Q$1&amp;$A156)</f>
        <v>0</v>
      </c>
      <c r="R156" t="str" cm="1">
        <f t="array" aca="1" ref="R156" ca="1">INDIRECT($A$1&amp;R$1&amp;$A156)</f>
        <v>peudisponible</v>
      </c>
      <c r="S156" t="str" cm="1">
        <f t="array" aca="1" ref="S156" ca="1">INDIRECT($A$1&amp;S$1&amp;$A156)</f>
        <v>peudisponible</v>
      </c>
      <c r="T156" t="str" cm="1">
        <f t="array" aca="1" ref="T156" ca="1">INDIRECT($A$1&amp;T$1&amp;$A156)</f>
        <v>peudisponible</v>
      </c>
      <c r="U156" t="str" cm="1">
        <f t="array" aca="1" ref="U156" ca="1">INDIRECT($A$1&amp;U$1&amp;$A156)</f>
        <v>peudisponible</v>
      </c>
      <c r="V156" t="str" cm="1">
        <f t="array" aca="1" ref="V156" ca="1">INDIRECT($A$1&amp;V$1&amp;$A156)</f>
        <v>peudisponible</v>
      </c>
      <c r="W156" cm="1">
        <f t="array" aca="1" ref="W156" ca="1">INDIRECT($A$1&amp;W$1&amp;$A156)</f>
        <v>0</v>
      </c>
      <c r="X156" t="str" cm="1">
        <f t="array" aca="1" ref="X156" ca="1">INDIRECT($A$1&amp;X$1&amp;$A156)</f>
        <v>peudisponible</v>
      </c>
      <c r="Y156" t="str" cm="1">
        <f t="array" aca="1" ref="Y156" ca="1">INDIRECT($A$1&amp;Y$1&amp;$A156)</f>
        <v>peudisponible</v>
      </c>
      <c r="Z156" t="str" cm="1">
        <f t="array" aca="1" ref="Z156" ca="1">INDIRECT($A$1&amp;Z$1&amp;$A156)</f>
        <v>peudisponible</v>
      </c>
      <c r="AA156" t="str" cm="1">
        <f t="array" aca="1" ref="AA156" ca="1">INDIRECT($A$1&amp;AA$1&amp;$A156)</f>
        <v>peudisponible</v>
      </c>
      <c r="AB156" t="str" cm="1">
        <f t="array" aca="1" ref="AB156" ca="1">INDIRECT($A$1&amp;AB$1&amp;$A156)</f>
        <v>peudisponible</v>
      </c>
      <c r="AC156" t="str" cm="1">
        <f t="array" aca="1" ref="AC156" ca="1">INDIRECT($A$1&amp;AC$1&amp;$A156)</f>
        <v>peudisponible</v>
      </c>
      <c r="AD156" cm="1">
        <f t="array" aca="1" ref="AD156" ca="1">INDIRECT($A$1&amp;AD$1&amp;$A156)</f>
        <v>0</v>
      </c>
      <c r="AE156" t="str" cm="1">
        <f t="array" aca="1" ref="AE156" ca="1">INDIRECT($A$1&amp;AE$1&amp;$A156)</f>
        <v>peudisponible</v>
      </c>
      <c r="AF156" t="str" cm="1">
        <f t="array" aca="1" ref="AF156" ca="1">INDIRECT($A$1&amp;AF$1&amp;$A156)</f>
        <v>peudisponible</v>
      </c>
      <c r="AG156" t="str" cm="1">
        <f t="array" aca="1" ref="AG156" ca="1">INDIRECT($A$1&amp;AG$1&amp;$A156)</f>
        <v>peudisponible</v>
      </c>
      <c r="AH156" cm="1">
        <f t="array" aca="1" ref="AH156" ca="1">INDIRECT($A$1&amp;AH$1&amp;$A156)</f>
        <v>0</v>
      </c>
      <c r="AI156" t="str" cm="1">
        <f t="array" aca="1" ref="AI156" ca="1">INDIRECT($A$1&amp;AI$1&amp;$A156)</f>
        <v>peudisponible</v>
      </c>
      <c r="AJ156" t="str" cm="1">
        <f t="array" aca="1" ref="AJ156" ca="1">INDIRECT($A$1&amp;AJ$1&amp;$A156)</f>
        <v>peudisponible</v>
      </c>
      <c r="AK156" t="str" cm="1">
        <f t="array" aca="1" ref="AK156" ca="1">INDIRECT($A$1&amp;AK$1&amp;$A156)</f>
        <v>peudisponible</v>
      </c>
      <c r="AM156">
        <f t="shared" ref="AM156:AS192" ca="1" si="24">IF(SUM(INDIRECT($A$1&amp;AM$1&amp;$A156),INDIRECT($A$1&amp;AM$2&amp;$A156),INDIRECT($A$1&amp;AM$3&amp;$A156),INDIRECT($A$1&amp;AM$4&amp;$A156),INDIRECT($A$1&amp;AM$5&amp;$A156),INDIRECT($A$1&amp;AM$6&amp;$A156),INDIRECT($A$1&amp;AM$7&amp;$A156))&gt;0,1,0)</f>
        <v>0</v>
      </c>
      <c r="AN156">
        <f t="shared" ca="1" si="24"/>
        <v>0</v>
      </c>
      <c r="AO156">
        <f t="shared" ca="1" si="24"/>
        <v>0</v>
      </c>
      <c r="AP156">
        <f t="shared" ca="1" si="24"/>
        <v>0</v>
      </c>
      <c r="AQ156">
        <f t="shared" ca="1" si="24"/>
        <v>0</v>
      </c>
      <c r="AR156">
        <f t="shared" ca="1" si="24"/>
        <v>0</v>
      </c>
      <c r="AS156">
        <f t="shared" ca="1" si="24"/>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0">
        <f t="shared" si="14"/>
        <v>142</v>
      </c>
      <c r="C157" t="str" cm="1">
        <f t="array" aca="1" ref="C157" ca="1">INDIRECT($A$1&amp;C$1&amp;$A157)</f>
        <v>marche_matiacoali</v>
      </c>
      <c r="D157">
        <f t="shared" ca="1" si="22"/>
        <v>1</v>
      </c>
      <c r="E157">
        <f t="shared" ca="1" si="22"/>
        <v>0</v>
      </c>
      <c r="F157">
        <f t="shared" ca="1" si="22"/>
        <v>0</v>
      </c>
      <c r="G157">
        <f t="shared" ca="1" si="22"/>
        <v>1</v>
      </c>
      <c r="H157">
        <f t="shared" ca="1" si="22"/>
        <v>0</v>
      </c>
      <c r="I157">
        <f t="shared" ca="1" si="22"/>
        <v>1</v>
      </c>
      <c r="J157">
        <f t="shared" ca="1" si="22"/>
        <v>1</v>
      </c>
      <c r="K157">
        <f t="shared" ca="1" si="22"/>
        <v>0</v>
      </c>
      <c r="L157">
        <f t="shared" ca="1" si="22"/>
        <v>0</v>
      </c>
      <c r="M157">
        <f t="shared" ca="1" si="22"/>
        <v>0</v>
      </c>
      <c r="N157">
        <f t="shared" ca="1" si="22"/>
        <v>0</v>
      </c>
      <c r="P157" t="str" cm="1">
        <f t="array" aca="1" ref="P157" ca="1">INDIRECT($A$1&amp;P$1&amp;$A157)</f>
        <v>peudisponible</v>
      </c>
      <c r="Q157" cm="1">
        <f t="array" aca="1" ref="Q157" ca="1">INDIRECT($A$1&amp;Q$1&amp;$A157)</f>
        <v>0</v>
      </c>
      <c r="R157" t="str" cm="1">
        <f t="array" aca="1" ref="R157" ca="1">INDIRECT($A$1&amp;R$1&amp;$A157)</f>
        <v>peudisponible</v>
      </c>
      <c r="S157" t="str" cm="1">
        <f t="array" aca="1" ref="S157" ca="1">INDIRECT($A$1&amp;S$1&amp;$A157)</f>
        <v>peudisponible</v>
      </c>
      <c r="T157" t="str" cm="1">
        <f t="array" aca="1" ref="T157" ca="1">INDIRECT($A$1&amp;T$1&amp;$A157)</f>
        <v>peudisponible</v>
      </c>
      <c r="U157" t="str" cm="1">
        <f t="array" aca="1" ref="U157" ca="1">INDIRECT($A$1&amp;U$1&amp;$A157)</f>
        <v>peudisponible</v>
      </c>
      <c r="V157" t="str" cm="1">
        <f t="array" aca="1" ref="V157" ca="1">INDIRECT($A$1&amp;V$1&amp;$A157)</f>
        <v>peudisponible</v>
      </c>
      <c r="W157" cm="1">
        <f t="array" aca="1" ref="W157" ca="1">INDIRECT($A$1&amp;W$1&amp;$A157)</f>
        <v>0</v>
      </c>
      <c r="X157" t="str" cm="1">
        <f t="array" aca="1" ref="X157" ca="1">INDIRECT($A$1&amp;X$1&amp;$A157)</f>
        <v>peudisponible</v>
      </c>
      <c r="Y157" t="str" cm="1">
        <f t="array" aca="1" ref="Y157" ca="1">INDIRECT($A$1&amp;Y$1&amp;$A157)</f>
        <v>nondisponible</v>
      </c>
      <c r="Z157" t="str" cm="1">
        <f t="array" aca="1" ref="Z157" ca="1">INDIRECT($A$1&amp;Z$1&amp;$A157)</f>
        <v>peudisponible</v>
      </c>
      <c r="AA157" t="str" cm="1">
        <f t="array" aca="1" ref="AA157" ca="1">INDIRECT($A$1&amp;AA$1&amp;$A157)</f>
        <v>peudisponible</v>
      </c>
      <c r="AB157" t="str" cm="1">
        <f t="array" aca="1" ref="AB157" ca="1">INDIRECT($A$1&amp;AB$1&amp;$A157)</f>
        <v>peudisponible</v>
      </c>
      <c r="AC157" t="str" cm="1">
        <f t="array" aca="1" ref="AC157" ca="1">INDIRECT($A$1&amp;AC$1&amp;$A157)</f>
        <v>peudisponible</v>
      </c>
      <c r="AD157" cm="1">
        <f t="array" aca="1" ref="AD157" ca="1">INDIRECT($A$1&amp;AD$1&amp;$A157)</f>
        <v>0</v>
      </c>
      <c r="AE157" t="str" cm="1">
        <f t="array" aca="1" ref="AE157" ca="1">INDIRECT($A$1&amp;AE$1&amp;$A157)</f>
        <v>peudisponible</v>
      </c>
      <c r="AF157" t="str" cm="1">
        <f t="array" aca="1" ref="AF157" ca="1">INDIRECT($A$1&amp;AF$1&amp;$A157)</f>
        <v>peudisponible</v>
      </c>
      <c r="AG157" t="str" cm="1">
        <f t="array" aca="1" ref="AG157" ca="1">INDIRECT($A$1&amp;AG$1&amp;$A157)</f>
        <v>peudisponible</v>
      </c>
      <c r="AH157" cm="1">
        <f t="array" aca="1" ref="AH157" ca="1">INDIRECT($A$1&amp;AH$1&amp;$A157)</f>
        <v>0</v>
      </c>
      <c r="AI157" t="str" cm="1">
        <f t="array" aca="1" ref="AI157" ca="1">INDIRECT($A$1&amp;AI$1&amp;$A157)</f>
        <v>peudisponible</v>
      </c>
      <c r="AJ157" t="str" cm="1">
        <f t="array" aca="1" ref="AJ157" ca="1">INDIRECT($A$1&amp;AJ$1&amp;$A157)</f>
        <v>peudisponible</v>
      </c>
      <c r="AK157" t="str" cm="1">
        <f t="array" aca="1" ref="AK157" ca="1">INDIRECT($A$1&amp;AK$1&amp;$A157)</f>
        <v>peudisponible</v>
      </c>
      <c r="AM157">
        <f t="shared" ca="1" si="24"/>
        <v>0</v>
      </c>
      <c r="AN157">
        <f t="shared" ca="1" si="24"/>
        <v>0</v>
      </c>
      <c r="AO157">
        <f t="shared" ca="1" si="24"/>
        <v>0</v>
      </c>
      <c r="AP157">
        <f t="shared" ca="1" si="24"/>
        <v>0</v>
      </c>
      <c r="AQ157">
        <f t="shared" ca="1" si="24"/>
        <v>0</v>
      </c>
      <c r="AR157">
        <f t="shared" ca="1" si="24"/>
        <v>0</v>
      </c>
      <c r="AS157">
        <f t="shared" ca="1" si="24"/>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0">
        <f t="shared" si="14"/>
        <v>143</v>
      </c>
      <c r="C158" t="str" cm="1">
        <f t="array" aca="1" ref="C158" ca="1">INDIRECT($A$1&amp;C$1&amp;$A158)</f>
        <v>marche_matiacoali</v>
      </c>
      <c r="D158">
        <f t="shared" ca="1" si="22"/>
        <v>1</v>
      </c>
      <c r="E158">
        <f t="shared" ca="1" si="22"/>
        <v>0</v>
      </c>
      <c r="F158">
        <f t="shared" ca="1" si="22"/>
        <v>0</v>
      </c>
      <c r="G158">
        <f t="shared" ca="1" si="22"/>
        <v>1</v>
      </c>
      <c r="H158">
        <f t="shared" ca="1" si="22"/>
        <v>0</v>
      </c>
      <c r="I158">
        <f t="shared" ca="1" si="22"/>
        <v>1</v>
      </c>
      <c r="J158">
        <f t="shared" ca="1" si="22"/>
        <v>1</v>
      </c>
      <c r="K158">
        <f t="shared" ca="1" si="22"/>
        <v>0</v>
      </c>
      <c r="L158">
        <f t="shared" ca="1" si="22"/>
        <v>0</v>
      </c>
      <c r="M158">
        <f t="shared" ca="1" si="22"/>
        <v>0</v>
      </c>
      <c r="N158">
        <f t="shared" ca="1" si="22"/>
        <v>0</v>
      </c>
      <c r="P158" t="str" cm="1">
        <f t="array" aca="1" ref="P158" ca="1">INDIRECT($A$1&amp;P$1&amp;$A158)</f>
        <v>peudisponible</v>
      </c>
      <c r="Q158" cm="1">
        <f t="array" aca="1" ref="Q158" ca="1">INDIRECT($A$1&amp;Q$1&amp;$A158)</f>
        <v>0</v>
      </c>
      <c r="R158" t="str" cm="1">
        <f t="array" aca="1" ref="R158" ca="1">INDIRECT($A$1&amp;R$1&amp;$A158)</f>
        <v>peudisponible</v>
      </c>
      <c r="S158" t="str" cm="1">
        <f t="array" aca="1" ref="S158" ca="1">INDIRECT($A$1&amp;S$1&amp;$A158)</f>
        <v>peudisponible</v>
      </c>
      <c r="T158" t="str" cm="1">
        <f t="array" aca="1" ref="T158" ca="1">INDIRECT($A$1&amp;T$1&amp;$A158)</f>
        <v>peudisponible</v>
      </c>
      <c r="U158" t="str" cm="1">
        <f t="array" aca="1" ref="U158" ca="1">INDIRECT($A$1&amp;U$1&amp;$A158)</f>
        <v>peudisponible</v>
      </c>
      <c r="V158" t="str" cm="1">
        <f t="array" aca="1" ref="V158" ca="1">INDIRECT($A$1&amp;V$1&amp;$A158)</f>
        <v>peudisponible</v>
      </c>
      <c r="W158" cm="1">
        <f t="array" aca="1" ref="W158" ca="1">INDIRECT($A$1&amp;W$1&amp;$A158)</f>
        <v>0</v>
      </c>
      <c r="X158" t="str" cm="1">
        <f t="array" aca="1" ref="X158" ca="1">INDIRECT($A$1&amp;X$1&amp;$A158)</f>
        <v>peudisponible</v>
      </c>
      <c r="Y158" cm="1">
        <f t="array" aca="1" ref="Y158" ca="1">INDIRECT($A$1&amp;Y$1&amp;$A158)</f>
        <v>0</v>
      </c>
      <c r="Z158" t="str" cm="1">
        <f t="array" aca="1" ref="Z158" ca="1">INDIRECT($A$1&amp;Z$1&amp;$A158)</f>
        <v>peudisponible</v>
      </c>
      <c r="AA158" t="str" cm="1">
        <f t="array" aca="1" ref="AA158" ca="1">INDIRECT($A$1&amp;AA$1&amp;$A158)</f>
        <v>peudisponible</v>
      </c>
      <c r="AB158" t="str" cm="1">
        <f t="array" aca="1" ref="AB158" ca="1">INDIRECT($A$1&amp;AB$1&amp;$A158)</f>
        <v>peudisponible</v>
      </c>
      <c r="AC158" t="str" cm="1">
        <f t="array" aca="1" ref="AC158" ca="1">INDIRECT($A$1&amp;AC$1&amp;$A158)</f>
        <v>peudisponible</v>
      </c>
      <c r="AD158" cm="1">
        <f t="array" aca="1" ref="AD158" ca="1">INDIRECT($A$1&amp;AD$1&amp;$A158)</f>
        <v>0</v>
      </c>
      <c r="AE158" t="str" cm="1">
        <f t="array" aca="1" ref="AE158" ca="1">INDIRECT($A$1&amp;AE$1&amp;$A158)</f>
        <v>peudisponible</v>
      </c>
      <c r="AF158" t="str" cm="1">
        <f t="array" aca="1" ref="AF158" ca="1">INDIRECT($A$1&amp;AF$1&amp;$A158)</f>
        <v>peudisponible</v>
      </c>
      <c r="AG158" t="str" cm="1">
        <f t="array" aca="1" ref="AG158" ca="1">INDIRECT($A$1&amp;AG$1&amp;$A158)</f>
        <v>peudisponible</v>
      </c>
      <c r="AH158" cm="1">
        <f t="array" aca="1" ref="AH158" ca="1">INDIRECT($A$1&amp;AH$1&amp;$A158)</f>
        <v>0</v>
      </c>
      <c r="AI158" t="str" cm="1">
        <f t="array" aca="1" ref="AI158" ca="1">INDIRECT($A$1&amp;AI$1&amp;$A158)</f>
        <v>peudisponible</v>
      </c>
      <c r="AJ158" t="str" cm="1">
        <f t="array" aca="1" ref="AJ158" ca="1">INDIRECT($A$1&amp;AJ$1&amp;$A158)</f>
        <v>peudisponible</v>
      </c>
      <c r="AK158" t="str" cm="1">
        <f t="array" aca="1" ref="AK158" ca="1">INDIRECT($A$1&amp;AK$1&amp;$A158)</f>
        <v>peudisponible</v>
      </c>
      <c r="AM158">
        <f t="shared" ca="1" si="24"/>
        <v>0</v>
      </c>
      <c r="AN158">
        <f t="shared" ca="1" si="24"/>
        <v>0</v>
      </c>
      <c r="AO158">
        <f t="shared" ca="1" si="24"/>
        <v>0</v>
      </c>
      <c r="AP158">
        <f t="shared" ca="1" si="24"/>
        <v>0</v>
      </c>
      <c r="AQ158">
        <f t="shared" ca="1" si="24"/>
        <v>0</v>
      </c>
      <c r="AR158">
        <f t="shared" ca="1" si="24"/>
        <v>0</v>
      </c>
      <c r="AS158">
        <f t="shared" ca="1" si="24"/>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0">
        <f t="shared" si="14"/>
        <v>144</v>
      </c>
      <c r="C159" t="str" cm="1">
        <f t="array" aca="1" ref="C159" ca="1">INDIRECT($A$1&amp;C$1&amp;$A159)</f>
        <v>marche_matiacoali</v>
      </c>
      <c r="D159">
        <f t="shared" ca="1" si="22"/>
        <v>0</v>
      </c>
      <c r="E159">
        <f t="shared" ca="1" si="22"/>
        <v>0</v>
      </c>
      <c r="F159">
        <f t="shared" ca="1" si="22"/>
        <v>0</v>
      </c>
      <c r="G159">
        <f t="shared" ca="1" si="22"/>
        <v>1</v>
      </c>
      <c r="H159">
        <f t="shared" ca="1" si="22"/>
        <v>0</v>
      </c>
      <c r="I159">
        <f t="shared" ca="1" si="22"/>
        <v>1</v>
      </c>
      <c r="J159">
        <f t="shared" ca="1" si="22"/>
        <v>1</v>
      </c>
      <c r="K159">
        <f t="shared" ca="1" si="22"/>
        <v>0</v>
      </c>
      <c r="L159">
        <f t="shared" ca="1" si="22"/>
        <v>0</v>
      </c>
      <c r="M159">
        <f t="shared" ca="1" si="22"/>
        <v>0</v>
      </c>
      <c r="N159">
        <f t="shared" ca="1" si="22"/>
        <v>0</v>
      </c>
      <c r="P159" t="str" cm="1">
        <f t="array" aca="1" ref="P159" ca="1">INDIRECT($A$1&amp;P$1&amp;$A159)</f>
        <v>peudisponible</v>
      </c>
      <c r="Q159" cm="1">
        <f t="array" aca="1" ref="Q159" ca="1">INDIRECT($A$1&amp;Q$1&amp;$A159)</f>
        <v>0</v>
      </c>
      <c r="R159" t="str" cm="1">
        <f t="array" aca="1" ref="R159" ca="1">INDIRECT($A$1&amp;R$1&amp;$A159)</f>
        <v>peudisponible</v>
      </c>
      <c r="S159" t="str" cm="1">
        <f t="array" aca="1" ref="S159" ca="1">INDIRECT($A$1&amp;S$1&amp;$A159)</f>
        <v>peudisponible</v>
      </c>
      <c r="T159" t="str" cm="1">
        <f t="array" aca="1" ref="T159" ca="1">INDIRECT($A$1&amp;T$1&amp;$A159)</f>
        <v>peudisponible</v>
      </c>
      <c r="U159" t="str" cm="1">
        <f t="array" aca="1" ref="U159" ca="1">INDIRECT($A$1&amp;U$1&amp;$A159)</f>
        <v>peudisponible</v>
      </c>
      <c r="V159" t="str" cm="1">
        <f t="array" aca="1" ref="V159" ca="1">INDIRECT($A$1&amp;V$1&amp;$A159)</f>
        <v>peudisponible</v>
      </c>
      <c r="W159" cm="1">
        <f t="array" aca="1" ref="W159" ca="1">INDIRECT($A$1&amp;W$1&amp;$A159)</f>
        <v>0</v>
      </c>
      <c r="X159" t="str" cm="1">
        <f t="array" aca="1" ref="X159" ca="1">INDIRECT($A$1&amp;X$1&amp;$A159)</f>
        <v>peudisponible</v>
      </c>
      <c r="Y159" cm="1">
        <f t="array" aca="1" ref="Y159" ca="1">INDIRECT($A$1&amp;Y$1&amp;$A159)</f>
        <v>0</v>
      </c>
      <c r="Z159" t="str" cm="1">
        <f t="array" aca="1" ref="Z159" ca="1">INDIRECT($A$1&amp;Z$1&amp;$A159)</f>
        <v>peudisponible</v>
      </c>
      <c r="AA159" t="str" cm="1">
        <f t="array" aca="1" ref="AA159" ca="1">INDIRECT($A$1&amp;AA$1&amp;$A159)</f>
        <v>peudisponible</v>
      </c>
      <c r="AB159" t="str" cm="1">
        <f t="array" aca="1" ref="AB159" ca="1">INDIRECT($A$1&amp;AB$1&amp;$A159)</f>
        <v>peudisponible</v>
      </c>
      <c r="AC159" t="str" cm="1">
        <f t="array" aca="1" ref="AC159" ca="1">INDIRECT($A$1&amp;AC$1&amp;$A159)</f>
        <v>peudisponible</v>
      </c>
      <c r="AD159" cm="1">
        <f t="array" aca="1" ref="AD159" ca="1">INDIRECT($A$1&amp;AD$1&amp;$A159)</f>
        <v>0</v>
      </c>
      <c r="AE159" t="str" cm="1">
        <f t="array" aca="1" ref="AE159" ca="1">INDIRECT($A$1&amp;AE$1&amp;$A159)</f>
        <v>peudisponible</v>
      </c>
      <c r="AF159" t="str" cm="1">
        <f t="array" aca="1" ref="AF159" ca="1">INDIRECT($A$1&amp;AF$1&amp;$A159)</f>
        <v>peudisponible</v>
      </c>
      <c r="AG159" t="str" cm="1">
        <f t="array" aca="1" ref="AG159" ca="1">INDIRECT($A$1&amp;AG$1&amp;$A159)</f>
        <v>peudisponible</v>
      </c>
      <c r="AH159" cm="1">
        <f t="array" aca="1" ref="AH159" ca="1">INDIRECT($A$1&amp;AH$1&amp;$A159)</f>
        <v>0</v>
      </c>
      <c r="AI159" t="str" cm="1">
        <f t="array" aca="1" ref="AI159" ca="1">INDIRECT($A$1&amp;AI$1&amp;$A159)</f>
        <v>peudisponible</v>
      </c>
      <c r="AJ159" t="str" cm="1">
        <f t="array" aca="1" ref="AJ159" ca="1">INDIRECT($A$1&amp;AJ$1&amp;$A159)</f>
        <v>peudisponible</v>
      </c>
      <c r="AK159" t="str" cm="1">
        <f t="array" aca="1" ref="AK159" ca="1">INDIRECT($A$1&amp;AK$1&amp;$A159)</f>
        <v>peudisponible</v>
      </c>
      <c r="AM159">
        <f t="shared" ca="1" si="24"/>
        <v>0</v>
      </c>
      <c r="AN159">
        <f t="shared" ca="1" si="24"/>
        <v>0</v>
      </c>
      <c r="AO159">
        <f t="shared" ca="1" si="24"/>
        <v>0</v>
      </c>
      <c r="AP159">
        <f t="shared" ca="1" si="24"/>
        <v>0</v>
      </c>
      <c r="AQ159">
        <f t="shared" ca="1" si="24"/>
        <v>0</v>
      </c>
      <c r="AR159">
        <f t="shared" ca="1" si="24"/>
        <v>0</v>
      </c>
      <c r="AS159">
        <f t="shared" ca="1" si="24"/>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0">
        <f t="shared" ref="A160:A274" si="25">A159+1</f>
        <v>145</v>
      </c>
      <c r="C160" t="str" cm="1">
        <f t="array" aca="1" ref="C160" ca="1">INDIRECT($A$1&amp;C$1&amp;$A160)</f>
        <v>marche_gayeri</v>
      </c>
      <c r="D160">
        <f t="shared" ca="1" si="22"/>
        <v>1</v>
      </c>
      <c r="E160">
        <f t="shared" ca="1" si="22"/>
        <v>0</v>
      </c>
      <c r="F160">
        <f t="shared" ca="1" si="22"/>
        <v>0</v>
      </c>
      <c r="G160">
        <f t="shared" ca="1" si="22"/>
        <v>0</v>
      </c>
      <c r="H160">
        <f t="shared" ca="1" si="22"/>
        <v>0</v>
      </c>
      <c r="I160">
        <f t="shared" ca="1" si="22"/>
        <v>1</v>
      </c>
      <c r="J160">
        <f t="shared" ca="1" si="22"/>
        <v>0</v>
      </c>
      <c r="K160">
        <f t="shared" ca="1" si="22"/>
        <v>0</v>
      </c>
      <c r="L160">
        <f t="shared" ca="1" si="22"/>
        <v>0</v>
      </c>
      <c r="M160">
        <f t="shared" ca="1" si="22"/>
        <v>0</v>
      </c>
      <c r="N160">
        <f t="shared" ca="1" si="22"/>
        <v>0</v>
      </c>
      <c r="P160" cm="1">
        <f t="array" aca="1" ref="P160" ca="1">INDIRECT($A$1&amp;P$1&amp;$A160)</f>
        <v>0</v>
      </c>
      <c r="Q160" cm="1">
        <f t="array" aca="1" ref="Q160" ca="1">INDIRECT($A$1&amp;Q$1&amp;$A160)</f>
        <v>0</v>
      </c>
      <c r="R160" cm="1">
        <f t="array" aca="1" ref="R160" ca="1">INDIRECT($A$1&amp;R$1&amp;$A160)</f>
        <v>0</v>
      </c>
      <c r="S160" cm="1">
        <f t="array" aca="1" ref="S160" ca="1">INDIRECT($A$1&amp;S$1&amp;$A160)</f>
        <v>0</v>
      </c>
      <c r="T160" cm="1">
        <f t="array" aca="1" ref="T160" ca="1">INDIRECT($A$1&amp;T$1&amp;$A160)</f>
        <v>0</v>
      </c>
      <c r="U160" cm="1">
        <f t="array" aca="1" ref="U160" ca="1">INDIRECT($A$1&amp;U$1&amp;$A160)</f>
        <v>0</v>
      </c>
      <c r="V160" cm="1">
        <f t="array" aca="1" ref="V160" ca="1">INDIRECT($A$1&amp;V$1&amp;$A160)</f>
        <v>0</v>
      </c>
      <c r="W160" cm="1">
        <f t="array" aca="1" ref="W160" ca="1">INDIRECT($A$1&amp;W$1&amp;$A160)</f>
        <v>0</v>
      </c>
      <c r="X160" cm="1">
        <f t="array" aca="1" ref="X160" ca="1">INDIRECT($A$1&amp;X$1&amp;$A160)</f>
        <v>0</v>
      </c>
      <c r="Y160" cm="1">
        <f t="array" aca="1" ref="Y160" ca="1">INDIRECT($A$1&amp;Y$1&amp;$A160)</f>
        <v>0</v>
      </c>
      <c r="Z160" cm="1">
        <f t="array" aca="1" ref="Z160" ca="1">INDIRECT($A$1&amp;Z$1&amp;$A160)</f>
        <v>0</v>
      </c>
      <c r="AA160" cm="1">
        <f t="array" aca="1" ref="AA160" ca="1">INDIRECT($A$1&amp;AA$1&amp;$A160)</f>
        <v>0</v>
      </c>
      <c r="AB160" cm="1">
        <f t="array" aca="1" ref="AB160" ca="1">INDIRECT($A$1&amp;AB$1&amp;$A160)</f>
        <v>0</v>
      </c>
      <c r="AC160" cm="1">
        <f t="array" aca="1" ref="AC160" ca="1">INDIRECT($A$1&amp;AC$1&amp;$A160)</f>
        <v>0</v>
      </c>
      <c r="AD160" cm="1">
        <f t="array" aca="1" ref="AD160" ca="1">INDIRECT($A$1&amp;AD$1&amp;$A160)</f>
        <v>0</v>
      </c>
      <c r="AE160" cm="1">
        <f t="array" aca="1" ref="AE160" ca="1">INDIRECT($A$1&amp;AE$1&amp;$A160)</f>
        <v>0</v>
      </c>
      <c r="AF160" t="str" cm="1">
        <f t="array" aca="1" ref="AF160" ca="1">INDIRECT($A$1&amp;AF$1&amp;$A160)</f>
        <v>peudisponible</v>
      </c>
      <c r="AG160" t="str" cm="1">
        <f t="array" aca="1" ref="AG160" ca="1">INDIRECT($A$1&amp;AG$1&amp;$A160)</f>
        <v>peudisponible</v>
      </c>
      <c r="AH160" t="str" cm="1">
        <f t="array" aca="1" ref="AH160" ca="1">INDIRECT($A$1&amp;AH$1&amp;$A160)</f>
        <v>peudisponible</v>
      </c>
      <c r="AI160" cm="1">
        <f t="array" aca="1" ref="AI160" ca="1">INDIRECT($A$1&amp;AI$1&amp;$A160)</f>
        <v>0</v>
      </c>
      <c r="AJ160" t="str" cm="1">
        <f t="array" aca="1" ref="AJ160" ca="1">INDIRECT($A$1&amp;AJ$1&amp;$A160)</f>
        <v>peudisponible</v>
      </c>
      <c r="AK160" cm="1">
        <f t="array" aca="1" ref="AK160" ca="1">INDIRECT($A$1&amp;AK$1&amp;$A160)</f>
        <v>0</v>
      </c>
      <c r="AM160">
        <f t="shared" ca="1" si="24"/>
        <v>0</v>
      </c>
      <c r="AN160">
        <f t="shared" ca="1" si="24"/>
        <v>0</v>
      </c>
      <c r="AO160">
        <f t="shared" ca="1" si="24"/>
        <v>0</v>
      </c>
      <c r="AP160">
        <f t="shared" ca="1" si="24"/>
        <v>0</v>
      </c>
      <c r="AQ160">
        <f t="shared" ca="1" si="24"/>
        <v>1</v>
      </c>
      <c r="AR160">
        <f t="shared" ca="1" si="24"/>
        <v>1</v>
      </c>
      <c r="AS160">
        <f t="shared" ca="1" si="24"/>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0">
        <f t="shared" si="25"/>
        <v>146</v>
      </c>
      <c r="C161" t="str" cm="1">
        <f t="array" aca="1" ref="C161" ca="1">INDIRECT($A$1&amp;C$1&amp;$A161)</f>
        <v>marche_gayeri</v>
      </c>
      <c r="D161">
        <f t="shared" ca="1" si="22"/>
        <v>1</v>
      </c>
      <c r="E161">
        <f t="shared" ca="1" si="22"/>
        <v>0</v>
      </c>
      <c r="F161">
        <f t="shared" ca="1" si="22"/>
        <v>0</v>
      </c>
      <c r="G161">
        <f t="shared" ca="1" si="22"/>
        <v>0</v>
      </c>
      <c r="H161">
        <f t="shared" ca="1" si="22"/>
        <v>1</v>
      </c>
      <c r="I161">
        <f t="shared" ca="1" si="22"/>
        <v>0</v>
      </c>
      <c r="J161">
        <f t="shared" ca="1" si="22"/>
        <v>0</v>
      </c>
      <c r="K161">
        <f t="shared" ca="1" si="22"/>
        <v>0</v>
      </c>
      <c r="L161">
        <f t="shared" ca="1" si="22"/>
        <v>0</v>
      </c>
      <c r="M161">
        <f t="shared" ca="1" si="22"/>
        <v>0</v>
      </c>
      <c r="N161">
        <f t="shared" ca="1" si="22"/>
        <v>0</v>
      </c>
      <c r="P161" cm="1">
        <f t="array" aca="1" ref="P161" ca="1">INDIRECT($A$1&amp;P$1&amp;$A161)</f>
        <v>0</v>
      </c>
      <c r="Q161" cm="1">
        <f t="array" aca="1" ref="Q161" ca="1">INDIRECT($A$1&amp;Q$1&amp;$A161)</f>
        <v>0</v>
      </c>
      <c r="R161" cm="1">
        <f t="array" aca="1" ref="R161" ca="1">INDIRECT($A$1&amp;R$1&amp;$A161)</f>
        <v>0</v>
      </c>
      <c r="S161" cm="1">
        <f t="array" aca="1" ref="S161" ca="1">INDIRECT($A$1&amp;S$1&amp;$A161)</f>
        <v>0</v>
      </c>
      <c r="T161" cm="1">
        <f t="array" aca="1" ref="T161" ca="1">INDIRECT($A$1&amp;T$1&amp;$A161)</f>
        <v>0</v>
      </c>
      <c r="U161" cm="1">
        <f t="array" aca="1" ref="U161" ca="1">INDIRECT($A$1&amp;U$1&amp;$A161)</f>
        <v>0</v>
      </c>
      <c r="V161" cm="1">
        <f t="array" aca="1" ref="V161" ca="1">INDIRECT($A$1&amp;V$1&amp;$A161)</f>
        <v>0</v>
      </c>
      <c r="W161" cm="1">
        <f t="array" aca="1" ref="W161" ca="1">INDIRECT($A$1&amp;W$1&amp;$A161)</f>
        <v>0</v>
      </c>
      <c r="X161" cm="1">
        <f t="array" aca="1" ref="X161" ca="1">INDIRECT($A$1&amp;X$1&amp;$A161)</f>
        <v>0</v>
      </c>
      <c r="Y161" cm="1">
        <f t="array" aca="1" ref="Y161" ca="1">INDIRECT($A$1&amp;Y$1&amp;$A161)</f>
        <v>0</v>
      </c>
      <c r="Z161" cm="1">
        <f t="array" aca="1" ref="Z161" ca="1">INDIRECT($A$1&amp;Z$1&amp;$A161)</f>
        <v>0</v>
      </c>
      <c r="AA161" cm="1">
        <f t="array" aca="1" ref="AA161" ca="1">INDIRECT($A$1&amp;AA$1&amp;$A161)</f>
        <v>0</v>
      </c>
      <c r="AB161" cm="1">
        <f t="array" aca="1" ref="AB161" ca="1">INDIRECT($A$1&amp;AB$1&amp;$A161)</f>
        <v>0</v>
      </c>
      <c r="AC161" cm="1">
        <f t="array" aca="1" ref="AC161" ca="1">INDIRECT($A$1&amp;AC$1&amp;$A161)</f>
        <v>0</v>
      </c>
      <c r="AD161" cm="1">
        <f t="array" aca="1" ref="AD161" ca="1">INDIRECT($A$1&amp;AD$1&amp;$A161)</f>
        <v>0</v>
      </c>
      <c r="AE161" cm="1">
        <f t="array" aca="1" ref="AE161" ca="1">INDIRECT($A$1&amp;AE$1&amp;$A161)</f>
        <v>0</v>
      </c>
      <c r="AF161" t="str" cm="1">
        <f t="array" aca="1" ref="AF161" ca="1">INDIRECT($A$1&amp;AF$1&amp;$A161)</f>
        <v>peudisponible</v>
      </c>
      <c r="AG161" t="str" cm="1">
        <f t="array" aca="1" ref="AG161" ca="1">INDIRECT($A$1&amp;AG$1&amp;$A161)</f>
        <v>peudisponible</v>
      </c>
      <c r="AH161" t="str" cm="1">
        <f t="array" aca="1" ref="AH161" ca="1">INDIRECT($A$1&amp;AH$1&amp;$A161)</f>
        <v>peudisponible</v>
      </c>
      <c r="AI161" cm="1">
        <f t="array" aca="1" ref="AI161" ca="1">INDIRECT($A$1&amp;AI$1&amp;$A161)</f>
        <v>0</v>
      </c>
      <c r="AJ161" t="str" cm="1">
        <f t="array" aca="1" ref="AJ161" ca="1">INDIRECT($A$1&amp;AJ$1&amp;$A161)</f>
        <v>peudisponible</v>
      </c>
      <c r="AK161" cm="1">
        <f t="array" aca="1" ref="AK161" ca="1">INDIRECT($A$1&amp;AK$1&amp;$A161)</f>
        <v>0</v>
      </c>
      <c r="AM161">
        <f t="shared" ca="1" si="24"/>
        <v>0</v>
      </c>
      <c r="AN161">
        <f t="shared" ca="1" si="24"/>
        <v>0</v>
      </c>
      <c r="AO161">
        <f t="shared" ca="1" si="24"/>
        <v>0</v>
      </c>
      <c r="AP161">
        <f t="shared" ca="1" si="24"/>
        <v>0</v>
      </c>
      <c r="AQ161">
        <f t="shared" ca="1" si="24"/>
        <v>1</v>
      </c>
      <c r="AR161">
        <f t="shared" ca="1" si="24"/>
        <v>1</v>
      </c>
      <c r="AS161">
        <f t="shared" ca="1" si="24"/>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0">
        <f t="shared" si="25"/>
        <v>147</v>
      </c>
      <c r="C162" t="str" cm="1">
        <f t="array" aca="1" ref="C162" ca="1">INDIRECT($A$1&amp;C$1&amp;$A162)</f>
        <v>marche_gayeri</v>
      </c>
      <c r="D162">
        <f t="shared" ca="1" si="22"/>
        <v>1</v>
      </c>
      <c r="E162">
        <f t="shared" ca="1" si="22"/>
        <v>0</v>
      </c>
      <c r="F162">
        <f t="shared" ca="1" si="22"/>
        <v>0</v>
      </c>
      <c r="G162">
        <f t="shared" ca="1" si="22"/>
        <v>0</v>
      </c>
      <c r="H162">
        <f t="shared" ca="1" si="22"/>
        <v>0</v>
      </c>
      <c r="I162">
        <f t="shared" ca="1" si="22"/>
        <v>1</v>
      </c>
      <c r="J162">
        <f t="shared" ca="1" si="22"/>
        <v>0</v>
      </c>
      <c r="K162">
        <f t="shared" ca="1" si="22"/>
        <v>0</v>
      </c>
      <c r="L162">
        <f t="shared" ca="1" si="22"/>
        <v>0</v>
      </c>
      <c r="M162">
        <f t="shared" ca="1" si="22"/>
        <v>0</v>
      </c>
      <c r="N162">
        <f t="shared" ca="1" si="22"/>
        <v>0</v>
      </c>
      <c r="P162" cm="1">
        <f t="array" aca="1" ref="P162" ca="1">INDIRECT($A$1&amp;P$1&amp;$A162)</f>
        <v>0</v>
      </c>
      <c r="Q162" cm="1">
        <f t="array" aca="1" ref="Q162" ca="1">INDIRECT($A$1&amp;Q$1&amp;$A162)</f>
        <v>0</v>
      </c>
      <c r="R162" cm="1">
        <f t="array" aca="1" ref="R162" ca="1">INDIRECT($A$1&amp;R$1&amp;$A162)</f>
        <v>0</v>
      </c>
      <c r="S162" cm="1">
        <f t="array" aca="1" ref="S162" ca="1">INDIRECT($A$1&amp;S$1&amp;$A162)</f>
        <v>0</v>
      </c>
      <c r="T162" cm="1">
        <f t="array" aca="1" ref="T162" ca="1">INDIRECT($A$1&amp;T$1&amp;$A162)</f>
        <v>0</v>
      </c>
      <c r="U162" cm="1">
        <f t="array" aca="1" ref="U162" ca="1">INDIRECT($A$1&amp;U$1&amp;$A162)</f>
        <v>0</v>
      </c>
      <c r="V162" cm="1">
        <f t="array" aca="1" ref="V162" ca="1">INDIRECT($A$1&amp;V$1&amp;$A162)</f>
        <v>0</v>
      </c>
      <c r="W162" cm="1">
        <f t="array" aca="1" ref="W162" ca="1">INDIRECT($A$1&amp;W$1&amp;$A162)</f>
        <v>0</v>
      </c>
      <c r="X162" cm="1">
        <f t="array" aca="1" ref="X162" ca="1">INDIRECT($A$1&amp;X$1&amp;$A162)</f>
        <v>0</v>
      </c>
      <c r="Y162" cm="1">
        <f t="array" aca="1" ref="Y162" ca="1">INDIRECT($A$1&amp;Y$1&amp;$A162)</f>
        <v>0</v>
      </c>
      <c r="Z162" cm="1">
        <f t="array" aca="1" ref="Z162" ca="1">INDIRECT($A$1&amp;Z$1&amp;$A162)</f>
        <v>0</v>
      </c>
      <c r="AA162" cm="1">
        <f t="array" aca="1" ref="AA162" ca="1">INDIRECT($A$1&amp;AA$1&amp;$A162)</f>
        <v>0</v>
      </c>
      <c r="AB162" cm="1">
        <f t="array" aca="1" ref="AB162" ca="1">INDIRECT($A$1&amp;AB$1&amp;$A162)</f>
        <v>0</v>
      </c>
      <c r="AC162" cm="1">
        <f t="array" aca="1" ref="AC162" ca="1">INDIRECT($A$1&amp;AC$1&amp;$A162)</f>
        <v>0</v>
      </c>
      <c r="AD162" cm="1">
        <f t="array" aca="1" ref="AD162" ca="1">INDIRECT($A$1&amp;AD$1&amp;$A162)</f>
        <v>0</v>
      </c>
      <c r="AE162" cm="1">
        <f t="array" aca="1" ref="AE162" ca="1">INDIRECT($A$1&amp;AE$1&amp;$A162)</f>
        <v>0</v>
      </c>
      <c r="AF162" t="str" cm="1">
        <f t="array" aca="1" ref="AF162" ca="1">INDIRECT($A$1&amp;AF$1&amp;$A162)</f>
        <v>peudisponible</v>
      </c>
      <c r="AG162" t="str" cm="1">
        <f t="array" aca="1" ref="AG162" ca="1">INDIRECT($A$1&amp;AG$1&amp;$A162)</f>
        <v>peudisponible</v>
      </c>
      <c r="AH162" t="str" cm="1">
        <f t="array" aca="1" ref="AH162" ca="1">INDIRECT($A$1&amp;AH$1&amp;$A162)</f>
        <v>peudisponible</v>
      </c>
      <c r="AI162" cm="1">
        <f t="array" aca="1" ref="AI162" ca="1">INDIRECT($A$1&amp;AI$1&amp;$A162)</f>
        <v>0</v>
      </c>
      <c r="AJ162" t="str" cm="1">
        <f t="array" aca="1" ref="AJ162" ca="1">INDIRECT($A$1&amp;AJ$1&amp;$A162)</f>
        <v>peudisponible</v>
      </c>
      <c r="AK162" cm="1">
        <f t="array" aca="1" ref="AK162" ca="1">INDIRECT($A$1&amp;AK$1&amp;$A162)</f>
        <v>0</v>
      </c>
      <c r="AM162">
        <f t="shared" ca="1" si="24"/>
        <v>0</v>
      </c>
      <c r="AN162">
        <f t="shared" ca="1" si="24"/>
        <v>0</v>
      </c>
      <c r="AO162">
        <f t="shared" ca="1" si="24"/>
        <v>0</v>
      </c>
      <c r="AP162">
        <f t="shared" ca="1" si="24"/>
        <v>0</v>
      </c>
      <c r="AQ162">
        <f t="shared" ca="1" si="24"/>
        <v>1</v>
      </c>
      <c r="AR162">
        <f t="shared" ca="1" si="24"/>
        <v>1</v>
      </c>
      <c r="AS162">
        <f t="shared" ca="1" si="24"/>
        <v>0</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0">
        <f t="shared" si="25"/>
        <v>148</v>
      </c>
      <c r="C163" t="str" cm="1">
        <f t="array" aca="1" ref="C163" ca="1">INDIRECT($A$1&amp;C$1&amp;$A163)</f>
        <v>marche_diapangou</v>
      </c>
      <c r="D163">
        <f t="shared" ca="1" si="22"/>
        <v>0</v>
      </c>
      <c r="E163">
        <f t="shared" ca="1" si="22"/>
        <v>0</v>
      </c>
      <c r="F163">
        <f t="shared" ca="1" si="22"/>
        <v>0</v>
      </c>
      <c r="G163">
        <f t="shared" ca="1" si="22"/>
        <v>0</v>
      </c>
      <c r="H163">
        <f t="shared" ca="1" si="22"/>
        <v>0</v>
      </c>
      <c r="I163">
        <f t="shared" ca="1" si="22"/>
        <v>0</v>
      </c>
      <c r="J163">
        <f t="shared" ca="1" si="22"/>
        <v>1</v>
      </c>
      <c r="K163">
        <f t="shared" ca="1" si="22"/>
        <v>1</v>
      </c>
      <c r="L163">
        <f t="shared" ca="1" si="22"/>
        <v>0</v>
      </c>
      <c r="M163">
        <f t="shared" ca="1" si="22"/>
        <v>0</v>
      </c>
      <c r="N163">
        <f t="shared" ca="1" si="22"/>
        <v>0</v>
      </c>
      <c r="P163" cm="1">
        <f t="array" aca="1" ref="P163" ca="1">INDIRECT($A$1&amp;P$1&amp;$A163)</f>
        <v>0</v>
      </c>
      <c r="Q163" cm="1">
        <f t="array" aca="1" ref="Q163" ca="1">INDIRECT($A$1&amp;Q$1&amp;$A163)</f>
        <v>0</v>
      </c>
      <c r="R163" t="str" cm="1">
        <f t="array" aca="1" ref="R163" ca="1">INDIRECT($A$1&amp;R$1&amp;$A163)</f>
        <v>disponible</v>
      </c>
      <c r="S163" cm="1">
        <f t="array" aca="1" ref="S163" ca="1">INDIRECT($A$1&amp;S$1&amp;$A163)</f>
        <v>0</v>
      </c>
      <c r="T163" cm="1">
        <f t="array" aca="1" ref="T163" ca="1">INDIRECT($A$1&amp;T$1&amp;$A163)</f>
        <v>0</v>
      </c>
      <c r="U163" cm="1">
        <f t="array" aca="1" ref="U163" ca="1">INDIRECT($A$1&amp;U$1&amp;$A163)</f>
        <v>0</v>
      </c>
      <c r="V163" cm="1">
        <f t="array" aca="1" ref="V163" ca="1">INDIRECT($A$1&amp;V$1&amp;$A163)</f>
        <v>0</v>
      </c>
      <c r="W163" cm="1">
        <f t="array" aca="1" ref="W163" ca="1">INDIRECT($A$1&amp;W$1&amp;$A163)</f>
        <v>0</v>
      </c>
      <c r="X163" cm="1">
        <f t="array" aca="1" ref="X163" ca="1">INDIRECT($A$1&amp;X$1&amp;$A163)</f>
        <v>0</v>
      </c>
      <c r="Y163" cm="1">
        <f t="array" aca="1" ref="Y163" ca="1">INDIRECT($A$1&amp;Y$1&amp;$A163)</f>
        <v>0</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cm="1">
        <f t="array" aca="1" ref="AG163" ca="1">INDIRECT($A$1&amp;AG$1&amp;$A163)</f>
        <v>0</v>
      </c>
      <c r="AH163" cm="1">
        <f t="array" aca="1" ref="AH163" ca="1">INDIRECT($A$1&amp;AH$1&amp;$A163)</f>
        <v>0</v>
      </c>
      <c r="AI163" cm="1">
        <f t="array" aca="1" ref="AI163" ca="1">INDIRECT($A$1&amp;AI$1&amp;$A163)</f>
        <v>0</v>
      </c>
      <c r="AJ163" cm="1">
        <f t="array" aca="1" ref="AJ163" ca="1">INDIRECT($A$1&amp;AJ$1&amp;$A163)</f>
        <v>0</v>
      </c>
      <c r="AK163" cm="1">
        <f t="array" aca="1" ref="AK163" ca="1">INDIRECT($A$1&amp;AK$1&amp;$A163)</f>
        <v>0</v>
      </c>
      <c r="AM163">
        <f t="shared" ca="1" si="24"/>
        <v>0</v>
      </c>
      <c r="AN163">
        <f t="shared" ca="1" si="24"/>
        <v>0</v>
      </c>
      <c r="AO163">
        <f t="shared" ca="1" si="24"/>
        <v>0</v>
      </c>
      <c r="AP163">
        <f t="shared" ca="1" si="24"/>
        <v>0</v>
      </c>
      <c r="AQ163">
        <f t="shared" ca="1" si="24"/>
        <v>0</v>
      </c>
      <c r="AR163">
        <f t="shared" ca="1" si="24"/>
        <v>0</v>
      </c>
      <c r="AS163">
        <f t="shared" ca="1" si="24"/>
        <v>0</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0">
        <f t="shared" si="25"/>
        <v>149</v>
      </c>
      <c r="C164" t="str" cm="1">
        <f t="array" aca="1" ref="C164" ca="1">INDIRECT($A$1&amp;C$1&amp;$A164)</f>
        <v>marche_diapangou</v>
      </c>
      <c r="D164">
        <f t="shared" ca="1" si="22"/>
        <v>0</v>
      </c>
      <c r="E164">
        <f t="shared" ca="1" si="22"/>
        <v>0</v>
      </c>
      <c r="F164">
        <f t="shared" ca="1" si="22"/>
        <v>0</v>
      </c>
      <c r="G164">
        <f t="shared" ca="1" si="22"/>
        <v>0</v>
      </c>
      <c r="H164">
        <f t="shared" ca="1" si="22"/>
        <v>0</v>
      </c>
      <c r="I164">
        <f t="shared" ca="1" si="22"/>
        <v>0</v>
      </c>
      <c r="J164">
        <f t="shared" ca="1" si="22"/>
        <v>0</v>
      </c>
      <c r="K164">
        <f t="shared" ca="1" si="22"/>
        <v>0</v>
      </c>
      <c r="L164">
        <f t="shared" ca="1" si="22"/>
        <v>0</v>
      </c>
      <c r="M164">
        <f t="shared" ca="1" si="22"/>
        <v>0</v>
      </c>
      <c r="N164">
        <f t="shared" ca="1" si="22"/>
        <v>0</v>
      </c>
      <c r="P164" cm="1">
        <f t="array" aca="1" ref="P164" ca="1">INDIRECT($A$1&amp;P$1&amp;$A164)</f>
        <v>0</v>
      </c>
      <c r="Q164" cm="1">
        <f t="array" aca="1" ref="Q164" ca="1">INDIRECT($A$1&amp;Q$1&amp;$A164)</f>
        <v>0</v>
      </c>
      <c r="R164" t="str" cm="1">
        <f t="array" aca="1" ref="R164" ca="1">INDIRECT($A$1&amp;R$1&amp;$A164)</f>
        <v>disponible</v>
      </c>
      <c r="S164" cm="1">
        <f t="array" aca="1" ref="S164" ca="1">INDIRECT($A$1&amp;S$1&amp;$A164)</f>
        <v>0</v>
      </c>
      <c r="T164" cm="1">
        <f t="array" aca="1" ref="T164" ca="1">INDIRECT($A$1&amp;T$1&amp;$A164)</f>
        <v>0</v>
      </c>
      <c r="U164" cm="1">
        <f t="array" aca="1" ref="U164" ca="1">INDIRECT($A$1&amp;U$1&amp;$A164)</f>
        <v>0</v>
      </c>
      <c r="V164" cm="1">
        <f t="array" aca="1" ref="V164" ca="1">INDIRECT($A$1&amp;V$1&amp;$A164)</f>
        <v>0</v>
      </c>
      <c r="W164" cm="1">
        <f t="array" aca="1" ref="W164" ca="1">INDIRECT($A$1&amp;W$1&amp;$A164)</f>
        <v>0</v>
      </c>
      <c r="X164" cm="1">
        <f t="array" aca="1" ref="X164" ca="1">INDIRECT($A$1&amp;X$1&amp;$A164)</f>
        <v>0</v>
      </c>
      <c r="Y164" cm="1">
        <f t="array" aca="1" ref="Y164" ca="1">INDIRECT($A$1&amp;Y$1&amp;$A164)</f>
        <v>0</v>
      </c>
      <c r="Z164" cm="1">
        <f t="array" aca="1" ref="Z164" ca="1">INDIRECT($A$1&amp;Z$1&amp;$A164)</f>
        <v>0</v>
      </c>
      <c r="AA164" cm="1">
        <f t="array" aca="1" ref="AA164" ca="1">INDIRECT($A$1&amp;AA$1&amp;$A164)</f>
        <v>0</v>
      </c>
      <c r="AB164" cm="1">
        <f t="array" aca="1" ref="AB164" ca="1">INDIRECT($A$1&amp;AB$1&amp;$A164)</f>
        <v>0</v>
      </c>
      <c r="AC164" cm="1">
        <f t="array" aca="1" ref="AC164" ca="1">INDIRECT($A$1&amp;AC$1&amp;$A164)</f>
        <v>0</v>
      </c>
      <c r="AD164" cm="1">
        <f t="array" aca="1" ref="AD164" ca="1">INDIRECT($A$1&amp;AD$1&amp;$A164)</f>
        <v>0</v>
      </c>
      <c r="AE164" cm="1">
        <f t="array" aca="1" ref="AE164" ca="1">INDIRECT($A$1&amp;AE$1&amp;$A164)</f>
        <v>0</v>
      </c>
      <c r="AF164" cm="1">
        <f t="array" aca="1" ref="AF164" ca="1">INDIRECT($A$1&amp;AF$1&amp;$A164)</f>
        <v>0</v>
      </c>
      <c r="AG164" cm="1">
        <f t="array" aca="1" ref="AG164" ca="1">INDIRECT($A$1&amp;AG$1&amp;$A164)</f>
        <v>0</v>
      </c>
      <c r="AH164" cm="1">
        <f t="array" aca="1" ref="AH164" ca="1">INDIRECT($A$1&amp;AH$1&amp;$A164)</f>
        <v>0</v>
      </c>
      <c r="AI164" cm="1">
        <f t="array" aca="1" ref="AI164" ca="1">INDIRECT($A$1&amp;AI$1&amp;$A164)</f>
        <v>0</v>
      </c>
      <c r="AJ164" cm="1">
        <f t="array" aca="1" ref="AJ164" ca="1">INDIRECT($A$1&amp;AJ$1&amp;$A164)</f>
        <v>0</v>
      </c>
      <c r="AK164" cm="1">
        <f t="array" aca="1" ref="AK164" ca="1">INDIRECT($A$1&amp;AK$1&amp;$A164)</f>
        <v>0</v>
      </c>
      <c r="AM164">
        <f t="shared" ca="1" si="24"/>
        <v>0</v>
      </c>
      <c r="AN164">
        <f t="shared" ca="1" si="24"/>
        <v>0</v>
      </c>
      <c r="AO164">
        <f t="shared" ca="1" si="24"/>
        <v>0</v>
      </c>
      <c r="AP164">
        <f t="shared" ca="1" si="24"/>
        <v>0</v>
      </c>
      <c r="AQ164">
        <f t="shared" ca="1" si="24"/>
        <v>0</v>
      </c>
      <c r="AR164">
        <f t="shared" ca="1" si="24"/>
        <v>0</v>
      </c>
      <c r="AS164">
        <f t="shared" ca="1" si="24"/>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0">
        <f t="shared" si="25"/>
        <v>150</v>
      </c>
      <c r="C165" t="str" cm="1">
        <f t="array" aca="1" ref="C165" ca="1">INDIRECT($A$1&amp;C$1&amp;$A165)</f>
        <v>marche_diapangou</v>
      </c>
      <c r="D165">
        <f t="shared" ca="1" si="22"/>
        <v>0</v>
      </c>
      <c r="E165">
        <f t="shared" ca="1" si="22"/>
        <v>0</v>
      </c>
      <c r="F165">
        <f t="shared" ca="1" si="22"/>
        <v>0</v>
      </c>
      <c r="G165">
        <f t="shared" ca="1" si="22"/>
        <v>0</v>
      </c>
      <c r="H165">
        <f t="shared" ca="1" si="22"/>
        <v>0</v>
      </c>
      <c r="I165">
        <f t="shared" ca="1" si="22"/>
        <v>0</v>
      </c>
      <c r="J165">
        <f t="shared" ca="1" si="22"/>
        <v>0</v>
      </c>
      <c r="K165">
        <f t="shared" ca="1" si="22"/>
        <v>0</v>
      </c>
      <c r="L165">
        <f t="shared" ca="1" si="22"/>
        <v>0</v>
      </c>
      <c r="M165">
        <f t="shared" ca="1" si="22"/>
        <v>0</v>
      </c>
      <c r="N165">
        <f t="shared" ca="1" si="22"/>
        <v>0</v>
      </c>
      <c r="P165" cm="1">
        <f t="array" aca="1" ref="P165" ca="1">INDIRECT($A$1&amp;P$1&amp;$A165)</f>
        <v>0</v>
      </c>
      <c r="Q165" cm="1">
        <f t="array" aca="1" ref="Q165" ca="1">INDIRECT($A$1&amp;Q$1&amp;$A165)</f>
        <v>0</v>
      </c>
      <c r="R165" cm="1">
        <f t="array" aca="1" ref="R165" ca="1">INDIRECT($A$1&amp;R$1&amp;$A165)</f>
        <v>0</v>
      </c>
      <c r="S165" t="str" cm="1">
        <f t="array" aca="1" ref="S165" ca="1">INDIRECT($A$1&amp;S$1&amp;$A165)</f>
        <v>disponible</v>
      </c>
      <c r="T165" t="str" cm="1">
        <f t="array" aca="1" ref="T165" ca="1">INDIRECT($A$1&amp;T$1&amp;$A165)</f>
        <v>disponible</v>
      </c>
      <c r="U165" cm="1">
        <f t="array" aca="1" ref="U165" ca="1">INDIRECT($A$1&amp;U$1&amp;$A165)</f>
        <v>0</v>
      </c>
      <c r="V165" cm="1">
        <f t="array" aca="1" ref="V165" ca="1">INDIRECT($A$1&amp;V$1&amp;$A165)</f>
        <v>0</v>
      </c>
      <c r="W165" cm="1">
        <f t="array" aca="1" ref="W165" ca="1">INDIRECT($A$1&amp;W$1&amp;$A165)</f>
        <v>0</v>
      </c>
      <c r="X165" cm="1">
        <f t="array" aca="1" ref="X165" ca="1">INDIRECT($A$1&amp;X$1&amp;$A165)</f>
        <v>0</v>
      </c>
      <c r="Y165" cm="1">
        <f t="array" aca="1" ref="Y165" ca="1">INDIRECT($A$1&amp;Y$1&amp;$A165)</f>
        <v>0</v>
      </c>
      <c r="Z165" cm="1">
        <f t="array" aca="1" ref="Z165" ca="1">INDIRECT($A$1&amp;Z$1&amp;$A165)</f>
        <v>0</v>
      </c>
      <c r="AA165" cm="1">
        <f t="array" aca="1" ref="AA165" ca="1">INDIRECT($A$1&amp;AA$1&amp;$A165)</f>
        <v>0</v>
      </c>
      <c r="AB165" cm="1">
        <f t="array" aca="1" ref="AB165" ca="1">INDIRECT($A$1&amp;AB$1&amp;$A165)</f>
        <v>0</v>
      </c>
      <c r="AC165" cm="1">
        <f t="array" aca="1" ref="AC165" ca="1">INDIRECT($A$1&amp;AC$1&amp;$A165)</f>
        <v>0</v>
      </c>
      <c r="AD165" cm="1">
        <f t="array" aca="1" ref="AD165" ca="1">INDIRECT($A$1&amp;AD$1&amp;$A165)</f>
        <v>0</v>
      </c>
      <c r="AE165" cm="1">
        <f t="array" aca="1" ref="AE165" ca="1">INDIRECT($A$1&amp;AE$1&amp;$A165)</f>
        <v>0</v>
      </c>
      <c r="AF165" cm="1">
        <f t="array" aca="1" ref="AF165" ca="1">INDIRECT($A$1&amp;AF$1&amp;$A165)</f>
        <v>0</v>
      </c>
      <c r="AG165" cm="1">
        <f t="array" aca="1" ref="AG165" ca="1">INDIRECT($A$1&amp;AG$1&amp;$A165)</f>
        <v>0</v>
      </c>
      <c r="AH165" cm="1">
        <f t="array" aca="1" ref="AH165" ca="1">INDIRECT($A$1&amp;AH$1&amp;$A165)</f>
        <v>0</v>
      </c>
      <c r="AI165" cm="1">
        <f t="array" aca="1" ref="AI165" ca="1">INDIRECT($A$1&amp;AI$1&amp;$A165)</f>
        <v>0</v>
      </c>
      <c r="AJ165" cm="1">
        <f t="array" aca="1" ref="AJ165" ca="1">INDIRECT($A$1&amp;AJ$1&amp;$A165)</f>
        <v>0</v>
      </c>
      <c r="AK165" t="str" cm="1">
        <f t="array" aca="1" ref="AK165" ca="1">INDIRECT($A$1&amp;AK$1&amp;$A165)</f>
        <v>disponible</v>
      </c>
      <c r="AM165">
        <f t="shared" ca="1" si="24"/>
        <v>0</v>
      </c>
      <c r="AN165">
        <f t="shared" ca="1" si="24"/>
        <v>0</v>
      </c>
      <c r="AO165">
        <f t="shared" ca="1" si="24"/>
        <v>0</v>
      </c>
      <c r="AP165">
        <f t="shared" ca="1" si="24"/>
        <v>0</v>
      </c>
      <c r="AQ165">
        <f t="shared" ca="1" si="24"/>
        <v>0</v>
      </c>
      <c r="AR165">
        <f t="shared" ca="1" si="24"/>
        <v>0</v>
      </c>
      <c r="AS165">
        <f t="shared" ca="1" si="24"/>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0">
        <f t="shared" si="25"/>
        <v>151</v>
      </c>
      <c r="C166" t="str" cm="1">
        <f t="array" aca="1" ref="C166" ca="1">INDIRECT($A$1&amp;C$1&amp;$A166)</f>
        <v>marche_diapangou</v>
      </c>
      <c r="D166">
        <f t="shared" ca="1" si="22"/>
        <v>0</v>
      </c>
      <c r="E166">
        <f t="shared" ca="1" si="22"/>
        <v>0</v>
      </c>
      <c r="F166">
        <f t="shared" ca="1" si="22"/>
        <v>0</v>
      </c>
      <c r="G166">
        <f t="shared" ca="1" si="22"/>
        <v>0</v>
      </c>
      <c r="H166">
        <f t="shared" ca="1" si="22"/>
        <v>0</v>
      </c>
      <c r="I166">
        <f t="shared" ca="1" si="22"/>
        <v>0</v>
      </c>
      <c r="J166">
        <f t="shared" ca="1" si="22"/>
        <v>0</v>
      </c>
      <c r="K166">
        <f t="shared" ca="1" si="22"/>
        <v>0</v>
      </c>
      <c r="L166">
        <f t="shared" ca="1" si="22"/>
        <v>0</v>
      </c>
      <c r="M166">
        <f t="shared" ca="1" si="22"/>
        <v>0</v>
      </c>
      <c r="N166">
        <f t="shared" ca="1" si="22"/>
        <v>0</v>
      </c>
      <c r="P166" cm="1">
        <f t="array" aca="1" ref="P166" ca="1">INDIRECT($A$1&amp;P$1&amp;$A166)</f>
        <v>0</v>
      </c>
      <c r="Q166" cm="1">
        <f t="array" aca="1" ref="Q166" ca="1">INDIRECT($A$1&amp;Q$1&amp;$A166)</f>
        <v>0</v>
      </c>
      <c r="R166" t="str" cm="1">
        <f t="array" aca="1" ref="R166" ca="1">INDIRECT($A$1&amp;R$1&amp;$A166)</f>
        <v>disponible</v>
      </c>
      <c r="S166" cm="1">
        <f t="array" aca="1" ref="S166" ca="1">INDIRECT($A$1&amp;S$1&amp;$A166)</f>
        <v>0</v>
      </c>
      <c r="T166" cm="1">
        <f t="array" aca="1" ref="T166" ca="1">INDIRECT($A$1&amp;T$1&amp;$A166)</f>
        <v>0</v>
      </c>
      <c r="U166" cm="1">
        <f t="array" aca="1" ref="U166" ca="1">INDIRECT($A$1&amp;U$1&amp;$A166)</f>
        <v>0</v>
      </c>
      <c r="V166" cm="1">
        <f t="array" aca="1" ref="V166" ca="1">INDIRECT($A$1&amp;V$1&amp;$A166)</f>
        <v>0</v>
      </c>
      <c r="W166" cm="1">
        <f t="array" aca="1" ref="W166" ca="1">INDIRECT($A$1&amp;W$1&amp;$A166)</f>
        <v>0</v>
      </c>
      <c r="X166" cm="1">
        <f t="array" aca="1" ref="X166" ca="1">INDIRECT($A$1&amp;X$1&amp;$A166)</f>
        <v>0</v>
      </c>
      <c r="Y166" cm="1">
        <f t="array" aca="1" ref="Y166" ca="1">INDIRECT($A$1&amp;Y$1&amp;$A166)</f>
        <v>0</v>
      </c>
      <c r="Z166" cm="1">
        <f t="array" aca="1" ref="Z166" ca="1">INDIRECT($A$1&amp;Z$1&amp;$A166)</f>
        <v>0</v>
      </c>
      <c r="AA166" cm="1">
        <f t="array" aca="1" ref="AA166" ca="1">INDIRECT($A$1&amp;AA$1&amp;$A166)</f>
        <v>0</v>
      </c>
      <c r="AB166" cm="1">
        <f t="array" aca="1" ref="AB166" ca="1">INDIRECT($A$1&amp;AB$1&amp;$A166)</f>
        <v>0</v>
      </c>
      <c r="AC166" cm="1">
        <f t="array" aca="1" ref="AC166" ca="1">INDIRECT($A$1&amp;AC$1&amp;$A166)</f>
        <v>0</v>
      </c>
      <c r="AD166" cm="1">
        <f t="array" aca="1" ref="AD166" ca="1">INDIRECT($A$1&amp;AD$1&amp;$A166)</f>
        <v>0</v>
      </c>
      <c r="AE166" cm="1">
        <f t="array" aca="1" ref="AE166" ca="1">INDIRECT($A$1&amp;AE$1&amp;$A166)</f>
        <v>0</v>
      </c>
      <c r="AF166" cm="1">
        <f t="array" aca="1" ref="AF166" ca="1">INDIRECT($A$1&amp;AF$1&amp;$A166)</f>
        <v>0</v>
      </c>
      <c r="AG166" cm="1">
        <f t="array" aca="1" ref="AG166" ca="1">INDIRECT($A$1&amp;AG$1&amp;$A166)</f>
        <v>0</v>
      </c>
      <c r="AH166" cm="1">
        <f t="array" aca="1" ref="AH166" ca="1">INDIRECT($A$1&amp;AH$1&amp;$A166)</f>
        <v>0</v>
      </c>
      <c r="AI166" cm="1">
        <f t="array" aca="1" ref="AI166" ca="1">INDIRECT($A$1&amp;AI$1&amp;$A166)</f>
        <v>0</v>
      </c>
      <c r="AJ166" cm="1">
        <f t="array" aca="1" ref="AJ166" ca="1">INDIRECT($A$1&amp;AJ$1&amp;$A166)</f>
        <v>0</v>
      </c>
      <c r="AK166" t="str" cm="1">
        <f t="array" aca="1" ref="AK166" ca="1">INDIRECT($A$1&amp;AK$1&amp;$A166)</f>
        <v>disponible</v>
      </c>
      <c r="AM166">
        <f t="shared" ca="1" si="24"/>
        <v>0</v>
      </c>
      <c r="AN166">
        <f t="shared" ca="1" si="24"/>
        <v>0</v>
      </c>
      <c r="AO166">
        <f t="shared" ca="1" si="24"/>
        <v>0</v>
      </c>
      <c r="AP166">
        <f t="shared" ca="1" si="24"/>
        <v>0</v>
      </c>
      <c r="AQ166">
        <f t="shared" ca="1" si="24"/>
        <v>0</v>
      </c>
      <c r="AR166">
        <f t="shared" ca="1" si="24"/>
        <v>0</v>
      </c>
      <c r="AS166">
        <f t="shared" ca="1" si="24"/>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0">
        <f t="shared" si="25"/>
        <v>152</v>
      </c>
      <c r="C167" t="str" cm="1">
        <f t="array" aca="1" ref="C167" ca="1">INDIRECT($A$1&amp;C$1&amp;$A167)</f>
        <v>marche_diapangou</v>
      </c>
      <c r="D167">
        <f t="shared" ca="1" si="22"/>
        <v>0</v>
      </c>
      <c r="E167">
        <f t="shared" ca="1" si="22"/>
        <v>0</v>
      </c>
      <c r="F167">
        <f t="shared" ca="1" si="22"/>
        <v>0</v>
      </c>
      <c r="G167">
        <f t="shared" ca="1" si="22"/>
        <v>0</v>
      </c>
      <c r="H167">
        <f t="shared" ca="1" si="22"/>
        <v>0</v>
      </c>
      <c r="I167">
        <f t="shared" ca="1" si="22"/>
        <v>0</v>
      </c>
      <c r="J167">
        <f t="shared" ca="1" si="22"/>
        <v>0</v>
      </c>
      <c r="K167">
        <f t="shared" ca="1" si="22"/>
        <v>0</v>
      </c>
      <c r="L167">
        <f t="shared" ca="1" si="22"/>
        <v>0</v>
      </c>
      <c r="M167">
        <f t="shared" ca="1" si="22"/>
        <v>0</v>
      </c>
      <c r="N167">
        <f t="shared" ca="1" si="22"/>
        <v>0</v>
      </c>
      <c r="P167" cm="1">
        <f t="array" aca="1" ref="P167" ca="1">INDIRECT($A$1&amp;P$1&amp;$A167)</f>
        <v>0</v>
      </c>
      <c r="Q167" cm="1">
        <f t="array" aca="1" ref="Q167" ca="1">INDIRECT($A$1&amp;Q$1&amp;$A167)</f>
        <v>0</v>
      </c>
      <c r="R167" t="str" cm="1">
        <f t="array" aca="1" ref="R167" ca="1">INDIRECT($A$1&amp;R$1&amp;$A167)</f>
        <v>disponible</v>
      </c>
      <c r="S167" t="str" cm="1">
        <f t="array" aca="1" ref="S167" ca="1">INDIRECT($A$1&amp;S$1&amp;$A167)</f>
        <v>disponible</v>
      </c>
      <c r="T167" t="str" cm="1">
        <f t="array" aca="1" ref="T167" ca="1">INDIRECT($A$1&amp;T$1&amp;$A167)</f>
        <v>disponible</v>
      </c>
      <c r="U167" t="str" cm="1">
        <f t="array" aca="1" ref="U167" ca="1">INDIRECT($A$1&amp;U$1&amp;$A167)</f>
        <v>peudisponible</v>
      </c>
      <c r="V167" t="str" cm="1">
        <f t="array" aca="1" ref="V167" ca="1">INDIRECT($A$1&amp;V$1&amp;$A167)</f>
        <v>peudisponible</v>
      </c>
      <c r="W167" cm="1">
        <f t="array" aca="1" ref="W167" ca="1">INDIRECT($A$1&amp;W$1&amp;$A167)</f>
        <v>0</v>
      </c>
      <c r="X167" cm="1">
        <f t="array" aca="1" ref="X167" ca="1">INDIRECT($A$1&amp;X$1&amp;$A167)</f>
        <v>0</v>
      </c>
      <c r="Y167" cm="1">
        <f t="array" aca="1" ref="Y167" ca="1">INDIRECT($A$1&amp;Y$1&amp;$A167)</f>
        <v>0</v>
      </c>
      <c r="Z167" cm="1">
        <f t="array" aca="1" ref="Z167" ca="1">INDIRECT($A$1&amp;Z$1&amp;$A167)</f>
        <v>0</v>
      </c>
      <c r="AA167" cm="1">
        <f t="array" aca="1" ref="AA167" ca="1">INDIRECT($A$1&amp;AA$1&amp;$A167)</f>
        <v>0</v>
      </c>
      <c r="AB167" cm="1">
        <f t="array" aca="1" ref="AB167" ca="1">INDIRECT($A$1&amp;AB$1&amp;$A167)</f>
        <v>0</v>
      </c>
      <c r="AC167" cm="1">
        <f t="array" aca="1" ref="AC167" ca="1">INDIRECT($A$1&amp;AC$1&amp;$A167)</f>
        <v>0</v>
      </c>
      <c r="AD167" cm="1">
        <f t="array" aca="1" ref="AD167" ca="1">INDIRECT($A$1&amp;AD$1&amp;$A167)</f>
        <v>0</v>
      </c>
      <c r="AE167" cm="1">
        <f t="array" aca="1" ref="AE167" ca="1">INDIRECT($A$1&amp;AE$1&amp;$A167)</f>
        <v>0</v>
      </c>
      <c r="AF167" cm="1">
        <f t="array" aca="1" ref="AF167" ca="1">INDIRECT($A$1&amp;AF$1&amp;$A167)</f>
        <v>0</v>
      </c>
      <c r="AG167" cm="1">
        <f t="array" aca="1" ref="AG167" ca="1">INDIRECT($A$1&amp;AG$1&amp;$A167)</f>
        <v>0</v>
      </c>
      <c r="AH167" cm="1">
        <f t="array" aca="1" ref="AH167" ca="1">INDIRECT($A$1&amp;AH$1&amp;$A167)</f>
        <v>0</v>
      </c>
      <c r="AI167" t="str" cm="1">
        <f t="array" aca="1" ref="AI167" ca="1">INDIRECT($A$1&amp;AI$1&amp;$A167)</f>
        <v>disponible</v>
      </c>
      <c r="AJ167" cm="1">
        <f t="array" aca="1" ref="AJ167" ca="1">INDIRECT($A$1&amp;AJ$1&amp;$A167)</f>
        <v>0</v>
      </c>
      <c r="AK167" t="str" cm="1">
        <f t="array" aca="1" ref="AK167" ca="1">INDIRECT($A$1&amp;AK$1&amp;$A167)</f>
        <v>disponible</v>
      </c>
      <c r="AM167">
        <f t="shared" ca="1" si="24"/>
        <v>0</v>
      </c>
      <c r="AN167">
        <f t="shared" ca="1" si="24"/>
        <v>0</v>
      </c>
      <c r="AO167">
        <f t="shared" ca="1" si="24"/>
        <v>0</v>
      </c>
      <c r="AP167">
        <f t="shared" ca="1" si="24"/>
        <v>0</v>
      </c>
      <c r="AQ167">
        <f t="shared" ca="1" si="24"/>
        <v>0</v>
      </c>
      <c r="AR167">
        <f t="shared" ca="1" si="24"/>
        <v>0</v>
      </c>
      <c r="AS167">
        <f t="shared" ca="1" si="24"/>
        <v>0</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0">
        <f t="shared" si="25"/>
        <v>153</v>
      </c>
      <c r="C168" t="str" cm="1">
        <f t="array" aca="1" ref="C168" ca="1">INDIRECT($A$1&amp;C$1&amp;$A168)</f>
        <v>marche_diapangou</v>
      </c>
      <c r="D168">
        <f t="shared" ca="1" si="22"/>
        <v>0</v>
      </c>
      <c r="E168">
        <f t="shared" ca="1" si="22"/>
        <v>0</v>
      </c>
      <c r="F168">
        <f t="shared" ca="1" si="22"/>
        <v>0</v>
      </c>
      <c r="G168">
        <f t="shared" ca="1" si="22"/>
        <v>0</v>
      </c>
      <c r="H168">
        <f t="shared" ca="1" si="22"/>
        <v>0</v>
      </c>
      <c r="I168">
        <f t="shared" ca="1" si="22"/>
        <v>0</v>
      </c>
      <c r="J168">
        <f t="shared" ca="1" si="22"/>
        <v>0</v>
      </c>
      <c r="K168">
        <f t="shared" ca="1" si="22"/>
        <v>0</v>
      </c>
      <c r="L168">
        <f t="shared" ca="1" si="22"/>
        <v>0</v>
      </c>
      <c r="M168">
        <f t="shared" ca="1" si="22"/>
        <v>0</v>
      </c>
      <c r="N168">
        <f t="shared" ca="1" si="22"/>
        <v>0</v>
      </c>
      <c r="P168" cm="1">
        <f t="array" aca="1" ref="P168" ca="1">INDIRECT($A$1&amp;P$1&amp;$A168)</f>
        <v>0</v>
      </c>
      <c r="Q168" cm="1">
        <f t="array" aca="1" ref="Q168" ca="1">INDIRECT($A$1&amp;Q$1&amp;$A168)</f>
        <v>0</v>
      </c>
      <c r="R168" cm="1">
        <f t="array" aca="1" ref="R168" ca="1">INDIRECT($A$1&amp;R$1&amp;$A168)</f>
        <v>0</v>
      </c>
      <c r="S168" cm="1">
        <f t="array" aca="1" ref="S168" ca="1">INDIRECT($A$1&amp;S$1&amp;$A168)</f>
        <v>0</v>
      </c>
      <c r="T168" cm="1">
        <f t="array" aca="1" ref="T168" ca="1">INDIRECT($A$1&amp;T$1&amp;$A168)</f>
        <v>0</v>
      </c>
      <c r="U168" cm="1">
        <f t="array" aca="1" ref="U168" ca="1">INDIRECT($A$1&amp;U$1&amp;$A168)</f>
        <v>0</v>
      </c>
      <c r="V168" cm="1">
        <f t="array" aca="1" ref="V168" ca="1">INDIRECT($A$1&amp;V$1&amp;$A168)</f>
        <v>0</v>
      </c>
      <c r="W168" cm="1">
        <f t="array" aca="1" ref="W168" ca="1">INDIRECT($A$1&amp;W$1&amp;$A168)</f>
        <v>0</v>
      </c>
      <c r="X168" cm="1">
        <f t="array" aca="1" ref="X168" ca="1">INDIRECT($A$1&amp;X$1&amp;$A168)</f>
        <v>0</v>
      </c>
      <c r="Y168" cm="1">
        <f t="array" aca="1" ref="Y168" ca="1">INDIRECT($A$1&amp;Y$1&amp;$A168)</f>
        <v>0</v>
      </c>
      <c r="Z168" t="str" cm="1">
        <f t="array" aca="1" ref="Z168" ca="1">INDIRECT($A$1&amp;Z$1&amp;$A168)</f>
        <v>peudisponible</v>
      </c>
      <c r="AA168" t="str" cm="1">
        <f t="array" aca="1" ref="AA168" ca="1">INDIRECT($A$1&amp;AA$1&amp;$A168)</f>
        <v>peudisponible</v>
      </c>
      <c r="AB168" t="str" cm="1">
        <f t="array" aca="1" ref="AB168" ca="1">INDIRECT($A$1&amp;AB$1&amp;$A168)</f>
        <v>disponible</v>
      </c>
      <c r="AC168" t="str" cm="1">
        <f t="array" aca="1" ref="AC168" ca="1">INDIRECT($A$1&amp;AC$1&amp;$A168)</f>
        <v>disponible</v>
      </c>
      <c r="AD168" t="str" cm="1">
        <f t="array" aca="1" ref="AD168" ca="1">INDIRECT($A$1&amp;AD$1&amp;$A168)</f>
        <v>peudisponible</v>
      </c>
      <c r="AE168" t="str" cm="1">
        <f t="array" aca="1" ref="AE168" ca="1">INDIRECT($A$1&amp;AE$1&amp;$A168)</f>
        <v>disponible</v>
      </c>
      <c r="AF168" t="str" cm="1">
        <f t="array" aca="1" ref="AF168" ca="1">INDIRECT($A$1&amp;AF$1&amp;$A168)</f>
        <v>disponible</v>
      </c>
      <c r="AG168" cm="1">
        <f t="array" aca="1" ref="AG168" ca="1">INDIRECT($A$1&amp;AG$1&amp;$A168)</f>
        <v>0</v>
      </c>
      <c r="AH168" cm="1">
        <f t="array" aca="1" ref="AH168" ca="1">INDIRECT($A$1&amp;AH$1&amp;$A168)</f>
        <v>0</v>
      </c>
      <c r="AI168" cm="1">
        <f t="array" aca="1" ref="AI168" ca="1">INDIRECT($A$1&amp;AI$1&amp;$A168)</f>
        <v>0</v>
      </c>
      <c r="AJ168" cm="1">
        <f t="array" aca="1" ref="AJ168" ca="1">INDIRECT($A$1&amp;AJ$1&amp;$A168)</f>
        <v>0</v>
      </c>
      <c r="AK168" cm="1">
        <f t="array" aca="1" ref="AK168" ca="1">INDIRECT($A$1&amp;AK$1&amp;$A168)</f>
        <v>0</v>
      </c>
      <c r="AM168">
        <f t="shared" ca="1" si="24"/>
        <v>0</v>
      </c>
      <c r="AN168">
        <f t="shared" ca="1" si="24"/>
        <v>0</v>
      </c>
      <c r="AO168">
        <f t="shared" ca="1" si="24"/>
        <v>0</v>
      </c>
      <c r="AP168">
        <f t="shared" ca="1" si="24"/>
        <v>0</v>
      </c>
      <c r="AQ168">
        <f t="shared" ca="1" si="24"/>
        <v>0</v>
      </c>
      <c r="AR168">
        <f t="shared" ca="1" si="24"/>
        <v>0</v>
      </c>
      <c r="AS168">
        <f t="shared" ca="1" si="24"/>
        <v>0</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0">
        <f t="shared" si="25"/>
        <v>154</v>
      </c>
      <c r="C169" t="str" cm="1">
        <f t="array" aca="1" ref="C169" ca="1">INDIRECT($A$1&amp;C$1&amp;$A169)</f>
        <v>marche_diapangou</v>
      </c>
      <c r="D169">
        <f t="shared" ca="1" si="22"/>
        <v>0</v>
      </c>
      <c r="E169">
        <f t="shared" ca="1" si="22"/>
        <v>0</v>
      </c>
      <c r="F169">
        <f t="shared" ca="1" si="22"/>
        <v>0</v>
      </c>
      <c r="G169">
        <f t="shared" ca="1" si="22"/>
        <v>0</v>
      </c>
      <c r="H169">
        <f t="shared" ca="1" si="22"/>
        <v>0</v>
      </c>
      <c r="I169">
        <f t="shared" ca="1" si="22"/>
        <v>0</v>
      </c>
      <c r="J169">
        <f t="shared" ca="1" si="22"/>
        <v>0</v>
      </c>
      <c r="K169">
        <f t="shared" ca="1" si="22"/>
        <v>0</v>
      </c>
      <c r="L169">
        <f t="shared" ca="1" si="22"/>
        <v>0</v>
      </c>
      <c r="M169">
        <f t="shared" ca="1" si="22"/>
        <v>0</v>
      </c>
      <c r="N169">
        <f t="shared" ca="1" si="22"/>
        <v>0</v>
      </c>
      <c r="P169" cm="1">
        <f t="array" aca="1" ref="P169" ca="1">INDIRECT($A$1&amp;P$1&amp;$A169)</f>
        <v>0</v>
      </c>
      <c r="Q169" cm="1">
        <f t="array" aca="1" ref="Q169" ca="1">INDIRECT($A$1&amp;Q$1&amp;$A169)</f>
        <v>0</v>
      </c>
      <c r="R169" cm="1">
        <f t="array" aca="1" ref="R169" ca="1">INDIRECT($A$1&amp;R$1&amp;$A169)</f>
        <v>0</v>
      </c>
      <c r="S169" t="str" cm="1">
        <f t="array" aca="1" ref="S169" ca="1">INDIRECT($A$1&amp;S$1&amp;$A169)</f>
        <v>disponible</v>
      </c>
      <c r="T169" t="str" cm="1">
        <f t="array" aca="1" ref="T169" ca="1">INDIRECT($A$1&amp;T$1&amp;$A169)</f>
        <v>peudisponible</v>
      </c>
      <c r="U169" t="str" cm="1">
        <f t="array" aca="1" ref="U169" ca="1">INDIRECT($A$1&amp;U$1&amp;$A169)</f>
        <v>peudisponible</v>
      </c>
      <c r="V169" t="str" cm="1">
        <f t="array" aca="1" ref="V169" ca="1">INDIRECT($A$1&amp;V$1&amp;$A169)</f>
        <v>peudisponible</v>
      </c>
      <c r="W169" cm="1">
        <f t="array" aca="1" ref="W169" ca="1">INDIRECT($A$1&amp;W$1&amp;$A169)</f>
        <v>0</v>
      </c>
      <c r="X169" cm="1">
        <f t="array" aca="1" ref="X169" ca="1">INDIRECT($A$1&amp;X$1&amp;$A169)</f>
        <v>0</v>
      </c>
      <c r="Y169" cm="1">
        <f t="array" aca="1" ref="Y169" ca="1">INDIRECT($A$1&amp;Y$1&amp;$A169)</f>
        <v>0</v>
      </c>
      <c r="Z169" cm="1">
        <f t="array" aca="1" ref="Z169" ca="1">INDIRECT($A$1&amp;Z$1&amp;$A169)</f>
        <v>0</v>
      </c>
      <c r="AA169" cm="1">
        <f t="array" aca="1" ref="AA169" ca="1">INDIRECT($A$1&amp;AA$1&amp;$A169)</f>
        <v>0</v>
      </c>
      <c r="AB169" cm="1">
        <f t="array" aca="1" ref="AB169" ca="1">INDIRECT($A$1&amp;AB$1&amp;$A169)</f>
        <v>0</v>
      </c>
      <c r="AC169" cm="1">
        <f t="array" aca="1" ref="AC169" ca="1">INDIRECT($A$1&amp;AC$1&amp;$A169)</f>
        <v>0</v>
      </c>
      <c r="AD169" cm="1">
        <f t="array" aca="1" ref="AD169" ca="1">INDIRECT($A$1&amp;AD$1&amp;$A169)</f>
        <v>0</v>
      </c>
      <c r="AE169" cm="1">
        <f t="array" aca="1" ref="AE169" ca="1">INDIRECT($A$1&amp;AE$1&amp;$A169)</f>
        <v>0</v>
      </c>
      <c r="AF169" cm="1">
        <f t="array" aca="1" ref="AF169" ca="1">INDIRECT($A$1&amp;AF$1&amp;$A169)</f>
        <v>0</v>
      </c>
      <c r="AG169" cm="1">
        <f t="array" aca="1" ref="AG169" ca="1">INDIRECT($A$1&amp;AG$1&amp;$A169)</f>
        <v>0</v>
      </c>
      <c r="AH169" cm="1">
        <f t="array" aca="1" ref="AH169" ca="1">INDIRECT($A$1&amp;AH$1&amp;$A169)</f>
        <v>0</v>
      </c>
      <c r="AI169" t="str" cm="1">
        <f t="array" aca="1" ref="AI169" ca="1">INDIRECT($A$1&amp;AI$1&amp;$A169)</f>
        <v>disponible</v>
      </c>
      <c r="AJ169" cm="1">
        <f t="array" aca="1" ref="AJ169" ca="1">INDIRECT($A$1&amp;AJ$1&amp;$A169)</f>
        <v>0</v>
      </c>
      <c r="AK169" t="str" cm="1">
        <f t="array" aca="1" ref="AK169" ca="1">INDIRECT($A$1&amp;AK$1&amp;$A169)</f>
        <v>disponible</v>
      </c>
      <c r="AM169">
        <f t="shared" ca="1" si="24"/>
        <v>0</v>
      </c>
      <c r="AN169">
        <f t="shared" ca="1" si="24"/>
        <v>0</v>
      </c>
      <c r="AO169">
        <f t="shared" ca="1" si="24"/>
        <v>0</v>
      </c>
      <c r="AP169">
        <f t="shared" ca="1" si="24"/>
        <v>0</v>
      </c>
      <c r="AQ169">
        <f t="shared" ca="1" si="24"/>
        <v>0</v>
      </c>
      <c r="AR169">
        <f t="shared" ca="1" si="24"/>
        <v>0</v>
      </c>
      <c r="AS169">
        <f t="shared" ca="1" si="24"/>
        <v>0</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0">
        <f t="shared" si="25"/>
        <v>155</v>
      </c>
      <c r="C170" t="str" cm="1">
        <f t="array" aca="1" ref="C170" ca="1">INDIRECT($A$1&amp;C$1&amp;$A170)</f>
        <v>marche_diapangou</v>
      </c>
      <c r="D170">
        <f t="shared" ca="1" si="22"/>
        <v>0</v>
      </c>
      <c r="E170">
        <f t="shared" ca="1" si="22"/>
        <v>0</v>
      </c>
      <c r="F170">
        <f t="shared" ca="1" si="22"/>
        <v>0</v>
      </c>
      <c r="G170">
        <f t="shared" ca="1" si="22"/>
        <v>0</v>
      </c>
      <c r="H170">
        <f t="shared" ca="1" si="22"/>
        <v>0</v>
      </c>
      <c r="I170">
        <f t="shared" ca="1" si="22"/>
        <v>0</v>
      </c>
      <c r="J170">
        <f t="shared" ca="1" si="22"/>
        <v>0</v>
      </c>
      <c r="K170">
        <f t="shared" ca="1" si="22"/>
        <v>0</v>
      </c>
      <c r="L170">
        <f t="shared" ca="1" si="22"/>
        <v>0</v>
      </c>
      <c r="M170">
        <f t="shared" ca="1" si="22"/>
        <v>0</v>
      </c>
      <c r="N170">
        <f t="shared" ca="1" si="22"/>
        <v>0</v>
      </c>
      <c r="P170" cm="1">
        <f t="array" aca="1" ref="P170" ca="1">INDIRECT($A$1&amp;P$1&amp;$A170)</f>
        <v>0</v>
      </c>
      <c r="Q170" cm="1">
        <f t="array" aca="1" ref="Q170" ca="1">INDIRECT($A$1&amp;Q$1&amp;$A170)</f>
        <v>0</v>
      </c>
      <c r="R170" cm="1">
        <f t="array" aca="1" ref="R170" ca="1">INDIRECT($A$1&amp;R$1&amp;$A170)</f>
        <v>0</v>
      </c>
      <c r="S170" cm="1">
        <f t="array" aca="1" ref="S170" ca="1">INDIRECT($A$1&amp;S$1&amp;$A170)</f>
        <v>0</v>
      </c>
      <c r="T170" cm="1">
        <f t="array" aca="1" ref="T170" ca="1">INDIRECT($A$1&amp;T$1&amp;$A170)</f>
        <v>0</v>
      </c>
      <c r="U170" cm="1">
        <f t="array" aca="1" ref="U170" ca="1">INDIRECT($A$1&amp;U$1&amp;$A170)</f>
        <v>0</v>
      </c>
      <c r="V170" cm="1">
        <f t="array" aca="1" ref="V170" ca="1">INDIRECT($A$1&amp;V$1&amp;$A170)</f>
        <v>0</v>
      </c>
      <c r="W170" cm="1">
        <f t="array" aca="1" ref="W170" ca="1">INDIRECT($A$1&amp;W$1&amp;$A170)</f>
        <v>0</v>
      </c>
      <c r="X170" cm="1">
        <f t="array" aca="1" ref="X170" ca="1">INDIRECT($A$1&amp;X$1&amp;$A170)</f>
        <v>0</v>
      </c>
      <c r="Y170" cm="1">
        <f t="array" aca="1" ref="Y170" ca="1">INDIRECT($A$1&amp;Y$1&amp;$A170)</f>
        <v>0</v>
      </c>
      <c r="Z170" cm="1">
        <f t="array" aca="1" ref="Z170" ca="1">INDIRECT($A$1&amp;Z$1&amp;$A170)</f>
        <v>0</v>
      </c>
      <c r="AA170" cm="1">
        <f t="array" aca="1" ref="AA170" ca="1">INDIRECT($A$1&amp;AA$1&amp;$A170)</f>
        <v>0</v>
      </c>
      <c r="AB170" cm="1">
        <f t="array" aca="1" ref="AB170" ca="1">INDIRECT($A$1&amp;AB$1&amp;$A170)</f>
        <v>0</v>
      </c>
      <c r="AC170" cm="1">
        <f t="array" aca="1" ref="AC170" ca="1">INDIRECT($A$1&amp;AC$1&amp;$A170)</f>
        <v>0</v>
      </c>
      <c r="AD170" cm="1">
        <f t="array" aca="1" ref="AD170" ca="1">INDIRECT($A$1&amp;AD$1&amp;$A170)</f>
        <v>0</v>
      </c>
      <c r="AE170" cm="1">
        <f t="array" aca="1" ref="AE170" ca="1">INDIRECT($A$1&amp;AE$1&amp;$A170)</f>
        <v>0</v>
      </c>
      <c r="AF170" t="str" cm="1">
        <f t="array" aca="1" ref="AF170" ca="1">INDIRECT($A$1&amp;AF$1&amp;$A170)</f>
        <v>disponible</v>
      </c>
      <c r="AG170" t="str" cm="1">
        <f t="array" aca="1" ref="AG170" ca="1">INDIRECT($A$1&amp;AG$1&amp;$A170)</f>
        <v>disponible</v>
      </c>
      <c r="AH170" cm="1">
        <f t="array" aca="1" ref="AH170" ca="1">INDIRECT($A$1&amp;AH$1&amp;$A170)</f>
        <v>0</v>
      </c>
      <c r="AI170" cm="1">
        <f t="array" aca="1" ref="AI170" ca="1">INDIRECT($A$1&amp;AI$1&amp;$A170)</f>
        <v>0</v>
      </c>
      <c r="AJ170" t="str" cm="1">
        <f t="array" aca="1" ref="AJ170" ca="1">INDIRECT($A$1&amp;AJ$1&amp;$A170)</f>
        <v>disponible</v>
      </c>
      <c r="AK170" cm="1">
        <f t="array" aca="1" ref="AK170" ca="1">INDIRECT($A$1&amp;AK$1&amp;$A170)</f>
        <v>0</v>
      </c>
      <c r="AM170">
        <f t="shared" ca="1" si="24"/>
        <v>0</v>
      </c>
      <c r="AN170">
        <f t="shared" ca="1" si="24"/>
        <v>0</v>
      </c>
      <c r="AO170">
        <f t="shared" ca="1" si="24"/>
        <v>0</v>
      </c>
      <c r="AP170">
        <f t="shared" ca="1" si="24"/>
        <v>0</v>
      </c>
      <c r="AQ170">
        <f t="shared" ca="1" si="24"/>
        <v>0</v>
      </c>
      <c r="AR170">
        <f t="shared" ca="1" si="24"/>
        <v>0</v>
      </c>
      <c r="AS170">
        <f t="shared" ca="1" si="24"/>
        <v>0</v>
      </c>
      <c r="AU170" cm="1">
        <f t="array" aca="1" ref="AU170" ca="1">INDIRECT($A$1&amp;AU$1&amp;$A170)</f>
        <v>0</v>
      </c>
      <c r="AV170" cm="1">
        <f t="array" aca="1" ref="AV170" ca="1">INDIRECT($A$1&amp;AV$1&amp;$A170)</f>
        <v>0</v>
      </c>
      <c r="AW170" cm="1">
        <f t="array" aca="1" ref="AW170" ca="1">INDIRECT($A$1&amp;AW$1&amp;$A170)</f>
        <v>0</v>
      </c>
      <c r="AX170" cm="1">
        <f t="array" aca="1" ref="AX170" ca="1">INDIRECT($A$1&amp;AX$1&amp;$A170)</f>
        <v>0</v>
      </c>
      <c r="AY170" cm="1">
        <f t="array" aca="1" ref="AY170" ca="1">INDIRECT($A$1&amp;AY$1&amp;$A170)</f>
        <v>0</v>
      </c>
      <c r="AZ170" cm="1">
        <f t="array" aca="1" ref="AZ170" ca="1">INDIRECT($A$1&amp;AZ$1&amp;$A170)</f>
        <v>0</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cm="1">
        <f t="array" aca="1" ref="BF170" ca="1">INDIRECT($A$1&amp;BF$1&amp;$A170)</f>
        <v>0</v>
      </c>
      <c r="BG170" cm="1">
        <f t="array" aca="1" ref="BG170" ca="1">INDIRECT($A$1&amp;BG$1&amp;$A170)</f>
        <v>0</v>
      </c>
      <c r="BH170" cm="1">
        <f t="array" aca="1" ref="BH170" ca="1">INDIRECT($A$1&amp;BH$1&amp;$A170)</f>
        <v>0</v>
      </c>
      <c r="BI170" cm="1">
        <f t="array" aca="1" ref="BI170" ca="1">INDIRECT($A$1&amp;BI$1&amp;$A170)</f>
        <v>0</v>
      </c>
      <c r="BJ170" cm="1">
        <f t="array" aca="1" ref="BJ170" ca="1">INDIRECT($A$1&amp;BJ$1&amp;$A170)</f>
        <v>0</v>
      </c>
      <c r="BK170" cm="1">
        <f t="array" aca="1" ref="BK170" ca="1">INDIRECT($A$1&amp;BK$1&amp;$A170)</f>
        <v>0</v>
      </c>
      <c r="BL170" cm="1">
        <f t="array" aca="1" ref="BL170" ca="1">INDIRECT($A$1&amp;BL$1&amp;$A170)</f>
        <v>0</v>
      </c>
      <c r="BM170" cm="1">
        <f t="array" aca="1" ref="BM170" ca="1">INDIRECT($A$1&amp;BM$1&amp;$A170)</f>
        <v>0</v>
      </c>
      <c r="BN170" cm="1">
        <f t="array" aca="1" ref="BN170" ca="1">INDIRECT($A$1&amp;BN$1&amp;$A170)</f>
        <v>0</v>
      </c>
      <c r="BO170" cm="1">
        <f t="array" aca="1" ref="BO170" ca="1">INDIRECT($A$1&amp;BO$1&amp;$A170)</f>
        <v>0</v>
      </c>
      <c r="BP170" cm="1">
        <f t="array" aca="1" ref="BP170" ca="1">INDIRECT($A$1&amp;BP$1&amp;$A170)</f>
        <v>0</v>
      </c>
      <c r="BQ170" cm="1">
        <f t="array" aca="1" ref="BQ170" ca="1">INDIRECT($A$1&amp;BQ$1&amp;$A170)</f>
        <v>0</v>
      </c>
      <c r="BR170" cm="1">
        <f t="array" aca="1" ref="BR170" ca="1">INDIRECT($A$1&amp;BR$1&amp;$A170)</f>
        <v>0</v>
      </c>
      <c r="BS170" cm="1">
        <f t="array" aca="1" ref="BS170" ca="1">INDIRECT($A$1&amp;BS$1&amp;$A170)</f>
        <v>0</v>
      </c>
      <c r="BT170" cm="1">
        <f t="array" aca="1" ref="BT170" ca="1">INDIRECT($A$1&amp;BT$1&amp;$A170)</f>
        <v>0</v>
      </c>
      <c r="BU170" cm="1">
        <f t="array" aca="1" ref="BU170" ca="1">INDIRECT($A$1&amp;BU$1&amp;$A170)</f>
        <v>0</v>
      </c>
    </row>
    <row r="171" spans="1:73" x14ac:dyDescent="0.35">
      <c r="A171" s="60">
        <f t="shared" si="25"/>
        <v>156</v>
      </c>
      <c r="C171" t="str" cm="1">
        <f t="array" aca="1" ref="C171" ca="1">INDIRECT($A$1&amp;C$1&amp;$A171)</f>
        <v>marche_diapangou</v>
      </c>
      <c r="D171">
        <f t="shared" ca="1" si="22"/>
        <v>0</v>
      </c>
      <c r="E171">
        <f t="shared" ca="1" si="22"/>
        <v>0</v>
      </c>
      <c r="F171">
        <f t="shared" ca="1" si="22"/>
        <v>0</v>
      </c>
      <c r="G171">
        <f t="shared" ca="1" si="22"/>
        <v>0</v>
      </c>
      <c r="H171">
        <f t="shared" ca="1" si="22"/>
        <v>0</v>
      </c>
      <c r="I171">
        <f t="shared" ca="1" si="22"/>
        <v>0</v>
      </c>
      <c r="J171">
        <f t="shared" ca="1" si="22"/>
        <v>0</v>
      </c>
      <c r="K171">
        <f t="shared" ca="1" si="22"/>
        <v>0</v>
      </c>
      <c r="L171">
        <f t="shared" ca="1" si="22"/>
        <v>0</v>
      </c>
      <c r="M171">
        <f t="shared" ca="1" si="22"/>
        <v>0</v>
      </c>
      <c r="N171">
        <f t="shared" ca="1" si="22"/>
        <v>0</v>
      </c>
      <c r="P171" cm="1">
        <f t="array" aca="1" ref="P171" ca="1">INDIRECT($A$1&amp;P$1&amp;$A171)</f>
        <v>0</v>
      </c>
      <c r="Q171" cm="1">
        <f t="array" aca="1" ref="Q171" ca="1">INDIRECT($A$1&amp;Q$1&amp;$A171)</f>
        <v>0</v>
      </c>
      <c r="R171" cm="1">
        <f t="array" aca="1" ref="R171" ca="1">INDIRECT($A$1&amp;R$1&amp;$A171)</f>
        <v>0</v>
      </c>
      <c r="S171" cm="1">
        <f t="array" aca="1" ref="S171" ca="1">INDIRECT($A$1&amp;S$1&amp;$A171)</f>
        <v>0</v>
      </c>
      <c r="T171" cm="1">
        <f t="array" aca="1" ref="T171" ca="1">INDIRECT($A$1&amp;T$1&amp;$A171)</f>
        <v>0</v>
      </c>
      <c r="U171" cm="1">
        <f t="array" aca="1" ref="U171" ca="1">INDIRECT($A$1&amp;U$1&amp;$A171)</f>
        <v>0</v>
      </c>
      <c r="V171" cm="1">
        <f t="array" aca="1" ref="V171" ca="1">INDIRECT($A$1&amp;V$1&amp;$A171)</f>
        <v>0</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t="str" cm="1">
        <f t="array" aca="1" ref="AB171" ca="1">INDIRECT($A$1&amp;AB$1&amp;$A171)</f>
        <v>disponible</v>
      </c>
      <c r="AC171" t="str" cm="1">
        <f t="array" aca="1" ref="AC171" ca="1">INDIRECT($A$1&amp;AC$1&amp;$A171)</f>
        <v>disponible</v>
      </c>
      <c r="AD171" t="str" cm="1">
        <f t="array" aca="1" ref="AD171" ca="1">INDIRECT($A$1&amp;AD$1&amp;$A171)</f>
        <v>peudisponible</v>
      </c>
      <c r="AE171" t="str" cm="1">
        <f t="array" aca="1" ref="AE171" ca="1">INDIRECT($A$1&amp;AE$1&amp;$A171)</f>
        <v>disponible</v>
      </c>
      <c r="AF171" t="str" cm="1">
        <f t="array" aca="1" ref="AF171" ca="1">INDIRECT($A$1&amp;AF$1&amp;$A171)</f>
        <v>disponible</v>
      </c>
      <c r="AG171" cm="1">
        <f t="array" aca="1" ref="AG171" ca="1">INDIRECT($A$1&amp;AG$1&amp;$A171)</f>
        <v>0</v>
      </c>
      <c r="AH171" cm="1">
        <f t="array" aca="1" ref="AH171" ca="1">INDIRECT($A$1&amp;AH$1&amp;$A171)</f>
        <v>0</v>
      </c>
      <c r="AI171" cm="1">
        <f t="array" aca="1" ref="AI171" ca="1">INDIRECT($A$1&amp;AI$1&amp;$A171)</f>
        <v>0</v>
      </c>
      <c r="AJ171" cm="1">
        <f t="array" aca="1" ref="AJ171" ca="1">INDIRECT($A$1&amp;AJ$1&amp;$A171)</f>
        <v>0</v>
      </c>
      <c r="AK171" cm="1">
        <f t="array" aca="1" ref="AK171" ca="1">INDIRECT($A$1&amp;AK$1&amp;$A171)</f>
        <v>0</v>
      </c>
      <c r="AM171">
        <f t="shared" ca="1" si="24"/>
        <v>0</v>
      </c>
      <c r="AN171">
        <f t="shared" ca="1" si="24"/>
        <v>0</v>
      </c>
      <c r="AO171">
        <f t="shared" ca="1" si="24"/>
        <v>0</v>
      </c>
      <c r="AP171">
        <f t="shared" ca="1" si="24"/>
        <v>0</v>
      </c>
      <c r="AQ171">
        <f t="shared" ca="1" si="24"/>
        <v>0</v>
      </c>
      <c r="AR171">
        <f t="shared" ca="1" si="24"/>
        <v>0</v>
      </c>
      <c r="AS171">
        <f t="shared" ca="1" si="24"/>
        <v>0</v>
      </c>
      <c r="AU171" cm="1">
        <f t="array" aca="1" ref="AU171" ca="1">INDIRECT($A$1&amp;AU$1&amp;$A171)</f>
        <v>0</v>
      </c>
      <c r="AV171" cm="1">
        <f t="array" aca="1" ref="AV171" ca="1">INDIRECT($A$1&amp;AV$1&amp;$A171)</f>
        <v>0</v>
      </c>
      <c r="AW171" cm="1">
        <f t="array" aca="1" ref="AW171" ca="1">INDIRECT($A$1&amp;AW$1&amp;$A171)</f>
        <v>0</v>
      </c>
      <c r="AX171" cm="1">
        <f t="array" aca="1" ref="AX171" ca="1">INDIRECT($A$1&amp;AX$1&amp;$A171)</f>
        <v>0</v>
      </c>
      <c r="AY171" cm="1">
        <f t="array" aca="1" ref="AY171" ca="1">INDIRECT($A$1&amp;AY$1&amp;$A171)</f>
        <v>0</v>
      </c>
      <c r="AZ171" cm="1">
        <f t="array" aca="1" ref="AZ171" ca="1">INDIRECT($A$1&amp;AZ$1&amp;$A171)</f>
        <v>0</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cm="1">
        <f t="array" aca="1" ref="BF171" ca="1">INDIRECT($A$1&amp;BF$1&amp;$A171)</f>
        <v>0</v>
      </c>
      <c r="BG171" cm="1">
        <f t="array" aca="1" ref="BG171" ca="1">INDIRECT($A$1&amp;BG$1&amp;$A171)</f>
        <v>0</v>
      </c>
      <c r="BH171" cm="1">
        <f t="array" aca="1" ref="BH171" ca="1">INDIRECT($A$1&amp;BH$1&amp;$A171)</f>
        <v>0</v>
      </c>
      <c r="BI171" cm="1">
        <f t="array" aca="1" ref="BI171" ca="1">INDIRECT($A$1&amp;BI$1&amp;$A171)</f>
        <v>0</v>
      </c>
      <c r="BJ171" cm="1">
        <f t="array" aca="1" ref="BJ171" ca="1">INDIRECT($A$1&amp;BJ$1&amp;$A171)</f>
        <v>0</v>
      </c>
      <c r="BK171" cm="1">
        <f t="array" aca="1" ref="BK171" ca="1">INDIRECT($A$1&amp;BK$1&amp;$A171)</f>
        <v>0</v>
      </c>
      <c r="BL171" cm="1">
        <f t="array" aca="1" ref="BL171" ca="1">INDIRECT($A$1&amp;BL$1&amp;$A171)</f>
        <v>0</v>
      </c>
      <c r="BM171" cm="1">
        <f t="array" aca="1" ref="BM171" ca="1">INDIRECT($A$1&amp;BM$1&amp;$A171)</f>
        <v>0</v>
      </c>
      <c r="BN171" cm="1">
        <f t="array" aca="1" ref="BN171" ca="1">INDIRECT($A$1&amp;BN$1&amp;$A171)</f>
        <v>0</v>
      </c>
      <c r="BO171" cm="1">
        <f t="array" aca="1" ref="BO171" ca="1">INDIRECT($A$1&amp;BO$1&amp;$A171)</f>
        <v>0</v>
      </c>
      <c r="BP171" cm="1">
        <f t="array" aca="1" ref="BP171" ca="1">INDIRECT($A$1&amp;BP$1&amp;$A171)</f>
        <v>0</v>
      </c>
      <c r="BQ171" cm="1">
        <f t="array" aca="1" ref="BQ171" ca="1">INDIRECT($A$1&amp;BQ$1&amp;$A171)</f>
        <v>0</v>
      </c>
      <c r="BR171" cm="1">
        <f t="array" aca="1" ref="BR171" ca="1">INDIRECT($A$1&amp;BR$1&amp;$A171)</f>
        <v>0</v>
      </c>
      <c r="BS171" cm="1">
        <f t="array" aca="1" ref="BS171" ca="1">INDIRECT($A$1&amp;BS$1&amp;$A171)</f>
        <v>0</v>
      </c>
      <c r="BT171" cm="1">
        <f t="array" aca="1" ref="BT171" ca="1">INDIRECT($A$1&amp;BT$1&amp;$A171)</f>
        <v>0</v>
      </c>
      <c r="BU171" cm="1">
        <f t="array" aca="1" ref="BU171" ca="1">INDIRECT($A$1&amp;BU$1&amp;$A171)</f>
        <v>0</v>
      </c>
    </row>
    <row r="172" spans="1:73" x14ac:dyDescent="0.35">
      <c r="A172" s="60">
        <f t="shared" si="25"/>
        <v>157</v>
      </c>
      <c r="C172" t="str" cm="1">
        <f t="array" aca="1" ref="C172" ca="1">INDIRECT($A$1&amp;C$1&amp;$A172)</f>
        <v>marche_diapangou</v>
      </c>
      <c r="D172">
        <f t="shared" ca="1" si="22"/>
        <v>0</v>
      </c>
      <c r="E172">
        <f t="shared" ca="1" si="22"/>
        <v>0</v>
      </c>
      <c r="F172">
        <f t="shared" ca="1" si="22"/>
        <v>0</v>
      </c>
      <c r="G172">
        <f t="shared" ca="1" si="22"/>
        <v>0</v>
      </c>
      <c r="H172">
        <f t="shared" ca="1" si="22"/>
        <v>0</v>
      </c>
      <c r="I172">
        <f t="shared" ca="1" si="22"/>
        <v>0</v>
      </c>
      <c r="J172">
        <f t="shared" ca="1" si="22"/>
        <v>0</v>
      </c>
      <c r="K172">
        <f t="shared" ca="1" si="22"/>
        <v>0</v>
      </c>
      <c r="L172">
        <f t="shared" ca="1" si="22"/>
        <v>0</v>
      </c>
      <c r="M172">
        <f t="shared" ca="1" si="22"/>
        <v>0</v>
      </c>
      <c r="N172">
        <f t="shared" ca="1" si="22"/>
        <v>0</v>
      </c>
      <c r="P172" cm="1">
        <f t="array" aca="1" ref="P172" ca="1">INDIRECT($A$1&amp;P$1&amp;$A172)</f>
        <v>0</v>
      </c>
      <c r="Q172" cm="1">
        <f t="array" aca="1" ref="Q172" ca="1">INDIRECT($A$1&amp;Q$1&amp;$A172)</f>
        <v>0</v>
      </c>
      <c r="R172" cm="1">
        <f t="array" aca="1" ref="R172" ca="1">INDIRECT($A$1&amp;R$1&amp;$A172)</f>
        <v>0</v>
      </c>
      <c r="S172" cm="1">
        <f t="array" aca="1" ref="S172" ca="1">INDIRECT($A$1&amp;S$1&amp;$A172)</f>
        <v>0</v>
      </c>
      <c r="T172" cm="1">
        <f t="array" aca="1" ref="T172" ca="1">INDIRECT($A$1&amp;T$1&amp;$A172)</f>
        <v>0</v>
      </c>
      <c r="U172" cm="1">
        <f t="array" aca="1" ref="U172" ca="1">INDIRECT($A$1&amp;U$1&amp;$A172)</f>
        <v>0</v>
      </c>
      <c r="V172" cm="1">
        <f t="array" aca="1" ref="V172" ca="1">INDIRECT($A$1&amp;V$1&amp;$A172)</f>
        <v>0</v>
      </c>
      <c r="W172" cm="1">
        <f t="array" aca="1" ref="W172" ca="1">INDIRECT($A$1&amp;W$1&amp;$A172)</f>
        <v>0</v>
      </c>
      <c r="X172" cm="1">
        <f t="array" aca="1" ref="X172" ca="1">INDIRECT($A$1&amp;X$1&amp;$A172)</f>
        <v>0</v>
      </c>
      <c r="Y172" cm="1">
        <f t="array" aca="1" ref="Y172" ca="1">INDIRECT($A$1&amp;Y$1&amp;$A172)</f>
        <v>0</v>
      </c>
      <c r="Z172" cm="1">
        <f t="array" aca="1" ref="Z172" ca="1">INDIRECT($A$1&amp;Z$1&amp;$A172)</f>
        <v>0</v>
      </c>
      <c r="AA172" cm="1">
        <f t="array" aca="1" ref="AA172" ca="1">INDIRECT($A$1&amp;AA$1&amp;$A172)</f>
        <v>0</v>
      </c>
      <c r="AB172" t="str" cm="1">
        <f t="array" aca="1" ref="AB172" ca="1">INDIRECT($A$1&amp;AB$1&amp;$A172)</f>
        <v>disponible</v>
      </c>
      <c r="AC172" t="str" cm="1">
        <f t="array" aca="1" ref="AC172" ca="1">INDIRECT($A$1&amp;AC$1&amp;$A172)</f>
        <v>disponible</v>
      </c>
      <c r="AD172" t="str" cm="1">
        <f t="array" aca="1" ref="AD172" ca="1">INDIRECT($A$1&amp;AD$1&amp;$A172)</f>
        <v>disponible</v>
      </c>
      <c r="AE172" t="str" cm="1">
        <f t="array" aca="1" ref="AE172" ca="1">INDIRECT($A$1&amp;AE$1&amp;$A172)</f>
        <v>disponible</v>
      </c>
      <c r="AF172" t="str" cm="1">
        <f t="array" aca="1" ref="AF172" ca="1">INDIRECT($A$1&amp;AF$1&amp;$A172)</f>
        <v>disponible</v>
      </c>
      <c r="AG172" cm="1">
        <f t="array" aca="1" ref="AG172" ca="1">INDIRECT($A$1&amp;AG$1&amp;$A172)</f>
        <v>0</v>
      </c>
      <c r="AH172" cm="1">
        <f t="array" aca="1" ref="AH172" ca="1">INDIRECT($A$1&amp;AH$1&amp;$A172)</f>
        <v>0</v>
      </c>
      <c r="AI172" cm="1">
        <f t="array" aca="1" ref="AI172" ca="1">INDIRECT($A$1&amp;AI$1&amp;$A172)</f>
        <v>0</v>
      </c>
      <c r="AJ172" cm="1">
        <f t="array" aca="1" ref="AJ172" ca="1">INDIRECT($A$1&amp;AJ$1&amp;$A172)</f>
        <v>0</v>
      </c>
      <c r="AK172" cm="1">
        <f t="array" aca="1" ref="AK172" ca="1">INDIRECT($A$1&amp;AK$1&amp;$A172)</f>
        <v>0</v>
      </c>
      <c r="AM172">
        <f t="shared" ca="1" si="24"/>
        <v>0</v>
      </c>
      <c r="AN172">
        <f t="shared" ca="1" si="24"/>
        <v>0</v>
      </c>
      <c r="AO172">
        <f t="shared" ca="1" si="24"/>
        <v>0</v>
      </c>
      <c r="AP172">
        <f t="shared" ca="1" si="24"/>
        <v>0</v>
      </c>
      <c r="AQ172">
        <f t="shared" ca="1" si="24"/>
        <v>0</v>
      </c>
      <c r="AR172">
        <f t="shared" ca="1" si="24"/>
        <v>0</v>
      </c>
      <c r="AS172">
        <f t="shared" ca="1" si="24"/>
        <v>0</v>
      </c>
      <c r="AU172" cm="1">
        <f t="array" aca="1" ref="AU172" ca="1">INDIRECT($A$1&amp;AU$1&amp;$A172)</f>
        <v>0</v>
      </c>
      <c r="AV172" cm="1">
        <f t="array" aca="1" ref="AV172" ca="1">INDIRECT($A$1&amp;AV$1&amp;$A172)</f>
        <v>0</v>
      </c>
      <c r="AW172" cm="1">
        <f t="array" aca="1" ref="AW172" ca="1">INDIRECT($A$1&amp;AW$1&amp;$A172)</f>
        <v>0</v>
      </c>
      <c r="AX172" cm="1">
        <f t="array" aca="1" ref="AX172" ca="1">INDIRECT($A$1&amp;AX$1&amp;$A172)</f>
        <v>0</v>
      </c>
      <c r="AY172" cm="1">
        <f t="array" aca="1" ref="AY172" ca="1">INDIRECT($A$1&amp;AY$1&amp;$A172)</f>
        <v>0</v>
      </c>
      <c r="AZ172" cm="1">
        <f t="array" aca="1" ref="AZ172" ca="1">INDIRECT($A$1&amp;AZ$1&amp;$A172)</f>
        <v>0</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cm="1">
        <f t="array" aca="1" ref="BF172" ca="1">INDIRECT($A$1&amp;BF$1&amp;$A172)</f>
        <v>0</v>
      </c>
      <c r="BG172" cm="1">
        <f t="array" aca="1" ref="BG172" ca="1">INDIRECT($A$1&amp;BG$1&amp;$A172)</f>
        <v>0</v>
      </c>
      <c r="BH172" cm="1">
        <f t="array" aca="1" ref="BH172" ca="1">INDIRECT($A$1&amp;BH$1&amp;$A172)</f>
        <v>0</v>
      </c>
      <c r="BI172" cm="1">
        <f t="array" aca="1" ref="BI172" ca="1">INDIRECT($A$1&amp;BI$1&amp;$A172)</f>
        <v>0</v>
      </c>
      <c r="BJ172" cm="1">
        <f t="array" aca="1" ref="BJ172" ca="1">INDIRECT($A$1&amp;BJ$1&amp;$A172)</f>
        <v>0</v>
      </c>
      <c r="BK172" cm="1">
        <f t="array" aca="1" ref="BK172" ca="1">INDIRECT($A$1&amp;BK$1&amp;$A172)</f>
        <v>0</v>
      </c>
      <c r="BL172" cm="1">
        <f t="array" aca="1" ref="BL172" ca="1">INDIRECT($A$1&amp;BL$1&amp;$A172)</f>
        <v>0</v>
      </c>
      <c r="BM172" cm="1">
        <f t="array" aca="1" ref="BM172" ca="1">INDIRECT($A$1&amp;BM$1&amp;$A172)</f>
        <v>0</v>
      </c>
      <c r="BN172" cm="1">
        <f t="array" aca="1" ref="BN172" ca="1">INDIRECT($A$1&amp;BN$1&amp;$A172)</f>
        <v>0</v>
      </c>
      <c r="BO172" cm="1">
        <f t="array" aca="1" ref="BO172" ca="1">INDIRECT($A$1&amp;BO$1&amp;$A172)</f>
        <v>0</v>
      </c>
      <c r="BP172" cm="1">
        <f t="array" aca="1" ref="BP172" ca="1">INDIRECT($A$1&amp;BP$1&amp;$A172)</f>
        <v>0</v>
      </c>
      <c r="BQ172" cm="1">
        <f t="array" aca="1" ref="BQ172" ca="1">INDIRECT($A$1&amp;BQ$1&amp;$A172)</f>
        <v>0</v>
      </c>
      <c r="BR172" cm="1">
        <f t="array" aca="1" ref="BR172" ca="1">INDIRECT($A$1&amp;BR$1&amp;$A172)</f>
        <v>0</v>
      </c>
      <c r="BS172" cm="1">
        <f t="array" aca="1" ref="BS172" ca="1">INDIRECT($A$1&amp;BS$1&amp;$A172)</f>
        <v>0</v>
      </c>
      <c r="BT172" cm="1">
        <f t="array" aca="1" ref="BT172" ca="1">INDIRECT($A$1&amp;BT$1&amp;$A172)</f>
        <v>0</v>
      </c>
      <c r="BU172" cm="1">
        <f t="array" aca="1" ref="BU172" ca="1">INDIRECT($A$1&amp;BU$1&amp;$A172)</f>
        <v>0</v>
      </c>
    </row>
    <row r="173" spans="1:73" x14ac:dyDescent="0.35">
      <c r="A173" s="60">
        <f t="shared" si="25"/>
        <v>158</v>
      </c>
      <c r="C173" t="str" cm="1">
        <f t="array" aca="1" ref="C173" ca="1">INDIRECT($A$1&amp;C$1&amp;$A173)</f>
        <v>marche_diapangou</v>
      </c>
      <c r="D173">
        <f t="shared" ca="1" si="22"/>
        <v>0</v>
      </c>
      <c r="E173">
        <f t="shared" ca="1" si="22"/>
        <v>0</v>
      </c>
      <c r="F173">
        <f t="shared" ca="1" si="22"/>
        <v>0</v>
      </c>
      <c r="G173">
        <f t="shared" ca="1" si="22"/>
        <v>0</v>
      </c>
      <c r="H173">
        <f t="shared" ca="1" si="22"/>
        <v>0</v>
      </c>
      <c r="I173">
        <f t="shared" ca="1" si="22"/>
        <v>0</v>
      </c>
      <c r="J173">
        <f t="shared" ca="1" si="22"/>
        <v>0</v>
      </c>
      <c r="K173">
        <f t="shared" ca="1" si="22"/>
        <v>0</v>
      </c>
      <c r="L173">
        <f t="shared" ca="1" si="22"/>
        <v>0</v>
      </c>
      <c r="M173">
        <f t="shared" ca="1" si="22"/>
        <v>0</v>
      </c>
      <c r="N173">
        <f t="shared" ca="1" si="22"/>
        <v>0</v>
      </c>
      <c r="P173" cm="1">
        <f t="array" aca="1" ref="P173" ca="1">INDIRECT($A$1&amp;P$1&amp;$A173)</f>
        <v>0</v>
      </c>
      <c r="Q173" cm="1">
        <f t="array" aca="1" ref="Q173" ca="1">INDIRECT($A$1&amp;Q$1&amp;$A173)</f>
        <v>0</v>
      </c>
      <c r="R173" cm="1">
        <f t="array" aca="1" ref="R173" ca="1">INDIRECT($A$1&amp;R$1&amp;$A173)</f>
        <v>0</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t="str" cm="1">
        <f t="array" aca="1" ref="X173" ca="1">INDIRECT($A$1&amp;X$1&amp;$A173)</f>
        <v>peudisponible</v>
      </c>
      <c r="Y173" t="str" cm="1">
        <f t="array" aca="1" ref="Y173" ca="1">INDIRECT($A$1&amp;Y$1&amp;$A173)</f>
        <v>peudisponible</v>
      </c>
      <c r="Z173" cm="1">
        <f t="array" aca="1" ref="Z173" ca="1">INDIRECT($A$1&amp;Z$1&amp;$A173)</f>
        <v>0</v>
      </c>
      <c r="AA173" cm="1">
        <f t="array" aca="1" ref="AA173" ca="1">INDIRECT($A$1&amp;AA$1&amp;$A173)</f>
        <v>0</v>
      </c>
      <c r="AB173" cm="1">
        <f t="array" aca="1" ref="AB173" ca="1">INDIRECT($A$1&amp;AB$1&amp;$A173)</f>
        <v>0</v>
      </c>
      <c r="AC173" cm="1">
        <f t="array" aca="1" ref="AC173" ca="1">INDIRECT($A$1&amp;AC$1&amp;$A173)</f>
        <v>0</v>
      </c>
      <c r="AD173" cm="1">
        <f t="array" aca="1" ref="AD173" ca="1">INDIRECT($A$1&amp;AD$1&amp;$A173)</f>
        <v>0</v>
      </c>
      <c r="AE173" cm="1">
        <f t="array" aca="1" ref="AE173" ca="1">INDIRECT($A$1&amp;AE$1&amp;$A173)</f>
        <v>0</v>
      </c>
      <c r="AF173" cm="1">
        <f t="array" aca="1" ref="AF173" ca="1">INDIRECT($A$1&amp;AF$1&amp;$A173)</f>
        <v>0</v>
      </c>
      <c r="AG173" cm="1">
        <f t="array" aca="1" ref="AG173" ca="1">INDIRECT($A$1&amp;AG$1&amp;$A173)</f>
        <v>0</v>
      </c>
      <c r="AH173" cm="1">
        <f t="array" aca="1" ref="AH173" ca="1">INDIRECT($A$1&amp;AH$1&amp;$A173)</f>
        <v>0</v>
      </c>
      <c r="AI173" t="str" cm="1">
        <f t="array" aca="1" ref="AI173" ca="1">INDIRECT($A$1&amp;AI$1&amp;$A173)</f>
        <v>disponible</v>
      </c>
      <c r="AJ173" cm="1">
        <f t="array" aca="1" ref="AJ173" ca="1">INDIRECT($A$1&amp;AJ$1&amp;$A173)</f>
        <v>0</v>
      </c>
      <c r="AK173" cm="1">
        <f t="array" aca="1" ref="AK173" ca="1">INDIRECT($A$1&amp;AK$1&amp;$A173)</f>
        <v>0</v>
      </c>
      <c r="AM173">
        <f t="shared" ca="1" si="24"/>
        <v>0</v>
      </c>
      <c r="AN173">
        <f t="shared" ca="1" si="24"/>
        <v>0</v>
      </c>
      <c r="AO173">
        <f t="shared" ca="1" si="24"/>
        <v>0</v>
      </c>
      <c r="AP173">
        <f t="shared" ca="1" si="24"/>
        <v>0</v>
      </c>
      <c r="AQ173">
        <f t="shared" ca="1" si="24"/>
        <v>0</v>
      </c>
      <c r="AR173">
        <f t="shared" ca="1" si="24"/>
        <v>0</v>
      </c>
      <c r="AS173">
        <f t="shared" ca="1" si="24"/>
        <v>0</v>
      </c>
      <c r="AU173" cm="1">
        <f t="array" aca="1" ref="AU173" ca="1">INDIRECT($A$1&amp;AU$1&amp;$A173)</f>
        <v>0</v>
      </c>
      <c r="AV173" cm="1">
        <f t="array" aca="1" ref="AV173" ca="1">INDIRECT($A$1&amp;AV$1&amp;$A173)</f>
        <v>0</v>
      </c>
      <c r="AW173" cm="1">
        <f t="array" aca="1" ref="AW173" ca="1">INDIRECT($A$1&amp;AW$1&amp;$A173)</f>
        <v>0</v>
      </c>
      <c r="AX173" cm="1">
        <f t="array" aca="1" ref="AX173" ca="1">INDIRECT($A$1&amp;AX$1&amp;$A173)</f>
        <v>0</v>
      </c>
      <c r="AY173" cm="1">
        <f t="array" aca="1" ref="AY173" ca="1">INDIRECT($A$1&amp;AY$1&amp;$A173)</f>
        <v>0</v>
      </c>
      <c r="AZ173" cm="1">
        <f t="array" aca="1" ref="AZ173" ca="1">INDIRECT($A$1&amp;AZ$1&amp;$A173)</f>
        <v>0</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cm="1">
        <f t="array" aca="1" ref="BF173" ca="1">INDIRECT($A$1&amp;BF$1&amp;$A173)</f>
        <v>0</v>
      </c>
      <c r="BG173" cm="1">
        <f t="array" aca="1" ref="BG173" ca="1">INDIRECT($A$1&amp;BG$1&amp;$A173)</f>
        <v>0</v>
      </c>
      <c r="BH173" cm="1">
        <f t="array" aca="1" ref="BH173" ca="1">INDIRECT($A$1&amp;BH$1&amp;$A173)</f>
        <v>0</v>
      </c>
      <c r="BI173" cm="1">
        <f t="array" aca="1" ref="BI173" ca="1">INDIRECT($A$1&amp;BI$1&amp;$A173)</f>
        <v>0</v>
      </c>
      <c r="BJ173" cm="1">
        <f t="array" aca="1" ref="BJ173" ca="1">INDIRECT($A$1&amp;BJ$1&amp;$A173)</f>
        <v>0</v>
      </c>
      <c r="BK173" cm="1">
        <f t="array" aca="1" ref="BK173" ca="1">INDIRECT($A$1&amp;BK$1&amp;$A173)</f>
        <v>0</v>
      </c>
      <c r="BL173" cm="1">
        <f t="array" aca="1" ref="BL173" ca="1">INDIRECT($A$1&amp;BL$1&amp;$A173)</f>
        <v>0</v>
      </c>
      <c r="BM173" cm="1">
        <f t="array" aca="1" ref="BM173" ca="1">INDIRECT($A$1&amp;BM$1&amp;$A173)</f>
        <v>0</v>
      </c>
      <c r="BN173" cm="1">
        <f t="array" aca="1" ref="BN173" ca="1">INDIRECT($A$1&amp;BN$1&amp;$A173)</f>
        <v>0</v>
      </c>
      <c r="BO173" cm="1">
        <f t="array" aca="1" ref="BO173" ca="1">INDIRECT($A$1&amp;BO$1&amp;$A173)</f>
        <v>0</v>
      </c>
      <c r="BP173" cm="1">
        <f t="array" aca="1" ref="BP173" ca="1">INDIRECT($A$1&amp;BP$1&amp;$A173)</f>
        <v>0</v>
      </c>
      <c r="BQ173" cm="1">
        <f t="array" aca="1" ref="BQ173" ca="1">INDIRECT($A$1&amp;BQ$1&amp;$A173)</f>
        <v>0</v>
      </c>
      <c r="BR173" cm="1">
        <f t="array" aca="1" ref="BR173" ca="1">INDIRECT($A$1&amp;BR$1&amp;$A173)</f>
        <v>0</v>
      </c>
      <c r="BS173" cm="1">
        <f t="array" aca="1" ref="BS173" ca="1">INDIRECT($A$1&amp;BS$1&amp;$A173)</f>
        <v>0</v>
      </c>
      <c r="BT173" cm="1">
        <f t="array" aca="1" ref="BT173" ca="1">INDIRECT($A$1&amp;BT$1&amp;$A173)</f>
        <v>0</v>
      </c>
      <c r="BU173" cm="1">
        <f t="array" aca="1" ref="BU173" ca="1">INDIRECT($A$1&amp;BU$1&amp;$A173)</f>
        <v>0</v>
      </c>
    </row>
    <row r="174" spans="1:73" x14ac:dyDescent="0.35">
      <c r="A174" s="60">
        <f t="shared" si="25"/>
        <v>159</v>
      </c>
      <c r="C174" t="str" cm="1">
        <f t="array" aca="1" ref="C174" ca="1">INDIRECT($A$1&amp;C$1&amp;$A174)</f>
        <v>marche_diapangou</v>
      </c>
      <c r="D174">
        <f t="shared" ca="1" si="22"/>
        <v>0</v>
      </c>
      <c r="E174">
        <f t="shared" ca="1" si="22"/>
        <v>0</v>
      </c>
      <c r="F174">
        <f t="shared" ca="1" si="22"/>
        <v>0</v>
      </c>
      <c r="G174">
        <f t="shared" ca="1" si="22"/>
        <v>0</v>
      </c>
      <c r="H174">
        <f t="shared" ca="1" si="22"/>
        <v>0</v>
      </c>
      <c r="I174">
        <f t="shared" ca="1" si="22"/>
        <v>0</v>
      </c>
      <c r="J174">
        <f t="shared" ca="1" si="22"/>
        <v>0</v>
      </c>
      <c r="K174">
        <f t="shared" ca="1" si="22"/>
        <v>0</v>
      </c>
      <c r="L174">
        <f t="shared" ca="1" si="22"/>
        <v>0</v>
      </c>
      <c r="M174">
        <f t="shared" ca="1" si="22"/>
        <v>0</v>
      </c>
      <c r="N174">
        <f t="shared" ca="1" si="22"/>
        <v>0</v>
      </c>
      <c r="P174" cm="1">
        <f t="array" aca="1" ref="P174" ca="1">INDIRECT($A$1&amp;P$1&amp;$A174)</f>
        <v>0</v>
      </c>
      <c r="Q174" cm="1">
        <f t="array" aca="1" ref="Q174" ca="1">INDIRECT($A$1&amp;Q$1&amp;$A174)</f>
        <v>0</v>
      </c>
      <c r="R174" cm="1">
        <f t="array" aca="1" ref="R174" ca="1">INDIRECT($A$1&amp;R$1&amp;$A174)</f>
        <v>0</v>
      </c>
      <c r="S174" cm="1">
        <f t="array" aca="1" ref="S174" ca="1">INDIRECT($A$1&amp;S$1&amp;$A174)</f>
        <v>0</v>
      </c>
      <c r="T174" cm="1">
        <f t="array" aca="1" ref="T174" ca="1">INDIRECT($A$1&amp;T$1&amp;$A174)</f>
        <v>0</v>
      </c>
      <c r="U174" cm="1">
        <f t="array" aca="1" ref="U174" ca="1">INDIRECT($A$1&amp;U$1&amp;$A174)</f>
        <v>0</v>
      </c>
      <c r="V174" cm="1">
        <f t="array" aca="1" ref="V174" ca="1">INDIRECT($A$1&amp;V$1&amp;$A174)</f>
        <v>0</v>
      </c>
      <c r="W174" cm="1">
        <f t="array" aca="1" ref="W174" ca="1">INDIRECT($A$1&amp;W$1&amp;$A174)</f>
        <v>0</v>
      </c>
      <c r="X174" cm="1">
        <f t="array" aca="1" ref="X174" ca="1">INDIRECT($A$1&amp;X$1&amp;$A174)</f>
        <v>0</v>
      </c>
      <c r="Y174" t="str" cm="1">
        <f t="array" aca="1" ref="Y174" ca="1">INDIRECT($A$1&amp;Y$1&amp;$A174)</f>
        <v>peudisponible</v>
      </c>
      <c r="Z174" cm="1">
        <f t="array" aca="1" ref="Z174" ca="1">INDIRECT($A$1&amp;Z$1&amp;$A174)</f>
        <v>0</v>
      </c>
      <c r="AA174" cm="1">
        <f t="array" aca="1" ref="AA174" ca="1">INDIRECT($A$1&amp;AA$1&amp;$A174)</f>
        <v>0</v>
      </c>
      <c r="AB174" cm="1">
        <f t="array" aca="1" ref="AB174" ca="1">INDIRECT($A$1&amp;AB$1&amp;$A174)</f>
        <v>0</v>
      </c>
      <c r="AC174" cm="1">
        <f t="array" aca="1" ref="AC174" ca="1">INDIRECT($A$1&amp;AC$1&amp;$A174)</f>
        <v>0</v>
      </c>
      <c r="AD174" cm="1">
        <f t="array" aca="1" ref="AD174" ca="1">INDIRECT($A$1&amp;AD$1&amp;$A174)</f>
        <v>0</v>
      </c>
      <c r="AE174" cm="1">
        <f t="array" aca="1" ref="AE174" ca="1">INDIRECT($A$1&amp;AE$1&amp;$A174)</f>
        <v>0</v>
      </c>
      <c r="AF174" cm="1">
        <f t="array" aca="1" ref="AF174" ca="1">INDIRECT($A$1&amp;AF$1&amp;$A174)</f>
        <v>0</v>
      </c>
      <c r="AG174" cm="1">
        <f t="array" aca="1" ref="AG174" ca="1">INDIRECT($A$1&amp;AG$1&amp;$A174)</f>
        <v>0</v>
      </c>
      <c r="AH174" cm="1">
        <f t="array" aca="1" ref="AH174" ca="1">INDIRECT($A$1&amp;AH$1&amp;$A174)</f>
        <v>0</v>
      </c>
      <c r="AI174" cm="1">
        <f t="array" aca="1" ref="AI174" ca="1">INDIRECT($A$1&amp;AI$1&amp;$A174)</f>
        <v>0</v>
      </c>
      <c r="AJ174" cm="1">
        <f t="array" aca="1" ref="AJ174" ca="1">INDIRECT($A$1&amp;AJ$1&amp;$A174)</f>
        <v>0</v>
      </c>
      <c r="AK174" cm="1">
        <f t="array" aca="1" ref="AK174" ca="1">INDIRECT($A$1&amp;AK$1&amp;$A174)</f>
        <v>0</v>
      </c>
      <c r="AM174">
        <f t="shared" ca="1" si="24"/>
        <v>0</v>
      </c>
      <c r="AN174">
        <f t="shared" ca="1" si="24"/>
        <v>0</v>
      </c>
      <c r="AO174">
        <f t="shared" ca="1" si="24"/>
        <v>0</v>
      </c>
      <c r="AP174">
        <f t="shared" ca="1" si="24"/>
        <v>0</v>
      </c>
      <c r="AQ174">
        <f t="shared" ca="1" si="24"/>
        <v>0</v>
      </c>
      <c r="AR174">
        <f t="shared" ca="1" si="24"/>
        <v>0</v>
      </c>
      <c r="AS174">
        <f t="shared" ca="1" si="24"/>
        <v>0</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0">
        <f t="shared" si="25"/>
        <v>160</v>
      </c>
      <c r="C175" t="str" cm="1">
        <f t="array" aca="1" ref="C175" ca="1">INDIRECT($A$1&amp;C$1&amp;$A175)</f>
        <v>marche_diapangou</v>
      </c>
      <c r="D175">
        <f t="shared" ca="1" si="22"/>
        <v>0</v>
      </c>
      <c r="E175">
        <f t="shared" ca="1" si="22"/>
        <v>0</v>
      </c>
      <c r="F175">
        <f t="shared" ref="F175:N175" ca="1" si="26">IF(SUM(INDIRECT($A$1&amp;F$1&amp;$A175),INDIRECT($A$1&amp;F$2&amp;$A175),INDIRECT($A$1&amp;F$3&amp;$A175))&gt;0,1,0)</f>
        <v>0</v>
      </c>
      <c r="G175">
        <f t="shared" ca="1" si="26"/>
        <v>0</v>
      </c>
      <c r="H175">
        <f t="shared" ca="1" si="26"/>
        <v>0</v>
      </c>
      <c r="I175">
        <f t="shared" ca="1" si="26"/>
        <v>0</v>
      </c>
      <c r="J175">
        <f t="shared" ca="1" si="26"/>
        <v>0</v>
      </c>
      <c r="K175">
        <f t="shared" ca="1" si="26"/>
        <v>0</v>
      </c>
      <c r="L175">
        <f t="shared" ca="1" si="26"/>
        <v>0</v>
      </c>
      <c r="M175">
        <f t="shared" ca="1" si="26"/>
        <v>0</v>
      </c>
      <c r="N175">
        <f t="shared" ca="1" si="26"/>
        <v>0</v>
      </c>
      <c r="P175" cm="1">
        <f t="array" aca="1" ref="P175" ca="1">INDIRECT($A$1&amp;P$1&amp;$A175)</f>
        <v>0</v>
      </c>
      <c r="Q175" cm="1">
        <f t="array" aca="1" ref="Q175" ca="1">INDIRECT($A$1&amp;Q$1&amp;$A175)</f>
        <v>0</v>
      </c>
      <c r="R175" cm="1">
        <f t="array" aca="1" ref="R175" ca="1">INDIRECT($A$1&amp;R$1&amp;$A175)</f>
        <v>0</v>
      </c>
      <c r="S175" cm="1">
        <f t="array" aca="1" ref="S175" ca="1">INDIRECT($A$1&amp;S$1&amp;$A175)</f>
        <v>0</v>
      </c>
      <c r="T175" cm="1">
        <f t="array" aca="1" ref="T175" ca="1">INDIRECT($A$1&amp;T$1&amp;$A175)</f>
        <v>0</v>
      </c>
      <c r="U175" cm="1">
        <f t="array" aca="1" ref="U175" ca="1">INDIRECT($A$1&amp;U$1&amp;$A175)</f>
        <v>0</v>
      </c>
      <c r="V175" cm="1">
        <f t="array" aca="1" ref="V175" ca="1">INDIRECT($A$1&amp;V$1&amp;$A175)</f>
        <v>0</v>
      </c>
      <c r="W175" cm="1">
        <f t="array" aca="1" ref="W175" ca="1">INDIRECT($A$1&amp;W$1&amp;$A175)</f>
        <v>0</v>
      </c>
      <c r="X175" t="str" cm="1">
        <f t="array" aca="1" ref="X175" ca="1">INDIRECT($A$1&amp;X$1&amp;$A175)</f>
        <v>peudisponible</v>
      </c>
      <c r="Y175" cm="1">
        <f t="array" aca="1" ref="Y175" ca="1">INDIRECT($A$1&amp;Y$1&amp;$A175)</f>
        <v>0</v>
      </c>
      <c r="Z175" t="str" cm="1">
        <f t="array" aca="1" ref="Z175" ca="1">INDIRECT($A$1&amp;Z$1&amp;$A175)</f>
        <v>peudisponible</v>
      </c>
      <c r="AA175" t="str" cm="1">
        <f t="array" aca="1" ref="AA175" ca="1">INDIRECT($A$1&amp;AA$1&amp;$A175)</f>
        <v>peudisponible</v>
      </c>
      <c r="AB175" cm="1">
        <f t="array" aca="1" ref="AB175" ca="1">INDIRECT($A$1&amp;AB$1&amp;$A175)</f>
        <v>0</v>
      </c>
      <c r="AC175" cm="1">
        <f t="array" aca="1" ref="AC175" ca="1">INDIRECT($A$1&amp;AC$1&amp;$A175)</f>
        <v>0</v>
      </c>
      <c r="AD175" cm="1">
        <f t="array" aca="1" ref="AD175" ca="1">INDIRECT($A$1&amp;AD$1&amp;$A175)</f>
        <v>0</v>
      </c>
      <c r="AE175" cm="1">
        <f t="array" aca="1" ref="AE175" ca="1">INDIRECT($A$1&amp;AE$1&amp;$A175)</f>
        <v>0</v>
      </c>
      <c r="AF175" cm="1">
        <f t="array" aca="1" ref="AF175" ca="1">INDIRECT($A$1&amp;AF$1&amp;$A175)</f>
        <v>0</v>
      </c>
      <c r="AG175" cm="1">
        <f t="array" aca="1" ref="AG175" ca="1">INDIRECT($A$1&amp;AG$1&amp;$A175)</f>
        <v>0</v>
      </c>
      <c r="AH175" cm="1">
        <f t="array" aca="1" ref="AH175" ca="1">INDIRECT($A$1&amp;AH$1&amp;$A175)</f>
        <v>0</v>
      </c>
      <c r="AI175" t="str" cm="1">
        <f t="array" aca="1" ref="AI175" ca="1">INDIRECT($A$1&amp;AI$1&amp;$A175)</f>
        <v>disponible</v>
      </c>
      <c r="AJ175" cm="1">
        <f t="array" aca="1" ref="AJ175" ca="1">INDIRECT($A$1&amp;AJ$1&amp;$A175)</f>
        <v>0</v>
      </c>
      <c r="AK175" t="str" cm="1">
        <f t="array" aca="1" ref="AK175" ca="1">INDIRECT($A$1&amp;AK$1&amp;$A175)</f>
        <v>disponible</v>
      </c>
      <c r="AM175">
        <f t="shared" ca="1" si="24"/>
        <v>0</v>
      </c>
      <c r="AN175">
        <f t="shared" ca="1" si="24"/>
        <v>0</v>
      </c>
      <c r="AO175">
        <f t="shared" ca="1" si="24"/>
        <v>0</v>
      </c>
      <c r="AP175">
        <f t="shared" ca="1" si="24"/>
        <v>0</v>
      </c>
      <c r="AQ175">
        <f t="shared" ca="1" si="24"/>
        <v>0</v>
      </c>
      <c r="AR175">
        <f t="shared" ca="1" si="24"/>
        <v>0</v>
      </c>
      <c r="AS175">
        <f t="shared" ca="1" si="24"/>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0">
        <f t="shared" si="25"/>
        <v>161</v>
      </c>
      <c r="C176" t="str" cm="1">
        <f t="array" aca="1" ref="C176" ca="1">INDIRECT($A$1&amp;C$1&amp;$A176)</f>
        <v>marche_diapangou</v>
      </c>
      <c r="D176">
        <f t="shared" ref="D176:N199" ca="1" si="27">IF(SUM(INDIRECT($A$1&amp;D$1&amp;$A176),INDIRECT($A$1&amp;D$2&amp;$A176),INDIRECT($A$1&amp;D$3&amp;$A176))&gt;0,1,0)</f>
        <v>0</v>
      </c>
      <c r="E176">
        <f t="shared" ca="1" si="27"/>
        <v>0</v>
      </c>
      <c r="F176">
        <f t="shared" ca="1" si="27"/>
        <v>0</v>
      </c>
      <c r="G176">
        <f t="shared" ca="1" si="27"/>
        <v>0</v>
      </c>
      <c r="H176">
        <f t="shared" ca="1" si="27"/>
        <v>0</v>
      </c>
      <c r="I176">
        <f t="shared" ca="1" si="27"/>
        <v>0</v>
      </c>
      <c r="J176">
        <f t="shared" ca="1" si="27"/>
        <v>0</v>
      </c>
      <c r="K176">
        <f t="shared" ca="1" si="27"/>
        <v>0</v>
      </c>
      <c r="L176">
        <f t="shared" ca="1" si="27"/>
        <v>0</v>
      </c>
      <c r="M176">
        <f t="shared" ca="1" si="27"/>
        <v>0</v>
      </c>
      <c r="N176">
        <f t="shared" ca="1" si="27"/>
        <v>0</v>
      </c>
      <c r="P176" cm="1">
        <f t="array" aca="1" ref="P176" ca="1">INDIRECT($A$1&amp;P$1&amp;$A176)</f>
        <v>0</v>
      </c>
      <c r="Q176" cm="1">
        <f t="array" aca="1" ref="Q176" ca="1">INDIRECT($A$1&amp;Q$1&amp;$A176)</f>
        <v>0</v>
      </c>
      <c r="R176" cm="1">
        <f t="array" aca="1" ref="R176" ca="1">INDIRECT($A$1&amp;R$1&amp;$A176)</f>
        <v>0</v>
      </c>
      <c r="S176" cm="1">
        <f t="array" aca="1" ref="S176" ca="1">INDIRECT($A$1&amp;S$1&amp;$A176)</f>
        <v>0</v>
      </c>
      <c r="T176" cm="1">
        <f t="array" aca="1" ref="T176" ca="1">INDIRECT($A$1&amp;T$1&amp;$A176)</f>
        <v>0</v>
      </c>
      <c r="U176" cm="1">
        <f t="array" aca="1" ref="U176" ca="1">INDIRECT($A$1&amp;U$1&amp;$A176)</f>
        <v>0</v>
      </c>
      <c r="V176" cm="1">
        <f t="array" aca="1" ref="V176" ca="1">INDIRECT($A$1&amp;V$1&amp;$A176)</f>
        <v>0</v>
      </c>
      <c r="W176" cm="1">
        <f t="array" aca="1" ref="W176" ca="1">INDIRECT($A$1&amp;W$1&amp;$A176)</f>
        <v>0</v>
      </c>
      <c r="X176" cm="1">
        <f t="array" aca="1" ref="X176" ca="1">INDIRECT($A$1&amp;X$1&amp;$A176)</f>
        <v>0</v>
      </c>
      <c r="Y176" cm="1">
        <f t="array" aca="1" ref="Y176" ca="1">INDIRECT($A$1&amp;Y$1&amp;$A176)</f>
        <v>0</v>
      </c>
      <c r="Z176" cm="1">
        <f t="array" aca="1" ref="Z176" ca="1">INDIRECT($A$1&amp;Z$1&amp;$A176)</f>
        <v>0</v>
      </c>
      <c r="AA176" cm="1">
        <f t="array" aca="1" ref="AA176" ca="1">INDIRECT($A$1&amp;AA$1&amp;$A176)</f>
        <v>0</v>
      </c>
      <c r="AB176" t="str" cm="1">
        <f t="array" aca="1" ref="AB176" ca="1">INDIRECT($A$1&amp;AB$1&amp;$A176)</f>
        <v>disponible</v>
      </c>
      <c r="AC176" t="str" cm="1">
        <f t="array" aca="1" ref="AC176" ca="1">INDIRECT($A$1&amp;AC$1&amp;$A176)</f>
        <v>disponible</v>
      </c>
      <c r="AD176" t="str" cm="1">
        <f t="array" aca="1" ref="AD176" ca="1">INDIRECT($A$1&amp;AD$1&amp;$A176)</f>
        <v>peudisponible</v>
      </c>
      <c r="AE176" t="str" cm="1">
        <f t="array" aca="1" ref="AE176" ca="1">INDIRECT($A$1&amp;AE$1&amp;$A176)</f>
        <v>disponible</v>
      </c>
      <c r="AF176" cm="1">
        <f t="array" aca="1" ref="AF176" ca="1">INDIRECT($A$1&amp;AF$1&amp;$A176)</f>
        <v>0</v>
      </c>
      <c r="AG176" cm="1">
        <f t="array" aca="1" ref="AG176" ca="1">INDIRECT($A$1&amp;AG$1&amp;$A176)</f>
        <v>0</v>
      </c>
      <c r="AH176" cm="1">
        <f t="array" aca="1" ref="AH176" ca="1">INDIRECT($A$1&amp;AH$1&amp;$A176)</f>
        <v>0</v>
      </c>
      <c r="AI176" cm="1">
        <f t="array" aca="1" ref="AI176" ca="1">INDIRECT($A$1&amp;AI$1&amp;$A176)</f>
        <v>0</v>
      </c>
      <c r="AJ176" cm="1">
        <f t="array" aca="1" ref="AJ176" ca="1">INDIRECT($A$1&amp;AJ$1&amp;$A176)</f>
        <v>0</v>
      </c>
      <c r="AK176" cm="1">
        <f t="array" aca="1" ref="AK176" ca="1">INDIRECT($A$1&amp;AK$1&amp;$A176)</f>
        <v>0</v>
      </c>
      <c r="AM176">
        <f t="shared" ca="1" si="24"/>
        <v>0</v>
      </c>
      <c r="AN176">
        <f t="shared" ca="1" si="24"/>
        <v>0</v>
      </c>
      <c r="AO176">
        <f t="shared" ca="1" si="24"/>
        <v>0</v>
      </c>
      <c r="AP176">
        <f t="shared" ca="1" si="24"/>
        <v>0</v>
      </c>
      <c r="AQ176">
        <f t="shared" ca="1" si="24"/>
        <v>0</v>
      </c>
      <c r="AR176">
        <f t="shared" ca="1" si="24"/>
        <v>0</v>
      </c>
      <c r="AS176">
        <f t="shared" ca="1" si="24"/>
        <v>0</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0">
        <f t="shared" si="25"/>
        <v>162</v>
      </c>
      <c r="C177" t="str" cm="1">
        <f t="array" aca="1" ref="C177" ca="1">INDIRECT($A$1&amp;C$1&amp;$A177)</f>
        <v>marche_diapangou</v>
      </c>
      <c r="D177">
        <f t="shared" ca="1" si="27"/>
        <v>0</v>
      </c>
      <c r="E177">
        <f t="shared" ca="1" si="27"/>
        <v>0</v>
      </c>
      <c r="F177">
        <f t="shared" ca="1" si="27"/>
        <v>0</v>
      </c>
      <c r="G177">
        <f t="shared" ca="1" si="27"/>
        <v>0</v>
      </c>
      <c r="H177">
        <f t="shared" ca="1" si="27"/>
        <v>0</v>
      </c>
      <c r="I177">
        <f t="shared" ca="1" si="27"/>
        <v>0</v>
      </c>
      <c r="J177">
        <f t="shared" ca="1" si="27"/>
        <v>0</v>
      </c>
      <c r="K177">
        <f t="shared" ca="1" si="27"/>
        <v>0</v>
      </c>
      <c r="L177">
        <f t="shared" ca="1" si="27"/>
        <v>0</v>
      </c>
      <c r="M177">
        <f t="shared" ca="1" si="27"/>
        <v>0</v>
      </c>
      <c r="N177">
        <f t="shared" ca="1" si="27"/>
        <v>0</v>
      </c>
      <c r="P177" cm="1">
        <f t="array" aca="1" ref="P177" ca="1">INDIRECT($A$1&amp;P$1&amp;$A177)</f>
        <v>0</v>
      </c>
      <c r="Q177" cm="1">
        <f t="array" aca="1" ref="Q177" ca="1">INDIRECT($A$1&amp;Q$1&amp;$A177)</f>
        <v>0</v>
      </c>
      <c r="R177" cm="1">
        <f t="array" aca="1" ref="R177" ca="1">INDIRECT($A$1&amp;R$1&amp;$A177)</f>
        <v>0</v>
      </c>
      <c r="S177" t="str" cm="1">
        <f t="array" aca="1" ref="S177" ca="1">INDIRECT($A$1&amp;S$1&amp;$A177)</f>
        <v>disponible</v>
      </c>
      <c r="T177" t="str" cm="1">
        <f t="array" aca="1" ref="T177" ca="1">INDIRECT($A$1&amp;T$1&amp;$A177)</f>
        <v>disponible</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cm="1">
        <f t="array" aca="1" ref="Y177" ca="1">INDIRECT($A$1&amp;Y$1&amp;$A177)</f>
        <v>0</v>
      </c>
      <c r="Z177" cm="1">
        <f t="array" aca="1" ref="Z177" ca="1">INDIRECT($A$1&amp;Z$1&amp;$A177)</f>
        <v>0</v>
      </c>
      <c r="AA177" cm="1">
        <f t="array" aca="1" ref="AA177" ca="1">INDIRECT($A$1&amp;AA$1&amp;$A177)</f>
        <v>0</v>
      </c>
      <c r="AB177" cm="1">
        <f t="array" aca="1" ref="AB177" ca="1">INDIRECT($A$1&amp;AB$1&amp;$A177)</f>
        <v>0</v>
      </c>
      <c r="AC177" cm="1">
        <f t="array" aca="1" ref="AC177" ca="1">INDIRECT($A$1&amp;AC$1&amp;$A177)</f>
        <v>0</v>
      </c>
      <c r="AD177" cm="1">
        <f t="array" aca="1" ref="AD177" ca="1">INDIRECT($A$1&amp;AD$1&amp;$A177)</f>
        <v>0</v>
      </c>
      <c r="AE177" cm="1">
        <f t="array" aca="1" ref="AE177" ca="1">INDIRECT($A$1&amp;AE$1&amp;$A177)</f>
        <v>0</v>
      </c>
      <c r="AF177" cm="1">
        <f t="array" aca="1" ref="AF177" ca="1">INDIRECT($A$1&amp;AF$1&amp;$A177)</f>
        <v>0</v>
      </c>
      <c r="AG177" cm="1">
        <f t="array" aca="1" ref="AG177" ca="1">INDIRECT($A$1&amp;AG$1&amp;$A177)</f>
        <v>0</v>
      </c>
      <c r="AH177" cm="1">
        <f t="array" aca="1" ref="AH177" ca="1">INDIRECT($A$1&amp;AH$1&amp;$A177)</f>
        <v>0</v>
      </c>
      <c r="AI177" cm="1">
        <f t="array" aca="1" ref="AI177" ca="1">INDIRECT($A$1&amp;AI$1&amp;$A177)</f>
        <v>0</v>
      </c>
      <c r="AJ177" cm="1">
        <f t="array" aca="1" ref="AJ177" ca="1">INDIRECT($A$1&amp;AJ$1&amp;$A177)</f>
        <v>0</v>
      </c>
      <c r="AK177" cm="1">
        <f t="array" aca="1" ref="AK177" ca="1">INDIRECT($A$1&amp;AK$1&amp;$A177)</f>
        <v>0</v>
      </c>
      <c r="AM177">
        <f t="shared" ca="1" si="24"/>
        <v>0</v>
      </c>
      <c r="AN177">
        <f t="shared" ca="1" si="24"/>
        <v>0</v>
      </c>
      <c r="AO177">
        <f t="shared" ca="1" si="24"/>
        <v>0</v>
      </c>
      <c r="AP177">
        <f t="shared" ca="1" si="24"/>
        <v>0</v>
      </c>
      <c r="AQ177">
        <f t="shared" ca="1" si="24"/>
        <v>0</v>
      </c>
      <c r="AR177">
        <f t="shared" ca="1" si="24"/>
        <v>0</v>
      </c>
      <c r="AS177">
        <f t="shared" ca="1" si="24"/>
        <v>0</v>
      </c>
      <c r="AU177" cm="1">
        <f t="array" aca="1" ref="AU177" ca="1">INDIRECT($A$1&amp;AU$1&amp;$A177)</f>
        <v>0</v>
      </c>
      <c r="AV177" cm="1">
        <f t="array" aca="1" ref="AV177" ca="1">INDIRECT($A$1&amp;AV$1&amp;$A177)</f>
        <v>0</v>
      </c>
      <c r="AW177" cm="1">
        <f t="array" aca="1" ref="AW177" ca="1">INDIRECT($A$1&amp;AW$1&amp;$A177)</f>
        <v>0</v>
      </c>
      <c r="AX177" cm="1">
        <f t="array" aca="1" ref="AX177" ca="1">INDIRECT($A$1&amp;AX$1&amp;$A177)</f>
        <v>0</v>
      </c>
      <c r="AY177" cm="1">
        <f t="array" aca="1" ref="AY177" ca="1">INDIRECT($A$1&amp;AY$1&amp;$A177)</f>
        <v>0</v>
      </c>
      <c r="AZ177" cm="1">
        <f t="array" aca="1" ref="AZ177" ca="1">INDIRECT($A$1&amp;AZ$1&amp;$A177)</f>
        <v>0</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cm="1">
        <f t="array" aca="1" ref="BF177" ca="1">INDIRECT($A$1&amp;BF$1&amp;$A177)</f>
        <v>0</v>
      </c>
      <c r="BG177" cm="1">
        <f t="array" aca="1" ref="BG177" ca="1">INDIRECT($A$1&amp;BG$1&amp;$A177)</f>
        <v>0</v>
      </c>
      <c r="BH177" cm="1">
        <f t="array" aca="1" ref="BH177" ca="1">INDIRECT($A$1&amp;BH$1&amp;$A177)</f>
        <v>0</v>
      </c>
      <c r="BI177" cm="1">
        <f t="array" aca="1" ref="BI177" ca="1">INDIRECT($A$1&amp;BI$1&amp;$A177)</f>
        <v>0</v>
      </c>
      <c r="BJ177" cm="1">
        <f t="array" aca="1" ref="BJ177" ca="1">INDIRECT($A$1&amp;BJ$1&amp;$A177)</f>
        <v>0</v>
      </c>
      <c r="BK177" cm="1">
        <f t="array" aca="1" ref="BK177" ca="1">INDIRECT($A$1&amp;BK$1&amp;$A177)</f>
        <v>0</v>
      </c>
      <c r="BL177" cm="1">
        <f t="array" aca="1" ref="BL177" ca="1">INDIRECT($A$1&amp;BL$1&amp;$A177)</f>
        <v>0</v>
      </c>
      <c r="BM177" cm="1">
        <f t="array" aca="1" ref="BM177" ca="1">INDIRECT($A$1&amp;BM$1&amp;$A177)</f>
        <v>0</v>
      </c>
      <c r="BN177" cm="1">
        <f t="array" aca="1" ref="BN177" ca="1">INDIRECT($A$1&amp;BN$1&amp;$A177)</f>
        <v>0</v>
      </c>
      <c r="BO177" cm="1">
        <f t="array" aca="1" ref="BO177" ca="1">INDIRECT($A$1&amp;BO$1&amp;$A177)</f>
        <v>0</v>
      </c>
      <c r="BP177" cm="1">
        <f t="array" aca="1" ref="BP177" ca="1">INDIRECT($A$1&amp;BP$1&amp;$A177)</f>
        <v>0</v>
      </c>
      <c r="BQ177" cm="1">
        <f t="array" aca="1" ref="BQ177" ca="1">INDIRECT($A$1&amp;BQ$1&amp;$A177)</f>
        <v>0</v>
      </c>
      <c r="BR177" cm="1">
        <f t="array" aca="1" ref="BR177" ca="1">INDIRECT($A$1&amp;BR$1&amp;$A177)</f>
        <v>0</v>
      </c>
      <c r="BS177" cm="1">
        <f t="array" aca="1" ref="BS177" ca="1">INDIRECT($A$1&amp;BS$1&amp;$A177)</f>
        <v>0</v>
      </c>
      <c r="BT177" cm="1">
        <f t="array" aca="1" ref="BT177" ca="1">INDIRECT($A$1&amp;BT$1&amp;$A177)</f>
        <v>0</v>
      </c>
      <c r="BU177" cm="1">
        <f t="array" aca="1" ref="BU177" ca="1">INDIRECT($A$1&amp;BU$1&amp;$A177)</f>
        <v>0</v>
      </c>
    </row>
    <row r="178" spans="1:73" x14ac:dyDescent="0.35">
      <c r="A178" s="60">
        <f t="shared" si="25"/>
        <v>163</v>
      </c>
      <c r="C178" t="str" cm="1">
        <f t="array" aca="1" ref="C178" ca="1">INDIRECT($A$1&amp;C$1&amp;$A178)</f>
        <v>marche_diapangou</v>
      </c>
      <c r="D178">
        <f t="shared" ca="1" si="27"/>
        <v>0</v>
      </c>
      <c r="E178">
        <f t="shared" ca="1" si="27"/>
        <v>0</v>
      </c>
      <c r="F178">
        <f t="shared" ca="1" si="27"/>
        <v>0</v>
      </c>
      <c r="G178">
        <f t="shared" ca="1" si="27"/>
        <v>0</v>
      </c>
      <c r="H178">
        <f t="shared" ca="1" si="27"/>
        <v>0</v>
      </c>
      <c r="I178">
        <f t="shared" ca="1" si="27"/>
        <v>0</v>
      </c>
      <c r="J178">
        <f t="shared" ca="1" si="27"/>
        <v>0</v>
      </c>
      <c r="K178">
        <f t="shared" ca="1" si="27"/>
        <v>0</v>
      </c>
      <c r="L178">
        <f t="shared" ca="1" si="27"/>
        <v>0</v>
      </c>
      <c r="M178">
        <f t="shared" ca="1" si="27"/>
        <v>0</v>
      </c>
      <c r="N178">
        <f t="shared" ca="1" si="27"/>
        <v>0</v>
      </c>
      <c r="P178" cm="1">
        <f t="array" aca="1" ref="P178" ca="1">INDIRECT($A$1&amp;P$1&amp;$A178)</f>
        <v>0</v>
      </c>
      <c r="Q178" cm="1">
        <f t="array" aca="1" ref="Q178" ca="1">INDIRECT($A$1&amp;Q$1&amp;$A178)</f>
        <v>0</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cm="1">
        <f t="array" aca="1" ref="W178" ca="1">INDIRECT($A$1&amp;W$1&amp;$A178)</f>
        <v>0</v>
      </c>
      <c r="X178" cm="1">
        <f t="array" aca="1" ref="X178" ca="1">INDIRECT($A$1&amp;X$1&amp;$A178)</f>
        <v>0</v>
      </c>
      <c r="Y178" cm="1">
        <f t="array" aca="1" ref="Y178" ca="1">INDIRECT($A$1&amp;Y$1&amp;$A178)</f>
        <v>0</v>
      </c>
      <c r="Z178" cm="1">
        <f t="array" aca="1" ref="Z178" ca="1">INDIRECT($A$1&amp;Z$1&amp;$A178)</f>
        <v>0</v>
      </c>
      <c r="AA178" cm="1">
        <f t="array" aca="1" ref="AA178" ca="1">INDIRECT($A$1&amp;AA$1&amp;$A178)</f>
        <v>0</v>
      </c>
      <c r="AB178" cm="1">
        <f t="array" aca="1" ref="AB178" ca="1">INDIRECT($A$1&amp;AB$1&amp;$A178)</f>
        <v>0</v>
      </c>
      <c r="AC178" cm="1">
        <f t="array" aca="1" ref="AC178" ca="1">INDIRECT($A$1&amp;AC$1&amp;$A178)</f>
        <v>0</v>
      </c>
      <c r="AD178" cm="1">
        <f t="array" aca="1" ref="AD178" ca="1">INDIRECT($A$1&amp;AD$1&amp;$A178)</f>
        <v>0</v>
      </c>
      <c r="AE178" cm="1">
        <f t="array" aca="1" ref="AE178" ca="1">INDIRECT($A$1&amp;AE$1&amp;$A178)</f>
        <v>0</v>
      </c>
      <c r="AF178" cm="1">
        <f t="array" aca="1" ref="AF178" ca="1">INDIRECT($A$1&amp;AF$1&amp;$A178)</f>
        <v>0</v>
      </c>
      <c r="AG178" t="str" cm="1">
        <f t="array" aca="1" ref="AG178" ca="1">INDIRECT($A$1&amp;AG$1&amp;$A178)</f>
        <v>disponible</v>
      </c>
      <c r="AH178" cm="1">
        <f t="array" aca="1" ref="AH178" ca="1">INDIRECT($A$1&amp;AH$1&amp;$A178)</f>
        <v>0</v>
      </c>
      <c r="AI178" cm="1">
        <f t="array" aca="1" ref="AI178" ca="1">INDIRECT($A$1&amp;AI$1&amp;$A178)</f>
        <v>0</v>
      </c>
      <c r="AJ178" t="str" cm="1">
        <f t="array" aca="1" ref="AJ178" ca="1">INDIRECT($A$1&amp;AJ$1&amp;$A178)</f>
        <v>disponible</v>
      </c>
      <c r="AK178" cm="1">
        <f t="array" aca="1" ref="AK178" ca="1">INDIRECT($A$1&amp;AK$1&amp;$A178)</f>
        <v>0</v>
      </c>
      <c r="AM178">
        <f t="shared" ca="1" si="24"/>
        <v>0</v>
      </c>
      <c r="AN178">
        <f t="shared" ca="1" si="24"/>
        <v>0</v>
      </c>
      <c r="AO178">
        <f t="shared" ca="1" si="24"/>
        <v>0</v>
      </c>
      <c r="AP178">
        <f t="shared" ca="1" si="24"/>
        <v>0</v>
      </c>
      <c r="AQ178">
        <f t="shared" ca="1" si="24"/>
        <v>0</v>
      </c>
      <c r="AR178">
        <f t="shared" ca="1" si="24"/>
        <v>0</v>
      </c>
      <c r="AS178">
        <f t="shared" ca="1" si="24"/>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0">
        <f t="shared" si="25"/>
        <v>164</v>
      </c>
      <c r="C179" t="str" cm="1">
        <f t="array" aca="1" ref="C179" ca="1">INDIRECT($A$1&amp;C$1&amp;$A179)</f>
        <v>marche_diapangou</v>
      </c>
      <c r="D179">
        <f t="shared" ca="1" si="27"/>
        <v>0</v>
      </c>
      <c r="E179">
        <f t="shared" ca="1" si="27"/>
        <v>0</v>
      </c>
      <c r="F179">
        <f t="shared" ca="1" si="27"/>
        <v>0</v>
      </c>
      <c r="G179">
        <f t="shared" ca="1" si="27"/>
        <v>0</v>
      </c>
      <c r="H179">
        <f t="shared" ca="1" si="27"/>
        <v>0</v>
      </c>
      <c r="I179">
        <f t="shared" ca="1" si="27"/>
        <v>0</v>
      </c>
      <c r="J179">
        <f t="shared" ca="1" si="27"/>
        <v>0</v>
      </c>
      <c r="K179">
        <f t="shared" ca="1" si="27"/>
        <v>0</v>
      </c>
      <c r="L179">
        <f t="shared" ca="1" si="27"/>
        <v>0</v>
      </c>
      <c r="M179">
        <f t="shared" ca="1" si="27"/>
        <v>0</v>
      </c>
      <c r="N179">
        <f t="shared" ca="1" si="27"/>
        <v>0</v>
      </c>
      <c r="P179" cm="1">
        <f t="array" aca="1" ref="P179" ca="1">INDIRECT($A$1&amp;P$1&amp;$A179)</f>
        <v>0</v>
      </c>
      <c r="Q179" cm="1">
        <f t="array" aca="1" ref="Q179" ca="1">INDIRECT($A$1&amp;Q$1&amp;$A179)</f>
        <v>0</v>
      </c>
      <c r="R179" cm="1">
        <f t="array" aca="1" ref="R179" ca="1">INDIRECT($A$1&amp;R$1&amp;$A179)</f>
        <v>0</v>
      </c>
      <c r="S179" cm="1">
        <f t="array" aca="1" ref="S179" ca="1">INDIRECT($A$1&amp;S$1&amp;$A179)</f>
        <v>0</v>
      </c>
      <c r="T179" cm="1">
        <f t="array" aca="1" ref="T179" ca="1">INDIRECT($A$1&amp;T$1&amp;$A179)</f>
        <v>0</v>
      </c>
      <c r="U179" cm="1">
        <f t="array" aca="1" ref="U179" ca="1">INDIRECT($A$1&amp;U$1&amp;$A179)</f>
        <v>0</v>
      </c>
      <c r="V179" cm="1">
        <f t="array" aca="1" ref="V179" ca="1">INDIRECT($A$1&amp;V$1&amp;$A179)</f>
        <v>0</v>
      </c>
      <c r="W179" cm="1">
        <f t="array" aca="1" ref="W179" ca="1">INDIRECT($A$1&amp;W$1&amp;$A179)</f>
        <v>0</v>
      </c>
      <c r="X179" cm="1">
        <f t="array" aca="1" ref="X179" ca="1">INDIRECT($A$1&amp;X$1&amp;$A179)</f>
        <v>0</v>
      </c>
      <c r="Y179" cm="1">
        <f t="array" aca="1" ref="Y179" ca="1">INDIRECT($A$1&amp;Y$1&amp;$A179)</f>
        <v>0</v>
      </c>
      <c r="Z179" cm="1">
        <f t="array" aca="1" ref="Z179" ca="1">INDIRECT($A$1&amp;Z$1&amp;$A179)</f>
        <v>0</v>
      </c>
      <c r="AA179" cm="1">
        <f t="array" aca="1" ref="AA179" ca="1">INDIRECT($A$1&amp;AA$1&amp;$A179)</f>
        <v>0</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t="str" cm="1">
        <f t="array" aca="1" ref="AG179" ca="1">INDIRECT($A$1&amp;AG$1&amp;$A179)</f>
        <v>disponible</v>
      </c>
      <c r="AH179" cm="1">
        <f t="array" aca="1" ref="AH179" ca="1">INDIRECT($A$1&amp;AH$1&amp;$A179)</f>
        <v>0</v>
      </c>
      <c r="AI179" cm="1">
        <f t="array" aca="1" ref="AI179" ca="1">INDIRECT($A$1&amp;AI$1&amp;$A179)</f>
        <v>0</v>
      </c>
      <c r="AJ179" t="str" cm="1">
        <f t="array" aca="1" ref="AJ179" ca="1">INDIRECT($A$1&amp;AJ$1&amp;$A179)</f>
        <v>disponible</v>
      </c>
      <c r="AK179" cm="1">
        <f t="array" aca="1" ref="AK179" ca="1">INDIRECT($A$1&amp;AK$1&amp;$A179)</f>
        <v>0</v>
      </c>
      <c r="AM179">
        <f t="shared" ca="1" si="24"/>
        <v>0</v>
      </c>
      <c r="AN179">
        <f t="shared" ca="1" si="24"/>
        <v>0</v>
      </c>
      <c r="AO179">
        <f t="shared" ca="1" si="24"/>
        <v>0</v>
      </c>
      <c r="AP179">
        <f t="shared" ca="1" si="24"/>
        <v>0</v>
      </c>
      <c r="AQ179">
        <f t="shared" ca="1" si="24"/>
        <v>0</v>
      </c>
      <c r="AR179">
        <f t="shared" ca="1" si="24"/>
        <v>0</v>
      </c>
      <c r="AS179">
        <f t="shared" ca="1" si="24"/>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0">
        <f t="shared" si="25"/>
        <v>165</v>
      </c>
      <c r="C180" t="str" cm="1">
        <f t="array" aca="1" ref="C180" ca="1">INDIRECT($A$1&amp;C$1&amp;$A180)</f>
        <v>marche_diapangou</v>
      </c>
      <c r="D180">
        <f t="shared" ca="1" si="27"/>
        <v>0</v>
      </c>
      <c r="E180">
        <f t="shared" ca="1" si="27"/>
        <v>0</v>
      </c>
      <c r="F180">
        <f t="shared" ca="1" si="27"/>
        <v>0</v>
      </c>
      <c r="G180">
        <f t="shared" ca="1" si="27"/>
        <v>0</v>
      </c>
      <c r="H180">
        <f t="shared" ca="1" si="27"/>
        <v>0</v>
      </c>
      <c r="I180">
        <f t="shared" ca="1" si="27"/>
        <v>0</v>
      </c>
      <c r="J180">
        <f t="shared" ca="1" si="27"/>
        <v>0</v>
      </c>
      <c r="K180">
        <f t="shared" ca="1" si="27"/>
        <v>0</v>
      </c>
      <c r="L180">
        <f t="shared" ca="1" si="27"/>
        <v>0</v>
      </c>
      <c r="M180">
        <f t="shared" ca="1" si="27"/>
        <v>0</v>
      </c>
      <c r="N180">
        <f t="shared" ca="1" si="27"/>
        <v>0</v>
      </c>
      <c r="P180" cm="1">
        <f t="array" aca="1" ref="P180" ca="1">INDIRECT($A$1&amp;P$1&amp;$A180)</f>
        <v>0</v>
      </c>
      <c r="Q180" cm="1">
        <f t="array" aca="1" ref="Q180" ca="1">INDIRECT($A$1&amp;Q$1&amp;$A180)</f>
        <v>0</v>
      </c>
      <c r="R180" cm="1">
        <f t="array" aca="1" ref="R180" ca="1">INDIRECT($A$1&amp;R$1&amp;$A180)</f>
        <v>0</v>
      </c>
      <c r="S180" cm="1">
        <f t="array" aca="1" ref="S180" ca="1">INDIRECT($A$1&amp;S$1&amp;$A180)</f>
        <v>0</v>
      </c>
      <c r="T180" cm="1">
        <f t="array" aca="1" ref="T180" ca="1">INDIRECT($A$1&amp;T$1&amp;$A180)</f>
        <v>0</v>
      </c>
      <c r="U180" cm="1">
        <f t="array" aca="1" ref="U180" ca="1">INDIRECT($A$1&amp;U$1&amp;$A180)</f>
        <v>0</v>
      </c>
      <c r="V180" cm="1">
        <f t="array" aca="1" ref="V180" ca="1">INDIRECT($A$1&amp;V$1&amp;$A180)</f>
        <v>0</v>
      </c>
      <c r="W180" cm="1">
        <f t="array" aca="1" ref="W180" ca="1">INDIRECT($A$1&amp;W$1&amp;$A180)</f>
        <v>0</v>
      </c>
      <c r="X180" cm="1">
        <f t="array" aca="1" ref="X180" ca="1">INDIRECT($A$1&amp;X$1&amp;$A180)</f>
        <v>0</v>
      </c>
      <c r="Y180" cm="1">
        <f t="array" aca="1" ref="Y180" ca="1">INDIRECT($A$1&amp;Y$1&amp;$A180)</f>
        <v>0</v>
      </c>
      <c r="Z180" cm="1">
        <f t="array" aca="1" ref="Z180" ca="1">INDIRECT($A$1&amp;Z$1&amp;$A180)</f>
        <v>0</v>
      </c>
      <c r="AA180" cm="1">
        <f t="array" aca="1" ref="AA180" ca="1">INDIRECT($A$1&amp;AA$1&amp;$A180)</f>
        <v>0</v>
      </c>
      <c r="AB180" cm="1">
        <f t="array" aca="1" ref="AB180" ca="1">INDIRECT($A$1&amp;AB$1&amp;$A180)</f>
        <v>0</v>
      </c>
      <c r="AC180" cm="1">
        <f t="array" aca="1" ref="AC180" ca="1">INDIRECT($A$1&amp;AC$1&amp;$A180)</f>
        <v>0</v>
      </c>
      <c r="AD180" cm="1">
        <f t="array" aca="1" ref="AD180" ca="1">INDIRECT($A$1&amp;AD$1&amp;$A180)</f>
        <v>0</v>
      </c>
      <c r="AE180" cm="1">
        <f t="array" aca="1" ref="AE180" ca="1">INDIRECT($A$1&amp;AE$1&amp;$A180)</f>
        <v>0</v>
      </c>
      <c r="AF180" cm="1">
        <f t="array" aca="1" ref="AF180" ca="1">INDIRECT($A$1&amp;AF$1&amp;$A180)</f>
        <v>0</v>
      </c>
      <c r="AG180" cm="1">
        <f t="array" aca="1" ref="AG180" ca="1">INDIRECT($A$1&amp;AG$1&amp;$A180)</f>
        <v>0</v>
      </c>
      <c r="AH180" cm="1">
        <f t="array" aca="1" ref="AH180" ca="1">INDIRECT($A$1&amp;AH$1&amp;$A180)</f>
        <v>0</v>
      </c>
      <c r="AI180" cm="1">
        <f t="array" aca="1" ref="AI180" ca="1">INDIRECT($A$1&amp;AI$1&amp;$A180)</f>
        <v>0</v>
      </c>
      <c r="AJ180" t="str" cm="1">
        <f t="array" aca="1" ref="AJ180" ca="1">INDIRECT($A$1&amp;AJ$1&amp;$A180)</f>
        <v>disponible</v>
      </c>
      <c r="AK180" cm="1">
        <f t="array" aca="1" ref="AK180" ca="1">INDIRECT($A$1&amp;AK$1&amp;$A180)</f>
        <v>0</v>
      </c>
      <c r="AM180">
        <f t="shared" ca="1" si="24"/>
        <v>0</v>
      </c>
      <c r="AN180">
        <f t="shared" ca="1" si="24"/>
        <v>0</v>
      </c>
      <c r="AO180">
        <f t="shared" ca="1" si="24"/>
        <v>0</v>
      </c>
      <c r="AP180">
        <f t="shared" ca="1" si="24"/>
        <v>0</v>
      </c>
      <c r="AQ180">
        <f t="shared" ca="1" si="24"/>
        <v>0</v>
      </c>
      <c r="AR180">
        <f t="shared" ca="1" si="24"/>
        <v>0</v>
      </c>
      <c r="AS180">
        <f t="shared" ca="1" si="24"/>
        <v>0</v>
      </c>
      <c r="AU180" cm="1">
        <f t="array" aca="1" ref="AU180" ca="1">INDIRECT($A$1&amp;AU$1&amp;$A180)</f>
        <v>0</v>
      </c>
      <c r="AV180" cm="1">
        <f t="array" aca="1" ref="AV180" ca="1">INDIRECT($A$1&amp;AV$1&amp;$A180)</f>
        <v>0</v>
      </c>
      <c r="AW180" cm="1">
        <f t="array" aca="1" ref="AW180" ca="1">INDIRECT($A$1&amp;AW$1&amp;$A180)</f>
        <v>0</v>
      </c>
      <c r="AX180" cm="1">
        <f t="array" aca="1" ref="AX180" ca="1">INDIRECT($A$1&amp;AX$1&amp;$A180)</f>
        <v>0</v>
      </c>
      <c r="AY180" cm="1">
        <f t="array" aca="1" ref="AY180" ca="1">INDIRECT($A$1&amp;AY$1&amp;$A180)</f>
        <v>0</v>
      </c>
      <c r="AZ180" cm="1">
        <f t="array" aca="1" ref="AZ180" ca="1">INDIRECT($A$1&amp;AZ$1&amp;$A180)</f>
        <v>0</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cm="1">
        <f t="array" aca="1" ref="BF180" ca="1">INDIRECT($A$1&amp;BF$1&amp;$A180)</f>
        <v>0</v>
      </c>
      <c r="BG180" cm="1">
        <f t="array" aca="1" ref="BG180" ca="1">INDIRECT($A$1&amp;BG$1&amp;$A180)</f>
        <v>0</v>
      </c>
      <c r="BH180" cm="1">
        <f t="array" aca="1" ref="BH180" ca="1">INDIRECT($A$1&amp;BH$1&amp;$A180)</f>
        <v>0</v>
      </c>
      <c r="BI180" cm="1">
        <f t="array" aca="1" ref="BI180" ca="1">INDIRECT($A$1&amp;BI$1&amp;$A180)</f>
        <v>0</v>
      </c>
      <c r="BJ180" cm="1">
        <f t="array" aca="1" ref="BJ180" ca="1">INDIRECT($A$1&amp;BJ$1&amp;$A180)</f>
        <v>0</v>
      </c>
      <c r="BK180" cm="1">
        <f t="array" aca="1" ref="BK180" ca="1">INDIRECT($A$1&amp;BK$1&amp;$A180)</f>
        <v>0</v>
      </c>
      <c r="BL180" cm="1">
        <f t="array" aca="1" ref="BL180" ca="1">INDIRECT($A$1&amp;BL$1&amp;$A180)</f>
        <v>0</v>
      </c>
      <c r="BM180" cm="1">
        <f t="array" aca="1" ref="BM180" ca="1">INDIRECT($A$1&amp;BM$1&amp;$A180)</f>
        <v>0</v>
      </c>
      <c r="BN180" cm="1">
        <f t="array" aca="1" ref="BN180" ca="1">INDIRECT($A$1&amp;BN$1&amp;$A180)</f>
        <v>0</v>
      </c>
      <c r="BO180" cm="1">
        <f t="array" aca="1" ref="BO180" ca="1">INDIRECT($A$1&amp;BO$1&amp;$A180)</f>
        <v>0</v>
      </c>
      <c r="BP180" cm="1">
        <f t="array" aca="1" ref="BP180" ca="1">INDIRECT($A$1&amp;BP$1&amp;$A180)</f>
        <v>0</v>
      </c>
      <c r="BQ180" cm="1">
        <f t="array" aca="1" ref="BQ180" ca="1">INDIRECT($A$1&amp;BQ$1&amp;$A180)</f>
        <v>0</v>
      </c>
      <c r="BR180" cm="1">
        <f t="array" aca="1" ref="BR180" ca="1">INDIRECT($A$1&amp;BR$1&amp;$A180)</f>
        <v>0</v>
      </c>
      <c r="BS180" cm="1">
        <f t="array" aca="1" ref="BS180" ca="1">INDIRECT($A$1&amp;BS$1&amp;$A180)</f>
        <v>0</v>
      </c>
      <c r="BT180" cm="1">
        <f t="array" aca="1" ref="BT180" ca="1">INDIRECT($A$1&amp;BT$1&amp;$A180)</f>
        <v>0</v>
      </c>
      <c r="BU180" cm="1">
        <f t="array" aca="1" ref="BU180" ca="1">INDIRECT($A$1&amp;BU$1&amp;$A180)</f>
        <v>0</v>
      </c>
    </row>
    <row r="181" spans="1:73" x14ac:dyDescent="0.35">
      <c r="A181" s="60">
        <f t="shared" si="25"/>
        <v>166</v>
      </c>
      <c r="C181" t="str" cm="1">
        <f t="array" aca="1" ref="C181" ca="1">INDIRECT($A$1&amp;C$1&amp;$A181)</f>
        <v>marche_diabo</v>
      </c>
      <c r="D181">
        <f t="shared" ca="1" si="27"/>
        <v>0</v>
      </c>
      <c r="E181">
        <f t="shared" ca="1" si="27"/>
        <v>0</v>
      </c>
      <c r="F181">
        <f t="shared" ca="1" si="27"/>
        <v>0</v>
      </c>
      <c r="G181">
        <f t="shared" ca="1" si="27"/>
        <v>0</v>
      </c>
      <c r="H181">
        <f t="shared" ca="1" si="27"/>
        <v>0</v>
      </c>
      <c r="I181">
        <f t="shared" ca="1" si="27"/>
        <v>0</v>
      </c>
      <c r="J181">
        <f t="shared" ca="1" si="27"/>
        <v>0</v>
      </c>
      <c r="K181">
        <f t="shared" ca="1" si="27"/>
        <v>0</v>
      </c>
      <c r="L181">
        <f t="shared" ca="1" si="27"/>
        <v>0</v>
      </c>
      <c r="M181">
        <f t="shared" ca="1" si="27"/>
        <v>0</v>
      </c>
      <c r="N181">
        <f t="shared" ca="1" si="27"/>
        <v>0</v>
      </c>
      <c r="P181" cm="1">
        <f t="array" aca="1" ref="P181" ca="1">INDIRECT($A$1&amp;P$1&amp;$A181)</f>
        <v>0</v>
      </c>
      <c r="Q181" cm="1">
        <f t="array" aca="1" ref="Q181" ca="1">INDIRECT($A$1&amp;Q$1&amp;$A181)</f>
        <v>0</v>
      </c>
      <c r="R181" t="str" cm="1">
        <f t="array" aca="1" ref="R181" ca="1">INDIRECT($A$1&amp;R$1&amp;$A181)</f>
        <v>disponible</v>
      </c>
      <c r="S181" t="str" cm="1">
        <f t="array" aca="1" ref="S181" ca="1">INDIRECT($A$1&amp;S$1&amp;$A181)</f>
        <v>disponible</v>
      </c>
      <c r="T181" t="str" cm="1">
        <f t="array" aca="1" ref="T181" ca="1">INDIRECT($A$1&amp;T$1&amp;$A181)</f>
        <v>disponible</v>
      </c>
      <c r="U181" t="str" cm="1">
        <f t="array" aca="1" ref="U181" ca="1">INDIRECT($A$1&amp;U$1&amp;$A181)</f>
        <v>disponible</v>
      </c>
      <c r="V181" cm="1">
        <f t="array" aca="1" ref="V181" ca="1">INDIRECT($A$1&amp;V$1&amp;$A181)</f>
        <v>0</v>
      </c>
      <c r="W181" cm="1">
        <f t="array" aca="1" ref="W181" ca="1">INDIRECT($A$1&amp;W$1&amp;$A181)</f>
        <v>0</v>
      </c>
      <c r="X181" cm="1">
        <f t="array" aca="1" ref="X181" ca="1">INDIRECT($A$1&amp;X$1&amp;$A181)</f>
        <v>0</v>
      </c>
      <c r="Y181" cm="1">
        <f t="array" aca="1" ref="Y181" ca="1">INDIRECT($A$1&amp;Y$1&amp;$A181)</f>
        <v>0</v>
      </c>
      <c r="Z181" cm="1">
        <f t="array" aca="1" ref="Z181" ca="1">INDIRECT($A$1&amp;Z$1&amp;$A181)</f>
        <v>0</v>
      </c>
      <c r="AA181" cm="1">
        <f t="array" aca="1" ref="AA181" ca="1">INDIRECT($A$1&amp;AA$1&amp;$A181)</f>
        <v>0</v>
      </c>
      <c r="AB181" cm="1">
        <f t="array" aca="1" ref="AB181" ca="1">INDIRECT($A$1&amp;AB$1&amp;$A181)</f>
        <v>0</v>
      </c>
      <c r="AC181" cm="1">
        <f t="array" aca="1" ref="AC181" ca="1">INDIRECT($A$1&amp;AC$1&amp;$A181)</f>
        <v>0</v>
      </c>
      <c r="AD181" cm="1">
        <f t="array" aca="1" ref="AD181" ca="1">INDIRECT($A$1&amp;AD$1&amp;$A181)</f>
        <v>0</v>
      </c>
      <c r="AE181" cm="1">
        <f t="array" aca="1" ref="AE181" ca="1">INDIRECT($A$1&amp;AE$1&amp;$A181)</f>
        <v>0</v>
      </c>
      <c r="AF181" t="str" cm="1">
        <f t="array" aca="1" ref="AF181" ca="1">INDIRECT($A$1&amp;AF$1&amp;$A181)</f>
        <v>disponible</v>
      </c>
      <c r="AG181" cm="1">
        <f t="array" aca="1" ref="AG181" ca="1">INDIRECT($A$1&amp;AG$1&amp;$A181)</f>
        <v>0</v>
      </c>
      <c r="AH181" cm="1">
        <f t="array" aca="1" ref="AH181" ca="1">INDIRECT($A$1&amp;AH$1&amp;$A181)</f>
        <v>0</v>
      </c>
      <c r="AI181" t="str" cm="1">
        <f t="array" aca="1" ref="AI181" ca="1">INDIRECT($A$1&amp;AI$1&amp;$A181)</f>
        <v>disponible</v>
      </c>
      <c r="AJ181" cm="1">
        <f t="array" aca="1" ref="AJ181" ca="1">INDIRECT($A$1&amp;AJ$1&amp;$A181)</f>
        <v>0</v>
      </c>
      <c r="AK181" t="str" cm="1">
        <f t="array" aca="1" ref="AK181" ca="1">INDIRECT($A$1&amp;AK$1&amp;$A181)</f>
        <v>disponible</v>
      </c>
      <c r="AM181">
        <f t="shared" ca="1" si="24"/>
        <v>0</v>
      </c>
      <c r="AN181">
        <f t="shared" ca="1" si="24"/>
        <v>0</v>
      </c>
      <c r="AO181">
        <f t="shared" ca="1" si="24"/>
        <v>0</v>
      </c>
      <c r="AP181">
        <f t="shared" ca="1" si="24"/>
        <v>0</v>
      </c>
      <c r="AQ181">
        <f t="shared" ca="1" si="24"/>
        <v>0</v>
      </c>
      <c r="AR181">
        <f t="shared" ca="1" si="24"/>
        <v>0</v>
      </c>
      <c r="AS181">
        <f t="shared" ca="1" si="24"/>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0">
        <f t="shared" si="25"/>
        <v>167</v>
      </c>
      <c r="C182" t="str" cm="1">
        <f t="array" aca="1" ref="C182" ca="1">INDIRECT($A$1&amp;C$1&amp;$A182)</f>
        <v>marche_diabo</v>
      </c>
      <c r="D182">
        <f t="shared" ca="1" si="27"/>
        <v>0</v>
      </c>
      <c r="E182">
        <f t="shared" ca="1" si="27"/>
        <v>0</v>
      </c>
      <c r="F182">
        <f t="shared" ca="1" si="27"/>
        <v>0</v>
      </c>
      <c r="G182">
        <f t="shared" ca="1" si="27"/>
        <v>0</v>
      </c>
      <c r="H182">
        <f t="shared" ca="1" si="27"/>
        <v>0</v>
      </c>
      <c r="I182">
        <f t="shared" ca="1" si="27"/>
        <v>0</v>
      </c>
      <c r="J182">
        <f t="shared" ca="1" si="27"/>
        <v>0</v>
      </c>
      <c r="K182">
        <f t="shared" ca="1" si="27"/>
        <v>0</v>
      </c>
      <c r="L182">
        <f t="shared" ca="1" si="27"/>
        <v>0</v>
      </c>
      <c r="M182">
        <f t="shared" ca="1" si="27"/>
        <v>0</v>
      </c>
      <c r="N182">
        <f t="shared" ca="1" si="27"/>
        <v>0</v>
      </c>
      <c r="P182" cm="1">
        <f t="array" aca="1" ref="P182" ca="1">INDIRECT($A$1&amp;P$1&amp;$A182)</f>
        <v>0</v>
      </c>
      <c r="Q182" cm="1">
        <f t="array" aca="1" ref="Q182" ca="1">INDIRECT($A$1&amp;Q$1&amp;$A182)</f>
        <v>0</v>
      </c>
      <c r="R182" t="str" cm="1">
        <f t="array" aca="1" ref="R182" ca="1">INDIRECT($A$1&amp;R$1&amp;$A182)</f>
        <v>disponible</v>
      </c>
      <c r="S182" cm="1">
        <f t="array" aca="1" ref="S182" ca="1">INDIRECT($A$1&amp;S$1&amp;$A182)</f>
        <v>0</v>
      </c>
      <c r="T182" cm="1">
        <f t="array" aca="1" ref="T182" ca="1">INDIRECT($A$1&amp;T$1&amp;$A182)</f>
        <v>0</v>
      </c>
      <c r="U182" cm="1">
        <f t="array" aca="1" ref="U182" ca="1">INDIRECT($A$1&amp;U$1&amp;$A182)</f>
        <v>0</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t="str" cm="1">
        <f t="array" aca="1" ref="Z182" ca="1">INDIRECT($A$1&amp;Z$1&amp;$A182)</f>
        <v>disponible</v>
      </c>
      <c r="AA182" t="str" cm="1">
        <f t="array" aca="1" ref="AA182" ca="1">INDIRECT($A$1&amp;AA$1&amp;$A182)</f>
        <v>disponible</v>
      </c>
      <c r="AB182" t="str" cm="1">
        <f t="array" aca="1" ref="AB182" ca="1">INDIRECT($A$1&amp;AB$1&amp;$A182)</f>
        <v>disponible</v>
      </c>
      <c r="AC182" t="str" cm="1">
        <f t="array" aca="1" ref="AC182" ca="1">INDIRECT($A$1&amp;AC$1&amp;$A182)</f>
        <v>disponible</v>
      </c>
      <c r="AD182" t="str" cm="1">
        <f t="array" aca="1" ref="AD182" ca="1">INDIRECT($A$1&amp;AD$1&amp;$A182)</f>
        <v>disponible</v>
      </c>
      <c r="AE182" t="str" cm="1">
        <f t="array" aca="1" ref="AE182" ca="1">INDIRECT($A$1&amp;AE$1&amp;$A182)</f>
        <v>disponible</v>
      </c>
      <c r="AF182" t="str" cm="1">
        <f t="array" aca="1" ref="AF182" ca="1">INDIRECT($A$1&amp;AF$1&amp;$A182)</f>
        <v>disponible</v>
      </c>
      <c r="AG182" t="str" cm="1">
        <f t="array" aca="1" ref="AG182" ca="1">INDIRECT($A$1&amp;AG$1&amp;$A182)</f>
        <v>disponible</v>
      </c>
      <c r="AH182" cm="1">
        <f t="array" aca="1" ref="AH182" ca="1">INDIRECT($A$1&amp;AH$1&amp;$A182)</f>
        <v>0</v>
      </c>
      <c r="AI182" cm="1">
        <f t="array" aca="1" ref="AI182" ca="1">INDIRECT($A$1&amp;AI$1&amp;$A182)</f>
        <v>0</v>
      </c>
      <c r="AJ182" t="str" cm="1">
        <f t="array" aca="1" ref="AJ182" ca="1">INDIRECT($A$1&amp;AJ$1&amp;$A182)</f>
        <v>disponible</v>
      </c>
      <c r="AK182" cm="1">
        <f t="array" aca="1" ref="AK182" ca="1">INDIRECT($A$1&amp;AK$1&amp;$A182)</f>
        <v>0</v>
      </c>
      <c r="AM182">
        <f t="shared" ca="1" si="24"/>
        <v>0</v>
      </c>
      <c r="AN182">
        <f t="shared" ca="1" si="24"/>
        <v>0</v>
      </c>
      <c r="AO182">
        <f t="shared" ca="1" si="24"/>
        <v>0</v>
      </c>
      <c r="AP182">
        <f t="shared" ca="1" si="24"/>
        <v>0</v>
      </c>
      <c r="AQ182">
        <f t="shared" ca="1" si="24"/>
        <v>0</v>
      </c>
      <c r="AR182">
        <f t="shared" ca="1" si="24"/>
        <v>0</v>
      </c>
      <c r="AS182">
        <f t="shared" ca="1" si="24"/>
        <v>0</v>
      </c>
      <c r="AU182" cm="1">
        <f t="array" aca="1" ref="AU182" ca="1">INDIRECT($A$1&amp;AU$1&amp;$A182)</f>
        <v>0</v>
      </c>
      <c r="AV182" cm="1">
        <f t="array" aca="1" ref="AV182" ca="1">INDIRECT($A$1&amp;AV$1&amp;$A182)</f>
        <v>0</v>
      </c>
      <c r="AW182" cm="1">
        <f t="array" aca="1" ref="AW182" ca="1">INDIRECT($A$1&amp;AW$1&amp;$A182)</f>
        <v>0</v>
      </c>
      <c r="AX182" cm="1">
        <f t="array" aca="1" ref="AX182" ca="1">INDIRECT($A$1&amp;AX$1&amp;$A182)</f>
        <v>0</v>
      </c>
      <c r="AY182" cm="1">
        <f t="array" aca="1" ref="AY182" ca="1">INDIRECT($A$1&amp;AY$1&amp;$A182)</f>
        <v>0</v>
      </c>
      <c r="AZ182" cm="1">
        <f t="array" aca="1" ref="AZ182" ca="1">INDIRECT($A$1&amp;AZ$1&amp;$A182)</f>
        <v>0</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cm="1">
        <f t="array" aca="1" ref="BF182" ca="1">INDIRECT($A$1&amp;BF$1&amp;$A182)</f>
        <v>0</v>
      </c>
      <c r="BG182" cm="1">
        <f t="array" aca="1" ref="BG182" ca="1">INDIRECT($A$1&amp;BG$1&amp;$A182)</f>
        <v>0</v>
      </c>
      <c r="BH182" cm="1">
        <f t="array" aca="1" ref="BH182" ca="1">INDIRECT($A$1&amp;BH$1&amp;$A182)</f>
        <v>0</v>
      </c>
      <c r="BI182" cm="1">
        <f t="array" aca="1" ref="BI182" ca="1">INDIRECT($A$1&amp;BI$1&amp;$A182)</f>
        <v>0</v>
      </c>
      <c r="BJ182" cm="1">
        <f t="array" aca="1" ref="BJ182" ca="1">INDIRECT($A$1&amp;BJ$1&amp;$A182)</f>
        <v>0</v>
      </c>
      <c r="BK182" cm="1">
        <f t="array" aca="1" ref="BK182" ca="1">INDIRECT($A$1&amp;BK$1&amp;$A182)</f>
        <v>0</v>
      </c>
      <c r="BL182" cm="1">
        <f t="array" aca="1" ref="BL182" ca="1">INDIRECT($A$1&amp;BL$1&amp;$A182)</f>
        <v>0</v>
      </c>
      <c r="BM182" cm="1">
        <f t="array" aca="1" ref="BM182" ca="1">INDIRECT($A$1&amp;BM$1&amp;$A182)</f>
        <v>0</v>
      </c>
      <c r="BN182" cm="1">
        <f t="array" aca="1" ref="BN182" ca="1">INDIRECT($A$1&amp;BN$1&amp;$A182)</f>
        <v>0</v>
      </c>
      <c r="BO182" cm="1">
        <f t="array" aca="1" ref="BO182" ca="1">INDIRECT($A$1&amp;BO$1&amp;$A182)</f>
        <v>0</v>
      </c>
      <c r="BP182" cm="1">
        <f t="array" aca="1" ref="BP182" ca="1">INDIRECT($A$1&amp;BP$1&amp;$A182)</f>
        <v>0</v>
      </c>
      <c r="BQ182" cm="1">
        <f t="array" aca="1" ref="BQ182" ca="1">INDIRECT($A$1&amp;BQ$1&amp;$A182)</f>
        <v>0</v>
      </c>
      <c r="BR182" cm="1">
        <f t="array" aca="1" ref="BR182" ca="1">INDIRECT($A$1&amp;BR$1&amp;$A182)</f>
        <v>0</v>
      </c>
      <c r="BS182" cm="1">
        <f t="array" aca="1" ref="BS182" ca="1">INDIRECT($A$1&amp;BS$1&amp;$A182)</f>
        <v>0</v>
      </c>
      <c r="BT182" cm="1">
        <f t="array" aca="1" ref="BT182" ca="1">INDIRECT($A$1&amp;BT$1&amp;$A182)</f>
        <v>0</v>
      </c>
      <c r="BU182" cm="1">
        <f t="array" aca="1" ref="BU182" ca="1">INDIRECT($A$1&amp;BU$1&amp;$A182)</f>
        <v>0</v>
      </c>
    </row>
    <row r="183" spans="1:73" x14ac:dyDescent="0.35">
      <c r="A183" s="60">
        <f t="shared" si="25"/>
        <v>168</v>
      </c>
      <c r="C183" t="str" cm="1">
        <f t="array" aca="1" ref="C183" ca="1">INDIRECT($A$1&amp;C$1&amp;$A183)</f>
        <v>marche_diabo</v>
      </c>
      <c r="D183">
        <f t="shared" ca="1" si="27"/>
        <v>0</v>
      </c>
      <c r="E183">
        <f t="shared" ca="1" si="27"/>
        <v>0</v>
      </c>
      <c r="F183">
        <f t="shared" ca="1" si="27"/>
        <v>0</v>
      </c>
      <c r="G183">
        <f t="shared" ca="1" si="27"/>
        <v>0</v>
      </c>
      <c r="H183">
        <f t="shared" ca="1" si="27"/>
        <v>1</v>
      </c>
      <c r="I183">
        <f t="shared" ca="1" si="27"/>
        <v>0</v>
      </c>
      <c r="J183">
        <f t="shared" ca="1" si="27"/>
        <v>0</v>
      </c>
      <c r="K183">
        <f t="shared" ca="1" si="27"/>
        <v>0</v>
      </c>
      <c r="L183">
        <f t="shared" ca="1" si="27"/>
        <v>0</v>
      </c>
      <c r="M183">
        <f t="shared" ca="1" si="27"/>
        <v>1</v>
      </c>
      <c r="N183">
        <f t="shared" ca="1" si="27"/>
        <v>0</v>
      </c>
      <c r="P183" cm="1">
        <f t="array" aca="1" ref="P183" ca="1">INDIRECT($A$1&amp;P$1&amp;$A183)</f>
        <v>0</v>
      </c>
      <c r="Q183" cm="1">
        <f t="array" aca="1" ref="Q183" ca="1">INDIRECT($A$1&amp;Q$1&amp;$A183)</f>
        <v>0</v>
      </c>
      <c r="R183" t="str" cm="1">
        <f t="array" aca="1" ref="R183" ca="1">INDIRECT($A$1&amp;R$1&amp;$A183)</f>
        <v>disponible</v>
      </c>
      <c r="S183" t="str" cm="1">
        <f t="array" aca="1" ref="S183" ca="1">INDIRECT($A$1&amp;S$1&amp;$A183)</f>
        <v>disponible</v>
      </c>
      <c r="T183" t="str" cm="1">
        <f t="array" aca="1" ref="T183" ca="1">INDIRECT($A$1&amp;T$1&amp;$A183)</f>
        <v>disponible</v>
      </c>
      <c r="U183" t="str" cm="1">
        <f t="array" aca="1" ref="U183" ca="1">INDIRECT($A$1&amp;U$1&amp;$A183)</f>
        <v>disponible</v>
      </c>
      <c r="V183" cm="1">
        <f t="array" aca="1" ref="V183" ca="1">INDIRECT($A$1&amp;V$1&amp;$A183)</f>
        <v>0</v>
      </c>
      <c r="W183" cm="1">
        <f t="array" aca="1" ref="W183" ca="1">INDIRECT($A$1&amp;W$1&amp;$A183)</f>
        <v>0</v>
      </c>
      <c r="X183" t="str" cm="1">
        <f t="array" aca="1" ref="X183" ca="1">INDIRECT($A$1&amp;X$1&amp;$A183)</f>
        <v>peudisponible</v>
      </c>
      <c r="Y183" cm="1">
        <f t="array" aca="1" ref="Y183" ca="1">INDIRECT($A$1&amp;Y$1&amp;$A183)</f>
        <v>0</v>
      </c>
      <c r="Z183" cm="1">
        <f t="array" aca="1" ref="Z183" ca="1">INDIRECT($A$1&amp;Z$1&amp;$A183)</f>
        <v>0</v>
      </c>
      <c r="AA183" cm="1">
        <f t="array" aca="1" ref="AA183" ca="1">INDIRECT($A$1&amp;AA$1&amp;$A183)</f>
        <v>0</v>
      </c>
      <c r="AB183" cm="1">
        <f t="array" aca="1" ref="AB183" ca="1">INDIRECT($A$1&amp;AB$1&amp;$A183)</f>
        <v>0</v>
      </c>
      <c r="AC183" cm="1">
        <f t="array" aca="1" ref="AC183" ca="1">INDIRECT($A$1&amp;AC$1&amp;$A183)</f>
        <v>0</v>
      </c>
      <c r="AD183" cm="1">
        <f t="array" aca="1" ref="AD183" ca="1">INDIRECT($A$1&amp;AD$1&amp;$A183)</f>
        <v>0</v>
      </c>
      <c r="AE183" cm="1">
        <f t="array" aca="1" ref="AE183" ca="1">INDIRECT($A$1&amp;AE$1&amp;$A183)</f>
        <v>0</v>
      </c>
      <c r="AF183" cm="1">
        <f t="array" aca="1" ref="AF183" ca="1">INDIRECT($A$1&amp;AF$1&amp;$A183)</f>
        <v>0</v>
      </c>
      <c r="AG183" cm="1">
        <f t="array" aca="1" ref="AG183" ca="1">INDIRECT($A$1&amp;AG$1&amp;$A183)</f>
        <v>0</v>
      </c>
      <c r="AH183" cm="1">
        <f t="array" aca="1" ref="AH183" ca="1">INDIRECT($A$1&amp;AH$1&amp;$A183)</f>
        <v>0</v>
      </c>
      <c r="AI183" t="str" cm="1">
        <f t="array" aca="1" ref="AI183" ca="1">INDIRECT($A$1&amp;AI$1&amp;$A183)</f>
        <v>disponible</v>
      </c>
      <c r="AJ183" cm="1">
        <f t="array" aca="1" ref="AJ183" ca="1">INDIRECT($A$1&amp;AJ$1&amp;$A183)</f>
        <v>0</v>
      </c>
      <c r="AK183" t="str" cm="1">
        <f t="array" aca="1" ref="AK183" ca="1">INDIRECT($A$1&amp;AK$1&amp;$A183)</f>
        <v>disponible</v>
      </c>
      <c r="AM183">
        <f t="shared" ca="1" si="24"/>
        <v>0</v>
      </c>
      <c r="AN183">
        <f t="shared" ca="1" si="24"/>
        <v>0</v>
      </c>
      <c r="AO183">
        <f t="shared" ca="1" si="24"/>
        <v>0</v>
      </c>
      <c r="AP183">
        <f t="shared" ca="1" si="24"/>
        <v>0</v>
      </c>
      <c r="AQ183">
        <f t="shared" ca="1" si="24"/>
        <v>0</v>
      </c>
      <c r="AR183">
        <f t="shared" ca="1" si="24"/>
        <v>0</v>
      </c>
      <c r="AS183">
        <f t="shared" ca="1" si="24"/>
        <v>0</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0">
        <f t="shared" si="25"/>
        <v>169</v>
      </c>
      <c r="C184" t="str" cm="1">
        <f t="array" aca="1" ref="C184" ca="1">INDIRECT($A$1&amp;C$1&amp;$A184)</f>
        <v>marche_diabo</v>
      </c>
      <c r="D184">
        <f t="shared" ca="1" si="27"/>
        <v>0</v>
      </c>
      <c r="E184">
        <f t="shared" ca="1" si="27"/>
        <v>0</v>
      </c>
      <c r="F184">
        <f t="shared" ca="1" si="27"/>
        <v>0</v>
      </c>
      <c r="G184">
        <f t="shared" ca="1" si="27"/>
        <v>0</v>
      </c>
      <c r="H184">
        <f t="shared" ca="1" si="27"/>
        <v>0</v>
      </c>
      <c r="I184">
        <f t="shared" ca="1" si="27"/>
        <v>0</v>
      </c>
      <c r="J184">
        <f t="shared" ca="1" si="27"/>
        <v>0</v>
      </c>
      <c r="K184">
        <f t="shared" ca="1" si="27"/>
        <v>0</v>
      </c>
      <c r="L184">
        <f t="shared" ca="1" si="27"/>
        <v>0</v>
      </c>
      <c r="M184">
        <f t="shared" ca="1" si="27"/>
        <v>0</v>
      </c>
      <c r="N184">
        <f t="shared" ca="1" si="27"/>
        <v>0</v>
      </c>
      <c r="P184" cm="1">
        <f t="array" aca="1" ref="P184" ca="1">INDIRECT($A$1&amp;P$1&amp;$A184)</f>
        <v>0</v>
      </c>
      <c r="Q184" cm="1">
        <f t="array" aca="1" ref="Q184" ca="1">INDIRECT($A$1&amp;Q$1&amp;$A184)</f>
        <v>0</v>
      </c>
      <c r="R184" cm="1">
        <f t="array" aca="1" ref="R184" ca="1">INDIRECT($A$1&amp;R$1&amp;$A184)</f>
        <v>0</v>
      </c>
      <c r="S184" cm="1">
        <f t="array" aca="1" ref="S184" ca="1">INDIRECT($A$1&amp;S$1&amp;$A184)</f>
        <v>0</v>
      </c>
      <c r="T184" cm="1">
        <f t="array" aca="1" ref="T184" ca="1">INDIRECT($A$1&amp;T$1&amp;$A184)</f>
        <v>0</v>
      </c>
      <c r="U184" cm="1">
        <f t="array" aca="1" ref="U184" ca="1">INDIRECT($A$1&amp;U$1&amp;$A184)</f>
        <v>0</v>
      </c>
      <c r="V184" cm="1">
        <f t="array" aca="1" ref="V184" ca="1">INDIRECT($A$1&amp;V$1&amp;$A184)</f>
        <v>0</v>
      </c>
      <c r="W184" cm="1">
        <f t="array" aca="1" ref="W184" ca="1">INDIRECT($A$1&amp;W$1&amp;$A184)</f>
        <v>0</v>
      </c>
      <c r="X184" cm="1">
        <f t="array" aca="1" ref="X184" ca="1">INDIRECT($A$1&amp;X$1&amp;$A184)</f>
        <v>0</v>
      </c>
      <c r="Y184" cm="1">
        <f t="array" aca="1" ref="Y184" ca="1">INDIRECT($A$1&amp;Y$1&amp;$A184)</f>
        <v>0</v>
      </c>
      <c r="Z184" cm="1">
        <f t="array" aca="1" ref="Z184" ca="1">INDIRECT($A$1&amp;Z$1&amp;$A184)</f>
        <v>0</v>
      </c>
      <c r="AA184" cm="1">
        <f t="array" aca="1" ref="AA184" ca="1">INDIRECT($A$1&amp;AA$1&amp;$A184)</f>
        <v>0</v>
      </c>
      <c r="AB184" t="str" cm="1">
        <f t="array" aca="1" ref="AB184" ca="1">INDIRECT($A$1&amp;AB$1&amp;$A184)</f>
        <v>disponible</v>
      </c>
      <c r="AC184" t="str" cm="1">
        <f t="array" aca="1" ref="AC184" ca="1">INDIRECT($A$1&amp;AC$1&amp;$A184)</f>
        <v>disponible</v>
      </c>
      <c r="AD184" t="str" cm="1">
        <f t="array" aca="1" ref="AD184" ca="1">INDIRECT($A$1&amp;AD$1&amp;$A184)</f>
        <v>disponible</v>
      </c>
      <c r="AE184" t="str" cm="1">
        <f t="array" aca="1" ref="AE184" ca="1">INDIRECT($A$1&amp;AE$1&amp;$A184)</f>
        <v>disponible</v>
      </c>
      <c r="AF184" cm="1">
        <f t="array" aca="1" ref="AF184" ca="1">INDIRECT($A$1&amp;AF$1&amp;$A184)</f>
        <v>0</v>
      </c>
      <c r="AG184" t="str" cm="1">
        <f t="array" aca="1" ref="AG184" ca="1">INDIRECT($A$1&amp;AG$1&amp;$A184)</f>
        <v>disponible</v>
      </c>
      <c r="AH184" cm="1">
        <f t="array" aca="1" ref="AH184" ca="1">INDIRECT($A$1&amp;AH$1&amp;$A184)</f>
        <v>0</v>
      </c>
      <c r="AI184" cm="1">
        <f t="array" aca="1" ref="AI184" ca="1">INDIRECT($A$1&amp;AI$1&amp;$A184)</f>
        <v>0</v>
      </c>
      <c r="AJ184" t="str" cm="1">
        <f t="array" aca="1" ref="AJ184" ca="1">INDIRECT($A$1&amp;AJ$1&amp;$A184)</f>
        <v>disponible</v>
      </c>
      <c r="AK184" cm="1">
        <f t="array" aca="1" ref="AK184" ca="1">INDIRECT($A$1&amp;AK$1&amp;$A184)</f>
        <v>0</v>
      </c>
      <c r="AM184">
        <f t="shared" ca="1" si="24"/>
        <v>0</v>
      </c>
      <c r="AN184">
        <f t="shared" ca="1" si="24"/>
        <v>0</v>
      </c>
      <c r="AO184">
        <f t="shared" ca="1" si="24"/>
        <v>0</v>
      </c>
      <c r="AP184">
        <f t="shared" ca="1" si="24"/>
        <v>0</v>
      </c>
      <c r="AQ184">
        <f t="shared" ca="1" si="24"/>
        <v>0</v>
      </c>
      <c r="AR184">
        <f t="shared" ca="1" si="24"/>
        <v>0</v>
      </c>
      <c r="AS184">
        <f t="shared" ca="1" si="24"/>
        <v>0</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0">
        <f t="shared" si="25"/>
        <v>170</v>
      </c>
      <c r="C185" t="str" cm="1">
        <f t="array" aca="1" ref="C185" ca="1">INDIRECT($A$1&amp;C$1&amp;$A185)</f>
        <v>marche_diabo</v>
      </c>
      <c r="D185">
        <f t="shared" ca="1" si="27"/>
        <v>0</v>
      </c>
      <c r="E185">
        <f t="shared" ca="1" si="27"/>
        <v>0</v>
      </c>
      <c r="F185">
        <f t="shared" ca="1" si="27"/>
        <v>0</v>
      </c>
      <c r="G185">
        <f t="shared" ca="1" si="27"/>
        <v>0</v>
      </c>
      <c r="H185">
        <f t="shared" ca="1" si="27"/>
        <v>0</v>
      </c>
      <c r="I185">
        <f t="shared" ca="1" si="27"/>
        <v>0</v>
      </c>
      <c r="J185">
        <f t="shared" ca="1" si="27"/>
        <v>0</v>
      </c>
      <c r="K185">
        <f t="shared" ca="1" si="27"/>
        <v>0</v>
      </c>
      <c r="L185">
        <f t="shared" ca="1" si="27"/>
        <v>0</v>
      </c>
      <c r="M185">
        <f t="shared" ca="1" si="27"/>
        <v>0</v>
      </c>
      <c r="N185">
        <f t="shared" ca="1" si="27"/>
        <v>0</v>
      </c>
      <c r="P185" cm="1">
        <f t="array" aca="1" ref="P185" ca="1">INDIRECT($A$1&amp;P$1&amp;$A185)</f>
        <v>0</v>
      </c>
      <c r="Q185" cm="1">
        <f t="array" aca="1" ref="Q185" ca="1">INDIRECT($A$1&amp;Q$1&amp;$A185)</f>
        <v>0</v>
      </c>
      <c r="R185" cm="1">
        <f t="array" aca="1" ref="R185" ca="1">INDIRECT($A$1&amp;R$1&amp;$A185)</f>
        <v>0</v>
      </c>
      <c r="S185" cm="1">
        <f t="array" aca="1" ref="S185" ca="1">INDIRECT($A$1&amp;S$1&amp;$A185)</f>
        <v>0</v>
      </c>
      <c r="T185" cm="1">
        <f t="array" aca="1" ref="T185" ca="1">INDIRECT($A$1&amp;T$1&amp;$A185)</f>
        <v>0</v>
      </c>
      <c r="U185" cm="1">
        <f t="array" aca="1" ref="U185" ca="1">INDIRECT($A$1&amp;U$1&amp;$A185)</f>
        <v>0</v>
      </c>
      <c r="V185" cm="1">
        <f t="array" aca="1" ref="V185" ca="1">INDIRECT($A$1&amp;V$1&amp;$A185)</f>
        <v>0</v>
      </c>
      <c r="W185" cm="1">
        <f t="array" aca="1" ref="W185" ca="1">INDIRECT($A$1&amp;W$1&amp;$A185)</f>
        <v>0</v>
      </c>
      <c r="X185" cm="1">
        <f t="array" aca="1" ref="X185" ca="1">INDIRECT($A$1&amp;X$1&amp;$A185)</f>
        <v>0</v>
      </c>
      <c r="Y185" cm="1">
        <f t="array" aca="1" ref="Y185" ca="1">INDIRECT($A$1&amp;Y$1&amp;$A185)</f>
        <v>0</v>
      </c>
      <c r="Z185" t="str" cm="1">
        <f t="array" aca="1" ref="Z185" ca="1">INDIRECT($A$1&amp;Z$1&amp;$A185)</f>
        <v>disponible</v>
      </c>
      <c r="AA185" t="str" cm="1">
        <f t="array" aca="1" ref="AA185" ca="1">INDIRECT($A$1&amp;AA$1&amp;$A185)</f>
        <v>disponible</v>
      </c>
      <c r="AB185" t="str" cm="1">
        <f t="array" aca="1" ref="AB185" ca="1">INDIRECT($A$1&amp;AB$1&amp;$A185)</f>
        <v>disponible</v>
      </c>
      <c r="AC185" t="str" cm="1">
        <f t="array" aca="1" ref="AC185" ca="1">INDIRECT($A$1&amp;AC$1&amp;$A185)</f>
        <v>disponible</v>
      </c>
      <c r="AD185" t="str" cm="1">
        <f t="array" aca="1" ref="AD185" ca="1">INDIRECT($A$1&amp;AD$1&amp;$A185)</f>
        <v>disponible</v>
      </c>
      <c r="AE185" t="str" cm="1">
        <f t="array" aca="1" ref="AE185" ca="1">INDIRECT($A$1&amp;AE$1&amp;$A185)</f>
        <v>disponible</v>
      </c>
      <c r="AF185" cm="1">
        <f t="array" aca="1" ref="AF185" ca="1">INDIRECT($A$1&amp;AF$1&amp;$A185)</f>
        <v>0</v>
      </c>
      <c r="AG185" cm="1">
        <f t="array" aca="1" ref="AG185" ca="1">INDIRECT($A$1&amp;AG$1&amp;$A185)</f>
        <v>0</v>
      </c>
      <c r="AH185" cm="1">
        <f t="array" aca="1" ref="AH185" ca="1">INDIRECT($A$1&amp;AH$1&amp;$A185)</f>
        <v>0</v>
      </c>
      <c r="AI185" cm="1">
        <f t="array" aca="1" ref="AI185" ca="1">INDIRECT($A$1&amp;AI$1&amp;$A185)</f>
        <v>0</v>
      </c>
      <c r="AJ185" cm="1">
        <f t="array" aca="1" ref="AJ185" ca="1">INDIRECT($A$1&amp;AJ$1&amp;$A185)</f>
        <v>0</v>
      </c>
      <c r="AK185" cm="1">
        <f t="array" aca="1" ref="AK185" ca="1">INDIRECT($A$1&amp;AK$1&amp;$A185)</f>
        <v>0</v>
      </c>
      <c r="AM185">
        <f t="shared" ca="1" si="24"/>
        <v>0</v>
      </c>
      <c r="AN185">
        <f t="shared" ca="1" si="24"/>
        <v>0</v>
      </c>
      <c r="AO185">
        <f t="shared" ca="1" si="24"/>
        <v>0</v>
      </c>
      <c r="AP185">
        <f t="shared" ca="1" si="24"/>
        <v>0</v>
      </c>
      <c r="AQ185">
        <f t="shared" ca="1" si="24"/>
        <v>0</v>
      </c>
      <c r="AR185">
        <f t="shared" ca="1" si="24"/>
        <v>0</v>
      </c>
      <c r="AS185">
        <f t="shared" ca="1" si="24"/>
        <v>0</v>
      </c>
      <c r="AU185" cm="1">
        <f t="array" aca="1" ref="AU185" ca="1">INDIRECT($A$1&amp;AU$1&amp;$A185)</f>
        <v>0</v>
      </c>
      <c r="AV185" cm="1">
        <f t="array" aca="1" ref="AV185" ca="1">INDIRECT($A$1&amp;AV$1&amp;$A185)</f>
        <v>0</v>
      </c>
      <c r="AW185" cm="1">
        <f t="array" aca="1" ref="AW185" ca="1">INDIRECT($A$1&amp;AW$1&amp;$A185)</f>
        <v>0</v>
      </c>
      <c r="AX185" cm="1">
        <f t="array" aca="1" ref="AX185" ca="1">INDIRECT($A$1&amp;AX$1&amp;$A185)</f>
        <v>0</v>
      </c>
      <c r="AY185" cm="1">
        <f t="array" aca="1" ref="AY185" ca="1">INDIRECT($A$1&amp;AY$1&amp;$A185)</f>
        <v>0</v>
      </c>
      <c r="AZ185" cm="1">
        <f t="array" aca="1" ref="AZ185" ca="1">INDIRECT($A$1&amp;AZ$1&amp;$A185)</f>
        <v>0</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cm="1">
        <f t="array" aca="1" ref="BF185" ca="1">INDIRECT($A$1&amp;BF$1&amp;$A185)</f>
        <v>0</v>
      </c>
      <c r="BG185" cm="1">
        <f t="array" aca="1" ref="BG185" ca="1">INDIRECT($A$1&amp;BG$1&amp;$A185)</f>
        <v>0</v>
      </c>
      <c r="BH185" cm="1">
        <f t="array" aca="1" ref="BH185" ca="1">INDIRECT($A$1&amp;BH$1&amp;$A185)</f>
        <v>0</v>
      </c>
      <c r="BI185" cm="1">
        <f t="array" aca="1" ref="BI185" ca="1">INDIRECT($A$1&amp;BI$1&amp;$A185)</f>
        <v>0</v>
      </c>
      <c r="BJ185" cm="1">
        <f t="array" aca="1" ref="BJ185" ca="1">INDIRECT($A$1&amp;BJ$1&amp;$A185)</f>
        <v>0</v>
      </c>
      <c r="BK185" cm="1">
        <f t="array" aca="1" ref="BK185" ca="1">INDIRECT($A$1&amp;BK$1&amp;$A185)</f>
        <v>0</v>
      </c>
      <c r="BL185" cm="1">
        <f t="array" aca="1" ref="BL185" ca="1">INDIRECT($A$1&amp;BL$1&amp;$A185)</f>
        <v>0</v>
      </c>
      <c r="BM185" cm="1">
        <f t="array" aca="1" ref="BM185" ca="1">INDIRECT($A$1&amp;BM$1&amp;$A185)</f>
        <v>0</v>
      </c>
      <c r="BN185" cm="1">
        <f t="array" aca="1" ref="BN185" ca="1">INDIRECT($A$1&amp;BN$1&amp;$A185)</f>
        <v>0</v>
      </c>
      <c r="BO185" cm="1">
        <f t="array" aca="1" ref="BO185" ca="1">INDIRECT($A$1&amp;BO$1&amp;$A185)</f>
        <v>0</v>
      </c>
      <c r="BP185" cm="1">
        <f t="array" aca="1" ref="BP185" ca="1">INDIRECT($A$1&amp;BP$1&amp;$A185)</f>
        <v>0</v>
      </c>
      <c r="BQ185" cm="1">
        <f t="array" aca="1" ref="BQ185" ca="1">INDIRECT($A$1&amp;BQ$1&amp;$A185)</f>
        <v>0</v>
      </c>
      <c r="BR185" cm="1">
        <f t="array" aca="1" ref="BR185" ca="1">INDIRECT($A$1&amp;BR$1&amp;$A185)</f>
        <v>0</v>
      </c>
      <c r="BS185" cm="1">
        <f t="array" aca="1" ref="BS185" ca="1">INDIRECT($A$1&amp;BS$1&amp;$A185)</f>
        <v>0</v>
      </c>
      <c r="BT185" cm="1">
        <f t="array" aca="1" ref="BT185" ca="1">INDIRECT($A$1&amp;BT$1&amp;$A185)</f>
        <v>0</v>
      </c>
      <c r="BU185" cm="1">
        <f t="array" aca="1" ref="BU185" ca="1">INDIRECT($A$1&amp;BU$1&amp;$A185)</f>
        <v>0</v>
      </c>
    </row>
    <row r="186" spans="1:73" x14ac:dyDescent="0.35">
      <c r="A186" s="60">
        <f t="shared" si="25"/>
        <v>171</v>
      </c>
      <c r="C186" t="str" cm="1">
        <f t="array" aca="1" ref="C186" ca="1">INDIRECT($A$1&amp;C$1&amp;$A186)</f>
        <v>marche_diabo</v>
      </c>
      <c r="D186">
        <f t="shared" ca="1" si="27"/>
        <v>0</v>
      </c>
      <c r="E186">
        <f t="shared" ca="1" si="27"/>
        <v>0</v>
      </c>
      <c r="F186">
        <f t="shared" ca="1" si="27"/>
        <v>0</v>
      </c>
      <c r="G186">
        <f t="shared" ca="1" si="27"/>
        <v>0</v>
      </c>
      <c r="H186">
        <f t="shared" ca="1" si="27"/>
        <v>0</v>
      </c>
      <c r="I186">
        <f t="shared" ca="1" si="27"/>
        <v>0</v>
      </c>
      <c r="J186">
        <f t="shared" ca="1" si="27"/>
        <v>0</v>
      </c>
      <c r="K186">
        <f t="shared" ca="1" si="27"/>
        <v>0</v>
      </c>
      <c r="L186">
        <f t="shared" ca="1" si="27"/>
        <v>0</v>
      </c>
      <c r="M186">
        <f t="shared" ca="1" si="27"/>
        <v>1</v>
      </c>
      <c r="N186">
        <f t="shared" ca="1" si="27"/>
        <v>0</v>
      </c>
      <c r="P186" cm="1">
        <f t="array" aca="1" ref="P186" ca="1">INDIRECT($A$1&amp;P$1&amp;$A186)</f>
        <v>0</v>
      </c>
      <c r="Q186" cm="1">
        <f t="array" aca="1" ref="Q186" ca="1">INDIRECT($A$1&amp;Q$1&amp;$A186)</f>
        <v>0</v>
      </c>
      <c r="R186" cm="1">
        <f t="array" aca="1" ref="R186" ca="1">INDIRECT($A$1&amp;R$1&amp;$A186)</f>
        <v>0</v>
      </c>
      <c r="S186" cm="1">
        <f t="array" aca="1" ref="S186" ca="1">INDIRECT($A$1&amp;S$1&amp;$A186)</f>
        <v>0</v>
      </c>
      <c r="T186" cm="1">
        <f t="array" aca="1" ref="T186" ca="1">INDIRECT($A$1&amp;T$1&amp;$A186)</f>
        <v>0</v>
      </c>
      <c r="U186" cm="1">
        <f t="array" aca="1" ref="U186" ca="1">INDIRECT($A$1&amp;U$1&amp;$A186)</f>
        <v>0</v>
      </c>
      <c r="V186" cm="1">
        <f t="array" aca="1" ref="V186" ca="1">INDIRECT($A$1&amp;V$1&amp;$A186)</f>
        <v>0</v>
      </c>
      <c r="W186" cm="1">
        <f t="array" aca="1" ref="W186" ca="1">INDIRECT($A$1&amp;W$1&amp;$A186)</f>
        <v>0</v>
      </c>
      <c r="X186" cm="1">
        <f t="array" aca="1" ref="X186" ca="1">INDIRECT($A$1&amp;X$1&amp;$A186)</f>
        <v>0</v>
      </c>
      <c r="Y186" t="str" cm="1">
        <f t="array" aca="1" ref="Y186" ca="1">INDIRECT($A$1&amp;Y$1&amp;$A186)</f>
        <v>disponible</v>
      </c>
      <c r="Z186" cm="1">
        <f t="array" aca="1" ref="Z186" ca="1">INDIRECT($A$1&amp;Z$1&amp;$A186)</f>
        <v>0</v>
      </c>
      <c r="AA186" cm="1">
        <f t="array" aca="1" ref="AA186" ca="1">INDIRECT($A$1&amp;AA$1&amp;$A186)</f>
        <v>0</v>
      </c>
      <c r="AB186" cm="1">
        <f t="array" aca="1" ref="AB186" ca="1">INDIRECT($A$1&amp;AB$1&amp;$A186)</f>
        <v>0</v>
      </c>
      <c r="AC186" cm="1">
        <f t="array" aca="1" ref="AC186" ca="1">INDIRECT($A$1&amp;AC$1&amp;$A186)</f>
        <v>0</v>
      </c>
      <c r="AD186" cm="1">
        <f t="array" aca="1" ref="AD186" ca="1">INDIRECT($A$1&amp;AD$1&amp;$A186)</f>
        <v>0</v>
      </c>
      <c r="AE186" cm="1">
        <f t="array" aca="1" ref="AE186" ca="1">INDIRECT($A$1&amp;AE$1&amp;$A186)</f>
        <v>0</v>
      </c>
      <c r="AF186" cm="1">
        <f t="array" aca="1" ref="AF186" ca="1">INDIRECT($A$1&amp;AF$1&amp;$A186)</f>
        <v>0</v>
      </c>
      <c r="AG186" cm="1">
        <f t="array" aca="1" ref="AG186" ca="1">INDIRECT($A$1&amp;AG$1&amp;$A186)</f>
        <v>0</v>
      </c>
      <c r="AH186" cm="1">
        <f t="array" aca="1" ref="AH186" ca="1">INDIRECT($A$1&amp;AH$1&amp;$A186)</f>
        <v>0</v>
      </c>
      <c r="AI186" cm="1">
        <f t="array" aca="1" ref="AI186" ca="1">INDIRECT($A$1&amp;AI$1&amp;$A186)</f>
        <v>0</v>
      </c>
      <c r="AJ186" cm="1">
        <f t="array" aca="1" ref="AJ186" ca="1">INDIRECT($A$1&amp;AJ$1&amp;$A186)</f>
        <v>0</v>
      </c>
      <c r="AK186" cm="1">
        <f t="array" aca="1" ref="AK186" ca="1">INDIRECT($A$1&amp;AK$1&amp;$A186)</f>
        <v>0</v>
      </c>
      <c r="AM186">
        <f t="shared" ca="1" si="24"/>
        <v>0</v>
      </c>
      <c r="AN186">
        <f t="shared" ca="1" si="24"/>
        <v>0</v>
      </c>
      <c r="AO186">
        <f t="shared" ca="1" si="24"/>
        <v>0</v>
      </c>
      <c r="AP186">
        <f t="shared" ca="1" si="24"/>
        <v>0</v>
      </c>
      <c r="AQ186">
        <f t="shared" ca="1" si="24"/>
        <v>0</v>
      </c>
      <c r="AR186">
        <f t="shared" ca="1" si="24"/>
        <v>0</v>
      </c>
      <c r="AS186">
        <f t="shared" ca="1" si="24"/>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0">
        <f t="shared" si="25"/>
        <v>172</v>
      </c>
      <c r="C187" t="str" cm="1">
        <f t="array" aca="1" ref="C187" ca="1">INDIRECT($A$1&amp;C$1&amp;$A187)</f>
        <v>marche_dedougou</v>
      </c>
      <c r="D187">
        <f t="shared" ca="1" si="27"/>
        <v>0</v>
      </c>
      <c r="E187">
        <f t="shared" ca="1" si="27"/>
        <v>0</v>
      </c>
      <c r="F187">
        <f t="shared" ca="1" si="27"/>
        <v>0</v>
      </c>
      <c r="G187">
        <f t="shared" ca="1" si="27"/>
        <v>0</v>
      </c>
      <c r="H187">
        <f t="shared" ca="1" si="27"/>
        <v>0</v>
      </c>
      <c r="I187">
        <f t="shared" ca="1" si="27"/>
        <v>0</v>
      </c>
      <c r="J187">
        <f t="shared" ca="1" si="27"/>
        <v>0</v>
      </c>
      <c r="K187">
        <f t="shared" ca="1" si="27"/>
        <v>0</v>
      </c>
      <c r="L187">
        <f t="shared" ca="1" si="27"/>
        <v>0</v>
      </c>
      <c r="M187">
        <f t="shared" ca="1" si="27"/>
        <v>0</v>
      </c>
      <c r="N187">
        <f t="shared" ca="1" si="27"/>
        <v>0</v>
      </c>
      <c r="P187" t="str" cm="1">
        <f t="array" aca="1" ref="P187" ca="1">INDIRECT($A$1&amp;P$1&amp;$A187)</f>
        <v>disponible</v>
      </c>
      <c r="Q187" cm="1">
        <f t="array" aca="1" ref="Q187" ca="1">INDIRECT($A$1&amp;Q$1&amp;$A187)</f>
        <v>0</v>
      </c>
      <c r="R187" cm="1">
        <f t="array" aca="1" ref="R187" ca="1">INDIRECT($A$1&amp;R$1&amp;$A187)</f>
        <v>0</v>
      </c>
      <c r="S187" cm="1">
        <f t="array" aca="1" ref="S187" ca="1">INDIRECT($A$1&amp;S$1&amp;$A187)</f>
        <v>0</v>
      </c>
      <c r="T187" cm="1">
        <f t="array" aca="1" ref="T187" ca="1">INDIRECT($A$1&amp;T$1&amp;$A187)</f>
        <v>0</v>
      </c>
      <c r="U187" cm="1">
        <f t="array" aca="1" ref="U187" ca="1">INDIRECT($A$1&amp;U$1&amp;$A187)</f>
        <v>0</v>
      </c>
      <c r="V187" cm="1">
        <f t="array" aca="1" ref="V187" ca="1">INDIRECT($A$1&amp;V$1&amp;$A187)</f>
        <v>0</v>
      </c>
      <c r="W187" cm="1">
        <f t="array" aca="1" ref="W187" ca="1">INDIRECT($A$1&amp;W$1&amp;$A187)</f>
        <v>0</v>
      </c>
      <c r="X187" cm="1">
        <f t="array" aca="1" ref="X187" ca="1">INDIRECT($A$1&amp;X$1&amp;$A187)</f>
        <v>0</v>
      </c>
      <c r="Y187" cm="1">
        <f t="array" aca="1" ref="Y187" ca="1">INDIRECT($A$1&amp;Y$1&amp;$A187)</f>
        <v>0</v>
      </c>
      <c r="Z187" t="str" cm="1">
        <f t="array" aca="1" ref="Z187" ca="1">INDIRECT($A$1&amp;Z$1&amp;$A187)</f>
        <v>disponible</v>
      </c>
      <c r="AA187" t="str" cm="1">
        <f t="array" aca="1" ref="AA187" ca="1">INDIRECT($A$1&amp;AA$1&amp;$A187)</f>
        <v>disponible</v>
      </c>
      <c r="AB187" t="str" cm="1">
        <f t="array" aca="1" ref="AB187" ca="1">INDIRECT($A$1&amp;AB$1&amp;$A187)</f>
        <v>disponible</v>
      </c>
      <c r="AC187" t="str" cm="1">
        <f t="array" aca="1" ref="AC187" ca="1">INDIRECT($A$1&amp;AC$1&amp;$A187)</f>
        <v>disponible</v>
      </c>
      <c r="AD187" t="str" cm="1">
        <f t="array" aca="1" ref="AD187" ca="1">INDIRECT($A$1&amp;AD$1&amp;$A187)</f>
        <v>disponible</v>
      </c>
      <c r="AE187" t="str" cm="1">
        <f t="array" aca="1" ref="AE187" ca="1">INDIRECT($A$1&amp;AE$1&amp;$A187)</f>
        <v>disponible</v>
      </c>
      <c r="AF187" t="str" cm="1">
        <f t="array" aca="1" ref="AF187" ca="1">INDIRECT($A$1&amp;AF$1&amp;$A187)</f>
        <v>disponible</v>
      </c>
      <c r="AG187" cm="1">
        <f t="array" aca="1" ref="AG187" ca="1">INDIRECT($A$1&amp;AG$1&amp;$A187)</f>
        <v>0</v>
      </c>
      <c r="AH187" cm="1">
        <f t="array" aca="1" ref="AH187" ca="1">INDIRECT($A$1&amp;AH$1&amp;$A187)</f>
        <v>0</v>
      </c>
      <c r="AI187" cm="1">
        <f t="array" aca="1" ref="AI187" ca="1">INDIRECT($A$1&amp;AI$1&amp;$A187)</f>
        <v>0</v>
      </c>
      <c r="AJ187" t="str" cm="1">
        <f t="array" aca="1" ref="AJ187" ca="1">INDIRECT($A$1&amp;AJ$1&amp;$A187)</f>
        <v>disponible</v>
      </c>
      <c r="AK187" cm="1">
        <f t="array" aca="1" ref="AK187" ca="1">INDIRECT($A$1&amp;AK$1&amp;$A187)</f>
        <v>0</v>
      </c>
      <c r="AM187">
        <f t="shared" ca="1" si="24"/>
        <v>0</v>
      </c>
      <c r="AN187">
        <f t="shared" ca="1" si="24"/>
        <v>0</v>
      </c>
      <c r="AO187">
        <f t="shared" ca="1" si="24"/>
        <v>0</v>
      </c>
      <c r="AP187">
        <f t="shared" ca="1" si="24"/>
        <v>0</v>
      </c>
      <c r="AQ187">
        <f t="shared" ca="1" si="24"/>
        <v>0</v>
      </c>
      <c r="AR187">
        <f t="shared" ca="1" si="24"/>
        <v>0</v>
      </c>
      <c r="AS187">
        <f t="shared" ca="1" si="24"/>
        <v>0</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0">
        <f t="shared" si="25"/>
        <v>173</v>
      </c>
      <c r="C188" t="str" cm="1">
        <f t="array" aca="1" ref="C188" ca="1">INDIRECT($A$1&amp;C$1&amp;$A188)</f>
        <v>marche_dedougou</v>
      </c>
      <c r="D188">
        <f t="shared" ca="1" si="27"/>
        <v>0</v>
      </c>
      <c r="E188">
        <f t="shared" ca="1" si="27"/>
        <v>0</v>
      </c>
      <c r="F188">
        <f t="shared" ca="1" si="27"/>
        <v>0</v>
      </c>
      <c r="G188">
        <f t="shared" ca="1" si="27"/>
        <v>0</v>
      </c>
      <c r="H188">
        <f t="shared" ca="1" si="27"/>
        <v>0</v>
      </c>
      <c r="I188">
        <f t="shared" ca="1" si="27"/>
        <v>0</v>
      </c>
      <c r="J188">
        <f t="shared" ca="1" si="27"/>
        <v>0</v>
      </c>
      <c r="K188">
        <f t="shared" ca="1" si="27"/>
        <v>0</v>
      </c>
      <c r="L188">
        <f t="shared" ca="1" si="27"/>
        <v>0</v>
      </c>
      <c r="M188">
        <f t="shared" ca="1" si="27"/>
        <v>0</v>
      </c>
      <c r="N188">
        <f t="shared" ca="1" si="27"/>
        <v>0</v>
      </c>
      <c r="P188" cm="1">
        <f t="array" aca="1" ref="P188" ca="1">INDIRECT($A$1&amp;P$1&amp;$A188)</f>
        <v>0</v>
      </c>
      <c r="Q188" cm="1">
        <f t="array" aca="1" ref="Q188" ca="1">INDIRECT($A$1&amp;Q$1&amp;$A188)</f>
        <v>0</v>
      </c>
      <c r="R188" t="str" cm="1">
        <f t="array" aca="1" ref="R188" ca="1">INDIRECT($A$1&amp;R$1&amp;$A188)</f>
        <v>disponible</v>
      </c>
      <c r="S188" cm="1">
        <f t="array" aca="1" ref="S188" ca="1">INDIRECT($A$1&amp;S$1&amp;$A188)</f>
        <v>0</v>
      </c>
      <c r="T188" cm="1">
        <f t="array" aca="1" ref="T188" ca="1">INDIRECT($A$1&amp;T$1&amp;$A188)</f>
        <v>0</v>
      </c>
      <c r="U188" cm="1">
        <f t="array" aca="1" ref="U188" ca="1">INDIRECT($A$1&amp;U$1&amp;$A188)</f>
        <v>0</v>
      </c>
      <c r="V188" cm="1">
        <f t="array" aca="1" ref="V188" ca="1">INDIRECT($A$1&amp;V$1&amp;$A188)</f>
        <v>0</v>
      </c>
      <c r="W188" cm="1">
        <f t="array" aca="1" ref="W188" ca="1">INDIRECT($A$1&amp;W$1&amp;$A188)</f>
        <v>0</v>
      </c>
      <c r="X188" cm="1">
        <f t="array" aca="1" ref="X188" ca="1">INDIRECT($A$1&amp;X$1&amp;$A188)</f>
        <v>0</v>
      </c>
      <c r="Y188" cm="1">
        <f t="array" aca="1" ref="Y188" ca="1">INDIRECT($A$1&amp;Y$1&amp;$A188)</f>
        <v>0</v>
      </c>
      <c r="Z188" cm="1">
        <f t="array" aca="1" ref="Z188" ca="1">INDIRECT($A$1&amp;Z$1&amp;$A188)</f>
        <v>0</v>
      </c>
      <c r="AA188" cm="1">
        <f t="array" aca="1" ref="AA188" ca="1">INDIRECT($A$1&amp;AA$1&amp;$A188)</f>
        <v>0</v>
      </c>
      <c r="AB188" cm="1">
        <f t="array" aca="1" ref="AB188" ca="1">INDIRECT($A$1&amp;AB$1&amp;$A188)</f>
        <v>0</v>
      </c>
      <c r="AC188" cm="1">
        <f t="array" aca="1" ref="AC188" ca="1">INDIRECT($A$1&amp;AC$1&amp;$A188)</f>
        <v>0</v>
      </c>
      <c r="AD188" cm="1">
        <f t="array" aca="1" ref="AD188" ca="1">INDIRECT($A$1&amp;AD$1&amp;$A188)</f>
        <v>0</v>
      </c>
      <c r="AE188" cm="1">
        <f t="array" aca="1" ref="AE188" ca="1">INDIRECT($A$1&amp;AE$1&amp;$A188)</f>
        <v>0</v>
      </c>
      <c r="AF188" cm="1">
        <f t="array" aca="1" ref="AF188" ca="1">INDIRECT($A$1&amp;AF$1&amp;$A188)</f>
        <v>0</v>
      </c>
      <c r="AG188" cm="1">
        <f t="array" aca="1" ref="AG188" ca="1">INDIRECT($A$1&amp;AG$1&amp;$A188)</f>
        <v>0</v>
      </c>
      <c r="AH188" cm="1">
        <f t="array" aca="1" ref="AH188" ca="1">INDIRECT($A$1&amp;AH$1&amp;$A188)</f>
        <v>0</v>
      </c>
      <c r="AI188" t="str" cm="1">
        <f t="array" aca="1" ref="AI188" ca="1">INDIRECT($A$1&amp;AI$1&amp;$A188)</f>
        <v>disponible</v>
      </c>
      <c r="AJ188" cm="1">
        <f t="array" aca="1" ref="AJ188" ca="1">INDIRECT($A$1&amp;AJ$1&amp;$A188)</f>
        <v>0</v>
      </c>
      <c r="AK188" t="str" cm="1">
        <f t="array" aca="1" ref="AK188" ca="1">INDIRECT($A$1&amp;AK$1&amp;$A188)</f>
        <v>disponible</v>
      </c>
      <c r="AM188">
        <f t="shared" ca="1" si="24"/>
        <v>0</v>
      </c>
      <c r="AN188">
        <f t="shared" ca="1" si="24"/>
        <v>0</v>
      </c>
      <c r="AO188">
        <f t="shared" ca="1" si="24"/>
        <v>0</v>
      </c>
      <c r="AP188">
        <f t="shared" ca="1" si="24"/>
        <v>0</v>
      </c>
      <c r="AQ188">
        <f t="shared" ca="1" si="24"/>
        <v>0</v>
      </c>
      <c r="AR188">
        <f t="shared" ca="1" si="24"/>
        <v>0</v>
      </c>
      <c r="AS188">
        <f t="shared" ca="1" si="24"/>
        <v>0</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0">
        <f t="shared" si="25"/>
        <v>174</v>
      </c>
      <c r="C189" t="str" cm="1">
        <f t="array" aca="1" ref="C189" ca="1">INDIRECT($A$1&amp;C$1&amp;$A189)</f>
        <v>marche_dedougou</v>
      </c>
      <c r="D189">
        <f t="shared" ca="1" si="27"/>
        <v>0</v>
      </c>
      <c r="E189">
        <f t="shared" ca="1" si="27"/>
        <v>0</v>
      </c>
      <c r="F189">
        <f t="shared" ca="1" si="27"/>
        <v>0</v>
      </c>
      <c r="G189">
        <f t="shared" ca="1" si="27"/>
        <v>0</v>
      </c>
      <c r="H189">
        <f t="shared" ca="1" si="27"/>
        <v>0</v>
      </c>
      <c r="I189">
        <f t="shared" ca="1" si="27"/>
        <v>0</v>
      </c>
      <c r="J189">
        <f t="shared" ca="1" si="27"/>
        <v>0</v>
      </c>
      <c r="K189">
        <f t="shared" ca="1" si="27"/>
        <v>0</v>
      </c>
      <c r="L189">
        <f t="shared" ca="1" si="27"/>
        <v>0</v>
      </c>
      <c r="M189">
        <f t="shared" ca="1" si="27"/>
        <v>0</v>
      </c>
      <c r="N189">
        <f t="shared" ca="1" si="27"/>
        <v>0</v>
      </c>
      <c r="P189" cm="1">
        <f t="array" aca="1" ref="P189" ca="1">INDIRECT($A$1&amp;P$1&amp;$A189)</f>
        <v>0</v>
      </c>
      <c r="Q189" cm="1">
        <f t="array" aca="1" ref="Q189" ca="1">INDIRECT($A$1&amp;Q$1&amp;$A189)</f>
        <v>0</v>
      </c>
      <c r="R189" t="str" cm="1">
        <f t="array" aca="1" ref="R189" ca="1">INDIRECT($A$1&amp;R$1&amp;$A189)</f>
        <v>disponible</v>
      </c>
      <c r="S189" t="str" cm="1">
        <f t="array" aca="1" ref="S189" ca="1">INDIRECT($A$1&amp;S$1&amp;$A189)</f>
        <v>disponible</v>
      </c>
      <c r="T189" cm="1">
        <f t="array" aca="1" ref="T189" ca="1">INDIRECT($A$1&amp;T$1&amp;$A189)</f>
        <v>0</v>
      </c>
      <c r="U189" t="str" cm="1">
        <f t="array" aca="1" ref="U189" ca="1">INDIRECT($A$1&amp;U$1&amp;$A189)</f>
        <v>disponible</v>
      </c>
      <c r="V189" t="str" cm="1">
        <f t="array" aca="1" ref="V189" ca="1">INDIRECT($A$1&amp;V$1&amp;$A189)</f>
        <v>disponible</v>
      </c>
      <c r="W189" t="str" cm="1">
        <f t="array" aca="1" ref="W189" ca="1">INDIRECT($A$1&amp;W$1&amp;$A189)</f>
        <v>disponible</v>
      </c>
      <c r="X189" t="str" cm="1">
        <f t="array" aca="1" ref="X189" ca="1">INDIRECT($A$1&amp;X$1&amp;$A189)</f>
        <v>disponible</v>
      </c>
      <c r="Y189" cm="1">
        <f t="array" aca="1" ref="Y189" ca="1">INDIRECT($A$1&amp;Y$1&amp;$A189)</f>
        <v>0</v>
      </c>
      <c r="Z189" cm="1">
        <f t="array" aca="1" ref="Z189" ca="1">INDIRECT($A$1&amp;Z$1&amp;$A189)</f>
        <v>0</v>
      </c>
      <c r="AA189" cm="1">
        <f t="array" aca="1" ref="AA189" ca="1">INDIRECT($A$1&amp;AA$1&amp;$A189)</f>
        <v>0</v>
      </c>
      <c r="AB189" cm="1">
        <f t="array" aca="1" ref="AB189" ca="1">INDIRECT($A$1&amp;AB$1&amp;$A189)</f>
        <v>0</v>
      </c>
      <c r="AC189" cm="1">
        <f t="array" aca="1" ref="AC189" ca="1">INDIRECT($A$1&amp;AC$1&amp;$A189)</f>
        <v>0</v>
      </c>
      <c r="AD189" cm="1">
        <f t="array" aca="1" ref="AD189" ca="1">INDIRECT($A$1&amp;AD$1&amp;$A189)</f>
        <v>0</v>
      </c>
      <c r="AE189" cm="1">
        <f t="array" aca="1" ref="AE189" ca="1">INDIRECT($A$1&amp;AE$1&amp;$A189)</f>
        <v>0</v>
      </c>
      <c r="AF189" cm="1">
        <f t="array" aca="1" ref="AF189" ca="1">INDIRECT($A$1&amp;AF$1&amp;$A189)</f>
        <v>0</v>
      </c>
      <c r="AG189" cm="1">
        <f t="array" aca="1" ref="AG189" ca="1">INDIRECT($A$1&amp;AG$1&amp;$A189)</f>
        <v>0</v>
      </c>
      <c r="AH189" cm="1">
        <f t="array" aca="1" ref="AH189" ca="1">INDIRECT($A$1&amp;AH$1&amp;$A189)</f>
        <v>0</v>
      </c>
      <c r="AI189" t="str" cm="1">
        <f t="array" aca="1" ref="AI189" ca="1">INDIRECT($A$1&amp;AI$1&amp;$A189)</f>
        <v>disponible</v>
      </c>
      <c r="AJ189" cm="1">
        <f t="array" aca="1" ref="AJ189" ca="1">INDIRECT($A$1&amp;AJ$1&amp;$A189)</f>
        <v>0</v>
      </c>
      <c r="AK189" t="str" cm="1">
        <f t="array" aca="1" ref="AK189" ca="1">INDIRECT($A$1&amp;AK$1&amp;$A189)</f>
        <v>disponible</v>
      </c>
      <c r="AM189">
        <f t="shared" ca="1" si="24"/>
        <v>0</v>
      </c>
      <c r="AN189">
        <f t="shared" ca="1" si="24"/>
        <v>0</v>
      </c>
      <c r="AO189">
        <f t="shared" ca="1" si="24"/>
        <v>0</v>
      </c>
      <c r="AP189">
        <f t="shared" ca="1" si="24"/>
        <v>0</v>
      </c>
      <c r="AQ189">
        <f t="shared" ca="1" si="24"/>
        <v>0</v>
      </c>
      <c r="AR189">
        <f t="shared" ca="1" si="24"/>
        <v>0</v>
      </c>
      <c r="AS189">
        <f t="shared" ca="1" si="24"/>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0">
        <f t="shared" si="25"/>
        <v>175</v>
      </c>
      <c r="C190" t="str" cm="1">
        <f t="array" aca="1" ref="C190" ca="1">INDIRECT($A$1&amp;C$1&amp;$A190)</f>
        <v>marche_dedougou</v>
      </c>
      <c r="D190">
        <f t="shared" ca="1" si="27"/>
        <v>0</v>
      </c>
      <c r="E190">
        <f t="shared" ca="1" si="27"/>
        <v>0</v>
      </c>
      <c r="F190">
        <f t="shared" ca="1" si="27"/>
        <v>0</v>
      </c>
      <c r="G190">
        <f t="shared" ca="1" si="27"/>
        <v>0</v>
      </c>
      <c r="H190">
        <f t="shared" ca="1" si="27"/>
        <v>0</v>
      </c>
      <c r="I190">
        <f t="shared" ca="1" si="27"/>
        <v>0</v>
      </c>
      <c r="J190">
        <f t="shared" ca="1" si="27"/>
        <v>0</v>
      </c>
      <c r="K190">
        <f t="shared" ca="1" si="27"/>
        <v>0</v>
      </c>
      <c r="L190">
        <f t="shared" ca="1" si="27"/>
        <v>0</v>
      </c>
      <c r="M190">
        <f t="shared" ca="1" si="27"/>
        <v>0</v>
      </c>
      <c r="N190">
        <f t="shared" ca="1" si="27"/>
        <v>0</v>
      </c>
      <c r="P190" cm="1">
        <f t="array" aca="1" ref="P190" ca="1">INDIRECT($A$1&amp;P$1&amp;$A190)</f>
        <v>0</v>
      </c>
      <c r="Q190" cm="1">
        <f t="array" aca="1" ref="Q190" ca="1">INDIRECT($A$1&amp;Q$1&amp;$A190)</f>
        <v>0</v>
      </c>
      <c r="R190" cm="1">
        <f t="array" aca="1" ref="R190" ca="1">INDIRECT($A$1&amp;R$1&amp;$A190)</f>
        <v>0</v>
      </c>
      <c r="S190" cm="1">
        <f t="array" aca="1" ref="S190" ca="1">INDIRECT($A$1&amp;S$1&amp;$A190)</f>
        <v>0</v>
      </c>
      <c r="T190" cm="1">
        <f t="array" aca="1" ref="T190" ca="1">INDIRECT($A$1&amp;T$1&amp;$A190)</f>
        <v>0</v>
      </c>
      <c r="U190" cm="1">
        <f t="array" aca="1" ref="U190" ca="1">INDIRECT($A$1&amp;U$1&amp;$A190)</f>
        <v>0</v>
      </c>
      <c r="V190" cm="1">
        <f t="array" aca="1" ref="V190" ca="1">INDIRECT($A$1&amp;V$1&amp;$A190)</f>
        <v>0</v>
      </c>
      <c r="W190" t="str" cm="1">
        <f t="array" aca="1" ref="W190" ca="1">INDIRECT($A$1&amp;W$1&amp;$A190)</f>
        <v>disponible</v>
      </c>
      <c r="X190" t="str" cm="1">
        <f t="array" aca="1" ref="X190" ca="1">INDIRECT($A$1&amp;X$1&amp;$A190)</f>
        <v>disponible</v>
      </c>
      <c r="Y190" cm="1">
        <f t="array" aca="1" ref="Y190" ca="1">INDIRECT($A$1&amp;Y$1&amp;$A190)</f>
        <v>0</v>
      </c>
      <c r="Z190" cm="1">
        <f t="array" aca="1" ref="Z190" ca="1">INDIRECT($A$1&amp;Z$1&amp;$A190)</f>
        <v>0</v>
      </c>
      <c r="AA190" cm="1">
        <f t="array" aca="1" ref="AA190" ca="1">INDIRECT($A$1&amp;AA$1&amp;$A190)</f>
        <v>0</v>
      </c>
      <c r="AB190" cm="1">
        <f t="array" aca="1" ref="AB190" ca="1">INDIRECT($A$1&amp;AB$1&amp;$A190)</f>
        <v>0</v>
      </c>
      <c r="AC190" cm="1">
        <f t="array" aca="1" ref="AC190" ca="1">INDIRECT($A$1&amp;AC$1&amp;$A190)</f>
        <v>0</v>
      </c>
      <c r="AD190" cm="1">
        <f t="array" aca="1" ref="AD190" ca="1">INDIRECT($A$1&amp;AD$1&amp;$A190)</f>
        <v>0</v>
      </c>
      <c r="AE190" cm="1">
        <f t="array" aca="1" ref="AE190" ca="1">INDIRECT($A$1&amp;AE$1&amp;$A190)</f>
        <v>0</v>
      </c>
      <c r="AF190" cm="1">
        <f t="array" aca="1" ref="AF190" ca="1">INDIRECT($A$1&amp;AF$1&amp;$A190)</f>
        <v>0</v>
      </c>
      <c r="AG190" cm="1">
        <f t="array" aca="1" ref="AG190" ca="1">INDIRECT($A$1&amp;AG$1&amp;$A190)</f>
        <v>0</v>
      </c>
      <c r="AH190" cm="1">
        <f t="array" aca="1" ref="AH190" ca="1">INDIRECT($A$1&amp;AH$1&amp;$A190)</f>
        <v>0</v>
      </c>
      <c r="AI190" cm="1">
        <f t="array" aca="1" ref="AI190" ca="1">INDIRECT($A$1&amp;AI$1&amp;$A190)</f>
        <v>0</v>
      </c>
      <c r="AJ190" cm="1">
        <f t="array" aca="1" ref="AJ190" ca="1">INDIRECT($A$1&amp;AJ$1&amp;$A190)</f>
        <v>0</v>
      </c>
      <c r="AK190" cm="1">
        <f t="array" aca="1" ref="AK190" ca="1">INDIRECT($A$1&amp;AK$1&amp;$A190)</f>
        <v>0</v>
      </c>
      <c r="AM190">
        <f t="shared" ca="1" si="24"/>
        <v>0</v>
      </c>
      <c r="AN190">
        <f t="shared" ca="1" si="24"/>
        <v>0</v>
      </c>
      <c r="AO190">
        <f t="shared" ca="1" si="24"/>
        <v>0</v>
      </c>
      <c r="AP190">
        <f t="shared" ca="1" si="24"/>
        <v>0</v>
      </c>
      <c r="AQ190">
        <f t="shared" ca="1" si="24"/>
        <v>0</v>
      </c>
      <c r="AR190">
        <f t="shared" ca="1" si="24"/>
        <v>0</v>
      </c>
      <c r="AS190">
        <f t="shared" ca="1" si="24"/>
        <v>0</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0">
        <f t="shared" si="25"/>
        <v>176</v>
      </c>
      <c r="C191" t="str" cm="1">
        <f t="array" aca="1" ref="C191" ca="1">INDIRECT($A$1&amp;C$1&amp;$A191)</f>
        <v>marche_dedougou</v>
      </c>
      <c r="D191">
        <f t="shared" ca="1" si="27"/>
        <v>1</v>
      </c>
      <c r="E191">
        <f t="shared" ca="1" si="27"/>
        <v>0</v>
      </c>
      <c r="F191">
        <f t="shared" ca="1" si="27"/>
        <v>0</v>
      </c>
      <c r="G191">
        <f t="shared" ca="1" si="27"/>
        <v>0</v>
      </c>
      <c r="H191">
        <f t="shared" ca="1" si="27"/>
        <v>0</v>
      </c>
      <c r="I191">
        <f t="shared" ca="1" si="27"/>
        <v>0</v>
      </c>
      <c r="J191">
        <f t="shared" ca="1" si="27"/>
        <v>0</v>
      </c>
      <c r="K191">
        <f t="shared" ca="1" si="27"/>
        <v>1</v>
      </c>
      <c r="L191">
        <f t="shared" ca="1" si="27"/>
        <v>0</v>
      </c>
      <c r="M191">
        <f t="shared" ca="1" si="27"/>
        <v>0</v>
      </c>
      <c r="N191">
        <f t="shared" ca="1" si="27"/>
        <v>0</v>
      </c>
      <c r="P191" cm="1">
        <f t="array" aca="1" ref="P191" ca="1">INDIRECT($A$1&amp;P$1&amp;$A191)</f>
        <v>0</v>
      </c>
      <c r="Q191" cm="1">
        <f t="array" aca="1" ref="Q191" ca="1">INDIRECT($A$1&amp;Q$1&amp;$A191)</f>
        <v>0</v>
      </c>
      <c r="R191" cm="1">
        <f t="array" aca="1" ref="R191" ca="1">INDIRECT($A$1&amp;R$1&amp;$A191)</f>
        <v>0</v>
      </c>
      <c r="S191" cm="1">
        <f t="array" aca="1" ref="S191" ca="1">INDIRECT($A$1&amp;S$1&amp;$A191)</f>
        <v>0</v>
      </c>
      <c r="T191" cm="1">
        <f t="array" aca="1" ref="T191" ca="1">INDIRECT($A$1&amp;T$1&amp;$A191)</f>
        <v>0</v>
      </c>
      <c r="U191" cm="1">
        <f t="array" aca="1" ref="U191" ca="1">INDIRECT($A$1&amp;U$1&amp;$A191)</f>
        <v>0</v>
      </c>
      <c r="V191" cm="1">
        <f t="array" aca="1" ref="V191" ca="1">INDIRECT($A$1&amp;V$1&amp;$A191)</f>
        <v>0</v>
      </c>
      <c r="W191" t="str" cm="1">
        <f t="array" aca="1" ref="W191" ca="1">INDIRECT($A$1&amp;W$1&amp;$A191)</f>
        <v>disponible</v>
      </c>
      <c r="X191" t="str" cm="1">
        <f t="array" aca="1" ref="X191" ca="1">INDIRECT($A$1&amp;X$1&amp;$A191)</f>
        <v>disponible</v>
      </c>
      <c r="Y191" cm="1">
        <f t="array" aca="1" ref="Y191" ca="1">INDIRECT($A$1&amp;Y$1&amp;$A191)</f>
        <v>0</v>
      </c>
      <c r="Z191" cm="1">
        <f t="array" aca="1" ref="Z191" ca="1">INDIRECT($A$1&amp;Z$1&amp;$A191)</f>
        <v>0</v>
      </c>
      <c r="AA191" cm="1">
        <f t="array" aca="1" ref="AA191" ca="1">INDIRECT($A$1&amp;AA$1&amp;$A191)</f>
        <v>0</v>
      </c>
      <c r="AB191" cm="1">
        <f t="array" aca="1" ref="AB191" ca="1">INDIRECT($A$1&amp;AB$1&amp;$A191)</f>
        <v>0</v>
      </c>
      <c r="AC191" cm="1">
        <f t="array" aca="1" ref="AC191" ca="1">INDIRECT($A$1&amp;AC$1&amp;$A191)</f>
        <v>0</v>
      </c>
      <c r="AD191" cm="1">
        <f t="array" aca="1" ref="AD191" ca="1">INDIRECT($A$1&amp;AD$1&amp;$A191)</f>
        <v>0</v>
      </c>
      <c r="AE191" cm="1">
        <f t="array" aca="1" ref="AE191" ca="1">INDIRECT($A$1&amp;AE$1&amp;$A191)</f>
        <v>0</v>
      </c>
      <c r="AF191" cm="1">
        <f t="array" aca="1" ref="AF191" ca="1">INDIRECT($A$1&amp;AF$1&amp;$A191)</f>
        <v>0</v>
      </c>
      <c r="AG191" cm="1">
        <f t="array" aca="1" ref="AG191" ca="1">INDIRECT($A$1&amp;AG$1&amp;$A191)</f>
        <v>0</v>
      </c>
      <c r="AH191" cm="1">
        <f t="array" aca="1" ref="AH191" ca="1">INDIRECT($A$1&amp;AH$1&amp;$A191)</f>
        <v>0</v>
      </c>
      <c r="AI191" cm="1">
        <f t="array" aca="1" ref="AI191" ca="1">INDIRECT($A$1&amp;AI$1&amp;$A191)</f>
        <v>0</v>
      </c>
      <c r="AJ191" cm="1">
        <f t="array" aca="1" ref="AJ191" ca="1">INDIRECT($A$1&amp;AJ$1&amp;$A191)</f>
        <v>0</v>
      </c>
      <c r="AK191" cm="1">
        <f t="array" aca="1" ref="AK191" ca="1">INDIRECT($A$1&amp;AK$1&amp;$A191)</f>
        <v>0</v>
      </c>
      <c r="AM191">
        <f t="shared" ca="1" si="24"/>
        <v>0</v>
      </c>
      <c r="AN191">
        <f t="shared" ca="1" si="24"/>
        <v>0</v>
      </c>
      <c r="AO191">
        <f t="shared" ca="1" si="24"/>
        <v>0</v>
      </c>
      <c r="AP191">
        <f t="shared" ca="1" si="24"/>
        <v>0</v>
      </c>
      <c r="AQ191">
        <f t="shared" ca="1" si="24"/>
        <v>0</v>
      </c>
      <c r="AR191">
        <f t="shared" ca="1" si="24"/>
        <v>0</v>
      </c>
      <c r="AS191">
        <f t="shared" ca="1" si="24"/>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0">
        <f t="shared" si="25"/>
        <v>177</v>
      </c>
      <c r="C192" t="str" cm="1">
        <f t="array" aca="1" ref="C192" ca="1">INDIRECT($A$1&amp;C$1&amp;$A192)</f>
        <v>marche_dedougou</v>
      </c>
      <c r="D192">
        <f t="shared" ca="1" si="27"/>
        <v>0</v>
      </c>
      <c r="E192">
        <f t="shared" ca="1" si="27"/>
        <v>0</v>
      </c>
      <c r="F192">
        <f t="shared" ca="1" si="27"/>
        <v>0</v>
      </c>
      <c r="G192">
        <f t="shared" ca="1" si="27"/>
        <v>0</v>
      </c>
      <c r="H192">
        <f t="shared" ca="1" si="27"/>
        <v>0</v>
      </c>
      <c r="I192">
        <f t="shared" ca="1" si="27"/>
        <v>0</v>
      </c>
      <c r="J192">
        <f t="shared" ca="1" si="27"/>
        <v>1</v>
      </c>
      <c r="K192">
        <f t="shared" ca="1" si="27"/>
        <v>0</v>
      </c>
      <c r="L192">
        <f t="shared" ca="1" si="27"/>
        <v>0</v>
      </c>
      <c r="M192">
        <f t="shared" ca="1" si="27"/>
        <v>0</v>
      </c>
      <c r="N192">
        <f t="shared" ca="1" si="27"/>
        <v>0</v>
      </c>
      <c r="P192" cm="1">
        <f t="array" aca="1" ref="P192" ca="1">INDIRECT($A$1&amp;P$1&amp;$A192)</f>
        <v>0</v>
      </c>
      <c r="Q192" cm="1">
        <f t="array" aca="1" ref="Q192" ca="1">INDIRECT($A$1&amp;Q$1&amp;$A192)</f>
        <v>0</v>
      </c>
      <c r="R192" t="str" cm="1">
        <f t="array" aca="1" ref="R192" ca="1">INDIRECT($A$1&amp;R$1&amp;$A192)</f>
        <v>disponible</v>
      </c>
      <c r="S192" t="str" cm="1">
        <f t="array" aca="1" ref="S192" ca="1">INDIRECT($A$1&amp;S$1&amp;$A192)</f>
        <v>disponible</v>
      </c>
      <c r="T192" cm="1">
        <f t="array" aca="1" ref="T192" ca="1">INDIRECT($A$1&amp;T$1&amp;$A192)</f>
        <v>0</v>
      </c>
      <c r="U192" t="str" cm="1">
        <f t="array" aca="1" ref="U192" ca="1">INDIRECT($A$1&amp;U$1&amp;$A192)</f>
        <v>disponible</v>
      </c>
      <c r="V192" t="str" cm="1">
        <f t="array" aca="1" ref="V192" ca="1">INDIRECT($A$1&amp;V$1&amp;$A192)</f>
        <v>disponible</v>
      </c>
      <c r="W192" cm="1">
        <f t="array" aca="1" ref="W192" ca="1">INDIRECT($A$1&amp;W$1&amp;$A192)</f>
        <v>0</v>
      </c>
      <c r="X192" cm="1">
        <f t="array" aca="1" ref="X192" ca="1">INDIRECT($A$1&amp;X$1&amp;$A192)</f>
        <v>0</v>
      </c>
      <c r="Y192" t="str" cm="1">
        <f t="array" aca="1" ref="Y192" ca="1">INDIRECT($A$1&amp;Y$1&amp;$A192)</f>
        <v>disponible</v>
      </c>
      <c r="Z192" cm="1">
        <f t="array" aca="1" ref="Z192" ca="1">INDIRECT($A$1&amp;Z$1&amp;$A192)</f>
        <v>0</v>
      </c>
      <c r="AA192" cm="1">
        <f t="array" aca="1" ref="AA192" ca="1">INDIRECT($A$1&amp;AA$1&amp;$A192)</f>
        <v>0</v>
      </c>
      <c r="AB192" cm="1">
        <f t="array" aca="1" ref="AB192" ca="1">INDIRECT($A$1&amp;AB$1&amp;$A192)</f>
        <v>0</v>
      </c>
      <c r="AC192" cm="1">
        <f t="array" aca="1" ref="AC192" ca="1">INDIRECT($A$1&amp;AC$1&amp;$A192)</f>
        <v>0</v>
      </c>
      <c r="AD192" cm="1">
        <f t="array" aca="1" ref="AD192" ca="1">INDIRECT($A$1&amp;AD$1&amp;$A192)</f>
        <v>0</v>
      </c>
      <c r="AE192" cm="1">
        <f t="array" aca="1" ref="AE192" ca="1">INDIRECT($A$1&amp;AE$1&amp;$A192)</f>
        <v>0</v>
      </c>
      <c r="AF192" cm="1">
        <f t="array" aca="1" ref="AF192" ca="1">INDIRECT($A$1&amp;AF$1&amp;$A192)</f>
        <v>0</v>
      </c>
      <c r="AG192" cm="1">
        <f t="array" aca="1" ref="AG192" ca="1">INDIRECT($A$1&amp;AG$1&amp;$A192)</f>
        <v>0</v>
      </c>
      <c r="AH192" cm="1">
        <f t="array" aca="1" ref="AH192" ca="1">INDIRECT($A$1&amp;AH$1&amp;$A192)</f>
        <v>0</v>
      </c>
      <c r="AI192" t="str" cm="1">
        <f t="array" aca="1" ref="AI192" ca="1">INDIRECT($A$1&amp;AI$1&amp;$A192)</f>
        <v>disponible</v>
      </c>
      <c r="AJ192" cm="1">
        <f t="array" aca="1" ref="AJ192" ca="1">INDIRECT($A$1&amp;AJ$1&amp;$A192)</f>
        <v>0</v>
      </c>
      <c r="AK192" t="str" cm="1">
        <f t="array" aca="1" ref="AK192" ca="1">INDIRECT($A$1&amp;AK$1&amp;$A192)</f>
        <v>disponible</v>
      </c>
      <c r="AM192">
        <f t="shared" ca="1" si="24"/>
        <v>0</v>
      </c>
      <c r="AN192">
        <f t="shared" ca="1" si="24"/>
        <v>0</v>
      </c>
      <c r="AO192">
        <f t="shared" ca="1" si="24"/>
        <v>0</v>
      </c>
      <c r="AP192">
        <f t="shared" ref="AP192:AS192" ca="1" si="28">IF(SUM(INDIRECT($A$1&amp;AP$1&amp;$A192),INDIRECT($A$1&amp;AP$2&amp;$A192),INDIRECT($A$1&amp;AP$3&amp;$A192),INDIRECT($A$1&amp;AP$4&amp;$A192),INDIRECT($A$1&amp;AP$5&amp;$A192),INDIRECT($A$1&amp;AP$6&amp;$A192),INDIRECT($A$1&amp;AP$7&amp;$A192))&gt;0,1,0)</f>
        <v>0</v>
      </c>
      <c r="AQ192">
        <f t="shared" ca="1" si="28"/>
        <v>0</v>
      </c>
      <c r="AR192">
        <f t="shared" ca="1" si="28"/>
        <v>0</v>
      </c>
      <c r="AS192">
        <f t="shared" ca="1" si="28"/>
        <v>0</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0">
        <f t="shared" si="25"/>
        <v>178</v>
      </c>
      <c r="C193" t="str" cm="1">
        <f t="array" aca="1" ref="C193" ca="1">INDIRECT($A$1&amp;C$1&amp;$A193)</f>
        <v>marche_dedougou</v>
      </c>
      <c r="D193">
        <f t="shared" ca="1" si="27"/>
        <v>0</v>
      </c>
      <c r="E193">
        <f t="shared" ca="1" si="27"/>
        <v>0</v>
      </c>
      <c r="F193">
        <f t="shared" ca="1" si="27"/>
        <v>0</v>
      </c>
      <c r="G193">
        <f t="shared" ca="1" si="27"/>
        <v>0</v>
      </c>
      <c r="H193">
        <f t="shared" ca="1" si="27"/>
        <v>0</v>
      </c>
      <c r="I193">
        <f t="shared" ca="1" si="27"/>
        <v>0</v>
      </c>
      <c r="J193">
        <f t="shared" ca="1" si="27"/>
        <v>0</v>
      </c>
      <c r="K193">
        <f t="shared" ca="1" si="27"/>
        <v>0</v>
      </c>
      <c r="L193">
        <f t="shared" ca="1" si="27"/>
        <v>0</v>
      </c>
      <c r="M193">
        <f t="shared" ca="1" si="27"/>
        <v>0</v>
      </c>
      <c r="N193">
        <f t="shared" ca="1" si="27"/>
        <v>0</v>
      </c>
      <c r="P193" cm="1">
        <f t="array" aca="1" ref="P193" ca="1">INDIRECT($A$1&amp;P$1&amp;$A193)</f>
        <v>0</v>
      </c>
      <c r="Q193" cm="1">
        <f t="array" aca="1" ref="Q193" ca="1">INDIRECT($A$1&amp;Q$1&amp;$A193)</f>
        <v>0</v>
      </c>
      <c r="R193" cm="1">
        <f t="array" aca="1" ref="R193" ca="1">INDIRECT($A$1&amp;R$1&amp;$A193)</f>
        <v>0</v>
      </c>
      <c r="S193" cm="1">
        <f t="array" aca="1" ref="S193" ca="1">INDIRECT($A$1&amp;S$1&amp;$A193)</f>
        <v>0</v>
      </c>
      <c r="T193" cm="1">
        <f t="array" aca="1" ref="T193" ca="1">INDIRECT($A$1&amp;T$1&amp;$A193)</f>
        <v>0</v>
      </c>
      <c r="U193" cm="1">
        <f t="array" aca="1" ref="U193" ca="1">INDIRECT($A$1&amp;U$1&amp;$A193)</f>
        <v>0</v>
      </c>
      <c r="V193" cm="1">
        <f t="array" aca="1" ref="V193" ca="1">INDIRECT($A$1&amp;V$1&amp;$A193)</f>
        <v>0</v>
      </c>
      <c r="W193" cm="1">
        <f t="array" aca="1" ref="W193" ca="1">INDIRECT($A$1&amp;W$1&amp;$A193)</f>
        <v>0</v>
      </c>
      <c r="X193" cm="1">
        <f t="array" aca="1" ref="X193" ca="1">INDIRECT($A$1&amp;X$1&amp;$A193)</f>
        <v>0</v>
      </c>
      <c r="Y193" t="str" cm="1">
        <f t="array" aca="1" ref="Y193" ca="1">INDIRECT($A$1&amp;Y$1&amp;$A193)</f>
        <v>disponible</v>
      </c>
      <c r="Z193" cm="1">
        <f t="array" aca="1" ref="Z193" ca="1">INDIRECT($A$1&amp;Z$1&amp;$A193)</f>
        <v>0</v>
      </c>
      <c r="AA193" cm="1">
        <f t="array" aca="1" ref="AA193" ca="1">INDIRECT($A$1&amp;AA$1&amp;$A193)</f>
        <v>0</v>
      </c>
      <c r="AB193" cm="1">
        <f t="array" aca="1" ref="AB193" ca="1">INDIRECT($A$1&amp;AB$1&amp;$A193)</f>
        <v>0</v>
      </c>
      <c r="AC193" cm="1">
        <f t="array" aca="1" ref="AC193" ca="1">INDIRECT($A$1&amp;AC$1&amp;$A193)</f>
        <v>0</v>
      </c>
      <c r="AD193" cm="1">
        <f t="array" aca="1" ref="AD193" ca="1">INDIRECT($A$1&amp;AD$1&amp;$A193)</f>
        <v>0</v>
      </c>
      <c r="AE193" cm="1">
        <f t="array" aca="1" ref="AE193" ca="1">INDIRECT($A$1&amp;AE$1&amp;$A193)</f>
        <v>0</v>
      </c>
      <c r="AF193" cm="1">
        <f t="array" aca="1" ref="AF193" ca="1">INDIRECT($A$1&amp;AF$1&amp;$A193)</f>
        <v>0</v>
      </c>
      <c r="AG193" cm="1">
        <f t="array" aca="1" ref="AG193" ca="1">INDIRECT($A$1&amp;AG$1&amp;$A193)</f>
        <v>0</v>
      </c>
      <c r="AH193" cm="1">
        <f t="array" aca="1" ref="AH193" ca="1">INDIRECT($A$1&amp;AH$1&amp;$A193)</f>
        <v>0</v>
      </c>
      <c r="AI193" cm="1">
        <f t="array" aca="1" ref="AI193" ca="1">INDIRECT($A$1&amp;AI$1&amp;$A193)</f>
        <v>0</v>
      </c>
      <c r="AJ193" cm="1">
        <f t="array" aca="1" ref="AJ193" ca="1">INDIRECT($A$1&amp;AJ$1&amp;$A193)</f>
        <v>0</v>
      </c>
      <c r="AK193" cm="1">
        <f t="array" aca="1" ref="AK193" ca="1">INDIRECT($A$1&amp;AK$1&amp;$A193)</f>
        <v>0</v>
      </c>
      <c r="AM193">
        <f t="shared" ref="AM193:AS229" ca="1" si="29">IF(SUM(INDIRECT($A$1&amp;AM$1&amp;$A193),INDIRECT($A$1&amp;AM$2&amp;$A193),INDIRECT($A$1&amp;AM$3&amp;$A193),INDIRECT($A$1&amp;AM$4&amp;$A193),INDIRECT($A$1&amp;AM$5&amp;$A193),INDIRECT($A$1&amp;AM$6&amp;$A193),INDIRECT($A$1&amp;AM$7&amp;$A193))&gt;0,1,0)</f>
        <v>0</v>
      </c>
      <c r="AN193">
        <f t="shared" ca="1" si="29"/>
        <v>0</v>
      </c>
      <c r="AO193">
        <f t="shared" ca="1" si="29"/>
        <v>0</v>
      </c>
      <c r="AP193">
        <f t="shared" ca="1" si="29"/>
        <v>0</v>
      </c>
      <c r="AQ193">
        <f t="shared" ca="1" si="29"/>
        <v>0</v>
      </c>
      <c r="AR193">
        <f t="shared" ca="1" si="29"/>
        <v>0</v>
      </c>
      <c r="AS193">
        <f t="shared" ca="1" si="29"/>
        <v>0</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0">
        <f t="shared" si="25"/>
        <v>179</v>
      </c>
      <c r="C194" t="str" cm="1">
        <f t="array" aca="1" ref="C194" ca="1">INDIRECT($A$1&amp;C$1&amp;$A194)</f>
        <v>marche_dedougou</v>
      </c>
      <c r="D194">
        <f t="shared" ca="1" si="27"/>
        <v>0</v>
      </c>
      <c r="E194">
        <f t="shared" ca="1" si="27"/>
        <v>0</v>
      </c>
      <c r="F194">
        <f t="shared" ca="1" si="27"/>
        <v>0</v>
      </c>
      <c r="G194">
        <f t="shared" ca="1" si="27"/>
        <v>0</v>
      </c>
      <c r="H194">
        <f t="shared" ca="1" si="27"/>
        <v>0</v>
      </c>
      <c r="I194">
        <f t="shared" ca="1" si="27"/>
        <v>0</v>
      </c>
      <c r="J194">
        <f t="shared" ca="1" si="27"/>
        <v>0</v>
      </c>
      <c r="K194">
        <f t="shared" ca="1" si="27"/>
        <v>0</v>
      </c>
      <c r="L194">
        <f t="shared" ca="1" si="27"/>
        <v>0</v>
      </c>
      <c r="M194">
        <f t="shared" ca="1" si="27"/>
        <v>0</v>
      </c>
      <c r="N194">
        <f t="shared" ca="1" si="27"/>
        <v>0</v>
      </c>
      <c r="P194" cm="1">
        <f t="array" aca="1" ref="P194" ca="1">INDIRECT($A$1&amp;P$1&amp;$A194)</f>
        <v>0</v>
      </c>
      <c r="Q194" cm="1">
        <f t="array" aca="1" ref="Q194" ca="1">INDIRECT($A$1&amp;Q$1&amp;$A194)</f>
        <v>0</v>
      </c>
      <c r="R194" cm="1">
        <f t="array" aca="1" ref="R194" ca="1">INDIRECT($A$1&amp;R$1&amp;$A194)</f>
        <v>0</v>
      </c>
      <c r="S194" cm="1">
        <f t="array" aca="1" ref="S194" ca="1">INDIRECT($A$1&amp;S$1&amp;$A194)</f>
        <v>0</v>
      </c>
      <c r="T194" cm="1">
        <f t="array" aca="1" ref="T194" ca="1">INDIRECT($A$1&amp;T$1&amp;$A194)</f>
        <v>0</v>
      </c>
      <c r="U194" cm="1">
        <f t="array" aca="1" ref="U194" ca="1">INDIRECT($A$1&amp;U$1&amp;$A194)</f>
        <v>0</v>
      </c>
      <c r="V194" cm="1">
        <f t="array" aca="1" ref="V194" ca="1">INDIRECT($A$1&amp;V$1&amp;$A194)</f>
        <v>0</v>
      </c>
      <c r="W194" cm="1">
        <f t="array" aca="1" ref="W194" ca="1">INDIRECT($A$1&amp;W$1&amp;$A194)</f>
        <v>0</v>
      </c>
      <c r="X194" cm="1">
        <f t="array" aca="1" ref="X194" ca="1">INDIRECT($A$1&amp;X$1&amp;$A194)</f>
        <v>0</v>
      </c>
      <c r="Y194" cm="1">
        <f t="array" aca="1" ref="Y194" ca="1">INDIRECT($A$1&amp;Y$1&amp;$A194)</f>
        <v>0</v>
      </c>
      <c r="Z194" cm="1">
        <f t="array" aca="1" ref="Z194" ca="1">INDIRECT($A$1&amp;Z$1&amp;$A194)</f>
        <v>0</v>
      </c>
      <c r="AA194" cm="1">
        <f t="array" aca="1" ref="AA194" ca="1">INDIRECT($A$1&amp;AA$1&amp;$A194)</f>
        <v>0</v>
      </c>
      <c r="AB194" cm="1">
        <f t="array" aca="1" ref="AB194" ca="1">INDIRECT($A$1&amp;AB$1&amp;$A194)</f>
        <v>0</v>
      </c>
      <c r="AC194" cm="1">
        <f t="array" aca="1" ref="AC194" ca="1">INDIRECT($A$1&amp;AC$1&amp;$A194)</f>
        <v>0</v>
      </c>
      <c r="AD194" cm="1">
        <f t="array" aca="1" ref="AD194" ca="1">INDIRECT($A$1&amp;AD$1&amp;$A194)</f>
        <v>0</v>
      </c>
      <c r="AE194" cm="1">
        <f t="array" aca="1" ref="AE194" ca="1">INDIRECT($A$1&amp;AE$1&amp;$A194)</f>
        <v>0</v>
      </c>
      <c r="AF194" cm="1">
        <f t="array" aca="1" ref="AF194" ca="1">INDIRECT($A$1&amp;AF$1&amp;$A194)</f>
        <v>0</v>
      </c>
      <c r="AG194" t="str" cm="1">
        <f t="array" aca="1" ref="AG194" ca="1">INDIRECT($A$1&amp;AG$1&amp;$A194)</f>
        <v>peudisponible</v>
      </c>
      <c r="AH194" t="str" cm="1">
        <f t="array" aca="1" ref="AH194" ca="1">INDIRECT($A$1&amp;AH$1&amp;$A194)</f>
        <v>peudisponible</v>
      </c>
      <c r="AI194" cm="1">
        <f t="array" aca="1" ref="AI194" ca="1">INDIRECT($A$1&amp;AI$1&amp;$A194)</f>
        <v>0</v>
      </c>
      <c r="AJ194" t="str" cm="1">
        <f t="array" aca="1" ref="AJ194" ca="1">INDIRECT($A$1&amp;AJ$1&amp;$A194)</f>
        <v>disponible</v>
      </c>
      <c r="AK194" cm="1">
        <f t="array" aca="1" ref="AK194" ca="1">INDIRECT($A$1&amp;AK$1&amp;$A194)</f>
        <v>0</v>
      </c>
      <c r="AM194">
        <f t="shared" ca="1" si="29"/>
        <v>0</v>
      </c>
      <c r="AN194">
        <f t="shared" ca="1" si="29"/>
        <v>0</v>
      </c>
      <c r="AO194">
        <f t="shared" ca="1" si="29"/>
        <v>0</v>
      </c>
      <c r="AP194">
        <f t="shared" ca="1" si="29"/>
        <v>0</v>
      </c>
      <c r="AQ194">
        <f t="shared" ca="1" si="29"/>
        <v>0</v>
      </c>
      <c r="AR194">
        <f t="shared" ca="1" si="29"/>
        <v>0</v>
      </c>
      <c r="AS194">
        <f t="shared" ca="1" si="2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0">
        <f t="shared" si="25"/>
        <v>180</v>
      </c>
      <c r="C195" t="str" cm="1">
        <f t="array" aca="1" ref="C195" ca="1">INDIRECT($A$1&amp;C$1&amp;$A195)</f>
        <v>marche_dedougou</v>
      </c>
      <c r="D195">
        <f t="shared" ca="1" si="27"/>
        <v>0</v>
      </c>
      <c r="E195">
        <f t="shared" ca="1" si="27"/>
        <v>0</v>
      </c>
      <c r="F195">
        <f t="shared" ca="1" si="27"/>
        <v>0</v>
      </c>
      <c r="G195">
        <f t="shared" ca="1" si="27"/>
        <v>0</v>
      </c>
      <c r="H195">
        <f t="shared" ca="1" si="27"/>
        <v>0</v>
      </c>
      <c r="I195">
        <f t="shared" ca="1" si="27"/>
        <v>0</v>
      </c>
      <c r="J195">
        <f t="shared" ca="1" si="27"/>
        <v>0</v>
      </c>
      <c r="K195">
        <f t="shared" ca="1" si="27"/>
        <v>0</v>
      </c>
      <c r="L195">
        <f t="shared" ca="1" si="27"/>
        <v>0</v>
      </c>
      <c r="M195">
        <f t="shared" ca="1" si="27"/>
        <v>0</v>
      </c>
      <c r="N195">
        <f t="shared" ca="1" si="27"/>
        <v>0</v>
      </c>
      <c r="P195" t="str" cm="1">
        <f t="array" aca="1" ref="P195" ca="1">INDIRECT($A$1&amp;P$1&amp;$A195)</f>
        <v>disponible</v>
      </c>
      <c r="Q195" cm="1">
        <f t="array" aca="1" ref="Q195" ca="1">INDIRECT($A$1&amp;Q$1&amp;$A195)</f>
        <v>0</v>
      </c>
      <c r="R195" cm="1">
        <f t="array" aca="1" ref="R195" ca="1">INDIRECT($A$1&amp;R$1&amp;$A195)</f>
        <v>0</v>
      </c>
      <c r="S195" cm="1">
        <f t="array" aca="1" ref="S195" ca="1">INDIRECT($A$1&amp;S$1&amp;$A195)</f>
        <v>0</v>
      </c>
      <c r="T195" cm="1">
        <f t="array" aca="1" ref="T195" ca="1">INDIRECT($A$1&amp;T$1&amp;$A195)</f>
        <v>0</v>
      </c>
      <c r="U195" cm="1">
        <f t="array" aca="1" ref="U195" ca="1">INDIRECT($A$1&amp;U$1&amp;$A195)</f>
        <v>0</v>
      </c>
      <c r="V195" cm="1">
        <f t="array" aca="1" ref="V195" ca="1">INDIRECT($A$1&amp;V$1&amp;$A195)</f>
        <v>0</v>
      </c>
      <c r="W195" cm="1">
        <f t="array" aca="1" ref="W195" ca="1">INDIRECT($A$1&amp;W$1&amp;$A195)</f>
        <v>0</v>
      </c>
      <c r="X195" cm="1">
        <f t="array" aca="1" ref="X195" ca="1">INDIRECT($A$1&amp;X$1&amp;$A195)</f>
        <v>0</v>
      </c>
      <c r="Y195" cm="1">
        <f t="array" aca="1" ref="Y195" ca="1">INDIRECT($A$1&amp;Y$1&amp;$A195)</f>
        <v>0</v>
      </c>
      <c r="Z195" t="str" cm="1">
        <f t="array" aca="1" ref="Z195" ca="1">INDIRECT($A$1&amp;Z$1&amp;$A195)</f>
        <v>disponible</v>
      </c>
      <c r="AA195" t="str" cm="1">
        <f t="array" aca="1" ref="AA195" ca="1">INDIRECT($A$1&amp;AA$1&amp;$A195)</f>
        <v>disponible</v>
      </c>
      <c r="AB195" t="str" cm="1">
        <f t="array" aca="1" ref="AB195" ca="1">INDIRECT($A$1&amp;AB$1&amp;$A195)</f>
        <v>disponible</v>
      </c>
      <c r="AC195" t="str" cm="1">
        <f t="array" aca="1" ref="AC195" ca="1">INDIRECT($A$1&amp;AC$1&amp;$A195)</f>
        <v>disponible</v>
      </c>
      <c r="AD195" t="str" cm="1">
        <f t="array" aca="1" ref="AD195" ca="1">INDIRECT($A$1&amp;AD$1&amp;$A195)</f>
        <v>disponible</v>
      </c>
      <c r="AE195" t="str" cm="1">
        <f t="array" aca="1" ref="AE195" ca="1">INDIRECT($A$1&amp;AE$1&amp;$A195)</f>
        <v>disponible</v>
      </c>
      <c r="AF195" t="str" cm="1">
        <f t="array" aca="1" ref="AF195" ca="1">INDIRECT($A$1&amp;AF$1&amp;$A195)</f>
        <v>disponible</v>
      </c>
      <c r="AG195" cm="1">
        <f t="array" aca="1" ref="AG195" ca="1">INDIRECT($A$1&amp;AG$1&amp;$A195)</f>
        <v>0</v>
      </c>
      <c r="AH195" cm="1">
        <f t="array" aca="1" ref="AH195" ca="1">INDIRECT($A$1&amp;AH$1&amp;$A195)</f>
        <v>0</v>
      </c>
      <c r="AI195" cm="1">
        <f t="array" aca="1" ref="AI195" ca="1">INDIRECT($A$1&amp;AI$1&amp;$A195)</f>
        <v>0</v>
      </c>
      <c r="AJ195" cm="1">
        <f t="array" aca="1" ref="AJ195" ca="1">INDIRECT($A$1&amp;AJ$1&amp;$A195)</f>
        <v>0</v>
      </c>
      <c r="AK195" cm="1">
        <f t="array" aca="1" ref="AK195" ca="1">INDIRECT($A$1&amp;AK$1&amp;$A195)</f>
        <v>0</v>
      </c>
      <c r="AM195">
        <f t="shared" ca="1" si="29"/>
        <v>0</v>
      </c>
      <c r="AN195">
        <f t="shared" ca="1" si="29"/>
        <v>0</v>
      </c>
      <c r="AO195">
        <f t="shared" ca="1" si="29"/>
        <v>0</v>
      </c>
      <c r="AP195">
        <f t="shared" ca="1" si="29"/>
        <v>0</v>
      </c>
      <c r="AQ195">
        <f t="shared" ca="1" si="29"/>
        <v>0</v>
      </c>
      <c r="AR195">
        <f t="shared" ca="1" si="29"/>
        <v>0</v>
      </c>
      <c r="AS195">
        <f t="shared" ca="1" si="29"/>
        <v>0</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0">
        <f t="shared" si="25"/>
        <v>181</v>
      </c>
      <c r="C196" t="str" cm="1">
        <f t="array" aca="1" ref="C196" ca="1">INDIRECT($A$1&amp;C$1&amp;$A196)</f>
        <v>marche_dedougou</v>
      </c>
      <c r="D196">
        <f t="shared" ca="1" si="27"/>
        <v>0</v>
      </c>
      <c r="E196">
        <f t="shared" ca="1" si="27"/>
        <v>0</v>
      </c>
      <c r="F196">
        <f t="shared" ca="1" si="27"/>
        <v>0</v>
      </c>
      <c r="G196">
        <f t="shared" ca="1" si="27"/>
        <v>0</v>
      </c>
      <c r="H196">
        <f t="shared" ca="1" si="27"/>
        <v>0</v>
      </c>
      <c r="I196">
        <f t="shared" ca="1" si="27"/>
        <v>0</v>
      </c>
      <c r="J196">
        <f t="shared" ca="1" si="27"/>
        <v>0</v>
      </c>
      <c r="K196">
        <f t="shared" ca="1" si="27"/>
        <v>0</v>
      </c>
      <c r="L196">
        <f t="shared" ca="1" si="27"/>
        <v>0</v>
      </c>
      <c r="M196">
        <f t="shared" ca="1" si="27"/>
        <v>0</v>
      </c>
      <c r="N196">
        <f t="shared" ca="1" si="27"/>
        <v>0</v>
      </c>
      <c r="P196" t="str" cm="1">
        <f t="array" aca="1" ref="P196" ca="1">INDIRECT($A$1&amp;P$1&amp;$A196)</f>
        <v>disponible</v>
      </c>
      <c r="Q196" cm="1">
        <f t="array" aca="1" ref="Q196" ca="1">INDIRECT($A$1&amp;Q$1&amp;$A196)</f>
        <v>0</v>
      </c>
      <c r="R196" cm="1">
        <f t="array" aca="1" ref="R196" ca="1">INDIRECT($A$1&amp;R$1&amp;$A196)</f>
        <v>0</v>
      </c>
      <c r="S196" cm="1">
        <f t="array" aca="1" ref="S196" ca="1">INDIRECT($A$1&amp;S$1&amp;$A196)</f>
        <v>0</v>
      </c>
      <c r="T196" cm="1">
        <f t="array" aca="1" ref="T196" ca="1">INDIRECT($A$1&amp;T$1&amp;$A196)</f>
        <v>0</v>
      </c>
      <c r="U196" cm="1">
        <f t="array" aca="1" ref="U196" ca="1">INDIRECT($A$1&amp;U$1&amp;$A196)</f>
        <v>0</v>
      </c>
      <c r="V196" cm="1">
        <f t="array" aca="1" ref="V196" ca="1">INDIRECT($A$1&amp;V$1&amp;$A196)</f>
        <v>0</v>
      </c>
      <c r="W196" cm="1">
        <f t="array" aca="1" ref="W196" ca="1">INDIRECT($A$1&amp;W$1&amp;$A196)</f>
        <v>0</v>
      </c>
      <c r="X196" cm="1">
        <f t="array" aca="1" ref="X196" ca="1">INDIRECT($A$1&amp;X$1&amp;$A196)</f>
        <v>0</v>
      </c>
      <c r="Y196" cm="1">
        <f t="array" aca="1" ref="Y196" ca="1">INDIRECT($A$1&amp;Y$1&amp;$A196)</f>
        <v>0</v>
      </c>
      <c r="Z196" t="str" cm="1">
        <f t="array" aca="1" ref="Z196" ca="1">INDIRECT($A$1&amp;Z$1&amp;$A196)</f>
        <v>disponible</v>
      </c>
      <c r="AA196" t="str" cm="1">
        <f t="array" aca="1" ref="AA196" ca="1">INDIRECT($A$1&amp;AA$1&amp;$A196)</f>
        <v>disponible</v>
      </c>
      <c r="AB196" t="str" cm="1">
        <f t="array" aca="1" ref="AB196" ca="1">INDIRECT($A$1&amp;AB$1&amp;$A196)</f>
        <v>disponible</v>
      </c>
      <c r="AC196" t="str" cm="1">
        <f t="array" aca="1" ref="AC196" ca="1">INDIRECT($A$1&amp;AC$1&amp;$A196)</f>
        <v>disponible</v>
      </c>
      <c r="AD196" t="str" cm="1">
        <f t="array" aca="1" ref="AD196" ca="1">INDIRECT($A$1&amp;AD$1&amp;$A196)</f>
        <v>disponible</v>
      </c>
      <c r="AE196" t="str" cm="1">
        <f t="array" aca="1" ref="AE196" ca="1">INDIRECT($A$1&amp;AE$1&amp;$A196)</f>
        <v>disponible</v>
      </c>
      <c r="AF196" t="str" cm="1">
        <f t="array" aca="1" ref="AF196" ca="1">INDIRECT($A$1&amp;AF$1&amp;$A196)</f>
        <v>disponible</v>
      </c>
      <c r="AG196" cm="1">
        <f t="array" aca="1" ref="AG196" ca="1">INDIRECT($A$1&amp;AG$1&amp;$A196)</f>
        <v>0</v>
      </c>
      <c r="AH196" cm="1">
        <f t="array" aca="1" ref="AH196" ca="1">INDIRECT($A$1&amp;AH$1&amp;$A196)</f>
        <v>0</v>
      </c>
      <c r="AI196" cm="1">
        <f t="array" aca="1" ref="AI196" ca="1">INDIRECT($A$1&amp;AI$1&amp;$A196)</f>
        <v>0</v>
      </c>
      <c r="AJ196" cm="1">
        <f t="array" aca="1" ref="AJ196" ca="1">INDIRECT($A$1&amp;AJ$1&amp;$A196)</f>
        <v>0</v>
      </c>
      <c r="AK196" cm="1">
        <f t="array" aca="1" ref="AK196" ca="1">INDIRECT($A$1&amp;AK$1&amp;$A196)</f>
        <v>0</v>
      </c>
      <c r="AM196">
        <f t="shared" ca="1" si="29"/>
        <v>0</v>
      </c>
      <c r="AN196">
        <f t="shared" ca="1" si="29"/>
        <v>0</v>
      </c>
      <c r="AO196">
        <f t="shared" ca="1" si="29"/>
        <v>0</v>
      </c>
      <c r="AP196">
        <f t="shared" ca="1" si="29"/>
        <v>0</v>
      </c>
      <c r="AQ196">
        <f t="shared" ca="1" si="29"/>
        <v>0</v>
      </c>
      <c r="AR196">
        <f t="shared" ca="1" si="29"/>
        <v>0</v>
      </c>
      <c r="AS196">
        <f t="shared" ca="1" si="29"/>
        <v>0</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0">
        <f t="shared" si="25"/>
        <v>182</v>
      </c>
      <c r="C197" t="str" cm="1">
        <f t="array" aca="1" ref="C197" ca="1">INDIRECT($A$1&amp;C$1&amp;$A197)</f>
        <v>marche_dedougou</v>
      </c>
      <c r="D197">
        <f t="shared" ca="1" si="27"/>
        <v>0</v>
      </c>
      <c r="E197">
        <f t="shared" ca="1" si="27"/>
        <v>0</v>
      </c>
      <c r="F197">
        <f t="shared" ca="1" si="27"/>
        <v>0</v>
      </c>
      <c r="G197">
        <f t="shared" ca="1" si="27"/>
        <v>0</v>
      </c>
      <c r="H197">
        <f t="shared" ca="1" si="27"/>
        <v>0</v>
      </c>
      <c r="I197">
        <f t="shared" ca="1" si="27"/>
        <v>0</v>
      </c>
      <c r="J197">
        <f t="shared" ca="1" si="27"/>
        <v>0</v>
      </c>
      <c r="K197">
        <f t="shared" ca="1" si="27"/>
        <v>0</v>
      </c>
      <c r="L197">
        <f t="shared" ca="1" si="27"/>
        <v>0</v>
      </c>
      <c r="M197">
        <f t="shared" ca="1" si="27"/>
        <v>0</v>
      </c>
      <c r="N197">
        <f t="shared" ca="1" si="27"/>
        <v>0</v>
      </c>
      <c r="P197" cm="1">
        <f t="array" aca="1" ref="P197" ca="1">INDIRECT($A$1&amp;P$1&amp;$A197)</f>
        <v>0</v>
      </c>
      <c r="Q197" cm="1">
        <f t="array" aca="1" ref="Q197" ca="1">INDIRECT($A$1&amp;Q$1&amp;$A197)</f>
        <v>0</v>
      </c>
      <c r="R197" cm="1">
        <f t="array" aca="1" ref="R197" ca="1">INDIRECT($A$1&amp;R$1&amp;$A197)</f>
        <v>0</v>
      </c>
      <c r="S197" cm="1">
        <f t="array" aca="1" ref="S197" ca="1">INDIRECT($A$1&amp;S$1&amp;$A197)</f>
        <v>0</v>
      </c>
      <c r="T197" cm="1">
        <f t="array" aca="1" ref="T197" ca="1">INDIRECT($A$1&amp;T$1&amp;$A197)</f>
        <v>0</v>
      </c>
      <c r="U197" cm="1">
        <f t="array" aca="1" ref="U197" ca="1">INDIRECT($A$1&amp;U$1&amp;$A197)</f>
        <v>0</v>
      </c>
      <c r="V197" cm="1">
        <f t="array" aca="1" ref="V197" ca="1">INDIRECT($A$1&amp;V$1&amp;$A197)</f>
        <v>0</v>
      </c>
      <c r="W197" cm="1">
        <f t="array" aca="1" ref="W197" ca="1">INDIRECT($A$1&amp;W$1&amp;$A197)</f>
        <v>0</v>
      </c>
      <c r="X197" cm="1">
        <f t="array" aca="1" ref="X197" ca="1">INDIRECT($A$1&amp;X$1&amp;$A197)</f>
        <v>0</v>
      </c>
      <c r="Y197" cm="1">
        <f t="array" aca="1" ref="Y197" ca="1">INDIRECT($A$1&amp;Y$1&amp;$A197)</f>
        <v>0</v>
      </c>
      <c r="Z197" cm="1">
        <f t="array" aca="1" ref="Z197" ca="1">INDIRECT($A$1&amp;Z$1&amp;$A197)</f>
        <v>0</v>
      </c>
      <c r="AA197" cm="1">
        <f t="array" aca="1" ref="AA197" ca="1">INDIRECT($A$1&amp;AA$1&amp;$A197)</f>
        <v>0</v>
      </c>
      <c r="AB197" cm="1">
        <f t="array" aca="1" ref="AB197" ca="1">INDIRECT($A$1&amp;AB$1&amp;$A197)</f>
        <v>0</v>
      </c>
      <c r="AC197" cm="1">
        <f t="array" aca="1" ref="AC197" ca="1">INDIRECT($A$1&amp;AC$1&amp;$A197)</f>
        <v>0</v>
      </c>
      <c r="AD197" cm="1">
        <f t="array" aca="1" ref="AD197" ca="1">INDIRECT($A$1&amp;AD$1&amp;$A197)</f>
        <v>0</v>
      </c>
      <c r="AE197" cm="1">
        <f t="array" aca="1" ref="AE197" ca="1">INDIRECT($A$1&amp;AE$1&amp;$A197)</f>
        <v>0</v>
      </c>
      <c r="AF197" cm="1">
        <f t="array" aca="1" ref="AF197" ca="1">INDIRECT($A$1&amp;AF$1&amp;$A197)</f>
        <v>0</v>
      </c>
      <c r="AG197" t="str" cm="1">
        <f t="array" aca="1" ref="AG197" ca="1">INDIRECT($A$1&amp;AG$1&amp;$A197)</f>
        <v>disponible</v>
      </c>
      <c r="AH197" t="str" cm="1">
        <f t="array" aca="1" ref="AH197" ca="1">INDIRECT($A$1&amp;AH$1&amp;$A197)</f>
        <v>disponible</v>
      </c>
      <c r="AI197" cm="1">
        <f t="array" aca="1" ref="AI197" ca="1">INDIRECT($A$1&amp;AI$1&amp;$A197)</f>
        <v>0</v>
      </c>
      <c r="AJ197" t="str" cm="1">
        <f t="array" aca="1" ref="AJ197" ca="1">INDIRECT($A$1&amp;AJ$1&amp;$A197)</f>
        <v>disponible</v>
      </c>
      <c r="AK197" cm="1">
        <f t="array" aca="1" ref="AK197" ca="1">INDIRECT($A$1&amp;AK$1&amp;$A197)</f>
        <v>0</v>
      </c>
      <c r="AM197">
        <f t="shared" ca="1" si="29"/>
        <v>0</v>
      </c>
      <c r="AN197">
        <f t="shared" ca="1" si="29"/>
        <v>0</v>
      </c>
      <c r="AO197">
        <f t="shared" ca="1" si="29"/>
        <v>0</v>
      </c>
      <c r="AP197">
        <f t="shared" ca="1" si="29"/>
        <v>0</v>
      </c>
      <c r="AQ197">
        <f t="shared" ca="1" si="29"/>
        <v>0</v>
      </c>
      <c r="AR197">
        <f t="shared" ca="1" si="29"/>
        <v>0</v>
      </c>
      <c r="AS197">
        <f t="shared" ca="1" si="29"/>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0">
        <f t="shared" si="25"/>
        <v>183</v>
      </c>
      <c r="C198" t="str" cm="1">
        <f t="array" aca="1" ref="C198" ca="1">INDIRECT($A$1&amp;C$1&amp;$A198)</f>
        <v>marche_dedougou</v>
      </c>
      <c r="D198">
        <f t="shared" ca="1" si="27"/>
        <v>0</v>
      </c>
      <c r="E198">
        <f t="shared" ca="1" si="27"/>
        <v>0</v>
      </c>
      <c r="F198">
        <f t="shared" ca="1" si="27"/>
        <v>0</v>
      </c>
      <c r="G198">
        <f t="shared" ca="1" si="27"/>
        <v>0</v>
      </c>
      <c r="H198">
        <f t="shared" ca="1" si="27"/>
        <v>0</v>
      </c>
      <c r="I198">
        <f t="shared" ca="1" si="27"/>
        <v>0</v>
      </c>
      <c r="J198">
        <f t="shared" ca="1" si="27"/>
        <v>1</v>
      </c>
      <c r="K198">
        <f t="shared" ca="1" si="27"/>
        <v>0</v>
      </c>
      <c r="L198">
        <f t="shared" ca="1" si="27"/>
        <v>0</v>
      </c>
      <c r="M198">
        <f t="shared" ca="1" si="27"/>
        <v>0</v>
      </c>
      <c r="N198">
        <f t="shared" ca="1" si="27"/>
        <v>0</v>
      </c>
      <c r="P198" t="str" cm="1">
        <f t="array" aca="1" ref="P198" ca="1">INDIRECT($A$1&amp;P$1&amp;$A198)</f>
        <v>disponible</v>
      </c>
      <c r="Q198" cm="1">
        <f t="array" aca="1" ref="Q198" ca="1">INDIRECT($A$1&amp;Q$1&amp;$A198)</f>
        <v>0</v>
      </c>
      <c r="R198" cm="1">
        <f t="array" aca="1" ref="R198" ca="1">INDIRECT($A$1&amp;R$1&amp;$A198)</f>
        <v>0</v>
      </c>
      <c r="S198" t="str" cm="1">
        <f t="array" aca="1" ref="S198" ca="1">INDIRECT($A$1&amp;S$1&amp;$A198)</f>
        <v>disponible</v>
      </c>
      <c r="T198" cm="1">
        <f t="array" aca="1" ref="T198" ca="1">INDIRECT($A$1&amp;T$1&amp;$A198)</f>
        <v>0</v>
      </c>
      <c r="U198" cm="1">
        <f t="array" aca="1" ref="U198" ca="1">INDIRECT($A$1&amp;U$1&amp;$A198)</f>
        <v>0</v>
      </c>
      <c r="V198" cm="1">
        <f t="array" aca="1" ref="V198" ca="1">INDIRECT($A$1&amp;V$1&amp;$A198)</f>
        <v>0</v>
      </c>
      <c r="W198" cm="1">
        <f t="array" aca="1" ref="W198" ca="1">INDIRECT($A$1&amp;W$1&amp;$A198)</f>
        <v>0</v>
      </c>
      <c r="X198" cm="1">
        <f t="array" aca="1" ref="X198" ca="1">INDIRECT($A$1&amp;X$1&amp;$A198)</f>
        <v>0</v>
      </c>
      <c r="Y198" cm="1">
        <f t="array" aca="1" ref="Y198" ca="1">INDIRECT($A$1&amp;Y$1&amp;$A198)</f>
        <v>0</v>
      </c>
      <c r="Z198" t="str" cm="1">
        <f t="array" aca="1" ref="Z198" ca="1">INDIRECT($A$1&amp;Z$1&amp;$A198)</f>
        <v>disponible</v>
      </c>
      <c r="AA198" t="str" cm="1">
        <f t="array" aca="1" ref="AA198" ca="1">INDIRECT($A$1&amp;AA$1&amp;$A198)</f>
        <v>disponible</v>
      </c>
      <c r="AB198" t="str" cm="1">
        <f t="array" aca="1" ref="AB198" ca="1">INDIRECT($A$1&amp;AB$1&amp;$A198)</f>
        <v>disponible</v>
      </c>
      <c r="AC198" t="str" cm="1">
        <f t="array" aca="1" ref="AC198" ca="1">INDIRECT($A$1&amp;AC$1&amp;$A198)</f>
        <v>disponible</v>
      </c>
      <c r="AD198" t="str" cm="1">
        <f t="array" aca="1" ref="AD198" ca="1">INDIRECT($A$1&amp;AD$1&amp;$A198)</f>
        <v>disponible</v>
      </c>
      <c r="AE198" t="str" cm="1">
        <f t="array" aca="1" ref="AE198" ca="1">INDIRECT($A$1&amp;AE$1&amp;$A198)</f>
        <v>disponible</v>
      </c>
      <c r="AF198" t="str" cm="1">
        <f t="array" aca="1" ref="AF198" ca="1">INDIRECT($A$1&amp;AF$1&amp;$A198)</f>
        <v>disponible</v>
      </c>
      <c r="AG198" t="str" cm="1">
        <f t="array" aca="1" ref="AG198" ca="1">INDIRECT($A$1&amp;AG$1&amp;$A198)</f>
        <v>disponible</v>
      </c>
      <c r="AH198" t="str" cm="1">
        <f t="array" aca="1" ref="AH198" ca="1">INDIRECT($A$1&amp;AH$1&amp;$A198)</f>
        <v>disponible</v>
      </c>
      <c r="AI198" cm="1">
        <f t="array" aca="1" ref="AI198" ca="1">INDIRECT($A$1&amp;AI$1&amp;$A198)</f>
        <v>0</v>
      </c>
      <c r="AJ198" t="str" cm="1">
        <f t="array" aca="1" ref="AJ198" ca="1">INDIRECT($A$1&amp;AJ$1&amp;$A198)</f>
        <v>disponible</v>
      </c>
      <c r="AK198" t="str" cm="1">
        <f t="array" aca="1" ref="AK198" ca="1">INDIRECT($A$1&amp;AK$1&amp;$A198)</f>
        <v>disponible</v>
      </c>
      <c r="AM198">
        <f t="shared" ca="1" si="29"/>
        <v>0</v>
      </c>
      <c r="AN198">
        <f t="shared" ca="1" si="29"/>
        <v>0</v>
      </c>
      <c r="AO198">
        <f t="shared" ca="1" si="29"/>
        <v>0</v>
      </c>
      <c r="AP198">
        <f t="shared" ca="1" si="29"/>
        <v>0</v>
      </c>
      <c r="AQ198">
        <f t="shared" ca="1" si="29"/>
        <v>0</v>
      </c>
      <c r="AR198">
        <f t="shared" ca="1" si="29"/>
        <v>0</v>
      </c>
      <c r="AS198">
        <f t="shared" ca="1" si="29"/>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0">
        <f t="shared" si="25"/>
        <v>184</v>
      </c>
      <c r="C199" t="str" cm="1">
        <f t="array" aca="1" ref="C199" ca="1">INDIRECT($A$1&amp;C$1&amp;$A199)</f>
        <v>marche_dedougou</v>
      </c>
      <c r="D199">
        <f t="shared" ca="1" si="27"/>
        <v>0</v>
      </c>
      <c r="E199">
        <f t="shared" ca="1" si="27"/>
        <v>0</v>
      </c>
      <c r="F199">
        <f t="shared" ref="F199:N199" ca="1" si="30">IF(SUM(INDIRECT($A$1&amp;F$1&amp;$A199),INDIRECT($A$1&amp;F$2&amp;$A199),INDIRECT($A$1&amp;F$3&amp;$A199))&gt;0,1,0)</f>
        <v>0</v>
      </c>
      <c r="G199">
        <f t="shared" ca="1" si="30"/>
        <v>0</v>
      </c>
      <c r="H199">
        <f t="shared" ca="1" si="30"/>
        <v>0</v>
      </c>
      <c r="I199">
        <f t="shared" ca="1" si="30"/>
        <v>0</v>
      </c>
      <c r="J199">
        <f t="shared" ca="1" si="30"/>
        <v>0</v>
      </c>
      <c r="K199">
        <f t="shared" ca="1" si="30"/>
        <v>0</v>
      </c>
      <c r="L199">
        <f t="shared" ca="1" si="30"/>
        <v>0</v>
      </c>
      <c r="M199">
        <f t="shared" ca="1" si="30"/>
        <v>0</v>
      </c>
      <c r="N199">
        <f t="shared" ca="1" si="30"/>
        <v>0</v>
      </c>
      <c r="P199" cm="1">
        <f t="array" aca="1" ref="P199" ca="1">INDIRECT($A$1&amp;P$1&amp;$A199)</f>
        <v>0</v>
      </c>
      <c r="Q199" cm="1">
        <f t="array" aca="1" ref="Q199" ca="1">INDIRECT($A$1&amp;Q$1&amp;$A199)</f>
        <v>0</v>
      </c>
      <c r="R199" cm="1">
        <f t="array" aca="1" ref="R199" ca="1">INDIRECT($A$1&amp;R$1&amp;$A199)</f>
        <v>0</v>
      </c>
      <c r="S199" t="str" cm="1">
        <f t="array" aca="1" ref="S199" ca="1">INDIRECT($A$1&amp;S$1&amp;$A199)</f>
        <v>disponible</v>
      </c>
      <c r="T199" t="str" cm="1">
        <f t="array" aca="1" ref="T199" ca="1">INDIRECT($A$1&amp;T$1&amp;$A199)</f>
        <v>disponible</v>
      </c>
      <c r="U199" t="str" cm="1">
        <f t="array" aca="1" ref="U199" ca="1">INDIRECT($A$1&amp;U$1&amp;$A199)</f>
        <v>disponible</v>
      </c>
      <c r="V199" t="str" cm="1">
        <f t="array" aca="1" ref="V199" ca="1">INDIRECT($A$1&amp;V$1&amp;$A199)</f>
        <v>disponible</v>
      </c>
      <c r="W199" cm="1">
        <f t="array" aca="1" ref="W199" ca="1">INDIRECT($A$1&amp;W$1&amp;$A199)</f>
        <v>0</v>
      </c>
      <c r="X199" cm="1">
        <f t="array" aca="1" ref="X199" ca="1">INDIRECT($A$1&amp;X$1&amp;$A199)</f>
        <v>0</v>
      </c>
      <c r="Y199" cm="1">
        <f t="array" aca="1" ref="Y199" ca="1">INDIRECT($A$1&amp;Y$1&amp;$A199)</f>
        <v>0</v>
      </c>
      <c r="Z199" cm="1">
        <f t="array" aca="1" ref="Z199" ca="1">INDIRECT($A$1&amp;Z$1&amp;$A199)</f>
        <v>0</v>
      </c>
      <c r="AA199" cm="1">
        <f t="array" aca="1" ref="AA199" ca="1">INDIRECT($A$1&amp;AA$1&amp;$A199)</f>
        <v>0</v>
      </c>
      <c r="AB199" cm="1">
        <f t="array" aca="1" ref="AB199" ca="1">INDIRECT($A$1&amp;AB$1&amp;$A199)</f>
        <v>0</v>
      </c>
      <c r="AC199" cm="1">
        <f t="array" aca="1" ref="AC199" ca="1">INDIRECT($A$1&amp;AC$1&amp;$A199)</f>
        <v>0</v>
      </c>
      <c r="AD199" cm="1">
        <f t="array" aca="1" ref="AD199" ca="1">INDIRECT($A$1&amp;AD$1&amp;$A199)</f>
        <v>0</v>
      </c>
      <c r="AE199" cm="1">
        <f t="array" aca="1" ref="AE199" ca="1">INDIRECT($A$1&amp;AE$1&amp;$A199)</f>
        <v>0</v>
      </c>
      <c r="AF199" cm="1">
        <f t="array" aca="1" ref="AF199" ca="1">INDIRECT($A$1&amp;AF$1&amp;$A199)</f>
        <v>0</v>
      </c>
      <c r="AG199" cm="1">
        <f t="array" aca="1" ref="AG199" ca="1">INDIRECT($A$1&amp;AG$1&amp;$A199)</f>
        <v>0</v>
      </c>
      <c r="AH199" cm="1">
        <f t="array" aca="1" ref="AH199" ca="1">INDIRECT($A$1&amp;AH$1&amp;$A199)</f>
        <v>0</v>
      </c>
      <c r="AI199" cm="1">
        <f t="array" aca="1" ref="AI199" ca="1">INDIRECT($A$1&amp;AI$1&amp;$A199)</f>
        <v>0</v>
      </c>
      <c r="AJ199" cm="1">
        <f t="array" aca="1" ref="AJ199" ca="1">INDIRECT($A$1&amp;AJ$1&amp;$A199)</f>
        <v>0</v>
      </c>
      <c r="AK199" t="str" cm="1">
        <f t="array" aca="1" ref="AK199" ca="1">INDIRECT($A$1&amp;AK$1&amp;$A199)</f>
        <v>disponible</v>
      </c>
      <c r="AM199">
        <f t="shared" ca="1" si="29"/>
        <v>0</v>
      </c>
      <c r="AN199">
        <f t="shared" ca="1" si="29"/>
        <v>0</v>
      </c>
      <c r="AO199">
        <f t="shared" ca="1" si="29"/>
        <v>0</v>
      </c>
      <c r="AP199">
        <f t="shared" ca="1" si="29"/>
        <v>0</v>
      </c>
      <c r="AQ199">
        <f t="shared" ca="1" si="29"/>
        <v>0</v>
      </c>
      <c r="AR199">
        <f t="shared" ca="1" si="29"/>
        <v>0</v>
      </c>
      <c r="AS199">
        <f t="shared" ca="1" si="29"/>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0">
        <f t="shared" si="25"/>
        <v>185</v>
      </c>
      <c r="C200" t="str" cm="1">
        <f t="array" aca="1" ref="C200" ca="1">INDIRECT($A$1&amp;C$1&amp;$A200)</f>
        <v>marche_dedougou</v>
      </c>
      <c r="D200">
        <f t="shared" ref="D200:N223" ca="1" si="31">IF(SUM(INDIRECT($A$1&amp;D$1&amp;$A200),INDIRECT($A$1&amp;D$2&amp;$A200),INDIRECT($A$1&amp;D$3&amp;$A200))&gt;0,1,0)</f>
        <v>0</v>
      </c>
      <c r="E200">
        <f t="shared" ca="1" si="31"/>
        <v>0</v>
      </c>
      <c r="F200">
        <f t="shared" ca="1" si="31"/>
        <v>0</v>
      </c>
      <c r="G200">
        <f t="shared" ca="1" si="31"/>
        <v>0</v>
      </c>
      <c r="H200">
        <f t="shared" ca="1" si="31"/>
        <v>0</v>
      </c>
      <c r="I200">
        <f t="shared" ca="1" si="31"/>
        <v>0</v>
      </c>
      <c r="J200">
        <f t="shared" ca="1" si="31"/>
        <v>0</v>
      </c>
      <c r="K200">
        <f t="shared" ca="1" si="31"/>
        <v>0</v>
      </c>
      <c r="L200">
        <f t="shared" ca="1" si="31"/>
        <v>0</v>
      </c>
      <c r="M200">
        <f t="shared" ca="1" si="31"/>
        <v>0</v>
      </c>
      <c r="N200">
        <f t="shared" ca="1" si="31"/>
        <v>0</v>
      </c>
      <c r="P200" cm="1">
        <f t="array" aca="1" ref="P200" ca="1">INDIRECT($A$1&amp;P$1&amp;$A200)</f>
        <v>0</v>
      </c>
      <c r="Q200" cm="1">
        <f t="array" aca="1" ref="Q200" ca="1">INDIRECT($A$1&amp;Q$1&amp;$A200)</f>
        <v>0</v>
      </c>
      <c r="R200" cm="1">
        <f t="array" aca="1" ref="R200" ca="1">INDIRECT($A$1&amp;R$1&amp;$A200)</f>
        <v>0</v>
      </c>
      <c r="S200" t="str" cm="1">
        <f t="array" aca="1" ref="S200" ca="1">INDIRECT($A$1&amp;S$1&amp;$A200)</f>
        <v>disponible</v>
      </c>
      <c r="T200" cm="1">
        <f t="array" aca="1" ref="T200" ca="1">INDIRECT($A$1&amp;T$1&amp;$A200)</f>
        <v>0</v>
      </c>
      <c r="U200" t="str" cm="1">
        <f t="array" aca="1" ref="U200" ca="1">INDIRECT($A$1&amp;U$1&amp;$A200)</f>
        <v>disponible</v>
      </c>
      <c r="V200" t="str" cm="1">
        <f t="array" aca="1" ref="V200" ca="1">INDIRECT($A$1&amp;V$1&amp;$A200)</f>
        <v>disponible</v>
      </c>
      <c r="W200" cm="1">
        <f t="array" aca="1" ref="W200" ca="1">INDIRECT($A$1&amp;W$1&amp;$A200)</f>
        <v>0</v>
      </c>
      <c r="X200" cm="1">
        <f t="array" aca="1" ref="X200" ca="1">INDIRECT($A$1&amp;X$1&amp;$A200)</f>
        <v>0</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cm="1">
        <f t="array" aca="1" ref="AG200" ca="1">INDIRECT($A$1&amp;AG$1&amp;$A200)</f>
        <v>0</v>
      </c>
      <c r="AH200" cm="1">
        <f t="array" aca="1" ref="AH200" ca="1">INDIRECT($A$1&amp;AH$1&amp;$A200)</f>
        <v>0</v>
      </c>
      <c r="AI200" cm="1">
        <f t="array" aca="1" ref="AI200" ca="1">INDIRECT($A$1&amp;AI$1&amp;$A200)</f>
        <v>0</v>
      </c>
      <c r="AJ200" cm="1">
        <f t="array" aca="1" ref="AJ200" ca="1">INDIRECT($A$1&amp;AJ$1&amp;$A200)</f>
        <v>0</v>
      </c>
      <c r="AK200" t="str" cm="1">
        <f t="array" aca="1" ref="AK200" ca="1">INDIRECT($A$1&amp;AK$1&amp;$A200)</f>
        <v>disponible</v>
      </c>
      <c r="AM200">
        <f t="shared" ca="1" si="29"/>
        <v>0</v>
      </c>
      <c r="AN200">
        <f t="shared" ca="1" si="29"/>
        <v>0</v>
      </c>
      <c r="AO200">
        <f t="shared" ca="1" si="29"/>
        <v>0</v>
      </c>
      <c r="AP200">
        <f t="shared" ca="1" si="29"/>
        <v>0</v>
      </c>
      <c r="AQ200">
        <f t="shared" ca="1" si="29"/>
        <v>0</v>
      </c>
      <c r="AR200">
        <f t="shared" ca="1" si="29"/>
        <v>0</v>
      </c>
      <c r="AS200">
        <f t="shared" ca="1" si="29"/>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0">
        <f t="shared" si="25"/>
        <v>186</v>
      </c>
      <c r="C201" t="str" cm="1">
        <f t="array" aca="1" ref="C201" ca="1">INDIRECT($A$1&amp;C$1&amp;$A201)</f>
        <v>marche_dedougou</v>
      </c>
      <c r="D201">
        <f t="shared" ca="1" si="31"/>
        <v>0</v>
      </c>
      <c r="E201">
        <f t="shared" ca="1" si="31"/>
        <v>0</v>
      </c>
      <c r="F201">
        <f t="shared" ca="1" si="31"/>
        <v>0</v>
      </c>
      <c r="G201">
        <f t="shared" ca="1" si="31"/>
        <v>0</v>
      </c>
      <c r="H201">
        <f t="shared" ca="1" si="31"/>
        <v>0</v>
      </c>
      <c r="I201">
        <f t="shared" ca="1" si="31"/>
        <v>1</v>
      </c>
      <c r="J201">
        <f t="shared" ca="1" si="31"/>
        <v>0</v>
      </c>
      <c r="K201">
        <f t="shared" ca="1" si="31"/>
        <v>0</v>
      </c>
      <c r="L201">
        <f t="shared" ca="1" si="31"/>
        <v>0</v>
      </c>
      <c r="M201">
        <f t="shared" ca="1" si="31"/>
        <v>0</v>
      </c>
      <c r="N201">
        <f t="shared" ca="1" si="31"/>
        <v>0</v>
      </c>
      <c r="P201" cm="1">
        <f t="array" aca="1" ref="P201" ca="1">INDIRECT($A$1&amp;P$1&amp;$A201)</f>
        <v>0</v>
      </c>
      <c r="Q201" cm="1">
        <f t="array" aca="1" ref="Q201" ca="1">INDIRECT($A$1&amp;Q$1&amp;$A201)</f>
        <v>0</v>
      </c>
      <c r="R201" cm="1">
        <f t="array" aca="1" ref="R201" ca="1">INDIRECT($A$1&amp;R$1&amp;$A201)</f>
        <v>0</v>
      </c>
      <c r="S201" cm="1">
        <f t="array" aca="1" ref="S201" ca="1">INDIRECT($A$1&amp;S$1&amp;$A201)</f>
        <v>0</v>
      </c>
      <c r="T201" cm="1">
        <f t="array" aca="1" ref="T201" ca="1">INDIRECT($A$1&amp;T$1&amp;$A201)</f>
        <v>0</v>
      </c>
      <c r="U201" cm="1">
        <f t="array" aca="1" ref="U201" ca="1">INDIRECT($A$1&amp;U$1&amp;$A201)</f>
        <v>0</v>
      </c>
      <c r="V201" cm="1">
        <f t="array" aca="1" ref="V201" ca="1">INDIRECT($A$1&amp;V$1&amp;$A201)</f>
        <v>0</v>
      </c>
      <c r="W201" cm="1">
        <f t="array" aca="1" ref="W201" ca="1">INDIRECT($A$1&amp;W$1&amp;$A201)</f>
        <v>0</v>
      </c>
      <c r="X201" cm="1">
        <f t="array" aca="1" ref="X201" ca="1">INDIRECT($A$1&amp;X$1&amp;$A201)</f>
        <v>0</v>
      </c>
      <c r="Y201" t="str" cm="1">
        <f t="array" aca="1" ref="Y201" ca="1">INDIRECT($A$1&amp;Y$1&amp;$A201)</f>
        <v>disponible</v>
      </c>
      <c r="Z201" cm="1">
        <f t="array" aca="1" ref="Z201" ca="1">INDIRECT($A$1&amp;Z$1&amp;$A201)</f>
        <v>0</v>
      </c>
      <c r="AA201" cm="1">
        <f t="array" aca="1" ref="AA201" ca="1">INDIRECT($A$1&amp;AA$1&amp;$A201)</f>
        <v>0</v>
      </c>
      <c r="AB201" cm="1">
        <f t="array" aca="1" ref="AB201" ca="1">INDIRECT($A$1&amp;AB$1&amp;$A201)</f>
        <v>0</v>
      </c>
      <c r="AC201" cm="1">
        <f t="array" aca="1" ref="AC201" ca="1">INDIRECT($A$1&amp;AC$1&amp;$A201)</f>
        <v>0</v>
      </c>
      <c r="AD201" cm="1">
        <f t="array" aca="1" ref="AD201" ca="1">INDIRECT($A$1&amp;AD$1&amp;$A201)</f>
        <v>0</v>
      </c>
      <c r="AE201" cm="1">
        <f t="array" aca="1" ref="AE201" ca="1">INDIRECT($A$1&amp;AE$1&amp;$A201)</f>
        <v>0</v>
      </c>
      <c r="AF201" cm="1">
        <f t="array" aca="1" ref="AF201" ca="1">INDIRECT($A$1&amp;AF$1&amp;$A201)</f>
        <v>0</v>
      </c>
      <c r="AG201" cm="1">
        <f t="array" aca="1" ref="AG201" ca="1">INDIRECT($A$1&amp;AG$1&amp;$A201)</f>
        <v>0</v>
      </c>
      <c r="AH201" cm="1">
        <f t="array" aca="1" ref="AH201" ca="1">INDIRECT($A$1&amp;AH$1&amp;$A201)</f>
        <v>0</v>
      </c>
      <c r="AI201" cm="1">
        <f t="array" aca="1" ref="AI201" ca="1">INDIRECT($A$1&amp;AI$1&amp;$A201)</f>
        <v>0</v>
      </c>
      <c r="AJ201" cm="1">
        <f t="array" aca="1" ref="AJ201" ca="1">INDIRECT($A$1&amp;AJ$1&amp;$A201)</f>
        <v>0</v>
      </c>
      <c r="AK201" cm="1">
        <f t="array" aca="1" ref="AK201" ca="1">INDIRECT($A$1&amp;AK$1&amp;$A201)</f>
        <v>0</v>
      </c>
      <c r="AM201">
        <f t="shared" ca="1" si="29"/>
        <v>0</v>
      </c>
      <c r="AN201">
        <f t="shared" ca="1" si="29"/>
        <v>0</v>
      </c>
      <c r="AO201">
        <f t="shared" ca="1" si="29"/>
        <v>0</v>
      </c>
      <c r="AP201">
        <f t="shared" ca="1" si="29"/>
        <v>0</v>
      </c>
      <c r="AQ201">
        <f t="shared" ca="1" si="29"/>
        <v>0</v>
      </c>
      <c r="AR201">
        <f t="shared" ca="1" si="29"/>
        <v>0</v>
      </c>
      <c r="AS201">
        <f t="shared" ca="1" si="29"/>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0">
        <f t="shared" si="25"/>
        <v>187</v>
      </c>
      <c r="C202" t="str" cm="1">
        <f t="array" aca="1" ref="C202" ca="1">INDIRECT($A$1&amp;C$1&amp;$A202)</f>
        <v>marche_dedougou</v>
      </c>
      <c r="D202">
        <f t="shared" ca="1" si="31"/>
        <v>1</v>
      </c>
      <c r="E202">
        <f t="shared" ca="1" si="31"/>
        <v>0</v>
      </c>
      <c r="F202">
        <f t="shared" ca="1" si="31"/>
        <v>0</v>
      </c>
      <c r="G202">
        <f t="shared" ca="1" si="31"/>
        <v>0</v>
      </c>
      <c r="H202">
        <f t="shared" ca="1" si="31"/>
        <v>0</v>
      </c>
      <c r="I202">
        <f t="shared" ca="1" si="31"/>
        <v>0</v>
      </c>
      <c r="J202">
        <f t="shared" ca="1" si="31"/>
        <v>0</v>
      </c>
      <c r="K202">
        <f t="shared" ca="1" si="31"/>
        <v>0</v>
      </c>
      <c r="L202">
        <f t="shared" ca="1" si="31"/>
        <v>0</v>
      </c>
      <c r="M202">
        <f t="shared" ca="1" si="31"/>
        <v>0</v>
      </c>
      <c r="N202">
        <f t="shared" ca="1" si="31"/>
        <v>0</v>
      </c>
      <c r="P202" cm="1">
        <f t="array" aca="1" ref="P202" ca="1">INDIRECT($A$1&amp;P$1&amp;$A202)</f>
        <v>0</v>
      </c>
      <c r="Q202" cm="1">
        <f t="array" aca="1" ref="Q202" ca="1">INDIRECT($A$1&amp;Q$1&amp;$A202)</f>
        <v>0</v>
      </c>
      <c r="R202" cm="1">
        <f t="array" aca="1" ref="R202" ca="1">INDIRECT($A$1&amp;R$1&amp;$A202)</f>
        <v>0</v>
      </c>
      <c r="S202" cm="1">
        <f t="array" aca="1" ref="S202" ca="1">INDIRECT($A$1&amp;S$1&amp;$A202)</f>
        <v>0</v>
      </c>
      <c r="T202" cm="1">
        <f t="array" aca="1" ref="T202" ca="1">INDIRECT($A$1&amp;T$1&amp;$A202)</f>
        <v>0</v>
      </c>
      <c r="U202" cm="1">
        <f t="array" aca="1" ref="U202" ca="1">INDIRECT($A$1&amp;U$1&amp;$A202)</f>
        <v>0</v>
      </c>
      <c r="V202" cm="1">
        <f t="array" aca="1" ref="V202" ca="1">INDIRECT($A$1&amp;V$1&amp;$A202)</f>
        <v>0</v>
      </c>
      <c r="W202" t="str" cm="1">
        <f t="array" aca="1" ref="W202" ca="1">INDIRECT($A$1&amp;W$1&amp;$A202)</f>
        <v>disponible</v>
      </c>
      <c r="X202" t="str" cm="1">
        <f t="array" aca="1" ref="X202" ca="1">INDIRECT($A$1&amp;X$1&amp;$A202)</f>
        <v>disponible</v>
      </c>
      <c r="Y202" cm="1">
        <f t="array" aca="1" ref="Y202" ca="1">INDIRECT($A$1&amp;Y$1&amp;$A202)</f>
        <v>0</v>
      </c>
      <c r="Z202" cm="1">
        <f t="array" aca="1" ref="Z202" ca="1">INDIRECT($A$1&amp;Z$1&amp;$A202)</f>
        <v>0</v>
      </c>
      <c r="AA202" cm="1">
        <f t="array" aca="1" ref="AA202" ca="1">INDIRECT($A$1&amp;AA$1&amp;$A202)</f>
        <v>0</v>
      </c>
      <c r="AB202" cm="1">
        <f t="array" aca="1" ref="AB202" ca="1">INDIRECT($A$1&amp;AB$1&amp;$A202)</f>
        <v>0</v>
      </c>
      <c r="AC202" cm="1">
        <f t="array" aca="1" ref="AC202" ca="1">INDIRECT($A$1&amp;AC$1&amp;$A202)</f>
        <v>0</v>
      </c>
      <c r="AD202" cm="1">
        <f t="array" aca="1" ref="AD202" ca="1">INDIRECT($A$1&amp;AD$1&amp;$A202)</f>
        <v>0</v>
      </c>
      <c r="AE202" cm="1">
        <f t="array" aca="1" ref="AE202" ca="1">INDIRECT($A$1&amp;AE$1&amp;$A202)</f>
        <v>0</v>
      </c>
      <c r="AF202" cm="1">
        <f t="array" aca="1" ref="AF202" ca="1">INDIRECT($A$1&amp;AF$1&amp;$A202)</f>
        <v>0</v>
      </c>
      <c r="AG202" cm="1">
        <f t="array" aca="1" ref="AG202" ca="1">INDIRECT($A$1&amp;AG$1&amp;$A202)</f>
        <v>0</v>
      </c>
      <c r="AH202" cm="1">
        <f t="array" aca="1" ref="AH202" ca="1">INDIRECT($A$1&amp;AH$1&amp;$A202)</f>
        <v>0</v>
      </c>
      <c r="AI202" cm="1">
        <f t="array" aca="1" ref="AI202" ca="1">INDIRECT($A$1&amp;AI$1&amp;$A202)</f>
        <v>0</v>
      </c>
      <c r="AJ202" cm="1">
        <f t="array" aca="1" ref="AJ202" ca="1">INDIRECT($A$1&amp;AJ$1&amp;$A202)</f>
        <v>0</v>
      </c>
      <c r="AK202" cm="1">
        <f t="array" aca="1" ref="AK202" ca="1">INDIRECT($A$1&amp;AK$1&amp;$A202)</f>
        <v>0</v>
      </c>
      <c r="AM202">
        <f t="shared" ca="1" si="29"/>
        <v>0</v>
      </c>
      <c r="AN202">
        <f t="shared" ca="1" si="29"/>
        <v>0</v>
      </c>
      <c r="AO202">
        <f t="shared" ca="1" si="29"/>
        <v>0</v>
      </c>
      <c r="AP202">
        <f t="shared" ca="1" si="29"/>
        <v>0</v>
      </c>
      <c r="AQ202">
        <f t="shared" ca="1" si="29"/>
        <v>0</v>
      </c>
      <c r="AR202">
        <f t="shared" ca="1" si="29"/>
        <v>0</v>
      </c>
      <c r="AS202">
        <f t="shared" ca="1" si="29"/>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0">
        <f t="shared" si="25"/>
        <v>188</v>
      </c>
      <c r="C203" t="str" cm="1">
        <f t="array" aca="1" ref="C203" ca="1">INDIRECT($A$1&amp;C$1&amp;$A203)</f>
        <v>marche_dedougou</v>
      </c>
      <c r="D203">
        <f t="shared" ca="1" si="31"/>
        <v>0</v>
      </c>
      <c r="E203">
        <f t="shared" ca="1" si="31"/>
        <v>0</v>
      </c>
      <c r="F203">
        <f t="shared" ca="1" si="31"/>
        <v>0</v>
      </c>
      <c r="G203">
        <f t="shared" ca="1" si="31"/>
        <v>0</v>
      </c>
      <c r="H203">
        <f t="shared" ca="1" si="31"/>
        <v>0</v>
      </c>
      <c r="I203">
        <f t="shared" ca="1" si="31"/>
        <v>1</v>
      </c>
      <c r="J203">
        <f t="shared" ca="1" si="31"/>
        <v>0</v>
      </c>
      <c r="K203">
        <f t="shared" ca="1" si="31"/>
        <v>0</v>
      </c>
      <c r="L203">
        <f t="shared" ca="1" si="31"/>
        <v>0</v>
      </c>
      <c r="M203">
        <f t="shared" ca="1" si="31"/>
        <v>0</v>
      </c>
      <c r="N203">
        <f t="shared" ca="1" si="31"/>
        <v>0</v>
      </c>
      <c r="P203" cm="1">
        <f t="array" aca="1" ref="P203" ca="1">INDIRECT($A$1&amp;P$1&amp;$A203)</f>
        <v>0</v>
      </c>
      <c r="Q203" cm="1">
        <f t="array" aca="1" ref="Q203" ca="1">INDIRECT($A$1&amp;Q$1&amp;$A203)</f>
        <v>0</v>
      </c>
      <c r="R203" t="str" cm="1">
        <f t="array" aca="1" ref="R203" ca="1">INDIRECT($A$1&amp;R$1&amp;$A203)</f>
        <v>disponible</v>
      </c>
      <c r="S203" cm="1">
        <f t="array" aca="1" ref="S203" ca="1">INDIRECT($A$1&amp;S$1&amp;$A203)</f>
        <v>0</v>
      </c>
      <c r="T203" cm="1">
        <f t="array" aca="1" ref="T203" ca="1">INDIRECT($A$1&amp;T$1&amp;$A203)</f>
        <v>0</v>
      </c>
      <c r="U203" cm="1">
        <f t="array" aca="1" ref="U203" ca="1">INDIRECT($A$1&amp;U$1&amp;$A203)</f>
        <v>0</v>
      </c>
      <c r="V203" cm="1">
        <f t="array" aca="1" ref="V203" ca="1">INDIRECT($A$1&amp;V$1&amp;$A203)</f>
        <v>0</v>
      </c>
      <c r="W203" cm="1">
        <f t="array" aca="1" ref="W203" ca="1">INDIRECT($A$1&amp;W$1&amp;$A203)</f>
        <v>0</v>
      </c>
      <c r="X203" cm="1">
        <f t="array" aca="1" ref="X203" ca="1">INDIRECT($A$1&amp;X$1&amp;$A203)</f>
        <v>0</v>
      </c>
      <c r="Y203" t="str" cm="1">
        <f t="array" aca="1" ref="Y203" ca="1">INDIRECT($A$1&amp;Y$1&amp;$A203)</f>
        <v>disponible</v>
      </c>
      <c r="Z203" cm="1">
        <f t="array" aca="1" ref="Z203" ca="1">INDIRECT($A$1&amp;Z$1&amp;$A203)</f>
        <v>0</v>
      </c>
      <c r="AA203" cm="1">
        <f t="array" aca="1" ref="AA203" ca="1">INDIRECT($A$1&amp;AA$1&amp;$A203)</f>
        <v>0</v>
      </c>
      <c r="AB203" cm="1">
        <f t="array" aca="1" ref="AB203" ca="1">INDIRECT($A$1&amp;AB$1&amp;$A203)</f>
        <v>0</v>
      </c>
      <c r="AC203" cm="1">
        <f t="array" aca="1" ref="AC203" ca="1">INDIRECT($A$1&amp;AC$1&amp;$A203)</f>
        <v>0</v>
      </c>
      <c r="AD203" cm="1">
        <f t="array" aca="1" ref="AD203" ca="1">INDIRECT($A$1&amp;AD$1&amp;$A203)</f>
        <v>0</v>
      </c>
      <c r="AE203" cm="1">
        <f t="array" aca="1" ref="AE203" ca="1">INDIRECT($A$1&amp;AE$1&amp;$A203)</f>
        <v>0</v>
      </c>
      <c r="AF203" cm="1">
        <f t="array" aca="1" ref="AF203" ca="1">INDIRECT($A$1&amp;AF$1&amp;$A203)</f>
        <v>0</v>
      </c>
      <c r="AG203" cm="1">
        <f t="array" aca="1" ref="AG203" ca="1">INDIRECT($A$1&amp;AG$1&amp;$A203)</f>
        <v>0</v>
      </c>
      <c r="AH203" cm="1">
        <f t="array" aca="1" ref="AH203" ca="1">INDIRECT($A$1&amp;AH$1&amp;$A203)</f>
        <v>0</v>
      </c>
      <c r="AI203" cm="1">
        <f t="array" aca="1" ref="AI203" ca="1">INDIRECT($A$1&amp;AI$1&amp;$A203)</f>
        <v>0</v>
      </c>
      <c r="AJ203" cm="1">
        <f t="array" aca="1" ref="AJ203" ca="1">INDIRECT($A$1&amp;AJ$1&amp;$A203)</f>
        <v>0</v>
      </c>
      <c r="AK203" cm="1">
        <f t="array" aca="1" ref="AK203" ca="1">INDIRECT($A$1&amp;AK$1&amp;$A203)</f>
        <v>0</v>
      </c>
      <c r="AM203">
        <f t="shared" ca="1" si="29"/>
        <v>0</v>
      </c>
      <c r="AN203">
        <f t="shared" ca="1" si="29"/>
        <v>0</v>
      </c>
      <c r="AO203">
        <f t="shared" ca="1" si="29"/>
        <v>0</v>
      </c>
      <c r="AP203">
        <f t="shared" ca="1" si="29"/>
        <v>0</v>
      </c>
      <c r="AQ203">
        <f t="shared" ca="1" si="29"/>
        <v>0</v>
      </c>
      <c r="AR203">
        <f t="shared" ca="1" si="29"/>
        <v>0</v>
      </c>
      <c r="AS203">
        <f t="shared" ca="1" si="29"/>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0">
        <f t="shared" si="25"/>
        <v>189</v>
      </c>
      <c r="C204" t="str" cm="1">
        <f t="array" aca="1" ref="C204" ca="1">INDIRECT($A$1&amp;C$1&amp;$A204)</f>
        <v>marche_bogande</v>
      </c>
      <c r="D204">
        <f t="shared" ca="1" si="31"/>
        <v>0</v>
      </c>
      <c r="E204">
        <f t="shared" ca="1" si="31"/>
        <v>0</v>
      </c>
      <c r="F204">
        <f t="shared" ca="1" si="31"/>
        <v>0</v>
      </c>
      <c r="G204">
        <f t="shared" ca="1" si="31"/>
        <v>0</v>
      </c>
      <c r="H204">
        <f t="shared" ca="1" si="31"/>
        <v>1</v>
      </c>
      <c r="I204">
        <f t="shared" ca="1" si="31"/>
        <v>0</v>
      </c>
      <c r="J204">
        <f t="shared" ca="1" si="31"/>
        <v>1</v>
      </c>
      <c r="K204">
        <f t="shared" ca="1" si="31"/>
        <v>1</v>
      </c>
      <c r="L204">
        <f t="shared" ca="1" si="31"/>
        <v>0</v>
      </c>
      <c r="M204">
        <f t="shared" ca="1" si="31"/>
        <v>1</v>
      </c>
      <c r="N204">
        <f t="shared" ca="1" si="31"/>
        <v>0</v>
      </c>
      <c r="P204" t="str" cm="1">
        <f t="array" aca="1" ref="P204" ca="1">INDIRECT($A$1&amp;P$1&amp;$A204)</f>
        <v>disponible</v>
      </c>
      <c r="Q204" t="str" cm="1">
        <f t="array" aca="1" ref="Q204" ca="1">INDIRECT($A$1&amp;Q$1&amp;$A204)</f>
        <v>nondisponible</v>
      </c>
      <c r="R204" t="str" cm="1">
        <f t="array" aca="1" ref="R204" ca="1">INDIRECT($A$1&amp;R$1&amp;$A204)</f>
        <v>nondisponible</v>
      </c>
      <c r="S204" t="str" cm="1">
        <f t="array" aca="1" ref="S204" ca="1">INDIRECT($A$1&amp;S$1&amp;$A204)</f>
        <v>disponible</v>
      </c>
      <c r="T204" t="str" cm="1">
        <f t="array" aca="1" ref="T204" ca="1">INDIRECT($A$1&amp;T$1&amp;$A204)</f>
        <v>nondisponible</v>
      </c>
      <c r="U204" t="str" cm="1">
        <f t="array" aca="1" ref="U204" ca="1">INDIRECT($A$1&amp;U$1&amp;$A204)</f>
        <v>disponible</v>
      </c>
      <c r="V204" t="str" cm="1">
        <f t="array" aca="1" ref="V204" ca="1">INDIRECT($A$1&amp;V$1&amp;$A204)</f>
        <v>disponible</v>
      </c>
      <c r="W204" t="str" cm="1">
        <f t="array" aca="1" ref="W204" ca="1">INDIRECT($A$1&amp;W$1&amp;$A204)</f>
        <v>nondisponible</v>
      </c>
      <c r="X204" t="str" cm="1">
        <f t="array" aca="1" ref="X204" ca="1">INDIRECT($A$1&amp;X$1&amp;$A204)</f>
        <v>nondisponible</v>
      </c>
      <c r="Y204" t="str" cm="1">
        <f t="array" aca="1" ref="Y204" ca="1">INDIRECT($A$1&amp;Y$1&amp;$A204)</f>
        <v>disponible</v>
      </c>
      <c r="Z204" t="str" cm="1">
        <f t="array" aca="1" ref="Z204" ca="1">INDIRECT($A$1&amp;Z$1&amp;$A204)</f>
        <v>nondisponible</v>
      </c>
      <c r="AA204" t="str" cm="1">
        <f t="array" aca="1" ref="AA204" ca="1">INDIRECT($A$1&amp;AA$1&amp;$A204)</f>
        <v>nondisponible</v>
      </c>
      <c r="AB204" t="str" cm="1">
        <f t="array" aca="1" ref="AB204" ca="1">INDIRECT($A$1&amp;AB$1&amp;$A204)</f>
        <v>nondisponible</v>
      </c>
      <c r="AC204" t="str" cm="1">
        <f t="array" aca="1" ref="AC204" ca="1">INDIRECT($A$1&amp;AC$1&amp;$A204)</f>
        <v>disponible</v>
      </c>
      <c r="AD204" t="str" cm="1">
        <f t="array" aca="1" ref="AD204" ca="1">INDIRECT($A$1&amp;AD$1&amp;$A204)</f>
        <v>nondisponible</v>
      </c>
      <c r="AE204" t="str" cm="1">
        <f t="array" aca="1" ref="AE204" ca="1">INDIRECT($A$1&amp;AE$1&amp;$A204)</f>
        <v>nondisponible</v>
      </c>
      <c r="AF204" t="str" cm="1">
        <f t="array" aca="1" ref="AF204" ca="1">INDIRECT($A$1&amp;AF$1&amp;$A204)</f>
        <v>disponible</v>
      </c>
      <c r="AG204" t="str" cm="1">
        <f t="array" aca="1" ref="AG204" ca="1">INDIRECT($A$1&amp;AG$1&amp;$A204)</f>
        <v>disponible</v>
      </c>
      <c r="AH204" t="str" cm="1">
        <f t="array" aca="1" ref="AH204" ca="1">INDIRECT($A$1&amp;AH$1&amp;$A204)</f>
        <v>nondisponible</v>
      </c>
      <c r="AI204" t="str" cm="1">
        <f t="array" aca="1" ref="AI204" ca="1">INDIRECT($A$1&amp;AI$1&amp;$A204)</f>
        <v>nondisponible</v>
      </c>
      <c r="AJ204" t="str" cm="1">
        <f t="array" aca="1" ref="AJ204" ca="1">INDIRECT($A$1&amp;AJ$1&amp;$A204)</f>
        <v>nondisponible</v>
      </c>
      <c r="AK204" t="str" cm="1">
        <f t="array" aca="1" ref="AK204" ca="1">INDIRECT($A$1&amp;AK$1&amp;$A204)</f>
        <v>nondisponible</v>
      </c>
      <c r="AM204">
        <f t="shared" ca="1" si="29"/>
        <v>0</v>
      </c>
      <c r="AN204">
        <f t="shared" ca="1" si="29"/>
        <v>0</v>
      </c>
      <c r="AO204">
        <f t="shared" ca="1" si="29"/>
        <v>0</v>
      </c>
      <c r="AP204">
        <f t="shared" ca="1" si="29"/>
        <v>0</v>
      </c>
      <c r="AQ204">
        <f t="shared" ca="1" si="29"/>
        <v>0</v>
      </c>
      <c r="AR204">
        <f t="shared" ca="1" si="29"/>
        <v>0</v>
      </c>
      <c r="AS204">
        <f t="shared" ca="1" si="29"/>
        <v>0</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0">
        <f t="shared" si="25"/>
        <v>190</v>
      </c>
      <c r="C205" t="str" cm="1">
        <f t="array" aca="1" ref="C205" ca="1">INDIRECT($A$1&amp;C$1&amp;$A205)</f>
        <v>marche_bogande</v>
      </c>
      <c r="D205">
        <f t="shared" ca="1" si="31"/>
        <v>1</v>
      </c>
      <c r="E205">
        <f t="shared" ca="1" si="31"/>
        <v>0</v>
      </c>
      <c r="F205">
        <f t="shared" ca="1" si="31"/>
        <v>0</v>
      </c>
      <c r="G205">
        <f t="shared" ca="1" si="31"/>
        <v>0</v>
      </c>
      <c r="H205">
        <f t="shared" ca="1" si="31"/>
        <v>1</v>
      </c>
      <c r="I205">
        <f t="shared" ca="1" si="31"/>
        <v>1</v>
      </c>
      <c r="J205">
        <f t="shared" ca="1" si="31"/>
        <v>1</v>
      </c>
      <c r="K205">
        <f t="shared" ca="1" si="31"/>
        <v>1</v>
      </c>
      <c r="L205">
        <f t="shared" ca="1" si="31"/>
        <v>0</v>
      </c>
      <c r="M205">
        <f t="shared" ca="1" si="31"/>
        <v>0</v>
      </c>
      <c r="N205">
        <f t="shared" ca="1" si="31"/>
        <v>0</v>
      </c>
      <c r="P205" t="str" cm="1">
        <f t="array" aca="1" ref="P205" ca="1">INDIRECT($A$1&amp;P$1&amp;$A205)</f>
        <v>disponible</v>
      </c>
      <c r="Q205" t="str" cm="1">
        <f t="array" aca="1" ref="Q205" ca="1">INDIRECT($A$1&amp;Q$1&amp;$A205)</f>
        <v>nondisponible</v>
      </c>
      <c r="R205" t="str" cm="1">
        <f t="array" aca="1" ref="R205" ca="1">INDIRECT($A$1&amp;R$1&amp;$A205)</f>
        <v>disponible</v>
      </c>
      <c r="S205" t="str" cm="1">
        <f t="array" aca="1" ref="S205" ca="1">INDIRECT($A$1&amp;S$1&amp;$A205)</f>
        <v>disponible</v>
      </c>
      <c r="T205" t="str" cm="1">
        <f t="array" aca="1" ref="T205" ca="1">INDIRECT($A$1&amp;T$1&amp;$A205)</f>
        <v>nondisponible</v>
      </c>
      <c r="U205" t="str" cm="1">
        <f t="array" aca="1" ref="U205" ca="1">INDIRECT($A$1&amp;U$1&amp;$A205)</f>
        <v>disponible</v>
      </c>
      <c r="V205" t="str" cm="1">
        <f t="array" aca="1" ref="V205" ca="1">INDIRECT($A$1&amp;V$1&amp;$A205)</f>
        <v>disponible</v>
      </c>
      <c r="W205" cm="1">
        <f t="array" aca="1" ref="W205" ca="1">INDIRECT($A$1&amp;W$1&amp;$A205)</f>
        <v>0</v>
      </c>
      <c r="X205" t="str" cm="1">
        <f t="array" aca="1" ref="X205" ca="1">INDIRECT($A$1&amp;X$1&amp;$A205)</f>
        <v>nondisponible</v>
      </c>
      <c r="Y205" cm="1">
        <f t="array" aca="1" ref="Y205" ca="1">INDIRECT($A$1&amp;Y$1&amp;$A205)</f>
        <v>0</v>
      </c>
      <c r="Z205" t="str" cm="1">
        <f t="array" aca="1" ref="Z205" ca="1">INDIRECT($A$1&amp;Z$1&amp;$A205)</f>
        <v>disponible</v>
      </c>
      <c r="AA205" t="str" cm="1">
        <f t="array" aca="1" ref="AA205" ca="1">INDIRECT($A$1&amp;AA$1&amp;$A205)</f>
        <v>disponible</v>
      </c>
      <c r="AB205" t="str" cm="1">
        <f t="array" aca="1" ref="AB205" ca="1">INDIRECT($A$1&amp;AB$1&amp;$A205)</f>
        <v>nondisponible</v>
      </c>
      <c r="AC205" t="str" cm="1">
        <f t="array" aca="1" ref="AC205" ca="1">INDIRECT($A$1&amp;AC$1&amp;$A205)</f>
        <v>disponible</v>
      </c>
      <c r="AD205" t="str" cm="1">
        <f t="array" aca="1" ref="AD205" ca="1">INDIRECT($A$1&amp;AD$1&amp;$A205)</f>
        <v>nondisponible</v>
      </c>
      <c r="AE205" t="str" cm="1">
        <f t="array" aca="1" ref="AE205" ca="1">INDIRECT($A$1&amp;AE$1&amp;$A205)</f>
        <v>nondisponible</v>
      </c>
      <c r="AF205" t="str" cm="1">
        <f t="array" aca="1" ref="AF205" ca="1">INDIRECT($A$1&amp;AF$1&amp;$A205)</f>
        <v>disponible</v>
      </c>
      <c r="AG205" t="str" cm="1">
        <f t="array" aca="1" ref="AG205" ca="1">INDIRECT($A$1&amp;AG$1&amp;$A205)</f>
        <v>disponible</v>
      </c>
      <c r="AH205" t="str" cm="1">
        <f t="array" aca="1" ref="AH205" ca="1">INDIRECT($A$1&amp;AH$1&amp;$A205)</f>
        <v>nondisponible</v>
      </c>
      <c r="AI205" cm="1">
        <f t="array" aca="1" ref="AI205" ca="1">INDIRECT($A$1&amp;AI$1&amp;$A205)</f>
        <v>0</v>
      </c>
      <c r="AJ205" cm="1">
        <f t="array" aca="1" ref="AJ205" ca="1">INDIRECT($A$1&amp;AJ$1&amp;$A205)</f>
        <v>0</v>
      </c>
      <c r="AK205" t="str" cm="1">
        <f t="array" aca="1" ref="AK205" ca="1">INDIRECT($A$1&amp;AK$1&amp;$A205)</f>
        <v>disponible</v>
      </c>
      <c r="AM205">
        <f t="shared" ca="1" si="29"/>
        <v>0</v>
      </c>
      <c r="AN205">
        <f t="shared" ca="1" si="29"/>
        <v>0</v>
      </c>
      <c r="AO205">
        <f t="shared" ca="1" si="29"/>
        <v>0</v>
      </c>
      <c r="AP205">
        <f t="shared" ca="1" si="29"/>
        <v>0</v>
      </c>
      <c r="AQ205">
        <f t="shared" ca="1" si="29"/>
        <v>0</v>
      </c>
      <c r="AR205">
        <f t="shared" ca="1" si="29"/>
        <v>0</v>
      </c>
      <c r="AS205">
        <f t="shared" ca="1" si="29"/>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0">
        <f t="shared" si="25"/>
        <v>191</v>
      </c>
      <c r="C206" t="str" cm="1">
        <f t="array" aca="1" ref="C206" ca="1">INDIRECT($A$1&amp;C$1&amp;$A206)</f>
        <v>marche_bogande</v>
      </c>
      <c r="D206">
        <f t="shared" ca="1" si="31"/>
        <v>0</v>
      </c>
      <c r="E206">
        <f t="shared" ca="1" si="31"/>
        <v>0</v>
      </c>
      <c r="F206">
        <f t="shared" ca="1" si="31"/>
        <v>0</v>
      </c>
      <c r="G206">
        <f t="shared" ca="1" si="31"/>
        <v>0</v>
      </c>
      <c r="H206">
        <f t="shared" ca="1" si="31"/>
        <v>1</v>
      </c>
      <c r="I206">
        <f t="shared" ca="1" si="31"/>
        <v>1</v>
      </c>
      <c r="J206">
        <f t="shared" ca="1" si="31"/>
        <v>1</v>
      </c>
      <c r="K206">
        <f t="shared" ca="1" si="31"/>
        <v>1</v>
      </c>
      <c r="L206">
        <f t="shared" ca="1" si="31"/>
        <v>0</v>
      </c>
      <c r="M206">
        <f t="shared" ca="1" si="31"/>
        <v>0</v>
      </c>
      <c r="N206">
        <f t="shared" ca="1" si="31"/>
        <v>0</v>
      </c>
      <c r="P206" t="str" cm="1">
        <f t="array" aca="1" ref="P206" ca="1">INDIRECT($A$1&amp;P$1&amp;$A206)</f>
        <v>disponible</v>
      </c>
      <c r="Q206" t="str" cm="1">
        <f t="array" aca="1" ref="Q206" ca="1">INDIRECT($A$1&amp;Q$1&amp;$A206)</f>
        <v>nondisponible</v>
      </c>
      <c r="R206" t="str" cm="1">
        <f t="array" aca="1" ref="R206" ca="1">INDIRECT($A$1&amp;R$1&amp;$A206)</f>
        <v>disponible</v>
      </c>
      <c r="S206" t="str" cm="1">
        <f t="array" aca="1" ref="S206" ca="1">INDIRECT($A$1&amp;S$1&amp;$A206)</f>
        <v>disponible</v>
      </c>
      <c r="T206" t="str" cm="1">
        <f t="array" aca="1" ref="T206" ca="1">INDIRECT($A$1&amp;T$1&amp;$A206)</f>
        <v>nondisponible</v>
      </c>
      <c r="U206" t="str" cm="1">
        <f t="array" aca="1" ref="U206" ca="1">INDIRECT($A$1&amp;U$1&amp;$A206)</f>
        <v>disponible</v>
      </c>
      <c r="V206" t="str" cm="1">
        <f t="array" aca="1" ref="V206" ca="1">INDIRECT($A$1&amp;V$1&amp;$A206)</f>
        <v>disponible</v>
      </c>
      <c r="W206" cm="1">
        <f t="array" aca="1" ref="W206" ca="1">INDIRECT($A$1&amp;W$1&amp;$A206)</f>
        <v>0</v>
      </c>
      <c r="X206" cm="1">
        <f t="array" aca="1" ref="X206" ca="1">INDIRECT($A$1&amp;X$1&amp;$A206)</f>
        <v>0</v>
      </c>
      <c r="Y206" cm="1">
        <f t="array" aca="1" ref="Y206" ca="1">INDIRECT($A$1&amp;Y$1&amp;$A206)</f>
        <v>0</v>
      </c>
      <c r="Z206" cm="1">
        <f t="array" aca="1" ref="Z206" ca="1">INDIRECT($A$1&amp;Z$1&amp;$A206)</f>
        <v>0</v>
      </c>
      <c r="AA206" cm="1">
        <f t="array" aca="1" ref="AA206" ca="1">INDIRECT($A$1&amp;AA$1&amp;$A206)</f>
        <v>0</v>
      </c>
      <c r="AB206" cm="1">
        <f t="array" aca="1" ref="AB206" ca="1">INDIRECT($A$1&amp;AB$1&amp;$A206)</f>
        <v>0</v>
      </c>
      <c r="AC206" cm="1">
        <f t="array" aca="1" ref="AC206" ca="1">INDIRECT($A$1&amp;AC$1&amp;$A206)</f>
        <v>0</v>
      </c>
      <c r="AD206" cm="1">
        <f t="array" aca="1" ref="AD206" ca="1">INDIRECT($A$1&amp;AD$1&amp;$A206)</f>
        <v>0</v>
      </c>
      <c r="AE206" cm="1">
        <f t="array" aca="1" ref="AE206" ca="1">INDIRECT($A$1&amp;AE$1&amp;$A206)</f>
        <v>0</v>
      </c>
      <c r="AF206" t="str" cm="1">
        <f t="array" aca="1" ref="AF206" ca="1">INDIRECT($A$1&amp;AF$1&amp;$A206)</f>
        <v>disponible</v>
      </c>
      <c r="AG206" t="str" cm="1">
        <f t="array" aca="1" ref="AG206" ca="1">INDIRECT($A$1&amp;AG$1&amp;$A206)</f>
        <v>disponible</v>
      </c>
      <c r="AH206" cm="1">
        <f t="array" aca="1" ref="AH206" ca="1">INDIRECT($A$1&amp;AH$1&amp;$A206)</f>
        <v>0</v>
      </c>
      <c r="AI206" t="str" cm="1">
        <f t="array" aca="1" ref="AI206" ca="1">INDIRECT($A$1&amp;AI$1&amp;$A206)</f>
        <v>disponible</v>
      </c>
      <c r="AJ206" t="str" cm="1">
        <f t="array" aca="1" ref="AJ206" ca="1">INDIRECT($A$1&amp;AJ$1&amp;$A206)</f>
        <v>disponible</v>
      </c>
      <c r="AK206" t="str" cm="1">
        <f t="array" aca="1" ref="AK206" ca="1">INDIRECT($A$1&amp;AK$1&amp;$A206)</f>
        <v>disponible</v>
      </c>
      <c r="AM206">
        <f t="shared" ca="1" si="29"/>
        <v>0</v>
      </c>
      <c r="AN206">
        <f t="shared" ca="1" si="29"/>
        <v>0</v>
      </c>
      <c r="AO206">
        <f t="shared" ca="1" si="29"/>
        <v>0</v>
      </c>
      <c r="AP206">
        <f t="shared" ca="1" si="29"/>
        <v>0</v>
      </c>
      <c r="AQ206">
        <f t="shared" ca="1" si="29"/>
        <v>0</v>
      </c>
      <c r="AR206">
        <f t="shared" ca="1" si="29"/>
        <v>0</v>
      </c>
      <c r="AS206">
        <f t="shared" ca="1" si="29"/>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0">
        <f t="shared" si="25"/>
        <v>192</v>
      </c>
      <c r="C207" t="str" cm="1">
        <f t="array" aca="1" ref="C207" ca="1">INDIRECT($A$1&amp;C$1&amp;$A207)</f>
        <v>marche_bogande</v>
      </c>
      <c r="D207">
        <f t="shared" ca="1" si="31"/>
        <v>0</v>
      </c>
      <c r="E207">
        <f t="shared" ca="1" si="31"/>
        <v>0</v>
      </c>
      <c r="F207">
        <f t="shared" ca="1" si="31"/>
        <v>0</v>
      </c>
      <c r="G207">
        <f t="shared" ca="1" si="31"/>
        <v>0</v>
      </c>
      <c r="H207">
        <f t="shared" ca="1" si="31"/>
        <v>1</v>
      </c>
      <c r="I207">
        <f t="shared" ca="1" si="31"/>
        <v>1</v>
      </c>
      <c r="J207">
        <f t="shared" ca="1" si="31"/>
        <v>1</v>
      </c>
      <c r="K207">
        <f t="shared" ca="1" si="31"/>
        <v>1</v>
      </c>
      <c r="L207">
        <f t="shared" ca="1" si="31"/>
        <v>0</v>
      </c>
      <c r="M207">
        <f t="shared" ca="1" si="31"/>
        <v>0</v>
      </c>
      <c r="N207">
        <f t="shared" ca="1" si="31"/>
        <v>0</v>
      </c>
      <c r="P207" t="str" cm="1">
        <f t="array" aca="1" ref="P207" ca="1">INDIRECT($A$1&amp;P$1&amp;$A207)</f>
        <v>disponible</v>
      </c>
      <c r="Q207" t="str" cm="1">
        <f t="array" aca="1" ref="Q207" ca="1">INDIRECT($A$1&amp;Q$1&amp;$A207)</f>
        <v>nondisponible</v>
      </c>
      <c r="R207" t="str" cm="1">
        <f t="array" aca="1" ref="R207" ca="1">INDIRECT($A$1&amp;R$1&amp;$A207)</f>
        <v>disponible</v>
      </c>
      <c r="S207" t="str" cm="1">
        <f t="array" aca="1" ref="S207" ca="1">INDIRECT($A$1&amp;S$1&amp;$A207)</f>
        <v>disponible</v>
      </c>
      <c r="T207" t="str" cm="1">
        <f t="array" aca="1" ref="T207" ca="1">INDIRECT($A$1&amp;T$1&amp;$A207)</f>
        <v>nondisponible</v>
      </c>
      <c r="U207" t="str" cm="1">
        <f t="array" aca="1" ref="U207" ca="1">INDIRECT($A$1&amp;U$1&amp;$A207)</f>
        <v>disponible</v>
      </c>
      <c r="V207" t="str" cm="1">
        <f t="array" aca="1" ref="V207" ca="1">INDIRECT($A$1&amp;V$1&amp;$A207)</f>
        <v>disponible</v>
      </c>
      <c r="W207" cm="1">
        <f t="array" aca="1" ref="W207" ca="1">INDIRECT($A$1&amp;W$1&amp;$A207)</f>
        <v>0</v>
      </c>
      <c r="X207" cm="1">
        <f t="array" aca="1" ref="X207" ca="1">INDIRECT($A$1&amp;X$1&amp;$A207)</f>
        <v>0</v>
      </c>
      <c r="Y207" cm="1">
        <f t="array" aca="1" ref="Y207" ca="1">INDIRECT($A$1&amp;Y$1&amp;$A207)</f>
        <v>0</v>
      </c>
      <c r="Z207" cm="1">
        <f t="array" aca="1" ref="Z207" ca="1">INDIRECT($A$1&amp;Z$1&amp;$A207)</f>
        <v>0</v>
      </c>
      <c r="AA207" cm="1">
        <f t="array" aca="1" ref="AA207" ca="1">INDIRECT($A$1&amp;AA$1&amp;$A207)</f>
        <v>0</v>
      </c>
      <c r="AB207" cm="1">
        <f t="array" aca="1" ref="AB207" ca="1">INDIRECT($A$1&amp;AB$1&amp;$A207)</f>
        <v>0</v>
      </c>
      <c r="AC207" cm="1">
        <f t="array" aca="1" ref="AC207" ca="1">INDIRECT($A$1&amp;AC$1&amp;$A207)</f>
        <v>0</v>
      </c>
      <c r="AD207" cm="1">
        <f t="array" aca="1" ref="AD207" ca="1">INDIRECT($A$1&amp;AD$1&amp;$A207)</f>
        <v>0</v>
      </c>
      <c r="AE207" cm="1">
        <f t="array" aca="1" ref="AE207" ca="1">INDIRECT($A$1&amp;AE$1&amp;$A207)</f>
        <v>0</v>
      </c>
      <c r="AF207" t="str" cm="1">
        <f t="array" aca="1" ref="AF207" ca="1">INDIRECT($A$1&amp;AF$1&amp;$A207)</f>
        <v>disponible</v>
      </c>
      <c r="AG207" t="str" cm="1">
        <f t="array" aca="1" ref="AG207" ca="1">INDIRECT($A$1&amp;AG$1&amp;$A207)</f>
        <v>disponible</v>
      </c>
      <c r="AH207" t="str" cm="1">
        <f t="array" aca="1" ref="AH207" ca="1">INDIRECT($A$1&amp;AH$1&amp;$A207)</f>
        <v>disponible</v>
      </c>
      <c r="AI207" t="str" cm="1">
        <f t="array" aca="1" ref="AI207" ca="1">INDIRECT($A$1&amp;AI$1&amp;$A207)</f>
        <v>disponible</v>
      </c>
      <c r="AJ207" cm="1">
        <f t="array" aca="1" ref="AJ207" ca="1">INDIRECT($A$1&amp;AJ$1&amp;$A207)</f>
        <v>0</v>
      </c>
      <c r="AK207" cm="1">
        <f t="array" aca="1" ref="AK207" ca="1">INDIRECT($A$1&amp;AK$1&amp;$A207)</f>
        <v>0</v>
      </c>
      <c r="AM207">
        <f t="shared" ca="1" si="29"/>
        <v>0</v>
      </c>
      <c r="AN207">
        <f t="shared" ca="1" si="29"/>
        <v>0</v>
      </c>
      <c r="AO207">
        <f t="shared" ca="1" si="29"/>
        <v>0</v>
      </c>
      <c r="AP207">
        <f t="shared" ca="1" si="29"/>
        <v>0</v>
      </c>
      <c r="AQ207">
        <f t="shared" ca="1" si="29"/>
        <v>0</v>
      </c>
      <c r="AR207">
        <f t="shared" ca="1" si="29"/>
        <v>0</v>
      </c>
      <c r="AS207">
        <f t="shared" ca="1" si="29"/>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0">
        <f t="shared" si="25"/>
        <v>193</v>
      </c>
      <c r="C208" t="str" cm="1">
        <f t="array" aca="1" ref="C208" ca="1">INDIRECT($A$1&amp;C$1&amp;$A208)</f>
        <v>marche_bogande</v>
      </c>
      <c r="D208">
        <f t="shared" ca="1" si="31"/>
        <v>0</v>
      </c>
      <c r="E208">
        <f t="shared" ca="1" si="31"/>
        <v>0</v>
      </c>
      <c r="F208">
        <f t="shared" ca="1" si="31"/>
        <v>0</v>
      </c>
      <c r="G208">
        <f t="shared" ca="1" si="31"/>
        <v>0</v>
      </c>
      <c r="H208">
        <f t="shared" ca="1" si="31"/>
        <v>1</v>
      </c>
      <c r="I208">
        <f t="shared" ca="1" si="31"/>
        <v>0</v>
      </c>
      <c r="J208">
        <f t="shared" ca="1" si="31"/>
        <v>1</v>
      </c>
      <c r="K208">
        <f t="shared" ca="1" si="31"/>
        <v>0</v>
      </c>
      <c r="L208">
        <f t="shared" ca="1" si="31"/>
        <v>0</v>
      </c>
      <c r="M208">
        <f t="shared" ca="1" si="31"/>
        <v>0</v>
      </c>
      <c r="N208">
        <f t="shared" ca="1" si="31"/>
        <v>0</v>
      </c>
      <c r="P208" t="str" cm="1">
        <f t="array" aca="1" ref="P208" ca="1">INDIRECT($A$1&amp;P$1&amp;$A208)</f>
        <v>disponible</v>
      </c>
      <c r="Q208" t="str" cm="1">
        <f t="array" aca="1" ref="Q208" ca="1">INDIRECT($A$1&amp;Q$1&amp;$A208)</f>
        <v>peudisponible</v>
      </c>
      <c r="R208" t="str" cm="1">
        <f t="array" aca="1" ref="R208" ca="1">INDIRECT($A$1&amp;R$1&amp;$A208)</f>
        <v>disponible</v>
      </c>
      <c r="S208" t="str" cm="1">
        <f t="array" aca="1" ref="S208" ca="1">INDIRECT($A$1&amp;S$1&amp;$A208)</f>
        <v>disponible</v>
      </c>
      <c r="T208" t="str" cm="1">
        <f t="array" aca="1" ref="T208" ca="1">INDIRECT($A$1&amp;T$1&amp;$A208)</f>
        <v>nondisponible</v>
      </c>
      <c r="U208" t="str" cm="1">
        <f t="array" aca="1" ref="U208" ca="1">INDIRECT($A$1&amp;U$1&amp;$A208)</f>
        <v>disponible</v>
      </c>
      <c r="V208" t="str" cm="1">
        <f t="array" aca="1" ref="V208" ca="1">INDIRECT($A$1&amp;V$1&amp;$A208)</f>
        <v>peudisponible</v>
      </c>
      <c r="W208" cm="1">
        <f t="array" aca="1" ref="W208" ca="1">INDIRECT($A$1&amp;W$1&amp;$A208)</f>
        <v>0</v>
      </c>
      <c r="X208" cm="1">
        <f t="array" aca="1" ref="X208" ca="1">INDIRECT($A$1&amp;X$1&amp;$A208)</f>
        <v>0</v>
      </c>
      <c r="Y208" cm="1">
        <f t="array" aca="1" ref="Y208" ca="1">INDIRECT($A$1&amp;Y$1&amp;$A208)</f>
        <v>0</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t="str" cm="1">
        <f t="array" aca="1" ref="AE208" ca="1">INDIRECT($A$1&amp;AE$1&amp;$A208)</f>
        <v>disponible</v>
      </c>
      <c r="AF208" t="str" cm="1">
        <f t="array" aca="1" ref="AF208" ca="1">INDIRECT($A$1&amp;AF$1&amp;$A208)</f>
        <v>disponible</v>
      </c>
      <c r="AG208" t="str" cm="1">
        <f t="array" aca="1" ref="AG208" ca="1">INDIRECT($A$1&amp;AG$1&amp;$A208)</f>
        <v>disponible</v>
      </c>
      <c r="AH208" t="str" cm="1">
        <f t="array" aca="1" ref="AH208" ca="1">INDIRECT($A$1&amp;AH$1&amp;$A208)</f>
        <v>disponible</v>
      </c>
      <c r="AI208" cm="1">
        <f t="array" aca="1" ref="AI208" ca="1">INDIRECT($A$1&amp;AI$1&amp;$A208)</f>
        <v>0</v>
      </c>
      <c r="AJ208" cm="1">
        <f t="array" aca="1" ref="AJ208" ca="1">INDIRECT($A$1&amp;AJ$1&amp;$A208)</f>
        <v>0</v>
      </c>
      <c r="AK208" cm="1">
        <f t="array" aca="1" ref="AK208" ca="1">INDIRECT($A$1&amp;AK$1&amp;$A208)</f>
        <v>0</v>
      </c>
      <c r="AM208">
        <f t="shared" ca="1" si="29"/>
        <v>0</v>
      </c>
      <c r="AN208">
        <f t="shared" ca="1" si="29"/>
        <v>0</v>
      </c>
      <c r="AO208">
        <f t="shared" ca="1" si="29"/>
        <v>0</v>
      </c>
      <c r="AP208">
        <f t="shared" ca="1" si="29"/>
        <v>0</v>
      </c>
      <c r="AQ208">
        <f t="shared" ca="1" si="29"/>
        <v>0</v>
      </c>
      <c r="AR208">
        <f t="shared" ca="1" si="29"/>
        <v>0</v>
      </c>
      <c r="AS208">
        <f t="shared" ca="1" si="29"/>
        <v>0</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0">
        <f t="shared" si="25"/>
        <v>194</v>
      </c>
      <c r="C209" t="str" cm="1">
        <f t="array" aca="1" ref="C209" ca="1">INDIRECT($A$1&amp;C$1&amp;$A209)</f>
        <v>marche_bogande</v>
      </c>
      <c r="D209">
        <f t="shared" ca="1" si="31"/>
        <v>0</v>
      </c>
      <c r="E209">
        <f t="shared" ca="1" si="31"/>
        <v>0</v>
      </c>
      <c r="F209">
        <f t="shared" ca="1" si="31"/>
        <v>0</v>
      </c>
      <c r="G209">
        <f t="shared" ca="1" si="31"/>
        <v>0</v>
      </c>
      <c r="H209">
        <f t="shared" ca="1" si="31"/>
        <v>0</v>
      </c>
      <c r="I209">
        <f t="shared" ca="1" si="31"/>
        <v>0</v>
      </c>
      <c r="J209">
        <f t="shared" ca="1" si="31"/>
        <v>0</v>
      </c>
      <c r="K209">
        <f t="shared" ca="1" si="31"/>
        <v>0</v>
      </c>
      <c r="L209">
        <f t="shared" ca="1" si="31"/>
        <v>0</v>
      </c>
      <c r="M209">
        <f t="shared" ca="1" si="31"/>
        <v>0</v>
      </c>
      <c r="N209">
        <f t="shared" ca="1" si="31"/>
        <v>0</v>
      </c>
      <c r="P209" t="str" cm="1">
        <f t="array" aca="1" ref="P209" ca="1">INDIRECT($A$1&amp;P$1&amp;$A209)</f>
        <v>disponible</v>
      </c>
      <c r="Q209" cm="1">
        <f t="array" aca="1" ref="Q209" ca="1">INDIRECT($A$1&amp;Q$1&amp;$A209)</f>
        <v>0</v>
      </c>
      <c r="R209" t="str" cm="1">
        <f t="array" aca="1" ref="R209" ca="1">INDIRECT($A$1&amp;R$1&amp;$A209)</f>
        <v>peudisponible</v>
      </c>
      <c r="S209" cm="1">
        <f t="array" aca="1" ref="S209" ca="1">INDIRECT($A$1&amp;S$1&amp;$A209)</f>
        <v>0</v>
      </c>
      <c r="T209" cm="1">
        <f t="array" aca="1" ref="T209" ca="1">INDIRECT($A$1&amp;T$1&amp;$A209)</f>
        <v>0</v>
      </c>
      <c r="U209" t="str" cm="1">
        <f t="array" aca="1" ref="U209" ca="1">INDIRECT($A$1&amp;U$1&amp;$A209)</f>
        <v>disponible</v>
      </c>
      <c r="V209" t="str" cm="1">
        <f t="array" aca="1" ref="V209" ca="1">INDIRECT($A$1&amp;V$1&amp;$A209)</f>
        <v>disponible</v>
      </c>
      <c r="W209" cm="1">
        <f t="array" aca="1" ref="W209" ca="1">INDIRECT($A$1&amp;W$1&amp;$A209)</f>
        <v>0</v>
      </c>
      <c r="X209" t="str" cm="1">
        <f t="array" aca="1" ref="X209" ca="1">INDIRECT($A$1&amp;X$1&amp;$A209)</f>
        <v>peudisponible</v>
      </c>
      <c r="Y209" t="str" cm="1">
        <f t="array" aca="1" ref="Y209" ca="1">INDIRECT($A$1&amp;Y$1&amp;$A209)</f>
        <v>peudisponible</v>
      </c>
      <c r="Z209" cm="1">
        <f t="array" aca="1" ref="Z209" ca="1">INDIRECT($A$1&amp;Z$1&amp;$A209)</f>
        <v>0</v>
      </c>
      <c r="AA209" cm="1">
        <f t="array" aca="1" ref="AA209" ca="1">INDIRECT($A$1&amp;AA$1&amp;$A209)</f>
        <v>0</v>
      </c>
      <c r="AB209" cm="1">
        <f t="array" aca="1" ref="AB209" ca="1">INDIRECT($A$1&amp;AB$1&amp;$A209)</f>
        <v>0</v>
      </c>
      <c r="AC209" cm="1">
        <f t="array" aca="1" ref="AC209" ca="1">INDIRECT($A$1&amp;AC$1&amp;$A209)</f>
        <v>0</v>
      </c>
      <c r="AD209" cm="1">
        <f t="array" aca="1" ref="AD209" ca="1">INDIRECT($A$1&amp;AD$1&amp;$A209)</f>
        <v>0</v>
      </c>
      <c r="AE209" cm="1">
        <f t="array" aca="1" ref="AE209" ca="1">INDIRECT($A$1&amp;AE$1&amp;$A209)</f>
        <v>0</v>
      </c>
      <c r="AF209" cm="1">
        <f t="array" aca="1" ref="AF209" ca="1">INDIRECT($A$1&amp;AF$1&amp;$A209)</f>
        <v>0</v>
      </c>
      <c r="AG209" cm="1">
        <f t="array" aca="1" ref="AG209" ca="1">INDIRECT($A$1&amp;AG$1&amp;$A209)</f>
        <v>0</v>
      </c>
      <c r="AH209" cm="1">
        <f t="array" aca="1" ref="AH209" ca="1">INDIRECT($A$1&amp;AH$1&amp;$A209)</f>
        <v>0</v>
      </c>
      <c r="AI209" cm="1">
        <f t="array" aca="1" ref="AI209" ca="1">INDIRECT($A$1&amp;AI$1&amp;$A209)</f>
        <v>0</v>
      </c>
      <c r="AJ209" cm="1">
        <f t="array" aca="1" ref="AJ209" ca="1">INDIRECT($A$1&amp;AJ$1&amp;$A209)</f>
        <v>0</v>
      </c>
      <c r="AK209" t="str" cm="1">
        <f t="array" aca="1" ref="AK209" ca="1">INDIRECT($A$1&amp;AK$1&amp;$A209)</f>
        <v>peudisponible</v>
      </c>
      <c r="AM209">
        <f t="shared" ca="1" si="29"/>
        <v>0</v>
      </c>
      <c r="AN209">
        <f t="shared" ca="1" si="29"/>
        <v>0</v>
      </c>
      <c r="AO209">
        <f t="shared" ca="1" si="29"/>
        <v>0</v>
      </c>
      <c r="AP209">
        <f t="shared" ca="1" si="29"/>
        <v>0</v>
      </c>
      <c r="AQ209">
        <f t="shared" ca="1" si="29"/>
        <v>0</v>
      </c>
      <c r="AR209">
        <f t="shared" ca="1" si="29"/>
        <v>0</v>
      </c>
      <c r="AS209">
        <f t="shared" ca="1" si="29"/>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0">
        <f t="shared" si="25"/>
        <v>195</v>
      </c>
      <c r="C210" t="str" cm="1">
        <f t="array" aca="1" ref="C210" ca="1">INDIRECT($A$1&amp;C$1&amp;$A210)</f>
        <v>marche_bogande</v>
      </c>
      <c r="D210">
        <f t="shared" ca="1" si="31"/>
        <v>0</v>
      </c>
      <c r="E210">
        <f t="shared" ca="1" si="31"/>
        <v>0</v>
      </c>
      <c r="F210">
        <f t="shared" ca="1" si="31"/>
        <v>0</v>
      </c>
      <c r="G210">
        <f t="shared" ca="1" si="31"/>
        <v>0</v>
      </c>
      <c r="H210">
        <f t="shared" ca="1" si="31"/>
        <v>0</v>
      </c>
      <c r="I210">
        <f t="shared" ca="1" si="31"/>
        <v>0</v>
      </c>
      <c r="J210">
        <f t="shared" ca="1" si="31"/>
        <v>0</v>
      </c>
      <c r="K210">
        <f t="shared" ca="1" si="31"/>
        <v>0</v>
      </c>
      <c r="L210">
        <f t="shared" ca="1" si="31"/>
        <v>0</v>
      </c>
      <c r="M210">
        <f t="shared" ca="1" si="31"/>
        <v>0</v>
      </c>
      <c r="N210">
        <f t="shared" ca="1" si="31"/>
        <v>0</v>
      </c>
      <c r="P210" t="str" cm="1">
        <f t="array" aca="1" ref="P210" ca="1">INDIRECT($A$1&amp;P$1&amp;$A210)</f>
        <v>peudisponible</v>
      </c>
      <c r="Q210" t="str" cm="1">
        <f t="array" aca="1" ref="Q210" ca="1">INDIRECT($A$1&amp;Q$1&amp;$A210)</f>
        <v>peudisponible</v>
      </c>
      <c r="R210" cm="1">
        <f t="array" aca="1" ref="R210" ca="1">INDIRECT($A$1&amp;R$1&amp;$A210)</f>
        <v>0</v>
      </c>
      <c r="S210" t="str" cm="1">
        <f t="array" aca="1" ref="S210" ca="1">INDIRECT($A$1&amp;S$1&amp;$A210)</f>
        <v>disponible</v>
      </c>
      <c r="T210" cm="1">
        <f t="array" aca="1" ref="T210" ca="1">INDIRECT($A$1&amp;T$1&amp;$A210)</f>
        <v>0</v>
      </c>
      <c r="U210" t="str" cm="1">
        <f t="array" aca="1" ref="U210" ca="1">INDIRECT($A$1&amp;U$1&amp;$A210)</f>
        <v>disponible</v>
      </c>
      <c r="V210" t="str" cm="1">
        <f t="array" aca="1" ref="V210" ca="1">INDIRECT($A$1&amp;V$1&amp;$A210)</f>
        <v>disponible</v>
      </c>
      <c r="W210" cm="1">
        <f t="array" aca="1" ref="W210" ca="1">INDIRECT($A$1&amp;W$1&amp;$A210)</f>
        <v>0</v>
      </c>
      <c r="X210" t="str" cm="1">
        <f t="array" aca="1" ref="X210" ca="1">INDIRECT($A$1&amp;X$1&amp;$A210)</f>
        <v>peudisponible</v>
      </c>
      <c r="Y210" t="str" cm="1">
        <f t="array" aca="1" ref="Y210" ca="1">INDIRECT($A$1&amp;Y$1&amp;$A210)</f>
        <v>peudisponible</v>
      </c>
      <c r="Z210" cm="1">
        <f t="array" aca="1" ref="Z210" ca="1">INDIRECT($A$1&amp;Z$1&amp;$A210)</f>
        <v>0</v>
      </c>
      <c r="AA210" cm="1">
        <f t="array" aca="1" ref="AA210" ca="1">INDIRECT($A$1&amp;AA$1&amp;$A210)</f>
        <v>0</v>
      </c>
      <c r="AB210" cm="1">
        <f t="array" aca="1" ref="AB210" ca="1">INDIRECT($A$1&amp;AB$1&amp;$A210)</f>
        <v>0</v>
      </c>
      <c r="AC210" cm="1">
        <f t="array" aca="1" ref="AC210" ca="1">INDIRECT($A$1&amp;AC$1&amp;$A210)</f>
        <v>0</v>
      </c>
      <c r="AD210" cm="1">
        <f t="array" aca="1" ref="AD210" ca="1">INDIRECT($A$1&amp;AD$1&amp;$A210)</f>
        <v>0</v>
      </c>
      <c r="AE210" t="str" cm="1">
        <f t="array" aca="1" ref="AE210" ca="1">INDIRECT($A$1&amp;AE$1&amp;$A210)</f>
        <v>peudisponible</v>
      </c>
      <c r="AF210" cm="1">
        <f t="array" aca="1" ref="AF210" ca="1">INDIRECT($A$1&amp;AF$1&amp;$A210)</f>
        <v>0</v>
      </c>
      <c r="AG210" cm="1">
        <f t="array" aca="1" ref="AG210" ca="1">INDIRECT($A$1&amp;AG$1&amp;$A210)</f>
        <v>0</v>
      </c>
      <c r="AH210" cm="1">
        <f t="array" aca="1" ref="AH210" ca="1">INDIRECT($A$1&amp;AH$1&amp;$A210)</f>
        <v>0</v>
      </c>
      <c r="AI210" cm="1">
        <f t="array" aca="1" ref="AI210" ca="1">INDIRECT($A$1&amp;AI$1&amp;$A210)</f>
        <v>0</v>
      </c>
      <c r="AJ210" cm="1">
        <f t="array" aca="1" ref="AJ210" ca="1">INDIRECT($A$1&amp;AJ$1&amp;$A210)</f>
        <v>0</v>
      </c>
      <c r="AK210" cm="1">
        <f t="array" aca="1" ref="AK210" ca="1">INDIRECT($A$1&amp;AK$1&amp;$A210)</f>
        <v>0</v>
      </c>
      <c r="AM210">
        <f t="shared" ca="1" si="29"/>
        <v>0</v>
      </c>
      <c r="AN210">
        <f t="shared" ca="1" si="29"/>
        <v>0</v>
      </c>
      <c r="AO210">
        <f t="shared" ca="1" si="29"/>
        <v>0</v>
      </c>
      <c r="AP210">
        <f t="shared" ca="1" si="29"/>
        <v>0</v>
      </c>
      <c r="AQ210">
        <f t="shared" ca="1" si="29"/>
        <v>0</v>
      </c>
      <c r="AR210">
        <f t="shared" ca="1" si="29"/>
        <v>0</v>
      </c>
      <c r="AS210">
        <f t="shared" ca="1" si="29"/>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0">
        <f t="shared" si="25"/>
        <v>196</v>
      </c>
      <c r="C211" t="str" cm="1">
        <f t="array" aca="1" ref="C211" ca="1">INDIRECT($A$1&amp;C$1&amp;$A211)</f>
        <v>marche_diabo</v>
      </c>
      <c r="D211">
        <f t="shared" ca="1" si="31"/>
        <v>0</v>
      </c>
      <c r="E211">
        <f t="shared" ca="1" si="31"/>
        <v>0</v>
      </c>
      <c r="F211">
        <f t="shared" ca="1" si="31"/>
        <v>0</v>
      </c>
      <c r="G211">
        <f t="shared" ca="1" si="31"/>
        <v>0</v>
      </c>
      <c r="H211">
        <f t="shared" ca="1" si="31"/>
        <v>0</v>
      </c>
      <c r="I211">
        <f t="shared" ca="1" si="31"/>
        <v>0</v>
      </c>
      <c r="J211">
        <f t="shared" ca="1" si="31"/>
        <v>0</v>
      </c>
      <c r="K211">
        <f t="shared" ca="1" si="31"/>
        <v>0</v>
      </c>
      <c r="L211">
        <f t="shared" ca="1" si="31"/>
        <v>0</v>
      </c>
      <c r="M211">
        <f t="shared" ca="1" si="31"/>
        <v>0</v>
      </c>
      <c r="N211">
        <f t="shared" ca="1" si="31"/>
        <v>0</v>
      </c>
      <c r="P211" cm="1">
        <f t="array" aca="1" ref="P211" ca="1">INDIRECT($A$1&amp;P$1&amp;$A211)</f>
        <v>0</v>
      </c>
      <c r="Q211" cm="1">
        <f t="array" aca="1" ref="Q211" ca="1">INDIRECT($A$1&amp;Q$1&amp;$A211)</f>
        <v>0</v>
      </c>
      <c r="R211" t="str" cm="1">
        <f t="array" aca="1" ref="R211" ca="1">INDIRECT($A$1&amp;R$1&amp;$A211)</f>
        <v>disponible</v>
      </c>
      <c r="S211" t="str" cm="1">
        <f t="array" aca="1" ref="S211" ca="1">INDIRECT($A$1&amp;S$1&amp;$A211)</f>
        <v>disponible</v>
      </c>
      <c r="T211" t="str" cm="1">
        <f t="array" aca="1" ref="T211" ca="1">INDIRECT($A$1&amp;T$1&amp;$A211)</f>
        <v>disponible</v>
      </c>
      <c r="U211" t="str" cm="1">
        <f t="array" aca="1" ref="U211" ca="1">INDIRECT($A$1&amp;U$1&amp;$A211)</f>
        <v>disponible</v>
      </c>
      <c r="V211" cm="1">
        <f t="array" aca="1" ref="V211" ca="1">INDIRECT($A$1&amp;V$1&amp;$A211)</f>
        <v>0</v>
      </c>
      <c r="W211" cm="1">
        <f t="array" aca="1" ref="W211" ca="1">INDIRECT($A$1&amp;W$1&amp;$A211)</f>
        <v>0</v>
      </c>
      <c r="X211" cm="1">
        <f t="array" aca="1" ref="X211" ca="1">INDIRECT($A$1&amp;X$1&amp;$A211)</f>
        <v>0</v>
      </c>
      <c r="Y211" cm="1">
        <f t="array" aca="1" ref="Y211" ca="1">INDIRECT($A$1&amp;Y$1&amp;$A211)</f>
        <v>0</v>
      </c>
      <c r="Z211" cm="1">
        <f t="array" aca="1" ref="Z211" ca="1">INDIRECT($A$1&amp;Z$1&amp;$A211)</f>
        <v>0</v>
      </c>
      <c r="AA211" cm="1">
        <f t="array" aca="1" ref="AA211" ca="1">INDIRECT($A$1&amp;AA$1&amp;$A211)</f>
        <v>0</v>
      </c>
      <c r="AB211" cm="1">
        <f t="array" aca="1" ref="AB211" ca="1">INDIRECT($A$1&amp;AB$1&amp;$A211)</f>
        <v>0</v>
      </c>
      <c r="AC211" cm="1">
        <f t="array" aca="1" ref="AC211" ca="1">INDIRECT($A$1&amp;AC$1&amp;$A211)</f>
        <v>0</v>
      </c>
      <c r="AD211" cm="1">
        <f t="array" aca="1" ref="AD211" ca="1">INDIRECT($A$1&amp;AD$1&amp;$A211)</f>
        <v>0</v>
      </c>
      <c r="AE211" cm="1">
        <f t="array" aca="1" ref="AE211" ca="1">INDIRECT($A$1&amp;AE$1&amp;$A211)</f>
        <v>0</v>
      </c>
      <c r="AF211" t="str" cm="1">
        <f t="array" aca="1" ref="AF211" ca="1">INDIRECT($A$1&amp;AF$1&amp;$A211)</f>
        <v>disponible</v>
      </c>
      <c r="AG211" cm="1">
        <f t="array" aca="1" ref="AG211" ca="1">INDIRECT($A$1&amp;AG$1&amp;$A211)</f>
        <v>0</v>
      </c>
      <c r="AH211" cm="1">
        <f t="array" aca="1" ref="AH211" ca="1">INDIRECT($A$1&amp;AH$1&amp;$A211)</f>
        <v>0</v>
      </c>
      <c r="AI211" t="str" cm="1">
        <f t="array" aca="1" ref="AI211" ca="1">INDIRECT($A$1&amp;AI$1&amp;$A211)</f>
        <v>disponible</v>
      </c>
      <c r="AJ211" cm="1">
        <f t="array" aca="1" ref="AJ211" ca="1">INDIRECT($A$1&amp;AJ$1&amp;$A211)</f>
        <v>0</v>
      </c>
      <c r="AK211" t="str" cm="1">
        <f t="array" aca="1" ref="AK211" ca="1">INDIRECT($A$1&amp;AK$1&amp;$A211)</f>
        <v>disponible</v>
      </c>
      <c r="AM211">
        <f t="shared" ca="1" si="29"/>
        <v>0</v>
      </c>
      <c r="AN211">
        <f t="shared" ca="1" si="29"/>
        <v>0</v>
      </c>
      <c r="AO211">
        <f t="shared" ca="1" si="29"/>
        <v>0</v>
      </c>
      <c r="AP211">
        <f t="shared" ca="1" si="29"/>
        <v>0</v>
      </c>
      <c r="AQ211">
        <f t="shared" ca="1" si="29"/>
        <v>0</v>
      </c>
      <c r="AR211">
        <f t="shared" ca="1" si="29"/>
        <v>0</v>
      </c>
      <c r="AS211">
        <f t="shared" ca="1" si="29"/>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0">
        <f t="shared" si="25"/>
        <v>197</v>
      </c>
      <c r="C212" t="str" cm="1">
        <f t="array" aca="1" ref="C212" ca="1">INDIRECT($A$1&amp;C$1&amp;$A212)</f>
        <v>marche_diabo</v>
      </c>
      <c r="D212">
        <f t="shared" ca="1" si="31"/>
        <v>0</v>
      </c>
      <c r="E212">
        <f t="shared" ca="1" si="31"/>
        <v>0</v>
      </c>
      <c r="F212">
        <f t="shared" ca="1" si="31"/>
        <v>0</v>
      </c>
      <c r="G212">
        <f t="shared" ca="1" si="31"/>
        <v>0</v>
      </c>
      <c r="H212">
        <f t="shared" ca="1" si="31"/>
        <v>0</v>
      </c>
      <c r="I212">
        <f t="shared" ca="1" si="31"/>
        <v>0</v>
      </c>
      <c r="J212">
        <f t="shared" ca="1" si="31"/>
        <v>0</v>
      </c>
      <c r="K212">
        <f t="shared" ca="1" si="31"/>
        <v>0</v>
      </c>
      <c r="L212">
        <f t="shared" ca="1" si="31"/>
        <v>0</v>
      </c>
      <c r="M212">
        <f t="shared" ca="1" si="31"/>
        <v>0</v>
      </c>
      <c r="N212">
        <f t="shared" ca="1" si="31"/>
        <v>0</v>
      </c>
      <c r="P212" cm="1">
        <f t="array" aca="1" ref="P212" ca="1">INDIRECT($A$1&amp;P$1&amp;$A212)</f>
        <v>0</v>
      </c>
      <c r="Q212" cm="1">
        <f t="array" aca="1" ref="Q212" ca="1">INDIRECT($A$1&amp;Q$1&amp;$A212)</f>
        <v>0</v>
      </c>
      <c r="R212" cm="1">
        <f t="array" aca="1" ref="R212" ca="1">INDIRECT($A$1&amp;R$1&amp;$A212)</f>
        <v>0</v>
      </c>
      <c r="S212" t="str" cm="1">
        <f t="array" aca="1" ref="S212" ca="1">INDIRECT($A$1&amp;S$1&amp;$A212)</f>
        <v>disponible</v>
      </c>
      <c r="T212" t="str" cm="1">
        <f t="array" aca="1" ref="T212" ca="1">INDIRECT($A$1&amp;T$1&amp;$A212)</f>
        <v>disponible</v>
      </c>
      <c r="U212" t="str" cm="1">
        <f t="array" aca="1" ref="U212" ca="1">INDIRECT($A$1&amp;U$1&amp;$A212)</f>
        <v>disponible</v>
      </c>
      <c r="V212" cm="1">
        <f t="array" aca="1" ref="V212" ca="1">INDIRECT($A$1&amp;V$1&amp;$A212)</f>
        <v>0</v>
      </c>
      <c r="W212" cm="1">
        <f t="array" aca="1" ref="W212" ca="1">INDIRECT($A$1&amp;W$1&amp;$A212)</f>
        <v>0</v>
      </c>
      <c r="X212" cm="1">
        <f t="array" aca="1" ref="X212" ca="1">INDIRECT($A$1&amp;X$1&amp;$A212)</f>
        <v>0</v>
      </c>
      <c r="Y212" cm="1">
        <f t="array" aca="1" ref="Y212" ca="1">INDIRECT($A$1&amp;Y$1&amp;$A212)</f>
        <v>0</v>
      </c>
      <c r="Z212" t="str" cm="1">
        <f t="array" aca="1" ref="Z212" ca="1">INDIRECT($A$1&amp;Z$1&amp;$A212)</f>
        <v>disponible</v>
      </c>
      <c r="AA212" t="str" cm="1">
        <f t="array" aca="1" ref="AA212" ca="1">INDIRECT($A$1&amp;AA$1&amp;$A212)</f>
        <v>disponible</v>
      </c>
      <c r="AB212" cm="1">
        <f t="array" aca="1" ref="AB212" ca="1">INDIRECT($A$1&amp;AB$1&amp;$A212)</f>
        <v>0</v>
      </c>
      <c r="AC212" cm="1">
        <f t="array" aca="1" ref="AC212" ca="1">INDIRECT($A$1&amp;AC$1&amp;$A212)</f>
        <v>0</v>
      </c>
      <c r="AD212" cm="1">
        <f t="array" aca="1" ref="AD212" ca="1">INDIRECT($A$1&amp;AD$1&amp;$A212)</f>
        <v>0</v>
      </c>
      <c r="AE212" cm="1">
        <f t="array" aca="1" ref="AE212" ca="1">INDIRECT($A$1&amp;AE$1&amp;$A212)</f>
        <v>0</v>
      </c>
      <c r="AF212" t="str" cm="1">
        <f t="array" aca="1" ref="AF212" ca="1">INDIRECT($A$1&amp;AF$1&amp;$A212)</f>
        <v>disponible</v>
      </c>
      <c r="AG212" t="str" cm="1">
        <f t="array" aca="1" ref="AG212" ca="1">INDIRECT($A$1&amp;AG$1&amp;$A212)</f>
        <v>disponible</v>
      </c>
      <c r="AH212" cm="1">
        <f t="array" aca="1" ref="AH212" ca="1">INDIRECT($A$1&amp;AH$1&amp;$A212)</f>
        <v>0</v>
      </c>
      <c r="AI212" t="str" cm="1">
        <f t="array" aca="1" ref="AI212" ca="1">INDIRECT($A$1&amp;AI$1&amp;$A212)</f>
        <v>disponible</v>
      </c>
      <c r="AJ212" t="str" cm="1">
        <f t="array" aca="1" ref="AJ212" ca="1">INDIRECT($A$1&amp;AJ$1&amp;$A212)</f>
        <v>disponible</v>
      </c>
      <c r="AK212" t="str" cm="1">
        <f t="array" aca="1" ref="AK212" ca="1">INDIRECT($A$1&amp;AK$1&amp;$A212)</f>
        <v>disponible</v>
      </c>
      <c r="AM212">
        <f t="shared" ca="1" si="29"/>
        <v>0</v>
      </c>
      <c r="AN212">
        <f t="shared" ca="1" si="29"/>
        <v>0</v>
      </c>
      <c r="AO212">
        <f t="shared" ca="1" si="29"/>
        <v>0</v>
      </c>
      <c r="AP212">
        <f t="shared" ca="1" si="29"/>
        <v>0</v>
      </c>
      <c r="AQ212">
        <f t="shared" ca="1" si="29"/>
        <v>0</v>
      </c>
      <c r="AR212">
        <f t="shared" ca="1" si="29"/>
        <v>0</v>
      </c>
      <c r="AS212">
        <f t="shared" ca="1" si="29"/>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0">
        <f t="shared" si="25"/>
        <v>198</v>
      </c>
      <c r="C213" t="str" cm="1">
        <f t="array" aca="1" ref="C213" ca="1">INDIRECT($A$1&amp;C$1&amp;$A213)</f>
        <v>marche_diabo</v>
      </c>
      <c r="D213">
        <f t="shared" ca="1" si="31"/>
        <v>0</v>
      </c>
      <c r="E213">
        <f t="shared" ca="1" si="31"/>
        <v>0</v>
      </c>
      <c r="F213">
        <f t="shared" ca="1" si="31"/>
        <v>0</v>
      </c>
      <c r="G213">
        <f t="shared" ca="1" si="31"/>
        <v>0</v>
      </c>
      <c r="H213">
        <f t="shared" ca="1" si="31"/>
        <v>0</v>
      </c>
      <c r="I213">
        <f t="shared" ca="1" si="31"/>
        <v>0</v>
      </c>
      <c r="J213">
        <f t="shared" ca="1" si="31"/>
        <v>0</v>
      </c>
      <c r="K213">
        <f t="shared" ca="1" si="31"/>
        <v>0</v>
      </c>
      <c r="L213">
        <f t="shared" ca="1" si="31"/>
        <v>0</v>
      </c>
      <c r="M213">
        <f t="shared" ca="1" si="31"/>
        <v>0</v>
      </c>
      <c r="N213">
        <f t="shared" ca="1" si="31"/>
        <v>0</v>
      </c>
      <c r="P213" cm="1">
        <f t="array" aca="1" ref="P213" ca="1">INDIRECT($A$1&amp;P$1&amp;$A213)</f>
        <v>0</v>
      </c>
      <c r="Q213" cm="1">
        <f t="array" aca="1" ref="Q213" ca="1">INDIRECT($A$1&amp;Q$1&amp;$A213)</f>
        <v>0</v>
      </c>
      <c r="R213" cm="1">
        <f t="array" aca="1" ref="R213" ca="1">INDIRECT($A$1&amp;R$1&amp;$A213)</f>
        <v>0</v>
      </c>
      <c r="S213" cm="1">
        <f t="array" aca="1" ref="S213" ca="1">INDIRECT($A$1&amp;S$1&amp;$A213)</f>
        <v>0</v>
      </c>
      <c r="T213" cm="1">
        <f t="array" aca="1" ref="T213" ca="1">INDIRECT($A$1&amp;T$1&amp;$A213)</f>
        <v>0</v>
      </c>
      <c r="U213" cm="1">
        <f t="array" aca="1" ref="U213" ca="1">INDIRECT($A$1&amp;U$1&amp;$A213)</f>
        <v>0</v>
      </c>
      <c r="V213" cm="1">
        <f t="array" aca="1" ref="V213" ca="1">INDIRECT($A$1&amp;V$1&amp;$A213)</f>
        <v>0</v>
      </c>
      <c r="W213" cm="1">
        <f t="array" aca="1" ref="W213" ca="1">INDIRECT($A$1&amp;W$1&amp;$A213)</f>
        <v>0</v>
      </c>
      <c r="X213" cm="1">
        <f t="array" aca="1" ref="X213" ca="1">INDIRECT($A$1&amp;X$1&amp;$A213)</f>
        <v>0</v>
      </c>
      <c r="Y213" cm="1">
        <f t="array" aca="1" ref="Y213" ca="1">INDIRECT($A$1&amp;Y$1&amp;$A213)</f>
        <v>0</v>
      </c>
      <c r="Z213" t="str" cm="1">
        <f t="array" aca="1" ref="Z213" ca="1">INDIRECT($A$1&amp;Z$1&amp;$A213)</f>
        <v>disponible</v>
      </c>
      <c r="AA213" t="str" cm="1">
        <f t="array" aca="1" ref="AA213" ca="1">INDIRECT($A$1&amp;AA$1&amp;$A213)</f>
        <v>disponible</v>
      </c>
      <c r="AB213" t="str" cm="1">
        <f t="array" aca="1" ref="AB213" ca="1">INDIRECT($A$1&amp;AB$1&amp;$A213)</f>
        <v>disponible</v>
      </c>
      <c r="AC213" t="str" cm="1">
        <f t="array" aca="1" ref="AC213" ca="1">INDIRECT($A$1&amp;AC$1&amp;$A213)</f>
        <v>disponible</v>
      </c>
      <c r="AD213" t="str" cm="1">
        <f t="array" aca="1" ref="AD213" ca="1">INDIRECT($A$1&amp;AD$1&amp;$A213)</f>
        <v>disponible</v>
      </c>
      <c r="AE213" t="str" cm="1">
        <f t="array" aca="1" ref="AE213" ca="1">INDIRECT($A$1&amp;AE$1&amp;$A213)</f>
        <v>disponible</v>
      </c>
      <c r="AF213" cm="1">
        <f t="array" aca="1" ref="AF213" ca="1">INDIRECT($A$1&amp;AF$1&amp;$A213)</f>
        <v>0</v>
      </c>
      <c r="AG213" t="str" cm="1">
        <f t="array" aca="1" ref="AG213" ca="1">INDIRECT($A$1&amp;AG$1&amp;$A213)</f>
        <v>disponible</v>
      </c>
      <c r="AH213" cm="1">
        <f t="array" aca="1" ref="AH213" ca="1">INDIRECT($A$1&amp;AH$1&amp;$A213)</f>
        <v>0</v>
      </c>
      <c r="AI213" cm="1">
        <f t="array" aca="1" ref="AI213" ca="1">INDIRECT($A$1&amp;AI$1&amp;$A213)</f>
        <v>0</v>
      </c>
      <c r="AJ213" t="str" cm="1">
        <f t="array" aca="1" ref="AJ213" ca="1">INDIRECT($A$1&amp;AJ$1&amp;$A213)</f>
        <v>disponible</v>
      </c>
      <c r="AK213" cm="1">
        <f t="array" aca="1" ref="AK213" ca="1">INDIRECT($A$1&amp;AK$1&amp;$A213)</f>
        <v>0</v>
      </c>
      <c r="AM213">
        <f t="shared" ca="1" si="29"/>
        <v>0</v>
      </c>
      <c r="AN213">
        <f t="shared" ca="1" si="29"/>
        <v>0</v>
      </c>
      <c r="AO213">
        <f t="shared" ca="1" si="29"/>
        <v>0</v>
      </c>
      <c r="AP213">
        <f t="shared" ca="1" si="29"/>
        <v>0</v>
      </c>
      <c r="AQ213">
        <f t="shared" ca="1" si="29"/>
        <v>0</v>
      </c>
      <c r="AR213">
        <f t="shared" ca="1" si="29"/>
        <v>0</v>
      </c>
      <c r="AS213">
        <f t="shared" ca="1" si="29"/>
        <v>0</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0">
        <f t="shared" si="25"/>
        <v>199</v>
      </c>
      <c r="C214" t="str" cm="1">
        <f t="array" aca="1" ref="C214" ca="1">INDIRECT($A$1&amp;C$1&amp;$A214)</f>
        <v>marche_boussouma</v>
      </c>
      <c r="D214">
        <f t="shared" ca="1" si="31"/>
        <v>0</v>
      </c>
      <c r="E214">
        <f t="shared" ca="1" si="31"/>
        <v>0</v>
      </c>
      <c r="F214">
        <f t="shared" ca="1" si="31"/>
        <v>0</v>
      </c>
      <c r="G214">
        <f t="shared" ca="1" si="31"/>
        <v>0</v>
      </c>
      <c r="H214">
        <f t="shared" ca="1" si="31"/>
        <v>0</v>
      </c>
      <c r="I214">
        <f t="shared" ca="1" si="31"/>
        <v>0</v>
      </c>
      <c r="J214">
        <f t="shared" ca="1" si="31"/>
        <v>0</v>
      </c>
      <c r="K214">
        <f t="shared" ca="1" si="31"/>
        <v>0</v>
      </c>
      <c r="L214">
        <f t="shared" ca="1" si="31"/>
        <v>0</v>
      </c>
      <c r="M214">
        <f t="shared" ca="1" si="31"/>
        <v>0</v>
      </c>
      <c r="N214">
        <f t="shared" ca="1" si="31"/>
        <v>0</v>
      </c>
      <c r="P214" cm="1">
        <f t="array" aca="1" ref="P214" ca="1">INDIRECT($A$1&amp;P$1&amp;$A214)</f>
        <v>0</v>
      </c>
      <c r="Q214" cm="1">
        <f t="array" aca="1" ref="Q214" ca="1">INDIRECT($A$1&amp;Q$1&amp;$A214)</f>
        <v>0</v>
      </c>
      <c r="R214" cm="1">
        <f t="array" aca="1" ref="R214" ca="1">INDIRECT($A$1&amp;R$1&amp;$A214)</f>
        <v>0</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cm="1">
        <f t="array" aca="1" ref="Y214" ca="1">INDIRECT($A$1&amp;Y$1&amp;$A214)</f>
        <v>0</v>
      </c>
      <c r="Z214" cm="1">
        <f t="array" aca="1" ref="Z214" ca="1">INDIRECT($A$1&amp;Z$1&amp;$A214)</f>
        <v>0</v>
      </c>
      <c r="AA214" cm="1">
        <f t="array" aca="1" ref="AA214" ca="1">INDIRECT($A$1&amp;AA$1&amp;$A214)</f>
        <v>0</v>
      </c>
      <c r="AB214" cm="1">
        <f t="array" aca="1" ref="AB214" ca="1">INDIRECT($A$1&amp;AB$1&amp;$A214)</f>
        <v>0</v>
      </c>
      <c r="AC214" cm="1">
        <f t="array" aca="1" ref="AC214" ca="1">INDIRECT($A$1&amp;AC$1&amp;$A214)</f>
        <v>0</v>
      </c>
      <c r="AD214" cm="1">
        <f t="array" aca="1" ref="AD214" ca="1">INDIRECT($A$1&amp;AD$1&amp;$A214)</f>
        <v>0</v>
      </c>
      <c r="AE214" cm="1">
        <f t="array" aca="1" ref="AE214" ca="1">INDIRECT($A$1&amp;AE$1&amp;$A214)</f>
        <v>0</v>
      </c>
      <c r="AF214" cm="1">
        <f t="array" aca="1" ref="AF214" ca="1">INDIRECT($A$1&amp;AF$1&amp;$A214)</f>
        <v>0</v>
      </c>
      <c r="AG214" cm="1">
        <f t="array" aca="1" ref="AG214" ca="1">INDIRECT($A$1&amp;AG$1&amp;$A214)</f>
        <v>0</v>
      </c>
      <c r="AH214" cm="1">
        <f t="array" aca="1" ref="AH214" ca="1">INDIRECT($A$1&amp;AH$1&amp;$A214)</f>
        <v>0</v>
      </c>
      <c r="AI214" cm="1">
        <f t="array" aca="1" ref="AI214" ca="1">INDIRECT($A$1&amp;AI$1&amp;$A214)</f>
        <v>0</v>
      </c>
      <c r="AJ214" cm="1">
        <f t="array" aca="1" ref="AJ214" ca="1">INDIRECT($A$1&amp;AJ$1&amp;$A214)</f>
        <v>0</v>
      </c>
      <c r="AK214" cm="1">
        <f t="array" aca="1" ref="AK214" ca="1">INDIRECT($A$1&amp;AK$1&amp;$A214)</f>
        <v>0</v>
      </c>
      <c r="AM214">
        <f t="shared" ca="1" si="29"/>
        <v>0</v>
      </c>
      <c r="AN214">
        <f t="shared" ca="1" si="29"/>
        <v>0</v>
      </c>
      <c r="AO214">
        <f t="shared" ca="1" si="29"/>
        <v>0</v>
      </c>
      <c r="AP214">
        <f t="shared" ca="1" si="29"/>
        <v>0</v>
      </c>
      <c r="AQ214">
        <f t="shared" ca="1" si="29"/>
        <v>0</v>
      </c>
      <c r="AR214">
        <f t="shared" ca="1" si="29"/>
        <v>0</v>
      </c>
      <c r="AS214">
        <f t="shared" ca="1" si="29"/>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t="str" cm="1">
        <f t="array" aca="1" ref="AZ214" ca="1">INDIRECT($A$1&amp;AZ$1&amp;$A214)</f>
        <v>disponible</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t="str" cm="1">
        <f t="array" aca="1" ref="BI214" ca="1">INDIRECT($A$1&amp;BI$1&amp;$A214)</f>
        <v>disponible</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t="str" cm="1">
        <f t="array" aca="1" ref="BR214" ca="1">INDIRECT($A$1&amp;BR$1&amp;$A214)</f>
        <v>disponible</v>
      </c>
      <c r="BS214" cm="1">
        <f t="array" aca="1" ref="BS214" ca="1">INDIRECT($A$1&amp;BS$1&amp;$A214)</f>
        <v>0</v>
      </c>
      <c r="BT214" t="str" cm="1">
        <f t="array" aca="1" ref="BT214" ca="1">INDIRECT($A$1&amp;BT$1&amp;$A214)</f>
        <v>disponible</v>
      </c>
      <c r="BU214" t="str" cm="1">
        <f t="array" aca="1" ref="BU214" ca="1">INDIRECT($A$1&amp;BU$1&amp;$A214)</f>
        <v>disponible</v>
      </c>
    </row>
    <row r="215" spans="1:73" x14ac:dyDescent="0.35">
      <c r="A215" s="60">
        <f t="shared" si="25"/>
        <v>200</v>
      </c>
      <c r="C215" t="str" cm="1">
        <f t="array" aca="1" ref="C215" ca="1">INDIRECT($A$1&amp;C$1&amp;$A215)</f>
        <v>marche_boussouma</v>
      </c>
      <c r="D215">
        <f t="shared" ca="1" si="31"/>
        <v>0</v>
      </c>
      <c r="E215">
        <f t="shared" ca="1" si="31"/>
        <v>0</v>
      </c>
      <c r="F215">
        <f t="shared" ca="1" si="31"/>
        <v>0</v>
      </c>
      <c r="G215">
        <f t="shared" ca="1" si="31"/>
        <v>0</v>
      </c>
      <c r="H215">
        <f t="shared" ca="1" si="31"/>
        <v>0</v>
      </c>
      <c r="I215">
        <f t="shared" ca="1" si="31"/>
        <v>0</v>
      </c>
      <c r="J215">
        <f t="shared" ca="1" si="31"/>
        <v>0</v>
      </c>
      <c r="K215">
        <f t="shared" ca="1" si="31"/>
        <v>0</v>
      </c>
      <c r="L215">
        <f t="shared" ca="1" si="31"/>
        <v>0</v>
      </c>
      <c r="M215">
        <f t="shared" ca="1" si="31"/>
        <v>0</v>
      </c>
      <c r="N215">
        <f t="shared" ca="1" si="31"/>
        <v>0</v>
      </c>
      <c r="P215" cm="1">
        <f t="array" aca="1" ref="P215" ca="1">INDIRECT($A$1&amp;P$1&amp;$A215)</f>
        <v>0</v>
      </c>
      <c r="Q215" cm="1">
        <f t="array" aca="1" ref="Q215" ca="1">INDIRECT($A$1&amp;Q$1&amp;$A215)</f>
        <v>0</v>
      </c>
      <c r="R215" cm="1">
        <f t="array" aca="1" ref="R215" ca="1">INDIRECT($A$1&amp;R$1&amp;$A215)</f>
        <v>0</v>
      </c>
      <c r="S215" cm="1">
        <f t="array" aca="1" ref="S215" ca="1">INDIRECT($A$1&amp;S$1&amp;$A215)</f>
        <v>0</v>
      </c>
      <c r="T215" cm="1">
        <f t="array" aca="1" ref="T215" ca="1">INDIRECT($A$1&amp;T$1&amp;$A215)</f>
        <v>0</v>
      </c>
      <c r="U215" cm="1">
        <f t="array" aca="1" ref="U215" ca="1">INDIRECT($A$1&amp;U$1&amp;$A215)</f>
        <v>0</v>
      </c>
      <c r="V215" cm="1">
        <f t="array" aca="1" ref="V215" ca="1">INDIRECT($A$1&amp;V$1&amp;$A215)</f>
        <v>0</v>
      </c>
      <c r="W215" cm="1">
        <f t="array" aca="1" ref="W215" ca="1">INDIRECT($A$1&amp;W$1&amp;$A215)</f>
        <v>0</v>
      </c>
      <c r="X215" cm="1">
        <f t="array" aca="1" ref="X215" ca="1">INDIRECT($A$1&amp;X$1&amp;$A215)</f>
        <v>0</v>
      </c>
      <c r="Y215" cm="1">
        <f t="array" aca="1" ref="Y215" ca="1">INDIRECT($A$1&amp;Y$1&amp;$A215)</f>
        <v>0</v>
      </c>
      <c r="Z215" cm="1">
        <f t="array" aca="1" ref="Z215" ca="1">INDIRECT($A$1&amp;Z$1&amp;$A215)</f>
        <v>0</v>
      </c>
      <c r="AA215" cm="1">
        <f t="array" aca="1" ref="AA215" ca="1">INDIRECT($A$1&amp;AA$1&amp;$A215)</f>
        <v>0</v>
      </c>
      <c r="AB215" cm="1">
        <f t="array" aca="1" ref="AB215" ca="1">INDIRECT($A$1&amp;AB$1&amp;$A215)</f>
        <v>0</v>
      </c>
      <c r="AC215" cm="1">
        <f t="array" aca="1" ref="AC215" ca="1">INDIRECT($A$1&amp;AC$1&amp;$A215)</f>
        <v>0</v>
      </c>
      <c r="AD215" cm="1">
        <f t="array" aca="1" ref="AD215" ca="1">INDIRECT($A$1&amp;AD$1&amp;$A215)</f>
        <v>0</v>
      </c>
      <c r="AE215" cm="1">
        <f t="array" aca="1" ref="AE215" ca="1">INDIRECT($A$1&amp;AE$1&amp;$A215)</f>
        <v>0</v>
      </c>
      <c r="AF215" cm="1">
        <f t="array" aca="1" ref="AF215" ca="1">INDIRECT($A$1&amp;AF$1&amp;$A215)</f>
        <v>0</v>
      </c>
      <c r="AG215" cm="1">
        <f t="array" aca="1" ref="AG215" ca="1">INDIRECT($A$1&amp;AG$1&amp;$A215)</f>
        <v>0</v>
      </c>
      <c r="AH215" cm="1">
        <f t="array" aca="1" ref="AH215" ca="1">INDIRECT($A$1&amp;AH$1&amp;$A215)</f>
        <v>0</v>
      </c>
      <c r="AI215" cm="1">
        <f t="array" aca="1" ref="AI215" ca="1">INDIRECT($A$1&amp;AI$1&amp;$A215)</f>
        <v>0</v>
      </c>
      <c r="AJ215" cm="1">
        <f t="array" aca="1" ref="AJ215" ca="1">INDIRECT($A$1&amp;AJ$1&amp;$A215)</f>
        <v>0</v>
      </c>
      <c r="AK215" cm="1">
        <f t="array" aca="1" ref="AK215" ca="1">INDIRECT($A$1&amp;AK$1&amp;$A215)</f>
        <v>0</v>
      </c>
      <c r="AM215">
        <f t="shared" ca="1" si="29"/>
        <v>0</v>
      </c>
      <c r="AN215">
        <f t="shared" ca="1" si="29"/>
        <v>0</v>
      </c>
      <c r="AO215">
        <f t="shared" ca="1" si="29"/>
        <v>0</v>
      </c>
      <c r="AP215">
        <f t="shared" ca="1" si="29"/>
        <v>0</v>
      </c>
      <c r="AQ215">
        <f t="shared" ca="1" si="29"/>
        <v>0</v>
      </c>
      <c r="AR215">
        <f t="shared" ca="1" si="29"/>
        <v>0</v>
      </c>
      <c r="AS215">
        <f t="shared" ca="1" si="29"/>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t="str" cm="1">
        <f t="array" aca="1" ref="AZ215" ca="1">INDIRECT($A$1&amp;AZ$1&amp;$A215)</f>
        <v>disponible</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t="str" cm="1">
        <f t="array" aca="1" ref="BI215" ca="1">INDIRECT($A$1&amp;BI$1&amp;$A215)</f>
        <v>disponible</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t="str" cm="1">
        <f t="array" aca="1" ref="BR215" ca="1">INDIRECT($A$1&amp;BR$1&amp;$A215)</f>
        <v>disponible</v>
      </c>
      <c r="BS215" cm="1">
        <f t="array" aca="1" ref="BS215" ca="1">INDIRECT($A$1&amp;BS$1&amp;$A215)</f>
        <v>0</v>
      </c>
      <c r="BT215" t="str" cm="1">
        <f t="array" aca="1" ref="BT215" ca="1">INDIRECT($A$1&amp;BT$1&amp;$A215)</f>
        <v>disponible</v>
      </c>
      <c r="BU215" t="str" cm="1">
        <f t="array" aca="1" ref="BU215" ca="1">INDIRECT($A$1&amp;BU$1&amp;$A215)</f>
        <v>disponible</v>
      </c>
    </row>
    <row r="216" spans="1:73" x14ac:dyDescent="0.35">
      <c r="A216" s="60">
        <f t="shared" si="25"/>
        <v>201</v>
      </c>
      <c r="C216" t="str" cm="1">
        <f t="array" aca="1" ref="C216" ca="1">INDIRECT($A$1&amp;C$1&amp;$A216)</f>
        <v>marche_boussouma</v>
      </c>
      <c r="D216">
        <f t="shared" ca="1" si="31"/>
        <v>0</v>
      </c>
      <c r="E216">
        <f t="shared" ca="1" si="31"/>
        <v>0</v>
      </c>
      <c r="F216">
        <f t="shared" ca="1" si="31"/>
        <v>0</v>
      </c>
      <c r="G216">
        <f t="shared" ca="1" si="31"/>
        <v>0</v>
      </c>
      <c r="H216">
        <f t="shared" ca="1" si="31"/>
        <v>0</v>
      </c>
      <c r="I216">
        <f t="shared" ca="1" si="31"/>
        <v>0</v>
      </c>
      <c r="J216">
        <f t="shared" ca="1" si="31"/>
        <v>0</v>
      </c>
      <c r="K216">
        <f t="shared" ca="1" si="31"/>
        <v>0</v>
      </c>
      <c r="L216">
        <f t="shared" ca="1" si="31"/>
        <v>0</v>
      </c>
      <c r="M216">
        <f t="shared" ca="1" si="31"/>
        <v>0</v>
      </c>
      <c r="N216">
        <f t="shared" ca="1" si="31"/>
        <v>0</v>
      </c>
      <c r="P216" cm="1">
        <f t="array" aca="1" ref="P216" ca="1">INDIRECT($A$1&amp;P$1&amp;$A216)</f>
        <v>0</v>
      </c>
      <c r="Q216" cm="1">
        <f t="array" aca="1" ref="Q216" ca="1">INDIRECT($A$1&amp;Q$1&amp;$A216)</f>
        <v>0</v>
      </c>
      <c r="R216" cm="1">
        <f t="array" aca="1" ref="R216" ca="1">INDIRECT($A$1&amp;R$1&amp;$A216)</f>
        <v>0</v>
      </c>
      <c r="S216" cm="1">
        <f t="array" aca="1" ref="S216" ca="1">INDIRECT($A$1&amp;S$1&amp;$A216)</f>
        <v>0</v>
      </c>
      <c r="T216" cm="1">
        <f t="array" aca="1" ref="T216" ca="1">INDIRECT($A$1&amp;T$1&amp;$A216)</f>
        <v>0</v>
      </c>
      <c r="U216" cm="1">
        <f t="array" aca="1" ref="U216" ca="1">INDIRECT($A$1&amp;U$1&amp;$A216)</f>
        <v>0</v>
      </c>
      <c r="V216" cm="1">
        <f t="array" aca="1" ref="V216" ca="1">INDIRECT($A$1&amp;V$1&amp;$A216)</f>
        <v>0</v>
      </c>
      <c r="W216" cm="1">
        <f t="array" aca="1" ref="W216" ca="1">INDIRECT($A$1&amp;W$1&amp;$A216)</f>
        <v>0</v>
      </c>
      <c r="X216" cm="1">
        <f t="array" aca="1" ref="X216" ca="1">INDIRECT($A$1&amp;X$1&amp;$A216)</f>
        <v>0</v>
      </c>
      <c r="Y216" cm="1">
        <f t="array" aca="1" ref="Y216" ca="1">INDIRECT($A$1&amp;Y$1&amp;$A216)</f>
        <v>0</v>
      </c>
      <c r="Z216" cm="1">
        <f t="array" aca="1" ref="Z216" ca="1">INDIRECT($A$1&amp;Z$1&amp;$A216)</f>
        <v>0</v>
      </c>
      <c r="AA216" cm="1">
        <f t="array" aca="1" ref="AA216" ca="1">INDIRECT($A$1&amp;AA$1&amp;$A216)</f>
        <v>0</v>
      </c>
      <c r="AB216" cm="1">
        <f t="array" aca="1" ref="AB216" ca="1">INDIRECT($A$1&amp;AB$1&amp;$A216)</f>
        <v>0</v>
      </c>
      <c r="AC216" cm="1">
        <f t="array" aca="1" ref="AC216" ca="1">INDIRECT($A$1&amp;AC$1&amp;$A216)</f>
        <v>0</v>
      </c>
      <c r="AD216" cm="1">
        <f t="array" aca="1" ref="AD216" ca="1">INDIRECT($A$1&amp;AD$1&amp;$A216)</f>
        <v>0</v>
      </c>
      <c r="AE216" cm="1">
        <f t="array" aca="1" ref="AE216" ca="1">INDIRECT($A$1&amp;AE$1&amp;$A216)</f>
        <v>0</v>
      </c>
      <c r="AF216" cm="1">
        <f t="array" aca="1" ref="AF216" ca="1">INDIRECT($A$1&amp;AF$1&amp;$A216)</f>
        <v>0</v>
      </c>
      <c r="AG216" cm="1">
        <f t="array" aca="1" ref="AG216" ca="1">INDIRECT($A$1&amp;AG$1&amp;$A216)</f>
        <v>0</v>
      </c>
      <c r="AH216" cm="1">
        <f t="array" aca="1" ref="AH216" ca="1">INDIRECT($A$1&amp;AH$1&amp;$A216)</f>
        <v>0</v>
      </c>
      <c r="AI216" cm="1">
        <f t="array" aca="1" ref="AI216" ca="1">INDIRECT($A$1&amp;AI$1&amp;$A216)</f>
        <v>0</v>
      </c>
      <c r="AJ216" cm="1">
        <f t="array" aca="1" ref="AJ216" ca="1">INDIRECT($A$1&amp;AJ$1&amp;$A216)</f>
        <v>0</v>
      </c>
      <c r="AK216" cm="1">
        <f t="array" aca="1" ref="AK216" ca="1">INDIRECT($A$1&amp;AK$1&amp;$A216)</f>
        <v>0</v>
      </c>
      <c r="AM216">
        <f t="shared" ca="1" si="29"/>
        <v>0</v>
      </c>
      <c r="AN216">
        <f t="shared" ca="1" si="29"/>
        <v>0</v>
      </c>
      <c r="AO216">
        <f t="shared" ca="1" si="29"/>
        <v>0</v>
      </c>
      <c r="AP216">
        <f t="shared" ca="1" si="29"/>
        <v>0</v>
      </c>
      <c r="AQ216">
        <f t="shared" ca="1" si="29"/>
        <v>0</v>
      </c>
      <c r="AR216">
        <f t="shared" ca="1" si="29"/>
        <v>0</v>
      </c>
      <c r="AS216">
        <f t="shared" ca="1" si="29"/>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t="str" cm="1">
        <f t="array" aca="1" ref="AZ216" ca="1">INDIRECT($A$1&amp;AZ$1&amp;$A216)</f>
        <v>disponible</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t="str" cm="1">
        <f t="array" aca="1" ref="BI216" ca="1">INDIRECT($A$1&amp;BI$1&amp;$A216)</f>
        <v>disponible</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0">
        <f t="shared" si="25"/>
        <v>202</v>
      </c>
      <c r="C217" t="str" cm="1">
        <f t="array" aca="1" ref="C217" ca="1">INDIRECT($A$1&amp;C$1&amp;$A217)</f>
        <v>marche_boussouma</v>
      </c>
      <c r="D217">
        <f t="shared" ca="1" si="31"/>
        <v>0</v>
      </c>
      <c r="E217">
        <f t="shared" ca="1" si="31"/>
        <v>0</v>
      </c>
      <c r="F217">
        <f t="shared" ca="1" si="31"/>
        <v>0</v>
      </c>
      <c r="G217">
        <f t="shared" ca="1" si="31"/>
        <v>0</v>
      </c>
      <c r="H217">
        <f t="shared" ca="1" si="31"/>
        <v>0</v>
      </c>
      <c r="I217">
        <f t="shared" ca="1" si="31"/>
        <v>0</v>
      </c>
      <c r="J217">
        <f t="shared" ca="1" si="31"/>
        <v>0</v>
      </c>
      <c r="K217">
        <f t="shared" ca="1" si="31"/>
        <v>0</v>
      </c>
      <c r="L217">
        <f t="shared" ca="1" si="31"/>
        <v>0</v>
      </c>
      <c r="M217">
        <f t="shared" ca="1" si="31"/>
        <v>0</v>
      </c>
      <c r="N217">
        <f t="shared" ca="1" si="31"/>
        <v>0</v>
      </c>
      <c r="P217" cm="1">
        <f t="array" aca="1" ref="P217" ca="1">INDIRECT($A$1&amp;P$1&amp;$A217)</f>
        <v>0</v>
      </c>
      <c r="Q217" cm="1">
        <f t="array" aca="1" ref="Q217" ca="1">INDIRECT($A$1&amp;Q$1&amp;$A217)</f>
        <v>0</v>
      </c>
      <c r="R217" cm="1">
        <f t="array" aca="1" ref="R217" ca="1">INDIRECT($A$1&amp;R$1&amp;$A217)</f>
        <v>0</v>
      </c>
      <c r="S217" cm="1">
        <f t="array" aca="1" ref="S217" ca="1">INDIRECT($A$1&amp;S$1&amp;$A217)</f>
        <v>0</v>
      </c>
      <c r="T217" cm="1">
        <f t="array" aca="1" ref="T217" ca="1">INDIRECT($A$1&amp;T$1&amp;$A217)</f>
        <v>0</v>
      </c>
      <c r="U217" cm="1">
        <f t="array" aca="1" ref="U217" ca="1">INDIRECT($A$1&amp;U$1&amp;$A217)</f>
        <v>0</v>
      </c>
      <c r="V217" cm="1">
        <f t="array" aca="1" ref="V217" ca="1">INDIRECT($A$1&amp;V$1&amp;$A217)</f>
        <v>0</v>
      </c>
      <c r="W217" cm="1">
        <f t="array" aca="1" ref="W217" ca="1">INDIRECT($A$1&amp;W$1&amp;$A217)</f>
        <v>0</v>
      </c>
      <c r="X217" cm="1">
        <f t="array" aca="1" ref="X217" ca="1">INDIRECT($A$1&amp;X$1&amp;$A217)</f>
        <v>0</v>
      </c>
      <c r="Y217" cm="1">
        <f t="array" aca="1" ref="Y217" ca="1">INDIRECT($A$1&amp;Y$1&amp;$A217)</f>
        <v>0</v>
      </c>
      <c r="Z217" cm="1">
        <f t="array" aca="1" ref="Z217" ca="1">INDIRECT($A$1&amp;Z$1&amp;$A217)</f>
        <v>0</v>
      </c>
      <c r="AA217" cm="1">
        <f t="array" aca="1" ref="AA217" ca="1">INDIRECT($A$1&amp;AA$1&amp;$A217)</f>
        <v>0</v>
      </c>
      <c r="AB217" cm="1">
        <f t="array" aca="1" ref="AB217" ca="1">INDIRECT($A$1&amp;AB$1&amp;$A217)</f>
        <v>0</v>
      </c>
      <c r="AC217" cm="1">
        <f t="array" aca="1" ref="AC217" ca="1">INDIRECT($A$1&amp;AC$1&amp;$A217)</f>
        <v>0</v>
      </c>
      <c r="AD217" cm="1">
        <f t="array" aca="1" ref="AD217" ca="1">INDIRECT($A$1&amp;AD$1&amp;$A217)</f>
        <v>0</v>
      </c>
      <c r="AE217" cm="1">
        <f t="array" aca="1" ref="AE217" ca="1">INDIRECT($A$1&amp;AE$1&amp;$A217)</f>
        <v>0</v>
      </c>
      <c r="AF217" cm="1">
        <f t="array" aca="1" ref="AF217" ca="1">INDIRECT($A$1&amp;AF$1&amp;$A217)</f>
        <v>0</v>
      </c>
      <c r="AG217" cm="1">
        <f t="array" aca="1" ref="AG217" ca="1">INDIRECT($A$1&amp;AG$1&amp;$A217)</f>
        <v>0</v>
      </c>
      <c r="AH217" cm="1">
        <f t="array" aca="1" ref="AH217" ca="1">INDIRECT($A$1&amp;AH$1&amp;$A217)</f>
        <v>0</v>
      </c>
      <c r="AI217" cm="1">
        <f t="array" aca="1" ref="AI217" ca="1">INDIRECT($A$1&amp;AI$1&amp;$A217)</f>
        <v>0</v>
      </c>
      <c r="AJ217" cm="1">
        <f t="array" aca="1" ref="AJ217" ca="1">INDIRECT($A$1&amp;AJ$1&amp;$A217)</f>
        <v>0</v>
      </c>
      <c r="AK217" cm="1">
        <f t="array" aca="1" ref="AK217" ca="1">INDIRECT($A$1&amp;AK$1&amp;$A217)</f>
        <v>0</v>
      </c>
      <c r="AM217">
        <f t="shared" ca="1" si="29"/>
        <v>0</v>
      </c>
      <c r="AN217">
        <f t="shared" ca="1" si="29"/>
        <v>0</v>
      </c>
      <c r="AO217">
        <f t="shared" ca="1" si="29"/>
        <v>0</v>
      </c>
      <c r="AP217">
        <f t="shared" ca="1" si="29"/>
        <v>0</v>
      </c>
      <c r="AQ217">
        <f t="shared" ca="1" si="29"/>
        <v>0</v>
      </c>
      <c r="AR217">
        <f t="shared" ca="1" si="29"/>
        <v>0</v>
      </c>
      <c r="AS217">
        <f t="shared" ca="1" si="29"/>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t="str" cm="1">
        <f t="array" aca="1" ref="BC217" ca="1">INDIRECT($A$1&amp;BC$1&amp;$A217)</f>
        <v>disponible</v>
      </c>
      <c r="BD217" cm="1">
        <f t="array" aca="1" ref="BD217" ca="1">INDIRECT($A$1&amp;BD$1&amp;$A217)</f>
        <v>0</v>
      </c>
      <c r="BE217" t="str" cm="1">
        <f t="array" aca="1" ref="BE217" ca="1">INDIRECT($A$1&amp;BE$1&amp;$A217)</f>
        <v>disponible</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t="str" cm="1">
        <f t="array" aca="1" ref="BO217" ca="1">INDIRECT($A$1&amp;BO$1&amp;$A217)</f>
        <v>disponible</v>
      </c>
      <c r="BP217" t="str" cm="1">
        <f t="array" aca="1" ref="BP217" ca="1">INDIRECT($A$1&amp;BP$1&amp;$A217)</f>
        <v>disponible</v>
      </c>
      <c r="BQ217" t="str" cm="1">
        <f t="array" aca="1" ref="BQ217" ca="1">INDIRECT($A$1&amp;BQ$1&amp;$A217)</f>
        <v>disponible</v>
      </c>
      <c r="BR217" cm="1">
        <f t="array" aca="1" ref="BR217" ca="1">INDIRECT($A$1&amp;BR$1&amp;$A217)</f>
        <v>0</v>
      </c>
      <c r="BS217" t="str" cm="1">
        <f t="array" aca="1" ref="BS217" ca="1">INDIRECT($A$1&amp;BS$1&amp;$A217)</f>
        <v>disponible</v>
      </c>
      <c r="BT217" cm="1">
        <f t="array" aca="1" ref="BT217" ca="1">INDIRECT($A$1&amp;BT$1&amp;$A217)</f>
        <v>0</v>
      </c>
      <c r="BU217" cm="1">
        <f t="array" aca="1" ref="BU217" ca="1">INDIRECT($A$1&amp;BU$1&amp;$A217)</f>
        <v>0</v>
      </c>
    </row>
    <row r="218" spans="1:73" x14ac:dyDescent="0.35">
      <c r="A218" s="60">
        <f t="shared" si="25"/>
        <v>203</v>
      </c>
      <c r="C218" t="str" cm="1">
        <f t="array" aca="1" ref="C218" ca="1">INDIRECT($A$1&amp;C$1&amp;$A218)</f>
        <v>marche_boussouma</v>
      </c>
      <c r="D218">
        <f t="shared" ca="1" si="31"/>
        <v>0</v>
      </c>
      <c r="E218">
        <f t="shared" ca="1" si="31"/>
        <v>0</v>
      </c>
      <c r="F218">
        <f t="shared" ca="1" si="31"/>
        <v>0</v>
      </c>
      <c r="G218">
        <f t="shared" ca="1" si="31"/>
        <v>0</v>
      </c>
      <c r="H218">
        <f t="shared" ca="1" si="31"/>
        <v>0</v>
      </c>
      <c r="I218">
        <f t="shared" ca="1" si="31"/>
        <v>0</v>
      </c>
      <c r="J218">
        <f t="shared" ca="1" si="31"/>
        <v>0</v>
      </c>
      <c r="K218">
        <f t="shared" ca="1" si="31"/>
        <v>0</v>
      </c>
      <c r="L218">
        <f t="shared" ca="1" si="31"/>
        <v>0</v>
      </c>
      <c r="M218">
        <f t="shared" ca="1" si="31"/>
        <v>0</v>
      </c>
      <c r="N218">
        <f t="shared" ca="1" si="31"/>
        <v>0</v>
      </c>
      <c r="P218" cm="1">
        <f t="array" aca="1" ref="P218" ca="1">INDIRECT($A$1&amp;P$1&amp;$A218)</f>
        <v>0</v>
      </c>
      <c r="Q218" cm="1">
        <f t="array" aca="1" ref="Q218" ca="1">INDIRECT($A$1&amp;Q$1&amp;$A218)</f>
        <v>0</v>
      </c>
      <c r="R218" cm="1">
        <f t="array" aca="1" ref="R218" ca="1">INDIRECT($A$1&amp;R$1&amp;$A218)</f>
        <v>0</v>
      </c>
      <c r="S218" cm="1">
        <f t="array" aca="1" ref="S218" ca="1">INDIRECT($A$1&amp;S$1&amp;$A218)</f>
        <v>0</v>
      </c>
      <c r="T218" cm="1">
        <f t="array" aca="1" ref="T218" ca="1">INDIRECT($A$1&amp;T$1&amp;$A218)</f>
        <v>0</v>
      </c>
      <c r="U218" cm="1">
        <f t="array" aca="1" ref="U218" ca="1">INDIRECT($A$1&amp;U$1&amp;$A218)</f>
        <v>0</v>
      </c>
      <c r="V218" cm="1">
        <f t="array" aca="1" ref="V218" ca="1">INDIRECT($A$1&amp;V$1&amp;$A218)</f>
        <v>0</v>
      </c>
      <c r="W218" cm="1">
        <f t="array" aca="1" ref="W218" ca="1">INDIRECT($A$1&amp;W$1&amp;$A218)</f>
        <v>0</v>
      </c>
      <c r="X218" cm="1">
        <f t="array" aca="1" ref="X218" ca="1">INDIRECT($A$1&amp;X$1&amp;$A218)</f>
        <v>0</v>
      </c>
      <c r="Y218" cm="1">
        <f t="array" aca="1" ref="Y218" ca="1">INDIRECT($A$1&amp;Y$1&amp;$A218)</f>
        <v>0</v>
      </c>
      <c r="Z218" cm="1">
        <f t="array" aca="1" ref="Z218" ca="1">INDIRECT($A$1&amp;Z$1&amp;$A218)</f>
        <v>0</v>
      </c>
      <c r="AA218" cm="1">
        <f t="array" aca="1" ref="AA218" ca="1">INDIRECT($A$1&amp;AA$1&amp;$A218)</f>
        <v>0</v>
      </c>
      <c r="AB218" cm="1">
        <f t="array" aca="1" ref="AB218" ca="1">INDIRECT($A$1&amp;AB$1&amp;$A218)</f>
        <v>0</v>
      </c>
      <c r="AC218" cm="1">
        <f t="array" aca="1" ref="AC218" ca="1">INDIRECT($A$1&amp;AC$1&amp;$A218)</f>
        <v>0</v>
      </c>
      <c r="AD218" cm="1">
        <f t="array" aca="1" ref="AD218" ca="1">INDIRECT($A$1&amp;AD$1&amp;$A218)</f>
        <v>0</v>
      </c>
      <c r="AE218" cm="1">
        <f t="array" aca="1" ref="AE218" ca="1">INDIRECT($A$1&amp;AE$1&amp;$A218)</f>
        <v>0</v>
      </c>
      <c r="AF218" cm="1">
        <f t="array" aca="1" ref="AF218" ca="1">INDIRECT($A$1&amp;AF$1&amp;$A218)</f>
        <v>0</v>
      </c>
      <c r="AG218" cm="1">
        <f t="array" aca="1" ref="AG218" ca="1">INDIRECT($A$1&amp;AG$1&amp;$A218)</f>
        <v>0</v>
      </c>
      <c r="AH218" cm="1">
        <f t="array" aca="1" ref="AH218" ca="1">INDIRECT($A$1&amp;AH$1&amp;$A218)</f>
        <v>0</v>
      </c>
      <c r="AI218" cm="1">
        <f t="array" aca="1" ref="AI218" ca="1">INDIRECT($A$1&amp;AI$1&amp;$A218)</f>
        <v>0</v>
      </c>
      <c r="AJ218" cm="1">
        <f t="array" aca="1" ref="AJ218" ca="1">INDIRECT($A$1&amp;AJ$1&amp;$A218)</f>
        <v>0</v>
      </c>
      <c r="AK218" cm="1">
        <f t="array" aca="1" ref="AK218" ca="1">INDIRECT($A$1&amp;AK$1&amp;$A218)</f>
        <v>0</v>
      </c>
      <c r="AM218">
        <f t="shared" ca="1" si="29"/>
        <v>0</v>
      </c>
      <c r="AN218">
        <f t="shared" ca="1" si="29"/>
        <v>0</v>
      </c>
      <c r="AO218">
        <f t="shared" ca="1" si="29"/>
        <v>0</v>
      </c>
      <c r="AP218">
        <f t="shared" ca="1" si="29"/>
        <v>0</v>
      </c>
      <c r="AQ218">
        <f t="shared" ca="1" si="29"/>
        <v>0</v>
      </c>
      <c r="AR218">
        <f t="shared" ca="1" si="29"/>
        <v>0</v>
      </c>
      <c r="AS218">
        <f t="shared" ca="1" si="29"/>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t="str" cm="1">
        <f t="array" aca="1" ref="BC218" ca="1">INDIRECT($A$1&amp;BC$1&amp;$A218)</f>
        <v>disponible</v>
      </c>
      <c r="BD218" cm="1">
        <f t="array" aca="1" ref="BD218" ca="1">INDIRECT($A$1&amp;BD$1&amp;$A218)</f>
        <v>0</v>
      </c>
      <c r="BE218" t="str" cm="1">
        <f t="array" aca="1" ref="BE218" ca="1">INDIRECT($A$1&amp;BE$1&amp;$A218)</f>
        <v>disponible</v>
      </c>
      <c r="BF218" t="str" cm="1">
        <f t="array" aca="1" ref="BF218" ca="1">INDIRECT($A$1&amp;BF$1&amp;$A218)</f>
        <v>disponible</v>
      </c>
      <c r="BG218" t="str" cm="1">
        <f t="array" aca="1" ref="BG218" ca="1">INDIRECT($A$1&amp;BG$1&amp;$A218)</f>
        <v>disponible</v>
      </c>
      <c r="BH218" t="str" cm="1">
        <f t="array" aca="1" ref="BH218" ca="1">INDIRECT($A$1&amp;BH$1&amp;$A218)</f>
        <v>disponible</v>
      </c>
      <c r="BI218" cm="1">
        <f t="array" aca="1" ref="BI218" ca="1">INDIRECT($A$1&amp;BI$1&amp;$A218)</f>
        <v>0</v>
      </c>
      <c r="BJ218" cm="1">
        <f t="array" aca="1" ref="BJ218" ca="1">INDIRECT($A$1&amp;BJ$1&amp;$A218)</f>
        <v>0</v>
      </c>
      <c r="BK218" t="str" cm="1">
        <f t="array" aca="1" ref="BK218" ca="1">INDIRECT($A$1&amp;BK$1&amp;$A218)</f>
        <v>disponible</v>
      </c>
      <c r="BL218" cm="1">
        <f t="array" aca="1" ref="BL218" ca="1">INDIRECT($A$1&amp;BL$1&amp;$A218)</f>
        <v>0</v>
      </c>
      <c r="BM218" cm="1">
        <f t="array" aca="1" ref="BM218" ca="1">INDIRECT($A$1&amp;BM$1&amp;$A218)</f>
        <v>0</v>
      </c>
      <c r="BN218" cm="1">
        <f t="array" aca="1" ref="BN218" ca="1">INDIRECT($A$1&amp;BN$1&amp;$A218)</f>
        <v>0</v>
      </c>
      <c r="BO218" t="str" cm="1">
        <f t="array" aca="1" ref="BO218" ca="1">INDIRECT($A$1&amp;BO$1&amp;$A218)</f>
        <v>disponible</v>
      </c>
      <c r="BP218" t="str" cm="1">
        <f t="array" aca="1" ref="BP218" ca="1">INDIRECT($A$1&amp;BP$1&amp;$A218)</f>
        <v>disponible</v>
      </c>
      <c r="BQ218" t="str" cm="1">
        <f t="array" aca="1" ref="BQ218" ca="1">INDIRECT($A$1&amp;BQ$1&amp;$A218)</f>
        <v>disponible</v>
      </c>
      <c r="BR218" cm="1">
        <f t="array" aca="1" ref="BR218" ca="1">INDIRECT($A$1&amp;BR$1&amp;$A218)</f>
        <v>0</v>
      </c>
      <c r="BS218" t="str" cm="1">
        <f t="array" aca="1" ref="BS218" ca="1">INDIRECT($A$1&amp;BS$1&amp;$A218)</f>
        <v>disponible</v>
      </c>
      <c r="BT218" cm="1">
        <f t="array" aca="1" ref="BT218" ca="1">INDIRECT($A$1&amp;BT$1&amp;$A218)</f>
        <v>0</v>
      </c>
      <c r="BU218" cm="1">
        <f t="array" aca="1" ref="BU218" ca="1">INDIRECT($A$1&amp;BU$1&amp;$A218)</f>
        <v>0</v>
      </c>
    </row>
    <row r="219" spans="1:73" x14ac:dyDescent="0.35">
      <c r="A219" s="60">
        <f t="shared" si="25"/>
        <v>204</v>
      </c>
      <c r="C219" t="str" cm="1">
        <f t="array" aca="1" ref="C219" ca="1">INDIRECT($A$1&amp;C$1&amp;$A219)</f>
        <v>marche_boussouma</v>
      </c>
      <c r="D219">
        <f t="shared" ca="1" si="31"/>
        <v>0</v>
      </c>
      <c r="E219">
        <f t="shared" ca="1" si="31"/>
        <v>0</v>
      </c>
      <c r="F219">
        <f t="shared" ca="1" si="31"/>
        <v>0</v>
      </c>
      <c r="G219">
        <f t="shared" ca="1" si="31"/>
        <v>0</v>
      </c>
      <c r="H219">
        <f t="shared" ca="1" si="31"/>
        <v>0</v>
      </c>
      <c r="I219">
        <f t="shared" ca="1" si="31"/>
        <v>0</v>
      </c>
      <c r="J219">
        <f t="shared" ca="1" si="31"/>
        <v>0</v>
      </c>
      <c r="K219">
        <f t="shared" ca="1" si="31"/>
        <v>0</v>
      </c>
      <c r="L219">
        <f t="shared" ca="1" si="31"/>
        <v>0</v>
      </c>
      <c r="M219">
        <f t="shared" ca="1" si="31"/>
        <v>0</v>
      </c>
      <c r="N219">
        <f t="shared" ca="1" si="31"/>
        <v>0</v>
      </c>
      <c r="P219" cm="1">
        <f t="array" aca="1" ref="P219" ca="1">INDIRECT($A$1&amp;P$1&amp;$A219)</f>
        <v>0</v>
      </c>
      <c r="Q219" cm="1">
        <f t="array" aca="1" ref="Q219" ca="1">INDIRECT($A$1&amp;Q$1&amp;$A219)</f>
        <v>0</v>
      </c>
      <c r="R219" cm="1">
        <f t="array" aca="1" ref="R219" ca="1">INDIRECT($A$1&amp;R$1&amp;$A219)</f>
        <v>0</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cm="1">
        <f t="array" aca="1" ref="Y219" ca="1">INDIRECT($A$1&amp;Y$1&amp;$A219)</f>
        <v>0</v>
      </c>
      <c r="Z219" cm="1">
        <f t="array" aca="1" ref="Z219" ca="1">INDIRECT($A$1&amp;Z$1&amp;$A219)</f>
        <v>0</v>
      </c>
      <c r="AA219" cm="1">
        <f t="array" aca="1" ref="AA219" ca="1">INDIRECT($A$1&amp;AA$1&amp;$A219)</f>
        <v>0</v>
      </c>
      <c r="AB219" cm="1">
        <f t="array" aca="1" ref="AB219" ca="1">INDIRECT($A$1&amp;AB$1&amp;$A219)</f>
        <v>0</v>
      </c>
      <c r="AC219" cm="1">
        <f t="array" aca="1" ref="AC219" ca="1">INDIRECT($A$1&amp;AC$1&amp;$A219)</f>
        <v>0</v>
      </c>
      <c r="AD219" cm="1">
        <f t="array" aca="1" ref="AD219" ca="1">INDIRECT($A$1&amp;AD$1&amp;$A219)</f>
        <v>0</v>
      </c>
      <c r="AE219" cm="1">
        <f t="array" aca="1" ref="AE219" ca="1">INDIRECT($A$1&amp;AE$1&amp;$A219)</f>
        <v>0</v>
      </c>
      <c r="AF219" cm="1">
        <f t="array" aca="1" ref="AF219" ca="1">INDIRECT($A$1&amp;AF$1&amp;$A219)</f>
        <v>0</v>
      </c>
      <c r="AG219" cm="1">
        <f t="array" aca="1" ref="AG219" ca="1">INDIRECT($A$1&amp;AG$1&amp;$A219)</f>
        <v>0</v>
      </c>
      <c r="AH219" cm="1">
        <f t="array" aca="1" ref="AH219" ca="1">INDIRECT($A$1&amp;AH$1&amp;$A219)</f>
        <v>0</v>
      </c>
      <c r="AI219" cm="1">
        <f t="array" aca="1" ref="AI219" ca="1">INDIRECT($A$1&amp;AI$1&amp;$A219)</f>
        <v>0</v>
      </c>
      <c r="AJ219" cm="1">
        <f t="array" aca="1" ref="AJ219" ca="1">INDIRECT($A$1&amp;AJ$1&amp;$A219)</f>
        <v>0</v>
      </c>
      <c r="AK219" cm="1">
        <f t="array" aca="1" ref="AK219" ca="1">INDIRECT($A$1&amp;AK$1&amp;$A219)</f>
        <v>0</v>
      </c>
      <c r="AM219">
        <f t="shared" ca="1" si="29"/>
        <v>0</v>
      </c>
      <c r="AN219">
        <f t="shared" ca="1" si="29"/>
        <v>0</v>
      </c>
      <c r="AO219">
        <f t="shared" ca="1" si="29"/>
        <v>0</v>
      </c>
      <c r="AP219">
        <f t="shared" ca="1" si="29"/>
        <v>0</v>
      </c>
      <c r="AQ219">
        <f t="shared" ca="1" si="29"/>
        <v>0</v>
      </c>
      <c r="AR219">
        <f t="shared" ca="1" si="29"/>
        <v>0</v>
      </c>
      <c r="AS219">
        <f t="shared" ca="1" si="29"/>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t="str" cm="1">
        <f t="array" aca="1" ref="BC219" ca="1">INDIRECT($A$1&amp;BC$1&amp;$A219)</f>
        <v>disponible</v>
      </c>
      <c r="BD219" cm="1">
        <f t="array" aca="1" ref="BD219" ca="1">INDIRECT($A$1&amp;BD$1&amp;$A219)</f>
        <v>0</v>
      </c>
      <c r="BE219" t="str" cm="1">
        <f t="array" aca="1" ref="BE219" ca="1">INDIRECT($A$1&amp;BE$1&amp;$A219)</f>
        <v>disponible</v>
      </c>
      <c r="BF219" t="str" cm="1">
        <f t="array" aca="1" ref="BF219" ca="1">INDIRECT($A$1&amp;BF$1&amp;$A219)</f>
        <v>disponible</v>
      </c>
      <c r="BG219" t="str" cm="1">
        <f t="array" aca="1" ref="BG219" ca="1">INDIRECT($A$1&amp;BG$1&amp;$A219)</f>
        <v>disponible</v>
      </c>
      <c r="BH219" t="str" cm="1">
        <f t="array" aca="1" ref="BH219" ca="1">INDIRECT($A$1&amp;BH$1&amp;$A219)</f>
        <v>disponible</v>
      </c>
      <c r="BI219" cm="1">
        <f t="array" aca="1" ref="BI219" ca="1">INDIRECT($A$1&amp;BI$1&amp;$A219)</f>
        <v>0</v>
      </c>
      <c r="BJ219" cm="1">
        <f t="array" aca="1" ref="BJ219" ca="1">INDIRECT($A$1&amp;BJ$1&amp;$A219)</f>
        <v>0</v>
      </c>
      <c r="BK219" t="str" cm="1">
        <f t="array" aca="1" ref="BK219" ca="1">INDIRECT($A$1&amp;BK$1&amp;$A219)</f>
        <v>disponible</v>
      </c>
      <c r="BL219" cm="1">
        <f t="array" aca="1" ref="BL219" ca="1">INDIRECT($A$1&amp;BL$1&amp;$A219)</f>
        <v>0</v>
      </c>
      <c r="BM219" cm="1">
        <f t="array" aca="1" ref="BM219" ca="1">INDIRECT($A$1&amp;BM$1&amp;$A219)</f>
        <v>0</v>
      </c>
      <c r="BN219" cm="1">
        <f t="array" aca="1" ref="BN219" ca="1">INDIRECT($A$1&amp;BN$1&amp;$A219)</f>
        <v>0</v>
      </c>
      <c r="BO219" t="str" cm="1">
        <f t="array" aca="1" ref="BO219" ca="1">INDIRECT($A$1&amp;BO$1&amp;$A219)</f>
        <v>disponible</v>
      </c>
      <c r="BP219" t="str" cm="1">
        <f t="array" aca="1" ref="BP219" ca="1">INDIRECT($A$1&amp;BP$1&amp;$A219)</f>
        <v>disponible</v>
      </c>
      <c r="BQ219" t="str" cm="1">
        <f t="array" aca="1" ref="BQ219" ca="1">INDIRECT($A$1&amp;BQ$1&amp;$A219)</f>
        <v>disponible</v>
      </c>
      <c r="BR219" cm="1">
        <f t="array" aca="1" ref="BR219" ca="1">INDIRECT($A$1&amp;BR$1&amp;$A219)</f>
        <v>0</v>
      </c>
      <c r="BS219" t="str" cm="1">
        <f t="array" aca="1" ref="BS219" ca="1">INDIRECT($A$1&amp;BS$1&amp;$A219)</f>
        <v>disponible</v>
      </c>
      <c r="BT219" cm="1">
        <f t="array" aca="1" ref="BT219" ca="1">INDIRECT($A$1&amp;BT$1&amp;$A219)</f>
        <v>0</v>
      </c>
      <c r="BU219" cm="1">
        <f t="array" aca="1" ref="BU219" ca="1">INDIRECT($A$1&amp;BU$1&amp;$A219)</f>
        <v>0</v>
      </c>
    </row>
    <row r="220" spans="1:73" x14ac:dyDescent="0.35">
      <c r="A220" s="60">
        <f t="shared" si="25"/>
        <v>205</v>
      </c>
      <c r="C220" t="str" cm="1">
        <f t="array" aca="1" ref="C220" ca="1">INDIRECT($A$1&amp;C$1&amp;$A220)</f>
        <v>marche_boussouma</v>
      </c>
      <c r="D220">
        <f t="shared" ca="1" si="31"/>
        <v>0</v>
      </c>
      <c r="E220">
        <f t="shared" ca="1" si="31"/>
        <v>0</v>
      </c>
      <c r="F220">
        <f t="shared" ca="1" si="31"/>
        <v>0</v>
      </c>
      <c r="G220">
        <f t="shared" ca="1" si="31"/>
        <v>0</v>
      </c>
      <c r="H220">
        <f t="shared" ca="1" si="31"/>
        <v>0</v>
      </c>
      <c r="I220">
        <f t="shared" ca="1" si="31"/>
        <v>0</v>
      </c>
      <c r="J220">
        <f t="shared" ca="1" si="31"/>
        <v>0</v>
      </c>
      <c r="K220">
        <f t="shared" ca="1" si="31"/>
        <v>0</v>
      </c>
      <c r="L220">
        <f t="shared" ca="1" si="31"/>
        <v>0</v>
      </c>
      <c r="M220">
        <f t="shared" ca="1" si="31"/>
        <v>0</v>
      </c>
      <c r="N220">
        <f t="shared" ca="1" si="31"/>
        <v>0</v>
      </c>
      <c r="P220" cm="1">
        <f t="array" aca="1" ref="P220" ca="1">INDIRECT($A$1&amp;P$1&amp;$A220)</f>
        <v>0</v>
      </c>
      <c r="Q220" cm="1">
        <f t="array" aca="1" ref="Q220" ca="1">INDIRECT($A$1&amp;Q$1&amp;$A220)</f>
        <v>0</v>
      </c>
      <c r="R220" cm="1">
        <f t="array" aca="1" ref="R220" ca="1">INDIRECT($A$1&amp;R$1&amp;$A220)</f>
        <v>0</v>
      </c>
      <c r="S220" cm="1">
        <f t="array" aca="1" ref="S220" ca="1">INDIRECT($A$1&amp;S$1&amp;$A220)</f>
        <v>0</v>
      </c>
      <c r="T220" cm="1">
        <f t="array" aca="1" ref="T220" ca="1">INDIRECT($A$1&amp;T$1&amp;$A220)</f>
        <v>0</v>
      </c>
      <c r="U220" cm="1">
        <f t="array" aca="1" ref="U220" ca="1">INDIRECT($A$1&amp;U$1&amp;$A220)</f>
        <v>0</v>
      </c>
      <c r="V220" cm="1">
        <f t="array" aca="1" ref="V220" ca="1">INDIRECT($A$1&amp;V$1&amp;$A220)</f>
        <v>0</v>
      </c>
      <c r="W220" cm="1">
        <f t="array" aca="1" ref="W220" ca="1">INDIRECT($A$1&amp;W$1&amp;$A220)</f>
        <v>0</v>
      </c>
      <c r="X220" cm="1">
        <f t="array" aca="1" ref="X220" ca="1">INDIRECT($A$1&amp;X$1&amp;$A220)</f>
        <v>0</v>
      </c>
      <c r="Y220" cm="1">
        <f t="array" aca="1" ref="Y220" ca="1">INDIRECT($A$1&amp;Y$1&amp;$A220)</f>
        <v>0</v>
      </c>
      <c r="Z220" cm="1">
        <f t="array" aca="1" ref="Z220" ca="1">INDIRECT($A$1&amp;Z$1&amp;$A220)</f>
        <v>0</v>
      </c>
      <c r="AA220" cm="1">
        <f t="array" aca="1" ref="AA220" ca="1">INDIRECT($A$1&amp;AA$1&amp;$A220)</f>
        <v>0</v>
      </c>
      <c r="AB220" cm="1">
        <f t="array" aca="1" ref="AB220" ca="1">INDIRECT($A$1&amp;AB$1&amp;$A220)</f>
        <v>0</v>
      </c>
      <c r="AC220" cm="1">
        <f t="array" aca="1" ref="AC220" ca="1">INDIRECT($A$1&amp;AC$1&amp;$A220)</f>
        <v>0</v>
      </c>
      <c r="AD220" cm="1">
        <f t="array" aca="1" ref="AD220" ca="1">INDIRECT($A$1&amp;AD$1&amp;$A220)</f>
        <v>0</v>
      </c>
      <c r="AE220" cm="1">
        <f t="array" aca="1" ref="AE220" ca="1">INDIRECT($A$1&amp;AE$1&amp;$A220)</f>
        <v>0</v>
      </c>
      <c r="AF220" cm="1">
        <f t="array" aca="1" ref="AF220" ca="1">INDIRECT($A$1&amp;AF$1&amp;$A220)</f>
        <v>0</v>
      </c>
      <c r="AG220" cm="1">
        <f t="array" aca="1" ref="AG220" ca="1">INDIRECT($A$1&amp;AG$1&amp;$A220)</f>
        <v>0</v>
      </c>
      <c r="AH220" cm="1">
        <f t="array" aca="1" ref="AH220" ca="1">INDIRECT($A$1&amp;AH$1&amp;$A220)</f>
        <v>0</v>
      </c>
      <c r="AI220" cm="1">
        <f t="array" aca="1" ref="AI220" ca="1">INDIRECT($A$1&amp;AI$1&amp;$A220)</f>
        <v>0</v>
      </c>
      <c r="AJ220" cm="1">
        <f t="array" aca="1" ref="AJ220" ca="1">INDIRECT($A$1&amp;AJ$1&amp;$A220)</f>
        <v>0</v>
      </c>
      <c r="AK220" cm="1">
        <f t="array" aca="1" ref="AK220" ca="1">INDIRECT($A$1&amp;AK$1&amp;$A220)</f>
        <v>0</v>
      </c>
      <c r="AM220">
        <f t="shared" ca="1" si="29"/>
        <v>0</v>
      </c>
      <c r="AN220">
        <f t="shared" ca="1" si="29"/>
        <v>0</v>
      </c>
      <c r="AO220">
        <f t="shared" ca="1" si="29"/>
        <v>0</v>
      </c>
      <c r="AP220">
        <f t="shared" ca="1" si="29"/>
        <v>0</v>
      </c>
      <c r="AQ220">
        <f t="shared" ca="1" si="29"/>
        <v>0</v>
      </c>
      <c r="AR220">
        <f t="shared" ca="1" si="29"/>
        <v>0</v>
      </c>
      <c r="AS220">
        <f t="shared" ca="1" si="29"/>
        <v>0</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t="str" cm="1">
        <f t="array" aca="1" ref="BC220" ca="1">INDIRECT($A$1&amp;BC$1&amp;$A220)</f>
        <v>disponible</v>
      </c>
      <c r="BD220" cm="1">
        <f t="array" aca="1" ref="BD220" ca="1">INDIRECT($A$1&amp;BD$1&amp;$A220)</f>
        <v>0</v>
      </c>
      <c r="BE220" t="str" cm="1">
        <f t="array" aca="1" ref="BE220" ca="1">INDIRECT($A$1&amp;BE$1&amp;$A220)</f>
        <v>disponible</v>
      </c>
      <c r="BF220" t="str" cm="1">
        <f t="array" aca="1" ref="BF220" ca="1">INDIRECT($A$1&amp;BF$1&amp;$A220)</f>
        <v>disponible</v>
      </c>
      <c r="BG220" t="str" cm="1">
        <f t="array" aca="1" ref="BG220" ca="1">INDIRECT($A$1&amp;BG$1&amp;$A220)</f>
        <v>disponible</v>
      </c>
      <c r="BH220" t="str" cm="1">
        <f t="array" aca="1" ref="BH220" ca="1">INDIRECT($A$1&amp;BH$1&amp;$A220)</f>
        <v>disponible</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t="str" cm="1">
        <f t="array" aca="1" ref="BO220" ca="1">INDIRECT($A$1&amp;BO$1&amp;$A220)</f>
        <v>disponible</v>
      </c>
      <c r="BP220" t="str" cm="1">
        <f t="array" aca="1" ref="BP220" ca="1">INDIRECT($A$1&amp;BP$1&amp;$A220)</f>
        <v>disponible</v>
      </c>
      <c r="BQ220" t="str" cm="1">
        <f t="array" aca="1" ref="BQ220" ca="1">INDIRECT($A$1&amp;BQ$1&amp;$A220)</f>
        <v>disponible</v>
      </c>
      <c r="BR220" cm="1">
        <f t="array" aca="1" ref="BR220" ca="1">INDIRECT($A$1&amp;BR$1&amp;$A220)</f>
        <v>0</v>
      </c>
      <c r="BS220" t="str" cm="1">
        <f t="array" aca="1" ref="BS220" ca="1">INDIRECT($A$1&amp;BS$1&amp;$A220)</f>
        <v>disponible</v>
      </c>
      <c r="BT220" cm="1">
        <f t="array" aca="1" ref="BT220" ca="1">INDIRECT($A$1&amp;BT$1&amp;$A220)</f>
        <v>0</v>
      </c>
      <c r="BU220" cm="1">
        <f t="array" aca="1" ref="BU220" ca="1">INDIRECT($A$1&amp;BU$1&amp;$A220)</f>
        <v>0</v>
      </c>
    </row>
    <row r="221" spans="1:73" x14ac:dyDescent="0.35">
      <c r="A221" s="60">
        <f t="shared" si="25"/>
        <v>206</v>
      </c>
      <c r="C221" t="str" cm="1">
        <f t="array" aca="1" ref="C221" ca="1">INDIRECT($A$1&amp;C$1&amp;$A221)</f>
        <v>marche_boussouma</v>
      </c>
      <c r="D221">
        <f t="shared" ca="1" si="31"/>
        <v>0</v>
      </c>
      <c r="E221">
        <f t="shared" ca="1" si="31"/>
        <v>0</v>
      </c>
      <c r="F221">
        <f t="shared" ca="1" si="31"/>
        <v>0</v>
      </c>
      <c r="G221">
        <f t="shared" ca="1" si="31"/>
        <v>0</v>
      </c>
      <c r="H221">
        <f t="shared" ca="1" si="31"/>
        <v>0</v>
      </c>
      <c r="I221">
        <f t="shared" ca="1" si="31"/>
        <v>0</v>
      </c>
      <c r="J221">
        <f t="shared" ca="1" si="31"/>
        <v>0</v>
      </c>
      <c r="K221">
        <f t="shared" ca="1" si="31"/>
        <v>0</v>
      </c>
      <c r="L221">
        <f t="shared" ca="1" si="31"/>
        <v>0</v>
      </c>
      <c r="M221">
        <f t="shared" ca="1" si="31"/>
        <v>0</v>
      </c>
      <c r="N221">
        <f t="shared" ca="1" si="31"/>
        <v>0</v>
      </c>
      <c r="P221" cm="1">
        <f t="array" aca="1" ref="P221" ca="1">INDIRECT($A$1&amp;P$1&amp;$A221)</f>
        <v>0</v>
      </c>
      <c r="Q221" cm="1">
        <f t="array" aca="1" ref="Q221" ca="1">INDIRECT($A$1&amp;Q$1&amp;$A221)</f>
        <v>0</v>
      </c>
      <c r="R221" cm="1">
        <f t="array" aca="1" ref="R221" ca="1">INDIRECT($A$1&amp;R$1&amp;$A221)</f>
        <v>0</v>
      </c>
      <c r="S221" cm="1">
        <f t="array" aca="1" ref="S221" ca="1">INDIRECT($A$1&amp;S$1&amp;$A221)</f>
        <v>0</v>
      </c>
      <c r="T221" cm="1">
        <f t="array" aca="1" ref="T221" ca="1">INDIRECT($A$1&amp;T$1&amp;$A221)</f>
        <v>0</v>
      </c>
      <c r="U221" cm="1">
        <f t="array" aca="1" ref="U221" ca="1">INDIRECT($A$1&amp;U$1&amp;$A221)</f>
        <v>0</v>
      </c>
      <c r="V221" cm="1">
        <f t="array" aca="1" ref="V221" ca="1">INDIRECT($A$1&amp;V$1&amp;$A221)</f>
        <v>0</v>
      </c>
      <c r="W221" cm="1">
        <f t="array" aca="1" ref="W221" ca="1">INDIRECT($A$1&amp;W$1&amp;$A221)</f>
        <v>0</v>
      </c>
      <c r="X221" cm="1">
        <f t="array" aca="1" ref="X221" ca="1">INDIRECT($A$1&amp;X$1&amp;$A221)</f>
        <v>0</v>
      </c>
      <c r="Y221" cm="1">
        <f t="array" aca="1" ref="Y221" ca="1">INDIRECT($A$1&amp;Y$1&amp;$A221)</f>
        <v>0</v>
      </c>
      <c r="Z221" cm="1">
        <f t="array" aca="1" ref="Z221" ca="1">INDIRECT($A$1&amp;Z$1&amp;$A221)</f>
        <v>0</v>
      </c>
      <c r="AA221" cm="1">
        <f t="array" aca="1" ref="AA221" ca="1">INDIRECT($A$1&amp;AA$1&amp;$A221)</f>
        <v>0</v>
      </c>
      <c r="AB221" cm="1">
        <f t="array" aca="1" ref="AB221" ca="1">INDIRECT($A$1&amp;AB$1&amp;$A221)</f>
        <v>0</v>
      </c>
      <c r="AC221" cm="1">
        <f t="array" aca="1" ref="AC221" ca="1">INDIRECT($A$1&amp;AC$1&amp;$A221)</f>
        <v>0</v>
      </c>
      <c r="AD221" cm="1">
        <f t="array" aca="1" ref="AD221" ca="1">INDIRECT($A$1&amp;AD$1&amp;$A221)</f>
        <v>0</v>
      </c>
      <c r="AE221" cm="1">
        <f t="array" aca="1" ref="AE221" ca="1">INDIRECT($A$1&amp;AE$1&amp;$A221)</f>
        <v>0</v>
      </c>
      <c r="AF221" cm="1">
        <f t="array" aca="1" ref="AF221" ca="1">INDIRECT($A$1&amp;AF$1&amp;$A221)</f>
        <v>0</v>
      </c>
      <c r="AG221" cm="1">
        <f t="array" aca="1" ref="AG221" ca="1">INDIRECT($A$1&amp;AG$1&amp;$A221)</f>
        <v>0</v>
      </c>
      <c r="AH221" cm="1">
        <f t="array" aca="1" ref="AH221" ca="1">INDIRECT($A$1&amp;AH$1&amp;$A221)</f>
        <v>0</v>
      </c>
      <c r="AI221" cm="1">
        <f t="array" aca="1" ref="AI221" ca="1">INDIRECT($A$1&amp;AI$1&amp;$A221)</f>
        <v>0</v>
      </c>
      <c r="AJ221" cm="1">
        <f t="array" aca="1" ref="AJ221" ca="1">INDIRECT($A$1&amp;AJ$1&amp;$A221)</f>
        <v>0</v>
      </c>
      <c r="AK221" cm="1">
        <f t="array" aca="1" ref="AK221" ca="1">INDIRECT($A$1&amp;AK$1&amp;$A221)</f>
        <v>0</v>
      </c>
      <c r="AM221">
        <f t="shared" ca="1" si="29"/>
        <v>0</v>
      </c>
      <c r="AN221">
        <f t="shared" ca="1" si="29"/>
        <v>0</v>
      </c>
      <c r="AO221">
        <f t="shared" ca="1" si="29"/>
        <v>0</v>
      </c>
      <c r="AP221">
        <f t="shared" ca="1" si="29"/>
        <v>0</v>
      </c>
      <c r="AQ221">
        <f t="shared" ca="1" si="29"/>
        <v>0</v>
      </c>
      <c r="AR221">
        <f t="shared" ca="1" si="29"/>
        <v>0</v>
      </c>
      <c r="AS221">
        <f t="shared" ca="1" si="29"/>
        <v>0</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t="str" cm="1">
        <f t="array" aca="1" ref="BC221" ca="1">INDIRECT($A$1&amp;BC$1&amp;$A221)</f>
        <v>disponible</v>
      </c>
      <c r="BD221" cm="1">
        <f t="array" aca="1" ref="BD221" ca="1">INDIRECT($A$1&amp;BD$1&amp;$A221)</f>
        <v>0</v>
      </c>
      <c r="BE221" t="str" cm="1">
        <f t="array" aca="1" ref="BE221" ca="1">INDIRECT($A$1&amp;BE$1&amp;$A221)</f>
        <v>disponible</v>
      </c>
      <c r="BF221" t="str" cm="1">
        <f t="array" aca="1" ref="BF221" ca="1">INDIRECT($A$1&amp;BF$1&amp;$A221)</f>
        <v>disponible</v>
      </c>
      <c r="BG221" t="str" cm="1">
        <f t="array" aca="1" ref="BG221" ca="1">INDIRECT($A$1&amp;BG$1&amp;$A221)</f>
        <v>disponible</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t="str" cm="1">
        <f t="array" aca="1" ref="BO221" ca="1">INDIRECT($A$1&amp;BO$1&amp;$A221)</f>
        <v>disponible</v>
      </c>
      <c r="BP221" t="str" cm="1">
        <f t="array" aca="1" ref="BP221" ca="1">INDIRECT($A$1&amp;BP$1&amp;$A221)</f>
        <v>disponible</v>
      </c>
      <c r="BQ221" t="str" cm="1">
        <f t="array" aca="1" ref="BQ221" ca="1">INDIRECT($A$1&amp;BQ$1&amp;$A221)</f>
        <v>disponible</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0">
        <f t="shared" si="25"/>
        <v>207</v>
      </c>
      <c r="C222" t="str" cm="1">
        <f t="array" aca="1" ref="C222" ca="1">INDIRECT($A$1&amp;C$1&amp;$A222)</f>
        <v>marche_boussouma</v>
      </c>
      <c r="D222">
        <f t="shared" ca="1" si="31"/>
        <v>0</v>
      </c>
      <c r="E222">
        <f t="shared" ca="1" si="31"/>
        <v>0</v>
      </c>
      <c r="F222">
        <f t="shared" ca="1" si="31"/>
        <v>0</v>
      </c>
      <c r="G222">
        <f t="shared" ca="1" si="31"/>
        <v>0</v>
      </c>
      <c r="H222">
        <f t="shared" ca="1" si="31"/>
        <v>0</v>
      </c>
      <c r="I222">
        <f t="shared" ca="1" si="31"/>
        <v>0</v>
      </c>
      <c r="J222">
        <f t="shared" ca="1" si="31"/>
        <v>0</v>
      </c>
      <c r="K222">
        <f t="shared" ca="1" si="31"/>
        <v>0</v>
      </c>
      <c r="L222">
        <f t="shared" ca="1" si="31"/>
        <v>0</v>
      </c>
      <c r="M222">
        <f t="shared" ca="1" si="31"/>
        <v>0</v>
      </c>
      <c r="N222">
        <f t="shared" ca="1" si="31"/>
        <v>0</v>
      </c>
      <c r="P222" cm="1">
        <f t="array" aca="1" ref="P222" ca="1">INDIRECT($A$1&amp;P$1&amp;$A222)</f>
        <v>0</v>
      </c>
      <c r="Q222" cm="1">
        <f t="array" aca="1" ref="Q222" ca="1">INDIRECT($A$1&amp;Q$1&amp;$A222)</f>
        <v>0</v>
      </c>
      <c r="R222" cm="1">
        <f t="array" aca="1" ref="R222" ca="1">INDIRECT($A$1&amp;R$1&amp;$A222)</f>
        <v>0</v>
      </c>
      <c r="S222" cm="1">
        <f t="array" aca="1" ref="S222" ca="1">INDIRECT($A$1&amp;S$1&amp;$A222)</f>
        <v>0</v>
      </c>
      <c r="T222" cm="1">
        <f t="array" aca="1" ref="T222" ca="1">INDIRECT($A$1&amp;T$1&amp;$A222)</f>
        <v>0</v>
      </c>
      <c r="U222" cm="1">
        <f t="array" aca="1" ref="U222" ca="1">INDIRECT($A$1&amp;U$1&amp;$A222)</f>
        <v>0</v>
      </c>
      <c r="V222" cm="1">
        <f t="array" aca="1" ref="V222" ca="1">INDIRECT($A$1&amp;V$1&amp;$A222)</f>
        <v>0</v>
      </c>
      <c r="W222" cm="1">
        <f t="array" aca="1" ref="W222" ca="1">INDIRECT($A$1&amp;W$1&amp;$A222)</f>
        <v>0</v>
      </c>
      <c r="X222" cm="1">
        <f t="array" aca="1" ref="X222" ca="1">INDIRECT($A$1&amp;X$1&amp;$A222)</f>
        <v>0</v>
      </c>
      <c r="Y222" cm="1">
        <f t="array" aca="1" ref="Y222" ca="1">INDIRECT($A$1&amp;Y$1&amp;$A222)</f>
        <v>0</v>
      </c>
      <c r="Z222" cm="1">
        <f t="array" aca="1" ref="Z222" ca="1">INDIRECT($A$1&amp;Z$1&amp;$A222)</f>
        <v>0</v>
      </c>
      <c r="AA222" cm="1">
        <f t="array" aca="1" ref="AA222" ca="1">INDIRECT($A$1&amp;AA$1&amp;$A222)</f>
        <v>0</v>
      </c>
      <c r="AB222" cm="1">
        <f t="array" aca="1" ref="AB222" ca="1">INDIRECT($A$1&amp;AB$1&amp;$A222)</f>
        <v>0</v>
      </c>
      <c r="AC222" t="str" cm="1">
        <f t="array" aca="1" ref="AC222" ca="1">INDIRECT($A$1&amp;AC$1&amp;$A222)</f>
        <v>disponible</v>
      </c>
      <c r="AD222" cm="1">
        <f t="array" aca="1" ref="AD222" ca="1">INDIRECT($A$1&amp;AD$1&amp;$A222)</f>
        <v>0</v>
      </c>
      <c r="AE222" t="str" cm="1">
        <f t="array" aca="1" ref="AE222" ca="1">INDIRECT($A$1&amp;AE$1&amp;$A222)</f>
        <v>disponible</v>
      </c>
      <c r="AF222" cm="1">
        <f t="array" aca="1" ref="AF222" ca="1">INDIRECT($A$1&amp;AF$1&amp;$A222)</f>
        <v>0</v>
      </c>
      <c r="AG222" cm="1">
        <f t="array" aca="1" ref="AG222" ca="1">INDIRECT($A$1&amp;AG$1&amp;$A222)</f>
        <v>0</v>
      </c>
      <c r="AH222" cm="1">
        <f t="array" aca="1" ref="AH222" ca="1">INDIRECT($A$1&amp;AH$1&amp;$A222)</f>
        <v>0</v>
      </c>
      <c r="AI222" cm="1">
        <f t="array" aca="1" ref="AI222" ca="1">INDIRECT($A$1&amp;AI$1&amp;$A222)</f>
        <v>0</v>
      </c>
      <c r="AJ222" cm="1">
        <f t="array" aca="1" ref="AJ222" ca="1">INDIRECT($A$1&amp;AJ$1&amp;$A222)</f>
        <v>0</v>
      </c>
      <c r="AK222" cm="1">
        <f t="array" aca="1" ref="AK222" ca="1">INDIRECT($A$1&amp;AK$1&amp;$A222)</f>
        <v>0</v>
      </c>
      <c r="AM222">
        <f t="shared" ca="1" si="29"/>
        <v>0</v>
      </c>
      <c r="AN222">
        <f t="shared" ca="1" si="29"/>
        <v>0</v>
      </c>
      <c r="AO222">
        <f t="shared" ca="1" si="29"/>
        <v>0</v>
      </c>
      <c r="AP222">
        <f t="shared" ca="1" si="29"/>
        <v>0</v>
      </c>
      <c r="AQ222">
        <f t="shared" ca="1" si="29"/>
        <v>0</v>
      </c>
      <c r="AR222">
        <f t="shared" ca="1" si="29"/>
        <v>0</v>
      </c>
      <c r="AS222">
        <f t="shared" ca="1" si="29"/>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0">
        <f t="shared" si="25"/>
        <v>208</v>
      </c>
      <c r="C223" t="str" cm="1">
        <f t="array" aca="1" ref="C223" ca="1">INDIRECT($A$1&amp;C$1&amp;$A223)</f>
        <v>marche_boussouma</v>
      </c>
      <c r="D223">
        <f t="shared" ca="1" si="31"/>
        <v>0</v>
      </c>
      <c r="E223">
        <f t="shared" ca="1" si="31"/>
        <v>0</v>
      </c>
      <c r="F223">
        <f t="shared" ref="F223:N223" ca="1" si="32">IF(SUM(INDIRECT($A$1&amp;F$1&amp;$A223),INDIRECT($A$1&amp;F$2&amp;$A223),INDIRECT($A$1&amp;F$3&amp;$A223))&gt;0,1,0)</f>
        <v>0</v>
      </c>
      <c r="G223">
        <f t="shared" ca="1" si="32"/>
        <v>0</v>
      </c>
      <c r="H223">
        <f t="shared" ca="1" si="32"/>
        <v>0</v>
      </c>
      <c r="I223">
        <f t="shared" ca="1" si="32"/>
        <v>0</v>
      </c>
      <c r="J223">
        <f t="shared" ca="1" si="32"/>
        <v>0</v>
      </c>
      <c r="K223">
        <f t="shared" ca="1" si="32"/>
        <v>0</v>
      </c>
      <c r="L223">
        <f t="shared" ca="1" si="32"/>
        <v>0</v>
      </c>
      <c r="M223">
        <f t="shared" ca="1" si="32"/>
        <v>0</v>
      </c>
      <c r="N223">
        <f t="shared" ca="1" si="32"/>
        <v>0</v>
      </c>
      <c r="P223" cm="1">
        <f t="array" aca="1" ref="P223" ca="1">INDIRECT($A$1&amp;P$1&amp;$A223)</f>
        <v>0</v>
      </c>
      <c r="Q223" cm="1">
        <f t="array" aca="1" ref="Q223" ca="1">INDIRECT($A$1&amp;Q$1&amp;$A223)</f>
        <v>0</v>
      </c>
      <c r="R223" cm="1">
        <f t="array" aca="1" ref="R223" ca="1">INDIRECT($A$1&amp;R$1&amp;$A223)</f>
        <v>0</v>
      </c>
      <c r="S223" cm="1">
        <f t="array" aca="1" ref="S223" ca="1">INDIRECT($A$1&amp;S$1&amp;$A223)</f>
        <v>0</v>
      </c>
      <c r="T223" cm="1">
        <f t="array" aca="1" ref="T223" ca="1">INDIRECT($A$1&amp;T$1&amp;$A223)</f>
        <v>0</v>
      </c>
      <c r="U223" cm="1">
        <f t="array" aca="1" ref="U223" ca="1">INDIRECT($A$1&amp;U$1&amp;$A223)</f>
        <v>0</v>
      </c>
      <c r="V223" cm="1">
        <f t="array" aca="1" ref="V223" ca="1">INDIRECT($A$1&amp;V$1&amp;$A223)</f>
        <v>0</v>
      </c>
      <c r="W223" cm="1">
        <f t="array" aca="1" ref="W223" ca="1">INDIRECT($A$1&amp;W$1&amp;$A223)</f>
        <v>0</v>
      </c>
      <c r="X223" cm="1">
        <f t="array" aca="1" ref="X223" ca="1">INDIRECT($A$1&amp;X$1&amp;$A223)</f>
        <v>0</v>
      </c>
      <c r="Y223" cm="1">
        <f t="array" aca="1" ref="Y223" ca="1">INDIRECT($A$1&amp;Y$1&amp;$A223)</f>
        <v>0</v>
      </c>
      <c r="Z223" cm="1">
        <f t="array" aca="1" ref="Z223" ca="1">INDIRECT($A$1&amp;Z$1&amp;$A223)</f>
        <v>0</v>
      </c>
      <c r="AA223" cm="1">
        <f t="array" aca="1" ref="AA223" ca="1">INDIRECT($A$1&amp;AA$1&amp;$A223)</f>
        <v>0</v>
      </c>
      <c r="AB223" cm="1">
        <f t="array" aca="1" ref="AB223" ca="1">INDIRECT($A$1&amp;AB$1&amp;$A223)</f>
        <v>0</v>
      </c>
      <c r="AC223" t="str" cm="1">
        <f t="array" aca="1" ref="AC223" ca="1">INDIRECT($A$1&amp;AC$1&amp;$A223)</f>
        <v>disponible</v>
      </c>
      <c r="AD223" cm="1">
        <f t="array" aca="1" ref="AD223" ca="1">INDIRECT($A$1&amp;AD$1&amp;$A223)</f>
        <v>0</v>
      </c>
      <c r="AE223" t="str" cm="1">
        <f t="array" aca="1" ref="AE223" ca="1">INDIRECT($A$1&amp;AE$1&amp;$A223)</f>
        <v>disponible</v>
      </c>
      <c r="AF223" cm="1">
        <f t="array" aca="1" ref="AF223" ca="1">INDIRECT($A$1&amp;AF$1&amp;$A223)</f>
        <v>0</v>
      </c>
      <c r="AG223" cm="1">
        <f t="array" aca="1" ref="AG223" ca="1">INDIRECT($A$1&amp;AG$1&amp;$A223)</f>
        <v>0</v>
      </c>
      <c r="AH223" cm="1">
        <f t="array" aca="1" ref="AH223" ca="1">INDIRECT($A$1&amp;AH$1&amp;$A223)</f>
        <v>0</v>
      </c>
      <c r="AI223" cm="1">
        <f t="array" aca="1" ref="AI223" ca="1">INDIRECT($A$1&amp;AI$1&amp;$A223)</f>
        <v>0</v>
      </c>
      <c r="AJ223" cm="1">
        <f t="array" aca="1" ref="AJ223" ca="1">INDIRECT($A$1&amp;AJ$1&amp;$A223)</f>
        <v>0</v>
      </c>
      <c r="AK223" cm="1">
        <f t="array" aca="1" ref="AK223" ca="1">INDIRECT($A$1&amp;AK$1&amp;$A223)</f>
        <v>0</v>
      </c>
      <c r="AM223">
        <f t="shared" ca="1" si="29"/>
        <v>0</v>
      </c>
      <c r="AN223">
        <f t="shared" ca="1" si="29"/>
        <v>0</v>
      </c>
      <c r="AO223">
        <f t="shared" ca="1" si="29"/>
        <v>0</v>
      </c>
      <c r="AP223">
        <f t="shared" ca="1" si="29"/>
        <v>0</v>
      </c>
      <c r="AQ223">
        <f t="shared" ca="1" si="29"/>
        <v>0</v>
      </c>
      <c r="AR223">
        <f t="shared" ca="1" si="29"/>
        <v>0</v>
      </c>
      <c r="AS223">
        <f t="shared" ca="1" si="29"/>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0">
        <f t="shared" si="25"/>
        <v>209</v>
      </c>
      <c r="C224" t="str" cm="1">
        <f t="array" aca="1" ref="C224" ca="1">INDIRECT($A$1&amp;C$1&amp;$A224)</f>
        <v>marche_boussouma</v>
      </c>
      <c r="D224">
        <f t="shared" ref="D224:N247" ca="1" si="33">IF(SUM(INDIRECT($A$1&amp;D$1&amp;$A224),INDIRECT($A$1&amp;D$2&amp;$A224),INDIRECT($A$1&amp;D$3&amp;$A224))&gt;0,1,0)</f>
        <v>0</v>
      </c>
      <c r="E224">
        <f t="shared" ca="1" si="33"/>
        <v>0</v>
      </c>
      <c r="F224">
        <f t="shared" ca="1" si="33"/>
        <v>0</v>
      </c>
      <c r="G224">
        <f t="shared" ca="1" si="33"/>
        <v>0</v>
      </c>
      <c r="H224">
        <f t="shared" ca="1" si="33"/>
        <v>0</v>
      </c>
      <c r="I224">
        <f t="shared" ca="1" si="33"/>
        <v>0</v>
      </c>
      <c r="J224">
        <f t="shared" ca="1" si="33"/>
        <v>0</v>
      </c>
      <c r="K224">
        <f t="shared" ca="1" si="33"/>
        <v>0</v>
      </c>
      <c r="L224">
        <f t="shared" ca="1" si="33"/>
        <v>0</v>
      </c>
      <c r="M224">
        <f t="shared" ca="1" si="33"/>
        <v>0</v>
      </c>
      <c r="N224">
        <f t="shared" ca="1" si="33"/>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cm="1">
        <f t="array" aca="1" ref="Y224" ca="1">INDIRECT($A$1&amp;Y$1&amp;$A224)</f>
        <v>0</v>
      </c>
      <c r="Z224" cm="1">
        <f t="array" aca="1" ref="Z224" ca="1">INDIRECT($A$1&amp;Z$1&amp;$A224)</f>
        <v>0</v>
      </c>
      <c r="AA224" cm="1">
        <f t="array" aca="1" ref="AA224" ca="1">INDIRECT($A$1&amp;AA$1&amp;$A224)</f>
        <v>0</v>
      </c>
      <c r="AB224" cm="1">
        <f t="array" aca="1" ref="AB224" ca="1">INDIRECT($A$1&amp;AB$1&amp;$A224)</f>
        <v>0</v>
      </c>
      <c r="AC224" t="str" cm="1">
        <f t="array" aca="1" ref="AC224" ca="1">INDIRECT($A$1&amp;AC$1&amp;$A224)</f>
        <v>disponible</v>
      </c>
      <c r="AD224" cm="1">
        <f t="array" aca="1" ref="AD224" ca="1">INDIRECT($A$1&amp;AD$1&amp;$A224)</f>
        <v>0</v>
      </c>
      <c r="AE224" t="str" cm="1">
        <f t="array" aca="1" ref="AE224" ca="1">INDIRECT($A$1&amp;AE$1&amp;$A224)</f>
        <v>disponible</v>
      </c>
      <c r="AF224" cm="1">
        <f t="array" aca="1" ref="AF224" ca="1">INDIRECT($A$1&amp;AF$1&amp;$A224)</f>
        <v>0</v>
      </c>
      <c r="AG224" cm="1">
        <f t="array" aca="1" ref="AG224" ca="1">INDIRECT($A$1&amp;AG$1&amp;$A224)</f>
        <v>0</v>
      </c>
      <c r="AH224" cm="1">
        <f t="array" aca="1" ref="AH224" ca="1">INDIRECT($A$1&amp;AH$1&amp;$A224)</f>
        <v>0</v>
      </c>
      <c r="AI224" cm="1">
        <f t="array" aca="1" ref="AI224" ca="1">INDIRECT($A$1&amp;AI$1&amp;$A224)</f>
        <v>0</v>
      </c>
      <c r="AJ224" cm="1">
        <f t="array" aca="1" ref="AJ224" ca="1">INDIRECT($A$1&amp;AJ$1&amp;$A224)</f>
        <v>0</v>
      </c>
      <c r="AK224" cm="1">
        <f t="array" aca="1" ref="AK224" ca="1">INDIRECT($A$1&amp;AK$1&amp;$A224)</f>
        <v>0</v>
      </c>
      <c r="AM224">
        <f t="shared" ca="1" si="29"/>
        <v>0</v>
      </c>
      <c r="AN224">
        <f t="shared" ca="1" si="29"/>
        <v>0</v>
      </c>
      <c r="AO224">
        <f t="shared" ca="1" si="29"/>
        <v>0</v>
      </c>
      <c r="AP224">
        <f t="shared" ca="1" si="29"/>
        <v>0</v>
      </c>
      <c r="AQ224">
        <f t="shared" ca="1" si="29"/>
        <v>0</v>
      </c>
      <c r="AR224">
        <f t="shared" ca="1" si="29"/>
        <v>0</v>
      </c>
      <c r="AS224">
        <f t="shared" ca="1" si="29"/>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0">
        <f t="shared" si="25"/>
        <v>210</v>
      </c>
      <c r="C225" t="str" cm="1">
        <f t="array" aca="1" ref="C225" ca="1">INDIRECT($A$1&amp;C$1&amp;$A225)</f>
        <v>marche_diapaga</v>
      </c>
      <c r="D225">
        <f t="shared" ca="1" si="33"/>
        <v>1</v>
      </c>
      <c r="E225">
        <f t="shared" ca="1" si="33"/>
        <v>1</v>
      </c>
      <c r="F225">
        <f t="shared" ca="1" si="33"/>
        <v>0</v>
      </c>
      <c r="G225">
        <f t="shared" ca="1" si="33"/>
        <v>1</v>
      </c>
      <c r="H225">
        <f t="shared" ca="1" si="33"/>
        <v>0</v>
      </c>
      <c r="I225">
        <f t="shared" ca="1" si="33"/>
        <v>1</v>
      </c>
      <c r="J225">
        <f t="shared" ca="1" si="33"/>
        <v>1</v>
      </c>
      <c r="K225">
        <f t="shared" ca="1" si="33"/>
        <v>0</v>
      </c>
      <c r="L225">
        <f t="shared" ca="1" si="33"/>
        <v>0</v>
      </c>
      <c r="M225">
        <f t="shared" ca="1" si="33"/>
        <v>0</v>
      </c>
      <c r="N225">
        <f t="shared" ca="1" si="33"/>
        <v>0</v>
      </c>
      <c r="P225" cm="1">
        <f t="array" aca="1" ref="P225" ca="1">INDIRECT($A$1&amp;P$1&amp;$A225)</f>
        <v>0</v>
      </c>
      <c r="Q225" cm="1">
        <f t="array" aca="1" ref="Q225" ca="1">INDIRECT($A$1&amp;Q$1&amp;$A225)</f>
        <v>0</v>
      </c>
      <c r="R225" cm="1">
        <f t="array" aca="1" ref="R225" ca="1">INDIRECT($A$1&amp;R$1&amp;$A225)</f>
        <v>0</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cm="1">
        <f t="array" aca="1" ref="Z225" ca="1">INDIRECT($A$1&amp;Z$1&amp;$A225)</f>
        <v>0</v>
      </c>
      <c r="AA225" cm="1">
        <f t="array" aca="1" ref="AA225" ca="1">INDIRECT($A$1&amp;AA$1&amp;$A225)</f>
        <v>0</v>
      </c>
      <c r="AB225" cm="1">
        <f t="array" aca="1" ref="AB225" ca="1">INDIRECT($A$1&amp;AB$1&amp;$A225)</f>
        <v>0</v>
      </c>
      <c r="AC225" cm="1">
        <f t="array" aca="1" ref="AC225" ca="1">INDIRECT($A$1&amp;AC$1&amp;$A225)</f>
        <v>0</v>
      </c>
      <c r="AD225" cm="1">
        <f t="array" aca="1" ref="AD225" ca="1">INDIRECT($A$1&amp;AD$1&amp;$A225)</f>
        <v>0</v>
      </c>
      <c r="AE225" cm="1">
        <f t="array" aca="1" ref="AE225" ca="1">INDIRECT($A$1&amp;AE$1&amp;$A225)</f>
        <v>0</v>
      </c>
      <c r="AF225" cm="1">
        <f t="array" aca="1" ref="AF225" ca="1">INDIRECT($A$1&amp;AF$1&amp;$A225)</f>
        <v>0</v>
      </c>
      <c r="AG225" cm="1">
        <f t="array" aca="1" ref="AG225" ca="1">INDIRECT($A$1&amp;AG$1&amp;$A225)</f>
        <v>0</v>
      </c>
      <c r="AH225" cm="1">
        <f t="array" aca="1" ref="AH225" ca="1">INDIRECT($A$1&amp;AH$1&amp;$A225)</f>
        <v>0</v>
      </c>
      <c r="AI225" cm="1">
        <f t="array" aca="1" ref="AI225" ca="1">INDIRECT($A$1&amp;AI$1&amp;$A225)</f>
        <v>0</v>
      </c>
      <c r="AJ225" t="str" cm="1">
        <f t="array" aca="1" ref="AJ225" ca="1">INDIRECT($A$1&amp;AJ$1&amp;$A225)</f>
        <v>peudisponible</v>
      </c>
      <c r="AK225" cm="1">
        <f t="array" aca="1" ref="AK225" ca="1">INDIRECT($A$1&amp;AK$1&amp;$A225)</f>
        <v>0</v>
      </c>
      <c r="AM225">
        <f t="shared" ca="1" si="29"/>
        <v>0</v>
      </c>
      <c r="AN225">
        <f t="shared" ca="1" si="29"/>
        <v>0</v>
      </c>
      <c r="AO225">
        <f t="shared" ca="1" si="29"/>
        <v>0</v>
      </c>
      <c r="AP225">
        <f t="shared" ca="1" si="29"/>
        <v>1</v>
      </c>
      <c r="AQ225">
        <f t="shared" ca="1" si="29"/>
        <v>1</v>
      </c>
      <c r="AR225">
        <f t="shared" ca="1" si="29"/>
        <v>1</v>
      </c>
      <c r="AS225">
        <f t="shared" ca="1" si="29"/>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0">
        <f t="shared" si="25"/>
        <v>211</v>
      </c>
      <c r="C226" t="str" cm="1">
        <f t="array" aca="1" ref="C226" ca="1">INDIRECT($A$1&amp;C$1&amp;$A226)</f>
        <v>marche_diapaga</v>
      </c>
      <c r="D226">
        <f t="shared" ca="1" si="33"/>
        <v>1</v>
      </c>
      <c r="E226">
        <f t="shared" ca="1" si="33"/>
        <v>0</v>
      </c>
      <c r="F226">
        <f t="shared" ca="1" si="33"/>
        <v>0</v>
      </c>
      <c r="G226">
        <f t="shared" ca="1" si="33"/>
        <v>1</v>
      </c>
      <c r="H226">
        <f t="shared" ca="1" si="33"/>
        <v>0</v>
      </c>
      <c r="I226">
        <f t="shared" ca="1" si="33"/>
        <v>0</v>
      </c>
      <c r="J226">
        <f t="shared" ca="1" si="33"/>
        <v>1</v>
      </c>
      <c r="K226">
        <f t="shared" ca="1" si="33"/>
        <v>0</v>
      </c>
      <c r="L226">
        <f t="shared" ca="1" si="33"/>
        <v>0</v>
      </c>
      <c r="M226">
        <f t="shared" ca="1" si="33"/>
        <v>0</v>
      </c>
      <c r="N226">
        <f t="shared" ca="1" si="33"/>
        <v>0</v>
      </c>
      <c r="P226" cm="1">
        <f t="array" aca="1" ref="P226" ca="1">INDIRECT($A$1&amp;P$1&amp;$A226)</f>
        <v>0</v>
      </c>
      <c r="Q226" cm="1">
        <f t="array" aca="1" ref="Q226" ca="1">INDIRECT($A$1&amp;Q$1&amp;$A226)</f>
        <v>0</v>
      </c>
      <c r="R226" cm="1">
        <f t="array" aca="1" ref="R226" ca="1">INDIRECT($A$1&amp;R$1&amp;$A226)</f>
        <v>0</v>
      </c>
      <c r="S226" cm="1">
        <f t="array" aca="1" ref="S226" ca="1">INDIRECT($A$1&amp;S$1&amp;$A226)</f>
        <v>0</v>
      </c>
      <c r="T226" cm="1">
        <f t="array" aca="1" ref="T226" ca="1">INDIRECT($A$1&amp;T$1&amp;$A226)</f>
        <v>0</v>
      </c>
      <c r="U226" cm="1">
        <f t="array" aca="1" ref="U226" ca="1">INDIRECT($A$1&amp;U$1&amp;$A226)</f>
        <v>0</v>
      </c>
      <c r="V226" cm="1">
        <f t="array" aca="1" ref="V226" ca="1">INDIRECT($A$1&amp;V$1&amp;$A226)</f>
        <v>0</v>
      </c>
      <c r="W226" cm="1">
        <f t="array" aca="1" ref="W226" ca="1">INDIRECT($A$1&amp;W$1&amp;$A226)</f>
        <v>0</v>
      </c>
      <c r="X226" cm="1">
        <f t="array" aca="1" ref="X226" ca="1">INDIRECT($A$1&amp;X$1&amp;$A226)</f>
        <v>0</v>
      </c>
      <c r="Y226" cm="1">
        <f t="array" aca="1" ref="Y226" ca="1">INDIRECT($A$1&amp;Y$1&amp;$A226)</f>
        <v>0</v>
      </c>
      <c r="Z226" cm="1">
        <f t="array" aca="1" ref="Z226" ca="1">INDIRECT($A$1&amp;Z$1&amp;$A226)</f>
        <v>0</v>
      </c>
      <c r="AA226" cm="1">
        <f t="array" aca="1" ref="AA226" ca="1">INDIRECT($A$1&amp;AA$1&amp;$A226)</f>
        <v>0</v>
      </c>
      <c r="AB226" cm="1">
        <f t="array" aca="1" ref="AB226" ca="1">INDIRECT($A$1&amp;AB$1&amp;$A226)</f>
        <v>0</v>
      </c>
      <c r="AC226" cm="1">
        <f t="array" aca="1" ref="AC226" ca="1">INDIRECT($A$1&amp;AC$1&amp;$A226)</f>
        <v>0</v>
      </c>
      <c r="AD226" cm="1">
        <f t="array" aca="1" ref="AD226" ca="1">INDIRECT($A$1&amp;AD$1&amp;$A226)</f>
        <v>0</v>
      </c>
      <c r="AE226" cm="1">
        <f t="array" aca="1" ref="AE226" ca="1">INDIRECT($A$1&amp;AE$1&amp;$A226)</f>
        <v>0</v>
      </c>
      <c r="AF226" cm="1">
        <f t="array" aca="1" ref="AF226" ca="1">INDIRECT($A$1&amp;AF$1&amp;$A226)</f>
        <v>0</v>
      </c>
      <c r="AG226" cm="1">
        <f t="array" aca="1" ref="AG226" ca="1">INDIRECT($A$1&amp;AG$1&amp;$A226)</f>
        <v>0</v>
      </c>
      <c r="AH226" cm="1">
        <f t="array" aca="1" ref="AH226" ca="1">INDIRECT($A$1&amp;AH$1&amp;$A226)</f>
        <v>0</v>
      </c>
      <c r="AI226" cm="1">
        <f t="array" aca="1" ref="AI226" ca="1">INDIRECT($A$1&amp;AI$1&amp;$A226)</f>
        <v>0</v>
      </c>
      <c r="AJ226" t="str" cm="1">
        <f t="array" aca="1" ref="AJ226" ca="1">INDIRECT($A$1&amp;AJ$1&amp;$A226)</f>
        <v>peudisponible</v>
      </c>
      <c r="AK226" cm="1">
        <f t="array" aca="1" ref="AK226" ca="1">INDIRECT($A$1&amp;AK$1&amp;$A226)</f>
        <v>0</v>
      </c>
      <c r="AM226">
        <f t="shared" ca="1" si="29"/>
        <v>0</v>
      </c>
      <c r="AN226">
        <f t="shared" ca="1" si="29"/>
        <v>0</v>
      </c>
      <c r="AO226">
        <f t="shared" ca="1" si="29"/>
        <v>0</v>
      </c>
      <c r="AP226">
        <f t="shared" ca="1" si="29"/>
        <v>0</v>
      </c>
      <c r="AQ226">
        <f t="shared" ca="1" si="29"/>
        <v>1</v>
      </c>
      <c r="AR226">
        <f t="shared" ca="1" si="29"/>
        <v>1</v>
      </c>
      <c r="AS226">
        <f t="shared" ca="1" si="29"/>
        <v>0</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0">
        <f t="shared" si="25"/>
        <v>212</v>
      </c>
      <c r="C227" t="str" cm="1">
        <f t="array" aca="1" ref="C227" ca="1">INDIRECT($A$1&amp;C$1&amp;$A227)</f>
        <v>marche_diapaga</v>
      </c>
      <c r="D227">
        <f t="shared" ca="1" si="33"/>
        <v>1</v>
      </c>
      <c r="E227">
        <f t="shared" ca="1" si="33"/>
        <v>1</v>
      </c>
      <c r="F227">
        <f t="shared" ca="1" si="33"/>
        <v>0</v>
      </c>
      <c r="G227">
        <f t="shared" ca="1" si="33"/>
        <v>0</v>
      </c>
      <c r="H227">
        <f t="shared" ca="1" si="33"/>
        <v>0</v>
      </c>
      <c r="I227">
        <f t="shared" ca="1" si="33"/>
        <v>1</v>
      </c>
      <c r="J227">
        <f t="shared" ca="1" si="33"/>
        <v>1</v>
      </c>
      <c r="K227">
        <f t="shared" ca="1" si="33"/>
        <v>0</v>
      </c>
      <c r="L227">
        <f t="shared" ca="1" si="33"/>
        <v>0</v>
      </c>
      <c r="M227">
        <f t="shared" ca="1" si="33"/>
        <v>0</v>
      </c>
      <c r="N227">
        <f t="shared" ca="1" si="33"/>
        <v>0</v>
      </c>
      <c r="P227" cm="1">
        <f t="array" aca="1" ref="P227" ca="1">INDIRECT($A$1&amp;P$1&amp;$A227)</f>
        <v>0</v>
      </c>
      <c r="Q227" cm="1">
        <f t="array" aca="1" ref="Q227" ca="1">INDIRECT($A$1&amp;Q$1&amp;$A227)</f>
        <v>0</v>
      </c>
      <c r="R227" cm="1">
        <f t="array" aca="1" ref="R227" ca="1">INDIRECT($A$1&amp;R$1&amp;$A227)</f>
        <v>0</v>
      </c>
      <c r="S227" cm="1">
        <f t="array" aca="1" ref="S227" ca="1">INDIRECT($A$1&amp;S$1&amp;$A227)</f>
        <v>0</v>
      </c>
      <c r="T227" cm="1">
        <f t="array" aca="1" ref="T227" ca="1">INDIRECT($A$1&amp;T$1&amp;$A227)</f>
        <v>0</v>
      </c>
      <c r="U227" cm="1">
        <f t="array" aca="1" ref="U227" ca="1">INDIRECT($A$1&amp;U$1&amp;$A227)</f>
        <v>0</v>
      </c>
      <c r="V227" cm="1">
        <f t="array" aca="1" ref="V227" ca="1">INDIRECT($A$1&amp;V$1&amp;$A227)</f>
        <v>0</v>
      </c>
      <c r="W227" cm="1">
        <f t="array" aca="1" ref="W227" ca="1">INDIRECT($A$1&amp;W$1&amp;$A227)</f>
        <v>0</v>
      </c>
      <c r="X227" cm="1">
        <f t="array" aca="1" ref="X227" ca="1">INDIRECT($A$1&amp;X$1&amp;$A227)</f>
        <v>0</v>
      </c>
      <c r="Y227" cm="1">
        <f t="array" aca="1" ref="Y227" ca="1">INDIRECT($A$1&amp;Y$1&amp;$A227)</f>
        <v>0</v>
      </c>
      <c r="Z227" cm="1">
        <f t="array" aca="1" ref="Z227" ca="1">INDIRECT($A$1&amp;Z$1&amp;$A227)</f>
        <v>0</v>
      </c>
      <c r="AA227" cm="1">
        <f t="array" aca="1" ref="AA227" ca="1">INDIRECT($A$1&amp;AA$1&amp;$A227)</f>
        <v>0</v>
      </c>
      <c r="AB227" cm="1">
        <f t="array" aca="1" ref="AB227" ca="1">INDIRECT($A$1&amp;AB$1&amp;$A227)</f>
        <v>0</v>
      </c>
      <c r="AC227" cm="1">
        <f t="array" aca="1" ref="AC227" ca="1">INDIRECT($A$1&amp;AC$1&amp;$A227)</f>
        <v>0</v>
      </c>
      <c r="AD227" cm="1">
        <f t="array" aca="1" ref="AD227" ca="1">INDIRECT($A$1&amp;AD$1&amp;$A227)</f>
        <v>0</v>
      </c>
      <c r="AE227" cm="1">
        <f t="array" aca="1" ref="AE227" ca="1">INDIRECT($A$1&amp;AE$1&amp;$A227)</f>
        <v>0</v>
      </c>
      <c r="AF227" cm="1">
        <f t="array" aca="1" ref="AF227" ca="1">INDIRECT($A$1&amp;AF$1&amp;$A227)</f>
        <v>0</v>
      </c>
      <c r="AG227" cm="1">
        <f t="array" aca="1" ref="AG227" ca="1">INDIRECT($A$1&amp;AG$1&amp;$A227)</f>
        <v>0</v>
      </c>
      <c r="AH227" cm="1">
        <f t="array" aca="1" ref="AH227" ca="1">INDIRECT($A$1&amp;AH$1&amp;$A227)</f>
        <v>0</v>
      </c>
      <c r="AI227" t="str" cm="1">
        <f t="array" aca="1" ref="AI227" ca="1">INDIRECT($A$1&amp;AI$1&amp;$A227)</f>
        <v>peudisponible</v>
      </c>
      <c r="AJ227" cm="1">
        <f t="array" aca="1" ref="AJ227" ca="1">INDIRECT($A$1&amp;AJ$1&amp;$A227)</f>
        <v>0</v>
      </c>
      <c r="AK227" cm="1">
        <f t="array" aca="1" ref="AK227" ca="1">INDIRECT($A$1&amp;AK$1&amp;$A227)</f>
        <v>0</v>
      </c>
      <c r="AM227">
        <f t="shared" ca="1" si="29"/>
        <v>0</v>
      </c>
      <c r="AN227">
        <f t="shared" ca="1" si="29"/>
        <v>0</v>
      </c>
      <c r="AO227">
        <f t="shared" ca="1" si="29"/>
        <v>0</v>
      </c>
      <c r="AP227">
        <f t="shared" ca="1" si="29"/>
        <v>0</v>
      </c>
      <c r="AQ227">
        <f t="shared" ca="1" si="29"/>
        <v>1</v>
      </c>
      <c r="AR227">
        <f t="shared" ca="1" si="29"/>
        <v>1</v>
      </c>
      <c r="AS227">
        <f t="shared" ca="1" si="29"/>
        <v>1</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0">
        <f t="shared" si="25"/>
        <v>213</v>
      </c>
      <c r="C228" t="str" cm="1">
        <f t="array" aca="1" ref="C228" ca="1">INDIRECT($A$1&amp;C$1&amp;$A228)</f>
        <v>marche_diapaga</v>
      </c>
      <c r="D228">
        <f t="shared" ca="1" si="33"/>
        <v>1</v>
      </c>
      <c r="E228">
        <f t="shared" ca="1" si="33"/>
        <v>1</v>
      </c>
      <c r="F228">
        <f t="shared" ca="1" si="33"/>
        <v>0</v>
      </c>
      <c r="G228">
        <f t="shared" ca="1" si="33"/>
        <v>1</v>
      </c>
      <c r="H228">
        <f t="shared" ca="1" si="33"/>
        <v>0</v>
      </c>
      <c r="I228">
        <f t="shared" ca="1" si="33"/>
        <v>1</v>
      </c>
      <c r="J228">
        <f t="shared" ca="1" si="33"/>
        <v>1</v>
      </c>
      <c r="K228">
        <f t="shared" ca="1" si="33"/>
        <v>0</v>
      </c>
      <c r="L228">
        <f t="shared" ca="1" si="33"/>
        <v>0</v>
      </c>
      <c r="M228">
        <f t="shared" ca="1" si="33"/>
        <v>0</v>
      </c>
      <c r="N228">
        <f t="shared" ca="1" si="33"/>
        <v>0</v>
      </c>
      <c r="P228" cm="1">
        <f t="array" aca="1" ref="P228" ca="1">INDIRECT($A$1&amp;P$1&amp;$A228)</f>
        <v>0</v>
      </c>
      <c r="Q228" cm="1">
        <f t="array" aca="1" ref="Q228" ca="1">INDIRECT($A$1&amp;Q$1&amp;$A228)</f>
        <v>0</v>
      </c>
      <c r="R228" cm="1">
        <f t="array" aca="1" ref="R228" ca="1">INDIRECT($A$1&amp;R$1&amp;$A228)</f>
        <v>0</v>
      </c>
      <c r="S228" cm="1">
        <f t="array" aca="1" ref="S228" ca="1">INDIRECT($A$1&amp;S$1&amp;$A228)</f>
        <v>0</v>
      </c>
      <c r="T228" cm="1">
        <f t="array" aca="1" ref="T228" ca="1">INDIRECT($A$1&amp;T$1&amp;$A228)</f>
        <v>0</v>
      </c>
      <c r="U228" cm="1">
        <f t="array" aca="1" ref="U228" ca="1">INDIRECT($A$1&amp;U$1&amp;$A228)</f>
        <v>0</v>
      </c>
      <c r="V228" cm="1">
        <f t="array" aca="1" ref="V228" ca="1">INDIRECT($A$1&amp;V$1&amp;$A228)</f>
        <v>0</v>
      </c>
      <c r="W228" cm="1">
        <f t="array" aca="1" ref="W228" ca="1">INDIRECT($A$1&amp;W$1&amp;$A228)</f>
        <v>0</v>
      </c>
      <c r="X228" cm="1">
        <f t="array" aca="1" ref="X228" ca="1">INDIRECT($A$1&amp;X$1&amp;$A228)</f>
        <v>0</v>
      </c>
      <c r="Y228" cm="1">
        <f t="array" aca="1" ref="Y228" ca="1">INDIRECT($A$1&amp;Y$1&amp;$A228)</f>
        <v>0</v>
      </c>
      <c r="Z228" cm="1">
        <f t="array" aca="1" ref="Z228" ca="1">INDIRECT($A$1&amp;Z$1&amp;$A228)</f>
        <v>0</v>
      </c>
      <c r="AA228" cm="1">
        <f t="array" aca="1" ref="AA228" ca="1">INDIRECT($A$1&amp;AA$1&amp;$A228)</f>
        <v>0</v>
      </c>
      <c r="AB228" cm="1">
        <f t="array" aca="1" ref="AB228" ca="1">INDIRECT($A$1&amp;AB$1&amp;$A228)</f>
        <v>0</v>
      </c>
      <c r="AC228" cm="1">
        <f t="array" aca="1" ref="AC228" ca="1">INDIRECT($A$1&amp;AC$1&amp;$A228)</f>
        <v>0</v>
      </c>
      <c r="AD228" cm="1">
        <f t="array" aca="1" ref="AD228" ca="1">INDIRECT($A$1&amp;AD$1&amp;$A228)</f>
        <v>0</v>
      </c>
      <c r="AE228" cm="1">
        <f t="array" aca="1" ref="AE228" ca="1">INDIRECT($A$1&amp;AE$1&amp;$A228)</f>
        <v>0</v>
      </c>
      <c r="AF228" cm="1">
        <f t="array" aca="1" ref="AF228" ca="1">INDIRECT($A$1&amp;AF$1&amp;$A228)</f>
        <v>0</v>
      </c>
      <c r="AG228" cm="1">
        <f t="array" aca="1" ref="AG228" ca="1">INDIRECT($A$1&amp;AG$1&amp;$A228)</f>
        <v>0</v>
      </c>
      <c r="AH228" cm="1">
        <f t="array" aca="1" ref="AH228" ca="1">INDIRECT($A$1&amp;AH$1&amp;$A228)</f>
        <v>0</v>
      </c>
      <c r="AI228" t="str" cm="1">
        <f t="array" aca="1" ref="AI228" ca="1">INDIRECT($A$1&amp;AI$1&amp;$A228)</f>
        <v>peudisponible</v>
      </c>
      <c r="AJ228" cm="1">
        <f t="array" aca="1" ref="AJ228" ca="1">INDIRECT($A$1&amp;AJ$1&amp;$A228)</f>
        <v>0</v>
      </c>
      <c r="AK228" cm="1">
        <f t="array" aca="1" ref="AK228" ca="1">INDIRECT($A$1&amp;AK$1&amp;$A228)</f>
        <v>0</v>
      </c>
      <c r="AM228">
        <f t="shared" ca="1" si="29"/>
        <v>0</v>
      </c>
      <c r="AN228">
        <f t="shared" ca="1" si="29"/>
        <v>1</v>
      </c>
      <c r="AO228">
        <f t="shared" ca="1" si="29"/>
        <v>0</v>
      </c>
      <c r="AP228">
        <f t="shared" ca="1" si="29"/>
        <v>0</v>
      </c>
      <c r="AQ228">
        <f t="shared" ca="1" si="29"/>
        <v>1</v>
      </c>
      <c r="AR228">
        <f t="shared" ca="1" si="29"/>
        <v>1</v>
      </c>
      <c r="AS228">
        <f t="shared" ca="1" si="29"/>
        <v>0</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0">
        <f t="shared" si="25"/>
        <v>214</v>
      </c>
      <c r="C229" t="str" cm="1">
        <f t="array" aca="1" ref="C229" ca="1">INDIRECT($A$1&amp;C$1&amp;$A229)</f>
        <v>marche_diapaga</v>
      </c>
      <c r="D229">
        <f t="shared" ca="1" si="33"/>
        <v>1</v>
      </c>
      <c r="E229">
        <f t="shared" ca="1" si="33"/>
        <v>0</v>
      </c>
      <c r="F229">
        <f t="shared" ca="1" si="33"/>
        <v>0</v>
      </c>
      <c r="G229">
        <f t="shared" ca="1" si="33"/>
        <v>1</v>
      </c>
      <c r="H229">
        <f t="shared" ca="1" si="33"/>
        <v>0</v>
      </c>
      <c r="I229">
        <f t="shared" ca="1" si="33"/>
        <v>1</v>
      </c>
      <c r="J229">
        <f t="shared" ca="1" si="33"/>
        <v>1</v>
      </c>
      <c r="K229">
        <f t="shared" ca="1" si="33"/>
        <v>0</v>
      </c>
      <c r="L229">
        <f t="shared" ca="1" si="33"/>
        <v>0</v>
      </c>
      <c r="M229">
        <f t="shared" ca="1" si="33"/>
        <v>0</v>
      </c>
      <c r="N229">
        <f t="shared" ca="1" si="33"/>
        <v>0</v>
      </c>
      <c r="P229" cm="1">
        <f t="array" aca="1" ref="P229" ca="1">INDIRECT($A$1&amp;P$1&amp;$A229)</f>
        <v>0</v>
      </c>
      <c r="Q229" cm="1">
        <f t="array" aca="1" ref="Q229" ca="1">INDIRECT($A$1&amp;Q$1&amp;$A229)</f>
        <v>0</v>
      </c>
      <c r="R229" t="str" cm="1">
        <f t="array" aca="1" ref="R229" ca="1">INDIRECT($A$1&amp;R$1&amp;$A229)</f>
        <v>peudisponible</v>
      </c>
      <c r="S229" cm="1">
        <f t="array" aca="1" ref="S229" ca="1">INDIRECT($A$1&amp;S$1&amp;$A229)</f>
        <v>0</v>
      </c>
      <c r="T229" cm="1">
        <f t="array" aca="1" ref="T229" ca="1">INDIRECT($A$1&amp;T$1&amp;$A229)</f>
        <v>0</v>
      </c>
      <c r="U229" cm="1">
        <f t="array" aca="1" ref="U229" ca="1">INDIRECT($A$1&amp;U$1&amp;$A229)</f>
        <v>0</v>
      </c>
      <c r="V229" cm="1">
        <f t="array" aca="1" ref="V229" ca="1">INDIRECT($A$1&amp;V$1&amp;$A229)</f>
        <v>0</v>
      </c>
      <c r="W229" cm="1">
        <f t="array" aca="1" ref="W229" ca="1">INDIRECT($A$1&amp;W$1&amp;$A229)</f>
        <v>0</v>
      </c>
      <c r="X229" cm="1">
        <f t="array" aca="1" ref="X229" ca="1">INDIRECT($A$1&amp;X$1&amp;$A229)</f>
        <v>0</v>
      </c>
      <c r="Y229" cm="1">
        <f t="array" aca="1" ref="Y229" ca="1">INDIRECT($A$1&amp;Y$1&amp;$A229)</f>
        <v>0</v>
      </c>
      <c r="Z229" t="str" cm="1">
        <f t="array" aca="1" ref="Z229" ca="1">INDIRECT($A$1&amp;Z$1&amp;$A229)</f>
        <v>peudisponible</v>
      </c>
      <c r="AA229" cm="1">
        <f t="array" aca="1" ref="AA229" ca="1">INDIRECT($A$1&amp;AA$1&amp;$A229)</f>
        <v>0</v>
      </c>
      <c r="AB229" cm="1">
        <f t="array" aca="1" ref="AB229" ca="1">INDIRECT($A$1&amp;AB$1&amp;$A229)</f>
        <v>0</v>
      </c>
      <c r="AC229" cm="1">
        <f t="array" aca="1" ref="AC229" ca="1">INDIRECT($A$1&amp;AC$1&amp;$A229)</f>
        <v>0</v>
      </c>
      <c r="AD229" cm="1">
        <f t="array" aca="1" ref="AD229" ca="1">INDIRECT($A$1&amp;AD$1&amp;$A229)</f>
        <v>0</v>
      </c>
      <c r="AE229" cm="1">
        <f t="array" aca="1" ref="AE229" ca="1">INDIRECT($A$1&amp;AE$1&amp;$A229)</f>
        <v>0</v>
      </c>
      <c r="AF229" cm="1">
        <f t="array" aca="1" ref="AF229" ca="1">INDIRECT($A$1&amp;AF$1&amp;$A229)</f>
        <v>0</v>
      </c>
      <c r="AG229" cm="1">
        <f t="array" aca="1" ref="AG229" ca="1">INDIRECT($A$1&amp;AG$1&amp;$A229)</f>
        <v>0</v>
      </c>
      <c r="AH229" cm="1">
        <f t="array" aca="1" ref="AH229" ca="1">INDIRECT($A$1&amp;AH$1&amp;$A229)</f>
        <v>0</v>
      </c>
      <c r="AI229" cm="1">
        <f t="array" aca="1" ref="AI229" ca="1">INDIRECT($A$1&amp;AI$1&amp;$A229)</f>
        <v>0</v>
      </c>
      <c r="AJ229" cm="1">
        <f t="array" aca="1" ref="AJ229" ca="1">INDIRECT($A$1&amp;AJ$1&amp;$A229)</f>
        <v>0</v>
      </c>
      <c r="AK229" cm="1">
        <f t="array" aca="1" ref="AK229" ca="1">INDIRECT($A$1&amp;AK$1&amp;$A229)</f>
        <v>0</v>
      </c>
      <c r="AM229">
        <f t="shared" ca="1" si="29"/>
        <v>0</v>
      </c>
      <c r="AN229">
        <f t="shared" ca="1" si="29"/>
        <v>1</v>
      </c>
      <c r="AO229">
        <f t="shared" ca="1" si="29"/>
        <v>0</v>
      </c>
      <c r="AP229">
        <f t="shared" ref="AP229:AS229" ca="1" si="34">IF(SUM(INDIRECT($A$1&amp;AP$1&amp;$A229),INDIRECT($A$1&amp;AP$2&amp;$A229),INDIRECT($A$1&amp;AP$3&amp;$A229),INDIRECT($A$1&amp;AP$4&amp;$A229),INDIRECT($A$1&amp;AP$5&amp;$A229),INDIRECT($A$1&amp;AP$6&amp;$A229),INDIRECT($A$1&amp;AP$7&amp;$A229))&gt;0,1,0)</f>
        <v>0</v>
      </c>
      <c r="AQ229">
        <f t="shared" ca="1" si="34"/>
        <v>1</v>
      </c>
      <c r="AR229">
        <f t="shared" ca="1" si="34"/>
        <v>1</v>
      </c>
      <c r="AS229">
        <f t="shared" ca="1" si="34"/>
        <v>1</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0">
        <f t="shared" si="25"/>
        <v>215</v>
      </c>
      <c r="C230" t="str" cm="1">
        <f t="array" aca="1" ref="C230" ca="1">INDIRECT($A$1&amp;C$1&amp;$A230)</f>
        <v>marche_diapaga</v>
      </c>
      <c r="D230">
        <f t="shared" ca="1" si="33"/>
        <v>1</v>
      </c>
      <c r="E230">
        <f t="shared" ca="1" si="33"/>
        <v>1</v>
      </c>
      <c r="F230">
        <f t="shared" ca="1" si="33"/>
        <v>0</v>
      </c>
      <c r="G230">
        <f t="shared" ca="1" si="33"/>
        <v>0</v>
      </c>
      <c r="H230">
        <f t="shared" ca="1" si="33"/>
        <v>0</v>
      </c>
      <c r="I230">
        <f t="shared" ca="1" si="33"/>
        <v>1</v>
      </c>
      <c r="J230">
        <f t="shared" ca="1" si="33"/>
        <v>1</v>
      </c>
      <c r="K230">
        <f t="shared" ca="1" si="33"/>
        <v>0</v>
      </c>
      <c r="L230">
        <f t="shared" ca="1" si="33"/>
        <v>0</v>
      </c>
      <c r="M230">
        <f t="shared" ca="1" si="33"/>
        <v>0</v>
      </c>
      <c r="N230">
        <f t="shared" ca="1" si="33"/>
        <v>0</v>
      </c>
      <c r="P230" cm="1">
        <f t="array" aca="1" ref="P230" ca="1">INDIRECT($A$1&amp;P$1&amp;$A230)</f>
        <v>0</v>
      </c>
      <c r="Q230" cm="1">
        <f t="array" aca="1" ref="Q230" ca="1">INDIRECT($A$1&amp;Q$1&amp;$A230)</f>
        <v>0</v>
      </c>
      <c r="R230" t="str" cm="1">
        <f t="array" aca="1" ref="R230" ca="1">INDIRECT($A$1&amp;R$1&amp;$A230)</f>
        <v>peudisponible</v>
      </c>
      <c r="S230" cm="1">
        <f t="array" aca="1" ref="S230" ca="1">INDIRECT($A$1&amp;S$1&amp;$A230)</f>
        <v>0</v>
      </c>
      <c r="T230" cm="1">
        <f t="array" aca="1" ref="T230" ca="1">INDIRECT($A$1&amp;T$1&amp;$A230)</f>
        <v>0</v>
      </c>
      <c r="U230" cm="1">
        <f t="array" aca="1" ref="U230" ca="1">INDIRECT($A$1&amp;U$1&amp;$A230)</f>
        <v>0</v>
      </c>
      <c r="V230" cm="1">
        <f t="array" aca="1" ref="V230" ca="1">INDIRECT($A$1&amp;V$1&amp;$A230)</f>
        <v>0</v>
      </c>
      <c r="W230" cm="1">
        <f t="array" aca="1" ref="W230" ca="1">INDIRECT($A$1&amp;W$1&amp;$A230)</f>
        <v>0</v>
      </c>
      <c r="X230" cm="1">
        <f t="array" aca="1" ref="X230" ca="1">INDIRECT($A$1&amp;X$1&amp;$A230)</f>
        <v>0</v>
      </c>
      <c r="Y230" cm="1">
        <f t="array" aca="1" ref="Y230" ca="1">INDIRECT($A$1&amp;Y$1&amp;$A230)</f>
        <v>0</v>
      </c>
      <c r="Z230" t="str" cm="1">
        <f t="array" aca="1" ref="Z230" ca="1">INDIRECT($A$1&amp;Z$1&amp;$A230)</f>
        <v>peudisponible</v>
      </c>
      <c r="AA230" cm="1">
        <f t="array" aca="1" ref="AA230" ca="1">INDIRECT($A$1&amp;AA$1&amp;$A230)</f>
        <v>0</v>
      </c>
      <c r="AB230" cm="1">
        <f t="array" aca="1" ref="AB230" ca="1">INDIRECT($A$1&amp;AB$1&amp;$A230)</f>
        <v>0</v>
      </c>
      <c r="AC230" cm="1">
        <f t="array" aca="1" ref="AC230" ca="1">INDIRECT($A$1&amp;AC$1&amp;$A230)</f>
        <v>0</v>
      </c>
      <c r="AD230" cm="1">
        <f t="array" aca="1" ref="AD230" ca="1">INDIRECT($A$1&amp;AD$1&amp;$A230)</f>
        <v>0</v>
      </c>
      <c r="AE230" cm="1">
        <f t="array" aca="1" ref="AE230" ca="1">INDIRECT($A$1&amp;AE$1&amp;$A230)</f>
        <v>0</v>
      </c>
      <c r="AF230" cm="1">
        <f t="array" aca="1" ref="AF230" ca="1">INDIRECT($A$1&amp;AF$1&amp;$A230)</f>
        <v>0</v>
      </c>
      <c r="AG230" cm="1">
        <f t="array" aca="1" ref="AG230" ca="1">INDIRECT($A$1&amp;AG$1&amp;$A230)</f>
        <v>0</v>
      </c>
      <c r="AH230" cm="1">
        <f t="array" aca="1" ref="AH230" ca="1">INDIRECT($A$1&amp;AH$1&amp;$A230)</f>
        <v>0</v>
      </c>
      <c r="AI230" cm="1">
        <f t="array" aca="1" ref="AI230" ca="1">INDIRECT($A$1&amp;AI$1&amp;$A230)</f>
        <v>0</v>
      </c>
      <c r="AJ230" cm="1">
        <f t="array" aca="1" ref="AJ230" ca="1">INDIRECT($A$1&amp;AJ$1&amp;$A230)</f>
        <v>0</v>
      </c>
      <c r="AK230" cm="1">
        <f t="array" aca="1" ref="AK230" ca="1">INDIRECT($A$1&amp;AK$1&amp;$A230)</f>
        <v>0</v>
      </c>
      <c r="AM230">
        <f t="shared" ref="AM230:AS266" ca="1" si="35">IF(SUM(INDIRECT($A$1&amp;AM$1&amp;$A230),INDIRECT($A$1&amp;AM$2&amp;$A230),INDIRECT($A$1&amp;AM$3&amp;$A230),INDIRECT($A$1&amp;AM$4&amp;$A230),INDIRECT($A$1&amp;AM$5&amp;$A230),INDIRECT($A$1&amp;AM$6&amp;$A230),INDIRECT($A$1&amp;AM$7&amp;$A230))&gt;0,1,0)</f>
        <v>0</v>
      </c>
      <c r="AN230">
        <f t="shared" ca="1" si="35"/>
        <v>0</v>
      </c>
      <c r="AO230">
        <f t="shared" ca="1" si="35"/>
        <v>0</v>
      </c>
      <c r="AP230">
        <f t="shared" ca="1" si="35"/>
        <v>0</v>
      </c>
      <c r="AQ230">
        <f t="shared" ca="1" si="35"/>
        <v>1</v>
      </c>
      <c r="AR230">
        <f t="shared" ca="1" si="35"/>
        <v>1</v>
      </c>
      <c r="AS230">
        <f t="shared" ca="1" si="35"/>
        <v>1</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0">
        <f t="shared" si="25"/>
        <v>216</v>
      </c>
      <c r="C231" t="str" cm="1">
        <f t="array" aca="1" ref="C231" ca="1">INDIRECT($A$1&amp;C$1&amp;$A231)</f>
        <v>marche_diapaga</v>
      </c>
      <c r="D231">
        <f t="shared" ca="1" si="33"/>
        <v>0</v>
      </c>
      <c r="E231">
        <f t="shared" ca="1" si="33"/>
        <v>0</v>
      </c>
      <c r="F231">
        <f t="shared" ca="1" si="33"/>
        <v>0</v>
      </c>
      <c r="G231">
        <f t="shared" ca="1" si="33"/>
        <v>0</v>
      </c>
      <c r="H231">
        <f t="shared" ca="1" si="33"/>
        <v>0</v>
      </c>
      <c r="I231">
        <f t="shared" ca="1" si="33"/>
        <v>0</v>
      </c>
      <c r="J231">
        <f t="shared" ca="1" si="33"/>
        <v>0</v>
      </c>
      <c r="K231">
        <f t="shared" ca="1" si="33"/>
        <v>0</v>
      </c>
      <c r="L231">
        <f t="shared" ca="1" si="33"/>
        <v>0</v>
      </c>
      <c r="M231">
        <f t="shared" ca="1" si="33"/>
        <v>0</v>
      </c>
      <c r="N231">
        <f t="shared" ca="1" si="33"/>
        <v>0</v>
      </c>
      <c r="P231" cm="1">
        <f t="array" aca="1" ref="P231" ca="1">INDIRECT($A$1&amp;P$1&amp;$A231)</f>
        <v>0</v>
      </c>
      <c r="Q231" cm="1">
        <f t="array" aca="1" ref="Q231" ca="1">INDIRECT($A$1&amp;Q$1&amp;$A231)</f>
        <v>0</v>
      </c>
      <c r="R231" cm="1">
        <f t="array" aca="1" ref="R231" ca="1">INDIRECT($A$1&amp;R$1&amp;$A231)</f>
        <v>0</v>
      </c>
      <c r="S231" cm="1">
        <f t="array" aca="1" ref="S231" ca="1">INDIRECT($A$1&amp;S$1&amp;$A231)</f>
        <v>0</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cm="1">
        <f t="array" aca="1" ref="Y231" ca="1">INDIRECT($A$1&amp;Y$1&amp;$A231)</f>
        <v>0</v>
      </c>
      <c r="Z231" cm="1">
        <f t="array" aca="1" ref="Z231" ca="1">INDIRECT($A$1&amp;Z$1&amp;$A231)</f>
        <v>0</v>
      </c>
      <c r="AA231" cm="1">
        <f t="array" aca="1" ref="AA231" ca="1">INDIRECT($A$1&amp;AA$1&amp;$A231)</f>
        <v>0</v>
      </c>
      <c r="AB231" cm="1">
        <f t="array" aca="1" ref="AB231" ca="1">INDIRECT($A$1&amp;AB$1&amp;$A231)</f>
        <v>0</v>
      </c>
      <c r="AC231" cm="1">
        <f t="array" aca="1" ref="AC231" ca="1">INDIRECT($A$1&amp;AC$1&amp;$A231)</f>
        <v>0</v>
      </c>
      <c r="AD231" cm="1">
        <f t="array" aca="1" ref="AD231" ca="1">INDIRECT($A$1&amp;AD$1&amp;$A231)</f>
        <v>0</v>
      </c>
      <c r="AE231" cm="1">
        <f t="array" aca="1" ref="AE231" ca="1">INDIRECT($A$1&amp;AE$1&amp;$A231)</f>
        <v>0</v>
      </c>
      <c r="AF231" cm="1">
        <f t="array" aca="1" ref="AF231" ca="1">INDIRECT($A$1&amp;AF$1&amp;$A231)</f>
        <v>0</v>
      </c>
      <c r="AG231" cm="1">
        <f t="array" aca="1" ref="AG231" ca="1">INDIRECT($A$1&amp;AG$1&amp;$A231)</f>
        <v>0</v>
      </c>
      <c r="AH231" cm="1">
        <f t="array" aca="1" ref="AH231" ca="1">INDIRECT($A$1&amp;AH$1&amp;$A231)</f>
        <v>0</v>
      </c>
      <c r="AI231" cm="1">
        <f t="array" aca="1" ref="AI231" ca="1">INDIRECT($A$1&amp;AI$1&amp;$A231)</f>
        <v>0</v>
      </c>
      <c r="AJ231" t="str" cm="1">
        <f t="array" aca="1" ref="AJ231" ca="1">INDIRECT($A$1&amp;AJ$1&amp;$A231)</f>
        <v>disponible</v>
      </c>
      <c r="AK231" cm="1">
        <f t="array" aca="1" ref="AK231" ca="1">INDIRECT($A$1&amp;AK$1&amp;$A231)</f>
        <v>0</v>
      </c>
      <c r="AM231">
        <f t="shared" ca="1" si="35"/>
        <v>0</v>
      </c>
      <c r="AN231">
        <f t="shared" ca="1" si="35"/>
        <v>0</v>
      </c>
      <c r="AO231">
        <f t="shared" ca="1" si="35"/>
        <v>0</v>
      </c>
      <c r="AP231">
        <f t="shared" ca="1" si="35"/>
        <v>0</v>
      </c>
      <c r="AQ231">
        <f t="shared" ca="1" si="35"/>
        <v>0</v>
      </c>
      <c r="AR231">
        <f t="shared" ca="1" si="35"/>
        <v>1</v>
      </c>
      <c r="AS231">
        <f t="shared" ca="1" si="35"/>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0">
        <f t="shared" si="25"/>
        <v>217</v>
      </c>
      <c r="C232" t="str" cm="1">
        <f t="array" aca="1" ref="C232" ca="1">INDIRECT($A$1&amp;C$1&amp;$A232)</f>
        <v>marche_diapaga</v>
      </c>
      <c r="D232">
        <f t="shared" ca="1" si="33"/>
        <v>0</v>
      </c>
      <c r="E232">
        <f t="shared" ca="1" si="33"/>
        <v>0</v>
      </c>
      <c r="F232">
        <f t="shared" ca="1" si="33"/>
        <v>0</v>
      </c>
      <c r="G232">
        <f t="shared" ca="1" si="33"/>
        <v>1</v>
      </c>
      <c r="H232">
        <f t="shared" ca="1" si="33"/>
        <v>0</v>
      </c>
      <c r="I232">
        <f t="shared" ca="1" si="33"/>
        <v>0</v>
      </c>
      <c r="J232">
        <f t="shared" ca="1" si="33"/>
        <v>1</v>
      </c>
      <c r="K232">
        <f t="shared" ca="1" si="33"/>
        <v>0</v>
      </c>
      <c r="L232">
        <f t="shared" ca="1" si="33"/>
        <v>0</v>
      </c>
      <c r="M232">
        <f t="shared" ca="1" si="33"/>
        <v>0</v>
      </c>
      <c r="N232">
        <f t="shared" ca="1" si="33"/>
        <v>0</v>
      </c>
      <c r="P232" cm="1">
        <f t="array" aca="1" ref="P232" ca="1">INDIRECT($A$1&amp;P$1&amp;$A232)</f>
        <v>0</v>
      </c>
      <c r="Q232" cm="1">
        <f t="array" aca="1" ref="Q232" ca="1">INDIRECT($A$1&amp;Q$1&amp;$A232)</f>
        <v>0</v>
      </c>
      <c r="R232" t="str" cm="1">
        <f t="array" aca="1" ref="R232" ca="1">INDIRECT($A$1&amp;R$1&amp;$A232)</f>
        <v>disponible</v>
      </c>
      <c r="S232" cm="1">
        <f t="array" aca="1" ref="S232" ca="1">INDIRECT($A$1&amp;S$1&amp;$A232)</f>
        <v>0</v>
      </c>
      <c r="T232" cm="1">
        <f t="array" aca="1" ref="T232" ca="1">INDIRECT($A$1&amp;T$1&amp;$A232)</f>
        <v>0</v>
      </c>
      <c r="U232" cm="1">
        <f t="array" aca="1" ref="U232" ca="1">INDIRECT($A$1&amp;U$1&amp;$A232)</f>
        <v>0</v>
      </c>
      <c r="V232" cm="1">
        <f t="array" aca="1" ref="V232" ca="1">INDIRECT($A$1&amp;V$1&amp;$A232)</f>
        <v>0</v>
      </c>
      <c r="W232" cm="1">
        <f t="array" aca="1" ref="W232" ca="1">INDIRECT($A$1&amp;W$1&amp;$A232)</f>
        <v>0</v>
      </c>
      <c r="X232" cm="1">
        <f t="array" aca="1" ref="X232" ca="1">INDIRECT($A$1&amp;X$1&amp;$A232)</f>
        <v>0</v>
      </c>
      <c r="Y232" cm="1">
        <f t="array" aca="1" ref="Y232" ca="1">INDIRECT($A$1&amp;Y$1&amp;$A232)</f>
        <v>0</v>
      </c>
      <c r="Z232" cm="1">
        <f t="array" aca="1" ref="Z232" ca="1">INDIRECT($A$1&amp;Z$1&amp;$A232)</f>
        <v>0</v>
      </c>
      <c r="AA232" cm="1">
        <f t="array" aca="1" ref="AA232" ca="1">INDIRECT($A$1&amp;AA$1&amp;$A232)</f>
        <v>0</v>
      </c>
      <c r="AB232" cm="1">
        <f t="array" aca="1" ref="AB232" ca="1">INDIRECT($A$1&amp;AB$1&amp;$A232)</f>
        <v>0</v>
      </c>
      <c r="AC232" cm="1">
        <f t="array" aca="1" ref="AC232" ca="1">INDIRECT($A$1&amp;AC$1&amp;$A232)</f>
        <v>0</v>
      </c>
      <c r="AD232" cm="1">
        <f t="array" aca="1" ref="AD232" ca="1">INDIRECT($A$1&amp;AD$1&amp;$A232)</f>
        <v>0</v>
      </c>
      <c r="AE232" cm="1">
        <f t="array" aca="1" ref="AE232" ca="1">INDIRECT($A$1&amp;AE$1&amp;$A232)</f>
        <v>0</v>
      </c>
      <c r="AF232" cm="1">
        <f t="array" aca="1" ref="AF232" ca="1">INDIRECT($A$1&amp;AF$1&amp;$A232)</f>
        <v>0</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35"/>
        <v>0</v>
      </c>
      <c r="AN232">
        <f t="shared" ca="1" si="35"/>
        <v>0</v>
      </c>
      <c r="AO232">
        <f t="shared" ca="1" si="35"/>
        <v>0</v>
      </c>
      <c r="AP232">
        <f t="shared" ca="1" si="35"/>
        <v>0</v>
      </c>
      <c r="AQ232">
        <f t="shared" ca="1" si="35"/>
        <v>0</v>
      </c>
      <c r="AR232">
        <f t="shared" ca="1" si="35"/>
        <v>0</v>
      </c>
      <c r="AS232">
        <f t="shared" ca="1" si="35"/>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0">
        <f t="shared" si="25"/>
        <v>218</v>
      </c>
      <c r="C233" t="str" cm="1">
        <f t="array" aca="1" ref="C233" ca="1">INDIRECT($A$1&amp;C$1&amp;$A233)</f>
        <v>marche_diapaga</v>
      </c>
      <c r="D233">
        <f t="shared" ca="1" si="33"/>
        <v>0</v>
      </c>
      <c r="E233">
        <f t="shared" ca="1" si="33"/>
        <v>0</v>
      </c>
      <c r="F233">
        <f t="shared" ca="1" si="33"/>
        <v>0</v>
      </c>
      <c r="G233">
        <f t="shared" ca="1" si="33"/>
        <v>0</v>
      </c>
      <c r="H233">
        <f t="shared" ca="1" si="33"/>
        <v>0</v>
      </c>
      <c r="I233">
        <f t="shared" ca="1" si="33"/>
        <v>0</v>
      </c>
      <c r="J233">
        <f t="shared" ca="1" si="33"/>
        <v>0</v>
      </c>
      <c r="K233">
        <f t="shared" ca="1" si="33"/>
        <v>0</v>
      </c>
      <c r="L233">
        <f t="shared" ca="1" si="33"/>
        <v>0</v>
      </c>
      <c r="M233">
        <f t="shared" ca="1" si="33"/>
        <v>0</v>
      </c>
      <c r="N233">
        <f t="shared" ca="1" si="33"/>
        <v>0</v>
      </c>
      <c r="P233" cm="1">
        <f t="array" aca="1" ref="P233" ca="1">INDIRECT($A$1&amp;P$1&amp;$A233)</f>
        <v>0</v>
      </c>
      <c r="Q233" cm="1">
        <f t="array" aca="1" ref="Q233" ca="1">INDIRECT($A$1&amp;Q$1&amp;$A233)</f>
        <v>0</v>
      </c>
      <c r="R233" t="str" cm="1">
        <f t="array" aca="1" ref="R233" ca="1">INDIRECT($A$1&amp;R$1&amp;$A233)</f>
        <v>disponible</v>
      </c>
      <c r="S233" cm="1">
        <f t="array" aca="1" ref="S233" ca="1">INDIRECT($A$1&amp;S$1&amp;$A233)</f>
        <v>0</v>
      </c>
      <c r="T233" cm="1">
        <f t="array" aca="1" ref="T233" ca="1">INDIRECT($A$1&amp;T$1&amp;$A233)</f>
        <v>0</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cm="1">
        <f t="array" aca="1" ref="Y233" ca="1">INDIRECT($A$1&amp;Y$1&amp;$A233)</f>
        <v>0</v>
      </c>
      <c r="Z233" cm="1">
        <f t="array" aca="1" ref="Z233" ca="1">INDIRECT($A$1&amp;Z$1&amp;$A233)</f>
        <v>0</v>
      </c>
      <c r="AA233" cm="1">
        <f t="array" aca="1" ref="AA233" ca="1">INDIRECT($A$1&amp;AA$1&amp;$A233)</f>
        <v>0</v>
      </c>
      <c r="AB233" cm="1">
        <f t="array" aca="1" ref="AB233" ca="1">INDIRECT($A$1&amp;AB$1&amp;$A233)</f>
        <v>0</v>
      </c>
      <c r="AC233" cm="1">
        <f t="array" aca="1" ref="AC233" ca="1">INDIRECT($A$1&amp;AC$1&amp;$A233)</f>
        <v>0</v>
      </c>
      <c r="AD233" cm="1">
        <f t="array" aca="1" ref="AD233" ca="1">INDIRECT($A$1&amp;AD$1&amp;$A233)</f>
        <v>0</v>
      </c>
      <c r="AE233" cm="1">
        <f t="array" aca="1" ref="AE233" ca="1">INDIRECT($A$1&amp;AE$1&amp;$A233)</f>
        <v>0</v>
      </c>
      <c r="AF233" cm="1">
        <f t="array" aca="1" ref="AF233" ca="1">INDIRECT($A$1&amp;AF$1&amp;$A233)</f>
        <v>0</v>
      </c>
      <c r="AG233" cm="1">
        <f t="array" aca="1" ref="AG233" ca="1">INDIRECT($A$1&amp;AG$1&amp;$A233)</f>
        <v>0</v>
      </c>
      <c r="AH233" cm="1">
        <f t="array" aca="1" ref="AH233" ca="1">INDIRECT($A$1&amp;AH$1&amp;$A233)</f>
        <v>0</v>
      </c>
      <c r="AI233" cm="1">
        <f t="array" aca="1" ref="AI233" ca="1">INDIRECT($A$1&amp;AI$1&amp;$A233)</f>
        <v>0</v>
      </c>
      <c r="AJ233" cm="1">
        <f t="array" aca="1" ref="AJ233" ca="1">INDIRECT($A$1&amp;AJ$1&amp;$A233)</f>
        <v>0</v>
      </c>
      <c r="AK233" cm="1">
        <f t="array" aca="1" ref="AK233" ca="1">INDIRECT($A$1&amp;AK$1&amp;$A233)</f>
        <v>0</v>
      </c>
      <c r="AM233">
        <f t="shared" ca="1" si="35"/>
        <v>0</v>
      </c>
      <c r="AN233">
        <f t="shared" ca="1" si="35"/>
        <v>0</v>
      </c>
      <c r="AO233">
        <f t="shared" ca="1" si="35"/>
        <v>0</v>
      </c>
      <c r="AP233">
        <f t="shared" ca="1" si="35"/>
        <v>0</v>
      </c>
      <c r="AQ233">
        <f t="shared" ca="1" si="35"/>
        <v>1</v>
      </c>
      <c r="AR233">
        <f t="shared" ca="1" si="35"/>
        <v>0</v>
      </c>
      <c r="AS233">
        <f t="shared" ca="1" si="35"/>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0">
        <f t="shared" si="25"/>
        <v>219</v>
      </c>
      <c r="C234" t="str" cm="1">
        <f t="array" aca="1" ref="C234" ca="1">INDIRECT($A$1&amp;C$1&amp;$A234)</f>
        <v>marche_diapaga</v>
      </c>
      <c r="D234">
        <f t="shared" ca="1" si="33"/>
        <v>0</v>
      </c>
      <c r="E234">
        <f t="shared" ca="1" si="33"/>
        <v>0</v>
      </c>
      <c r="F234">
        <f t="shared" ca="1" si="33"/>
        <v>0</v>
      </c>
      <c r="G234">
        <f t="shared" ca="1" si="33"/>
        <v>1</v>
      </c>
      <c r="H234">
        <f t="shared" ca="1" si="33"/>
        <v>0</v>
      </c>
      <c r="I234">
        <f t="shared" ca="1" si="33"/>
        <v>1</v>
      </c>
      <c r="J234">
        <f t="shared" ca="1" si="33"/>
        <v>1</v>
      </c>
      <c r="K234">
        <f t="shared" ca="1" si="33"/>
        <v>0</v>
      </c>
      <c r="L234">
        <f t="shared" ca="1" si="33"/>
        <v>0</v>
      </c>
      <c r="M234">
        <f t="shared" ca="1" si="33"/>
        <v>0</v>
      </c>
      <c r="N234">
        <f t="shared" ca="1" si="33"/>
        <v>0</v>
      </c>
      <c r="P234" cm="1">
        <f t="array" aca="1" ref="P234" ca="1">INDIRECT($A$1&amp;P$1&amp;$A234)</f>
        <v>0</v>
      </c>
      <c r="Q234" cm="1">
        <f t="array" aca="1" ref="Q234" ca="1">INDIRECT($A$1&amp;Q$1&amp;$A234)</f>
        <v>0</v>
      </c>
      <c r="R234" cm="1">
        <f t="array" aca="1" ref="R234" ca="1">INDIRECT($A$1&amp;R$1&amp;$A234)</f>
        <v>0</v>
      </c>
      <c r="S234" cm="1">
        <f t="array" aca="1" ref="S234" ca="1">INDIRECT($A$1&amp;S$1&amp;$A234)</f>
        <v>0</v>
      </c>
      <c r="T234" cm="1">
        <f t="array" aca="1" ref="T234" ca="1">INDIRECT($A$1&amp;T$1&amp;$A234)</f>
        <v>0</v>
      </c>
      <c r="U234" cm="1">
        <f t="array" aca="1" ref="U234" ca="1">INDIRECT($A$1&amp;U$1&amp;$A234)</f>
        <v>0</v>
      </c>
      <c r="V234" cm="1">
        <f t="array" aca="1" ref="V234" ca="1">INDIRECT($A$1&amp;V$1&amp;$A234)</f>
        <v>0</v>
      </c>
      <c r="W234" cm="1">
        <f t="array" aca="1" ref="W234" ca="1">INDIRECT($A$1&amp;W$1&amp;$A234)</f>
        <v>0</v>
      </c>
      <c r="X234" cm="1">
        <f t="array" aca="1" ref="X234" ca="1">INDIRECT($A$1&amp;X$1&amp;$A234)</f>
        <v>0</v>
      </c>
      <c r="Y234" cm="1">
        <f t="array" aca="1" ref="Y234" ca="1">INDIRECT($A$1&amp;Y$1&amp;$A234)</f>
        <v>0</v>
      </c>
      <c r="Z234" cm="1">
        <f t="array" aca="1" ref="Z234" ca="1">INDIRECT($A$1&amp;Z$1&amp;$A234)</f>
        <v>0</v>
      </c>
      <c r="AA234" cm="1">
        <f t="array" aca="1" ref="AA234" ca="1">INDIRECT($A$1&amp;AA$1&amp;$A234)</f>
        <v>0</v>
      </c>
      <c r="AB234" cm="1">
        <f t="array" aca="1" ref="AB234" ca="1">INDIRECT($A$1&amp;AB$1&amp;$A234)</f>
        <v>0</v>
      </c>
      <c r="AC234" cm="1">
        <f t="array" aca="1" ref="AC234" ca="1">INDIRECT($A$1&amp;AC$1&amp;$A234)</f>
        <v>0</v>
      </c>
      <c r="AD234" cm="1">
        <f t="array" aca="1" ref="AD234" ca="1">INDIRECT($A$1&amp;AD$1&amp;$A234)</f>
        <v>0</v>
      </c>
      <c r="AE234" cm="1">
        <f t="array" aca="1" ref="AE234" ca="1">INDIRECT($A$1&amp;AE$1&amp;$A234)</f>
        <v>0</v>
      </c>
      <c r="AF234" cm="1">
        <f t="array" aca="1" ref="AF234" ca="1">INDIRECT($A$1&amp;AF$1&amp;$A234)</f>
        <v>0</v>
      </c>
      <c r="AG234" cm="1">
        <f t="array" aca="1" ref="AG234" ca="1">INDIRECT($A$1&amp;AG$1&amp;$A234)</f>
        <v>0</v>
      </c>
      <c r="AH234" cm="1">
        <f t="array" aca="1" ref="AH234" ca="1">INDIRECT($A$1&amp;AH$1&amp;$A234)</f>
        <v>0</v>
      </c>
      <c r="AI234" t="str" cm="1">
        <f t="array" aca="1" ref="AI234" ca="1">INDIRECT($A$1&amp;AI$1&amp;$A234)</f>
        <v>disponible</v>
      </c>
      <c r="AJ234" cm="1">
        <f t="array" aca="1" ref="AJ234" ca="1">INDIRECT($A$1&amp;AJ$1&amp;$A234)</f>
        <v>0</v>
      </c>
      <c r="AK234" cm="1">
        <f t="array" aca="1" ref="AK234" ca="1">INDIRECT($A$1&amp;AK$1&amp;$A234)</f>
        <v>0</v>
      </c>
      <c r="AM234">
        <f t="shared" ca="1" si="35"/>
        <v>0</v>
      </c>
      <c r="AN234">
        <f t="shared" ca="1" si="35"/>
        <v>0</v>
      </c>
      <c r="AO234">
        <f t="shared" ca="1" si="35"/>
        <v>0</v>
      </c>
      <c r="AP234">
        <f t="shared" ca="1" si="35"/>
        <v>0</v>
      </c>
      <c r="AQ234">
        <f t="shared" ca="1" si="35"/>
        <v>1</v>
      </c>
      <c r="AR234">
        <f t="shared" ca="1" si="35"/>
        <v>0</v>
      </c>
      <c r="AS234">
        <f t="shared" ca="1" si="35"/>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0">
        <f t="shared" si="25"/>
        <v>220</v>
      </c>
      <c r="C235" t="str" cm="1">
        <f t="array" aca="1" ref="C235" ca="1">INDIRECT($A$1&amp;C$1&amp;$A235)</f>
        <v>marche_diapaga</v>
      </c>
      <c r="D235">
        <f t="shared" ca="1" si="33"/>
        <v>0</v>
      </c>
      <c r="E235">
        <f t="shared" ca="1" si="33"/>
        <v>0</v>
      </c>
      <c r="F235">
        <f t="shared" ca="1" si="33"/>
        <v>0</v>
      </c>
      <c r="G235">
        <f t="shared" ca="1" si="33"/>
        <v>1</v>
      </c>
      <c r="H235">
        <f t="shared" ca="1" si="33"/>
        <v>0</v>
      </c>
      <c r="I235">
        <f t="shared" ca="1" si="33"/>
        <v>1</v>
      </c>
      <c r="J235">
        <f t="shared" ca="1" si="33"/>
        <v>1</v>
      </c>
      <c r="K235">
        <f t="shared" ca="1" si="33"/>
        <v>0</v>
      </c>
      <c r="L235">
        <f t="shared" ca="1" si="33"/>
        <v>0</v>
      </c>
      <c r="M235">
        <f t="shared" ca="1" si="33"/>
        <v>0</v>
      </c>
      <c r="N235">
        <f t="shared" ca="1" si="33"/>
        <v>0</v>
      </c>
      <c r="P235" cm="1">
        <f t="array" aca="1" ref="P235" ca="1">INDIRECT($A$1&amp;P$1&amp;$A235)</f>
        <v>0</v>
      </c>
      <c r="Q235" cm="1">
        <f t="array" aca="1" ref="Q235" ca="1">INDIRECT($A$1&amp;Q$1&amp;$A235)</f>
        <v>0</v>
      </c>
      <c r="R235" cm="1">
        <f t="array" aca="1" ref="R235" ca="1">INDIRECT($A$1&amp;R$1&amp;$A235)</f>
        <v>0</v>
      </c>
      <c r="S235" cm="1">
        <f t="array" aca="1" ref="S235" ca="1">INDIRECT($A$1&amp;S$1&amp;$A235)</f>
        <v>0</v>
      </c>
      <c r="T235" cm="1">
        <f t="array" aca="1" ref="T235" ca="1">INDIRECT($A$1&amp;T$1&amp;$A235)</f>
        <v>0</v>
      </c>
      <c r="U235" cm="1">
        <f t="array" aca="1" ref="U235" ca="1">INDIRECT($A$1&amp;U$1&amp;$A235)</f>
        <v>0</v>
      </c>
      <c r="V235" cm="1">
        <f t="array" aca="1" ref="V235" ca="1">INDIRECT($A$1&amp;V$1&amp;$A235)</f>
        <v>0</v>
      </c>
      <c r="W235" cm="1">
        <f t="array" aca="1" ref="W235" ca="1">INDIRECT($A$1&amp;W$1&amp;$A235)</f>
        <v>0</v>
      </c>
      <c r="X235" cm="1">
        <f t="array" aca="1" ref="X235" ca="1">INDIRECT($A$1&amp;X$1&amp;$A235)</f>
        <v>0</v>
      </c>
      <c r="Y235" cm="1">
        <f t="array" aca="1" ref="Y235" ca="1">INDIRECT($A$1&amp;Y$1&amp;$A235)</f>
        <v>0</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cm="1">
        <f t="array" aca="1" ref="AF235" ca="1">INDIRECT($A$1&amp;AF$1&amp;$A235)</f>
        <v>0</v>
      </c>
      <c r="AG235" cm="1">
        <f t="array" aca="1" ref="AG235" ca="1">INDIRECT($A$1&amp;AG$1&amp;$A235)</f>
        <v>0</v>
      </c>
      <c r="AH235" cm="1">
        <f t="array" aca="1" ref="AH235" ca="1">INDIRECT($A$1&amp;AH$1&amp;$A235)</f>
        <v>0</v>
      </c>
      <c r="AI235" cm="1">
        <f t="array" aca="1" ref="AI235" ca="1">INDIRECT($A$1&amp;AI$1&amp;$A235)</f>
        <v>0</v>
      </c>
      <c r="AJ235" t="str" cm="1">
        <f t="array" aca="1" ref="AJ235" ca="1">INDIRECT($A$1&amp;AJ$1&amp;$A235)</f>
        <v>disponible</v>
      </c>
      <c r="AK235" cm="1">
        <f t="array" aca="1" ref="AK235" ca="1">INDIRECT($A$1&amp;AK$1&amp;$A235)</f>
        <v>0</v>
      </c>
      <c r="AM235">
        <f t="shared" ca="1" si="35"/>
        <v>0</v>
      </c>
      <c r="AN235">
        <f t="shared" ca="1" si="35"/>
        <v>0</v>
      </c>
      <c r="AO235">
        <f t="shared" ca="1" si="35"/>
        <v>0</v>
      </c>
      <c r="AP235">
        <f t="shared" ca="1" si="35"/>
        <v>0</v>
      </c>
      <c r="AQ235">
        <f t="shared" ca="1" si="35"/>
        <v>0</v>
      </c>
      <c r="AR235">
        <f t="shared" ca="1" si="35"/>
        <v>0</v>
      </c>
      <c r="AS235">
        <f t="shared" ca="1" si="35"/>
        <v>0</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0">
        <f t="shared" si="25"/>
        <v>221</v>
      </c>
      <c r="C236" t="str" cm="1">
        <f t="array" aca="1" ref="C236" ca="1">INDIRECT($A$1&amp;C$1&amp;$A236)</f>
        <v>marche_diapaga</v>
      </c>
      <c r="D236">
        <f t="shared" ca="1" si="33"/>
        <v>0</v>
      </c>
      <c r="E236">
        <f t="shared" ca="1" si="33"/>
        <v>0</v>
      </c>
      <c r="F236">
        <f t="shared" ca="1" si="33"/>
        <v>0</v>
      </c>
      <c r="G236">
        <f t="shared" ca="1" si="33"/>
        <v>0</v>
      </c>
      <c r="H236">
        <f t="shared" ca="1" si="33"/>
        <v>0</v>
      </c>
      <c r="I236">
        <f t="shared" ca="1" si="33"/>
        <v>0</v>
      </c>
      <c r="J236">
        <f t="shared" ca="1" si="33"/>
        <v>0</v>
      </c>
      <c r="K236">
        <f t="shared" ca="1" si="33"/>
        <v>0</v>
      </c>
      <c r="L236">
        <f t="shared" ca="1" si="33"/>
        <v>0</v>
      </c>
      <c r="M236">
        <f t="shared" ca="1" si="33"/>
        <v>0</v>
      </c>
      <c r="N236">
        <f t="shared" ca="1" si="33"/>
        <v>0</v>
      </c>
      <c r="P236" cm="1">
        <f t="array" aca="1" ref="P236" ca="1">INDIRECT($A$1&amp;P$1&amp;$A236)</f>
        <v>0</v>
      </c>
      <c r="Q236" cm="1">
        <f t="array" aca="1" ref="Q236" ca="1">INDIRECT($A$1&amp;Q$1&amp;$A236)</f>
        <v>0</v>
      </c>
      <c r="R236" cm="1">
        <f t="array" aca="1" ref="R236" ca="1">INDIRECT($A$1&amp;R$1&amp;$A236)</f>
        <v>0</v>
      </c>
      <c r="S236" cm="1">
        <f t="array" aca="1" ref="S236" ca="1">INDIRECT($A$1&amp;S$1&amp;$A236)</f>
        <v>0</v>
      </c>
      <c r="T236" cm="1">
        <f t="array" aca="1" ref="T236" ca="1">INDIRECT($A$1&amp;T$1&amp;$A236)</f>
        <v>0</v>
      </c>
      <c r="U236" cm="1">
        <f t="array" aca="1" ref="U236" ca="1">INDIRECT($A$1&amp;U$1&amp;$A236)</f>
        <v>0</v>
      </c>
      <c r="V236" cm="1">
        <f t="array" aca="1" ref="V236" ca="1">INDIRECT($A$1&amp;V$1&amp;$A236)</f>
        <v>0</v>
      </c>
      <c r="W236" cm="1">
        <f t="array" aca="1" ref="W236" ca="1">INDIRECT($A$1&amp;W$1&amp;$A236)</f>
        <v>0</v>
      </c>
      <c r="X236" cm="1">
        <f t="array" aca="1" ref="X236" ca="1">INDIRECT($A$1&amp;X$1&amp;$A236)</f>
        <v>0</v>
      </c>
      <c r="Y236" cm="1">
        <f t="array" aca="1" ref="Y236" ca="1">INDIRECT($A$1&amp;Y$1&amp;$A236)</f>
        <v>0</v>
      </c>
      <c r="Z236" cm="1">
        <f t="array" aca="1" ref="Z236" ca="1">INDIRECT($A$1&amp;Z$1&amp;$A236)</f>
        <v>0</v>
      </c>
      <c r="AA236" cm="1">
        <f t="array" aca="1" ref="AA236" ca="1">INDIRECT($A$1&amp;AA$1&amp;$A236)</f>
        <v>0</v>
      </c>
      <c r="AB236" cm="1">
        <f t="array" aca="1" ref="AB236" ca="1">INDIRECT($A$1&amp;AB$1&amp;$A236)</f>
        <v>0</v>
      </c>
      <c r="AC236" cm="1">
        <f t="array" aca="1" ref="AC236" ca="1">INDIRECT($A$1&amp;AC$1&amp;$A236)</f>
        <v>0</v>
      </c>
      <c r="AD236" cm="1">
        <f t="array" aca="1" ref="AD236" ca="1">INDIRECT($A$1&amp;AD$1&amp;$A236)</f>
        <v>0</v>
      </c>
      <c r="AE236" cm="1">
        <f t="array" aca="1" ref="AE236" ca="1">INDIRECT($A$1&amp;AE$1&amp;$A236)</f>
        <v>0</v>
      </c>
      <c r="AF236" cm="1">
        <f t="array" aca="1" ref="AF236" ca="1">INDIRECT($A$1&amp;AF$1&amp;$A236)</f>
        <v>0</v>
      </c>
      <c r="AG236" cm="1">
        <f t="array" aca="1" ref="AG236" ca="1">INDIRECT($A$1&amp;AG$1&amp;$A236)</f>
        <v>0</v>
      </c>
      <c r="AH236" cm="1">
        <f t="array" aca="1" ref="AH236" ca="1">INDIRECT($A$1&amp;AH$1&amp;$A236)</f>
        <v>0</v>
      </c>
      <c r="AI236" t="str" cm="1">
        <f t="array" aca="1" ref="AI236" ca="1">INDIRECT($A$1&amp;AI$1&amp;$A236)</f>
        <v>disponible</v>
      </c>
      <c r="AJ236" cm="1">
        <f t="array" aca="1" ref="AJ236" ca="1">INDIRECT($A$1&amp;AJ$1&amp;$A236)</f>
        <v>0</v>
      </c>
      <c r="AK236" cm="1">
        <f t="array" aca="1" ref="AK236" ca="1">INDIRECT($A$1&amp;AK$1&amp;$A236)</f>
        <v>0</v>
      </c>
      <c r="AM236">
        <f t="shared" ca="1" si="35"/>
        <v>0</v>
      </c>
      <c r="AN236">
        <f t="shared" ca="1" si="35"/>
        <v>0</v>
      </c>
      <c r="AO236">
        <f t="shared" ca="1" si="35"/>
        <v>0</v>
      </c>
      <c r="AP236">
        <f t="shared" ca="1" si="35"/>
        <v>0</v>
      </c>
      <c r="AQ236">
        <f t="shared" ca="1" si="35"/>
        <v>0</v>
      </c>
      <c r="AR236">
        <f t="shared" ca="1" si="35"/>
        <v>0</v>
      </c>
      <c r="AS236">
        <f t="shared" ca="1" si="35"/>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0">
        <f t="shared" si="25"/>
        <v>222</v>
      </c>
      <c r="C237" t="str" cm="1">
        <f t="array" aca="1" ref="C237" ca="1">INDIRECT($A$1&amp;C$1&amp;$A237)</f>
        <v>marche_diapaga</v>
      </c>
      <c r="D237">
        <f t="shared" ca="1" si="33"/>
        <v>0</v>
      </c>
      <c r="E237">
        <f t="shared" ca="1" si="33"/>
        <v>0</v>
      </c>
      <c r="F237">
        <f t="shared" ca="1" si="33"/>
        <v>0</v>
      </c>
      <c r="G237">
        <f t="shared" ca="1" si="33"/>
        <v>0</v>
      </c>
      <c r="H237">
        <f t="shared" ca="1" si="33"/>
        <v>0</v>
      </c>
      <c r="I237">
        <f t="shared" ca="1" si="33"/>
        <v>0</v>
      </c>
      <c r="J237">
        <f t="shared" ca="1" si="33"/>
        <v>1</v>
      </c>
      <c r="K237">
        <f t="shared" ca="1" si="33"/>
        <v>0</v>
      </c>
      <c r="L237">
        <f t="shared" ca="1" si="33"/>
        <v>0</v>
      </c>
      <c r="M237">
        <f t="shared" ca="1" si="33"/>
        <v>0</v>
      </c>
      <c r="N237">
        <f t="shared" ca="1" si="33"/>
        <v>0</v>
      </c>
      <c r="P237" cm="1">
        <f t="array" aca="1" ref="P237" ca="1">INDIRECT($A$1&amp;P$1&amp;$A237)</f>
        <v>0</v>
      </c>
      <c r="Q237" cm="1">
        <f t="array" aca="1" ref="Q237" ca="1">INDIRECT($A$1&amp;Q$1&amp;$A237)</f>
        <v>0</v>
      </c>
      <c r="R237" cm="1">
        <f t="array" aca="1" ref="R237" ca="1">INDIRECT($A$1&amp;R$1&amp;$A237)</f>
        <v>0</v>
      </c>
      <c r="S237" cm="1">
        <f t="array" aca="1" ref="S237" ca="1">INDIRECT($A$1&amp;S$1&amp;$A237)</f>
        <v>0</v>
      </c>
      <c r="T237" cm="1">
        <f t="array" aca="1" ref="T237" ca="1">INDIRECT($A$1&amp;T$1&amp;$A237)</f>
        <v>0</v>
      </c>
      <c r="U237" cm="1">
        <f t="array" aca="1" ref="U237" ca="1">INDIRECT($A$1&amp;U$1&amp;$A237)</f>
        <v>0</v>
      </c>
      <c r="V237" cm="1">
        <f t="array" aca="1" ref="V237" ca="1">INDIRECT($A$1&amp;V$1&amp;$A237)</f>
        <v>0</v>
      </c>
      <c r="W237" cm="1">
        <f t="array" aca="1" ref="W237" ca="1">INDIRECT($A$1&amp;W$1&amp;$A237)</f>
        <v>0</v>
      </c>
      <c r="X237" cm="1">
        <f t="array" aca="1" ref="X237" ca="1">INDIRECT($A$1&amp;X$1&amp;$A237)</f>
        <v>0</v>
      </c>
      <c r="Y237" cm="1">
        <f t="array" aca="1" ref="Y237" ca="1">INDIRECT($A$1&amp;Y$1&amp;$A237)</f>
        <v>0</v>
      </c>
      <c r="Z237" t="str" cm="1">
        <f t="array" aca="1" ref="Z237" ca="1">INDIRECT($A$1&amp;Z$1&amp;$A237)</f>
        <v>disponible</v>
      </c>
      <c r="AA237" cm="1">
        <f t="array" aca="1" ref="AA237" ca="1">INDIRECT($A$1&amp;AA$1&amp;$A237)</f>
        <v>0</v>
      </c>
      <c r="AB237" cm="1">
        <f t="array" aca="1" ref="AB237" ca="1">INDIRECT($A$1&amp;AB$1&amp;$A237)</f>
        <v>0</v>
      </c>
      <c r="AC237" cm="1">
        <f t="array" aca="1" ref="AC237" ca="1">INDIRECT($A$1&amp;AC$1&amp;$A237)</f>
        <v>0</v>
      </c>
      <c r="AD237" cm="1">
        <f t="array" aca="1" ref="AD237" ca="1">INDIRECT($A$1&amp;AD$1&amp;$A237)</f>
        <v>0</v>
      </c>
      <c r="AE237" cm="1">
        <f t="array" aca="1" ref="AE237" ca="1">INDIRECT($A$1&amp;AE$1&amp;$A237)</f>
        <v>0</v>
      </c>
      <c r="AF237" cm="1">
        <f t="array" aca="1" ref="AF237" ca="1">INDIRECT($A$1&amp;AF$1&amp;$A237)</f>
        <v>0</v>
      </c>
      <c r="AG237" cm="1">
        <f t="array" aca="1" ref="AG237" ca="1">INDIRECT($A$1&amp;AG$1&amp;$A237)</f>
        <v>0</v>
      </c>
      <c r="AH237" cm="1">
        <f t="array" aca="1" ref="AH237" ca="1">INDIRECT($A$1&amp;AH$1&amp;$A237)</f>
        <v>0</v>
      </c>
      <c r="AI237" cm="1">
        <f t="array" aca="1" ref="AI237" ca="1">INDIRECT($A$1&amp;AI$1&amp;$A237)</f>
        <v>0</v>
      </c>
      <c r="AJ237" cm="1">
        <f t="array" aca="1" ref="AJ237" ca="1">INDIRECT($A$1&amp;AJ$1&amp;$A237)</f>
        <v>0</v>
      </c>
      <c r="AK237" cm="1">
        <f t="array" aca="1" ref="AK237" ca="1">INDIRECT($A$1&amp;AK$1&amp;$A237)</f>
        <v>0</v>
      </c>
      <c r="AM237">
        <f t="shared" ca="1" si="35"/>
        <v>0</v>
      </c>
      <c r="AN237">
        <f t="shared" ca="1" si="35"/>
        <v>0</v>
      </c>
      <c r="AO237">
        <f t="shared" ca="1" si="35"/>
        <v>0</v>
      </c>
      <c r="AP237">
        <f t="shared" ca="1" si="35"/>
        <v>0</v>
      </c>
      <c r="AQ237">
        <f t="shared" ca="1" si="35"/>
        <v>0</v>
      </c>
      <c r="AR237">
        <f t="shared" ca="1" si="35"/>
        <v>0</v>
      </c>
      <c r="AS237">
        <f t="shared" ca="1" si="35"/>
        <v>0</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0">
        <f t="shared" si="25"/>
        <v>223</v>
      </c>
      <c r="C238" t="str" cm="1">
        <f t="array" aca="1" ref="C238" ca="1">INDIRECT($A$1&amp;C$1&amp;$A238)</f>
        <v>marche_diapaga</v>
      </c>
      <c r="D238">
        <f t="shared" ca="1" si="33"/>
        <v>0</v>
      </c>
      <c r="E238">
        <f t="shared" ca="1" si="33"/>
        <v>0</v>
      </c>
      <c r="F238">
        <f t="shared" ca="1" si="33"/>
        <v>0</v>
      </c>
      <c r="G238">
        <f t="shared" ca="1" si="33"/>
        <v>0</v>
      </c>
      <c r="H238">
        <f t="shared" ca="1" si="33"/>
        <v>0</v>
      </c>
      <c r="I238">
        <f t="shared" ca="1" si="33"/>
        <v>0</v>
      </c>
      <c r="J238">
        <f t="shared" ca="1" si="33"/>
        <v>0</v>
      </c>
      <c r="K238">
        <f t="shared" ca="1" si="33"/>
        <v>0</v>
      </c>
      <c r="L238">
        <f t="shared" ca="1" si="33"/>
        <v>0</v>
      </c>
      <c r="M238">
        <f t="shared" ca="1" si="33"/>
        <v>0</v>
      </c>
      <c r="N238">
        <f t="shared" ca="1" si="33"/>
        <v>0</v>
      </c>
      <c r="P238" cm="1">
        <f t="array" aca="1" ref="P238" ca="1">INDIRECT($A$1&amp;P$1&amp;$A238)</f>
        <v>0</v>
      </c>
      <c r="Q238" cm="1">
        <f t="array" aca="1" ref="Q238" ca="1">INDIRECT($A$1&amp;Q$1&amp;$A238)</f>
        <v>0</v>
      </c>
      <c r="R238" cm="1">
        <f t="array" aca="1" ref="R238" ca="1">INDIRECT($A$1&amp;R$1&amp;$A238)</f>
        <v>0</v>
      </c>
      <c r="S238" cm="1">
        <f t="array" aca="1" ref="S238" ca="1">INDIRECT($A$1&amp;S$1&amp;$A238)</f>
        <v>0</v>
      </c>
      <c r="T238" cm="1">
        <f t="array" aca="1" ref="T238" ca="1">INDIRECT($A$1&amp;T$1&amp;$A238)</f>
        <v>0</v>
      </c>
      <c r="U238" cm="1">
        <f t="array" aca="1" ref="U238" ca="1">INDIRECT($A$1&amp;U$1&amp;$A238)</f>
        <v>0</v>
      </c>
      <c r="V238" cm="1">
        <f t="array" aca="1" ref="V238" ca="1">INDIRECT($A$1&amp;V$1&amp;$A238)</f>
        <v>0</v>
      </c>
      <c r="W238" cm="1">
        <f t="array" aca="1" ref="W238" ca="1">INDIRECT($A$1&amp;W$1&amp;$A238)</f>
        <v>0</v>
      </c>
      <c r="X238" cm="1">
        <f t="array" aca="1" ref="X238" ca="1">INDIRECT($A$1&amp;X$1&amp;$A238)</f>
        <v>0</v>
      </c>
      <c r="Y238" cm="1">
        <f t="array" aca="1" ref="Y238" ca="1">INDIRECT($A$1&amp;Y$1&amp;$A238)</f>
        <v>0</v>
      </c>
      <c r="Z238" t="str" cm="1">
        <f t="array" aca="1" ref="Z238" ca="1">INDIRECT($A$1&amp;Z$1&amp;$A238)</f>
        <v>disponible</v>
      </c>
      <c r="AA238" cm="1">
        <f t="array" aca="1" ref="AA238" ca="1">INDIRECT($A$1&amp;AA$1&amp;$A238)</f>
        <v>0</v>
      </c>
      <c r="AB238" cm="1">
        <f t="array" aca="1" ref="AB238" ca="1">INDIRECT($A$1&amp;AB$1&amp;$A238)</f>
        <v>0</v>
      </c>
      <c r="AC238" cm="1">
        <f t="array" aca="1" ref="AC238" ca="1">INDIRECT($A$1&amp;AC$1&amp;$A238)</f>
        <v>0</v>
      </c>
      <c r="AD238" cm="1">
        <f t="array" aca="1" ref="AD238" ca="1">INDIRECT($A$1&amp;AD$1&amp;$A238)</f>
        <v>0</v>
      </c>
      <c r="AE238" cm="1">
        <f t="array" aca="1" ref="AE238" ca="1">INDIRECT($A$1&amp;AE$1&amp;$A238)</f>
        <v>0</v>
      </c>
      <c r="AF238" cm="1">
        <f t="array" aca="1" ref="AF238" ca="1">INDIRECT($A$1&amp;AF$1&amp;$A238)</f>
        <v>0</v>
      </c>
      <c r="AG238" cm="1">
        <f t="array" aca="1" ref="AG238" ca="1">INDIRECT($A$1&amp;AG$1&amp;$A238)</f>
        <v>0</v>
      </c>
      <c r="AH238" cm="1">
        <f t="array" aca="1" ref="AH238" ca="1">INDIRECT($A$1&amp;AH$1&amp;$A238)</f>
        <v>0</v>
      </c>
      <c r="AI238" cm="1">
        <f t="array" aca="1" ref="AI238" ca="1">INDIRECT($A$1&amp;AI$1&amp;$A238)</f>
        <v>0</v>
      </c>
      <c r="AJ238" cm="1">
        <f t="array" aca="1" ref="AJ238" ca="1">INDIRECT($A$1&amp;AJ$1&amp;$A238)</f>
        <v>0</v>
      </c>
      <c r="AK238" cm="1">
        <f t="array" aca="1" ref="AK238" ca="1">INDIRECT($A$1&amp;AK$1&amp;$A238)</f>
        <v>0</v>
      </c>
      <c r="AM238">
        <f t="shared" ca="1" si="35"/>
        <v>0</v>
      </c>
      <c r="AN238">
        <f t="shared" ca="1" si="35"/>
        <v>0</v>
      </c>
      <c r="AO238">
        <f t="shared" ca="1" si="35"/>
        <v>0</v>
      </c>
      <c r="AP238">
        <f t="shared" ca="1" si="35"/>
        <v>0</v>
      </c>
      <c r="AQ238">
        <f t="shared" ca="1" si="35"/>
        <v>0</v>
      </c>
      <c r="AR238">
        <f t="shared" ca="1" si="35"/>
        <v>0</v>
      </c>
      <c r="AS238">
        <f t="shared" ca="1" si="35"/>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0">
        <f t="shared" si="25"/>
        <v>224</v>
      </c>
      <c r="C239" cm="1">
        <f t="array" aca="1" ref="C239" ca="1">INDIRECT($A$1&amp;C$1&amp;$A239)</f>
        <v>0</v>
      </c>
      <c r="D239">
        <f t="shared" ca="1" si="33"/>
        <v>0</v>
      </c>
      <c r="E239">
        <f t="shared" ca="1" si="33"/>
        <v>0</v>
      </c>
      <c r="F239">
        <f t="shared" ca="1" si="33"/>
        <v>0</v>
      </c>
      <c r="G239">
        <f t="shared" ca="1" si="33"/>
        <v>0</v>
      </c>
      <c r="H239">
        <f t="shared" ca="1" si="33"/>
        <v>0</v>
      </c>
      <c r="I239">
        <f t="shared" ca="1" si="33"/>
        <v>0</v>
      </c>
      <c r="J239">
        <f t="shared" ca="1" si="33"/>
        <v>0</v>
      </c>
      <c r="K239">
        <f t="shared" ca="1" si="33"/>
        <v>0</v>
      </c>
      <c r="L239">
        <f t="shared" ca="1" si="33"/>
        <v>0</v>
      </c>
      <c r="M239">
        <f t="shared" ca="1" si="33"/>
        <v>0</v>
      </c>
      <c r="N239">
        <f t="shared" ca="1" si="33"/>
        <v>0</v>
      </c>
      <c r="P239" cm="1">
        <f t="array" aca="1" ref="P239" ca="1">INDIRECT($A$1&amp;P$1&amp;$A239)</f>
        <v>0</v>
      </c>
      <c r="Q239" cm="1">
        <f t="array" aca="1" ref="Q239" ca="1">INDIRECT($A$1&amp;Q$1&amp;$A239)</f>
        <v>0</v>
      </c>
      <c r="R239" cm="1">
        <f t="array" aca="1" ref="R239" ca="1">INDIRECT($A$1&amp;R$1&amp;$A239)</f>
        <v>0</v>
      </c>
      <c r="S239" cm="1">
        <f t="array" aca="1" ref="S239" ca="1">INDIRECT($A$1&amp;S$1&amp;$A239)</f>
        <v>0</v>
      </c>
      <c r="T239" cm="1">
        <f t="array" aca="1" ref="T239" ca="1">INDIRECT($A$1&amp;T$1&amp;$A239)</f>
        <v>0</v>
      </c>
      <c r="U239" cm="1">
        <f t="array" aca="1" ref="U239" ca="1">INDIRECT($A$1&amp;U$1&amp;$A239)</f>
        <v>0</v>
      </c>
      <c r="V239" cm="1">
        <f t="array" aca="1" ref="V239" ca="1">INDIRECT($A$1&amp;V$1&amp;$A239)</f>
        <v>0</v>
      </c>
      <c r="W239" cm="1">
        <f t="array" aca="1" ref="W239" ca="1">INDIRECT($A$1&amp;W$1&amp;$A239)</f>
        <v>0</v>
      </c>
      <c r="X239" cm="1">
        <f t="array" aca="1" ref="X239" ca="1">INDIRECT($A$1&amp;X$1&amp;$A239)</f>
        <v>0</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cm="1">
        <f t="array" aca="1" ref="AC239" ca="1">INDIRECT($A$1&amp;AC$1&amp;$A239)</f>
        <v>0</v>
      </c>
      <c r="AD239" cm="1">
        <f t="array" aca="1" ref="AD239" ca="1">INDIRECT($A$1&amp;AD$1&amp;$A239)</f>
        <v>0</v>
      </c>
      <c r="AE239" cm="1">
        <f t="array" aca="1" ref="AE239" ca="1">INDIRECT($A$1&amp;AE$1&amp;$A239)</f>
        <v>0</v>
      </c>
      <c r="AF239" cm="1">
        <f t="array" aca="1" ref="AF239" ca="1">INDIRECT($A$1&amp;AF$1&amp;$A239)</f>
        <v>0</v>
      </c>
      <c r="AG239" cm="1">
        <f t="array" aca="1" ref="AG239" ca="1">INDIRECT($A$1&amp;AG$1&amp;$A239)</f>
        <v>0</v>
      </c>
      <c r="AH239" cm="1">
        <f t="array" aca="1" ref="AH239" ca="1">INDIRECT($A$1&amp;AH$1&amp;$A239)</f>
        <v>0</v>
      </c>
      <c r="AI239" cm="1">
        <f t="array" aca="1" ref="AI239" ca="1">INDIRECT($A$1&amp;AI$1&amp;$A239)</f>
        <v>0</v>
      </c>
      <c r="AJ239" cm="1">
        <f t="array" aca="1" ref="AJ239" ca="1">INDIRECT($A$1&amp;AJ$1&amp;$A239)</f>
        <v>0</v>
      </c>
      <c r="AK239" cm="1">
        <f t="array" aca="1" ref="AK239" ca="1">INDIRECT($A$1&amp;AK$1&amp;$A239)</f>
        <v>0</v>
      </c>
      <c r="AM239">
        <f t="shared" ca="1" si="35"/>
        <v>0</v>
      </c>
      <c r="AN239">
        <f t="shared" ca="1" si="35"/>
        <v>0</v>
      </c>
      <c r="AO239">
        <f t="shared" ca="1" si="35"/>
        <v>0</v>
      </c>
      <c r="AP239">
        <f t="shared" ca="1" si="35"/>
        <v>0</v>
      </c>
      <c r="AQ239">
        <f t="shared" ca="1" si="35"/>
        <v>0</v>
      </c>
      <c r="AR239">
        <f t="shared" ca="1" si="35"/>
        <v>0</v>
      </c>
      <c r="AS239">
        <f t="shared" ca="1" si="35"/>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0">
        <f t="shared" si="25"/>
        <v>225</v>
      </c>
      <c r="C240" cm="1">
        <f t="array" aca="1" ref="C240" ca="1">INDIRECT($A$1&amp;C$1&amp;$A240)</f>
        <v>0</v>
      </c>
      <c r="D240">
        <f t="shared" ca="1" si="33"/>
        <v>0</v>
      </c>
      <c r="E240">
        <f t="shared" ca="1" si="33"/>
        <v>0</v>
      </c>
      <c r="F240">
        <f t="shared" ca="1" si="33"/>
        <v>0</v>
      </c>
      <c r="G240">
        <f t="shared" ca="1" si="33"/>
        <v>0</v>
      </c>
      <c r="H240">
        <f t="shared" ca="1" si="33"/>
        <v>0</v>
      </c>
      <c r="I240">
        <f t="shared" ca="1" si="33"/>
        <v>0</v>
      </c>
      <c r="J240">
        <f t="shared" ca="1" si="33"/>
        <v>0</v>
      </c>
      <c r="K240">
        <f t="shared" ca="1" si="33"/>
        <v>0</v>
      </c>
      <c r="L240">
        <f t="shared" ca="1" si="33"/>
        <v>0</v>
      </c>
      <c r="M240">
        <f t="shared" ca="1" si="33"/>
        <v>0</v>
      </c>
      <c r="N240">
        <f t="shared" ca="1" si="33"/>
        <v>0</v>
      </c>
      <c r="P240" cm="1">
        <f t="array" aca="1" ref="P240" ca="1">INDIRECT($A$1&amp;P$1&amp;$A240)</f>
        <v>0</v>
      </c>
      <c r="Q240" cm="1">
        <f t="array" aca="1" ref="Q240" ca="1">INDIRECT($A$1&amp;Q$1&amp;$A240)</f>
        <v>0</v>
      </c>
      <c r="R240" cm="1">
        <f t="array" aca="1" ref="R240" ca="1">INDIRECT($A$1&amp;R$1&amp;$A240)</f>
        <v>0</v>
      </c>
      <c r="S240" cm="1">
        <f t="array" aca="1" ref="S240" ca="1">INDIRECT($A$1&amp;S$1&amp;$A240)</f>
        <v>0</v>
      </c>
      <c r="T240" cm="1">
        <f t="array" aca="1" ref="T240" ca="1">INDIRECT($A$1&amp;T$1&amp;$A240)</f>
        <v>0</v>
      </c>
      <c r="U240" cm="1">
        <f t="array" aca="1" ref="U240" ca="1">INDIRECT($A$1&amp;U$1&amp;$A240)</f>
        <v>0</v>
      </c>
      <c r="V240" cm="1">
        <f t="array" aca="1" ref="V240" ca="1">INDIRECT($A$1&amp;V$1&amp;$A240)</f>
        <v>0</v>
      </c>
      <c r="W240" cm="1">
        <f t="array" aca="1" ref="W240" ca="1">INDIRECT($A$1&amp;W$1&amp;$A240)</f>
        <v>0</v>
      </c>
      <c r="X240" cm="1">
        <f t="array" aca="1" ref="X240" ca="1">INDIRECT($A$1&amp;X$1&amp;$A240)</f>
        <v>0</v>
      </c>
      <c r="Y240" cm="1">
        <f t="array" aca="1" ref="Y240" ca="1">INDIRECT($A$1&amp;Y$1&amp;$A240)</f>
        <v>0</v>
      </c>
      <c r="Z240" cm="1">
        <f t="array" aca="1" ref="Z240" ca="1">INDIRECT($A$1&amp;Z$1&amp;$A240)</f>
        <v>0</v>
      </c>
      <c r="AA240" cm="1">
        <f t="array" aca="1" ref="AA240" ca="1">INDIRECT($A$1&amp;AA$1&amp;$A240)</f>
        <v>0</v>
      </c>
      <c r="AB240" cm="1">
        <f t="array" aca="1" ref="AB240" ca="1">INDIRECT($A$1&amp;AB$1&amp;$A240)</f>
        <v>0</v>
      </c>
      <c r="AC240" cm="1">
        <f t="array" aca="1" ref="AC240" ca="1">INDIRECT($A$1&amp;AC$1&amp;$A240)</f>
        <v>0</v>
      </c>
      <c r="AD240" cm="1">
        <f t="array" aca="1" ref="AD240" ca="1">INDIRECT($A$1&amp;AD$1&amp;$A240)</f>
        <v>0</v>
      </c>
      <c r="AE240" cm="1">
        <f t="array" aca="1" ref="AE240" ca="1">INDIRECT($A$1&amp;AE$1&amp;$A240)</f>
        <v>0</v>
      </c>
      <c r="AF240" cm="1">
        <f t="array" aca="1" ref="AF240" ca="1">INDIRECT($A$1&amp;AF$1&amp;$A240)</f>
        <v>0</v>
      </c>
      <c r="AG240" cm="1">
        <f t="array" aca="1" ref="AG240" ca="1">INDIRECT($A$1&amp;AG$1&amp;$A240)</f>
        <v>0</v>
      </c>
      <c r="AH240" cm="1">
        <f t="array" aca="1" ref="AH240" ca="1">INDIRECT($A$1&amp;AH$1&amp;$A240)</f>
        <v>0</v>
      </c>
      <c r="AI240" cm="1">
        <f t="array" aca="1" ref="AI240" ca="1">INDIRECT($A$1&amp;AI$1&amp;$A240)</f>
        <v>0</v>
      </c>
      <c r="AJ240" cm="1">
        <f t="array" aca="1" ref="AJ240" ca="1">INDIRECT($A$1&amp;AJ$1&amp;$A240)</f>
        <v>0</v>
      </c>
      <c r="AK240" cm="1">
        <f t="array" aca="1" ref="AK240" ca="1">INDIRECT($A$1&amp;AK$1&amp;$A240)</f>
        <v>0</v>
      </c>
      <c r="AM240">
        <f t="shared" ca="1" si="35"/>
        <v>0</v>
      </c>
      <c r="AN240">
        <f t="shared" ca="1" si="35"/>
        <v>0</v>
      </c>
      <c r="AO240">
        <f t="shared" ca="1" si="35"/>
        <v>0</v>
      </c>
      <c r="AP240">
        <f t="shared" ca="1" si="35"/>
        <v>0</v>
      </c>
      <c r="AQ240">
        <f t="shared" ca="1" si="35"/>
        <v>0</v>
      </c>
      <c r="AR240">
        <f t="shared" ca="1" si="35"/>
        <v>0</v>
      </c>
      <c r="AS240">
        <f t="shared" ca="1" si="35"/>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0">
        <f t="shared" si="25"/>
        <v>226</v>
      </c>
      <c r="C241" cm="1">
        <f t="array" aca="1" ref="C241" ca="1">INDIRECT($A$1&amp;C$1&amp;$A241)</f>
        <v>0</v>
      </c>
      <c r="D241">
        <f t="shared" ca="1" si="33"/>
        <v>0</v>
      </c>
      <c r="E241">
        <f t="shared" ca="1" si="33"/>
        <v>0</v>
      </c>
      <c r="F241">
        <f t="shared" ca="1" si="33"/>
        <v>0</v>
      </c>
      <c r="G241">
        <f t="shared" ca="1" si="33"/>
        <v>0</v>
      </c>
      <c r="H241">
        <f t="shared" ca="1" si="33"/>
        <v>0</v>
      </c>
      <c r="I241">
        <f t="shared" ca="1" si="33"/>
        <v>0</v>
      </c>
      <c r="J241">
        <f t="shared" ca="1" si="33"/>
        <v>0</v>
      </c>
      <c r="K241">
        <f t="shared" ca="1" si="33"/>
        <v>0</v>
      </c>
      <c r="L241">
        <f t="shared" ca="1" si="33"/>
        <v>0</v>
      </c>
      <c r="M241">
        <f t="shared" ca="1" si="33"/>
        <v>0</v>
      </c>
      <c r="N241">
        <f t="shared" ca="1" si="33"/>
        <v>0</v>
      </c>
      <c r="P241" cm="1">
        <f t="array" aca="1" ref="P241" ca="1">INDIRECT($A$1&amp;P$1&amp;$A241)</f>
        <v>0</v>
      </c>
      <c r="Q241" cm="1">
        <f t="array" aca="1" ref="Q241" ca="1">INDIRECT($A$1&amp;Q$1&amp;$A241)</f>
        <v>0</v>
      </c>
      <c r="R241" cm="1">
        <f t="array" aca="1" ref="R241" ca="1">INDIRECT($A$1&amp;R$1&amp;$A241)</f>
        <v>0</v>
      </c>
      <c r="S241" cm="1">
        <f t="array" aca="1" ref="S241" ca="1">INDIRECT($A$1&amp;S$1&amp;$A241)</f>
        <v>0</v>
      </c>
      <c r="T241" cm="1">
        <f t="array" aca="1" ref="T241" ca="1">INDIRECT($A$1&amp;T$1&amp;$A241)</f>
        <v>0</v>
      </c>
      <c r="U241" cm="1">
        <f t="array" aca="1" ref="U241" ca="1">INDIRECT($A$1&amp;U$1&amp;$A241)</f>
        <v>0</v>
      </c>
      <c r="V241" cm="1">
        <f t="array" aca="1" ref="V241" ca="1">INDIRECT($A$1&amp;V$1&amp;$A241)</f>
        <v>0</v>
      </c>
      <c r="W241" cm="1">
        <f t="array" aca="1" ref="W241" ca="1">INDIRECT($A$1&amp;W$1&amp;$A241)</f>
        <v>0</v>
      </c>
      <c r="X241" cm="1">
        <f t="array" aca="1" ref="X241" ca="1">INDIRECT($A$1&amp;X$1&amp;$A241)</f>
        <v>0</v>
      </c>
      <c r="Y241" cm="1">
        <f t="array" aca="1" ref="Y241" ca="1">INDIRECT($A$1&amp;Y$1&amp;$A241)</f>
        <v>0</v>
      </c>
      <c r="Z241" cm="1">
        <f t="array" aca="1" ref="Z241" ca="1">INDIRECT($A$1&amp;Z$1&amp;$A241)</f>
        <v>0</v>
      </c>
      <c r="AA241" cm="1">
        <f t="array" aca="1" ref="AA241" ca="1">INDIRECT($A$1&amp;AA$1&amp;$A241)</f>
        <v>0</v>
      </c>
      <c r="AB241" cm="1">
        <f t="array" aca="1" ref="AB241" ca="1">INDIRECT($A$1&amp;AB$1&amp;$A241)</f>
        <v>0</v>
      </c>
      <c r="AC241" cm="1">
        <f t="array" aca="1" ref="AC241" ca="1">INDIRECT($A$1&amp;AC$1&amp;$A241)</f>
        <v>0</v>
      </c>
      <c r="AD241" cm="1">
        <f t="array" aca="1" ref="AD241" ca="1">INDIRECT($A$1&amp;AD$1&amp;$A241)</f>
        <v>0</v>
      </c>
      <c r="AE241" cm="1">
        <f t="array" aca="1" ref="AE241" ca="1">INDIRECT($A$1&amp;AE$1&amp;$A241)</f>
        <v>0</v>
      </c>
      <c r="AF241" cm="1">
        <f t="array" aca="1" ref="AF241" ca="1">INDIRECT($A$1&amp;AF$1&amp;$A241)</f>
        <v>0</v>
      </c>
      <c r="AG241" cm="1">
        <f t="array" aca="1" ref="AG241" ca="1">INDIRECT($A$1&amp;AG$1&amp;$A241)</f>
        <v>0</v>
      </c>
      <c r="AH241" cm="1">
        <f t="array" aca="1" ref="AH241" ca="1">INDIRECT($A$1&amp;AH$1&amp;$A241)</f>
        <v>0</v>
      </c>
      <c r="AI241" cm="1">
        <f t="array" aca="1" ref="AI241" ca="1">INDIRECT($A$1&amp;AI$1&amp;$A241)</f>
        <v>0</v>
      </c>
      <c r="AJ241" cm="1">
        <f t="array" aca="1" ref="AJ241" ca="1">INDIRECT($A$1&amp;AJ$1&amp;$A241)</f>
        <v>0</v>
      </c>
      <c r="AK241" cm="1">
        <f t="array" aca="1" ref="AK241" ca="1">INDIRECT($A$1&amp;AK$1&amp;$A241)</f>
        <v>0</v>
      </c>
      <c r="AM241">
        <f t="shared" ca="1" si="35"/>
        <v>0</v>
      </c>
      <c r="AN241">
        <f t="shared" ca="1" si="35"/>
        <v>0</v>
      </c>
      <c r="AO241">
        <f t="shared" ca="1" si="35"/>
        <v>0</v>
      </c>
      <c r="AP241">
        <f t="shared" ca="1" si="35"/>
        <v>0</v>
      </c>
      <c r="AQ241">
        <f t="shared" ca="1" si="35"/>
        <v>0</v>
      </c>
      <c r="AR241">
        <f t="shared" ca="1" si="35"/>
        <v>0</v>
      </c>
      <c r="AS241">
        <f t="shared" ca="1" si="35"/>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0">
        <f t="shared" si="25"/>
        <v>227</v>
      </c>
      <c r="C242" cm="1">
        <f t="array" aca="1" ref="C242" ca="1">INDIRECT($A$1&amp;C$1&amp;$A242)</f>
        <v>0</v>
      </c>
      <c r="D242">
        <f t="shared" ca="1" si="33"/>
        <v>0</v>
      </c>
      <c r="E242">
        <f t="shared" ca="1" si="33"/>
        <v>0</v>
      </c>
      <c r="F242">
        <f t="shared" ca="1" si="33"/>
        <v>0</v>
      </c>
      <c r="G242">
        <f t="shared" ca="1" si="33"/>
        <v>0</v>
      </c>
      <c r="H242">
        <f t="shared" ca="1" si="33"/>
        <v>0</v>
      </c>
      <c r="I242">
        <f t="shared" ca="1" si="33"/>
        <v>0</v>
      </c>
      <c r="J242">
        <f t="shared" ca="1" si="33"/>
        <v>0</v>
      </c>
      <c r="K242">
        <f t="shared" ca="1" si="33"/>
        <v>0</v>
      </c>
      <c r="L242">
        <f t="shared" ca="1" si="33"/>
        <v>0</v>
      </c>
      <c r="M242">
        <f t="shared" ca="1" si="33"/>
        <v>0</v>
      </c>
      <c r="N242">
        <f t="shared" ca="1" si="33"/>
        <v>0</v>
      </c>
      <c r="P242" cm="1">
        <f t="array" aca="1" ref="P242" ca="1">INDIRECT($A$1&amp;P$1&amp;$A242)</f>
        <v>0</v>
      </c>
      <c r="Q242" cm="1">
        <f t="array" aca="1" ref="Q242" ca="1">INDIRECT($A$1&amp;Q$1&amp;$A242)</f>
        <v>0</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cm="1">
        <f t="array" aca="1" ref="W242" ca="1">INDIRECT($A$1&amp;W$1&amp;$A242)</f>
        <v>0</v>
      </c>
      <c r="X242" cm="1">
        <f t="array" aca="1" ref="X242" ca="1">INDIRECT($A$1&amp;X$1&amp;$A242)</f>
        <v>0</v>
      </c>
      <c r="Y242" cm="1">
        <f t="array" aca="1" ref="Y242" ca="1">INDIRECT($A$1&amp;Y$1&amp;$A242)</f>
        <v>0</v>
      </c>
      <c r="Z242" cm="1">
        <f t="array" aca="1" ref="Z242" ca="1">INDIRECT($A$1&amp;Z$1&amp;$A242)</f>
        <v>0</v>
      </c>
      <c r="AA242" cm="1">
        <f t="array" aca="1" ref="AA242" ca="1">INDIRECT($A$1&amp;AA$1&amp;$A242)</f>
        <v>0</v>
      </c>
      <c r="AB242" cm="1">
        <f t="array" aca="1" ref="AB242" ca="1">INDIRECT($A$1&amp;AB$1&amp;$A242)</f>
        <v>0</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cm="1">
        <f t="array" aca="1" ref="AK242" ca="1">INDIRECT($A$1&amp;AK$1&amp;$A242)</f>
        <v>0</v>
      </c>
      <c r="AM242">
        <f t="shared" ca="1" si="35"/>
        <v>0</v>
      </c>
      <c r="AN242">
        <f t="shared" ca="1" si="35"/>
        <v>0</v>
      </c>
      <c r="AO242">
        <f t="shared" ca="1" si="35"/>
        <v>0</v>
      </c>
      <c r="AP242">
        <f t="shared" ca="1" si="35"/>
        <v>0</v>
      </c>
      <c r="AQ242">
        <f t="shared" ca="1" si="35"/>
        <v>0</v>
      </c>
      <c r="AR242">
        <f t="shared" ca="1" si="35"/>
        <v>0</v>
      </c>
      <c r="AS242">
        <f t="shared" ca="1" si="35"/>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0">
        <f t="shared" si="25"/>
        <v>228</v>
      </c>
      <c r="C243" cm="1">
        <f t="array" aca="1" ref="C243" ca="1">INDIRECT($A$1&amp;C$1&amp;$A243)</f>
        <v>0</v>
      </c>
      <c r="D243">
        <f t="shared" ca="1" si="33"/>
        <v>0</v>
      </c>
      <c r="E243">
        <f t="shared" ca="1" si="33"/>
        <v>0</v>
      </c>
      <c r="F243">
        <f t="shared" ca="1" si="33"/>
        <v>0</v>
      </c>
      <c r="G243">
        <f t="shared" ca="1" si="33"/>
        <v>0</v>
      </c>
      <c r="H243">
        <f t="shared" ca="1" si="33"/>
        <v>0</v>
      </c>
      <c r="I243">
        <f t="shared" ca="1" si="33"/>
        <v>0</v>
      </c>
      <c r="J243">
        <f t="shared" ca="1" si="33"/>
        <v>0</v>
      </c>
      <c r="K243">
        <f t="shared" ca="1" si="33"/>
        <v>0</v>
      </c>
      <c r="L243">
        <f t="shared" ca="1" si="33"/>
        <v>0</v>
      </c>
      <c r="M243">
        <f t="shared" ca="1" si="33"/>
        <v>0</v>
      </c>
      <c r="N243">
        <f t="shared" ca="1" si="33"/>
        <v>0</v>
      </c>
      <c r="P243" cm="1">
        <f t="array" aca="1" ref="P243" ca="1">INDIRECT($A$1&amp;P$1&amp;$A243)</f>
        <v>0</v>
      </c>
      <c r="Q243" cm="1">
        <f t="array" aca="1" ref="Q243" ca="1">INDIRECT($A$1&amp;Q$1&amp;$A243)</f>
        <v>0</v>
      </c>
      <c r="R243" cm="1">
        <f t="array" aca="1" ref="R243" ca="1">INDIRECT($A$1&amp;R$1&amp;$A243)</f>
        <v>0</v>
      </c>
      <c r="S243" cm="1">
        <f t="array" aca="1" ref="S243" ca="1">INDIRECT($A$1&amp;S$1&amp;$A243)</f>
        <v>0</v>
      </c>
      <c r="T243" cm="1">
        <f t="array" aca="1" ref="T243" ca="1">INDIRECT($A$1&amp;T$1&amp;$A243)</f>
        <v>0</v>
      </c>
      <c r="U243" cm="1">
        <f t="array" aca="1" ref="U243" ca="1">INDIRECT($A$1&amp;U$1&amp;$A243)</f>
        <v>0</v>
      </c>
      <c r="V243" cm="1">
        <f t="array" aca="1" ref="V243" ca="1">INDIRECT($A$1&amp;V$1&amp;$A243)</f>
        <v>0</v>
      </c>
      <c r="W243" cm="1">
        <f t="array" aca="1" ref="W243" ca="1">INDIRECT($A$1&amp;W$1&amp;$A243)</f>
        <v>0</v>
      </c>
      <c r="X243" cm="1">
        <f t="array" aca="1" ref="X243" ca="1">INDIRECT($A$1&amp;X$1&amp;$A243)</f>
        <v>0</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cm="1">
        <f t="array" aca="1" ref="AC243" ca="1">INDIRECT($A$1&amp;AC$1&amp;$A243)</f>
        <v>0</v>
      </c>
      <c r="AD243" cm="1">
        <f t="array" aca="1" ref="AD243" ca="1">INDIRECT($A$1&amp;AD$1&amp;$A243)</f>
        <v>0</v>
      </c>
      <c r="AE243" cm="1">
        <f t="array" aca="1" ref="AE243" ca="1">INDIRECT($A$1&amp;AE$1&amp;$A243)</f>
        <v>0</v>
      </c>
      <c r="AF243" cm="1">
        <f t="array" aca="1" ref="AF243" ca="1">INDIRECT($A$1&amp;AF$1&amp;$A243)</f>
        <v>0</v>
      </c>
      <c r="AG243" cm="1">
        <f t="array" aca="1" ref="AG243" ca="1">INDIRECT($A$1&amp;AG$1&amp;$A243)</f>
        <v>0</v>
      </c>
      <c r="AH243" cm="1">
        <f t="array" aca="1" ref="AH243" ca="1">INDIRECT($A$1&amp;AH$1&amp;$A243)</f>
        <v>0</v>
      </c>
      <c r="AI243" cm="1">
        <f t="array" aca="1" ref="AI243" ca="1">INDIRECT($A$1&amp;AI$1&amp;$A243)</f>
        <v>0</v>
      </c>
      <c r="AJ243" cm="1">
        <f t="array" aca="1" ref="AJ243" ca="1">INDIRECT($A$1&amp;AJ$1&amp;$A243)</f>
        <v>0</v>
      </c>
      <c r="AK243" cm="1">
        <f t="array" aca="1" ref="AK243" ca="1">INDIRECT($A$1&amp;AK$1&amp;$A243)</f>
        <v>0</v>
      </c>
      <c r="AM243">
        <f t="shared" ca="1" si="35"/>
        <v>0</v>
      </c>
      <c r="AN243">
        <f t="shared" ca="1" si="35"/>
        <v>0</v>
      </c>
      <c r="AO243">
        <f t="shared" ca="1" si="35"/>
        <v>0</v>
      </c>
      <c r="AP243">
        <f t="shared" ca="1" si="35"/>
        <v>0</v>
      </c>
      <c r="AQ243">
        <f t="shared" ca="1" si="35"/>
        <v>0</v>
      </c>
      <c r="AR243">
        <f t="shared" ca="1" si="35"/>
        <v>0</v>
      </c>
      <c r="AS243">
        <f t="shared" ca="1" si="35"/>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0">
        <f t="shared" si="25"/>
        <v>229</v>
      </c>
      <c r="C244" cm="1">
        <f t="array" aca="1" ref="C244" ca="1">INDIRECT($A$1&amp;C$1&amp;$A244)</f>
        <v>0</v>
      </c>
      <c r="D244">
        <f t="shared" ca="1" si="33"/>
        <v>0</v>
      </c>
      <c r="E244">
        <f t="shared" ca="1" si="33"/>
        <v>0</v>
      </c>
      <c r="F244">
        <f t="shared" ca="1" si="33"/>
        <v>0</v>
      </c>
      <c r="G244">
        <f t="shared" ca="1" si="33"/>
        <v>0</v>
      </c>
      <c r="H244">
        <f t="shared" ca="1" si="33"/>
        <v>0</v>
      </c>
      <c r="I244">
        <f t="shared" ca="1" si="33"/>
        <v>0</v>
      </c>
      <c r="J244">
        <f t="shared" ca="1" si="33"/>
        <v>0</v>
      </c>
      <c r="K244">
        <f t="shared" ca="1" si="33"/>
        <v>0</v>
      </c>
      <c r="L244">
        <f t="shared" ca="1" si="33"/>
        <v>0</v>
      </c>
      <c r="M244">
        <f t="shared" ca="1" si="33"/>
        <v>0</v>
      </c>
      <c r="N244">
        <f t="shared" ca="1" si="33"/>
        <v>0</v>
      </c>
      <c r="P244" cm="1">
        <f t="array" aca="1" ref="P244" ca="1">INDIRECT($A$1&amp;P$1&amp;$A244)</f>
        <v>0</v>
      </c>
      <c r="Q244" cm="1">
        <f t="array" aca="1" ref="Q244" ca="1">INDIRECT($A$1&amp;Q$1&amp;$A244)</f>
        <v>0</v>
      </c>
      <c r="R244" cm="1">
        <f t="array" aca="1" ref="R244" ca="1">INDIRECT($A$1&amp;R$1&amp;$A244)</f>
        <v>0</v>
      </c>
      <c r="S244" cm="1">
        <f t="array" aca="1" ref="S244" ca="1">INDIRECT($A$1&amp;S$1&amp;$A244)</f>
        <v>0</v>
      </c>
      <c r="T244" cm="1">
        <f t="array" aca="1" ref="T244" ca="1">INDIRECT($A$1&amp;T$1&amp;$A244)</f>
        <v>0</v>
      </c>
      <c r="U244" cm="1">
        <f t="array" aca="1" ref="U244" ca="1">INDIRECT($A$1&amp;U$1&amp;$A244)</f>
        <v>0</v>
      </c>
      <c r="V244" cm="1">
        <f t="array" aca="1" ref="V244" ca="1">INDIRECT($A$1&amp;V$1&amp;$A244)</f>
        <v>0</v>
      </c>
      <c r="W244" cm="1">
        <f t="array" aca="1" ref="W244" ca="1">INDIRECT($A$1&amp;W$1&amp;$A244)</f>
        <v>0</v>
      </c>
      <c r="X244" cm="1">
        <f t="array" aca="1" ref="X244" ca="1">INDIRECT($A$1&amp;X$1&amp;$A244)</f>
        <v>0</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cm="1">
        <f t="array" aca="1" ref="AF244" ca="1">INDIRECT($A$1&amp;AF$1&amp;$A244)</f>
        <v>0</v>
      </c>
      <c r="AG244" cm="1">
        <f t="array" aca="1" ref="AG244" ca="1">INDIRECT($A$1&amp;AG$1&amp;$A244)</f>
        <v>0</v>
      </c>
      <c r="AH244" cm="1">
        <f t="array" aca="1" ref="AH244" ca="1">INDIRECT($A$1&amp;AH$1&amp;$A244)</f>
        <v>0</v>
      </c>
      <c r="AI244" cm="1">
        <f t="array" aca="1" ref="AI244" ca="1">INDIRECT($A$1&amp;AI$1&amp;$A244)</f>
        <v>0</v>
      </c>
      <c r="AJ244" cm="1">
        <f t="array" aca="1" ref="AJ244" ca="1">INDIRECT($A$1&amp;AJ$1&amp;$A244)</f>
        <v>0</v>
      </c>
      <c r="AK244" cm="1">
        <f t="array" aca="1" ref="AK244" ca="1">INDIRECT($A$1&amp;AK$1&amp;$A244)</f>
        <v>0</v>
      </c>
      <c r="AM244">
        <f t="shared" ca="1" si="35"/>
        <v>0</v>
      </c>
      <c r="AN244">
        <f t="shared" ca="1" si="35"/>
        <v>0</v>
      </c>
      <c r="AO244">
        <f t="shared" ca="1" si="35"/>
        <v>0</v>
      </c>
      <c r="AP244">
        <f t="shared" ca="1" si="35"/>
        <v>0</v>
      </c>
      <c r="AQ244">
        <f t="shared" ca="1" si="35"/>
        <v>0</v>
      </c>
      <c r="AR244">
        <f t="shared" ca="1" si="35"/>
        <v>0</v>
      </c>
      <c r="AS244">
        <f t="shared" ca="1" si="35"/>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0">
        <f t="shared" si="25"/>
        <v>230</v>
      </c>
      <c r="C245" cm="1">
        <f t="array" aca="1" ref="C245" ca="1">INDIRECT($A$1&amp;C$1&amp;$A245)</f>
        <v>0</v>
      </c>
      <c r="D245">
        <f t="shared" ca="1" si="33"/>
        <v>0</v>
      </c>
      <c r="E245">
        <f t="shared" ca="1" si="33"/>
        <v>0</v>
      </c>
      <c r="F245">
        <f t="shared" ca="1" si="33"/>
        <v>0</v>
      </c>
      <c r="G245">
        <f t="shared" ca="1" si="33"/>
        <v>0</v>
      </c>
      <c r="H245">
        <f t="shared" ca="1" si="33"/>
        <v>0</v>
      </c>
      <c r="I245">
        <f t="shared" ca="1" si="33"/>
        <v>0</v>
      </c>
      <c r="J245">
        <f t="shared" ca="1" si="33"/>
        <v>0</v>
      </c>
      <c r="K245">
        <f t="shared" ca="1" si="33"/>
        <v>0</v>
      </c>
      <c r="L245">
        <f t="shared" ca="1" si="33"/>
        <v>0</v>
      </c>
      <c r="M245">
        <f t="shared" ca="1" si="33"/>
        <v>0</v>
      </c>
      <c r="N245">
        <f t="shared" ca="1" si="33"/>
        <v>0</v>
      </c>
      <c r="P245" cm="1">
        <f t="array" aca="1" ref="P245" ca="1">INDIRECT($A$1&amp;P$1&amp;$A245)</f>
        <v>0</v>
      </c>
      <c r="Q245" cm="1">
        <f t="array" aca="1" ref="Q245" ca="1">INDIRECT($A$1&amp;Q$1&amp;$A245)</f>
        <v>0</v>
      </c>
      <c r="R245" cm="1">
        <f t="array" aca="1" ref="R245" ca="1">INDIRECT($A$1&amp;R$1&amp;$A245)</f>
        <v>0</v>
      </c>
      <c r="S245" cm="1">
        <f t="array" aca="1" ref="S245" ca="1">INDIRECT($A$1&amp;S$1&amp;$A245)</f>
        <v>0</v>
      </c>
      <c r="T245" cm="1">
        <f t="array" aca="1" ref="T245" ca="1">INDIRECT($A$1&amp;T$1&amp;$A245)</f>
        <v>0</v>
      </c>
      <c r="U245" cm="1">
        <f t="array" aca="1" ref="U245" ca="1">INDIRECT($A$1&amp;U$1&amp;$A245)</f>
        <v>0</v>
      </c>
      <c r="V245" cm="1">
        <f t="array" aca="1" ref="V245" ca="1">INDIRECT($A$1&amp;V$1&amp;$A245)</f>
        <v>0</v>
      </c>
      <c r="W245" cm="1">
        <f t="array" aca="1" ref="W245" ca="1">INDIRECT($A$1&amp;W$1&amp;$A245)</f>
        <v>0</v>
      </c>
      <c r="X245" cm="1">
        <f t="array" aca="1" ref="X245" ca="1">INDIRECT($A$1&amp;X$1&amp;$A245)</f>
        <v>0</v>
      </c>
      <c r="Y245" cm="1">
        <f t="array" aca="1" ref="Y245" ca="1">INDIRECT($A$1&amp;Y$1&amp;$A245)</f>
        <v>0</v>
      </c>
      <c r="Z245" cm="1">
        <f t="array" aca="1" ref="Z245" ca="1">INDIRECT($A$1&amp;Z$1&amp;$A245)</f>
        <v>0</v>
      </c>
      <c r="AA245" cm="1">
        <f t="array" aca="1" ref="AA245" ca="1">INDIRECT($A$1&amp;AA$1&amp;$A245)</f>
        <v>0</v>
      </c>
      <c r="AB245" cm="1">
        <f t="array" aca="1" ref="AB245" ca="1">INDIRECT($A$1&amp;AB$1&amp;$A245)</f>
        <v>0</v>
      </c>
      <c r="AC245" cm="1">
        <f t="array" aca="1" ref="AC245" ca="1">INDIRECT($A$1&amp;AC$1&amp;$A245)</f>
        <v>0</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cm="1">
        <f t="array" aca="1" ref="AI245" ca="1">INDIRECT($A$1&amp;AI$1&amp;$A245)</f>
        <v>0</v>
      </c>
      <c r="AJ245" cm="1">
        <f t="array" aca="1" ref="AJ245" ca="1">INDIRECT($A$1&amp;AJ$1&amp;$A245)</f>
        <v>0</v>
      </c>
      <c r="AK245" cm="1">
        <f t="array" aca="1" ref="AK245" ca="1">INDIRECT($A$1&amp;AK$1&amp;$A245)</f>
        <v>0</v>
      </c>
      <c r="AM245">
        <f t="shared" ca="1" si="35"/>
        <v>0</v>
      </c>
      <c r="AN245">
        <f t="shared" ca="1" si="35"/>
        <v>0</v>
      </c>
      <c r="AO245">
        <f t="shared" ca="1" si="35"/>
        <v>0</v>
      </c>
      <c r="AP245">
        <f t="shared" ca="1" si="35"/>
        <v>0</v>
      </c>
      <c r="AQ245">
        <f t="shared" ca="1" si="35"/>
        <v>0</v>
      </c>
      <c r="AR245">
        <f t="shared" ca="1" si="35"/>
        <v>0</v>
      </c>
      <c r="AS245">
        <f t="shared" ca="1" si="35"/>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0">
        <f t="shared" si="25"/>
        <v>231</v>
      </c>
      <c r="C246" cm="1">
        <f t="array" aca="1" ref="C246" ca="1">INDIRECT($A$1&amp;C$1&amp;$A246)</f>
        <v>0</v>
      </c>
      <c r="D246">
        <f t="shared" ca="1" si="33"/>
        <v>0</v>
      </c>
      <c r="E246">
        <f t="shared" ca="1" si="33"/>
        <v>0</v>
      </c>
      <c r="F246">
        <f t="shared" ca="1" si="33"/>
        <v>0</v>
      </c>
      <c r="G246">
        <f t="shared" ca="1" si="33"/>
        <v>0</v>
      </c>
      <c r="H246">
        <f t="shared" ca="1" si="33"/>
        <v>0</v>
      </c>
      <c r="I246">
        <f t="shared" ca="1" si="33"/>
        <v>0</v>
      </c>
      <c r="J246">
        <f t="shared" ca="1" si="33"/>
        <v>0</v>
      </c>
      <c r="K246">
        <f t="shared" ca="1" si="33"/>
        <v>0</v>
      </c>
      <c r="L246">
        <f t="shared" ca="1" si="33"/>
        <v>0</v>
      </c>
      <c r="M246">
        <f t="shared" ca="1" si="33"/>
        <v>0</v>
      </c>
      <c r="N246">
        <f t="shared" ca="1" si="33"/>
        <v>0</v>
      </c>
      <c r="P246" cm="1">
        <f t="array" aca="1" ref="P246" ca="1">INDIRECT($A$1&amp;P$1&amp;$A246)</f>
        <v>0</v>
      </c>
      <c r="Q246" cm="1">
        <f t="array" aca="1" ref="Q246" ca="1">INDIRECT($A$1&amp;Q$1&amp;$A246)</f>
        <v>0</v>
      </c>
      <c r="R246" cm="1">
        <f t="array" aca="1" ref="R246" ca="1">INDIRECT($A$1&amp;R$1&amp;$A246)</f>
        <v>0</v>
      </c>
      <c r="S246" cm="1">
        <f t="array" aca="1" ref="S246" ca="1">INDIRECT($A$1&amp;S$1&amp;$A246)</f>
        <v>0</v>
      </c>
      <c r="T246" cm="1">
        <f t="array" aca="1" ref="T246" ca="1">INDIRECT($A$1&amp;T$1&amp;$A246)</f>
        <v>0</v>
      </c>
      <c r="U246" cm="1">
        <f t="array" aca="1" ref="U246" ca="1">INDIRECT($A$1&amp;U$1&amp;$A246)</f>
        <v>0</v>
      </c>
      <c r="V246" cm="1">
        <f t="array" aca="1" ref="V246" ca="1">INDIRECT($A$1&amp;V$1&amp;$A246)</f>
        <v>0</v>
      </c>
      <c r="W246" cm="1">
        <f t="array" aca="1" ref="W246" ca="1">INDIRECT($A$1&amp;W$1&amp;$A246)</f>
        <v>0</v>
      </c>
      <c r="X246" cm="1">
        <f t="array" aca="1" ref="X246" ca="1">INDIRECT($A$1&amp;X$1&amp;$A246)</f>
        <v>0</v>
      </c>
      <c r="Y246" cm="1">
        <f t="array" aca="1" ref="Y246" ca="1">INDIRECT($A$1&amp;Y$1&amp;$A246)</f>
        <v>0</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cm="1">
        <f t="array" aca="1" ref="AE246" ca="1">INDIRECT($A$1&amp;AE$1&amp;$A246)</f>
        <v>0</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cm="1">
        <f t="array" aca="1" ref="AK246" ca="1">INDIRECT($A$1&amp;AK$1&amp;$A246)</f>
        <v>0</v>
      </c>
      <c r="AM246">
        <f t="shared" ca="1" si="35"/>
        <v>0</v>
      </c>
      <c r="AN246">
        <f t="shared" ca="1" si="35"/>
        <v>0</v>
      </c>
      <c r="AO246">
        <f t="shared" ca="1" si="35"/>
        <v>0</v>
      </c>
      <c r="AP246">
        <f t="shared" ca="1" si="35"/>
        <v>0</v>
      </c>
      <c r="AQ246">
        <f t="shared" ca="1" si="35"/>
        <v>0</v>
      </c>
      <c r="AR246">
        <f t="shared" ca="1" si="35"/>
        <v>0</v>
      </c>
      <c r="AS246">
        <f t="shared" ca="1" si="35"/>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0">
        <f t="shared" si="25"/>
        <v>232</v>
      </c>
      <c r="C247" cm="1">
        <f t="array" aca="1" ref="C247" ca="1">INDIRECT($A$1&amp;C$1&amp;$A247)</f>
        <v>0</v>
      </c>
      <c r="D247">
        <f t="shared" ca="1" si="33"/>
        <v>0</v>
      </c>
      <c r="E247">
        <f t="shared" ca="1" si="33"/>
        <v>0</v>
      </c>
      <c r="F247">
        <f t="shared" ref="F247:N247" ca="1" si="36">IF(SUM(INDIRECT($A$1&amp;F$1&amp;$A247),INDIRECT($A$1&amp;F$2&amp;$A247),INDIRECT($A$1&amp;F$3&amp;$A247))&gt;0,1,0)</f>
        <v>0</v>
      </c>
      <c r="G247">
        <f t="shared" ca="1" si="36"/>
        <v>0</v>
      </c>
      <c r="H247">
        <f t="shared" ca="1" si="36"/>
        <v>0</v>
      </c>
      <c r="I247">
        <f t="shared" ca="1" si="36"/>
        <v>0</v>
      </c>
      <c r="J247">
        <f t="shared" ca="1" si="36"/>
        <v>0</v>
      </c>
      <c r="K247">
        <f t="shared" ca="1" si="36"/>
        <v>0</v>
      </c>
      <c r="L247">
        <f t="shared" ca="1" si="36"/>
        <v>0</v>
      </c>
      <c r="M247">
        <f t="shared" ca="1" si="36"/>
        <v>0</v>
      </c>
      <c r="N247">
        <f t="shared" ca="1" si="36"/>
        <v>0</v>
      </c>
      <c r="P247" cm="1">
        <f t="array" aca="1" ref="P247" ca="1">INDIRECT($A$1&amp;P$1&amp;$A247)</f>
        <v>0</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cm="1">
        <f t="array" aca="1" ref="W247" ca="1">INDIRECT($A$1&amp;W$1&amp;$A247)</f>
        <v>0</v>
      </c>
      <c r="X247" cm="1">
        <f t="array" aca="1" ref="X247" ca="1">INDIRECT($A$1&amp;X$1&amp;$A247)</f>
        <v>0</v>
      </c>
      <c r="Y247" cm="1">
        <f t="array" aca="1" ref="Y247" ca="1">INDIRECT($A$1&amp;Y$1&amp;$A247)</f>
        <v>0</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cm="1">
        <f t="array" aca="1" ref="AK247" ca="1">INDIRECT($A$1&amp;AK$1&amp;$A247)</f>
        <v>0</v>
      </c>
      <c r="AM247">
        <f t="shared" ca="1" si="35"/>
        <v>0</v>
      </c>
      <c r="AN247">
        <f t="shared" ca="1" si="35"/>
        <v>0</v>
      </c>
      <c r="AO247">
        <f t="shared" ca="1" si="35"/>
        <v>0</v>
      </c>
      <c r="AP247">
        <f t="shared" ca="1" si="35"/>
        <v>0</v>
      </c>
      <c r="AQ247">
        <f t="shared" ca="1" si="35"/>
        <v>0</v>
      </c>
      <c r="AR247">
        <f t="shared" ca="1" si="35"/>
        <v>0</v>
      </c>
      <c r="AS247">
        <f t="shared" ca="1" si="35"/>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0">
        <f t="shared" si="25"/>
        <v>233</v>
      </c>
      <c r="C248" cm="1">
        <f t="array" aca="1" ref="C248" ca="1">INDIRECT($A$1&amp;C$1&amp;$A248)</f>
        <v>0</v>
      </c>
      <c r="D248">
        <f t="shared" ref="D248:N271" ca="1" si="37">IF(SUM(INDIRECT($A$1&amp;D$1&amp;$A248),INDIRECT($A$1&amp;D$2&amp;$A248),INDIRECT($A$1&amp;D$3&amp;$A248))&gt;0,1,0)</f>
        <v>0</v>
      </c>
      <c r="E248">
        <f t="shared" ca="1" si="37"/>
        <v>0</v>
      </c>
      <c r="F248">
        <f t="shared" ca="1" si="37"/>
        <v>0</v>
      </c>
      <c r="G248">
        <f t="shared" ca="1" si="37"/>
        <v>0</v>
      </c>
      <c r="H248">
        <f t="shared" ca="1" si="37"/>
        <v>0</v>
      </c>
      <c r="I248">
        <f t="shared" ca="1" si="37"/>
        <v>0</v>
      </c>
      <c r="J248">
        <f t="shared" ca="1" si="37"/>
        <v>0</v>
      </c>
      <c r="K248">
        <f t="shared" ca="1" si="37"/>
        <v>0</v>
      </c>
      <c r="L248">
        <f t="shared" ca="1" si="37"/>
        <v>0</v>
      </c>
      <c r="M248">
        <f t="shared" ca="1" si="37"/>
        <v>0</v>
      </c>
      <c r="N248">
        <f t="shared" ca="1" si="37"/>
        <v>0</v>
      </c>
      <c r="P248" cm="1">
        <f t="array" aca="1" ref="P248" ca="1">INDIRECT($A$1&amp;P$1&amp;$A248)</f>
        <v>0</v>
      </c>
      <c r="Q248" cm="1">
        <f t="array" aca="1" ref="Q248" ca="1">INDIRECT($A$1&amp;Q$1&amp;$A248)</f>
        <v>0</v>
      </c>
      <c r="R248" cm="1">
        <f t="array" aca="1" ref="R248" ca="1">INDIRECT($A$1&amp;R$1&amp;$A248)</f>
        <v>0</v>
      </c>
      <c r="S248" cm="1">
        <f t="array" aca="1" ref="S248" ca="1">INDIRECT($A$1&amp;S$1&amp;$A248)</f>
        <v>0</v>
      </c>
      <c r="T248" cm="1">
        <f t="array" aca="1" ref="T248" ca="1">INDIRECT($A$1&amp;T$1&amp;$A248)</f>
        <v>0</v>
      </c>
      <c r="U248" cm="1">
        <f t="array" aca="1" ref="U248" ca="1">INDIRECT($A$1&amp;U$1&amp;$A248)</f>
        <v>0</v>
      </c>
      <c r="V248" cm="1">
        <f t="array" aca="1" ref="V248" ca="1">INDIRECT($A$1&amp;V$1&amp;$A248)</f>
        <v>0</v>
      </c>
      <c r="W248" cm="1">
        <f t="array" aca="1" ref="W248" ca="1">INDIRECT($A$1&amp;W$1&amp;$A248)</f>
        <v>0</v>
      </c>
      <c r="X248" cm="1">
        <f t="array" aca="1" ref="X248" ca="1">INDIRECT($A$1&amp;X$1&amp;$A248)</f>
        <v>0</v>
      </c>
      <c r="Y248" cm="1">
        <f t="array" aca="1" ref="Y248" ca="1">INDIRECT($A$1&amp;Y$1&amp;$A248)</f>
        <v>0</v>
      </c>
      <c r="Z248" cm="1">
        <f t="array" aca="1" ref="Z248" ca="1">INDIRECT($A$1&amp;Z$1&amp;$A248)</f>
        <v>0</v>
      </c>
      <c r="AA248" cm="1">
        <f t="array" aca="1" ref="AA248" ca="1">INDIRECT($A$1&amp;AA$1&amp;$A248)</f>
        <v>0</v>
      </c>
      <c r="AB248" cm="1">
        <f t="array" aca="1" ref="AB248" ca="1">INDIRECT($A$1&amp;AB$1&amp;$A248)</f>
        <v>0</v>
      </c>
      <c r="AC248" cm="1">
        <f t="array" aca="1" ref="AC248" ca="1">INDIRECT($A$1&amp;AC$1&amp;$A248)</f>
        <v>0</v>
      </c>
      <c r="AD248" cm="1">
        <f t="array" aca="1" ref="AD248" ca="1">INDIRECT($A$1&amp;AD$1&amp;$A248)</f>
        <v>0</v>
      </c>
      <c r="AE248" cm="1">
        <f t="array" aca="1" ref="AE248" ca="1">INDIRECT($A$1&amp;AE$1&amp;$A248)</f>
        <v>0</v>
      </c>
      <c r="AF248" cm="1">
        <f t="array" aca="1" ref="AF248" ca="1">INDIRECT($A$1&amp;AF$1&amp;$A248)</f>
        <v>0</v>
      </c>
      <c r="AG248" cm="1">
        <f t="array" aca="1" ref="AG248" ca="1">INDIRECT($A$1&amp;AG$1&amp;$A248)</f>
        <v>0</v>
      </c>
      <c r="AH248" cm="1">
        <f t="array" aca="1" ref="AH248" ca="1">INDIRECT($A$1&amp;AH$1&amp;$A248)</f>
        <v>0</v>
      </c>
      <c r="AI248" cm="1">
        <f t="array" aca="1" ref="AI248" ca="1">INDIRECT($A$1&amp;AI$1&amp;$A248)</f>
        <v>0</v>
      </c>
      <c r="AJ248" cm="1">
        <f t="array" aca="1" ref="AJ248" ca="1">INDIRECT($A$1&amp;AJ$1&amp;$A248)</f>
        <v>0</v>
      </c>
      <c r="AK248" cm="1">
        <f t="array" aca="1" ref="AK248" ca="1">INDIRECT($A$1&amp;AK$1&amp;$A248)</f>
        <v>0</v>
      </c>
      <c r="AM248">
        <f t="shared" ca="1" si="35"/>
        <v>0</v>
      </c>
      <c r="AN248">
        <f t="shared" ca="1" si="35"/>
        <v>0</v>
      </c>
      <c r="AO248">
        <f t="shared" ca="1" si="35"/>
        <v>0</v>
      </c>
      <c r="AP248">
        <f t="shared" ca="1" si="35"/>
        <v>0</v>
      </c>
      <c r="AQ248">
        <f t="shared" ca="1" si="35"/>
        <v>0</v>
      </c>
      <c r="AR248">
        <f t="shared" ca="1" si="35"/>
        <v>0</v>
      </c>
      <c r="AS248">
        <f t="shared" ca="1" si="35"/>
        <v>0</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0">
        <f t="shared" si="25"/>
        <v>234</v>
      </c>
      <c r="C249" cm="1">
        <f t="array" aca="1" ref="C249" ca="1">INDIRECT($A$1&amp;C$1&amp;$A249)</f>
        <v>0</v>
      </c>
      <c r="D249">
        <f t="shared" ca="1" si="37"/>
        <v>0</v>
      </c>
      <c r="E249">
        <f t="shared" ca="1" si="37"/>
        <v>0</v>
      </c>
      <c r="F249">
        <f t="shared" ca="1" si="37"/>
        <v>0</v>
      </c>
      <c r="G249">
        <f t="shared" ca="1" si="37"/>
        <v>0</v>
      </c>
      <c r="H249">
        <f t="shared" ca="1" si="37"/>
        <v>0</v>
      </c>
      <c r="I249">
        <f t="shared" ca="1" si="37"/>
        <v>0</v>
      </c>
      <c r="J249">
        <f t="shared" ca="1" si="37"/>
        <v>0</v>
      </c>
      <c r="K249">
        <f t="shared" ca="1" si="37"/>
        <v>0</v>
      </c>
      <c r="L249">
        <f t="shared" ca="1" si="37"/>
        <v>0</v>
      </c>
      <c r="M249">
        <f t="shared" ca="1" si="37"/>
        <v>0</v>
      </c>
      <c r="N249">
        <f t="shared" ca="1" si="37"/>
        <v>0</v>
      </c>
      <c r="P249" cm="1">
        <f t="array" aca="1" ref="P249" ca="1">INDIRECT($A$1&amp;P$1&amp;$A249)</f>
        <v>0</v>
      </c>
      <c r="Q249" cm="1">
        <f t="array" aca="1" ref="Q249" ca="1">INDIRECT($A$1&amp;Q$1&amp;$A249)</f>
        <v>0</v>
      </c>
      <c r="R249" cm="1">
        <f t="array" aca="1" ref="R249" ca="1">INDIRECT($A$1&amp;R$1&amp;$A249)</f>
        <v>0</v>
      </c>
      <c r="S249" cm="1">
        <f t="array" aca="1" ref="S249" ca="1">INDIRECT($A$1&amp;S$1&amp;$A249)</f>
        <v>0</v>
      </c>
      <c r="T249" cm="1">
        <f t="array" aca="1" ref="T249" ca="1">INDIRECT($A$1&amp;T$1&amp;$A249)</f>
        <v>0</v>
      </c>
      <c r="U249" cm="1">
        <f t="array" aca="1" ref="U249" ca="1">INDIRECT($A$1&amp;U$1&amp;$A249)</f>
        <v>0</v>
      </c>
      <c r="V249" cm="1">
        <f t="array" aca="1" ref="V249" ca="1">INDIRECT($A$1&amp;V$1&amp;$A249)</f>
        <v>0</v>
      </c>
      <c r="W249" cm="1">
        <f t="array" aca="1" ref="W249" ca="1">INDIRECT($A$1&amp;W$1&amp;$A249)</f>
        <v>0</v>
      </c>
      <c r="X249" cm="1">
        <f t="array" aca="1" ref="X249" ca="1">INDIRECT($A$1&amp;X$1&amp;$A249)</f>
        <v>0</v>
      </c>
      <c r="Y249" cm="1">
        <f t="array" aca="1" ref="Y249" ca="1">INDIRECT($A$1&amp;Y$1&amp;$A249)</f>
        <v>0</v>
      </c>
      <c r="Z249" cm="1">
        <f t="array" aca="1" ref="Z249" ca="1">INDIRECT($A$1&amp;Z$1&amp;$A249)</f>
        <v>0</v>
      </c>
      <c r="AA249" cm="1">
        <f t="array" aca="1" ref="AA249" ca="1">INDIRECT($A$1&amp;AA$1&amp;$A249)</f>
        <v>0</v>
      </c>
      <c r="AB249" cm="1">
        <f t="array" aca="1" ref="AB249" ca="1">INDIRECT($A$1&amp;AB$1&amp;$A249)</f>
        <v>0</v>
      </c>
      <c r="AC249" cm="1">
        <f t="array" aca="1" ref="AC249" ca="1">INDIRECT($A$1&amp;AC$1&amp;$A249)</f>
        <v>0</v>
      </c>
      <c r="AD249" cm="1">
        <f t="array" aca="1" ref="AD249" ca="1">INDIRECT($A$1&amp;AD$1&amp;$A249)</f>
        <v>0</v>
      </c>
      <c r="AE249" cm="1">
        <f t="array" aca="1" ref="AE249" ca="1">INDIRECT($A$1&amp;AE$1&amp;$A249)</f>
        <v>0</v>
      </c>
      <c r="AF249" cm="1">
        <f t="array" aca="1" ref="AF249" ca="1">INDIRECT($A$1&amp;AF$1&amp;$A249)</f>
        <v>0</v>
      </c>
      <c r="AG249" cm="1">
        <f t="array" aca="1" ref="AG249" ca="1">INDIRECT($A$1&amp;AG$1&amp;$A249)</f>
        <v>0</v>
      </c>
      <c r="AH249" cm="1">
        <f t="array" aca="1" ref="AH249" ca="1">INDIRECT($A$1&amp;AH$1&amp;$A249)</f>
        <v>0</v>
      </c>
      <c r="AI249" cm="1">
        <f t="array" aca="1" ref="AI249" ca="1">INDIRECT($A$1&amp;AI$1&amp;$A249)</f>
        <v>0</v>
      </c>
      <c r="AJ249" cm="1">
        <f t="array" aca="1" ref="AJ249" ca="1">INDIRECT($A$1&amp;AJ$1&amp;$A249)</f>
        <v>0</v>
      </c>
      <c r="AK249" cm="1">
        <f t="array" aca="1" ref="AK249" ca="1">INDIRECT($A$1&amp;AK$1&amp;$A249)</f>
        <v>0</v>
      </c>
      <c r="AM249">
        <f t="shared" ca="1" si="35"/>
        <v>0</v>
      </c>
      <c r="AN249">
        <f t="shared" ca="1" si="35"/>
        <v>0</v>
      </c>
      <c r="AO249">
        <f t="shared" ca="1" si="35"/>
        <v>0</v>
      </c>
      <c r="AP249">
        <f t="shared" ca="1" si="35"/>
        <v>0</v>
      </c>
      <c r="AQ249">
        <f t="shared" ca="1" si="35"/>
        <v>0</v>
      </c>
      <c r="AR249">
        <f t="shared" ca="1" si="35"/>
        <v>0</v>
      </c>
      <c r="AS249">
        <f t="shared" ca="1" si="35"/>
        <v>0</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0">
        <f t="shared" si="25"/>
        <v>235</v>
      </c>
      <c r="C250" cm="1">
        <f t="array" aca="1" ref="C250" ca="1">INDIRECT($A$1&amp;C$1&amp;$A250)</f>
        <v>0</v>
      </c>
      <c r="D250">
        <f t="shared" ca="1" si="37"/>
        <v>0</v>
      </c>
      <c r="E250">
        <f t="shared" ca="1" si="37"/>
        <v>0</v>
      </c>
      <c r="F250">
        <f t="shared" ca="1" si="37"/>
        <v>0</v>
      </c>
      <c r="G250">
        <f t="shared" ca="1" si="37"/>
        <v>0</v>
      </c>
      <c r="H250">
        <f t="shared" ca="1" si="37"/>
        <v>0</v>
      </c>
      <c r="I250">
        <f t="shared" ca="1" si="37"/>
        <v>0</v>
      </c>
      <c r="J250">
        <f t="shared" ca="1" si="37"/>
        <v>0</v>
      </c>
      <c r="K250">
        <f t="shared" ca="1" si="37"/>
        <v>0</v>
      </c>
      <c r="L250">
        <f t="shared" ca="1" si="37"/>
        <v>0</v>
      </c>
      <c r="M250">
        <f t="shared" ca="1" si="37"/>
        <v>0</v>
      </c>
      <c r="N250">
        <f t="shared" ca="1" si="37"/>
        <v>0</v>
      </c>
      <c r="P250" cm="1">
        <f t="array" aca="1" ref="P250" ca="1">INDIRECT($A$1&amp;P$1&amp;$A250)</f>
        <v>0</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cm="1">
        <f t="array" aca="1" ref="Z250" ca="1">INDIRECT($A$1&amp;Z$1&amp;$A250)</f>
        <v>0</v>
      </c>
      <c r="AA250" cm="1">
        <f t="array" aca="1" ref="AA250" ca="1">INDIRECT($A$1&amp;AA$1&amp;$A250)</f>
        <v>0</v>
      </c>
      <c r="AB250" cm="1">
        <f t="array" aca="1" ref="AB250" ca="1">INDIRECT($A$1&amp;AB$1&amp;$A250)</f>
        <v>0</v>
      </c>
      <c r="AC250" cm="1">
        <f t="array" aca="1" ref="AC250" ca="1">INDIRECT($A$1&amp;AC$1&amp;$A250)</f>
        <v>0</v>
      </c>
      <c r="AD250" cm="1">
        <f t="array" aca="1" ref="AD250" ca="1">INDIRECT($A$1&amp;AD$1&amp;$A250)</f>
        <v>0</v>
      </c>
      <c r="AE250" cm="1">
        <f t="array" aca="1" ref="AE250" ca="1">INDIRECT($A$1&amp;AE$1&amp;$A250)</f>
        <v>0</v>
      </c>
      <c r="AF250" cm="1">
        <f t="array" aca="1" ref="AF250" ca="1">INDIRECT($A$1&amp;AF$1&amp;$A250)</f>
        <v>0</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35"/>
        <v>0</v>
      </c>
      <c r="AN250">
        <f t="shared" ca="1" si="35"/>
        <v>0</v>
      </c>
      <c r="AO250">
        <f t="shared" ca="1" si="35"/>
        <v>0</v>
      </c>
      <c r="AP250">
        <f t="shared" ca="1" si="35"/>
        <v>0</v>
      </c>
      <c r="AQ250">
        <f t="shared" ca="1" si="35"/>
        <v>0</v>
      </c>
      <c r="AR250">
        <f t="shared" ca="1" si="35"/>
        <v>0</v>
      </c>
      <c r="AS250">
        <f t="shared" ca="1" si="35"/>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0">
        <f t="shared" si="25"/>
        <v>236</v>
      </c>
      <c r="C251" cm="1">
        <f t="array" aca="1" ref="C251" ca="1">INDIRECT($A$1&amp;C$1&amp;$A251)</f>
        <v>0</v>
      </c>
      <c r="D251">
        <f t="shared" ca="1" si="37"/>
        <v>0</v>
      </c>
      <c r="E251">
        <f t="shared" ca="1" si="37"/>
        <v>0</v>
      </c>
      <c r="F251">
        <f t="shared" ca="1" si="37"/>
        <v>0</v>
      </c>
      <c r="G251">
        <f t="shared" ca="1" si="37"/>
        <v>0</v>
      </c>
      <c r="H251">
        <f t="shared" ca="1" si="37"/>
        <v>0</v>
      </c>
      <c r="I251">
        <f t="shared" ca="1" si="37"/>
        <v>0</v>
      </c>
      <c r="J251">
        <f t="shared" ca="1" si="37"/>
        <v>0</v>
      </c>
      <c r="K251">
        <f t="shared" ca="1" si="37"/>
        <v>0</v>
      </c>
      <c r="L251">
        <f t="shared" ca="1" si="37"/>
        <v>0</v>
      </c>
      <c r="M251">
        <f t="shared" ca="1" si="37"/>
        <v>0</v>
      </c>
      <c r="N251">
        <f t="shared" ca="1" si="37"/>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cm="1">
        <f t="array" aca="1" ref="Z251" ca="1">INDIRECT($A$1&amp;Z$1&amp;$A251)</f>
        <v>0</v>
      </c>
      <c r="AA251" cm="1">
        <f t="array" aca="1" ref="AA251" ca="1">INDIRECT($A$1&amp;AA$1&amp;$A251)</f>
        <v>0</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cm="1">
        <f t="array" aca="1" ref="AF251" ca="1">INDIRECT($A$1&amp;AF$1&amp;$A251)</f>
        <v>0</v>
      </c>
      <c r="AG251" cm="1">
        <f t="array" aca="1" ref="AG251" ca="1">INDIRECT($A$1&amp;AG$1&amp;$A251)</f>
        <v>0</v>
      </c>
      <c r="AH251" cm="1">
        <f t="array" aca="1" ref="AH251" ca="1">INDIRECT($A$1&amp;AH$1&amp;$A251)</f>
        <v>0</v>
      </c>
      <c r="AI251" cm="1">
        <f t="array" aca="1" ref="AI251" ca="1">INDIRECT($A$1&amp;AI$1&amp;$A251)</f>
        <v>0</v>
      </c>
      <c r="AJ251" cm="1">
        <f t="array" aca="1" ref="AJ251" ca="1">INDIRECT($A$1&amp;AJ$1&amp;$A251)</f>
        <v>0</v>
      </c>
      <c r="AK251" cm="1">
        <f t="array" aca="1" ref="AK251" ca="1">INDIRECT($A$1&amp;AK$1&amp;$A251)</f>
        <v>0</v>
      </c>
      <c r="AM251">
        <f t="shared" ca="1" si="35"/>
        <v>0</v>
      </c>
      <c r="AN251">
        <f t="shared" ca="1" si="35"/>
        <v>0</v>
      </c>
      <c r="AO251">
        <f t="shared" ca="1" si="35"/>
        <v>0</v>
      </c>
      <c r="AP251">
        <f t="shared" ca="1" si="35"/>
        <v>0</v>
      </c>
      <c r="AQ251">
        <f t="shared" ca="1" si="35"/>
        <v>0</v>
      </c>
      <c r="AR251">
        <f t="shared" ca="1" si="35"/>
        <v>0</v>
      </c>
      <c r="AS251">
        <f t="shared" ca="1" si="35"/>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0">
        <f t="shared" si="25"/>
        <v>237</v>
      </c>
      <c r="C252" cm="1">
        <f t="array" aca="1" ref="C252" ca="1">INDIRECT($A$1&amp;C$1&amp;$A252)</f>
        <v>0</v>
      </c>
      <c r="D252">
        <f t="shared" ca="1" si="37"/>
        <v>0</v>
      </c>
      <c r="E252">
        <f t="shared" ca="1" si="37"/>
        <v>0</v>
      </c>
      <c r="F252">
        <f t="shared" ca="1" si="37"/>
        <v>0</v>
      </c>
      <c r="G252">
        <f t="shared" ca="1" si="37"/>
        <v>0</v>
      </c>
      <c r="H252">
        <f t="shared" ca="1" si="37"/>
        <v>0</v>
      </c>
      <c r="I252">
        <f t="shared" ca="1" si="37"/>
        <v>0</v>
      </c>
      <c r="J252">
        <f t="shared" ca="1" si="37"/>
        <v>0</v>
      </c>
      <c r="K252">
        <f t="shared" ca="1" si="37"/>
        <v>0</v>
      </c>
      <c r="L252">
        <f t="shared" ca="1" si="37"/>
        <v>0</v>
      </c>
      <c r="M252">
        <f t="shared" ca="1" si="37"/>
        <v>0</v>
      </c>
      <c r="N252">
        <f t="shared" ca="1" si="37"/>
        <v>0</v>
      </c>
      <c r="P252" cm="1">
        <f t="array" aca="1" ref="P252" ca="1">INDIRECT($A$1&amp;P$1&amp;$A252)</f>
        <v>0</v>
      </c>
      <c r="Q252" cm="1">
        <f t="array" aca="1" ref="Q252" ca="1">INDIRECT($A$1&amp;Q$1&amp;$A252)</f>
        <v>0</v>
      </c>
      <c r="R252" cm="1">
        <f t="array" aca="1" ref="R252" ca="1">INDIRECT($A$1&amp;R$1&amp;$A252)</f>
        <v>0</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cm="1">
        <f t="array" aca="1" ref="AB252" ca="1">INDIRECT($A$1&amp;AB$1&amp;$A252)</f>
        <v>0</v>
      </c>
      <c r="AC252" cm="1">
        <f t="array" aca="1" ref="AC252" ca="1">INDIRECT($A$1&amp;AC$1&amp;$A252)</f>
        <v>0</v>
      </c>
      <c r="AD252" cm="1">
        <f t="array" aca="1" ref="AD252" ca="1">INDIRECT($A$1&amp;AD$1&amp;$A252)</f>
        <v>0</v>
      </c>
      <c r="AE252" cm="1">
        <f t="array" aca="1" ref="AE252" ca="1">INDIRECT($A$1&amp;AE$1&amp;$A252)</f>
        <v>0</v>
      </c>
      <c r="AF252" cm="1">
        <f t="array" aca="1" ref="AF252" ca="1">INDIRECT($A$1&amp;AF$1&amp;$A252)</f>
        <v>0</v>
      </c>
      <c r="AG252" cm="1">
        <f t="array" aca="1" ref="AG252" ca="1">INDIRECT($A$1&amp;AG$1&amp;$A252)</f>
        <v>0</v>
      </c>
      <c r="AH252" cm="1">
        <f t="array" aca="1" ref="AH252" ca="1">INDIRECT($A$1&amp;AH$1&amp;$A252)</f>
        <v>0</v>
      </c>
      <c r="AI252" cm="1">
        <f t="array" aca="1" ref="AI252" ca="1">INDIRECT($A$1&amp;AI$1&amp;$A252)</f>
        <v>0</v>
      </c>
      <c r="AJ252" cm="1">
        <f t="array" aca="1" ref="AJ252" ca="1">INDIRECT($A$1&amp;AJ$1&amp;$A252)</f>
        <v>0</v>
      </c>
      <c r="AK252" cm="1">
        <f t="array" aca="1" ref="AK252" ca="1">INDIRECT($A$1&amp;AK$1&amp;$A252)</f>
        <v>0</v>
      </c>
      <c r="AM252">
        <f t="shared" ca="1" si="35"/>
        <v>0</v>
      </c>
      <c r="AN252">
        <f t="shared" ca="1" si="35"/>
        <v>0</v>
      </c>
      <c r="AO252">
        <f t="shared" ca="1" si="35"/>
        <v>0</v>
      </c>
      <c r="AP252">
        <f t="shared" ca="1" si="35"/>
        <v>0</v>
      </c>
      <c r="AQ252">
        <f t="shared" ca="1" si="35"/>
        <v>0</v>
      </c>
      <c r="AR252">
        <f t="shared" ca="1" si="35"/>
        <v>0</v>
      </c>
      <c r="AS252">
        <f t="shared" ca="1" si="35"/>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0">
        <f t="shared" si="25"/>
        <v>238</v>
      </c>
      <c r="C253" cm="1">
        <f t="array" aca="1" ref="C253" ca="1">INDIRECT($A$1&amp;C$1&amp;$A253)</f>
        <v>0</v>
      </c>
      <c r="D253">
        <f t="shared" ca="1" si="37"/>
        <v>0</v>
      </c>
      <c r="E253">
        <f t="shared" ca="1" si="37"/>
        <v>0</v>
      </c>
      <c r="F253">
        <f t="shared" ca="1" si="37"/>
        <v>0</v>
      </c>
      <c r="G253">
        <f t="shared" ca="1" si="37"/>
        <v>0</v>
      </c>
      <c r="H253">
        <f t="shared" ca="1" si="37"/>
        <v>0</v>
      </c>
      <c r="I253">
        <f t="shared" ca="1" si="37"/>
        <v>0</v>
      </c>
      <c r="J253">
        <f t="shared" ca="1" si="37"/>
        <v>0</v>
      </c>
      <c r="K253">
        <f t="shared" ca="1" si="37"/>
        <v>0</v>
      </c>
      <c r="L253">
        <f t="shared" ca="1" si="37"/>
        <v>0</v>
      </c>
      <c r="M253">
        <f t="shared" ca="1" si="37"/>
        <v>0</v>
      </c>
      <c r="N253">
        <f t="shared" ca="1" si="37"/>
        <v>0</v>
      </c>
      <c r="P253" cm="1">
        <f t="array" aca="1" ref="P253" ca="1">INDIRECT($A$1&amp;P$1&amp;$A253)</f>
        <v>0</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cm="1">
        <f t="array" aca="1" ref="AB253" ca="1">INDIRECT($A$1&amp;AB$1&amp;$A253)</f>
        <v>0</v>
      </c>
      <c r="AC253" cm="1">
        <f t="array" aca="1" ref="AC253" ca="1">INDIRECT($A$1&amp;AC$1&amp;$A253)</f>
        <v>0</v>
      </c>
      <c r="AD253" cm="1">
        <f t="array" aca="1" ref="AD253" ca="1">INDIRECT($A$1&amp;AD$1&amp;$A253)</f>
        <v>0</v>
      </c>
      <c r="AE253" cm="1">
        <f t="array" aca="1" ref="AE253" ca="1">INDIRECT($A$1&amp;AE$1&amp;$A253)</f>
        <v>0</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cm="1">
        <f t="array" aca="1" ref="AJ253" ca="1">INDIRECT($A$1&amp;AJ$1&amp;$A253)</f>
        <v>0</v>
      </c>
      <c r="AK253" cm="1">
        <f t="array" aca="1" ref="AK253" ca="1">INDIRECT($A$1&amp;AK$1&amp;$A253)</f>
        <v>0</v>
      </c>
      <c r="AM253">
        <f t="shared" ca="1" si="35"/>
        <v>0</v>
      </c>
      <c r="AN253">
        <f t="shared" ca="1" si="35"/>
        <v>0</v>
      </c>
      <c r="AO253">
        <f t="shared" ca="1" si="35"/>
        <v>0</v>
      </c>
      <c r="AP253">
        <f t="shared" ca="1" si="35"/>
        <v>0</v>
      </c>
      <c r="AQ253">
        <f t="shared" ca="1" si="35"/>
        <v>0</v>
      </c>
      <c r="AR253">
        <f t="shared" ca="1" si="35"/>
        <v>0</v>
      </c>
      <c r="AS253">
        <f t="shared" ca="1" si="35"/>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0">
        <f t="shared" si="25"/>
        <v>239</v>
      </c>
      <c r="C254" cm="1">
        <f t="array" aca="1" ref="C254" ca="1">INDIRECT($A$1&amp;C$1&amp;$A254)</f>
        <v>0</v>
      </c>
      <c r="D254">
        <f t="shared" ca="1" si="37"/>
        <v>0</v>
      </c>
      <c r="E254">
        <f t="shared" ca="1" si="37"/>
        <v>0</v>
      </c>
      <c r="F254">
        <f t="shared" ca="1" si="37"/>
        <v>0</v>
      </c>
      <c r="G254">
        <f t="shared" ca="1" si="37"/>
        <v>0</v>
      </c>
      <c r="H254">
        <f t="shared" ca="1" si="37"/>
        <v>0</v>
      </c>
      <c r="I254">
        <f t="shared" ca="1" si="37"/>
        <v>0</v>
      </c>
      <c r="J254">
        <f t="shared" ca="1" si="37"/>
        <v>0</v>
      </c>
      <c r="K254">
        <f t="shared" ca="1" si="37"/>
        <v>0</v>
      </c>
      <c r="L254">
        <f t="shared" ca="1" si="37"/>
        <v>0</v>
      </c>
      <c r="M254">
        <f t="shared" ca="1" si="37"/>
        <v>0</v>
      </c>
      <c r="N254">
        <f t="shared" ca="1" si="37"/>
        <v>0</v>
      </c>
      <c r="P254" cm="1">
        <f t="array" aca="1" ref="P254" ca="1">INDIRECT($A$1&amp;P$1&amp;$A254)</f>
        <v>0</v>
      </c>
      <c r="Q254" cm="1">
        <f t="array" aca="1" ref="Q254" ca="1">INDIRECT($A$1&amp;Q$1&amp;$A254)</f>
        <v>0</v>
      </c>
      <c r="R254" cm="1">
        <f t="array" aca="1" ref="R254" ca="1">INDIRECT($A$1&amp;R$1&amp;$A254)</f>
        <v>0</v>
      </c>
      <c r="S254" cm="1">
        <f t="array" aca="1" ref="S254" ca="1">INDIRECT($A$1&amp;S$1&amp;$A254)</f>
        <v>0</v>
      </c>
      <c r="T254" cm="1">
        <f t="array" aca="1" ref="T254" ca="1">INDIRECT($A$1&amp;T$1&amp;$A254)</f>
        <v>0</v>
      </c>
      <c r="U254" cm="1">
        <f t="array" aca="1" ref="U254" ca="1">INDIRECT($A$1&amp;U$1&amp;$A254)</f>
        <v>0</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cm="1">
        <f t="array" aca="1" ref="AI254" ca="1">INDIRECT($A$1&amp;AI$1&amp;$A254)</f>
        <v>0</v>
      </c>
      <c r="AJ254" cm="1">
        <f t="array" aca="1" ref="AJ254" ca="1">INDIRECT($A$1&amp;AJ$1&amp;$A254)</f>
        <v>0</v>
      </c>
      <c r="AK254" cm="1">
        <f t="array" aca="1" ref="AK254" ca="1">INDIRECT($A$1&amp;AK$1&amp;$A254)</f>
        <v>0</v>
      </c>
      <c r="AM254">
        <f t="shared" ca="1" si="35"/>
        <v>0</v>
      </c>
      <c r="AN254">
        <f t="shared" ca="1" si="35"/>
        <v>0</v>
      </c>
      <c r="AO254">
        <f t="shared" ca="1" si="35"/>
        <v>0</v>
      </c>
      <c r="AP254">
        <f t="shared" ca="1" si="35"/>
        <v>0</v>
      </c>
      <c r="AQ254">
        <f t="shared" ca="1" si="35"/>
        <v>0</v>
      </c>
      <c r="AR254">
        <f t="shared" ca="1" si="35"/>
        <v>0</v>
      </c>
      <c r="AS254">
        <f t="shared" ca="1" si="35"/>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0">
        <f t="shared" si="25"/>
        <v>240</v>
      </c>
      <c r="C255" cm="1">
        <f t="array" aca="1" ref="C255" ca="1">INDIRECT($A$1&amp;C$1&amp;$A255)</f>
        <v>0</v>
      </c>
      <c r="D255">
        <f t="shared" ca="1" si="37"/>
        <v>0</v>
      </c>
      <c r="E255">
        <f t="shared" ca="1" si="37"/>
        <v>0</v>
      </c>
      <c r="F255">
        <f t="shared" ca="1" si="37"/>
        <v>0</v>
      </c>
      <c r="G255">
        <f t="shared" ca="1" si="37"/>
        <v>0</v>
      </c>
      <c r="H255">
        <f t="shared" ca="1" si="37"/>
        <v>0</v>
      </c>
      <c r="I255">
        <f t="shared" ca="1" si="37"/>
        <v>0</v>
      </c>
      <c r="J255">
        <f t="shared" ca="1" si="37"/>
        <v>0</v>
      </c>
      <c r="K255">
        <f t="shared" ca="1" si="37"/>
        <v>0</v>
      </c>
      <c r="L255">
        <f t="shared" ca="1" si="37"/>
        <v>0</v>
      </c>
      <c r="M255">
        <f t="shared" ca="1" si="37"/>
        <v>0</v>
      </c>
      <c r="N255">
        <f t="shared" ca="1" si="37"/>
        <v>0</v>
      </c>
      <c r="P255" cm="1">
        <f t="array" aca="1" ref="P255" ca="1">INDIRECT($A$1&amp;P$1&amp;$A255)</f>
        <v>0</v>
      </c>
      <c r="Q255" cm="1">
        <f t="array" aca="1" ref="Q255" ca="1">INDIRECT($A$1&amp;Q$1&amp;$A255)</f>
        <v>0</v>
      </c>
      <c r="R255" cm="1">
        <f t="array" aca="1" ref="R255" ca="1">INDIRECT($A$1&amp;R$1&amp;$A255)</f>
        <v>0</v>
      </c>
      <c r="S255" cm="1">
        <f t="array" aca="1" ref="S255" ca="1">INDIRECT($A$1&amp;S$1&amp;$A255)</f>
        <v>0</v>
      </c>
      <c r="T255" cm="1">
        <f t="array" aca="1" ref="T255" ca="1">INDIRECT($A$1&amp;T$1&amp;$A255)</f>
        <v>0</v>
      </c>
      <c r="U255" cm="1">
        <f t="array" aca="1" ref="U255" ca="1">INDIRECT($A$1&amp;U$1&amp;$A255)</f>
        <v>0</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cm="1">
        <f t="array" aca="1" ref="AI255" ca="1">INDIRECT($A$1&amp;AI$1&amp;$A255)</f>
        <v>0</v>
      </c>
      <c r="AJ255" cm="1">
        <f t="array" aca="1" ref="AJ255" ca="1">INDIRECT($A$1&amp;AJ$1&amp;$A255)</f>
        <v>0</v>
      </c>
      <c r="AK255" cm="1">
        <f t="array" aca="1" ref="AK255" ca="1">INDIRECT($A$1&amp;AK$1&amp;$A255)</f>
        <v>0</v>
      </c>
      <c r="AM255">
        <f t="shared" ca="1" si="35"/>
        <v>0</v>
      </c>
      <c r="AN255">
        <f t="shared" ca="1" si="35"/>
        <v>0</v>
      </c>
      <c r="AO255">
        <f t="shared" ca="1" si="35"/>
        <v>0</v>
      </c>
      <c r="AP255">
        <f t="shared" ca="1" si="35"/>
        <v>0</v>
      </c>
      <c r="AQ255">
        <f t="shared" ca="1" si="35"/>
        <v>0</v>
      </c>
      <c r="AR255">
        <f t="shared" ca="1" si="35"/>
        <v>0</v>
      </c>
      <c r="AS255">
        <f t="shared" ca="1" si="35"/>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0">
        <f t="shared" si="25"/>
        <v>241</v>
      </c>
      <c r="C256" cm="1">
        <f t="array" aca="1" ref="C256" ca="1">INDIRECT($A$1&amp;C$1&amp;$A256)</f>
        <v>0</v>
      </c>
      <c r="D256">
        <f t="shared" ca="1" si="37"/>
        <v>0</v>
      </c>
      <c r="E256">
        <f t="shared" ca="1" si="37"/>
        <v>0</v>
      </c>
      <c r="F256">
        <f t="shared" ca="1" si="37"/>
        <v>0</v>
      </c>
      <c r="G256">
        <f t="shared" ca="1" si="37"/>
        <v>0</v>
      </c>
      <c r="H256">
        <f t="shared" ca="1" si="37"/>
        <v>0</v>
      </c>
      <c r="I256">
        <f t="shared" ca="1" si="37"/>
        <v>0</v>
      </c>
      <c r="J256">
        <f t="shared" ca="1" si="37"/>
        <v>0</v>
      </c>
      <c r="K256">
        <f t="shared" ca="1" si="37"/>
        <v>0</v>
      </c>
      <c r="L256">
        <f t="shared" ca="1" si="37"/>
        <v>0</v>
      </c>
      <c r="M256">
        <f t="shared" ca="1" si="37"/>
        <v>0</v>
      </c>
      <c r="N256">
        <f t="shared" ca="1" si="37"/>
        <v>0</v>
      </c>
      <c r="P256" cm="1">
        <f t="array" aca="1" ref="P256" ca="1">INDIRECT($A$1&amp;P$1&amp;$A256)</f>
        <v>0</v>
      </c>
      <c r="Q256" cm="1">
        <f t="array" aca="1" ref="Q256" ca="1">INDIRECT($A$1&amp;Q$1&amp;$A256)</f>
        <v>0</v>
      </c>
      <c r="R256" cm="1">
        <f t="array" aca="1" ref="R256" ca="1">INDIRECT($A$1&amp;R$1&amp;$A256)</f>
        <v>0</v>
      </c>
      <c r="S256" cm="1">
        <f t="array" aca="1" ref="S256" ca="1">INDIRECT($A$1&amp;S$1&amp;$A256)</f>
        <v>0</v>
      </c>
      <c r="T256" cm="1">
        <f t="array" aca="1" ref="T256" ca="1">INDIRECT($A$1&amp;T$1&amp;$A256)</f>
        <v>0</v>
      </c>
      <c r="U256" cm="1">
        <f t="array" aca="1" ref="U256" ca="1">INDIRECT($A$1&amp;U$1&amp;$A256)</f>
        <v>0</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35"/>
        <v>0</v>
      </c>
      <c r="AN256">
        <f t="shared" ca="1" si="35"/>
        <v>0</v>
      </c>
      <c r="AO256">
        <f t="shared" ca="1" si="35"/>
        <v>0</v>
      </c>
      <c r="AP256">
        <f t="shared" ca="1" si="35"/>
        <v>0</v>
      </c>
      <c r="AQ256">
        <f t="shared" ca="1" si="35"/>
        <v>0</v>
      </c>
      <c r="AR256">
        <f t="shared" ca="1" si="35"/>
        <v>0</v>
      </c>
      <c r="AS256">
        <f t="shared" ca="1" si="35"/>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0">
        <f t="shared" si="25"/>
        <v>242</v>
      </c>
      <c r="C257" cm="1">
        <f t="array" aca="1" ref="C257" ca="1">INDIRECT($A$1&amp;C$1&amp;$A257)</f>
        <v>0</v>
      </c>
      <c r="D257">
        <f t="shared" ca="1" si="37"/>
        <v>0</v>
      </c>
      <c r="E257">
        <f t="shared" ca="1" si="37"/>
        <v>0</v>
      </c>
      <c r="F257">
        <f t="shared" ca="1" si="37"/>
        <v>0</v>
      </c>
      <c r="G257">
        <f t="shared" ca="1" si="37"/>
        <v>0</v>
      </c>
      <c r="H257">
        <f t="shared" ca="1" si="37"/>
        <v>0</v>
      </c>
      <c r="I257">
        <f t="shared" ca="1" si="37"/>
        <v>0</v>
      </c>
      <c r="J257">
        <f t="shared" ca="1" si="37"/>
        <v>0</v>
      </c>
      <c r="K257">
        <f t="shared" ca="1" si="37"/>
        <v>0</v>
      </c>
      <c r="L257">
        <f t="shared" ca="1" si="37"/>
        <v>0</v>
      </c>
      <c r="M257">
        <f t="shared" ca="1" si="37"/>
        <v>0</v>
      </c>
      <c r="N257">
        <f t="shared" ca="1" si="37"/>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cm="1">
        <f t="array" aca="1" ref="U257" ca="1">INDIRECT($A$1&amp;U$1&amp;$A257)</f>
        <v>0</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35"/>
        <v>0</v>
      </c>
      <c r="AN257">
        <f t="shared" ca="1" si="35"/>
        <v>0</v>
      </c>
      <c r="AO257">
        <f t="shared" ca="1" si="35"/>
        <v>0</v>
      </c>
      <c r="AP257">
        <f t="shared" ca="1" si="35"/>
        <v>0</v>
      </c>
      <c r="AQ257">
        <f t="shared" ca="1" si="35"/>
        <v>0</v>
      </c>
      <c r="AR257">
        <f t="shared" ca="1" si="35"/>
        <v>0</v>
      </c>
      <c r="AS257">
        <f t="shared" ca="1" si="35"/>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0">
        <f t="shared" si="25"/>
        <v>243</v>
      </c>
      <c r="C258" cm="1">
        <f t="array" aca="1" ref="C258" ca="1">INDIRECT($A$1&amp;C$1&amp;$A258)</f>
        <v>0</v>
      </c>
      <c r="D258">
        <f t="shared" ca="1" si="37"/>
        <v>0</v>
      </c>
      <c r="E258">
        <f t="shared" ca="1" si="37"/>
        <v>0</v>
      </c>
      <c r="F258">
        <f t="shared" ca="1" si="37"/>
        <v>0</v>
      </c>
      <c r="G258">
        <f t="shared" ca="1" si="37"/>
        <v>0</v>
      </c>
      <c r="H258">
        <f t="shared" ca="1" si="37"/>
        <v>0</v>
      </c>
      <c r="I258">
        <f t="shared" ca="1" si="37"/>
        <v>0</v>
      </c>
      <c r="J258">
        <f t="shared" ca="1" si="37"/>
        <v>0</v>
      </c>
      <c r="K258">
        <f t="shared" ca="1" si="37"/>
        <v>0</v>
      </c>
      <c r="L258">
        <f t="shared" ca="1" si="37"/>
        <v>0</v>
      </c>
      <c r="M258">
        <f t="shared" ca="1" si="37"/>
        <v>0</v>
      </c>
      <c r="N258">
        <f t="shared" ca="1" si="37"/>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cm="1">
        <f t="array" aca="1" ref="Y258" ca="1">INDIRECT($A$1&amp;Y$1&amp;$A258)</f>
        <v>0</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35"/>
        <v>0</v>
      </c>
      <c r="AN258">
        <f t="shared" ca="1" si="35"/>
        <v>0</v>
      </c>
      <c r="AO258">
        <f t="shared" ca="1" si="35"/>
        <v>0</v>
      </c>
      <c r="AP258">
        <f t="shared" ca="1" si="35"/>
        <v>0</v>
      </c>
      <c r="AQ258">
        <f t="shared" ca="1" si="35"/>
        <v>0</v>
      </c>
      <c r="AR258">
        <f t="shared" ca="1" si="35"/>
        <v>0</v>
      </c>
      <c r="AS258">
        <f t="shared" ca="1" si="35"/>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0">
        <f t="shared" si="25"/>
        <v>244</v>
      </c>
      <c r="C259" cm="1">
        <f t="array" aca="1" ref="C259" ca="1">INDIRECT($A$1&amp;C$1&amp;$A259)</f>
        <v>0</v>
      </c>
      <c r="D259">
        <f t="shared" ca="1" si="37"/>
        <v>0</v>
      </c>
      <c r="E259">
        <f t="shared" ca="1" si="37"/>
        <v>0</v>
      </c>
      <c r="F259">
        <f t="shared" ca="1" si="37"/>
        <v>0</v>
      </c>
      <c r="G259">
        <f t="shared" ca="1" si="37"/>
        <v>0</v>
      </c>
      <c r="H259">
        <f t="shared" ca="1" si="37"/>
        <v>0</v>
      </c>
      <c r="I259">
        <f t="shared" ca="1" si="37"/>
        <v>0</v>
      </c>
      <c r="J259">
        <f t="shared" ca="1" si="37"/>
        <v>0</v>
      </c>
      <c r="K259">
        <f t="shared" ca="1" si="37"/>
        <v>0</v>
      </c>
      <c r="L259">
        <f t="shared" ca="1" si="37"/>
        <v>0</v>
      </c>
      <c r="M259">
        <f t="shared" ca="1" si="37"/>
        <v>0</v>
      </c>
      <c r="N259">
        <f t="shared" ca="1" si="37"/>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cm="1">
        <f t="array" aca="1" ref="X259" ca="1">INDIRECT($A$1&amp;X$1&amp;$A259)</f>
        <v>0</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ca="1" si="35"/>
        <v>0</v>
      </c>
      <c r="AN259">
        <f t="shared" ca="1" si="35"/>
        <v>0</v>
      </c>
      <c r="AO259">
        <f t="shared" ca="1" si="35"/>
        <v>0</v>
      </c>
      <c r="AP259">
        <f t="shared" ca="1" si="35"/>
        <v>0</v>
      </c>
      <c r="AQ259">
        <f t="shared" ca="1" si="35"/>
        <v>0</v>
      </c>
      <c r="AR259">
        <f t="shared" ca="1" si="35"/>
        <v>0</v>
      </c>
      <c r="AS259">
        <f t="shared" ca="1" si="35"/>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0">
        <f t="shared" si="25"/>
        <v>245</v>
      </c>
      <c r="C260" cm="1">
        <f t="array" aca="1" ref="C260" ca="1">INDIRECT($A$1&amp;C$1&amp;$A260)</f>
        <v>0</v>
      </c>
      <c r="D260">
        <f t="shared" ca="1" si="37"/>
        <v>0</v>
      </c>
      <c r="E260">
        <f t="shared" ca="1" si="37"/>
        <v>0</v>
      </c>
      <c r="F260">
        <f t="shared" ca="1" si="37"/>
        <v>0</v>
      </c>
      <c r="G260">
        <f t="shared" ca="1" si="37"/>
        <v>0</v>
      </c>
      <c r="H260">
        <f t="shared" ca="1" si="37"/>
        <v>0</v>
      </c>
      <c r="I260">
        <f t="shared" ca="1" si="37"/>
        <v>0</v>
      </c>
      <c r="J260">
        <f t="shared" ca="1" si="37"/>
        <v>0</v>
      </c>
      <c r="K260">
        <f t="shared" ca="1" si="37"/>
        <v>0</v>
      </c>
      <c r="L260">
        <f t="shared" ca="1" si="37"/>
        <v>0</v>
      </c>
      <c r="M260">
        <f t="shared" ca="1" si="37"/>
        <v>0</v>
      </c>
      <c r="N260">
        <f t="shared" ca="1" si="37"/>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cm="1">
        <f t="array" aca="1" ref="X260" ca="1">INDIRECT($A$1&amp;X$1&amp;$A260)</f>
        <v>0</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35"/>
        <v>0</v>
      </c>
      <c r="AN260">
        <f t="shared" ca="1" si="35"/>
        <v>0</v>
      </c>
      <c r="AO260">
        <f t="shared" ca="1" si="35"/>
        <v>0</v>
      </c>
      <c r="AP260">
        <f t="shared" ca="1" si="35"/>
        <v>0</v>
      </c>
      <c r="AQ260">
        <f t="shared" ca="1" si="35"/>
        <v>0</v>
      </c>
      <c r="AR260">
        <f t="shared" ca="1" si="35"/>
        <v>0</v>
      </c>
      <c r="AS260">
        <f t="shared" ca="1" si="35"/>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0">
        <f t="shared" si="25"/>
        <v>246</v>
      </c>
      <c r="C261" cm="1">
        <f t="array" aca="1" ref="C261" ca="1">INDIRECT($A$1&amp;C$1&amp;$A261)</f>
        <v>0</v>
      </c>
      <c r="D261">
        <f t="shared" ca="1" si="37"/>
        <v>0</v>
      </c>
      <c r="E261">
        <f t="shared" ca="1" si="37"/>
        <v>0</v>
      </c>
      <c r="F261">
        <f t="shared" ca="1" si="37"/>
        <v>0</v>
      </c>
      <c r="G261">
        <f t="shared" ca="1" si="37"/>
        <v>0</v>
      </c>
      <c r="H261">
        <f t="shared" ca="1" si="37"/>
        <v>0</v>
      </c>
      <c r="I261">
        <f t="shared" ca="1" si="37"/>
        <v>0</v>
      </c>
      <c r="J261">
        <f t="shared" ca="1" si="37"/>
        <v>0</v>
      </c>
      <c r="K261">
        <f t="shared" ca="1" si="37"/>
        <v>0</v>
      </c>
      <c r="L261">
        <f t="shared" ca="1" si="37"/>
        <v>0</v>
      </c>
      <c r="M261">
        <f t="shared" ca="1" si="37"/>
        <v>0</v>
      </c>
      <c r="N261">
        <f t="shared" ca="1" si="37"/>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cm="1">
        <f t="array" aca="1" ref="AG261" ca="1">INDIRECT($A$1&amp;AG$1&amp;$A261)</f>
        <v>0</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35"/>
        <v>0</v>
      </c>
      <c r="AN261">
        <f t="shared" ca="1" si="35"/>
        <v>0</v>
      </c>
      <c r="AO261">
        <f t="shared" ca="1" si="35"/>
        <v>0</v>
      </c>
      <c r="AP261">
        <f t="shared" ca="1" si="35"/>
        <v>0</v>
      </c>
      <c r="AQ261">
        <f t="shared" ca="1" si="35"/>
        <v>0</v>
      </c>
      <c r="AR261">
        <f t="shared" ca="1" si="35"/>
        <v>0</v>
      </c>
      <c r="AS261">
        <f t="shared" ca="1" si="35"/>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0">
        <f t="shared" si="25"/>
        <v>247</v>
      </c>
      <c r="C262" cm="1">
        <f t="array" aca="1" ref="C262" ca="1">INDIRECT($A$1&amp;C$1&amp;$A262)</f>
        <v>0</v>
      </c>
      <c r="D262">
        <f t="shared" ca="1" si="37"/>
        <v>0</v>
      </c>
      <c r="E262">
        <f t="shared" ca="1" si="37"/>
        <v>0</v>
      </c>
      <c r="F262">
        <f t="shared" ca="1" si="37"/>
        <v>0</v>
      </c>
      <c r="G262">
        <f t="shared" ca="1" si="37"/>
        <v>0</v>
      </c>
      <c r="H262">
        <f t="shared" ca="1" si="37"/>
        <v>0</v>
      </c>
      <c r="I262">
        <f t="shared" ca="1" si="37"/>
        <v>0</v>
      </c>
      <c r="J262">
        <f t="shared" ca="1" si="37"/>
        <v>0</v>
      </c>
      <c r="K262">
        <f t="shared" ca="1" si="37"/>
        <v>0</v>
      </c>
      <c r="L262">
        <f t="shared" ca="1" si="37"/>
        <v>0</v>
      </c>
      <c r="M262">
        <f t="shared" ca="1" si="37"/>
        <v>0</v>
      </c>
      <c r="N262">
        <f t="shared" ca="1" si="37"/>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cm="1">
        <f t="array" aca="1" ref="AG262" ca="1">INDIRECT($A$1&amp;AG$1&amp;$A262)</f>
        <v>0</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35"/>
        <v>0</v>
      </c>
      <c r="AN262">
        <f t="shared" ca="1" si="35"/>
        <v>0</v>
      </c>
      <c r="AO262">
        <f t="shared" ca="1" si="35"/>
        <v>0</v>
      </c>
      <c r="AP262">
        <f t="shared" ca="1" si="35"/>
        <v>0</v>
      </c>
      <c r="AQ262">
        <f t="shared" ca="1" si="35"/>
        <v>0</v>
      </c>
      <c r="AR262">
        <f t="shared" ca="1" si="35"/>
        <v>0</v>
      </c>
      <c r="AS262">
        <f t="shared" ca="1" si="35"/>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0">
        <f t="shared" si="25"/>
        <v>248</v>
      </c>
      <c r="C263" cm="1">
        <f t="array" aca="1" ref="C263" ca="1">INDIRECT($A$1&amp;C$1&amp;$A263)</f>
        <v>0</v>
      </c>
      <c r="D263">
        <f t="shared" ca="1" si="37"/>
        <v>0</v>
      </c>
      <c r="E263">
        <f t="shared" ca="1" si="37"/>
        <v>0</v>
      </c>
      <c r="F263">
        <f t="shared" ca="1" si="37"/>
        <v>0</v>
      </c>
      <c r="G263">
        <f t="shared" ca="1" si="37"/>
        <v>0</v>
      </c>
      <c r="H263">
        <f t="shared" ca="1" si="37"/>
        <v>0</v>
      </c>
      <c r="I263">
        <f t="shared" ca="1" si="37"/>
        <v>0</v>
      </c>
      <c r="J263">
        <f t="shared" ca="1" si="37"/>
        <v>0</v>
      </c>
      <c r="K263">
        <f t="shared" ca="1" si="37"/>
        <v>0</v>
      </c>
      <c r="L263">
        <f t="shared" ca="1" si="37"/>
        <v>0</v>
      </c>
      <c r="M263">
        <f t="shared" ca="1" si="37"/>
        <v>0</v>
      </c>
      <c r="N263">
        <f t="shared" ca="1" si="37"/>
        <v>0</v>
      </c>
      <c r="P263" cm="1">
        <f t="array" aca="1" ref="P263" ca="1">INDIRECT($A$1&amp;P$1&amp;$A263)</f>
        <v>0</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cm="1">
        <f t="array" aca="1" ref="Z263" ca="1">INDIRECT($A$1&amp;Z$1&amp;$A263)</f>
        <v>0</v>
      </c>
      <c r="AA263" cm="1">
        <f t="array" aca="1" ref="AA263" ca="1">INDIRECT($A$1&amp;AA$1&amp;$A263)</f>
        <v>0</v>
      </c>
      <c r="AB263" cm="1">
        <f t="array" aca="1" ref="AB263" ca="1">INDIRECT($A$1&amp;AB$1&amp;$A263)</f>
        <v>0</v>
      </c>
      <c r="AC263" cm="1">
        <f t="array" aca="1" ref="AC263" ca="1">INDIRECT($A$1&amp;AC$1&amp;$A263)</f>
        <v>0</v>
      </c>
      <c r="AD263" cm="1">
        <f t="array" aca="1" ref="AD263" ca="1">INDIRECT($A$1&amp;AD$1&amp;$A263)</f>
        <v>0</v>
      </c>
      <c r="AE263" cm="1">
        <f t="array" aca="1" ref="AE263" ca="1">INDIRECT($A$1&amp;AE$1&amp;$A263)</f>
        <v>0</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35"/>
        <v>0</v>
      </c>
      <c r="AN263">
        <f t="shared" ca="1" si="35"/>
        <v>0</v>
      </c>
      <c r="AO263">
        <f t="shared" ca="1" si="35"/>
        <v>0</v>
      </c>
      <c r="AP263">
        <f t="shared" ca="1" si="35"/>
        <v>0</v>
      </c>
      <c r="AQ263">
        <f t="shared" ca="1" si="35"/>
        <v>0</v>
      </c>
      <c r="AR263">
        <f t="shared" ca="1" si="35"/>
        <v>0</v>
      </c>
      <c r="AS263">
        <f t="shared" ca="1" si="35"/>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0">
        <f t="shared" si="25"/>
        <v>249</v>
      </c>
      <c r="C264" cm="1">
        <f t="array" aca="1" ref="C264" ca="1">INDIRECT($A$1&amp;C$1&amp;$A264)</f>
        <v>0</v>
      </c>
      <c r="D264">
        <f t="shared" ca="1" si="37"/>
        <v>0</v>
      </c>
      <c r="E264">
        <f t="shared" ca="1" si="37"/>
        <v>0</v>
      </c>
      <c r="F264">
        <f t="shared" ca="1" si="37"/>
        <v>0</v>
      </c>
      <c r="G264">
        <f t="shared" ca="1" si="37"/>
        <v>0</v>
      </c>
      <c r="H264">
        <f t="shared" ca="1" si="37"/>
        <v>0</v>
      </c>
      <c r="I264">
        <f t="shared" ca="1" si="37"/>
        <v>0</v>
      </c>
      <c r="J264">
        <f t="shared" ca="1" si="37"/>
        <v>0</v>
      </c>
      <c r="K264">
        <f t="shared" ca="1" si="37"/>
        <v>0</v>
      </c>
      <c r="L264">
        <f t="shared" ca="1" si="37"/>
        <v>0</v>
      </c>
      <c r="M264">
        <f t="shared" ca="1" si="37"/>
        <v>0</v>
      </c>
      <c r="N264">
        <f t="shared" ca="1" si="37"/>
        <v>0</v>
      </c>
      <c r="P264" cm="1">
        <f t="array" aca="1" ref="P264" ca="1">INDIRECT($A$1&amp;P$1&amp;$A264)</f>
        <v>0</v>
      </c>
      <c r="Q264" cm="1">
        <f t="array" aca="1" ref="Q264" ca="1">INDIRECT($A$1&amp;Q$1&amp;$A264)</f>
        <v>0</v>
      </c>
      <c r="R264" cm="1">
        <f t="array" aca="1" ref="R264" ca="1">INDIRECT($A$1&amp;R$1&amp;$A264)</f>
        <v>0</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cm="1">
        <f t="array" aca="1" ref="AK264" ca="1">INDIRECT($A$1&amp;AK$1&amp;$A264)</f>
        <v>0</v>
      </c>
      <c r="AM264">
        <f t="shared" ca="1" si="35"/>
        <v>0</v>
      </c>
      <c r="AN264">
        <f t="shared" ca="1" si="35"/>
        <v>0</v>
      </c>
      <c r="AO264">
        <f t="shared" ca="1" si="35"/>
        <v>0</v>
      </c>
      <c r="AP264">
        <f t="shared" ca="1" si="35"/>
        <v>0</v>
      </c>
      <c r="AQ264">
        <f t="shared" ca="1" si="35"/>
        <v>0</v>
      </c>
      <c r="AR264">
        <f t="shared" ca="1" si="35"/>
        <v>0</v>
      </c>
      <c r="AS264">
        <f t="shared" ca="1" si="35"/>
        <v>0</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0">
        <f t="shared" si="25"/>
        <v>250</v>
      </c>
      <c r="C265" cm="1">
        <f t="array" aca="1" ref="C265" ca="1">INDIRECT($A$1&amp;C$1&amp;$A265)</f>
        <v>0</v>
      </c>
      <c r="D265">
        <f t="shared" ca="1" si="37"/>
        <v>0</v>
      </c>
      <c r="E265">
        <f t="shared" ca="1" si="37"/>
        <v>0</v>
      </c>
      <c r="F265">
        <f t="shared" ca="1" si="37"/>
        <v>0</v>
      </c>
      <c r="G265">
        <f t="shared" ca="1" si="37"/>
        <v>0</v>
      </c>
      <c r="H265">
        <f t="shared" ca="1" si="37"/>
        <v>0</v>
      </c>
      <c r="I265">
        <f t="shared" ca="1" si="37"/>
        <v>0</v>
      </c>
      <c r="J265">
        <f t="shared" ca="1" si="37"/>
        <v>0</v>
      </c>
      <c r="K265">
        <f t="shared" ca="1" si="37"/>
        <v>0</v>
      </c>
      <c r="L265">
        <f t="shared" ca="1" si="37"/>
        <v>0</v>
      </c>
      <c r="M265">
        <f t="shared" ca="1" si="37"/>
        <v>0</v>
      </c>
      <c r="N265">
        <f t="shared" ca="1" si="37"/>
        <v>0</v>
      </c>
      <c r="P265" cm="1">
        <f t="array" aca="1" ref="P265" ca="1">INDIRECT($A$1&amp;P$1&amp;$A265)</f>
        <v>0</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cm="1">
        <f t="array" aca="1" ref="X265" ca="1">INDIRECT($A$1&amp;X$1&amp;$A265)</f>
        <v>0</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cm="1">
        <f t="array" aca="1" ref="AC265" ca="1">INDIRECT($A$1&amp;AC$1&amp;$A265)</f>
        <v>0</v>
      </c>
      <c r="AD265" cm="1">
        <f t="array" aca="1" ref="AD265" ca="1">INDIRECT($A$1&amp;AD$1&amp;$A265)</f>
        <v>0</v>
      </c>
      <c r="AE265" cm="1">
        <f t="array" aca="1" ref="AE265" ca="1">INDIRECT($A$1&amp;AE$1&amp;$A265)</f>
        <v>0</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35"/>
        <v>0</v>
      </c>
      <c r="AN265">
        <f t="shared" ca="1" si="35"/>
        <v>0</v>
      </c>
      <c r="AO265">
        <f t="shared" ca="1" si="35"/>
        <v>0</v>
      </c>
      <c r="AP265">
        <f t="shared" ca="1" si="35"/>
        <v>0</v>
      </c>
      <c r="AQ265">
        <f t="shared" ca="1" si="35"/>
        <v>0</v>
      </c>
      <c r="AR265">
        <f t="shared" ca="1" si="35"/>
        <v>0</v>
      </c>
      <c r="AS265">
        <f t="shared" ca="1" si="35"/>
        <v>0</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0">
        <f t="shared" si="25"/>
        <v>251</v>
      </c>
      <c r="C266" cm="1">
        <f t="array" aca="1" ref="C266" ca="1">INDIRECT($A$1&amp;C$1&amp;$A266)</f>
        <v>0</v>
      </c>
      <c r="D266">
        <f t="shared" ca="1" si="37"/>
        <v>0</v>
      </c>
      <c r="E266">
        <f t="shared" ca="1" si="37"/>
        <v>0</v>
      </c>
      <c r="F266">
        <f t="shared" ca="1" si="37"/>
        <v>0</v>
      </c>
      <c r="G266">
        <f t="shared" ca="1" si="37"/>
        <v>0</v>
      </c>
      <c r="H266">
        <f t="shared" ca="1" si="37"/>
        <v>0</v>
      </c>
      <c r="I266">
        <f t="shared" ca="1" si="37"/>
        <v>0</v>
      </c>
      <c r="J266">
        <f t="shared" ca="1" si="37"/>
        <v>0</v>
      </c>
      <c r="K266">
        <f t="shared" ca="1" si="37"/>
        <v>0</v>
      </c>
      <c r="L266">
        <f t="shared" ca="1" si="37"/>
        <v>0</v>
      </c>
      <c r="M266">
        <f t="shared" ca="1" si="37"/>
        <v>0</v>
      </c>
      <c r="N266">
        <f t="shared" ca="1" si="37"/>
        <v>0</v>
      </c>
      <c r="P266" cm="1">
        <f t="array" aca="1" ref="P266" ca="1">INDIRECT($A$1&amp;P$1&amp;$A266)</f>
        <v>0</v>
      </c>
      <c r="Q266" cm="1">
        <f t="array" aca="1" ref="Q266" ca="1">INDIRECT($A$1&amp;Q$1&amp;$A266)</f>
        <v>0</v>
      </c>
      <c r="R266" cm="1">
        <f t="array" aca="1" ref="R266" ca="1">INDIRECT($A$1&amp;R$1&amp;$A266)</f>
        <v>0</v>
      </c>
      <c r="S266" cm="1">
        <f t="array" aca="1" ref="S266" ca="1">INDIRECT($A$1&amp;S$1&amp;$A266)</f>
        <v>0</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cm="1">
        <f t="array" aca="1" ref="AF266" ca="1">INDIRECT($A$1&amp;AF$1&amp;$A266)</f>
        <v>0</v>
      </c>
      <c r="AG266" cm="1">
        <f t="array" aca="1" ref="AG266" ca="1">INDIRECT($A$1&amp;AG$1&amp;$A266)</f>
        <v>0</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35"/>
        <v>0</v>
      </c>
      <c r="AN266">
        <f t="shared" ca="1" si="35"/>
        <v>0</v>
      </c>
      <c r="AO266">
        <f t="shared" ca="1" si="35"/>
        <v>0</v>
      </c>
      <c r="AP266">
        <f t="shared" ref="AP266:AS266" ca="1" si="38">IF(SUM(INDIRECT($A$1&amp;AP$1&amp;$A266),INDIRECT($A$1&amp;AP$2&amp;$A266),INDIRECT($A$1&amp;AP$3&amp;$A266),INDIRECT($A$1&amp;AP$4&amp;$A266),INDIRECT($A$1&amp;AP$5&amp;$A266),INDIRECT($A$1&amp;AP$6&amp;$A266),INDIRECT($A$1&amp;AP$7&amp;$A266))&gt;0,1,0)</f>
        <v>0</v>
      </c>
      <c r="AQ266">
        <f t="shared" ca="1" si="38"/>
        <v>0</v>
      </c>
      <c r="AR266">
        <f t="shared" ca="1" si="38"/>
        <v>0</v>
      </c>
      <c r="AS266">
        <f t="shared" ca="1" si="38"/>
        <v>0</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0">
        <f t="shared" si="25"/>
        <v>252</v>
      </c>
      <c r="C267" cm="1">
        <f t="array" aca="1" ref="C267" ca="1">INDIRECT($A$1&amp;C$1&amp;$A267)</f>
        <v>0</v>
      </c>
      <c r="D267">
        <f t="shared" ca="1" si="37"/>
        <v>0</v>
      </c>
      <c r="E267">
        <f t="shared" ca="1" si="37"/>
        <v>0</v>
      </c>
      <c r="F267">
        <f t="shared" ca="1" si="37"/>
        <v>0</v>
      </c>
      <c r="G267">
        <f t="shared" ca="1" si="37"/>
        <v>0</v>
      </c>
      <c r="H267">
        <f t="shared" ca="1" si="37"/>
        <v>0</v>
      </c>
      <c r="I267">
        <f t="shared" ca="1" si="37"/>
        <v>0</v>
      </c>
      <c r="J267">
        <f t="shared" ca="1" si="37"/>
        <v>0</v>
      </c>
      <c r="K267">
        <f t="shared" ca="1" si="37"/>
        <v>0</v>
      </c>
      <c r="L267">
        <f t="shared" ca="1" si="37"/>
        <v>0</v>
      </c>
      <c r="M267">
        <f t="shared" ca="1" si="37"/>
        <v>0</v>
      </c>
      <c r="N267">
        <f t="shared" ca="1" si="37"/>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cm="1">
        <f t="array" aca="1" ref="Y267" ca="1">INDIRECT($A$1&amp;Y$1&amp;$A267)</f>
        <v>0</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ref="AM267:AS274" ca="1" si="39">IF(SUM(INDIRECT($A$1&amp;AM$1&amp;$A267),INDIRECT($A$1&amp;AM$2&amp;$A267),INDIRECT($A$1&amp;AM$3&amp;$A267),INDIRECT($A$1&amp;AM$4&amp;$A267),INDIRECT($A$1&amp;AM$5&amp;$A267),INDIRECT($A$1&amp;AM$6&amp;$A267),INDIRECT($A$1&amp;AM$7&amp;$A267))&gt;0,1,0)</f>
        <v>0</v>
      </c>
      <c r="AN267">
        <f t="shared" ca="1" si="39"/>
        <v>0</v>
      </c>
      <c r="AO267">
        <f t="shared" ca="1" si="39"/>
        <v>0</v>
      </c>
      <c r="AP267">
        <f t="shared" ca="1" si="39"/>
        <v>0</v>
      </c>
      <c r="AQ267">
        <f t="shared" ca="1" si="39"/>
        <v>0</v>
      </c>
      <c r="AR267">
        <f t="shared" ca="1" si="39"/>
        <v>0</v>
      </c>
      <c r="AS267">
        <f t="shared" ca="1" si="39"/>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0">
        <f t="shared" si="25"/>
        <v>253</v>
      </c>
      <c r="C268" cm="1">
        <f t="array" aca="1" ref="C268" ca="1">INDIRECT($A$1&amp;C$1&amp;$A268)</f>
        <v>0</v>
      </c>
      <c r="D268">
        <f t="shared" ca="1" si="37"/>
        <v>0</v>
      </c>
      <c r="E268">
        <f t="shared" ca="1" si="37"/>
        <v>0</v>
      </c>
      <c r="F268">
        <f t="shared" ca="1" si="37"/>
        <v>0</v>
      </c>
      <c r="G268">
        <f t="shared" ca="1" si="37"/>
        <v>0</v>
      </c>
      <c r="H268">
        <f t="shared" ca="1" si="37"/>
        <v>0</v>
      </c>
      <c r="I268">
        <f t="shared" ca="1" si="37"/>
        <v>0</v>
      </c>
      <c r="J268">
        <f t="shared" ca="1" si="37"/>
        <v>0</v>
      </c>
      <c r="K268">
        <f t="shared" ca="1" si="37"/>
        <v>0</v>
      </c>
      <c r="L268">
        <f t="shared" ca="1" si="37"/>
        <v>0</v>
      </c>
      <c r="M268">
        <f t="shared" ca="1" si="37"/>
        <v>0</v>
      </c>
      <c r="N268">
        <f t="shared" ca="1" si="37"/>
        <v>0</v>
      </c>
      <c r="P268" cm="1">
        <f t="array" aca="1" ref="P268" ca="1">INDIRECT($A$1&amp;P$1&amp;$A268)</f>
        <v>0</v>
      </c>
      <c r="Q268" cm="1">
        <f t="array" aca="1" ref="Q268" ca="1">INDIRECT($A$1&amp;Q$1&amp;$A268)</f>
        <v>0</v>
      </c>
      <c r="R268" cm="1">
        <f t="array" aca="1" ref="R268" ca="1">INDIRECT($A$1&amp;R$1&amp;$A268)</f>
        <v>0</v>
      </c>
      <c r="S268" cm="1">
        <f t="array" aca="1" ref="S268" ca="1">INDIRECT($A$1&amp;S$1&amp;$A268)</f>
        <v>0</v>
      </c>
      <c r="T268" cm="1">
        <f t="array" aca="1" ref="T268" ca="1">INDIRECT($A$1&amp;T$1&amp;$A268)</f>
        <v>0</v>
      </c>
      <c r="U268" cm="1">
        <f t="array" aca="1" ref="U268" ca="1">INDIRECT($A$1&amp;U$1&amp;$A268)</f>
        <v>0</v>
      </c>
      <c r="V268" cm="1">
        <f t="array" aca="1" ref="V268" ca="1">INDIRECT($A$1&amp;V$1&amp;$A268)</f>
        <v>0</v>
      </c>
      <c r="W268" cm="1">
        <f t="array" aca="1" ref="W268" ca="1">INDIRECT($A$1&amp;W$1&amp;$A268)</f>
        <v>0</v>
      </c>
      <c r="X268" cm="1">
        <f t="array" aca="1" ref="X268" ca="1">INDIRECT($A$1&amp;X$1&amp;$A268)</f>
        <v>0</v>
      </c>
      <c r="Y268" cm="1">
        <f t="array" aca="1" ref="Y268" ca="1">INDIRECT($A$1&amp;Y$1&amp;$A268)</f>
        <v>0</v>
      </c>
      <c r="Z268" cm="1">
        <f t="array" aca="1" ref="Z268" ca="1">INDIRECT($A$1&amp;Z$1&amp;$A268)</f>
        <v>0</v>
      </c>
      <c r="AA268" cm="1">
        <f t="array" aca="1" ref="AA268" ca="1">INDIRECT($A$1&amp;AA$1&amp;$A268)</f>
        <v>0</v>
      </c>
      <c r="AB268" cm="1">
        <f t="array" aca="1" ref="AB268" ca="1">INDIRECT($A$1&amp;AB$1&amp;$A268)</f>
        <v>0</v>
      </c>
      <c r="AC268" cm="1">
        <f t="array" aca="1" ref="AC268" ca="1">INDIRECT($A$1&amp;AC$1&amp;$A268)</f>
        <v>0</v>
      </c>
      <c r="AD268" cm="1">
        <f t="array" aca="1" ref="AD268" ca="1">INDIRECT($A$1&amp;AD$1&amp;$A268)</f>
        <v>0</v>
      </c>
      <c r="AE268" cm="1">
        <f t="array" aca="1" ref="AE268" ca="1">INDIRECT($A$1&amp;AE$1&amp;$A268)</f>
        <v>0</v>
      </c>
      <c r="AF268" cm="1">
        <f t="array" aca="1" ref="AF268" ca="1">INDIRECT($A$1&amp;AF$1&amp;$A268)</f>
        <v>0</v>
      </c>
      <c r="AG268" cm="1">
        <f t="array" aca="1" ref="AG268" ca="1">INDIRECT($A$1&amp;AG$1&amp;$A268)</f>
        <v>0</v>
      </c>
      <c r="AH268" cm="1">
        <f t="array" aca="1" ref="AH268" ca="1">INDIRECT($A$1&amp;AH$1&amp;$A268)</f>
        <v>0</v>
      </c>
      <c r="AI268" cm="1">
        <f t="array" aca="1" ref="AI268" ca="1">INDIRECT($A$1&amp;AI$1&amp;$A268)</f>
        <v>0</v>
      </c>
      <c r="AJ268" cm="1">
        <f t="array" aca="1" ref="AJ268" ca="1">INDIRECT($A$1&amp;AJ$1&amp;$A268)</f>
        <v>0</v>
      </c>
      <c r="AK268" cm="1">
        <f t="array" aca="1" ref="AK268" ca="1">INDIRECT($A$1&amp;AK$1&amp;$A268)</f>
        <v>0</v>
      </c>
      <c r="AM268">
        <f t="shared" ca="1" si="39"/>
        <v>0</v>
      </c>
      <c r="AN268">
        <f t="shared" ca="1" si="39"/>
        <v>0</v>
      </c>
      <c r="AO268">
        <f t="shared" ca="1" si="39"/>
        <v>0</v>
      </c>
      <c r="AP268">
        <f t="shared" ca="1" si="39"/>
        <v>0</v>
      </c>
      <c r="AQ268">
        <f t="shared" ca="1" si="39"/>
        <v>0</v>
      </c>
      <c r="AR268">
        <f t="shared" ca="1" si="39"/>
        <v>0</v>
      </c>
      <c r="AS268">
        <f t="shared" ca="1" si="39"/>
        <v>0</v>
      </c>
      <c r="AU268" cm="1">
        <f t="array" aca="1" ref="AU268" ca="1">INDIRECT($A$1&amp;AU$1&amp;$A268)</f>
        <v>0</v>
      </c>
      <c r="AV268" cm="1">
        <f t="array" aca="1" ref="AV268" ca="1">INDIRECT($A$1&amp;AV$1&amp;$A268)</f>
        <v>0</v>
      </c>
      <c r="AW268" cm="1">
        <f t="array" aca="1" ref="AW268" ca="1">INDIRECT($A$1&amp;AW$1&amp;$A268)</f>
        <v>0</v>
      </c>
      <c r="AX268" cm="1">
        <f t="array" aca="1" ref="AX268" ca="1">INDIRECT($A$1&amp;AX$1&amp;$A268)</f>
        <v>0</v>
      </c>
      <c r="AY268" cm="1">
        <f t="array" aca="1" ref="AY268" ca="1">INDIRECT($A$1&amp;AY$1&amp;$A268)</f>
        <v>0</v>
      </c>
      <c r="AZ268" cm="1">
        <f t="array" aca="1" ref="AZ268" ca="1">INDIRECT($A$1&amp;AZ$1&amp;$A268)</f>
        <v>0</v>
      </c>
      <c r="BA268" cm="1">
        <f t="array" aca="1" ref="BA268" ca="1">INDIRECT($A$1&amp;BA$1&amp;$A268)</f>
        <v>0</v>
      </c>
      <c r="BB268" cm="1">
        <f t="array" aca="1" ref="BB268" ca="1">INDIRECT($A$1&amp;BB$1&amp;$A268)</f>
        <v>0</v>
      </c>
      <c r="BC268" cm="1">
        <f t="array" aca="1" ref="BC268" ca="1">INDIRECT($A$1&amp;BC$1&amp;$A268)</f>
        <v>0</v>
      </c>
      <c r="BD268" cm="1">
        <f t="array" aca="1" ref="BD268" ca="1">INDIRECT($A$1&amp;BD$1&amp;$A268)</f>
        <v>0</v>
      </c>
      <c r="BE268" cm="1">
        <f t="array" aca="1" ref="BE268" ca="1">INDIRECT($A$1&amp;BE$1&amp;$A268)</f>
        <v>0</v>
      </c>
      <c r="BF268" cm="1">
        <f t="array" aca="1" ref="BF268" ca="1">INDIRECT($A$1&amp;BF$1&amp;$A268)</f>
        <v>0</v>
      </c>
      <c r="BG268" cm="1">
        <f t="array" aca="1" ref="BG268" ca="1">INDIRECT($A$1&amp;BG$1&amp;$A268)</f>
        <v>0</v>
      </c>
      <c r="BH268" cm="1">
        <f t="array" aca="1" ref="BH268" ca="1">INDIRECT($A$1&amp;BH$1&amp;$A268)</f>
        <v>0</v>
      </c>
      <c r="BI268" cm="1">
        <f t="array" aca="1" ref="BI268" ca="1">INDIRECT($A$1&amp;BI$1&amp;$A268)</f>
        <v>0</v>
      </c>
      <c r="BJ268" cm="1">
        <f t="array" aca="1" ref="BJ268" ca="1">INDIRECT($A$1&amp;BJ$1&amp;$A268)</f>
        <v>0</v>
      </c>
      <c r="BK268" cm="1">
        <f t="array" aca="1" ref="BK268" ca="1">INDIRECT($A$1&amp;BK$1&amp;$A268)</f>
        <v>0</v>
      </c>
      <c r="BL268" cm="1">
        <f t="array" aca="1" ref="BL268" ca="1">INDIRECT($A$1&amp;BL$1&amp;$A268)</f>
        <v>0</v>
      </c>
      <c r="BM268" cm="1">
        <f t="array" aca="1" ref="BM268" ca="1">INDIRECT($A$1&amp;BM$1&amp;$A268)</f>
        <v>0</v>
      </c>
      <c r="BN268" cm="1">
        <f t="array" aca="1" ref="BN268" ca="1">INDIRECT($A$1&amp;BN$1&amp;$A268)</f>
        <v>0</v>
      </c>
      <c r="BO268" cm="1">
        <f t="array" aca="1" ref="BO268" ca="1">INDIRECT($A$1&amp;BO$1&amp;$A268)</f>
        <v>0</v>
      </c>
      <c r="BP268" cm="1">
        <f t="array" aca="1" ref="BP268" ca="1">INDIRECT($A$1&amp;BP$1&amp;$A268)</f>
        <v>0</v>
      </c>
      <c r="BQ268" cm="1">
        <f t="array" aca="1" ref="BQ268" ca="1">INDIRECT($A$1&amp;BQ$1&amp;$A268)</f>
        <v>0</v>
      </c>
      <c r="BR268" cm="1">
        <f t="array" aca="1" ref="BR268" ca="1">INDIRECT($A$1&amp;BR$1&amp;$A268)</f>
        <v>0</v>
      </c>
      <c r="BS268" cm="1">
        <f t="array" aca="1" ref="BS268" ca="1">INDIRECT($A$1&amp;BS$1&amp;$A268)</f>
        <v>0</v>
      </c>
      <c r="BT268" cm="1">
        <f t="array" aca="1" ref="BT268" ca="1">INDIRECT($A$1&amp;BT$1&amp;$A268)</f>
        <v>0</v>
      </c>
      <c r="BU268" cm="1">
        <f t="array" aca="1" ref="BU268" ca="1">INDIRECT($A$1&amp;BU$1&amp;$A268)</f>
        <v>0</v>
      </c>
    </row>
    <row r="269" spans="1:73" x14ac:dyDescent="0.35">
      <c r="A269" s="60">
        <f t="shared" si="25"/>
        <v>254</v>
      </c>
      <c r="C269" cm="1">
        <f t="array" aca="1" ref="C269" ca="1">INDIRECT($A$1&amp;C$1&amp;$A269)</f>
        <v>0</v>
      </c>
      <c r="D269">
        <f t="shared" ca="1" si="37"/>
        <v>0</v>
      </c>
      <c r="E269">
        <f t="shared" ca="1" si="37"/>
        <v>0</v>
      </c>
      <c r="F269">
        <f t="shared" ca="1" si="37"/>
        <v>0</v>
      </c>
      <c r="G269">
        <f t="shared" ca="1" si="37"/>
        <v>0</v>
      </c>
      <c r="H269">
        <f t="shared" ca="1" si="37"/>
        <v>0</v>
      </c>
      <c r="I269">
        <f t="shared" ca="1" si="37"/>
        <v>0</v>
      </c>
      <c r="J269">
        <f t="shared" ca="1" si="37"/>
        <v>0</v>
      </c>
      <c r="K269">
        <f t="shared" ca="1" si="37"/>
        <v>0</v>
      </c>
      <c r="L269">
        <f t="shared" ca="1" si="37"/>
        <v>0</v>
      </c>
      <c r="M269">
        <f t="shared" ca="1" si="37"/>
        <v>0</v>
      </c>
      <c r="N269">
        <f t="shared" ca="1" si="37"/>
        <v>0</v>
      </c>
      <c r="P269" cm="1">
        <f t="array" aca="1" ref="P269" ca="1">INDIRECT($A$1&amp;P$1&amp;$A269)</f>
        <v>0</v>
      </c>
      <c r="Q269" cm="1">
        <f t="array" aca="1" ref="Q269" ca="1">INDIRECT($A$1&amp;Q$1&amp;$A269)</f>
        <v>0</v>
      </c>
      <c r="R269" cm="1">
        <f t="array" aca="1" ref="R269" ca="1">INDIRECT($A$1&amp;R$1&amp;$A269)</f>
        <v>0</v>
      </c>
      <c r="S269" cm="1">
        <f t="array" aca="1" ref="S269" ca="1">INDIRECT($A$1&amp;S$1&amp;$A269)</f>
        <v>0</v>
      </c>
      <c r="T269" cm="1">
        <f t="array" aca="1" ref="T269" ca="1">INDIRECT($A$1&amp;T$1&amp;$A269)</f>
        <v>0</v>
      </c>
      <c r="U269" cm="1">
        <f t="array" aca="1" ref="U269" ca="1">INDIRECT($A$1&amp;U$1&amp;$A269)</f>
        <v>0</v>
      </c>
      <c r="V269" cm="1">
        <f t="array" aca="1" ref="V269" ca="1">INDIRECT($A$1&amp;V$1&amp;$A269)</f>
        <v>0</v>
      </c>
      <c r="W269" cm="1">
        <f t="array" aca="1" ref="W269" ca="1">INDIRECT($A$1&amp;W$1&amp;$A269)</f>
        <v>0</v>
      </c>
      <c r="X269" cm="1">
        <f t="array" aca="1" ref="X269" ca="1">INDIRECT($A$1&amp;X$1&amp;$A269)</f>
        <v>0</v>
      </c>
      <c r="Y269" cm="1">
        <f t="array" aca="1" ref="Y269" ca="1">INDIRECT($A$1&amp;Y$1&amp;$A269)</f>
        <v>0</v>
      </c>
      <c r="Z269" cm="1">
        <f t="array" aca="1" ref="Z269" ca="1">INDIRECT($A$1&amp;Z$1&amp;$A269)</f>
        <v>0</v>
      </c>
      <c r="AA269" cm="1">
        <f t="array" aca="1" ref="AA269" ca="1">INDIRECT($A$1&amp;AA$1&amp;$A269)</f>
        <v>0</v>
      </c>
      <c r="AB269" cm="1">
        <f t="array" aca="1" ref="AB269" ca="1">INDIRECT($A$1&amp;AB$1&amp;$A269)</f>
        <v>0</v>
      </c>
      <c r="AC269" cm="1">
        <f t="array" aca="1" ref="AC269" ca="1">INDIRECT($A$1&amp;AC$1&amp;$A269)</f>
        <v>0</v>
      </c>
      <c r="AD269" cm="1">
        <f t="array" aca="1" ref="AD269" ca="1">INDIRECT($A$1&amp;AD$1&amp;$A269)</f>
        <v>0</v>
      </c>
      <c r="AE269" cm="1">
        <f t="array" aca="1" ref="AE269" ca="1">INDIRECT($A$1&amp;AE$1&amp;$A269)</f>
        <v>0</v>
      </c>
      <c r="AF269" cm="1">
        <f t="array" aca="1" ref="AF269" ca="1">INDIRECT($A$1&amp;AF$1&amp;$A269)</f>
        <v>0</v>
      </c>
      <c r="AG269" cm="1">
        <f t="array" aca="1" ref="AG269" ca="1">INDIRECT($A$1&amp;AG$1&amp;$A269)</f>
        <v>0</v>
      </c>
      <c r="AH269" cm="1">
        <f t="array" aca="1" ref="AH269" ca="1">INDIRECT($A$1&amp;AH$1&amp;$A269)</f>
        <v>0</v>
      </c>
      <c r="AI269" cm="1">
        <f t="array" aca="1" ref="AI269" ca="1">INDIRECT($A$1&amp;AI$1&amp;$A269)</f>
        <v>0</v>
      </c>
      <c r="AJ269" cm="1">
        <f t="array" aca="1" ref="AJ269" ca="1">INDIRECT($A$1&amp;AJ$1&amp;$A269)</f>
        <v>0</v>
      </c>
      <c r="AK269" cm="1">
        <f t="array" aca="1" ref="AK269" ca="1">INDIRECT($A$1&amp;AK$1&amp;$A269)</f>
        <v>0</v>
      </c>
      <c r="AM269">
        <f t="shared" ca="1" si="39"/>
        <v>0</v>
      </c>
      <c r="AN269">
        <f t="shared" ca="1" si="39"/>
        <v>0</v>
      </c>
      <c r="AO269">
        <f t="shared" ca="1" si="39"/>
        <v>0</v>
      </c>
      <c r="AP269">
        <f t="shared" ca="1" si="39"/>
        <v>0</v>
      </c>
      <c r="AQ269">
        <f t="shared" ca="1" si="39"/>
        <v>0</v>
      </c>
      <c r="AR269">
        <f t="shared" ca="1" si="39"/>
        <v>0</v>
      </c>
      <c r="AS269">
        <f t="shared" ca="1" si="39"/>
        <v>0</v>
      </c>
      <c r="AU269" cm="1">
        <f t="array" aca="1" ref="AU269" ca="1">INDIRECT($A$1&amp;AU$1&amp;$A269)</f>
        <v>0</v>
      </c>
      <c r="AV269" cm="1">
        <f t="array" aca="1" ref="AV269" ca="1">INDIRECT($A$1&amp;AV$1&amp;$A269)</f>
        <v>0</v>
      </c>
      <c r="AW269" cm="1">
        <f t="array" aca="1" ref="AW269" ca="1">INDIRECT($A$1&amp;AW$1&amp;$A269)</f>
        <v>0</v>
      </c>
      <c r="AX269" cm="1">
        <f t="array" aca="1" ref="AX269" ca="1">INDIRECT($A$1&amp;AX$1&amp;$A269)</f>
        <v>0</v>
      </c>
      <c r="AY269" cm="1">
        <f t="array" aca="1" ref="AY269" ca="1">INDIRECT($A$1&amp;AY$1&amp;$A269)</f>
        <v>0</v>
      </c>
      <c r="AZ269" cm="1">
        <f t="array" aca="1" ref="AZ269" ca="1">INDIRECT($A$1&amp;AZ$1&amp;$A269)</f>
        <v>0</v>
      </c>
      <c r="BA269" cm="1">
        <f t="array" aca="1" ref="BA269" ca="1">INDIRECT($A$1&amp;BA$1&amp;$A269)</f>
        <v>0</v>
      </c>
      <c r="BB269" cm="1">
        <f t="array" aca="1" ref="BB269" ca="1">INDIRECT($A$1&amp;BB$1&amp;$A269)</f>
        <v>0</v>
      </c>
      <c r="BC269" cm="1">
        <f t="array" aca="1" ref="BC269" ca="1">INDIRECT($A$1&amp;BC$1&amp;$A269)</f>
        <v>0</v>
      </c>
      <c r="BD269" cm="1">
        <f t="array" aca="1" ref="BD269" ca="1">INDIRECT($A$1&amp;BD$1&amp;$A269)</f>
        <v>0</v>
      </c>
      <c r="BE269" cm="1">
        <f t="array" aca="1" ref="BE269" ca="1">INDIRECT($A$1&amp;BE$1&amp;$A269)</f>
        <v>0</v>
      </c>
      <c r="BF269" cm="1">
        <f t="array" aca="1" ref="BF269" ca="1">INDIRECT($A$1&amp;BF$1&amp;$A269)</f>
        <v>0</v>
      </c>
      <c r="BG269" cm="1">
        <f t="array" aca="1" ref="BG269" ca="1">INDIRECT($A$1&amp;BG$1&amp;$A269)</f>
        <v>0</v>
      </c>
      <c r="BH269" cm="1">
        <f t="array" aca="1" ref="BH269" ca="1">INDIRECT($A$1&amp;BH$1&amp;$A269)</f>
        <v>0</v>
      </c>
      <c r="BI269" cm="1">
        <f t="array" aca="1" ref="BI269" ca="1">INDIRECT($A$1&amp;BI$1&amp;$A269)</f>
        <v>0</v>
      </c>
      <c r="BJ269" cm="1">
        <f t="array" aca="1" ref="BJ269" ca="1">INDIRECT($A$1&amp;BJ$1&amp;$A269)</f>
        <v>0</v>
      </c>
      <c r="BK269" cm="1">
        <f t="array" aca="1" ref="BK269" ca="1">INDIRECT($A$1&amp;BK$1&amp;$A269)</f>
        <v>0</v>
      </c>
      <c r="BL269" cm="1">
        <f t="array" aca="1" ref="BL269" ca="1">INDIRECT($A$1&amp;BL$1&amp;$A269)</f>
        <v>0</v>
      </c>
      <c r="BM269" cm="1">
        <f t="array" aca="1" ref="BM269" ca="1">INDIRECT($A$1&amp;BM$1&amp;$A269)</f>
        <v>0</v>
      </c>
      <c r="BN269" cm="1">
        <f t="array" aca="1" ref="BN269" ca="1">INDIRECT($A$1&amp;BN$1&amp;$A269)</f>
        <v>0</v>
      </c>
      <c r="BO269" cm="1">
        <f t="array" aca="1" ref="BO269" ca="1">INDIRECT($A$1&amp;BO$1&amp;$A269)</f>
        <v>0</v>
      </c>
      <c r="BP269" cm="1">
        <f t="array" aca="1" ref="BP269" ca="1">INDIRECT($A$1&amp;BP$1&amp;$A269)</f>
        <v>0</v>
      </c>
      <c r="BQ269" cm="1">
        <f t="array" aca="1" ref="BQ269" ca="1">INDIRECT($A$1&amp;BQ$1&amp;$A269)</f>
        <v>0</v>
      </c>
      <c r="BR269" cm="1">
        <f t="array" aca="1" ref="BR269" ca="1">INDIRECT($A$1&amp;BR$1&amp;$A269)</f>
        <v>0</v>
      </c>
      <c r="BS269" cm="1">
        <f t="array" aca="1" ref="BS269" ca="1">INDIRECT($A$1&amp;BS$1&amp;$A269)</f>
        <v>0</v>
      </c>
      <c r="BT269" cm="1">
        <f t="array" aca="1" ref="BT269" ca="1">INDIRECT($A$1&amp;BT$1&amp;$A269)</f>
        <v>0</v>
      </c>
      <c r="BU269" cm="1">
        <f t="array" aca="1" ref="BU269" ca="1">INDIRECT($A$1&amp;BU$1&amp;$A269)</f>
        <v>0</v>
      </c>
    </row>
    <row r="270" spans="1:73" x14ac:dyDescent="0.35">
      <c r="A270" s="60">
        <f t="shared" si="25"/>
        <v>255</v>
      </c>
      <c r="C270" cm="1">
        <f t="array" aca="1" ref="C270" ca="1">INDIRECT($A$1&amp;C$1&amp;$A270)</f>
        <v>0</v>
      </c>
      <c r="D270">
        <f t="shared" ca="1" si="37"/>
        <v>0</v>
      </c>
      <c r="E270">
        <f t="shared" ca="1" si="37"/>
        <v>0</v>
      </c>
      <c r="F270">
        <f t="shared" ca="1" si="37"/>
        <v>0</v>
      </c>
      <c r="G270">
        <f t="shared" ca="1" si="37"/>
        <v>0</v>
      </c>
      <c r="H270">
        <f t="shared" ca="1" si="37"/>
        <v>0</v>
      </c>
      <c r="I270">
        <f t="shared" ca="1" si="37"/>
        <v>0</v>
      </c>
      <c r="J270">
        <f t="shared" ca="1" si="37"/>
        <v>0</v>
      </c>
      <c r="K270">
        <f t="shared" ca="1" si="37"/>
        <v>0</v>
      </c>
      <c r="L270">
        <f t="shared" ca="1" si="37"/>
        <v>0</v>
      </c>
      <c r="M270">
        <f t="shared" ca="1" si="37"/>
        <v>0</v>
      </c>
      <c r="N270">
        <f t="shared" ca="1" si="37"/>
        <v>0</v>
      </c>
      <c r="P270" cm="1">
        <f t="array" aca="1" ref="P270" ca="1">INDIRECT($A$1&amp;P$1&amp;$A270)</f>
        <v>0</v>
      </c>
      <c r="Q270" cm="1">
        <f t="array" aca="1" ref="Q270" ca="1">INDIRECT($A$1&amp;Q$1&amp;$A270)</f>
        <v>0</v>
      </c>
      <c r="R270" cm="1">
        <f t="array" aca="1" ref="R270" ca="1">INDIRECT($A$1&amp;R$1&amp;$A270)</f>
        <v>0</v>
      </c>
      <c r="S270" cm="1">
        <f t="array" aca="1" ref="S270" ca="1">INDIRECT($A$1&amp;S$1&amp;$A270)</f>
        <v>0</v>
      </c>
      <c r="T270" cm="1">
        <f t="array" aca="1" ref="T270" ca="1">INDIRECT($A$1&amp;T$1&amp;$A270)</f>
        <v>0</v>
      </c>
      <c r="U270" cm="1">
        <f t="array" aca="1" ref="U270" ca="1">INDIRECT($A$1&amp;U$1&amp;$A270)</f>
        <v>0</v>
      </c>
      <c r="V270" cm="1">
        <f t="array" aca="1" ref="V270" ca="1">INDIRECT($A$1&amp;V$1&amp;$A270)</f>
        <v>0</v>
      </c>
      <c r="W270" cm="1">
        <f t="array" aca="1" ref="W270" ca="1">INDIRECT($A$1&amp;W$1&amp;$A270)</f>
        <v>0</v>
      </c>
      <c r="X270" cm="1">
        <f t="array" aca="1" ref="X270" ca="1">INDIRECT($A$1&amp;X$1&amp;$A270)</f>
        <v>0</v>
      </c>
      <c r="Y270" cm="1">
        <f t="array" aca="1" ref="Y270" ca="1">INDIRECT($A$1&amp;Y$1&amp;$A270)</f>
        <v>0</v>
      </c>
      <c r="Z270" cm="1">
        <f t="array" aca="1" ref="Z270" ca="1">INDIRECT($A$1&amp;Z$1&amp;$A270)</f>
        <v>0</v>
      </c>
      <c r="AA270" cm="1">
        <f t="array" aca="1" ref="AA270" ca="1">INDIRECT($A$1&amp;AA$1&amp;$A270)</f>
        <v>0</v>
      </c>
      <c r="AB270" cm="1">
        <f t="array" aca="1" ref="AB270" ca="1">INDIRECT($A$1&amp;AB$1&amp;$A270)</f>
        <v>0</v>
      </c>
      <c r="AC270" cm="1">
        <f t="array" aca="1" ref="AC270" ca="1">INDIRECT($A$1&amp;AC$1&amp;$A270)</f>
        <v>0</v>
      </c>
      <c r="AD270" cm="1">
        <f t="array" aca="1" ref="AD270" ca="1">INDIRECT($A$1&amp;AD$1&amp;$A270)</f>
        <v>0</v>
      </c>
      <c r="AE270" cm="1">
        <f t="array" aca="1" ref="AE270" ca="1">INDIRECT($A$1&amp;AE$1&amp;$A270)</f>
        <v>0</v>
      </c>
      <c r="AF270" cm="1">
        <f t="array" aca="1" ref="AF270" ca="1">INDIRECT($A$1&amp;AF$1&amp;$A270)</f>
        <v>0</v>
      </c>
      <c r="AG270" cm="1">
        <f t="array" aca="1" ref="AG270" ca="1">INDIRECT($A$1&amp;AG$1&amp;$A270)</f>
        <v>0</v>
      </c>
      <c r="AH270" cm="1">
        <f t="array" aca="1" ref="AH270" ca="1">INDIRECT($A$1&amp;AH$1&amp;$A270)</f>
        <v>0</v>
      </c>
      <c r="AI270" cm="1">
        <f t="array" aca="1" ref="AI270" ca="1">INDIRECT($A$1&amp;AI$1&amp;$A270)</f>
        <v>0</v>
      </c>
      <c r="AJ270" cm="1">
        <f t="array" aca="1" ref="AJ270" ca="1">INDIRECT($A$1&amp;AJ$1&amp;$A270)</f>
        <v>0</v>
      </c>
      <c r="AK270" cm="1">
        <f t="array" aca="1" ref="AK270" ca="1">INDIRECT($A$1&amp;AK$1&amp;$A270)</f>
        <v>0</v>
      </c>
      <c r="AM270">
        <f t="shared" ca="1" si="39"/>
        <v>0</v>
      </c>
      <c r="AN270">
        <f t="shared" ca="1" si="39"/>
        <v>0</v>
      </c>
      <c r="AO270">
        <f t="shared" ca="1" si="39"/>
        <v>0</v>
      </c>
      <c r="AP270">
        <f t="shared" ca="1" si="39"/>
        <v>0</v>
      </c>
      <c r="AQ270">
        <f t="shared" ca="1" si="39"/>
        <v>0</v>
      </c>
      <c r="AR270">
        <f t="shared" ca="1" si="39"/>
        <v>0</v>
      </c>
      <c r="AS270">
        <f t="shared" ca="1" si="39"/>
        <v>0</v>
      </c>
      <c r="AU270" cm="1">
        <f t="array" aca="1" ref="AU270" ca="1">INDIRECT($A$1&amp;AU$1&amp;$A270)</f>
        <v>0</v>
      </c>
      <c r="AV270" cm="1">
        <f t="array" aca="1" ref="AV270" ca="1">INDIRECT($A$1&amp;AV$1&amp;$A270)</f>
        <v>0</v>
      </c>
      <c r="AW270" cm="1">
        <f t="array" aca="1" ref="AW270" ca="1">INDIRECT($A$1&amp;AW$1&amp;$A270)</f>
        <v>0</v>
      </c>
      <c r="AX270" cm="1">
        <f t="array" aca="1" ref="AX270" ca="1">INDIRECT($A$1&amp;AX$1&amp;$A270)</f>
        <v>0</v>
      </c>
      <c r="AY270" cm="1">
        <f t="array" aca="1" ref="AY270" ca="1">INDIRECT($A$1&amp;AY$1&amp;$A270)</f>
        <v>0</v>
      </c>
      <c r="AZ270" cm="1">
        <f t="array" aca="1" ref="AZ270" ca="1">INDIRECT($A$1&amp;AZ$1&amp;$A270)</f>
        <v>0</v>
      </c>
      <c r="BA270" cm="1">
        <f t="array" aca="1" ref="BA270" ca="1">INDIRECT($A$1&amp;BA$1&amp;$A270)</f>
        <v>0</v>
      </c>
      <c r="BB270" cm="1">
        <f t="array" aca="1" ref="BB270" ca="1">INDIRECT($A$1&amp;BB$1&amp;$A270)</f>
        <v>0</v>
      </c>
      <c r="BC270" cm="1">
        <f t="array" aca="1" ref="BC270" ca="1">INDIRECT($A$1&amp;BC$1&amp;$A270)</f>
        <v>0</v>
      </c>
      <c r="BD270" cm="1">
        <f t="array" aca="1" ref="BD270" ca="1">INDIRECT($A$1&amp;BD$1&amp;$A270)</f>
        <v>0</v>
      </c>
      <c r="BE270" cm="1">
        <f t="array" aca="1" ref="BE270" ca="1">INDIRECT($A$1&amp;BE$1&amp;$A270)</f>
        <v>0</v>
      </c>
      <c r="BF270" cm="1">
        <f t="array" aca="1" ref="BF270" ca="1">INDIRECT($A$1&amp;BF$1&amp;$A270)</f>
        <v>0</v>
      </c>
      <c r="BG270" cm="1">
        <f t="array" aca="1" ref="BG270" ca="1">INDIRECT($A$1&amp;BG$1&amp;$A270)</f>
        <v>0</v>
      </c>
      <c r="BH270" cm="1">
        <f t="array" aca="1" ref="BH270" ca="1">INDIRECT($A$1&amp;BH$1&amp;$A270)</f>
        <v>0</v>
      </c>
      <c r="BI270" cm="1">
        <f t="array" aca="1" ref="BI270" ca="1">INDIRECT($A$1&amp;BI$1&amp;$A270)</f>
        <v>0</v>
      </c>
      <c r="BJ270" cm="1">
        <f t="array" aca="1" ref="BJ270" ca="1">INDIRECT($A$1&amp;BJ$1&amp;$A270)</f>
        <v>0</v>
      </c>
      <c r="BK270" cm="1">
        <f t="array" aca="1" ref="BK270" ca="1">INDIRECT($A$1&amp;BK$1&amp;$A270)</f>
        <v>0</v>
      </c>
      <c r="BL270" cm="1">
        <f t="array" aca="1" ref="BL270" ca="1">INDIRECT($A$1&amp;BL$1&amp;$A270)</f>
        <v>0</v>
      </c>
      <c r="BM270" cm="1">
        <f t="array" aca="1" ref="BM270" ca="1">INDIRECT($A$1&amp;BM$1&amp;$A270)</f>
        <v>0</v>
      </c>
      <c r="BN270" cm="1">
        <f t="array" aca="1" ref="BN270" ca="1">INDIRECT($A$1&amp;BN$1&amp;$A270)</f>
        <v>0</v>
      </c>
      <c r="BO270" cm="1">
        <f t="array" aca="1" ref="BO270" ca="1">INDIRECT($A$1&amp;BO$1&amp;$A270)</f>
        <v>0</v>
      </c>
      <c r="BP270" cm="1">
        <f t="array" aca="1" ref="BP270" ca="1">INDIRECT($A$1&amp;BP$1&amp;$A270)</f>
        <v>0</v>
      </c>
      <c r="BQ270" cm="1">
        <f t="array" aca="1" ref="BQ270" ca="1">INDIRECT($A$1&amp;BQ$1&amp;$A270)</f>
        <v>0</v>
      </c>
      <c r="BR270" cm="1">
        <f t="array" aca="1" ref="BR270" ca="1">INDIRECT($A$1&amp;BR$1&amp;$A270)</f>
        <v>0</v>
      </c>
      <c r="BS270" cm="1">
        <f t="array" aca="1" ref="BS270" ca="1">INDIRECT($A$1&amp;BS$1&amp;$A270)</f>
        <v>0</v>
      </c>
      <c r="BT270" cm="1">
        <f t="array" aca="1" ref="BT270" ca="1">INDIRECT($A$1&amp;BT$1&amp;$A270)</f>
        <v>0</v>
      </c>
      <c r="BU270" cm="1">
        <f t="array" aca="1" ref="BU270" ca="1">INDIRECT($A$1&amp;BU$1&amp;$A270)</f>
        <v>0</v>
      </c>
    </row>
    <row r="271" spans="1:73" x14ac:dyDescent="0.35">
      <c r="A271" s="60">
        <f t="shared" si="25"/>
        <v>256</v>
      </c>
      <c r="C271" cm="1">
        <f t="array" aca="1" ref="C271" ca="1">INDIRECT($A$1&amp;C$1&amp;$A271)</f>
        <v>0</v>
      </c>
      <c r="D271">
        <f t="shared" ca="1" si="37"/>
        <v>0</v>
      </c>
      <c r="E271">
        <f t="shared" ca="1" si="37"/>
        <v>0</v>
      </c>
      <c r="F271">
        <f t="shared" ref="F271:N271" ca="1" si="40">IF(SUM(INDIRECT($A$1&amp;F$1&amp;$A271),INDIRECT($A$1&amp;F$2&amp;$A271),INDIRECT($A$1&amp;F$3&amp;$A271))&gt;0,1,0)</f>
        <v>0</v>
      </c>
      <c r="G271">
        <f t="shared" ca="1" si="40"/>
        <v>0</v>
      </c>
      <c r="H271">
        <f t="shared" ca="1" si="40"/>
        <v>0</v>
      </c>
      <c r="I271">
        <f t="shared" ca="1" si="40"/>
        <v>0</v>
      </c>
      <c r="J271">
        <f t="shared" ca="1" si="40"/>
        <v>0</v>
      </c>
      <c r="K271">
        <f t="shared" ca="1" si="40"/>
        <v>0</v>
      </c>
      <c r="L271">
        <f t="shared" ca="1" si="40"/>
        <v>0</v>
      </c>
      <c r="M271">
        <f t="shared" ca="1" si="40"/>
        <v>0</v>
      </c>
      <c r="N271">
        <f t="shared" ca="1" si="40"/>
        <v>0</v>
      </c>
      <c r="P271" cm="1">
        <f t="array" aca="1" ref="P271" ca="1">INDIRECT($A$1&amp;P$1&amp;$A271)</f>
        <v>0</v>
      </c>
      <c r="Q271" cm="1">
        <f t="array" aca="1" ref="Q271" ca="1">INDIRECT($A$1&amp;Q$1&amp;$A271)</f>
        <v>0</v>
      </c>
      <c r="R271" cm="1">
        <f t="array" aca="1" ref="R271" ca="1">INDIRECT($A$1&amp;R$1&amp;$A271)</f>
        <v>0</v>
      </c>
      <c r="S271" cm="1">
        <f t="array" aca="1" ref="S271" ca="1">INDIRECT($A$1&amp;S$1&amp;$A271)</f>
        <v>0</v>
      </c>
      <c r="T271" cm="1">
        <f t="array" aca="1" ref="T271" ca="1">INDIRECT($A$1&amp;T$1&amp;$A271)</f>
        <v>0</v>
      </c>
      <c r="U271" cm="1">
        <f t="array" aca="1" ref="U271" ca="1">INDIRECT($A$1&amp;U$1&amp;$A271)</f>
        <v>0</v>
      </c>
      <c r="V271" cm="1">
        <f t="array" aca="1" ref="V271" ca="1">INDIRECT($A$1&amp;V$1&amp;$A271)</f>
        <v>0</v>
      </c>
      <c r="W271" cm="1">
        <f t="array" aca="1" ref="W271" ca="1">INDIRECT($A$1&amp;W$1&amp;$A271)</f>
        <v>0</v>
      </c>
      <c r="X271" cm="1">
        <f t="array" aca="1" ref="X271" ca="1">INDIRECT($A$1&amp;X$1&amp;$A271)</f>
        <v>0</v>
      </c>
      <c r="Y271" cm="1">
        <f t="array" aca="1" ref="Y271" ca="1">INDIRECT($A$1&amp;Y$1&amp;$A271)</f>
        <v>0</v>
      </c>
      <c r="Z271" cm="1">
        <f t="array" aca="1" ref="Z271" ca="1">INDIRECT($A$1&amp;Z$1&amp;$A271)</f>
        <v>0</v>
      </c>
      <c r="AA271" cm="1">
        <f t="array" aca="1" ref="AA271" ca="1">INDIRECT($A$1&amp;AA$1&amp;$A271)</f>
        <v>0</v>
      </c>
      <c r="AB271" cm="1">
        <f t="array" aca="1" ref="AB271" ca="1">INDIRECT($A$1&amp;AB$1&amp;$A271)</f>
        <v>0</v>
      </c>
      <c r="AC271" cm="1">
        <f t="array" aca="1" ref="AC271" ca="1">INDIRECT($A$1&amp;AC$1&amp;$A271)</f>
        <v>0</v>
      </c>
      <c r="AD271" cm="1">
        <f t="array" aca="1" ref="AD271" ca="1">INDIRECT($A$1&amp;AD$1&amp;$A271)</f>
        <v>0</v>
      </c>
      <c r="AE271" cm="1">
        <f t="array" aca="1" ref="AE271" ca="1">INDIRECT($A$1&amp;AE$1&amp;$A271)</f>
        <v>0</v>
      </c>
      <c r="AF271" cm="1">
        <f t="array" aca="1" ref="AF271" ca="1">INDIRECT($A$1&amp;AF$1&amp;$A271)</f>
        <v>0</v>
      </c>
      <c r="AG271" cm="1">
        <f t="array" aca="1" ref="AG271" ca="1">INDIRECT($A$1&amp;AG$1&amp;$A271)</f>
        <v>0</v>
      </c>
      <c r="AH271" cm="1">
        <f t="array" aca="1" ref="AH271" ca="1">INDIRECT($A$1&amp;AH$1&amp;$A271)</f>
        <v>0</v>
      </c>
      <c r="AI271" cm="1">
        <f t="array" aca="1" ref="AI271" ca="1">INDIRECT($A$1&amp;AI$1&amp;$A271)</f>
        <v>0</v>
      </c>
      <c r="AJ271" cm="1">
        <f t="array" aca="1" ref="AJ271" ca="1">INDIRECT($A$1&amp;AJ$1&amp;$A271)</f>
        <v>0</v>
      </c>
      <c r="AK271" cm="1">
        <f t="array" aca="1" ref="AK271" ca="1">INDIRECT($A$1&amp;AK$1&amp;$A271)</f>
        <v>0</v>
      </c>
      <c r="AM271">
        <f t="shared" ca="1" si="39"/>
        <v>0</v>
      </c>
      <c r="AN271">
        <f t="shared" ca="1" si="39"/>
        <v>0</v>
      </c>
      <c r="AO271">
        <f t="shared" ca="1" si="39"/>
        <v>0</v>
      </c>
      <c r="AP271">
        <f t="shared" ca="1" si="39"/>
        <v>0</v>
      </c>
      <c r="AQ271">
        <f t="shared" ca="1" si="39"/>
        <v>0</v>
      </c>
      <c r="AR271">
        <f t="shared" ca="1" si="39"/>
        <v>0</v>
      </c>
      <c r="AS271">
        <f t="shared" ca="1" si="39"/>
        <v>0</v>
      </c>
      <c r="AU271" cm="1">
        <f t="array" aca="1" ref="AU271" ca="1">INDIRECT($A$1&amp;AU$1&amp;$A271)</f>
        <v>0</v>
      </c>
      <c r="AV271" cm="1">
        <f t="array" aca="1" ref="AV271" ca="1">INDIRECT($A$1&amp;AV$1&amp;$A271)</f>
        <v>0</v>
      </c>
      <c r="AW271" cm="1">
        <f t="array" aca="1" ref="AW271" ca="1">INDIRECT($A$1&amp;AW$1&amp;$A271)</f>
        <v>0</v>
      </c>
      <c r="AX271" cm="1">
        <f t="array" aca="1" ref="AX271" ca="1">INDIRECT($A$1&amp;AX$1&amp;$A271)</f>
        <v>0</v>
      </c>
      <c r="AY271" cm="1">
        <f t="array" aca="1" ref="AY271" ca="1">INDIRECT($A$1&amp;AY$1&amp;$A271)</f>
        <v>0</v>
      </c>
      <c r="AZ271" cm="1">
        <f t="array" aca="1" ref="AZ271" ca="1">INDIRECT($A$1&amp;AZ$1&amp;$A271)</f>
        <v>0</v>
      </c>
      <c r="BA271" cm="1">
        <f t="array" aca="1" ref="BA271" ca="1">INDIRECT($A$1&amp;BA$1&amp;$A271)</f>
        <v>0</v>
      </c>
      <c r="BB271" cm="1">
        <f t="array" aca="1" ref="BB271" ca="1">INDIRECT($A$1&amp;BB$1&amp;$A271)</f>
        <v>0</v>
      </c>
      <c r="BC271" cm="1">
        <f t="array" aca="1" ref="BC271" ca="1">INDIRECT($A$1&amp;BC$1&amp;$A271)</f>
        <v>0</v>
      </c>
      <c r="BD271" cm="1">
        <f t="array" aca="1" ref="BD271" ca="1">INDIRECT($A$1&amp;BD$1&amp;$A271)</f>
        <v>0</v>
      </c>
      <c r="BE271" cm="1">
        <f t="array" aca="1" ref="BE271" ca="1">INDIRECT($A$1&amp;BE$1&amp;$A271)</f>
        <v>0</v>
      </c>
      <c r="BF271" cm="1">
        <f t="array" aca="1" ref="BF271" ca="1">INDIRECT($A$1&amp;BF$1&amp;$A271)</f>
        <v>0</v>
      </c>
      <c r="BG271" cm="1">
        <f t="array" aca="1" ref="BG271" ca="1">INDIRECT($A$1&amp;BG$1&amp;$A271)</f>
        <v>0</v>
      </c>
      <c r="BH271" cm="1">
        <f t="array" aca="1" ref="BH271" ca="1">INDIRECT($A$1&amp;BH$1&amp;$A271)</f>
        <v>0</v>
      </c>
      <c r="BI271" cm="1">
        <f t="array" aca="1" ref="BI271" ca="1">INDIRECT($A$1&amp;BI$1&amp;$A271)</f>
        <v>0</v>
      </c>
      <c r="BJ271" cm="1">
        <f t="array" aca="1" ref="BJ271" ca="1">INDIRECT($A$1&amp;BJ$1&amp;$A271)</f>
        <v>0</v>
      </c>
      <c r="BK271" cm="1">
        <f t="array" aca="1" ref="BK271" ca="1">INDIRECT($A$1&amp;BK$1&amp;$A271)</f>
        <v>0</v>
      </c>
      <c r="BL271" cm="1">
        <f t="array" aca="1" ref="BL271" ca="1">INDIRECT($A$1&amp;BL$1&amp;$A271)</f>
        <v>0</v>
      </c>
      <c r="BM271" cm="1">
        <f t="array" aca="1" ref="BM271" ca="1">INDIRECT($A$1&amp;BM$1&amp;$A271)</f>
        <v>0</v>
      </c>
      <c r="BN271" cm="1">
        <f t="array" aca="1" ref="BN271" ca="1">INDIRECT($A$1&amp;BN$1&amp;$A271)</f>
        <v>0</v>
      </c>
      <c r="BO271" cm="1">
        <f t="array" aca="1" ref="BO271" ca="1">INDIRECT($A$1&amp;BO$1&amp;$A271)</f>
        <v>0</v>
      </c>
      <c r="BP271" cm="1">
        <f t="array" aca="1" ref="BP271" ca="1">INDIRECT($A$1&amp;BP$1&amp;$A271)</f>
        <v>0</v>
      </c>
      <c r="BQ271" cm="1">
        <f t="array" aca="1" ref="BQ271" ca="1">INDIRECT($A$1&amp;BQ$1&amp;$A271)</f>
        <v>0</v>
      </c>
      <c r="BR271" cm="1">
        <f t="array" aca="1" ref="BR271" ca="1">INDIRECT($A$1&amp;BR$1&amp;$A271)</f>
        <v>0</v>
      </c>
      <c r="BS271" cm="1">
        <f t="array" aca="1" ref="BS271" ca="1">INDIRECT($A$1&amp;BS$1&amp;$A271)</f>
        <v>0</v>
      </c>
      <c r="BT271" cm="1">
        <f t="array" aca="1" ref="BT271" ca="1">INDIRECT($A$1&amp;BT$1&amp;$A271)</f>
        <v>0</v>
      </c>
      <c r="BU271" cm="1">
        <f t="array" aca="1" ref="BU271" ca="1">INDIRECT($A$1&amp;BU$1&amp;$A271)</f>
        <v>0</v>
      </c>
    </row>
    <row r="272" spans="1:73" x14ac:dyDescent="0.35">
      <c r="A272" s="60">
        <f t="shared" si="25"/>
        <v>257</v>
      </c>
      <c r="C272" cm="1">
        <f t="array" aca="1" ref="C272" ca="1">INDIRECT($A$1&amp;C$1&amp;$A272)</f>
        <v>0</v>
      </c>
      <c r="D272">
        <f t="shared" ref="D272:N274" ca="1" si="41">IF(SUM(INDIRECT($A$1&amp;D$1&amp;$A272),INDIRECT($A$1&amp;D$2&amp;$A272),INDIRECT($A$1&amp;D$3&amp;$A272))&gt;0,1,0)</f>
        <v>0</v>
      </c>
      <c r="E272">
        <f t="shared" ca="1" si="41"/>
        <v>0</v>
      </c>
      <c r="F272">
        <f t="shared" ca="1" si="41"/>
        <v>0</v>
      </c>
      <c r="G272">
        <f t="shared" ca="1" si="41"/>
        <v>0</v>
      </c>
      <c r="H272">
        <f t="shared" ca="1" si="41"/>
        <v>0</v>
      </c>
      <c r="I272">
        <f t="shared" ca="1" si="41"/>
        <v>0</v>
      </c>
      <c r="J272">
        <f t="shared" ca="1" si="41"/>
        <v>0</v>
      </c>
      <c r="K272">
        <f t="shared" ca="1" si="41"/>
        <v>0</v>
      </c>
      <c r="L272">
        <f t="shared" ca="1" si="41"/>
        <v>0</v>
      </c>
      <c r="M272">
        <f t="shared" ca="1" si="41"/>
        <v>0</v>
      </c>
      <c r="N272">
        <f t="shared" ca="1" si="41"/>
        <v>0</v>
      </c>
      <c r="P272" cm="1">
        <f t="array" aca="1" ref="P272" ca="1">INDIRECT($A$1&amp;P$1&amp;$A272)</f>
        <v>0</v>
      </c>
      <c r="Q272" cm="1">
        <f t="array" aca="1" ref="Q272" ca="1">INDIRECT($A$1&amp;Q$1&amp;$A272)</f>
        <v>0</v>
      </c>
      <c r="R272" cm="1">
        <f t="array" aca="1" ref="R272" ca="1">INDIRECT($A$1&amp;R$1&amp;$A272)</f>
        <v>0</v>
      </c>
      <c r="S272" cm="1">
        <f t="array" aca="1" ref="S272" ca="1">INDIRECT($A$1&amp;S$1&amp;$A272)</f>
        <v>0</v>
      </c>
      <c r="T272" cm="1">
        <f t="array" aca="1" ref="T272" ca="1">INDIRECT($A$1&amp;T$1&amp;$A272)</f>
        <v>0</v>
      </c>
      <c r="U272" cm="1">
        <f t="array" aca="1" ref="U272" ca="1">INDIRECT($A$1&amp;U$1&amp;$A272)</f>
        <v>0</v>
      </c>
      <c r="V272" cm="1">
        <f t="array" aca="1" ref="V272" ca="1">INDIRECT($A$1&amp;V$1&amp;$A272)</f>
        <v>0</v>
      </c>
      <c r="W272" cm="1">
        <f t="array" aca="1" ref="W272" ca="1">INDIRECT($A$1&amp;W$1&amp;$A272)</f>
        <v>0</v>
      </c>
      <c r="X272" cm="1">
        <f t="array" aca="1" ref="X272" ca="1">INDIRECT($A$1&amp;X$1&amp;$A272)</f>
        <v>0</v>
      </c>
      <c r="Y272" cm="1">
        <f t="array" aca="1" ref="Y272" ca="1">INDIRECT($A$1&amp;Y$1&amp;$A272)</f>
        <v>0</v>
      </c>
      <c r="Z272" cm="1">
        <f t="array" aca="1" ref="Z272" ca="1">INDIRECT($A$1&amp;Z$1&amp;$A272)</f>
        <v>0</v>
      </c>
      <c r="AA272" cm="1">
        <f t="array" aca="1" ref="AA272" ca="1">INDIRECT($A$1&amp;AA$1&amp;$A272)</f>
        <v>0</v>
      </c>
      <c r="AB272" cm="1">
        <f t="array" aca="1" ref="AB272" ca="1">INDIRECT($A$1&amp;AB$1&amp;$A272)</f>
        <v>0</v>
      </c>
      <c r="AC272" cm="1">
        <f t="array" aca="1" ref="AC272" ca="1">INDIRECT($A$1&amp;AC$1&amp;$A272)</f>
        <v>0</v>
      </c>
      <c r="AD272" cm="1">
        <f t="array" aca="1" ref="AD272" ca="1">INDIRECT($A$1&amp;AD$1&amp;$A272)</f>
        <v>0</v>
      </c>
      <c r="AE272" cm="1">
        <f t="array" aca="1" ref="AE272" ca="1">INDIRECT($A$1&amp;AE$1&amp;$A272)</f>
        <v>0</v>
      </c>
      <c r="AF272" cm="1">
        <f t="array" aca="1" ref="AF272" ca="1">INDIRECT($A$1&amp;AF$1&amp;$A272)</f>
        <v>0</v>
      </c>
      <c r="AG272" cm="1">
        <f t="array" aca="1" ref="AG272" ca="1">INDIRECT($A$1&amp;AG$1&amp;$A272)</f>
        <v>0</v>
      </c>
      <c r="AH272" cm="1">
        <f t="array" aca="1" ref="AH272" ca="1">INDIRECT($A$1&amp;AH$1&amp;$A272)</f>
        <v>0</v>
      </c>
      <c r="AI272" cm="1">
        <f t="array" aca="1" ref="AI272" ca="1">INDIRECT($A$1&amp;AI$1&amp;$A272)</f>
        <v>0</v>
      </c>
      <c r="AJ272" cm="1">
        <f t="array" aca="1" ref="AJ272" ca="1">INDIRECT($A$1&amp;AJ$1&amp;$A272)</f>
        <v>0</v>
      </c>
      <c r="AK272" cm="1">
        <f t="array" aca="1" ref="AK272" ca="1">INDIRECT($A$1&amp;AK$1&amp;$A272)</f>
        <v>0</v>
      </c>
      <c r="AM272">
        <f t="shared" ca="1" si="39"/>
        <v>0</v>
      </c>
      <c r="AN272">
        <f t="shared" ca="1" si="39"/>
        <v>0</v>
      </c>
      <c r="AO272">
        <f t="shared" ca="1" si="39"/>
        <v>0</v>
      </c>
      <c r="AP272">
        <f t="shared" ca="1" si="39"/>
        <v>0</v>
      </c>
      <c r="AQ272">
        <f t="shared" ca="1" si="39"/>
        <v>0</v>
      </c>
      <c r="AR272">
        <f t="shared" ca="1" si="39"/>
        <v>0</v>
      </c>
      <c r="AS272">
        <f t="shared" ca="1" si="39"/>
        <v>0</v>
      </c>
      <c r="AU272" cm="1">
        <f t="array" aca="1" ref="AU272" ca="1">INDIRECT($A$1&amp;AU$1&amp;$A272)</f>
        <v>0</v>
      </c>
      <c r="AV272" cm="1">
        <f t="array" aca="1" ref="AV272" ca="1">INDIRECT($A$1&amp;AV$1&amp;$A272)</f>
        <v>0</v>
      </c>
      <c r="AW272" cm="1">
        <f t="array" aca="1" ref="AW272" ca="1">INDIRECT($A$1&amp;AW$1&amp;$A272)</f>
        <v>0</v>
      </c>
      <c r="AX272" cm="1">
        <f t="array" aca="1" ref="AX272" ca="1">INDIRECT($A$1&amp;AX$1&amp;$A272)</f>
        <v>0</v>
      </c>
      <c r="AY272" cm="1">
        <f t="array" aca="1" ref="AY272" ca="1">INDIRECT($A$1&amp;AY$1&amp;$A272)</f>
        <v>0</v>
      </c>
      <c r="AZ272" cm="1">
        <f t="array" aca="1" ref="AZ272" ca="1">INDIRECT($A$1&amp;AZ$1&amp;$A272)</f>
        <v>0</v>
      </c>
      <c r="BA272" cm="1">
        <f t="array" aca="1" ref="BA272" ca="1">INDIRECT($A$1&amp;BA$1&amp;$A272)</f>
        <v>0</v>
      </c>
      <c r="BB272" cm="1">
        <f t="array" aca="1" ref="BB272" ca="1">INDIRECT($A$1&amp;BB$1&amp;$A272)</f>
        <v>0</v>
      </c>
      <c r="BC272" cm="1">
        <f t="array" aca="1" ref="BC272" ca="1">INDIRECT($A$1&amp;BC$1&amp;$A272)</f>
        <v>0</v>
      </c>
      <c r="BD272" cm="1">
        <f t="array" aca="1" ref="BD272" ca="1">INDIRECT($A$1&amp;BD$1&amp;$A272)</f>
        <v>0</v>
      </c>
      <c r="BE272" cm="1">
        <f t="array" aca="1" ref="BE272" ca="1">INDIRECT($A$1&amp;BE$1&amp;$A272)</f>
        <v>0</v>
      </c>
      <c r="BF272" cm="1">
        <f t="array" aca="1" ref="BF272" ca="1">INDIRECT($A$1&amp;BF$1&amp;$A272)</f>
        <v>0</v>
      </c>
      <c r="BG272" cm="1">
        <f t="array" aca="1" ref="BG272" ca="1">INDIRECT($A$1&amp;BG$1&amp;$A272)</f>
        <v>0</v>
      </c>
      <c r="BH272" cm="1">
        <f t="array" aca="1" ref="BH272" ca="1">INDIRECT($A$1&amp;BH$1&amp;$A272)</f>
        <v>0</v>
      </c>
      <c r="BI272" cm="1">
        <f t="array" aca="1" ref="BI272" ca="1">INDIRECT($A$1&amp;BI$1&amp;$A272)</f>
        <v>0</v>
      </c>
      <c r="BJ272" cm="1">
        <f t="array" aca="1" ref="BJ272" ca="1">INDIRECT($A$1&amp;BJ$1&amp;$A272)</f>
        <v>0</v>
      </c>
      <c r="BK272" cm="1">
        <f t="array" aca="1" ref="BK272" ca="1">INDIRECT($A$1&amp;BK$1&amp;$A272)</f>
        <v>0</v>
      </c>
      <c r="BL272" cm="1">
        <f t="array" aca="1" ref="BL272" ca="1">INDIRECT($A$1&amp;BL$1&amp;$A272)</f>
        <v>0</v>
      </c>
      <c r="BM272" cm="1">
        <f t="array" aca="1" ref="BM272" ca="1">INDIRECT($A$1&amp;BM$1&amp;$A272)</f>
        <v>0</v>
      </c>
      <c r="BN272" cm="1">
        <f t="array" aca="1" ref="BN272" ca="1">INDIRECT($A$1&amp;BN$1&amp;$A272)</f>
        <v>0</v>
      </c>
      <c r="BO272" cm="1">
        <f t="array" aca="1" ref="BO272" ca="1">INDIRECT($A$1&amp;BO$1&amp;$A272)</f>
        <v>0</v>
      </c>
      <c r="BP272" cm="1">
        <f t="array" aca="1" ref="BP272" ca="1">INDIRECT($A$1&amp;BP$1&amp;$A272)</f>
        <v>0</v>
      </c>
      <c r="BQ272" cm="1">
        <f t="array" aca="1" ref="BQ272" ca="1">INDIRECT($A$1&amp;BQ$1&amp;$A272)</f>
        <v>0</v>
      </c>
      <c r="BR272" cm="1">
        <f t="array" aca="1" ref="BR272" ca="1">INDIRECT($A$1&amp;BR$1&amp;$A272)</f>
        <v>0</v>
      </c>
      <c r="BS272" cm="1">
        <f t="array" aca="1" ref="BS272" ca="1">INDIRECT($A$1&amp;BS$1&amp;$A272)</f>
        <v>0</v>
      </c>
      <c r="BT272" cm="1">
        <f t="array" aca="1" ref="BT272" ca="1">INDIRECT($A$1&amp;BT$1&amp;$A272)</f>
        <v>0</v>
      </c>
      <c r="BU272" cm="1">
        <f t="array" aca="1" ref="BU272" ca="1">INDIRECT($A$1&amp;BU$1&amp;$A272)</f>
        <v>0</v>
      </c>
    </row>
    <row r="273" spans="1:73" x14ac:dyDescent="0.35">
      <c r="A273" s="60">
        <f t="shared" si="25"/>
        <v>258</v>
      </c>
      <c r="C273" cm="1">
        <f t="array" aca="1" ref="C273" ca="1">INDIRECT($A$1&amp;C$1&amp;$A273)</f>
        <v>0</v>
      </c>
      <c r="D273">
        <f t="shared" ca="1" si="41"/>
        <v>0</v>
      </c>
      <c r="E273">
        <f t="shared" ca="1" si="41"/>
        <v>0</v>
      </c>
      <c r="F273">
        <f t="shared" ca="1" si="41"/>
        <v>0</v>
      </c>
      <c r="G273">
        <f t="shared" ca="1" si="41"/>
        <v>0</v>
      </c>
      <c r="H273">
        <f t="shared" ca="1" si="41"/>
        <v>0</v>
      </c>
      <c r="I273">
        <f t="shared" ca="1" si="41"/>
        <v>0</v>
      </c>
      <c r="J273">
        <f t="shared" ca="1" si="41"/>
        <v>0</v>
      </c>
      <c r="K273">
        <f t="shared" ca="1" si="41"/>
        <v>0</v>
      </c>
      <c r="L273">
        <f t="shared" ca="1" si="41"/>
        <v>0</v>
      </c>
      <c r="M273">
        <f t="shared" ca="1" si="41"/>
        <v>0</v>
      </c>
      <c r="N273">
        <f t="shared" ca="1" si="41"/>
        <v>0</v>
      </c>
      <c r="P273" cm="1">
        <f t="array" aca="1" ref="P273" ca="1">INDIRECT($A$1&amp;P$1&amp;$A273)</f>
        <v>0</v>
      </c>
      <c r="Q273" cm="1">
        <f t="array" aca="1" ref="Q273" ca="1">INDIRECT($A$1&amp;Q$1&amp;$A273)</f>
        <v>0</v>
      </c>
      <c r="R273" cm="1">
        <f t="array" aca="1" ref="R273" ca="1">INDIRECT($A$1&amp;R$1&amp;$A273)</f>
        <v>0</v>
      </c>
      <c r="S273" cm="1">
        <f t="array" aca="1" ref="S273" ca="1">INDIRECT($A$1&amp;S$1&amp;$A273)</f>
        <v>0</v>
      </c>
      <c r="T273" cm="1">
        <f t="array" aca="1" ref="T273" ca="1">INDIRECT($A$1&amp;T$1&amp;$A273)</f>
        <v>0</v>
      </c>
      <c r="U273" cm="1">
        <f t="array" aca="1" ref="U273" ca="1">INDIRECT($A$1&amp;U$1&amp;$A273)</f>
        <v>0</v>
      </c>
      <c r="V273" cm="1">
        <f t="array" aca="1" ref="V273" ca="1">INDIRECT($A$1&amp;V$1&amp;$A273)</f>
        <v>0</v>
      </c>
      <c r="W273" cm="1">
        <f t="array" aca="1" ref="W273" ca="1">INDIRECT($A$1&amp;W$1&amp;$A273)</f>
        <v>0</v>
      </c>
      <c r="X273" cm="1">
        <f t="array" aca="1" ref="X273" ca="1">INDIRECT($A$1&amp;X$1&amp;$A273)</f>
        <v>0</v>
      </c>
      <c r="Y273" cm="1">
        <f t="array" aca="1" ref="Y273" ca="1">INDIRECT($A$1&amp;Y$1&amp;$A273)</f>
        <v>0</v>
      </c>
      <c r="Z273" cm="1">
        <f t="array" aca="1" ref="Z273" ca="1">INDIRECT($A$1&amp;Z$1&amp;$A273)</f>
        <v>0</v>
      </c>
      <c r="AA273" cm="1">
        <f t="array" aca="1" ref="AA273" ca="1">INDIRECT($A$1&amp;AA$1&amp;$A273)</f>
        <v>0</v>
      </c>
      <c r="AB273" cm="1">
        <f t="array" aca="1" ref="AB273" ca="1">INDIRECT($A$1&amp;AB$1&amp;$A273)</f>
        <v>0</v>
      </c>
      <c r="AC273" cm="1">
        <f t="array" aca="1" ref="AC273" ca="1">INDIRECT($A$1&amp;AC$1&amp;$A273)</f>
        <v>0</v>
      </c>
      <c r="AD273" cm="1">
        <f t="array" aca="1" ref="AD273" ca="1">INDIRECT($A$1&amp;AD$1&amp;$A273)</f>
        <v>0</v>
      </c>
      <c r="AE273" cm="1">
        <f t="array" aca="1" ref="AE273" ca="1">INDIRECT($A$1&amp;AE$1&amp;$A273)</f>
        <v>0</v>
      </c>
      <c r="AF273" cm="1">
        <f t="array" aca="1" ref="AF273" ca="1">INDIRECT($A$1&amp;AF$1&amp;$A273)</f>
        <v>0</v>
      </c>
      <c r="AG273" cm="1">
        <f t="array" aca="1" ref="AG273" ca="1">INDIRECT($A$1&amp;AG$1&amp;$A273)</f>
        <v>0</v>
      </c>
      <c r="AH273" cm="1">
        <f t="array" aca="1" ref="AH273" ca="1">INDIRECT($A$1&amp;AH$1&amp;$A273)</f>
        <v>0</v>
      </c>
      <c r="AI273" cm="1">
        <f t="array" aca="1" ref="AI273" ca="1">INDIRECT($A$1&amp;AI$1&amp;$A273)</f>
        <v>0</v>
      </c>
      <c r="AJ273" cm="1">
        <f t="array" aca="1" ref="AJ273" ca="1">INDIRECT($A$1&amp;AJ$1&amp;$A273)</f>
        <v>0</v>
      </c>
      <c r="AK273" cm="1">
        <f t="array" aca="1" ref="AK273" ca="1">INDIRECT($A$1&amp;AK$1&amp;$A273)</f>
        <v>0</v>
      </c>
      <c r="AM273">
        <f t="shared" ca="1" si="39"/>
        <v>0</v>
      </c>
      <c r="AN273">
        <f t="shared" ca="1" si="39"/>
        <v>0</v>
      </c>
      <c r="AO273">
        <f t="shared" ca="1" si="39"/>
        <v>0</v>
      </c>
      <c r="AP273">
        <f t="shared" ca="1" si="39"/>
        <v>0</v>
      </c>
      <c r="AQ273">
        <f t="shared" ca="1" si="39"/>
        <v>0</v>
      </c>
      <c r="AR273">
        <f t="shared" ca="1" si="39"/>
        <v>0</v>
      </c>
      <c r="AS273">
        <f t="shared" ca="1" si="39"/>
        <v>0</v>
      </c>
      <c r="AU273" cm="1">
        <f t="array" aca="1" ref="AU273" ca="1">INDIRECT($A$1&amp;AU$1&amp;$A273)</f>
        <v>0</v>
      </c>
      <c r="AV273" cm="1">
        <f t="array" aca="1" ref="AV273" ca="1">INDIRECT($A$1&amp;AV$1&amp;$A273)</f>
        <v>0</v>
      </c>
      <c r="AW273" cm="1">
        <f t="array" aca="1" ref="AW273" ca="1">INDIRECT($A$1&amp;AW$1&amp;$A273)</f>
        <v>0</v>
      </c>
      <c r="AX273" cm="1">
        <f t="array" aca="1" ref="AX273" ca="1">INDIRECT($A$1&amp;AX$1&amp;$A273)</f>
        <v>0</v>
      </c>
      <c r="AY273" cm="1">
        <f t="array" aca="1" ref="AY273" ca="1">INDIRECT($A$1&amp;AY$1&amp;$A273)</f>
        <v>0</v>
      </c>
      <c r="AZ273" cm="1">
        <f t="array" aca="1" ref="AZ273" ca="1">INDIRECT($A$1&amp;AZ$1&amp;$A273)</f>
        <v>0</v>
      </c>
      <c r="BA273" cm="1">
        <f t="array" aca="1" ref="BA273" ca="1">INDIRECT($A$1&amp;BA$1&amp;$A273)</f>
        <v>0</v>
      </c>
      <c r="BB273" cm="1">
        <f t="array" aca="1" ref="BB273" ca="1">INDIRECT($A$1&amp;BB$1&amp;$A273)</f>
        <v>0</v>
      </c>
      <c r="BC273" cm="1">
        <f t="array" aca="1" ref="BC273" ca="1">INDIRECT($A$1&amp;BC$1&amp;$A273)</f>
        <v>0</v>
      </c>
      <c r="BD273" cm="1">
        <f t="array" aca="1" ref="BD273" ca="1">INDIRECT($A$1&amp;BD$1&amp;$A273)</f>
        <v>0</v>
      </c>
      <c r="BE273" cm="1">
        <f t="array" aca="1" ref="BE273" ca="1">INDIRECT($A$1&amp;BE$1&amp;$A273)</f>
        <v>0</v>
      </c>
      <c r="BF273" cm="1">
        <f t="array" aca="1" ref="BF273" ca="1">INDIRECT($A$1&amp;BF$1&amp;$A273)</f>
        <v>0</v>
      </c>
      <c r="BG273" cm="1">
        <f t="array" aca="1" ref="BG273" ca="1">INDIRECT($A$1&amp;BG$1&amp;$A273)</f>
        <v>0</v>
      </c>
      <c r="BH273" cm="1">
        <f t="array" aca="1" ref="BH273" ca="1">INDIRECT($A$1&amp;BH$1&amp;$A273)</f>
        <v>0</v>
      </c>
      <c r="BI273" cm="1">
        <f t="array" aca="1" ref="BI273" ca="1">INDIRECT($A$1&amp;BI$1&amp;$A273)</f>
        <v>0</v>
      </c>
      <c r="BJ273" cm="1">
        <f t="array" aca="1" ref="BJ273" ca="1">INDIRECT($A$1&amp;BJ$1&amp;$A273)</f>
        <v>0</v>
      </c>
      <c r="BK273" cm="1">
        <f t="array" aca="1" ref="BK273" ca="1">INDIRECT($A$1&amp;BK$1&amp;$A273)</f>
        <v>0</v>
      </c>
      <c r="BL273" cm="1">
        <f t="array" aca="1" ref="BL273" ca="1">INDIRECT($A$1&amp;BL$1&amp;$A273)</f>
        <v>0</v>
      </c>
      <c r="BM273" cm="1">
        <f t="array" aca="1" ref="BM273" ca="1">INDIRECT($A$1&amp;BM$1&amp;$A273)</f>
        <v>0</v>
      </c>
      <c r="BN273" cm="1">
        <f t="array" aca="1" ref="BN273" ca="1">INDIRECT($A$1&amp;BN$1&amp;$A273)</f>
        <v>0</v>
      </c>
      <c r="BO273" cm="1">
        <f t="array" aca="1" ref="BO273" ca="1">INDIRECT($A$1&amp;BO$1&amp;$A273)</f>
        <v>0</v>
      </c>
      <c r="BP273" cm="1">
        <f t="array" aca="1" ref="BP273" ca="1">INDIRECT($A$1&amp;BP$1&amp;$A273)</f>
        <v>0</v>
      </c>
      <c r="BQ273" cm="1">
        <f t="array" aca="1" ref="BQ273" ca="1">INDIRECT($A$1&amp;BQ$1&amp;$A273)</f>
        <v>0</v>
      </c>
      <c r="BR273" cm="1">
        <f t="array" aca="1" ref="BR273" ca="1">INDIRECT($A$1&amp;BR$1&amp;$A273)</f>
        <v>0</v>
      </c>
      <c r="BS273" cm="1">
        <f t="array" aca="1" ref="BS273" ca="1">INDIRECT($A$1&amp;BS$1&amp;$A273)</f>
        <v>0</v>
      </c>
      <c r="BT273" cm="1">
        <f t="array" aca="1" ref="BT273" ca="1">INDIRECT($A$1&amp;BT$1&amp;$A273)</f>
        <v>0</v>
      </c>
      <c r="BU273" cm="1">
        <f t="array" aca="1" ref="BU273" ca="1">INDIRECT($A$1&amp;BU$1&amp;$A273)</f>
        <v>0</v>
      </c>
    </row>
    <row r="274" spans="1:73" x14ac:dyDescent="0.35">
      <c r="A274" s="60">
        <f t="shared" si="25"/>
        <v>259</v>
      </c>
      <c r="C274" cm="1">
        <f t="array" aca="1" ref="C274" ca="1">INDIRECT($A$1&amp;C$1&amp;$A274)</f>
        <v>0</v>
      </c>
      <c r="D274">
        <f t="shared" ca="1" si="41"/>
        <v>0</v>
      </c>
      <c r="E274">
        <f t="shared" ca="1" si="41"/>
        <v>0</v>
      </c>
      <c r="F274">
        <f t="shared" ca="1" si="41"/>
        <v>0</v>
      </c>
      <c r="G274">
        <f t="shared" ca="1" si="41"/>
        <v>0</v>
      </c>
      <c r="H274">
        <f t="shared" ca="1" si="41"/>
        <v>0</v>
      </c>
      <c r="I274">
        <f t="shared" ca="1" si="41"/>
        <v>0</v>
      </c>
      <c r="J274">
        <f t="shared" ca="1" si="41"/>
        <v>0</v>
      </c>
      <c r="K274">
        <f t="shared" ca="1" si="41"/>
        <v>0</v>
      </c>
      <c r="L274">
        <f t="shared" ca="1" si="41"/>
        <v>0</v>
      </c>
      <c r="M274">
        <f t="shared" ca="1" si="41"/>
        <v>0</v>
      </c>
      <c r="N274">
        <f t="shared" ca="1" si="41"/>
        <v>0</v>
      </c>
      <c r="P274" cm="1">
        <f t="array" aca="1" ref="P274" ca="1">INDIRECT($A$1&amp;P$1&amp;$A274)</f>
        <v>0</v>
      </c>
      <c r="Q274" cm="1">
        <f t="array" aca="1" ref="Q274" ca="1">INDIRECT($A$1&amp;Q$1&amp;$A274)</f>
        <v>0</v>
      </c>
      <c r="R274" cm="1">
        <f t="array" aca="1" ref="R274" ca="1">INDIRECT($A$1&amp;R$1&amp;$A274)</f>
        <v>0</v>
      </c>
      <c r="S274" cm="1">
        <f t="array" aca="1" ref="S274" ca="1">INDIRECT($A$1&amp;S$1&amp;$A274)</f>
        <v>0</v>
      </c>
      <c r="T274" cm="1">
        <f t="array" aca="1" ref="T274" ca="1">INDIRECT($A$1&amp;T$1&amp;$A274)</f>
        <v>0</v>
      </c>
      <c r="U274" cm="1">
        <f t="array" aca="1" ref="U274" ca="1">INDIRECT($A$1&amp;U$1&amp;$A274)</f>
        <v>0</v>
      </c>
      <c r="V274" cm="1">
        <f t="array" aca="1" ref="V274" ca="1">INDIRECT($A$1&amp;V$1&amp;$A274)</f>
        <v>0</v>
      </c>
      <c r="W274" cm="1">
        <f t="array" aca="1" ref="W274" ca="1">INDIRECT($A$1&amp;W$1&amp;$A274)</f>
        <v>0</v>
      </c>
      <c r="X274" cm="1">
        <f t="array" aca="1" ref="X274" ca="1">INDIRECT($A$1&amp;X$1&amp;$A274)</f>
        <v>0</v>
      </c>
      <c r="Y274" cm="1">
        <f t="array" aca="1" ref="Y274" ca="1">INDIRECT($A$1&amp;Y$1&amp;$A274)</f>
        <v>0</v>
      </c>
      <c r="Z274" cm="1">
        <f t="array" aca="1" ref="Z274" ca="1">INDIRECT($A$1&amp;Z$1&amp;$A274)</f>
        <v>0</v>
      </c>
      <c r="AA274" cm="1">
        <f t="array" aca="1" ref="AA274" ca="1">INDIRECT($A$1&amp;AA$1&amp;$A274)</f>
        <v>0</v>
      </c>
      <c r="AB274" cm="1">
        <f t="array" aca="1" ref="AB274" ca="1">INDIRECT($A$1&amp;AB$1&amp;$A274)</f>
        <v>0</v>
      </c>
      <c r="AC274" cm="1">
        <f t="array" aca="1" ref="AC274" ca="1">INDIRECT($A$1&amp;AC$1&amp;$A274)</f>
        <v>0</v>
      </c>
      <c r="AD274" cm="1">
        <f t="array" aca="1" ref="AD274" ca="1">INDIRECT($A$1&amp;AD$1&amp;$A274)</f>
        <v>0</v>
      </c>
      <c r="AE274" cm="1">
        <f t="array" aca="1" ref="AE274" ca="1">INDIRECT($A$1&amp;AE$1&amp;$A274)</f>
        <v>0</v>
      </c>
      <c r="AF274" cm="1">
        <f t="array" aca="1" ref="AF274" ca="1">INDIRECT($A$1&amp;AF$1&amp;$A274)</f>
        <v>0</v>
      </c>
      <c r="AG274" cm="1">
        <f t="array" aca="1" ref="AG274" ca="1">INDIRECT($A$1&amp;AG$1&amp;$A274)</f>
        <v>0</v>
      </c>
      <c r="AH274" cm="1">
        <f t="array" aca="1" ref="AH274" ca="1">INDIRECT($A$1&amp;AH$1&amp;$A274)</f>
        <v>0</v>
      </c>
      <c r="AI274" cm="1">
        <f t="array" aca="1" ref="AI274" ca="1">INDIRECT($A$1&amp;AI$1&amp;$A274)</f>
        <v>0</v>
      </c>
      <c r="AJ274" cm="1">
        <f t="array" aca="1" ref="AJ274" ca="1">INDIRECT($A$1&amp;AJ$1&amp;$A274)</f>
        <v>0</v>
      </c>
      <c r="AK274" cm="1">
        <f t="array" aca="1" ref="AK274" ca="1">INDIRECT($A$1&amp;AK$1&amp;$A274)</f>
        <v>0</v>
      </c>
      <c r="AM274">
        <f t="shared" ca="1" si="39"/>
        <v>0</v>
      </c>
      <c r="AN274">
        <f t="shared" ca="1" si="39"/>
        <v>0</v>
      </c>
      <c r="AO274">
        <f t="shared" ca="1" si="39"/>
        <v>0</v>
      </c>
      <c r="AP274">
        <f t="shared" ca="1" si="39"/>
        <v>0</v>
      </c>
      <c r="AQ274">
        <f t="shared" ca="1" si="39"/>
        <v>0</v>
      </c>
      <c r="AR274">
        <f t="shared" ca="1" si="39"/>
        <v>0</v>
      </c>
      <c r="AS274">
        <f t="shared" ca="1" si="39"/>
        <v>0</v>
      </c>
      <c r="AU274" cm="1">
        <f t="array" aca="1" ref="AU274" ca="1">INDIRECT($A$1&amp;AU$1&amp;$A274)</f>
        <v>0</v>
      </c>
      <c r="AV274" cm="1">
        <f t="array" aca="1" ref="AV274" ca="1">INDIRECT($A$1&amp;AV$1&amp;$A274)</f>
        <v>0</v>
      </c>
      <c r="AW274" cm="1">
        <f t="array" aca="1" ref="AW274" ca="1">INDIRECT($A$1&amp;AW$1&amp;$A274)</f>
        <v>0</v>
      </c>
      <c r="AX274" cm="1">
        <f t="array" aca="1" ref="AX274" ca="1">INDIRECT($A$1&amp;AX$1&amp;$A274)</f>
        <v>0</v>
      </c>
      <c r="AY274" cm="1">
        <f t="array" aca="1" ref="AY274" ca="1">INDIRECT($A$1&amp;AY$1&amp;$A274)</f>
        <v>0</v>
      </c>
      <c r="AZ274" cm="1">
        <f t="array" aca="1" ref="AZ274" ca="1">INDIRECT($A$1&amp;AZ$1&amp;$A274)</f>
        <v>0</v>
      </c>
      <c r="BA274" cm="1">
        <f t="array" aca="1" ref="BA274" ca="1">INDIRECT($A$1&amp;BA$1&amp;$A274)</f>
        <v>0</v>
      </c>
      <c r="BB274" cm="1">
        <f t="array" aca="1" ref="BB274" ca="1">INDIRECT($A$1&amp;BB$1&amp;$A274)</f>
        <v>0</v>
      </c>
      <c r="BC274" cm="1">
        <f t="array" aca="1" ref="BC274" ca="1">INDIRECT($A$1&amp;BC$1&amp;$A274)</f>
        <v>0</v>
      </c>
      <c r="BD274" cm="1">
        <f t="array" aca="1" ref="BD274" ca="1">INDIRECT($A$1&amp;BD$1&amp;$A274)</f>
        <v>0</v>
      </c>
      <c r="BE274" cm="1">
        <f t="array" aca="1" ref="BE274" ca="1">INDIRECT($A$1&amp;BE$1&amp;$A274)</f>
        <v>0</v>
      </c>
      <c r="BF274" cm="1">
        <f t="array" aca="1" ref="BF274" ca="1">INDIRECT($A$1&amp;BF$1&amp;$A274)</f>
        <v>0</v>
      </c>
      <c r="BG274" cm="1">
        <f t="array" aca="1" ref="BG274" ca="1">INDIRECT($A$1&amp;BG$1&amp;$A274)</f>
        <v>0</v>
      </c>
      <c r="BH274" cm="1">
        <f t="array" aca="1" ref="BH274" ca="1">INDIRECT($A$1&amp;BH$1&amp;$A274)</f>
        <v>0</v>
      </c>
      <c r="BI274" cm="1">
        <f t="array" aca="1" ref="BI274" ca="1">INDIRECT($A$1&amp;BI$1&amp;$A274)</f>
        <v>0</v>
      </c>
      <c r="BJ274" cm="1">
        <f t="array" aca="1" ref="BJ274" ca="1">INDIRECT($A$1&amp;BJ$1&amp;$A274)</f>
        <v>0</v>
      </c>
      <c r="BK274" cm="1">
        <f t="array" aca="1" ref="BK274" ca="1">INDIRECT($A$1&amp;BK$1&amp;$A274)</f>
        <v>0</v>
      </c>
      <c r="BL274" cm="1">
        <f t="array" aca="1" ref="BL274" ca="1">INDIRECT($A$1&amp;BL$1&amp;$A274)</f>
        <v>0</v>
      </c>
      <c r="BM274" cm="1">
        <f t="array" aca="1" ref="BM274" ca="1">INDIRECT($A$1&amp;BM$1&amp;$A274)</f>
        <v>0</v>
      </c>
      <c r="BN274" cm="1">
        <f t="array" aca="1" ref="BN274" ca="1">INDIRECT($A$1&amp;BN$1&amp;$A274)</f>
        <v>0</v>
      </c>
      <c r="BO274" cm="1">
        <f t="array" aca="1" ref="BO274" ca="1">INDIRECT($A$1&amp;BO$1&amp;$A274)</f>
        <v>0</v>
      </c>
      <c r="BP274" cm="1">
        <f t="array" aca="1" ref="BP274" ca="1">INDIRECT($A$1&amp;BP$1&amp;$A274)</f>
        <v>0</v>
      </c>
      <c r="BQ274" cm="1">
        <f t="array" aca="1" ref="BQ274" ca="1">INDIRECT($A$1&amp;BQ$1&amp;$A274)</f>
        <v>0</v>
      </c>
      <c r="BR274" cm="1">
        <f t="array" aca="1" ref="BR274" ca="1">INDIRECT($A$1&amp;BR$1&amp;$A274)</f>
        <v>0</v>
      </c>
      <c r="BS274" cm="1">
        <f t="array" aca="1" ref="BS274" ca="1">INDIRECT($A$1&amp;BS$1&amp;$A274)</f>
        <v>0</v>
      </c>
      <c r="BT274" cm="1">
        <f t="array" aca="1" ref="BT274" ca="1">INDIRECT($A$1&amp;BT$1&amp;$A274)</f>
        <v>0</v>
      </c>
      <c r="BU274" cm="1">
        <f t="array" aca="1" ref="BU274" ca="1">INDIRECT($A$1&amp;BU$1&amp;$A274)</f>
        <v>0</v>
      </c>
    </row>
    <row r="275" spans="1:73" x14ac:dyDescent="0.35">
      <c r="A275" s="60"/>
    </row>
    <row r="276" spans="1:73" x14ac:dyDescent="0.35">
      <c r="A276" s="60"/>
    </row>
    <row r="277" spans="1:73" x14ac:dyDescent="0.35">
      <c r="A277" s="60"/>
    </row>
    <row r="278" spans="1:73" x14ac:dyDescent="0.35">
      <c r="A278" s="60"/>
    </row>
    <row r="279" spans="1:73" x14ac:dyDescent="0.35">
      <c r="A279" s="60"/>
    </row>
    <row r="280" spans="1:73" x14ac:dyDescent="0.35">
      <c r="A280" s="60"/>
    </row>
    <row r="281" spans="1:73" x14ac:dyDescent="0.35">
      <c r="A281" s="60"/>
    </row>
    <row r="282" spans="1:73" x14ac:dyDescent="0.35">
      <c r="A282" s="60"/>
    </row>
    <row r="283" spans="1:73" x14ac:dyDescent="0.35">
      <c r="A283" s="60"/>
    </row>
    <row r="284" spans="1:73" x14ac:dyDescent="0.35">
      <c r="A284" s="60"/>
    </row>
    <row r="285" spans="1:73" x14ac:dyDescent="0.35">
      <c r="A285" s="60"/>
    </row>
    <row r="286" spans="1:73" x14ac:dyDescent="0.35">
      <c r="A286" s="60"/>
    </row>
    <row r="287" spans="1:73" x14ac:dyDescent="0.35">
      <c r="A287" s="60"/>
    </row>
    <row r="288" spans="1:73" x14ac:dyDescent="0.35">
      <c r="A288" s="60"/>
    </row>
    <row r="289" spans="1:1" x14ac:dyDescent="0.35">
      <c r="A289" s="60"/>
    </row>
    <row r="290" spans="1:1" x14ac:dyDescent="0.35">
      <c r="A290" s="60"/>
    </row>
    <row r="291" spans="1:1" x14ac:dyDescent="0.35">
      <c r="A291" s="60"/>
    </row>
    <row r="292" spans="1:1" x14ac:dyDescent="0.35">
      <c r="A292" s="60"/>
    </row>
    <row r="293" spans="1:1" x14ac:dyDescent="0.35">
      <c r="A293" s="60"/>
    </row>
    <row r="294" spans="1:1" x14ac:dyDescent="0.35">
      <c r="A294" s="60"/>
    </row>
    <row r="295" spans="1:1" x14ac:dyDescent="0.35">
      <c r="A295" s="60"/>
    </row>
    <row r="296" spans="1:1" x14ac:dyDescent="0.35">
      <c r="A296" s="60"/>
    </row>
    <row r="297" spans="1:1" x14ac:dyDescent="0.35">
      <c r="A297" s="60"/>
    </row>
    <row r="298" spans="1:1" x14ac:dyDescent="0.35">
      <c r="A298" s="60"/>
    </row>
    <row r="299" spans="1:1" x14ac:dyDescent="0.35">
      <c r="A299" s="60"/>
    </row>
    <row r="300" spans="1:1" x14ac:dyDescent="0.35">
      <c r="A300" s="60"/>
    </row>
    <row r="301" spans="1:1" x14ac:dyDescent="0.35">
      <c r="A301" s="60"/>
    </row>
    <row r="302" spans="1:1" x14ac:dyDescent="0.35">
      <c r="A302" s="60"/>
    </row>
    <row r="303" spans="1:1" x14ac:dyDescent="0.35">
      <c r="A303" s="60"/>
    </row>
    <row r="304" spans="1:1" x14ac:dyDescent="0.35">
      <c r="A304" s="60"/>
    </row>
    <row r="305" spans="1:1" x14ac:dyDescent="0.35">
      <c r="A305" s="60"/>
    </row>
    <row r="306" spans="1:1" x14ac:dyDescent="0.35">
      <c r="A306" s="60"/>
    </row>
    <row r="307" spans="1:1" x14ac:dyDescent="0.35">
      <c r="A307" s="60"/>
    </row>
    <row r="308" spans="1:1" x14ac:dyDescent="0.35">
      <c r="A308" s="60"/>
    </row>
    <row r="309" spans="1:1" x14ac:dyDescent="0.35">
      <c r="A309" s="60"/>
    </row>
    <row r="310" spans="1:1" x14ac:dyDescent="0.35">
      <c r="A310" s="60"/>
    </row>
  </sheetData>
  <autoFilter ref="A15:BV274" xr:uid="{917A5194-DB73-4911-AE67-53A5AD0FAD0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zoomScale="70" zoomScaleNormal="70" workbookViewId="0">
      <selection activeCell="Q29" sqref="Q29"/>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775</v>
      </c>
      <c r="G5" s="7">
        <v>1750</v>
      </c>
      <c r="H5" s="7">
        <v>450</v>
      </c>
      <c r="I5" s="7">
        <v>250</v>
      </c>
      <c r="J5" s="7">
        <v>5000</v>
      </c>
      <c r="K5" s="7">
        <v>4875</v>
      </c>
      <c r="L5" s="7">
        <v>1375</v>
      </c>
      <c r="M5" s="7">
        <v>1775</v>
      </c>
      <c r="N5" s="7">
        <v>5750</v>
      </c>
      <c r="O5" s="7">
        <v>100</v>
      </c>
      <c r="P5" s="7">
        <v>15000</v>
      </c>
      <c r="Q5" s="7">
        <v>25500</v>
      </c>
      <c r="R5" s="7">
        <v>28375</v>
      </c>
      <c r="S5" s="7">
        <v>6000</v>
      </c>
      <c r="T5" s="7">
        <v>5000</v>
      </c>
      <c r="U5" s="7">
        <v>1375</v>
      </c>
      <c r="V5" s="7">
        <v>137.5</v>
      </c>
      <c r="W5" s="7">
        <v>550</v>
      </c>
      <c r="X5" s="7">
        <v>750</v>
      </c>
      <c r="Y5" s="7">
        <v>1050</v>
      </c>
      <c r="Z5" s="7">
        <v>1750</v>
      </c>
      <c r="AA5" s="7">
        <v>3000</v>
      </c>
      <c r="AB5" s="7">
        <v>2250</v>
      </c>
      <c r="AC5" s="7">
        <v>2500</v>
      </c>
      <c r="AD5" s="7">
        <v>1500</v>
      </c>
      <c r="AE5" s="7">
        <v>2250</v>
      </c>
      <c r="AF5" s="7">
        <v>200</v>
      </c>
      <c r="AG5" s="7">
        <v>275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1750</v>
      </c>
      <c r="H9" s="7">
        <v>450</v>
      </c>
      <c r="I9" s="7">
        <v>250</v>
      </c>
      <c r="J9" s="7">
        <v>4750</v>
      </c>
      <c r="K9" s="7">
        <v>6000</v>
      </c>
      <c r="L9" s="7">
        <v>1500</v>
      </c>
      <c r="M9" s="7">
        <v>2000</v>
      </c>
      <c r="N9" s="7">
        <v>4500</v>
      </c>
      <c r="O9" s="7">
        <v>100</v>
      </c>
      <c r="P9" s="7" t="s">
        <v>33</v>
      </c>
      <c r="Q9" s="7" t="s">
        <v>33</v>
      </c>
      <c r="R9" s="7" t="s">
        <v>33</v>
      </c>
      <c r="S9" s="7">
        <v>5000</v>
      </c>
      <c r="T9" s="7">
        <v>3500</v>
      </c>
      <c r="U9" s="7">
        <v>1500</v>
      </c>
      <c r="V9" s="7">
        <v>100</v>
      </c>
      <c r="W9" s="7">
        <v>550</v>
      </c>
      <c r="X9" s="7">
        <v>750</v>
      </c>
      <c r="Y9" s="7">
        <v>1000</v>
      </c>
      <c r="Z9" s="7">
        <v>2000</v>
      </c>
      <c r="AA9" s="7">
        <v>3000</v>
      </c>
      <c r="AB9" s="7">
        <v>2250</v>
      </c>
      <c r="AC9" s="7">
        <v>3000</v>
      </c>
      <c r="AD9" s="7">
        <v>1500</v>
      </c>
      <c r="AE9" s="7">
        <v>2250</v>
      </c>
      <c r="AF9" s="7">
        <v>250</v>
      </c>
      <c r="AG9" s="7">
        <v>200</v>
      </c>
      <c r="AJ9" s="5"/>
      <c r="AK9" s="5"/>
      <c r="AL9" s="5"/>
      <c r="AM9" s="5"/>
      <c r="AN9" s="5"/>
    </row>
    <row r="10" spans="1:40" x14ac:dyDescent="0.35">
      <c r="A10" s="4" t="s">
        <v>64</v>
      </c>
      <c r="B10" s="4" t="s">
        <v>65</v>
      </c>
      <c r="C10" s="4" t="s">
        <v>66</v>
      </c>
      <c r="E10" s="7">
        <v>1000</v>
      </c>
      <c r="F10" s="7">
        <v>600</v>
      </c>
      <c r="G10" s="7">
        <v>1000</v>
      </c>
      <c r="H10" s="7">
        <v>400</v>
      </c>
      <c r="I10" s="7">
        <v>250</v>
      </c>
      <c r="J10" s="7">
        <v>2500</v>
      </c>
      <c r="K10" s="7">
        <v>4500</v>
      </c>
      <c r="L10" s="7">
        <v>800</v>
      </c>
      <c r="M10" s="7">
        <v>500</v>
      </c>
      <c r="N10" s="7">
        <v>4000</v>
      </c>
      <c r="O10" s="7">
        <v>100</v>
      </c>
      <c r="P10" s="7" t="s">
        <v>67</v>
      </c>
      <c r="Q10" s="7" t="s">
        <v>67</v>
      </c>
      <c r="R10" s="7" t="s">
        <v>67</v>
      </c>
      <c r="S10" s="7">
        <v>5000</v>
      </c>
      <c r="T10" s="7">
        <v>3500</v>
      </c>
      <c r="U10" s="7">
        <v>1500</v>
      </c>
      <c r="V10" s="7">
        <v>100</v>
      </c>
      <c r="W10" s="7">
        <v>500</v>
      </c>
      <c r="X10" s="7">
        <v>750</v>
      </c>
      <c r="Y10" s="7">
        <v>1000</v>
      </c>
      <c r="Z10" s="7">
        <v>2000</v>
      </c>
      <c r="AA10" s="7">
        <v>3000</v>
      </c>
      <c r="AB10" s="7">
        <v>2000</v>
      </c>
      <c r="AC10" s="7">
        <v>2750</v>
      </c>
      <c r="AD10" s="7">
        <v>1400</v>
      </c>
      <c r="AE10" s="7">
        <v>2250</v>
      </c>
      <c r="AF10" s="7">
        <v>225</v>
      </c>
      <c r="AG10" s="7">
        <v>200</v>
      </c>
    </row>
    <row r="11" spans="1:40" x14ac:dyDescent="0.35">
      <c r="A11" s="4" t="s">
        <v>64</v>
      </c>
      <c r="B11" s="4" t="s">
        <v>65</v>
      </c>
      <c r="C11" s="4" t="s">
        <v>68</v>
      </c>
      <c r="E11" s="7">
        <v>1200</v>
      </c>
      <c r="F11" s="7">
        <v>5000</v>
      </c>
      <c r="G11" s="7">
        <v>2000</v>
      </c>
      <c r="H11" s="7">
        <v>450</v>
      </c>
      <c r="I11" s="7">
        <v>250</v>
      </c>
      <c r="J11" s="7">
        <v>5000</v>
      </c>
      <c r="K11" s="7">
        <v>12000</v>
      </c>
      <c r="L11" s="7">
        <v>1500</v>
      </c>
      <c r="M11" s="7">
        <v>2500</v>
      </c>
      <c r="N11" s="7">
        <v>5000</v>
      </c>
      <c r="O11" s="7">
        <v>100</v>
      </c>
      <c r="P11" s="7" t="s">
        <v>67</v>
      </c>
      <c r="Q11" s="7" t="s">
        <v>67</v>
      </c>
      <c r="R11" s="7" t="s">
        <v>67</v>
      </c>
      <c r="S11" s="7">
        <v>5000</v>
      </c>
      <c r="T11" s="7">
        <v>3500</v>
      </c>
      <c r="U11" s="7">
        <v>1500</v>
      </c>
      <c r="V11" s="7">
        <v>150</v>
      </c>
      <c r="W11" s="7">
        <v>600</v>
      </c>
      <c r="X11" s="7">
        <v>800</v>
      </c>
      <c r="Y11" s="7">
        <v>1200</v>
      </c>
      <c r="Z11" s="7">
        <v>5000</v>
      </c>
      <c r="AA11" s="7">
        <v>3500</v>
      </c>
      <c r="AB11" s="7">
        <v>5000</v>
      </c>
      <c r="AC11" s="7">
        <v>3000</v>
      </c>
      <c r="AD11" s="7">
        <v>2000</v>
      </c>
      <c r="AE11" s="7">
        <v>2250</v>
      </c>
      <c r="AF11" s="7">
        <v>250</v>
      </c>
      <c r="AG11" s="7">
        <v>200</v>
      </c>
    </row>
    <row r="12" spans="1:40" x14ac:dyDescent="0.35">
      <c r="E12" s="7" t="s">
        <v>67</v>
      </c>
      <c r="F12" s="7" t="s">
        <v>69</v>
      </c>
      <c r="G12" s="7" t="s">
        <v>69</v>
      </c>
      <c r="H12" s="7" t="s">
        <v>67</v>
      </c>
      <c r="I12" s="7" t="s">
        <v>67</v>
      </c>
      <c r="J12" s="7" t="s">
        <v>69</v>
      </c>
      <c r="K12" s="7" t="s">
        <v>69</v>
      </c>
      <c r="L12" s="7" t="s">
        <v>69</v>
      </c>
      <c r="M12" s="7" t="s">
        <v>69</v>
      </c>
      <c r="N12" s="7" t="s">
        <v>69</v>
      </c>
      <c r="O12" s="7" t="s">
        <v>67</v>
      </c>
      <c r="P12" s="7" t="s">
        <v>67</v>
      </c>
      <c r="Q12" s="7" t="s">
        <v>67</v>
      </c>
      <c r="R12" s="7" t="s">
        <v>67</v>
      </c>
      <c r="S12" s="7" t="s">
        <v>67</v>
      </c>
      <c r="T12" s="7" t="s">
        <v>67</v>
      </c>
      <c r="U12" s="7" t="s">
        <v>67</v>
      </c>
      <c r="V12" s="7" t="s">
        <v>69</v>
      </c>
      <c r="W12" s="7" t="s">
        <v>67</v>
      </c>
      <c r="X12" s="7" t="s">
        <v>67</v>
      </c>
      <c r="Y12" s="7" t="s">
        <v>67</v>
      </c>
      <c r="Z12" s="7" t="s">
        <v>69</v>
      </c>
      <c r="AA12" s="7" t="s">
        <v>67</v>
      </c>
      <c r="AB12" s="7" t="s">
        <v>69</v>
      </c>
      <c r="AC12" s="7" t="s">
        <v>67</v>
      </c>
      <c r="AD12" s="7" t="s">
        <v>69</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450</v>
      </c>
      <c r="I15" s="7">
        <v>300</v>
      </c>
      <c r="J15" s="7">
        <v>5000</v>
      </c>
      <c r="K15" s="7">
        <v>4500</v>
      </c>
      <c r="L15" s="7">
        <v>1000</v>
      </c>
      <c r="M15" s="7">
        <v>300</v>
      </c>
      <c r="N15" s="7">
        <v>3250</v>
      </c>
      <c r="O15" s="7">
        <v>100</v>
      </c>
      <c r="P15" s="7" t="s">
        <v>33</v>
      </c>
      <c r="Q15" s="7">
        <v>27000</v>
      </c>
      <c r="R15" s="7">
        <v>27750</v>
      </c>
      <c r="S15" s="7">
        <v>7500</v>
      </c>
      <c r="T15" s="7">
        <v>6000</v>
      </c>
      <c r="U15" s="7">
        <v>3000</v>
      </c>
      <c r="V15" s="7">
        <v>150</v>
      </c>
      <c r="W15" s="7" t="s">
        <v>33</v>
      </c>
      <c r="X15" s="7">
        <v>700</v>
      </c>
      <c r="Y15" s="7">
        <v>1000</v>
      </c>
      <c r="Z15" s="7">
        <v>1250</v>
      </c>
      <c r="AA15" s="7">
        <v>3000</v>
      </c>
      <c r="AB15" s="7">
        <v>2750</v>
      </c>
      <c r="AC15" s="7">
        <v>2500</v>
      </c>
      <c r="AD15" s="7">
        <v>1500</v>
      </c>
      <c r="AE15" s="7">
        <v>2250</v>
      </c>
      <c r="AF15" s="7">
        <v>200</v>
      </c>
      <c r="AG15" s="7">
        <v>200</v>
      </c>
    </row>
    <row r="16" spans="1:40" x14ac:dyDescent="0.35">
      <c r="A16" s="4" t="s">
        <v>64</v>
      </c>
      <c r="B16" s="4" t="s">
        <v>71</v>
      </c>
      <c r="C16" s="4" t="s">
        <v>66</v>
      </c>
      <c r="E16" s="7">
        <v>1000</v>
      </c>
      <c r="F16" s="7" t="s">
        <v>67</v>
      </c>
      <c r="G16" s="7" t="s">
        <v>67</v>
      </c>
      <c r="H16" s="7">
        <v>450</v>
      </c>
      <c r="I16" s="7">
        <v>300</v>
      </c>
      <c r="J16" s="7">
        <v>5000</v>
      </c>
      <c r="K16" s="7">
        <v>3750</v>
      </c>
      <c r="L16" s="7">
        <v>1000</v>
      </c>
      <c r="M16" s="7">
        <v>300</v>
      </c>
      <c r="N16" s="7">
        <v>3000</v>
      </c>
      <c r="O16" s="7">
        <v>100</v>
      </c>
      <c r="P16" s="7" t="s">
        <v>67</v>
      </c>
      <c r="Q16" s="7">
        <v>27000</v>
      </c>
      <c r="R16" s="7">
        <v>27500</v>
      </c>
      <c r="S16" s="7">
        <v>7500</v>
      </c>
      <c r="T16" s="7">
        <v>6000</v>
      </c>
      <c r="U16" s="7">
        <v>3000</v>
      </c>
      <c r="V16" s="7">
        <v>150</v>
      </c>
      <c r="W16" s="7" t="s">
        <v>67</v>
      </c>
      <c r="X16" s="7">
        <v>600</v>
      </c>
      <c r="Y16" s="7">
        <v>1000</v>
      </c>
      <c r="Z16" s="7">
        <v>1250</v>
      </c>
      <c r="AA16" s="7">
        <v>3000</v>
      </c>
      <c r="AB16" s="7">
        <v>2500</v>
      </c>
      <c r="AC16" s="7">
        <v>2250</v>
      </c>
      <c r="AD16" s="7">
        <v>1500</v>
      </c>
      <c r="AE16" s="7">
        <v>2000</v>
      </c>
      <c r="AF16" s="7">
        <v>200</v>
      </c>
      <c r="AG16" s="7">
        <v>200</v>
      </c>
    </row>
    <row r="17" spans="1:33" x14ac:dyDescent="0.35">
      <c r="A17" s="4" t="s">
        <v>64</v>
      </c>
      <c r="B17" s="4" t="s">
        <v>71</v>
      </c>
      <c r="C17" s="4" t="s">
        <v>68</v>
      </c>
      <c r="E17" s="7">
        <v>1000</v>
      </c>
      <c r="F17" s="7" t="s">
        <v>67</v>
      </c>
      <c r="G17" s="7" t="s">
        <v>67</v>
      </c>
      <c r="H17" s="7">
        <v>500</v>
      </c>
      <c r="I17" s="7">
        <v>300</v>
      </c>
      <c r="J17" s="7">
        <v>7500</v>
      </c>
      <c r="K17" s="7">
        <v>6000</v>
      </c>
      <c r="L17" s="7">
        <v>1000</v>
      </c>
      <c r="M17" s="7">
        <v>1750</v>
      </c>
      <c r="N17" s="7">
        <v>3500</v>
      </c>
      <c r="O17" s="7">
        <v>100</v>
      </c>
      <c r="P17" s="7" t="s">
        <v>67</v>
      </c>
      <c r="Q17" s="7">
        <v>27500</v>
      </c>
      <c r="R17" s="7">
        <v>28000</v>
      </c>
      <c r="S17" s="7">
        <v>7500</v>
      </c>
      <c r="T17" s="7">
        <v>6000</v>
      </c>
      <c r="U17" s="7">
        <v>3000</v>
      </c>
      <c r="V17" s="7">
        <v>150</v>
      </c>
      <c r="W17" s="7" t="s">
        <v>67</v>
      </c>
      <c r="X17" s="7">
        <v>750</v>
      </c>
      <c r="Y17" s="7">
        <v>1250</v>
      </c>
      <c r="Z17" s="7">
        <v>1250</v>
      </c>
      <c r="AA17" s="7">
        <v>3000</v>
      </c>
      <c r="AB17" s="7">
        <v>3000</v>
      </c>
      <c r="AC17" s="7">
        <v>2500</v>
      </c>
      <c r="AD17" s="7">
        <v>1500</v>
      </c>
      <c r="AE17" s="7">
        <v>2250</v>
      </c>
      <c r="AF17" s="7">
        <v>200</v>
      </c>
      <c r="AG17" s="7">
        <v>200</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67</v>
      </c>
      <c r="S18" s="7" t="s">
        <v>67</v>
      </c>
      <c r="T18" s="7" t="s">
        <v>67</v>
      </c>
      <c r="U18" s="7" t="s">
        <v>67</v>
      </c>
      <c r="V18" s="7" t="s">
        <v>67</v>
      </c>
      <c r="W18" s="7" t="s">
        <v>67</v>
      </c>
      <c r="X18" s="7" t="s">
        <v>67</v>
      </c>
      <c r="Y18" s="7" t="s">
        <v>69</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1075</v>
      </c>
      <c r="H27" s="7">
        <v>562.5</v>
      </c>
      <c r="I27" s="7">
        <v>300</v>
      </c>
      <c r="J27" s="7">
        <v>6125</v>
      </c>
      <c r="K27" s="7">
        <v>4875</v>
      </c>
      <c r="L27" s="7">
        <v>2050</v>
      </c>
      <c r="M27" s="7">
        <v>1775</v>
      </c>
      <c r="N27" s="7">
        <v>8250</v>
      </c>
      <c r="O27" s="7">
        <v>100</v>
      </c>
      <c r="P27" s="7" t="s">
        <v>33</v>
      </c>
      <c r="Q27" s="7">
        <v>27000</v>
      </c>
      <c r="R27" s="7">
        <v>45000</v>
      </c>
      <c r="S27" s="7">
        <v>6250</v>
      </c>
      <c r="T27" s="7">
        <v>5125</v>
      </c>
      <c r="U27" s="7">
        <v>325</v>
      </c>
      <c r="V27" s="7">
        <v>137.5</v>
      </c>
      <c r="W27" s="7">
        <v>437.5</v>
      </c>
      <c r="X27" s="7">
        <v>500</v>
      </c>
      <c r="Y27" s="7">
        <v>1050</v>
      </c>
      <c r="Z27" s="7">
        <v>1750</v>
      </c>
      <c r="AA27" s="7">
        <v>3625</v>
      </c>
      <c r="AB27" s="7">
        <v>2500</v>
      </c>
      <c r="AC27" s="7">
        <v>2500</v>
      </c>
      <c r="AD27" s="7">
        <v>2225</v>
      </c>
      <c r="AE27" s="7">
        <v>2125</v>
      </c>
      <c r="AF27" s="7">
        <v>350</v>
      </c>
      <c r="AG27" s="7">
        <v>500</v>
      </c>
    </row>
    <row r="28" spans="1:33" x14ac:dyDescent="0.35">
      <c r="A28" s="4" t="s">
        <v>73</v>
      </c>
      <c r="B28" s="4" t="s">
        <v>77</v>
      </c>
      <c r="C28" s="4" t="s">
        <v>66</v>
      </c>
      <c r="E28" s="7">
        <v>1100</v>
      </c>
      <c r="F28" s="7">
        <v>750</v>
      </c>
      <c r="G28" s="7">
        <v>1000</v>
      </c>
      <c r="H28" s="7">
        <v>500</v>
      </c>
      <c r="I28" s="7">
        <v>250</v>
      </c>
      <c r="J28" s="7">
        <v>6000</v>
      </c>
      <c r="K28" s="7">
        <v>4500</v>
      </c>
      <c r="L28" s="7">
        <v>2000</v>
      </c>
      <c r="M28" s="7">
        <v>1750</v>
      </c>
      <c r="N28" s="7">
        <v>8000</v>
      </c>
      <c r="O28" s="7">
        <v>100</v>
      </c>
      <c r="P28" s="7" t="s">
        <v>67</v>
      </c>
      <c r="Q28" s="7">
        <v>27000</v>
      </c>
      <c r="R28" s="7">
        <v>45000</v>
      </c>
      <c r="S28" s="7">
        <v>6000</v>
      </c>
      <c r="T28" s="7">
        <v>5000</v>
      </c>
      <c r="U28" s="7">
        <v>300</v>
      </c>
      <c r="V28" s="7">
        <v>125</v>
      </c>
      <c r="W28" s="7">
        <v>400</v>
      </c>
      <c r="X28" s="7">
        <v>500</v>
      </c>
      <c r="Y28" s="7">
        <v>1000</v>
      </c>
      <c r="Z28" s="7">
        <v>1500</v>
      </c>
      <c r="AA28" s="7">
        <v>3500</v>
      </c>
      <c r="AB28" s="7">
        <v>2250</v>
      </c>
      <c r="AC28" s="7">
        <v>2250</v>
      </c>
      <c r="AD28" s="7">
        <v>2000</v>
      </c>
      <c r="AE28" s="7">
        <v>2000</v>
      </c>
      <c r="AF28" s="7">
        <v>300</v>
      </c>
      <c r="AG28" s="7">
        <v>500</v>
      </c>
    </row>
    <row r="29" spans="1:33" x14ac:dyDescent="0.35">
      <c r="A29" s="4" t="s">
        <v>73</v>
      </c>
      <c r="B29" s="4" t="s">
        <v>77</v>
      </c>
      <c r="C29" s="4" t="s">
        <v>68</v>
      </c>
      <c r="E29" s="7">
        <v>1200</v>
      </c>
      <c r="F29" s="7">
        <v>800</v>
      </c>
      <c r="G29" s="7">
        <v>1100</v>
      </c>
      <c r="H29" s="7">
        <v>600</v>
      </c>
      <c r="I29" s="7">
        <v>375</v>
      </c>
      <c r="J29" s="7">
        <v>6500</v>
      </c>
      <c r="K29" s="7">
        <v>5000</v>
      </c>
      <c r="L29" s="7">
        <v>2250</v>
      </c>
      <c r="M29" s="7">
        <v>2250</v>
      </c>
      <c r="N29" s="7">
        <v>8500</v>
      </c>
      <c r="O29" s="7">
        <v>100</v>
      </c>
      <c r="P29" s="7" t="s">
        <v>67</v>
      </c>
      <c r="Q29" s="7">
        <v>27250</v>
      </c>
      <c r="R29" s="7">
        <v>45500</v>
      </c>
      <c r="S29" s="7">
        <v>6500</v>
      </c>
      <c r="T29" s="7">
        <v>5300</v>
      </c>
      <c r="U29" s="7">
        <v>375</v>
      </c>
      <c r="V29" s="7">
        <v>150</v>
      </c>
      <c r="W29" s="7">
        <v>450</v>
      </c>
      <c r="X29" s="7">
        <v>550</v>
      </c>
      <c r="Y29" s="7">
        <v>1100</v>
      </c>
      <c r="Z29" s="7">
        <v>1800</v>
      </c>
      <c r="AA29" s="7">
        <v>4000</v>
      </c>
      <c r="AB29" s="7">
        <v>2500</v>
      </c>
      <c r="AC29" s="7">
        <v>2750</v>
      </c>
      <c r="AD29" s="7">
        <v>2500</v>
      </c>
      <c r="AE29" s="7">
        <v>2500</v>
      </c>
      <c r="AF29" s="7">
        <v>450</v>
      </c>
      <c r="AG29" s="7">
        <v>500</v>
      </c>
    </row>
    <row r="30" spans="1:33" x14ac:dyDescent="0.35">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v>3500</v>
      </c>
      <c r="H57" s="7">
        <v>350</v>
      </c>
      <c r="I57" s="7">
        <v>250</v>
      </c>
      <c r="J57" s="7">
        <v>5000</v>
      </c>
      <c r="K57" s="7">
        <v>25000</v>
      </c>
      <c r="L57" s="7">
        <v>1375</v>
      </c>
      <c r="M57" s="7">
        <v>1625</v>
      </c>
      <c r="N57" s="7">
        <v>5750</v>
      </c>
      <c r="O57" s="7" t="s">
        <v>33</v>
      </c>
      <c r="P57" s="7" t="s">
        <v>33</v>
      </c>
      <c r="Q57" s="7">
        <v>24000</v>
      </c>
      <c r="R57" s="7">
        <v>26000</v>
      </c>
      <c r="S57" s="7">
        <v>6000</v>
      </c>
      <c r="T57" s="7">
        <v>4500</v>
      </c>
      <c r="U57" s="7">
        <v>1375</v>
      </c>
      <c r="V57" s="7">
        <v>137.5</v>
      </c>
      <c r="W57" s="7" t="s">
        <v>33</v>
      </c>
      <c r="X57" s="7">
        <v>1250</v>
      </c>
      <c r="Y57" s="7">
        <v>1750</v>
      </c>
      <c r="Z57" s="7">
        <v>2250</v>
      </c>
      <c r="AA57" s="7">
        <v>3000</v>
      </c>
      <c r="AB57" s="7">
        <v>2000</v>
      </c>
      <c r="AC57" s="7">
        <v>1800</v>
      </c>
      <c r="AD57" s="7">
        <v>2500</v>
      </c>
      <c r="AE57" s="7">
        <v>4500</v>
      </c>
      <c r="AF57" s="7">
        <v>200</v>
      </c>
      <c r="AG57" s="7">
        <v>500</v>
      </c>
    </row>
    <row r="58" spans="1:33" x14ac:dyDescent="0.35">
      <c r="A58" s="4" t="s">
        <v>81</v>
      </c>
      <c r="B58" s="4" t="s">
        <v>88</v>
      </c>
      <c r="C58" s="4" t="s">
        <v>66</v>
      </c>
      <c r="E58" s="7">
        <v>1000</v>
      </c>
      <c r="F58" s="7">
        <v>3500</v>
      </c>
      <c r="G58" s="7">
        <v>3500</v>
      </c>
      <c r="H58" s="7">
        <v>300</v>
      </c>
      <c r="I58" s="7">
        <v>250</v>
      </c>
      <c r="J58" s="7">
        <v>4000</v>
      </c>
      <c r="K58" s="7">
        <v>7000</v>
      </c>
      <c r="L58" s="7">
        <v>1000</v>
      </c>
      <c r="M58" s="7">
        <v>1500</v>
      </c>
      <c r="N58" s="7">
        <v>5500</v>
      </c>
      <c r="O58" s="7" t="s">
        <v>67</v>
      </c>
      <c r="P58" s="7" t="s">
        <v>67</v>
      </c>
      <c r="Q58" s="7">
        <v>22500</v>
      </c>
      <c r="R58" s="7">
        <v>23500</v>
      </c>
      <c r="S58" s="7">
        <v>6000</v>
      </c>
      <c r="T58" s="7">
        <v>4250</v>
      </c>
      <c r="U58" s="7">
        <v>500</v>
      </c>
      <c r="V58" s="7">
        <v>125</v>
      </c>
      <c r="W58" s="7" t="s">
        <v>67</v>
      </c>
      <c r="X58" s="7">
        <v>750</v>
      </c>
      <c r="Y58" s="7">
        <v>1500</v>
      </c>
      <c r="Z58" s="7">
        <v>1500</v>
      </c>
      <c r="AA58" s="7">
        <v>3000</v>
      </c>
      <c r="AB58" s="7">
        <v>2000</v>
      </c>
      <c r="AC58" s="7">
        <v>1500</v>
      </c>
      <c r="AD58" s="7">
        <v>1200</v>
      </c>
      <c r="AE58" s="7">
        <v>4500</v>
      </c>
      <c r="AF58" s="7">
        <v>200</v>
      </c>
      <c r="AG58" s="7">
        <v>500</v>
      </c>
    </row>
    <row r="59" spans="1:33" x14ac:dyDescent="0.35">
      <c r="A59" s="4" t="s">
        <v>81</v>
      </c>
      <c r="B59" s="4" t="s">
        <v>88</v>
      </c>
      <c r="C59" s="4" t="s">
        <v>68</v>
      </c>
      <c r="E59" s="7">
        <v>1100</v>
      </c>
      <c r="F59" s="7">
        <v>4000</v>
      </c>
      <c r="G59" s="7">
        <v>4000</v>
      </c>
      <c r="H59" s="7">
        <v>500</v>
      </c>
      <c r="I59" s="7">
        <v>350</v>
      </c>
      <c r="J59" s="7">
        <v>5000</v>
      </c>
      <c r="K59" s="7">
        <v>30000</v>
      </c>
      <c r="L59" s="7">
        <v>1500</v>
      </c>
      <c r="M59" s="7">
        <v>2000</v>
      </c>
      <c r="N59" s="7">
        <v>6500</v>
      </c>
      <c r="O59" s="7" t="s">
        <v>67</v>
      </c>
      <c r="P59" s="7" t="s">
        <v>67</v>
      </c>
      <c r="Q59" s="7">
        <v>27000</v>
      </c>
      <c r="R59" s="7">
        <v>27000</v>
      </c>
      <c r="S59" s="7">
        <v>7000</v>
      </c>
      <c r="T59" s="7">
        <v>5000</v>
      </c>
      <c r="U59" s="7">
        <v>2500</v>
      </c>
      <c r="V59" s="7">
        <v>150</v>
      </c>
      <c r="W59" s="7" t="s">
        <v>67</v>
      </c>
      <c r="X59" s="7">
        <v>1500</v>
      </c>
      <c r="Y59" s="7">
        <v>2000</v>
      </c>
      <c r="Z59" s="7">
        <v>4000</v>
      </c>
      <c r="AA59" s="7">
        <v>3500</v>
      </c>
      <c r="AB59" s="7">
        <v>3000</v>
      </c>
      <c r="AC59" s="7">
        <v>2500</v>
      </c>
      <c r="AD59" s="7">
        <v>3500</v>
      </c>
      <c r="AE59" s="7">
        <v>6000</v>
      </c>
      <c r="AF59" s="7">
        <v>300</v>
      </c>
      <c r="AG59" s="7">
        <v>500</v>
      </c>
    </row>
    <row r="60" spans="1:33" x14ac:dyDescent="0.35">
      <c r="E60" s="7" t="s">
        <v>67</v>
      </c>
      <c r="F60" s="7" t="s">
        <v>67</v>
      </c>
      <c r="G60" s="7" t="s">
        <v>67</v>
      </c>
      <c r="H60" s="7" t="s">
        <v>67</v>
      </c>
      <c r="I60" s="7" t="s">
        <v>67</v>
      </c>
      <c r="J60" s="7" t="s">
        <v>69</v>
      </c>
      <c r="K60" s="7" t="s">
        <v>69</v>
      </c>
      <c r="L60" s="7" t="s">
        <v>69</v>
      </c>
      <c r="M60" s="7" t="s">
        <v>69</v>
      </c>
      <c r="N60" s="7" t="s">
        <v>67</v>
      </c>
      <c r="O60" s="7" t="s">
        <v>67</v>
      </c>
      <c r="P60" s="7" t="s">
        <v>67</v>
      </c>
      <c r="Q60" s="7" t="s">
        <v>67</v>
      </c>
      <c r="R60" s="7" t="s">
        <v>67</v>
      </c>
      <c r="S60" s="7" t="s">
        <v>67</v>
      </c>
      <c r="T60" s="7" t="s">
        <v>67</v>
      </c>
      <c r="U60" s="7" t="s">
        <v>69</v>
      </c>
      <c r="V60" s="7" t="s">
        <v>67</v>
      </c>
      <c r="W60" s="7" t="s">
        <v>67</v>
      </c>
      <c r="X60" s="7" t="s">
        <v>69</v>
      </c>
      <c r="Y60" s="7" t="s">
        <v>69</v>
      </c>
      <c r="Z60" s="7" t="s">
        <v>69</v>
      </c>
      <c r="AA60" s="7" t="s">
        <v>67</v>
      </c>
      <c r="AB60" s="7" t="s">
        <v>69</v>
      </c>
      <c r="AC60" s="7" t="s">
        <v>69</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250</v>
      </c>
      <c r="J81" s="7">
        <v>4750</v>
      </c>
      <c r="K81" s="7">
        <v>4000</v>
      </c>
      <c r="L81" s="7">
        <v>1000</v>
      </c>
      <c r="M81" s="7">
        <v>4500</v>
      </c>
      <c r="N81" s="7">
        <v>9000</v>
      </c>
      <c r="O81" s="7">
        <v>100</v>
      </c>
      <c r="P81" s="7">
        <v>15000</v>
      </c>
      <c r="Q81" s="7">
        <v>22000</v>
      </c>
      <c r="R81" s="7">
        <v>29000</v>
      </c>
      <c r="S81" s="7">
        <v>6000</v>
      </c>
      <c r="T81" s="7">
        <v>5000</v>
      </c>
      <c r="U81" s="7">
        <v>1125</v>
      </c>
      <c r="V81" s="7">
        <v>175</v>
      </c>
      <c r="W81" s="7">
        <v>700</v>
      </c>
      <c r="X81" s="7">
        <v>1000</v>
      </c>
      <c r="Y81" s="7">
        <v>1500</v>
      </c>
      <c r="Z81" s="7">
        <v>800</v>
      </c>
      <c r="AA81" s="7">
        <v>3000</v>
      </c>
      <c r="AB81" s="7">
        <v>2000</v>
      </c>
      <c r="AC81" s="7">
        <v>2000</v>
      </c>
      <c r="AD81" s="7">
        <v>850</v>
      </c>
      <c r="AE81" s="7">
        <v>3000</v>
      </c>
      <c r="AF81" s="7">
        <v>200</v>
      </c>
      <c r="AG81" s="7">
        <v>275</v>
      </c>
    </row>
    <row r="82" spans="1:33" x14ac:dyDescent="0.35">
      <c r="A82" s="4" t="s">
        <v>96</v>
      </c>
      <c r="B82" s="4" t="s">
        <v>97</v>
      </c>
      <c r="C82" s="4" t="s">
        <v>66</v>
      </c>
      <c r="E82" s="7">
        <v>700</v>
      </c>
      <c r="F82" s="7" t="s">
        <v>67</v>
      </c>
      <c r="G82" s="7" t="s">
        <v>67</v>
      </c>
      <c r="H82" s="7">
        <v>400</v>
      </c>
      <c r="I82" s="7">
        <v>225</v>
      </c>
      <c r="J82" s="7">
        <v>4000</v>
      </c>
      <c r="K82" s="7">
        <v>3000</v>
      </c>
      <c r="L82" s="7">
        <v>1000</v>
      </c>
      <c r="M82" s="7">
        <v>4000</v>
      </c>
      <c r="N82" s="7">
        <v>6500</v>
      </c>
      <c r="O82" s="7">
        <v>100</v>
      </c>
      <c r="P82" s="7">
        <v>14750</v>
      </c>
      <c r="Q82" s="7">
        <v>21000</v>
      </c>
      <c r="R82" s="7">
        <v>28000</v>
      </c>
      <c r="S82" s="7">
        <v>5000</v>
      </c>
      <c r="T82" s="7">
        <v>4000</v>
      </c>
      <c r="U82" s="7">
        <v>500</v>
      </c>
      <c r="V82" s="7">
        <v>150</v>
      </c>
      <c r="W82" s="7">
        <v>500</v>
      </c>
      <c r="X82" s="7">
        <v>700</v>
      </c>
      <c r="Y82" s="7">
        <v>1000</v>
      </c>
      <c r="Z82" s="7">
        <v>800</v>
      </c>
      <c r="AA82" s="7">
        <v>2750</v>
      </c>
      <c r="AB82" s="7">
        <v>2000</v>
      </c>
      <c r="AC82" s="7">
        <v>1500</v>
      </c>
      <c r="AD82" s="7">
        <v>500</v>
      </c>
      <c r="AE82" s="7">
        <v>3000</v>
      </c>
      <c r="AF82" s="7">
        <v>200</v>
      </c>
      <c r="AG82" s="7">
        <v>250</v>
      </c>
    </row>
    <row r="83" spans="1:33" x14ac:dyDescent="0.35">
      <c r="A83" s="4" t="s">
        <v>96</v>
      </c>
      <c r="B83" s="4" t="s">
        <v>97</v>
      </c>
      <c r="C83" s="4" t="s">
        <v>68</v>
      </c>
      <c r="E83" s="7">
        <v>1100</v>
      </c>
      <c r="F83" s="7" t="s">
        <v>67</v>
      </c>
      <c r="G83" s="7" t="s">
        <v>67</v>
      </c>
      <c r="H83" s="7">
        <v>450</v>
      </c>
      <c r="I83" s="7">
        <v>275</v>
      </c>
      <c r="J83" s="7">
        <v>5000</v>
      </c>
      <c r="K83" s="7">
        <v>4500</v>
      </c>
      <c r="L83" s="7">
        <v>1000</v>
      </c>
      <c r="M83" s="7">
        <v>5500</v>
      </c>
      <c r="N83" s="7">
        <v>9250</v>
      </c>
      <c r="O83" s="7">
        <v>200</v>
      </c>
      <c r="P83" s="7">
        <v>15000</v>
      </c>
      <c r="Q83" s="7">
        <v>27000</v>
      </c>
      <c r="R83" s="7">
        <v>29000</v>
      </c>
      <c r="S83" s="7">
        <v>6500</v>
      </c>
      <c r="T83" s="7">
        <v>5500</v>
      </c>
      <c r="U83" s="7">
        <v>1250</v>
      </c>
      <c r="V83" s="7">
        <v>200</v>
      </c>
      <c r="W83" s="7">
        <v>1000</v>
      </c>
      <c r="X83" s="7">
        <v>1250</v>
      </c>
      <c r="Y83" s="7">
        <v>1500</v>
      </c>
      <c r="Z83" s="7">
        <v>1000</v>
      </c>
      <c r="AA83" s="7">
        <v>3000</v>
      </c>
      <c r="AB83" s="7">
        <v>2000</v>
      </c>
      <c r="AC83" s="7">
        <v>2000</v>
      </c>
      <c r="AD83" s="7">
        <v>1750</v>
      </c>
      <c r="AE83" s="7">
        <v>3000</v>
      </c>
      <c r="AF83" s="7">
        <v>250</v>
      </c>
      <c r="AG83" s="7">
        <v>300</v>
      </c>
    </row>
    <row r="84" spans="1:33" x14ac:dyDescent="0.35">
      <c r="E84" s="7" t="s">
        <v>69</v>
      </c>
      <c r="F84" s="7" t="s">
        <v>67</v>
      </c>
      <c r="G84" s="7" t="s">
        <v>67</v>
      </c>
      <c r="H84" s="7" t="s">
        <v>67</v>
      </c>
      <c r="I84" s="7" t="s">
        <v>67</v>
      </c>
      <c r="J84" s="7" t="s">
        <v>69</v>
      </c>
      <c r="K84" s="7" t="s">
        <v>69</v>
      </c>
      <c r="L84" s="7" t="s">
        <v>67</v>
      </c>
      <c r="M84" s="7" t="s">
        <v>69</v>
      </c>
      <c r="N84" s="7" t="s">
        <v>69</v>
      </c>
      <c r="O84" s="7" t="s">
        <v>67</v>
      </c>
      <c r="P84" s="7" t="s">
        <v>67</v>
      </c>
      <c r="Q84" s="7" t="s">
        <v>69</v>
      </c>
      <c r="R84" s="7" t="s">
        <v>67</v>
      </c>
      <c r="S84" s="7" t="s">
        <v>69</v>
      </c>
      <c r="T84" s="7" t="s">
        <v>69</v>
      </c>
      <c r="U84" s="7" t="s">
        <v>69</v>
      </c>
      <c r="V84" s="7" t="s">
        <v>67</v>
      </c>
      <c r="W84" s="7" t="s">
        <v>69</v>
      </c>
      <c r="X84" s="7" t="s">
        <v>69</v>
      </c>
      <c r="Y84" s="7" t="s">
        <v>69</v>
      </c>
      <c r="Z84" s="7" t="s">
        <v>67</v>
      </c>
      <c r="AA84" s="7" t="s">
        <v>67</v>
      </c>
      <c r="AB84" s="7" t="s">
        <v>67</v>
      </c>
      <c r="AC84" s="7" t="s">
        <v>69</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3" t="s">
        <v>3190</v>
      </c>
    </row>
    <row r="3" spans="2:18" x14ac:dyDescent="0.35">
      <c r="B3" s="2" t="s">
        <v>3191</v>
      </c>
      <c r="C3" s="2" t="s">
        <v>3192</v>
      </c>
      <c r="D3" s="2" t="s">
        <v>3193</v>
      </c>
      <c r="E3" s="2" t="s">
        <v>3194</v>
      </c>
      <c r="F3" s="2" t="s">
        <v>3195</v>
      </c>
    </row>
    <row r="4" spans="2:18" x14ac:dyDescent="0.35">
      <c r="B4" t="s">
        <v>3196</v>
      </c>
      <c r="C4" t="s">
        <v>3197</v>
      </c>
      <c r="D4" t="s">
        <v>63</v>
      </c>
      <c r="E4" t="s">
        <v>65</v>
      </c>
      <c r="F4" t="s">
        <v>64</v>
      </c>
    </row>
    <row r="5" spans="2:18" x14ac:dyDescent="0.35">
      <c r="B5" t="s">
        <v>3196</v>
      </c>
      <c r="C5" t="s">
        <v>3198</v>
      </c>
      <c r="D5" t="s">
        <v>70</v>
      </c>
      <c r="E5" t="s">
        <v>71</v>
      </c>
      <c r="F5" t="s">
        <v>64</v>
      </c>
    </row>
    <row r="6" spans="2:18" x14ac:dyDescent="0.35">
      <c r="B6" t="s">
        <v>3199</v>
      </c>
      <c r="C6" t="s">
        <v>3200</v>
      </c>
      <c r="D6" t="s">
        <v>72</v>
      </c>
      <c r="E6" t="s">
        <v>74</v>
      </c>
      <c r="F6" t="s">
        <v>73</v>
      </c>
    </row>
    <row r="7" spans="2:18" x14ac:dyDescent="0.35">
      <c r="B7" t="s">
        <v>3199</v>
      </c>
      <c r="C7" t="s">
        <v>3200</v>
      </c>
      <c r="D7" t="s">
        <v>76</v>
      </c>
      <c r="E7" t="s">
        <v>77</v>
      </c>
      <c r="F7" t="s">
        <v>73</v>
      </c>
    </row>
    <row r="8" spans="2:18" x14ac:dyDescent="0.35">
      <c r="B8" t="s">
        <v>3199</v>
      </c>
      <c r="C8" t="s">
        <v>3201</v>
      </c>
      <c r="D8" t="s">
        <v>78</v>
      </c>
      <c r="E8" t="s">
        <v>79</v>
      </c>
      <c r="F8" t="s">
        <v>73</v>
      </c>
    </row>
    <row r="9" spans="2:18" x14ac:dyDescent="0.35">
      <c r="B9" t="s">
        <v>3202</v>
      </c>
      <c r="C9" t="s">
        <v>3203</v>
      </c>
      <c r="D9" t="s">
        <v>80</v>
      </c>
      <c r="E9" t="s">
        <v>82</v>
      </c>
      <c r="F9" t="s">
        <v>81</v>
      </c>
    </row>
    <row r="10" spans="2:18" x14ac:dyDescent="0.35">
      <c r="B10" t="s">
        <v>3202</v>
      </c>
      <c r="C10" t="s">
        <v>3204</v>
      </c>
      <c r="D10" t="s">
        <v>83</v>
      </c>
      <c r="E10" t="s">
        <v>84</v>
      </c>
      <c r="F10" t="s">
        <v>81</v>
      </c>
    </row>
    <row r="11" spans="2:18" x14ac:dyDescent="0.35">
      <c r="B11" t="s">
        <v>3202</v>
      </c>
      <c r="C11" t="s">
        <v>3204</v>
      </c>
      <c r="D11" t="s">
        <v>85</v>
      </c>
      <c r="E11" t="s">
        <v>86</v>
      </c>
      <c r="F11" t="s">
        <v>81</v>
      </c>
    </row>
    <row r="12" spans="2:18" x14ac:dyDescent="0.35">
      <c r="B12" t="s">
        <v>3202</v>
      </c>
      <c r="C12" t="s">
        <v>3204</v>
      </c>
      <c r="D12" t="s">
        <v>87</v>
      </c>
      <c r="E12" t="s">
        <v>88</v>
      </c>
      <c r="F12" t="s">
        <v>81</v>
      </c>
    </row>
    <row r="13" spans="2:18" x14ac:dyDescent="0.35">
      <c r="B13" t="s">
        <v>3202</v>
      </c>
      <c r="C13" t="s">
        <v>3205</v>
      </c>
      <c r="D13" t="s">
        <v>89</v>
      </c>
      <c r="E13" t="s">
        <v>90</v>
      </c>
      <c r="F13" t="s">
        <v>81</v>
      </c>
      <c r="N13" t="s">
        <v>3206</v>
      </c>
      <c r="Q13">
        <f>(LEN(N13)-LEN(SUBSTITUTE(N13,"apple","")))/R13</f>
        <v>2</v>
      </c>
      <c r="R13">
        <f>LEN("apple")</f>
        <v>5</v>
      </c>
    </row>
    <row r="14" spans="2:18" x14ac:dyDescent="0.35">
      <c r="B14" t="s">
        <v>3202</v>
      </c>
      <c r="C14" t="s">
        <v>3204</v>
      </c>
      <c r="D14" t="s">
        <v>91</v>
      </c>
      <c r="E14" t="s">
        <v>92</v>
      </c>
      <c r="F14" t="s">
        <v>81</v>
      </c>
      <c r="N14">
        <f>LEN(N13)</f>
        <v>30</v>
      </c>
      <c r="P14">
        <f>LEN(SUBSTITUTE(N13,"apple",""))</f>
        <v>20</v>
      </c>
    </row>
    <row r="15" spans="2:18" x14ac:dyDescent="0.35">
      <c r="B15" t="s">
        <v>3202</v>
      </c>
      <c r="C15" t="s">
        <v>3204</v>
      </c>
      <c r="D15" t="s">
        <v>93</v>
      </c>
      <c r="E15" t="s">
        <v>94</v>
      </c>
      <c r="F15" t="s">
        <v>81</v>
      </c>
    </row>
    <row r="16" spans="2:18" x14ac:dyDescent="0.35">
      <c r="B16" t="s">
        <v>3207</v>
      </c>
      <c r="C16" t="s">
        <v>3208</v>
      </c>
      <c r="D16" t="s">
        <v>95</v>
      </c>
      <c r="E16" t="s">
        <v>97</v>
      </c>
      <c r="F16" t="s">
        <v>96</v>
      </c>
    </row>
    <row r="17" spans="2:6" x14ac:dyDescent="0.35">
      <c r="B17" t="s">
        <v>3209</v>
      </c>
      <c r="C17" t="s">
        <v>3210</v>
      </c>
      <c r="D17" t="s">
        <v>98</v>
      </c>
      <c r="E17" t="s">
        <v>100</v>
      </c>
      <c r="F17" t="s">
        <v>99</v>
      </c>
    </row>
    <row r="18" spans="2:6" x14ac:dyDescent="0.35">
      <c r="B18" t="s">
        <v>3209</v>
      </c>
      <c r="C18" t="s">
        <v>3211</v>
      </c>
      <c r="D18" t="s">
        <v>101</v>
      </c>
      <c r="E18" t="s">
        <v>102</v>
      </c>
      <c r="F18" t="s">
        <v>99</v>
      </c>
    </row>
    <row r="19" spans="2:6" x14ac:dyDescent="0.35">
      <c r="B19" t="s">
        <v>3209</v>
      </c>
      <c r="C19" t="s">
        <v>3212</v>
      </c>
      <c r="D19" t="s">
        <v>103</v>
      </c>
      <c r="E19" t="s">
        <v>104</v>
      </c>
      <c r="F19" t="s">
        <v>99</v>
      </c>
    </row>
    <row r="20" spans="2:6" x14ac:dyDescent="0.35">
      <c r="B20" t="s">
        <v>3209</v>
      </c>
      <c r="C20" t="s">
        <v>3213</v>
      </c>
      <c r="D20" t="s">
        <v>105</v>
      </c>
      <c r="E20" t="s">
        <v>106</v>
      </c>
      <c r="F20" t="s">
        <v>99</v>
      </c>
    </row>
  </sheetData>
  <autoFilter ref="B3:F20" xr:uid="{517CC30C-2EC1-44C1-A073-74C0920CEBDB}"/>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V89"/>
  <sheetViews>
    <sheetView view="pageBreakPreview" topLeftCell="A22" zoomScale="85" zoomScaleNormal="70" zoomScaleSheetLayoutView="85" workbookViewId="0">
      <selection activeCell="K21" sqref="K21"/>
    </sheetView>
  </sheetViews>
  <sheetFormatPr baseColWidth="10" defaultColWidth="10.81640625" defaultRowHeight="14.5" x14ac:dyDescent="0.35"/>
  <cols>
    <col min="1" max="1" width="19.1796875" style="4" customWidth="1"/>
    <col min="2" max="2" width="10.81640625" style="4"/>
    <col min="3" max="3" width="23.453125" style="4" bestFit="1" customWidth="1"/>
    <col min="4" max="25" width="10.81640625" style="6"/>
    <col min="26" max="16384" width="10.81640625" style="4"/>
  </cols>
  <sheetData>
    <row r="1" spans="1:48" x14ac:dyDescent="0.35">
      <c r="A1" s="4" t="s">
        <v>10</v>
      </c>
      <c r="B1" t="s">
        <v>3214</v>
      </c>
      <c r="C1" s="38" t="s">
        <v>3215</v>
      </c>
      <c r="D1" s="6" t="s">
        <v>3216</v>
      </c>
      <c r="E1" s="6" t="s">
        <v>3217</v>
      </c>
      <c r="F1" s="6" t="s">
        <v>3218</v>
      </c>
      <c r="G1" s="6" t="s">
        <v>3219</v>
      </c>
      <c r="H1" s="6" t="s">
        <v>3220</v>
      </c>
      <c r="I1" s="6" t="s">
        <v>3221</v>
      </c>
      <c r="J1" s="6" t="s">
        <v>3222</v>
      </c>
      <c r="K1" s="6" t="s">
        <v>3223</v>
      </c>
      <c r="L1" s="6" t="s">
        <v>3224</v>
      </c>
      <c r="M1" s="6" t="s">
        <v>3225</v>
      </c>
      <c r="N1" s="6" t="s">
        <v>3226</v>
      </c>
      <c r="O1" s="6" t="s">
        <v>3227</v>
      </c>
      <c r="P1" s="6" t="s">
        <v>3228</v>
      </c>
      <c r="Q1" s="6" t="s">
        <v>3229</v>
      </c>
      <c r="R1" s="6" t="s">
        <v>3230</v>
      </c>
      <c r="S1" s="6" t="s">
        <v>3231</v>
      </c>
      <c r="T1" s="6" t="s">
        <v>3232</v>
      </c>
      <c r="U1" s="6" t="s">
        <v>3233</v>
      </c>
      <c r="V1" s="6" t="s">
        <v>3234</v>
      </c>
      <c r="W1" s="6" t="s">
        <v>3235</v>
      </c>
      <c r="X1" s="6" t="s">
        <v>3236</v>
      </c>
      <c r="Y1" s="6" t="s">
        <v>3237</v>
      </c>
      <c r="Z1" s="4" t="s">
        <v>3238</v>
      </c>
      <c r="AA1" s="4" t="s">
        <v>3239</v>
      </c>
      <c r="AB1" s="4" t="s">
        <v>3240</v>
      </c>
      <c r="AC1" s="4" t="s">
        <v>3241</v>
      </c>
      <c r="AD1" s="4" t="s">
        <v>3242</v>
      </c>
      <c r="AE1" s="4" t="s">
        <v>3243</v>
      </c>
      <c r="AF1" s="4" t="s">
        <v>3244</v>
      </c>
      <c r="AG1" s="4" t="s">
        <v>3245</v>
      </c>
      <c r="AH1" s="4" t="s">
        <v>3246</v>
      </c>
      <c r="AI1" s="4" t="s">
        <v>3247</v>
      </c>
      <c r="AJ1" s="4" t="s">
        <v>3248</v>
      </c>
      <c r="AK1" s="4" t="s">
        <v>3249</v>
      </c>
      <c r="AL1" s="4" t="s">
        <v>3250</v>
      </c>
      <c r="AM1" s="4" t="s">
        <v>3251</v>
      </c>
      <c r="AN1" s="4" t="s">
        <v>3252</v>
      </c>
      <c r="AO1" s="4" t="s">
        <v>3253</v>
      </c>
      <c r="AP1" s="4" t="s">
        <v>3254</v>
      </c>
      <c r="AQ1" s="4" t="s">
        <v>3255</v>
      </c>
      <c r="AR1" s="4" t="s">
        <v>3256</v>
      </c>
      <c r="AS1" s="4" t="s">
        <v>3257</v>
      </c>
      <c r="AT1" s="4" t="s">
        <v>3258</v>
      </c>
      <c r="AU1" s="4" t="s">
        <v>3259</v>
      </c>
      <c r="AV1" s="4" t="s">
        <v>3260</v>
      </c>
    </row>
    <row r="2" spans="1:48" x14ac:dyDescent="0.35">
      <c r="A2" s="8" t="s">
        <v>111</v>
      </c>
      <c r="B2" t="s">
        <v>3261</v>
      </c>
      <c r="C2" s="38" t="s">
        <v>3262</v>
      </c>
      <c r="D2" s="6">
        <v>3</v>
      </c>
      <c r="E2" s="6">
        <v>3</v>
      </c>
      <c r="F2" s="6">
        <v>3</v>
      </c>
      <c r="G2" s="6">
        <v>3</v>
      </c>
      <c r="H2" s="6">
        <v>3</v>
      </c>
      <c r="I2" s="6">
        <v>3</v>
      </c>
      <c r="J2" s="6">
        <v>3</v>
      </c>
      <c r="K2" s="6">
        <v>3</v>
      </c>
      <c r="L2" s="6">
        <v>3</v>
      </c>
      <c r="M2" s="6">
        <v>3</v>
      </c>
      <c r="N2" s="6">
        <v>3</v>
      </c>
      <c r="O2" s="6">
        <v>3</v>
      </c>
      <c r="P2" s="6">
        <v>3</v>
      </c>
      <c r="Q2" s="6">
        <v>3</v>
      </c>
      <c r="R2" s="6">
        <v>3</v>
      </c>
      <c r="S2" s="6">
        <v>3</v>
      </c>
      <c r="T2" s="6">
        <v>3</v>
      </c>
      <c r="U2" s="6">
        <v>3</v>
      </c>
      <c r="V2" s="6">
        <v>3</v>
      </c>
      <c r="W2" s="6">
        <v>3</v>
      </c>
      <c r="X2" s="6">
        <v>3</v>
      </c>
      <c r="Y2" s="6">
        <v>3</v>
      </c>
      <c r="Z2" s="6">
        <v>3</v>
      </c>
      <c r="AA2" s="6">
        <v>3</v>
      </c>
      <c r="AB2" s="6">
        <v>3</v>
      </c>
      <c r="AC2" s="6">
        <v>3</v>
      </c>
      <c r="AD2" s="6">
        <v>3</v>
      </c>
      <c r="AE2" s="6">
        <v>3</v>
      </c>
      <c r="AF2" s="6">
        <v>3</v>
      </c>
      <c r="AG2" s="6">
        <v>3</v>
      </c>
      <c r="AH2" s="6">
        <v>3</v>
      </c>
      <c r="AI2" s="6">
        <v>3</v>
      </c>
      <c r="AJ2" s="6">
        <v>3</v>
      </c>
      <c r="AK2" s="6">
        <v>3</v>
      </c>
      <c r="AL2" s="6">
        <v>3</v>
      </c>
      <c r="AM2" s="6">
        <v>3</v>
      </c>
      <c r="AN2" s="6">
        <v>3</v>
      </c>
      <c r="AO2" s="6">
        <v>3</v>
      </c>
      <c r="AP2" s="6">
        <v>3</v>
      </c>
      <c r="AQ2" s="6">
        <v>3</v>
      </c>
      <c r="AR2" s="6">
        <v>3</v>
      </c>
      <c r="AS2" s="6">
        <v>3</v>
      </c>
      <c r="AT2" s="6">
        <v>3</v>
      </c>
      <c r="AU2" s="6">
        <v>3</v>
      </c>
      <c r="AV2" s="6">
        <v>3</v>
      </c>
    </row>
    <row r="3" spans="1:48" x14ac:dyDescent="0.35">
      <c r="A3" s="10">
        <f>BNA_mars24!$C$6</f>
        <v>45352</v>
      </c>
      <c r="B3" t="s">
        <v>3263</v>
      </c>
    </row>
    <row r="4" spans="1:48" x14ac:dyDescent="0.35">
      <c r="A4" s="10" t="s">
        <v>2184</v>
      </c>
    </row>
    <row r="6" spans="1:48" s="32" customFormat="1" x14ac:dyDescent="0.35">
      <c r="C6" s="34" t="s">
        <v>3264</v>
      </c>
      <c r="D6" s="33">
        <v>3.03</v>
      </c>
      <c r="E6" s="33"/>
      <c r="F6" s="33">
        <v>3.01</v>
      </c>
      <c r="G6" s="33"/>
      <c r="H6" s="33">
        <v>2.99</v>
      </c>
      <c r="I6" s="33"/>
      <c r="J6" s="33">
        <v>3.01</v>
      </c>
      <c r="K6" s="33"/>
      <c r="L6" s="33"/>
      <c r="M6" s="33"/>
      <c r="N6" s="33"/>
      <c r="O6" s="33"/>
      <c r="P6" s="33">
        <v>3.28</v>
      </c>
      <c r="Q6" s="33"/>
      <c r="R6" s="33"/>
      <c r="S6" s="33"/>
      <c r="T6" s="33"/>
      <c r="U6" s="33"/>
      <c r="V6" s="33"/>
      <c r="W6" s="33"/>
      <c r="X6" s="33"/>
      <c r="Y6" s="33"/>
      <c r="AA6" s="32">
        <v>3</v>
      </c>
    </row>
    <row r="7" spans="1:48" x14ac:dyDescent="0.35">
      <c r="D7" s="6" t="s">
        <v>266</v>
      </c>
      <c r="E7" s="6" t="s">
        <v>267</v>
      </c>
      <c r="F7" s="6" t="s">
        <v>269</v>
      </c>
      <c r="G7" s="6" t="s">
        <v>270</v>
      </c>
      <c r="H7" s="6" t="s">
        <v>272</v>
      </c>
      <c r="I7" s="6" t="s">
        <v>273</v>
      </c>
      <c r="J7" s="6" t="s">
        <v>275</v>
      </c>
      <c r="K7" s="6" t="s">
        <v>276</v>
      </c>
      <c r="L7" s="6" t="s">
        <v>278</v>
      </c>
      <c r="M7" s="6" t="s">
        <v>279</v>
      </c>
      <c r="N7" s="6" t="s">
        <v>281</v>
      </c>
      <c r="O7" s="6" t="s">
        <v>282</v>
      </c>
      <c r="P7" s="6" t="s">
        <v>284</v>
      </c>
      <c r="Q7" s="6" t="s">
        <v>285</v>
      </c>
      <c r="R7" s="6" t="s">
        <v>287</v>
      </c>
      <c r="S7" s="6" t="s">
        <v>288</v>
      </c>
      <c r="T7" s="6" t="s">
        <v>289</v>
      </c>
      <c r="U7" s="6" t="s">
        <v>290</v>
      </c>
      <c r="V7" s="6" t="s">
        <v>291</v>
      </c>
      <c r="W7" s="6" t="s">
        <v>292</v>
      </c>
      <c r="X7" s="6" t="s">
        <v>293</v>
      </c>
      <c r="Y7" s="6" t="s">
        <v>294</v>
      </c>
      <c r="Z7" s="4" t="s">
        <v>295</v>
      </c>
      <c r="AA7" s="4" t="s">
        <v>296</v>
      </c>
      <c r="AB7" s="4" t="s">
        <v>297</v>
      </c>
      <c r="AC7" s="4" t="s">
        <v>299</v>
      </c>
      <c r="AD7" s="4" t="s">
        <v>300</v>
      </c>
      <c r="AE7" s="4" t="s">
        <v>302</v>
      </c>
      <c r="AF7" s="4" t="s">
        <v>303</v>
      </c>
      <c r="AG7" s="4" t="s">
        <v>305</v>
      </c>
      <c r="AH7" s="4" t="s">
        <v>306</v>
      </c>
      <c r="AI7" s="4" t="s">
        <v>308</v>
      </c>
      <c r="AJ7" s="4" t="s">
        <v>309</v>
      </c>
      <c r="AK7" s="4" t="s">
        <v>310</v>
      </c>
      <c r="AL7" s="4" t="s">
        <v>311</v>
      </c>
      <c r="AM7" s="4" t="s">
        <v>312</v>
      </c>
      <c r="AN7" s="4" t="s">
        <v>313</v>
      </c>
      <c r="AO7" s="4" t="s">
        <v>314</v>
      </c>
      <c r="AP7" s="4" t="s">
        <v>315</v>
      </c>
      <c r="AQ7" s="4" t="s">
        <v>316</v>
      </c>
      <c r="AR7" s="4" t="s">
        <v>317</v>
      </c>
      <c r="AS7" s="4" t="s">
        <v>318</v>
      </c>
      <c r="AT7" s="4" t="s">
        <v>319</v>
      </c>
      <c r="AU7" s="4" t="s">
        <v>320</v>
      </c>
      <c r="AV7" s="4" t="s">
        <v>321</v>
      </c>
    </row>
    <row r="8" spans="1:48" x14ac:dyDescent="0.35">
      <c r="C8" s="4" t="s">
        <v>76</v>
      </c>
      <c r="D8" s="7"/>
      <c r="E8" s="7"/>
      <c r="F8" s="7"/>
      <c r="G8" s="7"/>
      <c r="H8" s="7"/>
      <c r="I8" s="7"/>
      <c r="J8" s="7"/>
      <c r="K8" s="7"/>
      <c r="L8" s="7"/>
      <c r="M8" s="7"/>
      <c r="N8" s="7"/>
      <c r="O8" s="7"/>
      <c r="P8" s="7"/>
      <c r="Q8" s="7"/>
      <c r="R8" s="7"/>
      <c r="S8" s="7"/>
      <c r="T8" s="7"/>
      <c r="U8" s="7"/>
      <c r="V8" s="7"/>
      <c r="W8" s="7"/>
      <c r="X8" s="7"/>
      <c r="Y8" s="7"/>
    </row>
    <row r="9" spans="1:48" x14ac:dyDescent="0.35">
      <c r="A9" s="4" t="s">
        <v>73</v>
      </c>
      <c r="B9" s="4" t="s">
        <v>77</v>
      </c>
      <c r="C9" s="4" t="s">
        <v>31</v>
      </c>
      <c r="D9" s="7" cm="1">
        <f t="array" aca="1" ref="D9" ca="1">IFERROR(IF(OR(ISBLANK(D$6),COUNTIFS(INDIRECT($A$2&amp;$A$1),$B9,INDIRECT($A$2&amp;D$1),"&gt;0")&gt;=D$2),MEDIAN(IF(INDIRECT($A$2&amp;$A$1)=$B9,IF(INDIRECT($A$2&amp;D$1)&gt;0,IF(COUNTIFS(INDIRECT($A$2&amp;$A$1),$B9,INDIRECT($A$2&amp;D$1),"&gt;0")&gt;=D$2,INDIRECT($A$2&amp;D$1))))),E9/D$6),"MC")</f>
        <v>231.02310231023102</v>
      </c>
      <c r="E9" s="7" cm="1">
        <f t="array" aca="1" ref="E9" ca="1">IFERROR(IF(OR(ISBLANK(E$6),COUNTIFS(INDIRECT($A$2&amp;$A$1),$B9,INDIRECT($A$2&amp;E$1),"&gt;0")&gt;=E$2),MEDIAN(IF(INDIRECT($A$2&amp;$A$1)=$B9,IF(INDIRECT($A$2&amp;E$1)&gt;0,IF(COUNTIFS(INDIRECT($A$2&amp;$A$1),$B9,INDIRECT($A$2&amp;E$1),"&gt;0")&gt;=E$2,INDIRECT($A$2&amp;E$1))))),#REF!/E$6),"MC")</f>
        <v>700</v>
      </c>
      <c r="F9" s="7" cm="1">
        <f t="array" aca="1" ref="F9" ca="1">IFERROR(IF(OR(ISBLANK(F$6),COUNTIFS(INDIRECT($A$2&amp;$A$1),$B9,INDIRECT($A$2&amp;F$1),"&gt;0")&gt;=F$2),MEDIAN(IF(INDIRECT($A$2&amp;$A$1)=$B9,IF(INDIRECT($A$2&amp;F$1)&gt;0,IF(COUNTIFS(INDIRECT($A$2&amp;$A$1),$B9,INDIRECT($A$2&amp;F$1),"&gt;0")&gt;=F$2,INDIRECT($A$2&amp;F$1))))),G9/F$6),"MC")</f>
        <v>249.16943521594686</v>
      </c>
      <c r="G9" s="7" cm="1">
        <f t="array" aca="1" ref="G9" ca="1">IFERROR(IF(OR(ISBLANK(G$6),COUNTIFS(INDIRECT($A$2&amp;$A$1),$B9,INDIRECT($A$2&amp;G$1),"&gt;0")&gt;=G$2),MEDIAN(IF(INDIRECT($A$2&amp;$A$1)=$B9,IF(INDIRECT($A$2&amp;G$1)&gt;0,IF(COUNTIFS(INDIRECT($A$2&amp;$A$1),$B9,INDIRECT($A$2&amp;G$1),"&gt;0")&gt;=G$2,INDIRECT($A$2&amp;G$1))))),#REF!/G$6),"MC")</f>
        <v>750</v>
      </c>
      <c r="H9" s="7" cm="1">
        <f t="array" aca="1" ref="H9" ca="1">IFERROR(IF(OR(ISBLANK(H$6),COUNTIFS(INDIRECT($A$2&amp;$A$1),$B9,INDIRECT($A$2&amp;H$1),"&gt;0")&gt;=H$2),MEDIAN(IF(INDIRECT($A$2&amp;$A$1)=$B9,IF(INDIRECT($A$2&amp;H$1)&gt;0,IF(COUNTIFS(INDIRECT($A$2&amp;$A$1),$B9,INDIRECT($A$2&amp;H$1),"&gt;0")&gt;=H$2,INDIRECT($A$2&amp;H$1))))),I9/H$6),"MC")</f>
        <v>250.83612040133778</v>
      </c>
      <c r="I9" s="7" cm="1">
        <f t="array" aca="1" ref="I9" ca="1">IFERROR(IF(OR(ISBLANK(I$6),COUNTIFS(INDIRECT($A$2&amp;$A$1),$B9,INDIRECT($A$2&amp;I$1),"&gt;0")&gt;=I$2),MEDIAN(IF(INDIRECT($A$2&amp;$A$1)=$B9,IF(INDIRECT($A$2&amp;I$1)&gt;0,IF(COUNTIFS(INDIRECT($A$2&amp;$A$1),$B9,INDIRECT($A$2&amp;I$1),"&gt;0")&gt;=I$2,INDIRECT($A$2&amp;I$1))))),#REF!/I$6),"MC")</f>
        <v>750</v>
      </c>
      <c r="J9" s="7" cm="1">
        <f t="array" aca="1" ref="J9" ca="1">IFERROR(IF(OR(ISBLANK(J$6),COUNTIFS(INDIRECT($A$2&amp;$A$1),$B9,INDIRECT($A$2&amp;J$1),"&gt;0")&gt;=J$2),MEDIAN(IF(INDIRECT($A$2&amp;$A$1)=$B9,IF(INDIRECT($A$2&amp;J$1)&gt;0,IF(COUNTIFS(INDIRECT($A$2&amp;$A$1),$B9,INDIRECT($A$2&amp;J$1),"&gt;0")&gt;=J$2,INDIRECT($A$2&amp;J$1))))),K9/J$6),"MC")</f>
        <v>307.30897009966782</v>
      </c>
      <c r="K9" s="7" cm="1">
        <f t="array" aca="1" ref="K9" ca="1">IFERROR(IF(OR(ISBLANK(K$6),COUNTIFS(INDIRECT($A$2&amp;$A$1),$B9,INDIRECT($A$2&amp;K$1),"&gt;0")&gt;=K$2),MEDIAN(IF(INDIRECT($A$2&amp;$A$1)=$B9,IF(INDIRECT($A$2&amp;K$1)&gt;0,IF(COUNTIFS(INDIRECT($A$2&amp;$A$1),$B9,INDIRECT($A$2&amp;K$1),"&gt;0")&gt;=K$2,INDIRECT($A$2&amp;K$1))))),#REF!/K$6),"MC")</f>
        <v>925</v>
      </c>
      <c r="L9" s="7" t="str" cm="1">
        <f t="array" aca="1" ref="L9" ca="1">IFERROR(IF(OR(ISBLANK(L$6),COUNTIFS(INDIRECT($A$2&amp;$A$1),$B9,INDIRECT($A$2&amp;L$1),"&gt;0")&gt;=L$2),MEDIAN(IF(INDIRECT($A$2&amp;$A$1)=$B9,IF(INDIRECT($A$2&amp;L$1)&gt;0,IF(COUNTIFS(INDIRECT($A$2&amp;$A$1),$B9,INDIRECT($A$2&amp;L$1),"&gt;0")&gt;=L$2,INDIRECT($A$2&amp;L$1))))),M9/L$6),"MC")</f>
        <v>MC</v>
      </c>
      <c r="M9" s="7" t="str" cm="1">
        <f t="array" aca="1" ref="M9" ca="1">IFERROR(IF(OR(ISBLANK(M$6),COUNTIFS(INDIRECT($A$2&amp;$A$1),$B9,INDIRECT($A$2&amp;M$1),"&gt;0")&gt;=M$2),MEDIAN(IF(INDIRECT($A$2&amp;$A$1)=$B9,IF(INDIRECT($A$2&amp;M$1)&gt;0,IF(COUNTIFS(INDIRECT($A$2&amp;$A$1),$B9,INDIRECT($A$2&amp;M$1),"&gt;0")&gt;=M$2,INDIRECT($A$2&amp;M$1))))),#REF!/M$6),"MC")</f>
        <v>MC</v>
      </c>
      <c r="N9" s="7" cm="1">
        <f t="array" aca="1" ref="N9" ca="1">IFERROR(IF(OR(ISBLANK(N$6),COUNTIFS(INDIRECT($A$2&amp;$A$1),$B9,INDIRECT($A$2&amp;N$1),"&gt;0")&gt;=N$2),MEDIAN(IF(INDIRECT($A$2&amp;$A$1)=$B9,IF(INDIRECT($A$2&amp;N$1)&gt;0,IF(COUNTIFS(INDIRECT($A$2&amp;$A$1),$B9,INDIRECT($A$2&amp;N$1),"&gt;0")&gt;=N$2,INDIRECT($A$2&amp;N$1))))),O9/N$6),"MC")</f>
        <v>550</v>
      </c>
      <c r="O9" s="7" t="str" cm="1">
        <f t="array" aca="1" ref="O9" ca="1">IFERROR(IF(OR(ISBLANK(O$6),COUNTIFS(INDIRECT($A$2&amp;$A$1),$B9,INDIRECT($A$2&amp;O$1),"&gt;0")&gt;=O$2),MEDIAN(IF(INDIRECT($A$2&amp;$A$1)=$B9,IF(INDIRECT($A$2&amp;O$1)&gt;0,IF(COUNTIFS(INDIRECT($A$2&amp;$A$1),$B9,INDIRECT($A$2&amp;O$1),"&gt;0")&gt;=O$2,INDIRECT($A$2&amp;O$1))))),#REF!/O$6),"MC")</f>
        <v>MC</v>
      </c>
      <c r="P9" s="7" t="str" cm="1">
        <f t="array" aca="1" ref="P9" ca="1">IFERROR(IF(OR(ISBLANK(P$6),COUNTIFS(INDIRECT($A$2&amp;$A$1),$B9,INDIRECT($A$2&amp;P$1),"&gt;0")&gt;=P$2),MEDIAN(IF(INDIRECT($A$2&amp;$A$1)=$B9,IF(INDIRECT($A$2&amp;P$1)&gt;0,IF(COUNTIFS(INDIRECT($A$2&amp;$A$1),$B9,INDIRECT($A$2&amp;P$1),"&gt;0")&gt;=P$2,INDIRECT($A$2&amp;P$1))))),Q9/P$6),"MC")</f>
        <v>MC</v>
      </c>
      <c r="Q9" s="7" t="str" cm="1">
        <f t="array" aca="1" ref="Q9" ca="1">IFERROR(IF(OR(ISBLANK(Q$6),COUNTIFS(INDIRECT($A$2&amp;$A$1),$B9,INDIRECT($A$2&amp;Q$1),"&gt;0")&gt;=Q$2),MEDIAN(IF(INDIRECT($A$2&amp;$A$1)=$B9,IF(INDIRECT($A$2&amp;Q$1)&gt;0,IF(COUNTIFS(INDIRECT($A$2&amp;$A$1),$B9,INDIRECT($A$2&amp;Q$1),"&gt;0")&gt;=Q$2,INDIRECT($A$2&amp;Q$1))))),#REF!/Q$6),"MC")</f>
        <v>MC</v>
      </c>
      <c r="R9" s="7" t="str" cm="1">
        <f t="array" aca="1" ref="R9" ca="1">IFERROR(IF(OR(ISBLANK(R$6),COUNTIFS(INDIRECT($A$2&amp;$A$1),$B9,INDIRECT($A$2&amp;R$1),"&gt;0")&gt;=R$2),MEDIAN(IF(INDIRECT($A$2&amp;$A$1)=$B9,IF(INDIRECT($A$2&amp;R$1)&gt;0,IF(COUNTIFS(INDIRECT($A$2&amp;$A$1),$B9,INDIRECT($A$2&amp;R$1),"&gt;0")&gt;=R$2,INDIRECT($A$2&amp;R$1))))),S9/R$6),"MC")</f>
        <v>MC</v>
      </c>
      <c r="S9" s="7" cm="1">
        <f t="array" aca="1" ref="S9" ca="1">IFERROR(IF(OR(ISBLANK(S$6),COUNTIFS(INDIRECT($A$2&amp;$A$1),$B9,INDIRECT($A$2&amp;S$1),"&gt;0")&gt;=S$2),MEDIAN(IF(INDIRECT($A$2&amp;$A$1)=$B9,IF(INDIRECT($A$2&amp;S$1)&gt;0,IF(COUNTIFS(INDIRECT($A$2&amp;$A$1),$B9,INDIRECT($A$2&amp;S$1),"&gt;0")&gt;=S$2,INDIRECT($A$2&amp;S$1))))),T9/S$6),"MC")</f>
        <v>1250</v>
      </c>
      <c r="T9" s="7" t="str" cm="1">
        <f t="array" aca="1" ref="T9" ca="1">IFERROR(IF(OR(ISBLANK(T$6),COUNTIFS(INDIRECT($A$2&amp;$A$1),$B9,INDIRECT($A$2&amp;T$1),"&gt;0")&gt;=T$2),MEDIAN(IF(INDIRECT($A$2&amp;$A$1)=$B9,IF(INDIRECT($A$2&amp;T$1)&gt;0,IF(COUNTIFS(INDIRECT($A$2&amp;$A$1),$B9,INDIRECT($A$2&amp;T$1),"&gt;0")&gt;=T$2,INDIRECT($A$2&amp;T$1))))),U9/T$6),"MC")</f>
        <v>MC</v>
      </c>
      <c r="U9" s="7" cm="1">
        <f t="array" aca="1" ref="U9" ca="1">IFERROR(IF(OR(ISBLANK(U$6),COUNTIFS(INDIRECT($A$2&amp;$A$1),$B9,INDIRECT($A$2&amp;U$1),"&gt;0")&gt;=U$2),MEDIAN(IF(INDIRECT($A$2&amp;$A$1)=$B9,IF(INDIRECT($A$2&amp;U$1)&gt;0,IF(COUNTIFS(INDIRECT($A$2&amp;$A$1),$B9,INDIRECT($A$2&amp;U$1),"&gt;0")&gt;=U$2,INDIRECT($A$2&amp;U$1))))),V9/U$6),"MC")</f>
        <v>500</v>
      </c>
      <c r="V9" s="7" cm="1">
        <f t="array" aca="1" ref="V9" ca="1">IFERROR(IF(OR(ISBLANK(V$6),COUNTIFS(INDIRECT($A$2&amp;$A$1),$B9,INDIRECT($A$2&amp;V$1),"&gt;0")&gt;=V$2),MEDIAN(IF(INDIRECT($A$2&amp;$A$1)=$B9,IF(INDIRECT($A$2&amp;V$1)&gt;0,IF(COUNTIFS(INDIRECT($A$2&amp;$A$1),$B9,INDIRECT($A$2&amp;V$1),"&gt;0")&gt;=V$2,INDIRECT($A$2&amp;V$1))))),W9/V$6),"MC")</f>
        <v>1000</v>
      </c>
      <c r="W9" s="7" cm="1">
        <f t="array" aca="1" ref="W9" ca="1">IFERROR(IF(OR(ISBLANK(W$6),COUNTIFS(INDIRECT($A$2&amp;$A$1),$B9,INDIRECT($A$2&amp;W$1),"&gt;0")&gt;=W$2),MEDIAN(IF(INDIRECT($A$2&amp;$A$1)=$B9,IF(INDIRECT($A$2&amp;W$1)&gt;0,IF(COUNTIFS(INDIRECT($A$2&amp;$A$1),$B9,INDIRECT($A$2&amp;W$1),"&gt;0")&gt;=W$2,INDIRECT($A$2&amp;W$1))))),X9/W$6),"MC")</f>
        <v>1000</v>
      </c>
      <c r="X9" s="7" cm="1">
        <f t="array" aca="1" ref="X9" ca="1">IFERROR(IF(OR(ISBLANK(X$6),COUNTIFS(INDIRECT($A$2&amp;$A$1),$B9,INDIRECT($A$2&amp;X$1),"&gt;0")&gt;=X$2),MEDIAN(IF(INDIRECT($A$2&amp;$A$1)=$B9,IF(INDIRECT($A$2&amp;X$1)&gt;0,IF(COUNTIFS(INDIRECT($A$2&amp;$A$1),$B9,INDIRECT($A$2&amp;X$1),"&gt;0")&gt;=X$2,INDIRECT($A$2&amp;X$1))))),Y9/X$6),"MC")</f>
        <v>1200</v>
      </c>
      <c r="Y9" s="7" cm="1">
        <f t="array" aca="1" ref="Y9" ca="1">IFERROR(IF(OR(ISBLANK(Y$6),COUNTIFS(INDIRECT($A$2&amp;$A$1),$B9,INDIRECT($A$2&amp;Y$1),"&gt;0")&gt;=Y$2),MEDIAN(IF(INDIRECT($A$2&amp;$A$1)=$B9,IF(INDIRECT($A$2&amp;Y$1)&gt;0,IF(COUNTIFS(INDIRECT($A$2&amp;$A$1),$B9,INDIRECT($A$2&amp;Y$1),"&gt;0")&gt;=Y$2,INDIRECT($A$2&amp;Y$1))))),Z9/Y$6),"MC")</f>
        <v>1500</v>
      </c>
      <c r="Z9" s="7" t="str" cm="1">
        <f t="array" aca="1" ref="Z9" ca="1">IFERROR(IF(OR(ISBLANK(Z$6),COUNTIFS(INDIRECT($A$2&amp;$A$1),$B9,INDIRECT($A$2&amp;Z$1),"&gt;0")&gt;=Z$2),MEDIAN(IF(INDIRECT($A$2&amp;$A$1)=$B9,IF(INDIRECT($A$2&amp;Z$1)&gt;0,IF(COUNTIFS(INDIRECT($A$2&amp;$A$1),$B9,INDIRECT($A$2&amp;Z$1),"&gt;0")&gt;=Z$2,INDIRECT($A$2&amp;Z$1))))),AA9/Z$6),"MC")</f>
        <v>MC</v>
      </c>
      <c r="AA9" s="7" cm="1">
        <f t="array" aca="1" ref="AA9" ca="1">IFERROR(IF(OR(ISBLANK(AA$6),COUNTIFS(INDIRECT($A$2&amp;$A$1),$B9,INDIRECT($A$2&amp;AA$1),"&gt;0")&gt;=AA$2),MEDIAN(IF(INDIRECT($A$2&amp;$A$1)=$B9,IF(INDIRECT($A$2&amp;AA$1)&gt;0,IF(COUNTIFS(INDIRECT($A$2&amp;$A$1),$B9,INDIRECT($A$2&amp;AA$1),"&gt;0")&gt;=AA$2,INDIRECT($A$2&amp;AA$1))))),AB9/AA$6),"MC")</f>
        <v>425</v>
      </c>
      <c r="AB9" s="7" cm="1">
        <f t="array" aca="1" ref="AB9" ca="1">IFERROR(IF(OR(ISBLANK(AB$6),COUNTIFS(INDIRECT($A$2&amp;$A$1),$B9,INDIRECT($A$2&amp;AB$1),"&gt;0")&gt;=AB$2),MEDIAN(IF(INDIRECT($A$2&amp;$A$1)=$B9,IF(INDIRECT($A$2&amp;AB$1)&gt;0,IF(COUNTIFS(INDIRECT($A$2&amp;$A$1),$B9,INDIRECT($A$2&amp;AB$1),"&gt;0")&gt;=AB$2,INDIRECT($A$2&amp;AB$1))))),#REF!/AB$6),"MC")</f>
        <v>1275</v>
      </c>
      <c r="AC9" s="7" t="str" cm="1">
        <f t="array" aca="1" ref="AC9" ca="1">IFERROR(IF(OR(ISBLANK(AC$6),COUNTIFS(INDIRECT($A$2&amp;$A$1),$B9,INDIRECT($A$2&amp;AC$1),"&gt;0")&gt;=AC$2),MEDIAN(IF(INDIRECT($A$2&amp;$A$1)=$B9,IF(INDIRECT($A$2&amp;AC$1)&gt;0,IF(COUNTIFS(INDIRECT($A$2&amp;$A$1),$B9,INDIRECT($A$2&amp;AC$1),"&gt;0")&gt;=AC$2,INDIRECT($A$2&amp;AC$1))))),AD9/AC$6),"MC")</f>
        <v>MC</v>
      </c>
      <c r="AD9" s="7" cm="1">
        <f t="array" aca="1" ref="AD9" ca="1">IFERROR(IF(OR(ISBLANK(AD$6),COUNTIFS(INDIRECT($A$2&amp;$A$1),$B9,INDIRECT($A$2&amp;AD$1),"&gt;0")&gt;=AD$2),MEDIAN(IF(INDIRECT($A$2&amp;$A$1)=$B9,IF(INDIRECT($A$2&amp;AD$1)&gt;0,IF(COUNTIFS(INDIRECT($A$2&amp;$A$1),$B9,INDIRECT($A$2&amp;AD$1),"&gt;0")&gt;=AD$2,INDIRECT($A$2&amp;AD$1))))),#REF!/AD$6),"MC")</f>
        <v>750</v>
      </c>
      <c r="AE9" s="7" t="str" cm="1">
        <f t="array" aca="1" ref="AE9" ca="1">IFERROR(IF(OR(ISBLANK(AE$6),COUNTIFS(INDIRECT($A$2&amp;$A$1),$B9,INDIRECT($A$2&amp;AE$1),"&gt;0")&gt;=AE$2),MEDIAN(IF(INDIRECT($A$2&amp;$A$1)=$B9,IF(INDIRECT($A$2&amp;AE$1)&gt;0,IF(COUNTIFS(INDIRECT($A$2&amp;$A$1),$B9,INDIRECT($A$2&amp;AE$1),"&gt;0")&gt;=AE$2,INDIRECT($A$2&amp;AE$1))))),AF9/AE$6),"MC")</f>
        <v>MC</v>
      </c>
      <c r="AF9" s="7" cm="1">
        <f t="array" aca="1" ref="AF9" ca="1">IFERROR(IF(OR(ISBLANK(AF$6),COUNTIFS(INDIRECT($A$2&amp;$A$1),$B9,INDIRECT($A$2&amp;AF$1),"&gt;0")&gt;=AF$2),MEDIAN(IF(INDIRECT($A$2&amp;$A$1)=$B9,IF(INDIRECT($A$2&amp;AF$1)&gt;0,IF(COUNTIFS(INDIRECT($A$2&amp;$A$1),$B9,INDIRECT($A$2&amp;AF$1),"&gt;0")&gt;=AF$2,INDIRECT($A$2&amp;AF$1))))),#REF!/AF$6),"MC")</f>
        <v>1500</v>
      </c>
      <c r="AG9" s="7" t="str" cm="1">
        <f t="array" aca="1" ref="AG9" ca="1">IFERROR(IF(OR(ISBLANK(AG$6),COUNTIFS(INDIRECT($A$2&amp;$A$1),$B9,INDIRECT($A$2&amp;AG$1),"&gt;0")&gt;=AG$2),MEDIAN(IF(INDIRECT($A$2&amp;$A$1)=$B9,IF(INDIRECT($A$2&amp;AG$1)&gt;0,IF(COUNTIFS(INDIRECT($A$2&amp;$A$1),$B9,INDIRECT($A$2&amp;AG$1),"&gt;0")&gt;=AG$2,INDIRECT($A$2&amp;AG$1))))),AH9/AG$6),"MC")</f>
        <v>MC</v>
      </c>
      <c r="AH9" s="7" t="str" cm="1">
        <f t="array" aca="1" ref="AH9" ca="1">IFERROR(IF(OR(ISBLANK(AH$6),COUNTIFS(INDIRECT($A$2&amp;$A$1),$B9,INDIRECT($A$2&amp;AH$1),"&gt;0")&gt;=AH$2),MEDIAN(IF(INDIRECT($A$2&amp;$A$1)=$B9,IF(INDIRECT($A$2&amp;AH$1)&gt;0,IF(COUNTIFS(INDIRECT($A$2&amp;$A$1),$B9,INDIRECT($A$2&amp;AH$1),"&gt;0")&gt;=AH$2,INDIRECT($A$2&amp;AH$1))))),#REF!/AH$6),"MC")</f>
        <v>MC</v>
      </c>
      <c r="AI9" s="7" t="str" cm="1">
        <f t="array" aca="1" ref="AI9" ca="1">IFERROR(IF(OR(ISBLANK(AI$6),COUNTIFS(INDIRECT($A$2&amp;$A$1),$B9,INDIRECT($A$2&amp;AI$1),"&gt;0")&gt;=AI$2),MEDIAN(IF(INDIRECT($A$2&amp;$A$1)=$B9,IF(INDIRECT($A$2&amp;AI$1)&gt;0,IF(COUNTIFS(INDIRECT($A$2&amp;$A$1),$B9,INDIRECT($A$2&amp;AI$1),"&gt;0")&gt;=AI$2,INDIRECT($A$2&amp;AI$1))))),AJ9/AI$6),"MC")</f>
        <v>MC</v>
      </c>
      <c r="AJ9" s="7" t="str" cm="1">
        <f t="array" aca="1" ref="AJ9" ca="1">IFERROR(IF(OR(ISBLANK(AJ$6),COUNTIFS(INDIRECT($A$2&amp;$A$1),$B9,INDIRECT($A$2&amp;AJ$1),"&gt;0")&gt;=AJ$2),MEDIAN(IF(INDIRECT($A$2&amp;$A$1)=$B9,IF(INDIRECT($A$2&amp;AJ$1)&gt;0,IF(COUNTIFS(INDIRECT($A$2&amp;$A$1),$B9,INDIRECT($A$2&amp;AJ$1),"&gt;0")&gt;=AJ$2,INDIRECT($A$2&amp;AJ$1))))),AK9/AJ$6),"MC")</f>
        <v>MC</v>
      </c>
      <c r="AK9" s="7" cm="1">
        <f t="array" aca="1" ref="AK9" ca="1">IFERROR(IF(OR(ISBLANK(AK$6),COUNTIFS(INDIRECT($A$2&amp;$A$1),$B9,INDIRECT($A$2&amp;AK$1),"&gt;0")&gt;=AK$2),MEDIAN(IF(INDIRECT($A$2&amp;$A$1)=$B9,IF(INDIRECT($A$2&amp;AK$1)&gt;0,IF(COUNTIFS(INDIRECT($A$2&amp;$A$1),$B9,INDIRECT($A$2&amp;AK$1),"&gt;0")&gt;=AK$2,INDIRECT($A$2&amp;AK$1))))),AL9/AK$6),"MC")</f>
        <v>100</v>
      </c>
      <c r="AL9" s="7" t="str" cm="1">
        <f t="array" aca="1" ref="AL9" ca="1">IFERROR(IF(OR(ISBLANK(AL$6),COUNTIFS(INDIRECT($A$2&amp;$A$1),$B9,INDIRECT($A$2&amp;AL$1),"&gt;0")&gt;=AL$2),MEDIAN(IF(INDIRECT($A$2&amp;$A$1)=$B9,IF(INDIRECT($A$2&amp;AL$1)&gt;0,IF(COUNTIFS(INDIRECT($A$2&amp;$A$1),$B9,INDIRECT($A$2&amp;AL$1),"&gt;0")&gt;=AL$2,INDIRECT($A$2&amp;AL$1))))),AM9/AL$6),"MC")</f>
        <v>MC</v>
      </c>
      <c r="AM9" s="7" cm="1">
        <f t="array" aca="1" ref="AM9" ca="1">IFERROR(IF(OR(ISBLANK(AM$6),COUNTIFS(INDIRECT($A$2&amp;$A$1),$B9,INDIRECT($A$2&amp;AM$1),"&gt;0")&gt;=AM$2),MEDIAN(IF(INDIRECT($A$2&amp;$A$1)=$B9,IF(INDIRECT($A$2&amp;AM$1)&gt;0,IF(COUNTIFS(INDIRECT($A$2&amp;$A$1),$B9,INDIRECT($A$2&amp;AM$1),"&gt;0")&gt;=AM$2,INDIRECT($A$2&amp;AM$1))))),AN9/AM$6),"MC")</f>
        <v>100</v>
      </c>
      <c r="AN9" s="7" t="str" cm="1">
        <f t="array" aca="1" ref="AN9" ca="1">IFERROR(IF(OR(ISBLANK(AN$6),COUNTIFS(INDIRECT($A$2&amp;$A$1),$B9,INDIRECT($A$2&amp;AN$1),"&gt;0")&gt;=AN$2),MEDIAN(IF(INDIRECT($A$2&amp;$A$1)=$B9,IF(INDIRECT($A$2&amp;AN$1)&gt;0,IF(COUNTIFS(INDIRECT($A$2&amp;$A$1),$B9,INDIRECT($A$2&amp;AN$1),"&gt;0")&gt;=AN$2,INDIRECT($A$2&amp;AN$1))))),AO9/AN$6),"MC")</f>
        <v>MC</v>
      </c>
      <c r="AO9" s="7" cm="1">
        <f t="array" aca="1" ref="AO9" ca="1">IFERROR(IF(OR(ISBLANK(AO$6),COUNTIFS(INDIRECT($A$2&amp;$A$1),$B9,INDIRECT($A$2&amp;AO$1),"&gt;0")&gt;=AO$2),MEDIAN(IF(INDIRECT($A$2&amp;$A$1)=$B9,IF(INDIRECT($A$2&amp;AO$1)&gt;0,IF(COUNTIFS(INDIRECT($A$2&amp;$A$1),$B9,INDIRECT($A$2&amp;AO$1),"&gt;0")&gt;=AO$2,INDIRECT($A$2&amp;AO$1))))),AP9/AO$6),"MC")</f>
        <v>100</v>
      </c>
      <c r="AP9" s="7" cm="1">
        <f t="array" aca="1" ref="AP9" ca="1">IFERROR(IF(OR(ISBLANK(AP$6),COUNTIFS(INDIRECT($A$2&amp;$A$1),$B9,INDIRECT($A$2&amp;AP$1),"&gt;0")&gt;=AP$2),MEDIAN(IF(INDIRECT($A$2&amp;$A$1)=$B9,IF(INDIRECT($A$2&amp;AP$1)&gt;0,IF(COUNTIFS(INDIRECT($A$2&amp;$A$1),$B9,INDIRECT($A$2&amp;AP$1),"&gt;0")&gt;=AP$2,INDIRECT($A$2&amp;AP$1))))),AQ9/AP$6),"MC")</f>
        <v>1000</v>
      </c>
      <c r="AQ9" s="7" t="str" cm="1">
        <f t="array" aca="1" ref="AQ9" ca="1">IFERROR(IF(OR(ISBLANK(AQ$6),COUNTIFS(INDIRECT($A$2&amp;$A$1),$B9,INDIRECT($A$2&amp;AQ$1),"&gt;0")&gt;=AQ$2),MEDIAN(IF(INDIRECT($A$2&amp;$A$1)=$B9,IF(INDIRECT($A$2&amp;AQ$1)&gt;0,IF(COUNTIFS(INDIRECT($A$2&amp;$A$1),$B9,INDIRECT($A$2&amp;AQ$1),"&gt;0")&gt;=AQ$2,INDIRECT($A$2&amp;AQ$1))))),AR9/AQ$6),"MC")</f>
        <v>MC</v>
      </c>
      <c r="AR9" s="7" t="str" cm="1">
        <f t="array" aca="1" ref="AR9" ca="1">IFERROR(IF(OR(ISBLANK(AR$6),COUNTIFS(INDIRECT($A$2&amp;$A$1),$B9,INDIRECT($A$2&amp;AR$1),"&gt;0")&gt;=AR$2),MEDIAN(IF(INDIRECT($A$2&amp;$A$1)=$B9,IF(INDIRECT($A$2&amp;AR$1)&gt;0,IF(COUNTIFS(INDIRECT($A$2&amp;$A$1),$B9,INDIRECT($A$2&amp;AR$1),"&gt;0")&gt;=AR$2,INDIRECT($A$2&amp;AR$1))))),AS9/AR$6),"MC")</f>
        <v>MC</v>
      </c>
      <c r="AS9" s="7" cm="1">
        <f t="array" aca="1" ref="AS9" ca="1">IFERROR(IF(OR(ISBLANK(AS$6),COUNTIFS(INDIRECT($A$2&amp;$A$1),$B9,INDIRECT($A$2&amp;AS$1),"&gt;0")&gt;=AS$2),MEDIAN(IF(INDIRECT($A$2&amp;$A$1)=$B9,IF(INDIRECT($A$2&amp;AS$1)&gt;0,IF(COUNTIFS(INDIRECT($A$2&amp;$A$1),$B9,INDIRECT($A$2&amp;AS$1),"&gt;0")&gt;=AS$2,INDIRECT($A$2&amp;AS$1))))),AT9/AS$6),"MC")</f>
        <v>50</v>
      </c>
      <c r="AT9" s="7" cm="1">
        <f t="array" aca="1" ref="AT9" ca="1">IFERROR(IF(OR(ISBLANK(AT$6),COUNTIFS(INDIRECT($A$2&amp;$A$1),$B9,INDIRECT($A$2&amp;AT$1),"&gt;0")&gt;=AT$2),MEDIAN(IF(INDIRECT($A$2&amp;$A$1)=$B9,IF(INDIRECT($A$2&amp;AT$1)&gt;0,IF(COUNTIFS(INDIRECT($A$2&amp;$A$1),$B9,INDIRECT($A$2&amp;AT$1),"&gt;0")&gt;=AT$2,INDIRECT($A$2&amp;AT$1))))),AU9/AT$6),"MC")</f>
        <v>750</v>
      </c>
      <c r="AU9" s="7" cm="1">
        <f t="array" aca="1" ref="AU9" ca="1">IFERROR(IF(OR(ISBLANK(AU$6),COUNTIFS(INDIRECT($A$2&amp;$A$1),$B9,INDIRECT($A$2&amp;AU$1),"&gt;0")&gt;=AU$2),MEDIAN(IF(INDIRECT($A$2&amp;$A$1)=$B9,IF(INDIRECT($A$2&amp;AU$1)&gt;0,IF(COUNTIFS(INDIRECT($A$2&amp;$A$1),$B9,INDIRECT($A$2&amp;AU$1),"&gt;0")&gt;=AU$2,INDIRECT($A$2&amp;AU$1))))),AV9/AU$6),"MC")</f>
        <v>1000</v>
      </c>
      <c r="AV9" s="7" cm="1">
        <f t="array" aca="1" ref="AV9" ca="1">IFERROR(IF(OR(ISBLANK(AV$6),COUNTIFS(INDIRECT($A$2&amp;$A$1),$B9,INDIRECT($A$2&amp;AV$1),"&gt;0")&gt;=AV$2),MEDIAN(IF(INDIRECT($A$2&amp;$A$1)=$B9,IF(INDIRECT($A$2&amp;AV$1)&gt;0,IF(COUNTIFS(INDIRECT($A$2&amp;$A$1),$B9,INDIRECT($A$2&amp;AV$1),"&gt;0")&gt;=AV$2,INDIRECT($A$2&amp;AV$1))))),AW9/AV$6),"MC")</f>
        <v>100</v>
      </c>
    </row>
    <row r="10" spans="1:48" x14ac:dyDescent="0.35">
      <c r="A10" s="4" t="s">
        <v>73</v>
      </c>
      <c r="B10" s="4" t="s">
        <v>77</v>
      </c>
      <c r="C10" s="4" t="s">
        <v>66</v>
      </c>
      <c r="D10" s="7" cm="1">
        <f t="array" aca="1" ref="D10" ca="1">IF(ISERROR(ABS(D9)),"",IFERROR(IF(OR(ISBLANK(D$6),COUNTIFS(INDIRECT($A$2&amp;$A$1),$B10,INDIRECT($A$2&amp;D$1),"&gt;0")&gt;=D$2),MIN(IF(INDIRECT($A$2&amp;$A$1)=$B10,IF(INDIRECT($A$2&amp;D$1)&gt;0,IF(COUNTIFS(INDIRECT($A$2&amp;$A$1),$B10,INDIRECT($A$2&amp;D$1),"&gt;0")&gt;=D$2,INDIRECT($A$2&amp;D$1))))),E10/D$6),"MC"))</f>
        <v>165.01650165016503</v>
      </c>
      <c r="E10" s="7" cm="1">
        <f t="array" aca="1" ref="E10" ca="1">IF(ISERROR(ABS(E9)),"",IFERROR(IF(OR(ISBLANK(E$6),COUNTIFS(INDIRECT($A$2&amp;$A$1),$B10,INDIRECT($A$2&amp;E$1),"&gt;0")&gt;=E$2),MIN(IF(INDIRECT($A$2&amp;$A$1)=$B10,IF(INDIRECT($A$2&amp;E$1)&gt;0,IF(COUNTIFS(INDIRECT($A$2&amp;$A$1),$B10,INDIRECT($A$2&amp;E$1),"&gt;0")&gt;=E$2,INDIRECT($A$2&amp;E$1))))),#REF!/E$6),"MC"))</f>
        <v>500</v>
      </c>
      <c r="F10" s="7" cm="1">
        <f t="array" aca="1" ref="F10" ca="1">IF(ISERROR(ABS(F9)),"",IFERROR(IF(OR(ISBLANK(F$6),COUNTIFS(INDIRECT($A$2&amp;$A$1),$B10,INDIRECT($A$2&amp;F$1),"&gt;0")&gt;=F$2),MIN(IF(INDIRECT($A$2&amp;$A$1)=$B10,IF(INDIRECT($A$2&amp;F$1)&gt;0,IF(COUNTIFS(INDIRECT($A$2&amp;$A$1),$B10,INDIRECT($A$2&amp;F$1),"&gt;0")&gt;=F$2,INDIRECT($A$2&amp;F$1))))),G10/F$6),"MC"))</f>
        <v>166.11295681063123</v>
      </c>
      <c r="G10" s="7" cm="1">
        <f t="array" aca="1" ref="G10" ca="1">IF(ISERROR(ABS(G9)),"",IFERROR(IF(OR(ISBLANK(G$6),COUNTIFS(INDIRECT($A$2&amp;$A$1),$B10,INDIRECT($A$2&amp;G$1),"&gt;0")&gt;=G$2),MIN(IF(INDIRECT($A$2&amp;$A$1)=$B10,IF(INDIRECT($A$2&amp;G$1)&gt;0,IF(COUNTIFS(INDIRECT($A$2&amp;$A$1),$B10,INDIRECT($A$2&amp;G$1),"&gt;0")&gt;=G$2,INDIRECT($A$2&amp;G$1))))),#REF!/G$6),"MC"))</f>
        <v>500</v>
      </c>
      <c r="H10" s="7" cm="1">
        <f t="array" aca="1" ref="H10" ca="1">IF(ISERROR(ABS(H9)),"",IFERROR(IF(OR(ISBLANK(H$6),COUNTIFS(INDIRECT($A$2&amp;$A$1),$B10,INDIRECT($A$2&amp;H$1),"&gt;0")&gt;=H$2),MIN(IF(INDIRECT($A$2&amp;$A$1)=$B10,IF(INDIRECT($A$2&amp;H$1)&gt;0,IF(COUNTIFS(INDIRECT($A$2&amp;$A$1),$B10,INDIRECT($A$2&amp;H$1),"&gt;0")&gt;=H$2,INDIRECT($A$2&amp;H$1))))),I10/H$6),"MC"))</f>
        <v>183.94648829431438</v>
      </c>
      <c r="I10" s="7" cm="1">
        <f t="array" aca="1" ref="I10" ca="1">IF(ISERROR(ABS(I9)),"",IFERROR(IF(OR(ISBLANK(I$6),COUNTIFS(INDIRECT($A$2&amp;$A$1),$B10,INDIRECT($A$2&amp;I$1),"&gt;0")&gt;=I$2),MIN(IF(INDIRECT($A$2&amp;$A$1)=$B10,IF(INDIRECT($A$2&amp;I$1)&gt;0,IF(COUNTIFS(INDIRECT($A$2&amp;$A$1),$B10,INDIRECT($A$2&amp;I$1),"&gt;0")&gt;=I$2,INDIRECT($A$2&amp;I$1))))),#REF!/I$6),"MC"))</f>
        <v>550</v>
      </c>
      <c r="J10" s="7" cm="1">
        <f t="array" aca="1" ref="J10" ca="1">IF(ISERROR(ABS(J9)),"",IFERROR(IF(OR(ISBLANK(J$6),COUNTIFS(INDIRECT($A$2&amp;$A$1),$B10,INDIRECT($A$2&amp;J$1),"&gt;0")&gt;=J$2),MIN(IF(INDIRECT($A$2&amp;$A$1)=$B10,IF(INDIRECT($A$2&amp;J$1)&gt;0,IF(COUNTIFS(INDIRECT($A$2&amp;$A$1),$B10,INDIRECT($A$2&amp;J$1),"&gt;0")&gt;=J$2,INDIRECT($A$2&amp;J$1))))),K10/J$6),"MC"))</f>
        <v>249.16943521594686</v>
      </c>
      <c r="K10" s="7" cm="1">
        <f t="array" aca="1" ref="K10" ca="1">IF(ISERROR(ABS(K9)),"",IFERROR(IF(OR(ISBLANK(K$6),COUNTIFS(INDIRECT($A$2&amp;$A$1),$B10,INDIRECT($A$2&amp;K$1),"&gt;0")&gt;=K$2),MIN(IF(INDIRECT($A$2&amp;$A$1)=$B10,IF(INDIRECT($A$2&amp;K$1)&gt;0,IF(COUNTIFS(INDIRECT($A$2&amp;$A$1),$B10,INDIRECT($A$2&amp;K$1),"&gt;0")&gt;=K$2,INDIRECT($A$2&amp;K$1))))),#REF!/K$6),"MC"))</f>
        <v>750</v>
      </c>
      <c r="L10" s="7" t="str" cm="1">
        <f t="array" aca="1" ref="L10" ca="1">IF(ISERROR(ABS(L9)),"",IFERROR(IF(OR(ISBLANK(L$6),COUNTIFS(INDIRECT($A$2&amp;$A$1),$B10,INDIRECT($A$2&amp;L$1),"&gt;0")&gt;=L$2),MIN(IF(INDIRECT($A$2&amp;$A$1)=$B10,IF(INDIRECT($A$2&amp;L$1)&gt;0,IF(COUNTIFS(INDIRECT($A$2&amp;$A$1),$B10,INDIRECT($A$2&amp;L$1),"&gt;0")&gt;=L$2,INDIRECT($A$2&amp;L$1))))),M10/L$6),"MC"))</f>
        <v/>
      </c>
      <c r="M10" s="7" t="str" cm="1">
        <f t="array" aca="1" ref="M10" ca="1">IF(ISERROR(ABS(M9)),"",IFERROR(IF(OR(ISBLANK(M$6),COUNTIFS(INDIRECT($A$2&amp;$A$1),$B10,INDIRECT($A$2&amp;M$1),"&gt;0")&gt;=M$2),MIN(IF(INDIRECT($A$2&amp;$A$1)=$B10,IF(INDIRECT($A$2&amp;M$1)&gt;0,IF(COUNTIFS(INDIRECT($A$2&amp;$A$1),$B10,INDIRECT($A$2&amp;M$1),"&gt;0")&gt;=M$2,INDIRECT($A$2&amp;M$1))))),#REF!/M$6),"MC"))</f>
        <v/>
      </c>
      <c r="N10" s="7" cm="1">
        <f t="array" aca="1" ref="N10" ca="1">IF(ISERROR(ABS(N9)),"",IFERROR(IF(OR(ISBLANK(N$6),COUNTIFS(INDIRECT($A$2&amp;$A$1),$B10,INDIRECT($A$2&amp;N$1),"&gt;0")&gt;=N$2),MIN(IF(INDIRECT($A$2&amp;$A$1)=$B10,IF(INDIRECT($A$2&amp;N$1)&gt;0,IF(COUNTIFS(INDIRECT($A$2&amp;$A$1),$B10,INDIRECT($A$2&amp;N$1),"&gt;0")&gt;=N$2,INDIRECT($A$2&amp;N$1))))),O10/N$6),"MC"))</f>
        <v>500</v>
      </c>
      <c r="O10" s="7" t="str" cm="1">
        <f t="array" aca="1" ref="O10" ca="1">IF(ISERROR(ABS(O9)),"",IFERROR(IF(OR(ISBLANK(O$6),COUNTIFS(INDIRECT($A$2&amp;$A$1),$B10,INDIRECT($A$2&amp;O$1),"&gt;0")&gt;=O$2),MIN(IF(INDIRECT($A$2&amp;$A$1)=$B10,IF(INDIRECT($A$2&amp;O$1)&gt;0,IF(COUNTIFS(INDIRECT($A$2&amp;$A$1),$B10,INDIRECT($A$2&amp;O$1),"&gt;0")&gt;=O$2,INDIRECT($A$2&amp;O$1))))),#REF!/O$6),"MC"))</f>
        <v/>
      </c>
      <c r="P10" s="7" t="str" cm="1">
        <f t="array" aca="1" ref="P10" ca="1">IF(ISERROR(ABS(P9)),"",IFERROR(IF(OR(ISBLANK(P$6),COUNTIFS(INDIRECT($A$2&amp;$A$1),$B10,INDIRECT($A$2&amp;P$1),"&gt;0")&gt;=P$2),MIN(IF(INDIRECT($A$2&amp;$A$1)=$B10,IF(INDIRECT($A$2&amp;P$1)&gt;0,IF(COUNTIFS(INDIRECT($A$2&amp;$A$1),$B10,INDIRECT($A$2&amp;P$1),"&gt;0")&gt;=P$2,INDIRECT($A$2&amp;P$1))))),Q10/P$6),"MC"))</f>
        <v/>
      </c>
      <c r="Q10" s="7" t="str" cm="1">
        <f t="array" aca="1" ref="Q10" ca="1">IF(ISERROR(ABS(Q9)),"",IFERROR(IF(OR(ISBLANK(Q$6),COUNTIFS(INDIRECT($A$2&amp;$A$1),$B10,INDIRECT($A$2&amp;Q$1),"&gt;0")&gt;=Q$2),MIN(IF(INDIRECT($A$2&amp;$A$1)=$B10,IF(INDIRECT($A$2&amp;Q$1)&gt;0,IF(COUNTIFS(INDIRECT($A$2&amp;$A$1),$B10,INDIRECT($A$2&amp;Q$1),"&gt;0")&gt;=Q$2,INDIRECT($A$2&amp;Q$1))))),#REF!/Q$6),"MC"))</f>
        <v/>
      </c>
      <c r="R10" s="7" t="str" cm="1">
        <f t="array" aca="1" ref="R10" ca="1">IF(ISERROR(ABS(R9)),"",IFERROR(IF(OR(ISBLANK(R$6),COUNTIFS(INDIRECT($A$2&amp;$A$1),$B10,INDIRECT($A$2&amp;R$1),"&gt;0")&gt;=R$2),MIN(IF(INDIRECT($A$2&amp;$A$1)=$B10,IF(INDIRECT($A$2&amp;R$1)&gt;0,IF(COUNTIFS(INDIRECT($A$2&amp;$A$1),$B10,INDIRECT($A$2&amp;R$1),"&gt;0")&gt;=R$2,INDIRECT($A$2&amp;R$1))))),S10/R$6),"MC"))</f>
        <v/>
      </c>
      <c r="S10" s="7" cm="1">
        <f t="array" aca="1" ref="S10" ca="1">IF(ISERROR(ABS(S9)),"",IFERROR(IF(OR(ISBLANK(S$6),COUNTIFS(INDIRECT($A$2&amp;$A$1),$B10,INDIRECT($A$2&amp;S$1),"&gt;0")&gt;=S$2),MIN(IF(INDIRECT($A$2&amp;$A$1)=$B10,IF(INDIRECT($A$2&amp;S$1)&gt;0,IF(COUNTIFS(INDIRECT($A$2&amp;$A$1),$B10,INDIRECT($A$2&amp;S$1),"&gt;0")&gt;=S$2,INDIRECT($A$2&amp;S$1))))),T10/S$6),"MC"))</f>
        <v>1250</v>
      </c>
      <c r="T10" s="7" t="str" cm="1">
        <f t="array" aca="1" ref="T10" ca="1">IF(ISERROR(ABS(T9)),"",IFERROR(IF(OR(ISBLANK(T$6),COUNTIFS(INDIRECT($A$2&amp;$A$1),$B10,INDIRECT($A$2&amp;T$1),"&gt;0")&gt;=T$2),MIN(IF(INDIRECT($A$2&amp;$A$1)=$B10,IF(INDIRECT($A$2&amp;T$1)&gt;0,IF(COUNTIFS(INDIRECT($A$2&amp;$A$1),$B10,INDIRECT($A$2&amp;T$1),"&gt;0")&gt;=T$2,INDIRECT($A$2&amp;T$1))))),U10/T$6),"MC"))</f>
        <v/>
      </c>
      <c r="U10" s="7" cm="1">
        <f t="array" aca="1" ref="U10" ca="1">IF(ISERROR(ABS(U9)),"",IFERROR(IF(OR(ISBLANK(U$6),COUNTIFS(INDIRECT($A$2&amp;$A$1),$B10,INDIRECT($A$2&amp;U$1),"&gt;0")&gt;=U$2),MIN(IF(INDIRECT($A$2&amp;$A$1)=$B10,IF(INDIRECT($A$2&amp;U$1)&gt;0,IF(COUNTIFS(INDIRECT($A$2&amp;$A$1),$B10,INDIRECT($A$2&amp;U$1),"&gt;0")&gt;=U$2,INDIRECT($A$2&amp;U$1))))),V10/U$6),"MC"))</f>
        <v>500</v>
      </c>
      <c r="V10" s="7" cm="1">
        <f t="array" aca="1" ref="V10" ca="1">IF(ISERROR(ABS(V9)),"",IFERROR(IF(OR(ISBLANK(V$6),COUNTIFS(INDIRECT($A$2&amp;$A$1),$B10,INDIRECT($A$2&amp;V$1),"&gt;0")&gt;=V$2),MIN(IF(INDIRECT($A$2&amp;$A$1)=$B10,IF(INDIRECT($A$2&amp;V$1)&gt;0,IF(COUNTIFS(INDIRECT($A$2&amp;$A$1),$B10,INDIRECT($A$2&amp;V$1),"&gt;0")&gt;=V$2,INDIRECT($A$2&amp;V$1))))),W10/V$6),"MC"))</f>
        <v>1000</v>
      </c>
      <c r="W10" s="7" cm="1">
        <f t="array" aca="1" ref="W10" ca="1">IF(ISERROR(ABS(W9)),"",IFERROR(IF(OR(ISBLANK(W$6),COUNTIFS(INDIRECT($A$2&amp;$A$1),$B10,INDIRECT($A$2&amp;W$1),"&gt;0")&gt;=W$2),MIN(IF(INDIRECT($A$2&amp;$A$1)=$B10,IF(INDIRECT($A$2&amp;W$1)&gt;0,IF(COUNTIFS(INDIRECT($A$2&amp;$A$1),$B10,INDIRECT($A$2&amp;W$1),"&gt;0")&gt;=W$2,INDIRECT($A$2&amp;W$1))))),X10/W$6),"MC"))</f>
        <v>500</v>
      </c>
      <c r="X10" s="7" cm="1">
        <f t="array" aca="1" ref="X10" ca="1">IF(ISERROR(ABS(X9)),"",IFERROR(IF(OR(ISBLANK(X$6),COUNTIFS(INDIRECT($A$2&amp;$A$1),$B10,INDIRECT($A$2&amp;X$1),"&gt;0")&gt;=X$2),MIN(IF(INDIRECT($A$2&amp;$A$1)=$B10,IF(INDIRECT($A$2&amp;X$1)&gt;0,IF(COUNTIFS(INDIRECT($A$2&amp;$A$1),$B10,INDIRECT($A$2&amp;X$1),"&gt;0")&gt;=X$2,INDIRECT($A$2&amp;X$1))))),Y10/X$6),"MC"))</f>
        <v>1200</v>
      </c>
      <c r="Y10" s="7" cm="1">
        <f t="array" aca="1" ref="Y10" ca="1">IF(ISERROR(ABS(Y9)),"",IFERROR(IF(OR(ISBLANK(Y$6),COUNTIFS(INDIRECT($A$2&amp;$A$1),$B10,INDIRECT($A$2&amp;Y$1),"&gt;0")&gt;=Y$2),MIN(IF(INDIRECT($A$2&amp;$A$1)=$B10,IF(INDIRECT($A$2&amp;Y$1)&gt;0,IF(COUNTIFS(INDIRECT($A$2&amp;$A$1),$B10,INDIRECT($A$2&amp;Y$1),"&gt;0")&gt;=Y$2,INDIRECT($A$2&amp;Y$1))))),Z10/Y$6),"MC"))</f>
        <v>1350</v>
      </c>
      <c r="Z10" s="7" t="str" cm="1">
        <f t="array" aca="1" ref="Z10" ca="1">IF(ISERROR(ABS(Z9)),"",IFERROR(IF(OR(ISBLANK(Z$6),COUNTIFS(INDIRECT($A$2&amp;$A$1),$B10,INDIRECT($A$2&amp;Z$1),"&gt;0")&gt;=Z$2),MIN(IF(INDIRECT($A$2&amp;$A$1)=$B10,IF(INDIRECT($A$2&amp;Z$1)&gt;0,IF(COUNTIFS(INDIRECT($A$2&amp;$A$1),$B10,INDIRECT($A$2&amp;Z$1),"&gt;0")&gt;=Z$2,INDIRECT($A$2&amp;Z$1))))),AA10/Z$6),"MC"))</f>
        <v/>
      </c>
      <c r="AA10" s="7" cm="1">
        <f t="array" aca="1" ref="AA10" ca="1">IF(ISERROR(ABS(AA9)),"",IFERROR(IF(OR(ISBLANK(AA$6),COUNTIFS(INDIRECT($A$2&amp;$A$1),$B10,INDIRECT($A$2&amp;AA$1),"&gt;0")&gt;=AA$2),MIN(IF(INDIRECT($A$2&amp;$A$1)=$B10,IF(INDIRECT($A$2&amp;AA$1)&gt;0,IF(COUNTIFS(INDIRECT($A$2&amp;$A$1),$B10,INDIRECT($A$2&amp;AA$1),"&gt;0")&gt;=AA$2,INDIRECT($A$2&amp;AA$1))))),AB10/AA$6),"MC"))</f>
        <v>400</v>
      </c>
      <c r="AB10" s="7" cm="1">
        <f t="array" aca="1" ref="AB10" ca="1">IF(ISERROR(ABS(AB9)),"",IFERROR(IF(OR(ISBLANK(AB$6),COUNTIFS(INDIRECT($A$2&amp;$A$1),$B10,INDIRECT($A$2&amp;AB$1),"&gt;0")&gt;=AB$2),MIN(IF(INDIRECT($A$2&amp;$A$1)=$B10,IF(INDIRECT($A$2&amp;AB$1)&gt;0,IF(COUNTIFS(INDIRECT($A$2&amp;$A$1),$B10,INDIRECT($A$2&amp;AB$1),"&gt;0")&gt;=AB$2,INDIRECT($A$2&amp;AB$1))))),#REF!/AB$6),"MC"))</f>
        <v>1200</v>
      </c>
      <c r="AC10" s="7" t="str" cm="1">
        <f t="array" aca="1" ref="AC10" ca="1">IF(ISERROR(ABS(AC9)),"",IFERROR(IF(OR(ISBLANK(AC$6),COUNTIFS(INDIRECT($A$2&amp;$A$1),$B10,INDIRECT($A$2&amp;AC$1),"&gt;0")&gt;=AC$2),MIN(IF(INDIRECT($A$2&amp;$A$1)=$B10,IF(INDIRECT($A$2&amp;AC$1)&gt;0,IF(COUNTIFS(INDIRECT($A$2&amp;$A$1),$B10,INDIRECT($A$2&amp;AC$1),"&gt;0")&gt;=AC$2,INDIRECT($A$2&amp;AC$1))))),AD10/AC$6),"MC"))</f>
        <v/>
      </c>
      <c r="AD10" s="7" cm="1">
        <f t="array" aca="1" ref="AD10" ca="1">IF(ISERROR(ABS(AD9)),"",IFERROR(IF(OR(ISBLANK(AD$6),COUNTIFS(INDIRECT($A$2&amp;$A$1),$B10,INDIRECT($A$2&amp;AD$1),"&gt;0")&gt;=AD$2),MIN(IF(INDIRECT($A$2&amp;$A$1)=$B10,IF(INDIRECT($A$2&amp;AD$1)&gt;0,IF(COUNTIFS(INDIRECT($A$2&amp;$A$1),$B10,INDIRECT($A$2&amp;AD$1),"&gt;0")&gt;=AD$2,INDIRECT($A$2&amp;AD$1))))),#REF!/AD$6),"MC"))</f>
        <v>750</v>
      </c>
      <c r="AE10" s="7" t="str" cm="1">
        <f t="array" aca="1" ref="AE10" ca="1">IF(ISERROR(ABS(AE9)),"",IFERROR(IF(OR(ISBLANK(AE$6),COUNTIFS(INDIRECT($A$2&amp;$A$1),$B10,INDIRECT($A$2&amp;AE$1),"&gt;0")&gt;=AE$2),MIN(IF(INDIRECT($A$2&amp;$A$1)=$B10,IF(INDIRECT($A$2&amp;AE$1)&gt;0,IF(COUNTIFS(INDIRECT($A$2&amp;$A$1),$B10,INDIRECT($A$2&amp;AE$1),"&gt;0")&gt;=AE$2,INDIRECT($A$2&amp;AE$1))))),AF10/AE$6),"MC"))</f>
        <v/>
      </c>
      <c r="AF10" s="7" cm="1">
        <f t="array" aca="1" ref="AF10" ca="1">IF(ISERROR(ABS(AF9)),"",IFERROR(IF(OR(ISBLANK(AF$6),COUNTIFS(INDIRECT($A$2&amp;$A$1),$B10,INDIRECT($A$2&amp;AF$1),"&gt;0")&gt;=AF$2),MIN(IF(INDIRECT($A$2&amp;$A$1)=$B10,IF(INDIRECT($A$2&amp;AF$1)&gt;0,IF(COUNTIFS(INDIRECT($A$2&amp;$A$1),$B10,INDIRECT($A$2&amp;AF$1),"&gt;0")&gt;=AF$2,INDIRECT($A$2&amp;AF$1))))),#REF!/AF$6),"MC"))</f>
        <v>750</v>
      </c>
      <c r="AG10" s="7" t="str" cm="1">
        <f t="array" aca="1" ref="AG10" ca="1">IF(ISERROR(ABS(AG9)),"",IFERROR(IF(OR(ISBLANK(AG$6),COUNTIFS(INDIRECT($A$2&amp;$A$1),$B10,INDIRECT($A$2&amp;AG$1),"&gt;0")&gt;=AG$2),MIN(IF(INDIRECT($A$2&amp;$A$1)=$B10,IF(INDIRECT($A$2&amp;AG$1)&gt;0,IF(COUNTIFS(INDIRECT($A$2&amp;$A$1),$B10,INDIRECT($A$2&amp;AG$1),"&gt;0")&gt;=AG$2,INDIRECT($A$2&amp;AG$1))))),AH10/AG$6),"MC"))</f>
        <v/>
      </c>
      <c r="AH10" s="7" t="str" cm="1">
        <f t="array" aca="1" ref="AH10" ca="1">IF(ISERROR(ABS(AH9)),"",IFERROR(IF(OR(ISBLANK(AH$6),COUNTIFS(INDIRECT($A$2&amp;$A$1),$B10,INDIRECT($A$2&amp;AH$1),"&gt;0")&gt;=AH$2),MIN(IF(INDIRECT($A$2&amp;$A$1)=$B10,IF(INDIRECT($A$2&amp;AH$1)&gt;0,IF(COUNTIFS(INDIRECT($A$2&amp;$A$1),$B10,INDIRECT($A$2&amp;AH$1),"&gt;0")&gt;=AH$2,INDIRECT($A$2&amp;AH$1))))),#REF!/AH$6),"MC"))</f>
        <v/>
      </c>
      <c r="AI10" s="7" t="str" cm="1">
        <f t="array" aca="1" ref="AI10" ca="1">IF(ISERROR(ABS(AI9)),"",IFERROR(IF(OR(ISBLANK(AI$6),COUNTIFS(INDIRECT($A$2&amp;$A$1),$B10,INDIRECT($A$2&amp;AI$1),"&gt;0")&gt;=AI$2),MIN(IF(INDIRECT($A$2&amp;$A$1)=$B10,IF(INDIRECT($A$2&amp;AI$1)&gt;0,IF(COUNTIFS(INDIRECT($A$2&amp;$A$1),$B10,INDIRECT($A$2&amp;AI$1),"&gt;0")&gt;=AI$2,INDIRECT($A$2&amp;AI$1))))),AJ10/AI$6),"MC"))</f>
        <v/>
      </c>
      <c r="AJ10" s="7" t="str" cm="1">
        <f t="array" aca="1" ref="AJ10" ca="1">IF(ISERROR(ABS(AJ9)),"",IFERROR(IF(OR(ISBLANK(AJ$6),COUNTIFS(INDIRECT($A$2&amp;$A$1),$B10,INDIRECT($A$2&amp;AJ$1),"&gt;0")&gt;=AJ$2),MIN(IF(INDIRECT($A$2&amp;$A$1)=$B10,IF(INDIRECT($A$2&amp;AJ$1)&gt;0,IF(COUNTIFS(INDIRECT($A$2&amp;$A$1),$B10,INDIRECT($A$2&amp;AJ$1),"&gt;0")&gt;=AJ$2,INDIRECT($A$2&amp;AJ$1))))),AK10/AJ$6),"MC"))</f>
        <v/>
      </c>
      <c r="AK10" s="7" cm="1">
        <f t="array" aca="1" ref="AK10" ca="1">IF(ISERROR(ABS(AK9)),"",IFERROR(IF(OR(ISBLANK(AK$6),COUNTIFS(INDIRECT($A$2&amp;$A$1),$B10,INDIRECT($A$2&amp;AK$1),"&gt;0")&gt;=AK$2),MIN(IF(INDIRECT($A$2&amp;$A$1)=$B10,IF(INDIRECT($A$2&amp;AK$1)&gt;0,IF(COUNTIFS(INDIRECT($A$2&amp;$A$1),$B10,INDIRECT($A$2&amp;AK$1),"&gt;0")&gt;=AK$2,INDIRECT($A$2&amp;AK$1))))),AL10/AK$6),"MC"))</f>
        <v>100</v>
      </c>
      <c r="AL10" s="7" t="str" cm="1">
        <f t="array" aca="1" ref="AL10" ca="1">IF(ISERROR(ABS(AL9)),"",IFERROR(IF(OR(ISBLANK(AL$6),COUNTIFS(INDIRECT($A$2&amp;$A$1),$B10,INDIRECT($A$2&amp;AL$1),"&gt;0")&gt;=AL$2),MIN(IF(INDIRECT($A$2&amp;$A$1)=$B10,IF(INDIRECT($A$2&amp;AL$1)&gt;0,IF(COUNTIFS(INDIRECT($A$2&amp;$A$1),$B10,INDIRECT($A$2&amp;AL$1),"&gt;0")&gt;=AL$2,INDIRECT($A$2&amp;AL$1))))),AM10/AL$6),"MC"))</f>
        <v/>
      </c>
      <c r="AM10" s="7" cm="1">
        <f t="array" aca="1" ref="AM10" ca="1">IF(ISERROR(ABS(AM9)),"",IFERROR(IF(OR(ISBLANK(AM$6),COUNTIFS(INDIRECT($A$2&amp;$A$1),$B10,INDIRECT($A$2&amp;AM$1),"&gt;0")&gt;=AM$2),MIN(IF(INDIRECT($A$2&amp;$A$1)=$B10,IF(INDIRECT($A$2&amp;AM$1)&gt;0,IF(COUNTIFS(INDIRECT($A$2&amp;$A$1),$B10,INDIRECT($A$2&amp;AM$1),"&gt;0")&gt;=AM$2,INDIRECT($A$2&amp;AM$1))))),AN10/AM$6),"MC"))</f>
        <v>100</v>
      </c>
      <c r="AN10" s="7" t="str" cm="1">
        <f t="array" aca="1" ref="AN10" ca="1">IF(ISERROR(ABS(AN9)),"",IFERROR(IF(OR(ISBLANK(AN$6),COUNTIFS(INDIRECT($A$2&amp;$A$1),$B10,INDIRECT($A$2&amp;AN$1),"&gt;0")&gt;=AN$2),MIN(IF(INDIRECT($A$2&amp;$A$1)=$B10,IF(INDIRECT($A$2&amp;AN$1)&gt;0,IF(COUNTIFS(INDIRECT($A$2&amp;$A$1),$B10,INDIRECT($A$2&amp;AN$1),"&gt;0")&gt;=AN$2,INDIRECT($A$2&amp;AN$1))))),AO10/AN$6),"MC"))</f>
        <v/>
      </c>
      <c r="AO10" s="7" cm="1">
        <f t="array" aca="1" ref="AO10" ca="1">IF(ISERROR(ABS(AO9)),"",IFERROR(IF(OR(ISBLANK(AO$6),COUNTIFS(INDIRECT($A$2&amp;$A$1),$B10,INDIRECT($A$2&amp;AO$1),"&gt;0")&gt;=AO$2),MIN(IF(INDIRECT($A$2&amp;$A$1)=$B10,IF(INDIRECT($A$2&amp;AO$1)&gt;0,IF(COUNTIFS(INDIRECT($A$2&amp;$A$1),$B10,INDIRECT($A$2&amp;AO$1),"&gt;0")&gt;=AO$2,INDIRECT($A$2&amp;AO$1))))),AP10/AO$6),"MC"))</f>
        <v>50</v>
      </c>
      <c r="AP10" s="7" cm="1">
        <f t="array" aca="1" ref="AP10" ca="1">IF(ISERROR(ABS(AP9)),"",IFERROR(IF(OR(ISBLANK(AP$6),COUNTIFS(INDIRECT($A$2&amp;$A$1),$B10,INDIRECT($A$2&amp;AP$1),"&gt;0")&gt;=AP$2),MIN(IF(INDIRECT($A$2&amp;$A$1)=$B10,IF(INDIRECT($A$2&amp;AP$1)&gt;0,IF(COUNTIFS(INDIRECT($A$2&amp;$A$1),$B10,INDIRECT($A$2&amp;AP$1),"&gt;0")&gt;=AP$2,INDIRECT($A$2&amp;AP$1))))),AQ10/AP$6),"MC"))</f>
        <v>800</v>
      </c>
      <c r="AQ10" s="7" t="str" cm="1">
        <f t="array" aca="1" ref="AQ10" ca="1">IF(ISERROR(ABS(AQ9)),"",IFERROR(IF(OR(ISBLANK(AQ$6),COUNTIFS(INDIRECT($A$2&amp;$A$1),$B10,INDIRECT($A$2&amp;AQ$1),"&gt;0")&gt;=AQ$2),MIN(IF(INDIRECT($A$2&amp;$A$1)=$B10,IF(INDIRECT($A$2&amp;AQ$1)&gt;0,IF(COUNTIFS(INDIRECT($A$2&amp;$A$1),$B10,INDIRECT($A$2&amp;AQ$1),"&gt;0")&gt;=AQ$2,INDIRECT($A$2&amp;AQ$1))))),AR10/AQ$6),"MC"))</f>
        <v/>
      </c>
      <c r="AR10" s="7" t="str" cm="1">
        <f t="array" aca="1" ref="AR10" ca="1">IF(ISERROR(ABS(AR9)),"",IFERROR(IF(OR(ISBLANK(AR$6),COUNTIFS(INDIRECT($A$2&amp;$A$1),$B10,INDIRECT($A$2&amp;AR$1),"&gt;0")&gt;=AR$2),MIN(IF(INDIRECT($A$2&amp;$A$1)=$B10,IF(INDIRECT($A$2&amp;AR$1)&gt;0,IF(COUNTIFS(INDIRECT($A$2&amp;$A$1),$B10,INDIRECT($A$2&amp;AR$1),"&gt;0")&gt;=AR$2,INDIRECT($A$2&amp;AR$1))))),AS10/AR$6),"MC"))</f>
        <v/>
      </c>
      <c r="AS10" s="7" cm="1">
        <f t="array" aca="1" ref="AS10" ca="1">IF(ISERROR(ABS(AS9)),"",IFERROR(IF(OR(ISBLANK(AS$6),COUNTIFS(INDIRECT($A$2&amp;$A$1),$B10,INDIRECT($A$2&amp;AS$1),"&gt;0")&gt;=AS$2),MIN(IF(INDIRECT($A$2&amp;$A$1)=$B10,IF(INDIRECT($A$2&amp;AS$1)&gt;0,IF(COUNTIFS(INDIRECT($A$2&amp;$A$1),$B10,INDIRECT($A$2&amp;AS$1),"&gt;0")&gt;=AS$2,INDIRECT($A$2&amp;AS$1))))),AT10/AS$6),"MC"))</f>
        <v>25</v>
      </c>
      <c r="AT10" s="7" cm="1">
        <f t="array" aca="1" ref="AT10" ca="1">IF(ISERROR(ABS(AT9)),"",IFERROR(IF(OR(ISBLANK(AT$6),COUNTIFS(INDIRECT($A$2&amp;$A$1),$B10,INDIRECT($A$2&amp;AT$1),"&gt;0")&gt;=AT$2),MIN(IF(INDIRECT($A$2&amp;$A$1)=$B10,IF(INDIRECT($A$2&amp;AT$1)&gt;0,IF(COUNTIFS(INDIRECT($A$2&amp;$A$1),$B10,INDIRECT($A$2&amp;AT$1),"&gt;0")&gt;=AT$2,INDIRECT($A$2&amp;AT$1))))),AU10/AT$6),"MC"))</f>
        <v>700</v>
      </c>
      <c r="AU10" s="7" cm="1">
        <f t="array" aca="1" ref="AU10" ca="1">IF(ISERROR(ABS(AU9)),"",IFERROR(IF(OR(ISBLANK(AU$6),COUNTIFS(INDIRECT($A$2&amp;$A$1),$B10,INDIRECT($A$2&amp;AU$1),"&gt;0")&gt;=AU$2),MIN(IF(INDIRECT($A$2&amp;$A$1)=$B10,IF(INDIRECT($A$2&amp;AU$1)&gt;0,IF(COUNTIFS(INDIRECT($A$2&amp;$A$1),$B10,INDIRECT($A$2&amp;AU$1),"&gt;0")&gt;=AU$2,INDIRECT($A$2&amp;AU$1))))),AV10/AU$6),"MC"))</f>
        <v>800</v>
      </c>
      <c r="AV10" s="7" cm="1">
        <f t="array" aca="1" ref="AV10" ca="1">IF(ISERROR(ABS(AV9)),"",IFERROR(IF(OR(ISBLANK(AV$6),COUNTIFS(INDIRECT($A$2&amp;$A$1),$B10,INDIRECT($A$2&amp;AV$1),"&gt;0")&gt;=AV$2),MIN(IF(INDIRECT($A$2&amp;$A$1)=$B10,IF(INDIRECT($A$2&amp;AV$1)&gt;0,IF(COUNTIFS(INDIRECT($A$2&amp;$A$1),$B10,INDIRECT($A$2&amp;AV$1),"&gt;0")&gt;=AV$2,INDIRECT($A$2&amp;AV$1))))),AW10/AV$6),"MC"))</f>
        <v>100</v>
      </c>
    </row>
    <row r="11" spans="1:48" x14ac:dyDescent="0.35">
      <c r="A11" s="4" t="s">
        <v>73</v>
      </c>
      <c r="B11" s="4" t="s">
        <v>77</v>
      </c>
      <c r="C11" s="4" t="s">
        <v>68</v>
      </c>
      <c r="D11" s="7" cm="1">
        <f t="array" aca="1" ref="D11" ca="1">IF(ISERROR(ABS(D9)),"",IFERROR(IF(OR(ISBLANK(D$6),COUNTIFS(INDIRECT($A$2&amp;$A$1),$B11,INDIRECT($A$2&amp;D$1),"&gt;0")&gt;=D$2),MAX(IF(INDIRECT($A$2&amp;$A$1)=$B11,IF(INDIRECT($A$2&amp;D$1)&gt;0,IF(COUNTIFS(INDIRECT($A$2&amp;$A$1),$B11,INDIRECT($A$2&amp;D$1),"&gt;0")&gt;=D$2,INDIRECT($A$2&amp;D$1))))),E11/D$6),"MC"))</f>
        <v>231.02310231023102</v>
      </c>
      <c r="E11" s="7" cm="1">
        <f t="array" aca="1" ref="E11" ca="1">IF(ISERROR(ABS(E9)),"",IFERROR(IF(OR(ISBLANK(E$6),COUNTIFS(INDIRECT($A$2&amp;$A$1),$B11,INDIRECT($A$2&amp;E$1),"&gt;0")&gt;=E$2),MAX(IF(INDIRECT($A$2&amp;$A$1)=$B11,IF(INDIRECT($A$2&amp;E$1)&gt;0,IF(COUNTIFS(INDIRECT($A$2&amp;$A$1),$B11,INDIRECT($A$2&amp;E$1),"&gt;0")&gt;=E$2,INDIRECT($A$2&amp;E$1))))),#REF!/E$6),"MC"))</f>
        <v>700</v>
      </c>
      <c r="F11" s="7" cm="1">
        <f t="array" aca="1" ref="F11" ca="1">IF(ISERROR(ABS(F9)),"",IFERROR(IF(OR(ISBLANK(F$6),COUNTIFS(INDIRECT($A$2&amp;$A$1),$B11,INDIRECT($A$2&amp;F$1),"&gt;0")&gt;=F$2),MAX(IF(INDIRECT($A$2&amp;$A$1)=$B11,IF(INDIRECT($A$2&amp;F$1)&gt;0,IF(COUNTIFS(INDIRECT($A$2&amp;$A$1),$B11,INDIRECT($A$2&amp;F$1),"&gt;0")&gt;=F$2,INDIRECT($A$2&amp;F$1))))),G11/F$6),"MC"))</f>
        <v>249.16943521594686</v>
      </c>
      <c r="G11" s="7" cm="1">
        <f t="array" aca="1" ref="G11" ca="1">IF(ISERROR(ABS(G9)),"",IFERROR(IF(OR(ISBLANK(G$6),COUNTIFS(INDIRECT($A$2&amp;$A$1),$B11,INDIRECT($A$2&amp;G$1),"&gt;0")&gt;=G$2),MAX(IF(INDIRECT($A$2&amp;$A$1)=$B11,IF(INDIRECT($A$2&amp;G$1)&gt;0,IF(COUNTIFS(INDIRECT($A$2&amp;$A$1),$B11,INDIRECT($A$2&amp;G$1),"&gt;0")&gt;=G$2,INDIRECT($A$2&amp;G$1))))),#REF!/G$6),"MC"))</f>
        <v>750</v>
      </c>
      <c r="H11" s="7" cm="1">
        <f t="array" aca="1" ref="H11" ca="1">IF(ISERROR(ABS(H9)),"",IFERROR(IF(OR(ISBLANK(H$6),COUNTIFS(INDIRECT($A$2&amp;$A$1),$B11,INDIRECT($A$2&amp;H$1),"&gt;0")&gt;=H$2),MAX(IF(INDIRECT($A$2&amp;$A$1)=$B11,IF(INDIRECT($A$2&amp;H$1)&gt;0,IF(COUNTIFS(INDIRECT($A$2&amp;$A$1),$B11,INDIRECT($A$2&amp;H$1),"&gt;0")&gt;=H$2,INDIRECT($A$2&amp;H$1))))),I11/H$6),"MC"))</f>
        <v>250.83612040133778</v>
      </c>
      <c r="I11" s="7" cm="1">
        <f t="array" aca="1" ref="I11" ca="1">IF(ISERROR(ABS(I9)),"",IFERROR(IF(OR(ISBLANK(I$6),COUNTIFS(INDIRECT($A$2&amp;$A$1),$B11,INDIRECT($A$2&amp;I$1),"&gt;0")&gt;=I$2),MAX(IF(INDIRECT($A$2&amp;$A$1)=$B11,IF(INDIRECT($A$2&amp;I$1)&gt;0,IF(COUNTIFS(INDIRECT($A$2&amp;$A$1),$B11,INDIRECT($A$2&amp;I$1),"&gt;0")&gt;=I$2,INDIRECT($A$2&amp;I$1))))),#REF!/I$6),"MC"))</f>
        <v>750</v>
      </c>
      <c r="J11" s="7" cm="1">
        <f t="array" aca="1" ref="J11" ca="1">IF(ISERROR(ABS(J9)),"",IFERROR(IF(OR(ISBLANK(J$6),COUNTIFS(INDIRECT($A$2&amp;$A$1),$B11,INDIRECT($A$2&amp;J$1),"&gt;0")&gt;=J$2),MAX(IF(INDIRECT($A$2&amp;$A$1)=$B11,IF(INDIRECT($A$2&amp;J$1)&gt;0,IF(COUNTIFS(INDIRECT($A$2&amp;$A$1),$B11,INDIRECT($A$2&amp;J$1),"&gt;0")&gt;=J$2,INDIRECT($A$2&amp;J$1))))),K11/J$6),"MC"))</f>
        <v>332.22591362126246</v>
      </c>
      <c r="K11" s="7" cm="1">
        <f t="array" aca="1" ref="K11" ca="1">IF(ISERROR(ABS(K9)),"",IFERROR(IF(OR(ISBLANK(K$6),COUNTIFS(INDIRECT($A$2&amp;$A$1),$B11,INDIRECT($A$2&amp;K$1),"&gt;0")&gt;=K$2),MAX(IF(INDIRECT($A$2&amp;$A$1)=$B11,IF(INDIRECT($A$2&amp;K$1)&gt;0,IF(COUNTIFS(INDIRECT($A$2&amp;$A$1),$B11,INDIRECT($A$2&amp;K$1),"&gt;0")&gt;=K$2,INDIRECT($A$2&amp;K$1))))),#REF!/K$6),"MC"))</f>
        <v>1000</v>
      </c>
      <c r="L11" s="7" t="str" cm="1">
        <f t="array" aca="1" ref="L11" ca="1">IF(ISERROR(ABS(L9)),"",IFERROR(IF(OR(ISBLANK(L$6),COUNTIFS(INDIRECT($A$2&amp;$A$1),$B11,INDIRECT($A$2&amp;L$1),"&gt;0")&gt;=L$2),MAX(IF(INDIRECT($A$2&amp;$A$1)=$B11,IF(INDIRECT($A$2&amp;L$1)&gt;0,IF(COUNTIFS(INDIRECT($A$2&amp;$A$1),$B11,INDIRECT($A$2&amp;L$1),"&gt;0")&gt;=L$2,INDIRECT($A$2&amp;L$1))))),M11/L$6),"MC"))</f>
        <v/>
      </c>
      <c r="M11" s="7" t="str" cm="1">
        <f t="array" aca="1" ref="M11" ca="1">IF(ISERROR(ABS(M9)),"",IFERROR(IF(OR(ISBLANK(M$6),COUNTIFS(INDIRECT($A$2&amp;$A$1),$B11,INDIRECT($A$2&amp;M$1),"&gt;0")&gt;=M$2),MAX(IF(INDIRECT($A$2&amp;$A$1)=$B11,IF(INDIRECT($A$2&amp;M$1)&gt;0,IF(COUNTIFS(INDIRECT($A$2&amp;$A$1),$B11,INDIRECT($A$2&amp;M$1),"&gt;0")&gt;=M$2,INDIRECT($A$2&amp;M$1))))),#REF!/M$6),"MC"))</f>
        <v/>
      </c>
      <c r="N11" s="7" cm="1">
        <f t="array" aca="1" ref="N11" ca="1">IF(ISERROR(ABS(N9)),"",IFERROR(IF(OR(ISBLANK(N$6),COUNTIFS(INDIRECT($A$2&amp;$A$1),$B11,INDIRECT($A$2&amp;N$1),"&gt;0")&gt;=N$2),MAX(IF(INDIRECT($A$2&amp;$A$1)=$B11,IF(INDIRECT($A$2&amp;N$1)&gt;0,IF(COUNTIFS(INDIRECT($A$2&amp;$A$1),$B11,INDIRECT($A$2&amp;N$1),"&gt;0")&gt;=N$2,INDIRECT($A$2&amp;N$1))))),O11/N$6),"MC"))</f>
        <v>550</v>
      </c>
      <c r="O11" s="7" t="str" cm="1">
        <f t="array" aca="1" ref="O11" ca="1">IF(ISERROR(ABS(O9)),"",IFERROR(IF(OR(ISBLANK(O$6),COUNTIFS(INDIRECT($A$2&amp;$A$1),$B11,INDIRECT($A$2&amp;O$1),"&gt;0")&gt;=O$2),MAX(IF(INDIRECT($A$2&amp;$A$1)=$B11,IF(INDIRECT($A$2&amp;O$1)&gt;0,IF(COUNTIFS(INDIRECT($A$2&amp;$A$1),$B11,INDIRECT($A$2&amp;O$1),"&gt;0")&gt;=O$2,INDIRECT($A$2&amp;O$1))))),#REF!/O$6),"MC"))</f>
        <v/>
      </c>
      <c r="P11" s="7" t="str" cm="1">
        <f t="array" aca="1" ref="P11" ca="1">IF(ISERROR(ABS(P9)),"",IFERROR(IF(OR(ISBLANK(P$6),COUNTIFS(INDIRECT($A$2&amp;$A$1),$B11,INDIRECT($A$2&amp;P$1),"&gt;0")&gt;=P$2),MAX(IF(INDIRECT($A$2&amp;$A$1)=$B11,IF(INDIRECT($A$2&amp;P$1)&gt;0,IF(COUNTIFS(INDIRECT($A$2&amp;$A$1),$B11,INDIRECT($A$2&amp;P$1),"&gt;0")&gt;=P$2,INDIRECT($A$2&amp;P$1))))),Q11/P$6),"MC"))</f>
        <v/>
      </c>
      <c r="Q11" s="7" t="str" cm="1">
        <f t="array" aca="1" ref="Q11" ca="1">IF(ISERROR(ABS(Q9)),"",IFERROR(IF(OR(ISBLANK(Q$6),COUNTIFS(INDIRECT($A$2&amp;$A$1),$B11,INDIRECT($A$2&amp;Q$1),"&gt;0")&gt;=Q$2),MAX(IF(INDIRECT($A$2&amp;$A$1)=$B11,IF(INDIRECT($A$2&amp;Q$1)&gt;0,IF(COUNTIFS(INDIRECT($A$2&amp;$A$1),$B11,INDIRECT($A$2&amp;Q$1),"&gt;0")&gt;=Q$2,INDIRECT($A$2&amp;Q$1))))),#REF!/Q$6),"MC"))</f>
        <v/>
      </c>
      <c r="R11" s="7" t="str" cm="1">
        <f t="array" aca="1" ref="R11" ca="1">IF(ISERROR(ABS(R9)),"",IFERROR(IF(OR(ISBLANK(R$6),COUNTIFS(INDIRECT($A$2&amp;$A$1),$B11,INDIRECT($A$2&amp;R$1),"&gt;0")&gt;=R$2),MAX(IF(INDIRECT($A$2&amp;$A$1)=$B11,IF(INDIRECT($A$2&amp;R$1)&gt;0,IF(COUNTIFS(INDIRECT($A$2&amp;$A$1),$B11,INDIRECT($A$2&amp;R$1),"&gt;0")&gt;=R$2,INDIRECT($A$2&amp;R$1))))),S11/R$6),"MC"))</f>
        <v/>
      </c>
      <c r="S11" s="7" cm="1">
        <f t="array" aca="1" ref="S11" ca="1">IF(ISERROR(ABS(S9)),"",IFERROR(IF(OR(ISBLANK(S$6),COUNTIFS(INDIRECT($A$2&amp;$A$1),$B11,INDIRECT($A$2&amp;S$1),"&gt;0")&gt;=S$2),MAX(IF(INDIRECT($A$2&amp;$A$1)=$B11,IF(INDIRECT($A$2&amp;S$1)&gt;0,IF(COUNTIFS(INDIRECT($A$2&amp;$A$1),$B11,INDIRECT($A$2&amp;S$1),"&gt;0")&gt;=S$2,INDIRECT($A$2&amp;S$1))))),T11/S$6),"MC"))</f>
        <v>1250</v>
      </c>
      <c r="T11" s="7" t="str" cm="1">
        <f t="array" aca="1" ref="T11" ca="1">IF(ISERROR(ABS(T9)),"",IFERROR(IF(OR(ISBLANK(T$6),COUNTIFS(INDIRECT($A$2&amp;$A$1),$B11,INDIRECT($A$2&amp;T$1),"&gt;0")&gt;=T$2),MAX(IF(INDIRECT($A$2&amp;$A$1)=$B11,IF(INDIRECT($A$2&amp;T$1)&gt;0,IF(COUNTIFS(INDIRECT($A$2&amp;$A$1),$B11,INDIRECT($A$2&amp;T$1),"&gt;0")&gt;=T$2,INDIRECT($A$2&amp;T$1))))),U11/T$6),"MC"))</f>
        <v/>
      </c>
      <c r="U11" s="7" cm="1">
        <f t="array" aca="1" ref="U11" ca="1">IF(ISERROR(ABS(U9)),"",IFERROR(IF(OR(ISBLANK(U$6),COUNTIFS(INDIRECT($A$2&amp;$A$1),$B11,INDIRECT($A$2&amp;U$1),"&gt;0")&gt;=U$2),MAX(IF(INDIRECT($A$2&amp;$A$1)=$B11,IF(INDIRECT($A$2&amp;U$1)&gt;0,IF(COUNTIFS(INDIRECT($A$2&amp;$A$1),$B11,INDIRECT($A$2&amp;U$1),"&gt;0")&gt;=U$2,INDIRECT($A$2&amp;U$1))))),V11/U$6),"MC"))</f>
        <v>550</v>
      </c>
      <c r="V11" s="7" cm="1">
        <f t="array" aca="1" ref="V11" ca="1">IF(ISERROR(ABS(V9)),"",IFERROR(IF(OR(ISBLANK(V$6),COUNTIFS(INDIRECT($A$2&amp;$A$1),$B11,INDIRECT($A$2&amp;V$1),"&gt;0")&gt;=V$2),MAX(IF(INDIRECT($A$2&amp;$A$1)=$B11,IF(INDIRECT($A$2&amp;V$1)&gt;0,IF(COUNTIFS(INDIRECT($A$2&amp;$A$1),$B11,INDIRECT($A$2&amp;V$1),"&gt;0")&gt;=V$2,INDIRECT($A$2&amp;V$1))))),W11/V$6),"MC"))</f>
        <v>1000</v>
      </c>
      <c r="W11" s="7" cm="1">
        <f t="array" aca="1" ref="W11" ca="1">IF(ISERROR(ABS(W9)),"",IFERROR(IF(OR(ISBLANK(W$6),COUNTIFS(INDIRECT($A$2&amp;$A$1),$B11,INDIRECT($A$2&amp;W$1),"&gt;0")&gt;=W$2),MAX(IF(INDIRECT($A$2&amp;$A$1)=$B11,IF(INDIRECT($A$2&amp;W$1)&gt;0,IF(COUNTIFS(INDIRECT($A$2&amp;$A$1),$B11,INDIRECT($A$2&amp;W$1),"&gt;0")&gt;=W$2,INDIRECT($A$2&amp;W$1))))),X11/W$6),"MC"))</f>
        <v>1000</v>
      </c>
      <c r="X11" s="7" cm="1">
        <f t="array" aca="1" ref="X11" ca="1">IF(ISERROR(ABS(X9)),"",IFERROR(IF(OR(ISBLANK(X$6),COUNTIFS(INDIRECT($A$2&amp;$A$1),$B11,INDIRECT($A$2&amp;X$1),"&gt;0")&gt;=X$2),MAX(IF(INDIRECT($A$2&amp;$A$1)=$B11,IF(INDIRECT($A$2&amp;X$1)&gt;0,IF(COUNTIFS(INDIRECT($A$2&amp;$A$1),$B11,INDIRECT($A$2&amp;X$1),"&gt;0")&gt;=X$2,INDIRECT($A$2&amp;X$1))))),Y11/X$6),"MC"))</f>
        <v>1300</v>
      </c>
      <c r="Y11" s="7" cm="1">
        <f t="array" aca="1" ref="Y11" ca="1">IF(ISERROR(ABS(Y9)),"",IFERROR(IF(OR(ISBLANK(Y$6),COUNTIFS(INDIRECT($A$2&amp;$A$1),$B11,INDIRECT($A$2&amp;Y$1),"&gt;0")&gt;=Y$2),MAX(IF(INDIRECT($A$2&amp;$A$1)=$B11,IF(INDIRECT($A$2&amp;Y$1)&gt;0,IF(COUNTIFS(INDIRECT($A$2&amp;$A$1),$B11,INDIRECT($A$2&amp;Y$1),"&gt;0")&gt;=Y$2,INDIRECT($A$2&amp;Y$1))))),Z11/Y$6),"MC"))</f>
        <v>1750</v>
      </c>
      <c r="Z11" s="7" t="str" cm="1">
        <f t="array" aca="1" ref="Z11" ca="1">IF(ISERROR(ABS(Z9)),"",IFERROR(IF(OR(ISBLANK(Z$6),COUNTIFS(INDIRECT($A$2&amp;$A$1),$B11,INDIRECT($A$2&amp;Z$1),"&gt;0")&gt;=Z$2),MAX(IF(INDIRECT($A$2&amp;$A$1)=$B11,IF(INDIRECT($A$2&amp;Z$1)&gt;0,IF(COUNTIFS(INDIRECT($A$2&amp;$A$1),$B11,INDIRECT($A$2&amp;Z$1),"&gt;0")&gt;=Z$2,INDIRECT($A$2&amp;Z$1))))),AA11/Z$6),"MC"))</f>
        <v/>
      </c>
      <c r="AA11" s="7" cm="1">
        <f t="array" aca="1" ref="AA11" ca="1">IF(ISERROR(ABS(AA9)),"",IFERROR(IF(OR(ISBLANK(AA$6),COUNTIFS(INDIRECT($A$2&amp;$A$1),$B11,INDIRECT($A$2&amp;AA$1),"&gt;0")&gt;=AA$2),MAX(IF(INDIRECT($A$2&amp;$A$1)=$B11,IF(INDIRECT($A$2&amp;AA$1)&gt;0,IF(COUNTIFS(INDIRECT($A$2&amp;$A$1),$B11,INDIRECT($A$2&amp;AA$1),"&gt;0")&gt;=AA$2,INDIRECT($A$2&amp;AA$1))))),AB11/AA$6),"MC"))</f>
        <v>433.33333333333331</v>
      </c>
      <c r="AB11" s="7" cm="1">
        <f t="array" aca="1" ref="AB11" ca="1">IF(ISERROR(ABS(AB9)),"",IFERROR(IF(OR(ISBLANK(AB$6),COUNTIFS(INDIRECT($A$2&amp;$A$1),$B11,INDIRECT($A$2&amp;AB$1),"&gt;0")&gt;=AB$2),MAX(IF(INDIRECT($A$2&amp;$A$1)=$B11,IF(INDIRECT($A$2&amp;AB$1)&gt;0,IF(COUNTIFS(INDIRECT($A$2&amp;$A$1),$B11,INDIRECT($A$2&amp;AB$1),"&gt;0")&gt;=AB$2,INDIRECT($A$2&amp;AB$1))))),#REF!/AB$6),"MC"))</f>
        <v>1300</v>
      </c>
      <c r="AC11" s="7" t="str" cm="1">
        <f t="array" aca="1" ref="AC11" ca="1">IF(ISERROR(ABS(AC9)),"",IFERROR(IF(OR(ISBLANK(AC$6),COUNTIFS(INDIRECT($A$2&amp;$A$1),$B11,INDIRECT($A$2&amp;AC$1),"&gt;0")&gt;=AC$2),MAX(IF(INDIRECT($A$2&amp;$A$1)=$B11,IF(INDIRECT($A$2&amp;AC$1)&gt;0,IF(COUNTIFS(INDIRECT($A$2&amp;$A$1),$B11,INDIRECT($A$2&amp;AC$1),"&gt;0")&gt;=AC$2,INDIRECT($A$2&amp;AC$1))))),AD11/AC$6),"MC"))</f>
        <v/>
      </c>
      <c r="AD11" s="7" cm="1">
        <f t="array" aca="1" ref="AD11" ca="1">IF(ISERROR(ABS(AD9)),"",IFERROR(IF(OR(ISBLANK(AD$6),COUNTIFS(INDIRECT($A$2&amp;$A$1),$B11,INDIRECT($A$2&amp;AD$1),"&gt;0")&gt;=AD$2),MAX(IF(INDIRECT($A$2&amp;$A$1)=$B11,IF(INDIRECT($A$2&amp;AD$1)&gt;0,IF(COUNTIFS(INDIRECT($A$2&amp;$A$1),$B11,INDIRECT($A$2&amp;AD$1),"&gt;0")&gt;=AD$2,INDIRECT($A$2&amp;AD$1))))),#REF!/AD$6),"MC"))</f>
        <v>750</v>
      </c>
      <c r="AE11" s="7" t="str" cm="1">
        <f t="array" aca="1" ref="AE11" ca="1">IF(ISERROR(ABS(AE9)),"",IFERROR(IF(OR(ISBLANK(AE$6),COUNTIFS(INDIRECT($A$2&amp;$A$1),$B11,INDIRECT($A$2&amp;AE$1),"&gt;0")&gt;=AE$2),MAX(IF(INDIRECT($A$2&amp;$A$1)=$B11,IF(INDIRECT($A$2&amp;AE$1)&gt;0,IF(COUNTIFS(INDIRECT($A$2&amp;$A$1),$B11,INDIRECT($A$2&amp;AE$1),"&gt;0")&gt;=AE$2,INDIRECT($A$2&amp;AE$1))))),AF11/AE$6),"MC"))</f>
        <v/>
      </c>
      <c r="AF11" s="7" cm="1">
        <f t="array" aca="1" ref="AF11" ca="1">IF(ISERROR(ABS(AF9)),"",IFERROR(IF(OR(ISBLANK(AF$6),COUNTIFS(INDIRECT($A$2&amp;$A$1),$B11,INDIRECT($A$2&amp;AF$1),"&gt;0")&gt;=AF$2),MAX(IF(INDIRECT($A$2&amp;$A$1)=$B11,IF(INDIRECT($A$2&amp;AF$1)&gt;0,IF(COUNTIFS(INDIRECT($A$2&amp;$A$1),$B11,INDIRECT($A$2&amp;AF$1),"&gt;0")&gt;=AF$2,INDIRECT($A$2&amp;AF$1))))),#REF!/AF$6),"MC"))</f>
        <v>2000</v>
      </c>
      <c r="AG11" s="7" t="str" cm="1">
        <f t="array" aca="1" ref="AG11" ca="1">IF(ISERROR(ABS(AG9)),"",IFERROR(IF(OR(ISBLANK(AG$6),COUNTIFS(INDIRECT($A$2&amp;$A$1),$B11,INDIRECT($A$2&amp;AG$1),"&gt;0")&gt;=AG$2),MAX(IF(INDIRECT($A$2&amp;$A$1)=$B11,IF(INDIRECT($A$2&amp;AG$1)&gt;0,IF(COUNTIFS(INDIRECT($A$2&amp;$A$1),$B11,INDIRECT($A$2&amp;AG$1),"&gt;0")&gt;=AG$2,INDIRECT($A$2&amp;AG$1))))),AH11/AG$6),"MC"))</f>
        <v/>
      </c>
      <c r="AH11" s="7" t="str" cm="1">
        <f t="array" aca="1" ref="AH11" ca="1">IF(ISERROR(ABS(AH9)),"",IFERROR(IF(OR(ISBLANK(AH$6),COUNTIFS(INDIRECT($A$2&amp;$A$1),$B11,INDIRECT($A$2&amp;AH$1),"&gt;0")&gt;=AH$2),MAX(IF(INDIRECT($A$2&amp;$A$1)=$B11,IF(INDIRECT($A$2&amp;AH$1)&gt;0,IF(COUNTIFS(INDIRECT($A$2&amp;$A$1),$B11,INDIRECT($A$2&amp;AH$1),"&gt;0")&gt;=AH$2,INDIRECT($A$2&amp;AH$1))))),#REF!/AH$6),"MC"))</f>
        <v/>
      </c>
      <c r="AI11" s="7" t="str" cm="1">
        <f t="array" aca="1" ref="AI11" ca="1">IF(ISERROR(ABS(AI9)),"",IFERROR(IF(OR(ISBLANK(AI$6),COUNTIFS(INDIRECT($A$2&amp;$A$1),$B11,INDIRECT($A$2&amp;AI$1),"&gt;0")&gt;=AI$2),MAX(IF(INDIRECT($A$2&amp;$A$1)=$B11,IF(INDIRECT($A$2&amp;AI$1)&gt;0,IF(COUNTIFS(INDIRECT($A$2&amp;$A$1),$B11,INDIRECT($A$2&amp;AI$1),"&gt;0")&gt;=AI$2,INDIRECT($A$2&amp;AI$1))))),AJ11/AI$6),"MC"))</f>
        <v/>
      </c>
      <c r="AJ11" s="7" t="str" cm="1">
        <f t="array" aca="1" ref="AJ11" ca="1">IF(ISERROR(ABS(AJ9)),"",IFERROR(IF(OR(ISBLANK(AJ$6),COUNTIFS(INDIRECT($A$2&amp;$A$1),$B11,INDIRECT($A$2&amp;AJ$1),"&gt;0")&gt;=AJ$2),MAX(IF(INDIRECT($A$2&amp;$A$1)=$B11,IF(INDIRECT($A$2&amp;AJ$1)&gt;0,IF(COUNTIFS(INDIRECT($A$2&amp;$A$1),$B11,INDIRECT($A$2&amp;AJ$1),"&gt;0")&gt;=AJ$2,INDIRECT($A$2&amp;AJ$1))))),AK11/AJ$6),"MC"))</f>
        <v/>
      </c>
      <c r="AK11" s="7" cm="1">
        <f t="array" aca="1" ref="AK11" ca="1">IF(ISERROR(ABS(AK9)),"",IFERROR(IF(OR(ISBLANK(AK$6),COUNTIFS(INDIRECT($A$2&amp;$A$1),$B11,INDIRECT($A$2&amp;AK$1),"&gt;0")&gt;=AK$2),MAX(IF(INDIRECT($A$2&amp;$A$1)=$B11,IF(INDIRECT($A$2&amp;AK$1)&gt;0,IF(COUNTIFS(INDIRECT($A$2&amp;$A$1),$B11,INDIRECT($A$2&amp;AK$1),"&gt;0")&gt;=AK$2,INDIRECT($A$2&amp;AK$1))))),AL11/AK$6),"MC"))</f>
        <v>100</v>
      </c>
      <c r="AL11" s="7" t="str" cm="1">
        <f t="array" aca="1" ref="AL11" ca="1">IF(ISERROR(ABS(AL9)),"",IFERROR(IF(OR(ISBLANK(AL$6),COUNTIFS(INDIRECT($A$2&amp;$A$1),$B11,INDIRECT($A$2&amp;AL$1),"&gt;0")&gt;=AL$2),MAX(IF(INDIRECT($A$2&amp;$A$1)=$B11,IF(INDIRECT($A$2&amp;AL$1)&gt;0,IF(COUNTIFS(INDIRECT($A$2&amp;$A$1),$B11,INDIRECT($A$2&amp;AL$1),"&gt;0")&gt;=AL$2,INDIRECT($A$2&amp;AL$1))))),AM11/AL$6),"MC"))</f>
        <v/>
      </c>
      <c r="AM11" s="7" cm="1">
        <f t="array" aca="1" ref="AM11" ca="1">IF(ISERROR(ABS(AM9)),"",IFERROR(IF(OR(ISBLANK(AM$6),COUNTIFS(INDIRECT($A$2&amp;$A$1),$B11,INDIRECT($A$2&amp;AM$1),"&gt;0")&gt;=AM$2),MAX(IF(INDIRECT($A$2&amp;$A$1)=$B11,IF(INDIRECT($A$2&amp;AM$1)&gt;0,IF(COUNTIFS(INDIRECT($A$2&amp;$A$1),$B11,INDIRECT($A$2&amp;AM$1),"&gt;0")&gt;=AM$2,INDIRECT($A$2&amp;AM$1))))),AN11/AM$6),"MC"))</f>
        <v>100</v>
      </c>
      <c r="AN11" s="7" t="str" cm="1">
        <f t="array" aca="1" ref="AN11" ca="1">IF(ISERROR(ABS(AN9)),"",IFERROR(IF(OR(ISBLANK(AN$6),COUNTIFS(INDIRECT($A$2&amp;$A$1),$B11,INDIRECT($A$2&amp;AN$1),"&gt;0")&gt;=AN$2),MAX(IF(INDIRECT($A$2&amp;$A$1)=$B11,IF(INDIRECT($A$2&amp;AN$1)&gt;0,IF(COUNTIFS(INDIRECT($A$2&amp;$A$1),$B11,INDIRECT($A$2&amp;AN$1),"&gt;0")&gt;=AN$2,INDIRECT($A$2&amp;AN$1))))),AO11/AN$6),"MC"))</f>
        <v/>
      </c>
      <c r="AO11" s="7" cm="1">
        <f t="array" aca="1" ref="AO11" ca="1">IF(ISERROR(ABS(AO9)),"",IFERROR(IF(OR(ISBLANK(AO$6),COUNTIFS(INDIRECT($A$2&amp;$A$1),$B11,INDIRECT($A$2&amp;AO$1),"&gt;0")&gt;=AO$2),MAX(IF(INDIRECT($A$2&amp;$A$1)=$B11,IF(INDIRECT($A$2&amp;AO$1)&gt;0,IF(COUNTIFS(INDIRECT($A$2&amp;$A$1),$B11,INDIRECT($A$2&amp;AO$1),"&gt;0")&gt;=AO$2,INDIRECT($A$2&amp;AO$1))))),AP11/AO$6),"MC"))</f>
        <v>100</v>
      </c>
      <c r="AP11" s="7" cm="1">
        <f t="array" aca="1" ref="AP11" ca="1">IF(ISERROR(ABS(AP9)),"",IFERROR(IF(OR(ISBLANK(AP$6),COUNTIFS(INDIRECT($A$2&amp;$A$1),$B11,INDIRECT($A$2&amp;AP$1),"&gt;0")&gt;=AP$2),MAX(IF(INDIRECT($A$2&amp;$A$1)=$B11,IF(INDIRECT($A$2&amp;AP$1)&gt;0,IF(COUNTIFS(INDIRECT($A$2&amp;$A$1),$B11,INDIRECT($A$2&amp;AP$1),"&gt;0")&gt;=AP$2,INDIRECT($A$2&amp;AP$1))))),AQ11/AP$6),"MC"))</f>
        <v>1000</v>
      </c>
      <c r="AQ11" s="7" t="str" cm="1">
        <f t="array" aca="1" ref="AQ11" ca="1">IF(ISERROR(ABS(AQ9)),"",IFERROR(IF(OR(ISBLANK(AQ$6),COUNTIFS(INDIRECT($A$2&amp;$A$1),$B11,INDIRECT($A$2&amp;AQ$1),"&gt;0")&gt;=AQ$2),MAX(IF(INDIRECT($A$2&amp;$A$1)=$B11,IF(INDIRECT($A$2&amp;AQ$1)&gt;0,IF(COUNTIFS(INDIRECT($A$2&amp;$A$1),$B11,INDIRECT($A$2&amp;AQ$1),"&gt;0")&gt;=AQ$2,INDIRECT($A$2&amp;AQ$1))))),AR11/AQ$6),"MC"))</f>
        <v/>
      </c>
      <c r="AR11" s="7" t="str" cm="1">
        <f t="array" aca="1" ref="AR11" ca="1">IF(ISERROR(ABS(AR9)),"",IFERROR(IF(OR(ISBLANK(AR$6),COUNTIFS(INDIRECT($A$2&amp;$A$1),$B11,INDIRECT($A$2&amp;AR$1),"&gt;0")&gt;=AR$2),MAX(IF(INDIRECT($A$2&amp;$A$1)=$B11,IF(INDIRECT($A$2&amp;AR$1)&gt;0,IF(COUNTIFS(INDIRECT($A$2&amp;$A$1),$B11,INDIRECT($A$2&amp;AR$1),"&gt;0")&gt;=AR$2,INDIRECT($A$2&amp;AR$1))))),AS11/AR$6),"MC"))</f>
        <v/>
      </c>
      <c r="AS11" s="7" cm="1">
        <f t="array" aca="1" ref="AS11" ca="1">IF(ISERROR(ABS(AS9)),"",IFERROR(IF(OR(ISBLANK(AS$6),COUNTIFS(INDIRECT($A$2&amp;$A$1),$B11,INDIRECT($A$2&amp;AS$1),"&gt;0")&gt;=AS$2),MAX(IF(INDIRECT($A$2&amp;$A$1)=$B11,IF(INDIRECT($A$2&amp;AS$1)&gt;0,IF(COUNTIFS(INDIRECT($A$2&amp;$A$1),$B11,INDIRECT($A$2&amp;AS$1),"&gt;0")&gt;=AS$2,INDIRECT($A$2&amp;AS$1))))),AT11/AS$6),"MC"))</f>
        <v>50</v>
      </c>
      <c r="AT11" s="7" cm="1">
        <f t="array" aca="1" ref="AT11" ca="1">IF(ISERROR(ABS(AT9)),"",IFERROR(IF(OR(ISBLANK(AT$6),COUNTIFS(INDIRECT($A$2&amp;$A$1),$B11,INDIRECT($A$2&amp;AT$1),"&gt;0")&gt;=AT$2),MAX(IF(INDIRECT($A$2&amp;$A$1)=$B11,IF(INDIRECT($A$2&amp;AT$1)&gt;0,IF(COUNTIFS(INDIRECT($A$2&amp;$A$1),$B11,INDIRECT($A$2&amp;AT$1),"&gt;0")&gt;=AT$2,INDIRECT($A$2&amp;AT$1))))),AU11/AT$6),"MC"))</f>
        <v>750</v>
      </c>
      <c r="AU11" s="7" cm="1">
        <f t="array" aca="1" ref="AU11" ca="1">IF(ISERROR(ABS(AU9)),"",IFERROR(IF(OR(ISBLANK(AU$6),COUNTIFS(INDIRECT($A$2&amp;$A$1),$B11,INDIRECT($A$2&amp;AU$1),"&gt;0")&gt;=AU$2),MAX(IF(INDIRECT($A$2&amp;$A$1)=$B11,IF(INDIRECT($A$2&amp;AU$1)&gt;0,IF(COUNTIFS(INDIRECT($A$2&amp;$A$1),$B11,INDIRECT($A$2&amp;AU$1),"&gt;0")&gt;=AU$2,INDIRECT($A$2&amp;AU$1))))),AV11/AU$6),"MC"))</f>
        <v>1000</v>
      </c>
      <c r="AV11" s="7" cm="1">
        <f t="array" aca="1" ref="AV11" ca="1">IF(ISERROR(ABS(AV9)),"",IFERROR(IF(OR(ISBLANK(AV$6),COUNTIFS(INDIRECT($A$2&amp;$A$1),$B11,INDIRECT($A$2&amp;AV$1),"&gt;0")&gt;=AV$2),MAX(IF(INDIRECT($A$2&amp;$A$1)=$B11,IF(INDIRECT($A$2&amp;AV$1)&gt;0,IF(COUNTIFS(INDIRECT($A$2&amp;$A$1),$B11,INDIRECT($A$2&amp;AV$1),"&gt;0")&gt;=AV$2,INDIRECT($A$2&amp;AV$1))))),AW11/AV$6),"MC"))</f>
        <v>500</v>
      </c>
    </row>
    <row r="12" spans="1:48" x14ac:dyDescent="0.35">
      <c r="D12" s="7" t="str">
        <f ca="1">IFERROR(IF(AND(D11-D10&gt;200,(D11-D10)/D10&gt;=25%),"!!",""),"")</f>
        <v/>
      </c>
      <c r="E12" s="7" t="str">
        <f t="shared" ref="E12:AV12" ca="1" si="0">IFERROR(IF(AND(E11-E10&gt;200,(E11-E10)/E10&gt;=25%),"!!",""),"")</f>
        <v/>
      </c>
      <c r="F12" s="7" t="str">
        <f t="shared" ca="1" si="0"/>
        <v/>
      </c>
      <c r="G12" s="7" t="str">
        <f t="shared" ca="1" si="0"/>
        <v>!!</v>
      </c>
      <c r="H12" s="7" t="str">
        <f t="shared" ca="1" si="0"/>
        <v/>
      </c>
      <c r="I12" s="7" t="str">
        <f t="shared" ca="1" si="0"/>
        <v/>
      </c>
      <c r="J12" s="7" t="str">
        <f t="shared" ca="1" si="0"/>
        <v/>
      </c>
      <c r="K12" s="7" t="str">
        <f t="shared" ca="1" si="0"/>
        <v>!!</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v>
      </c>
      <c r="X12" s="7" t="str">
        <f t="shared" ca="1" si="0"/>
        <v/>
      </c>
      <c r="Y12" s="7" t="str">
        <f t="shared" ca="1" si="0"/>
        <v>!!</v>
      </c>
      <c r="Z12" s="7" t="str">
        <f t="shared" ca="1" si="0"/>
        <v/>
      </c>
      <c r="AA12" s="7" t="str">
        <f t="shared" ca="1" si="0"/>
        <v/>
      </c>
      <c r="AB12" s="7" t="str">
        <f t="shared" ca="1" si="0"/>
        <v/>
      </c>
      <c r="AC12" s="7" t="str">
        <f t="shared" ca="1" si="0"/>
        <v/>
      </c>
      <c r="AD12" s="7" t="str">
        <f t="shared" ca="1" si="0"/>
        <v/>
      </c>
      <c r="AE12" s="7" t="str">
        <f t="shared" ca="1" si="0"/>
        <v/>
      </c>
      <c r="AF12" s="7" t="str">
        <f t="shared" ca="1" si="0"/>
        <v>!!</v>
      </c>
      <c r="AG12" s="7" t="str">
        <f t="shared" ca="1" si="0"/>
        <v/>
      </c>
      <c r="AH12" s="7" t="str">
        <f t="shared" ca="1" si="0"/>
        <v/>
      </c>
      <c r="AI12" s="7" t="str">
        <f t="shared" ca="1" si="0"/>
        <v/>
      </c>
      <c r="AJ12" s="7" t="str">
        <f t="shared" ca="1" si="0"/>
        <v/>
      </c>
      <c r="AK12" s="7" t="str">
        <f t="shared" ca="1" si="0"/>
        <v/>
      </c>
      <c r="AL12" s="7" t="str">
        <f t="shared" ca="1" si="0"/>
        <v/>
      </c>
      <c r="AM12" s="7" t="str">
        <f t="shared" ca="1" si="0"/>
        <v/>
      </c>
      <c r="AN12" s="7" t="str">
        <f t="shared" ca="1" si="0"/>
        <v/>
      </c>
      <c r="AO12" s="7" t="str">
        <f t="shared" ca="1" si="0"/>
        <v/>
      </c>
      <c r="AP12" s="7" t="str">
        <f t="shared" ca="1" si="0"/>
        <v/>
      </c>
      <c r="AQ12" s="7" t="str">
        <f t="shared" ca="1" si="0"/>
        <v/>
      </c>
      <c r="AR12" s="7" t="str">
        <f t="shared" ca="1" si="0"/>
        <v/>
      </c>
      <c r="AS12" s="7" t="str">
        <f t="shared" ca="1" si="0"/>
        <v/>
      </c>
      <c r="AT12" s="7" t="str">
        <f t="shared" ca="1" si="0"/>
        <v/>
      </c>
      <c r="AU12" s="7" t="str">
        <f t="shared" ca="1" si="0"/>
        <v/>
      </c>
      <c r="AV12" s="7" t="str">
        <f t="shared" ca="1" si="0"/>
        <v>!!</v>
      </c>
    </row>
    <row r="13" spans="1:48" x14ac:dyDescent="0.35">
      <c r="D13" s="7" t="str">
        <f>IFERROR(IF(AND(#REF!-#REF!&gt;200,(#REF!-#REF!)/#REF!&gt;=25%),"!!",""),"")</f>
        <v/>
      </c>
      <c r="E13" s="7" t="str">
        <f>IFERROR(IF(AND(#REF!-#REF!&gt;200,(#REF!-#REF!)/#REF!&gt;=25%),"!!",""),"")</f>
        <v/>
      </c>
      <c r="F13" s="7" t="str">
        <f>IFERROR(IF(AND(#REF!-#REF!&gt;200,(#REF!-#REF!)/#REF!&gt;=25%),"!!",""),"")</f>
        <v/>
      </c>
      <c r="G13" s="7" t="str">
        <f>IFERROR(IF(AND(#REF!-#REF!&gt;200,(#REF!-#REF!)/#REF!&gt;=25%),"!!",""),"")</f>
        <v/>
      </c>
      <c r="H13" s="7" t="str">
        <f>IFERROR(IF(AND(#REF!-#REF!&gt;200,(#REF!-#REF!)/#REF!&gt;=25%),"!!",""),"")</f>
        <v/>
      </c>
      <c r="I13" s="7" t="str">
        <f>IFERROR(IF(AND(#REF!-#REF!&gt;200,(#REF!-#REF!)/#REF!&gt;=25%),"!!",""),"")</f>
        <v/>
      </c>
      <c r="J13" s="7" t="str">
        <f>IFERROR(IF(AND(#REF!-#REF!&gt;200,(#REF!-#REF!)/#REF!&gt;=25%),"!!",""),"")</f>
        <v/>
      </c>
      <c r="K13" s="7" t="str">
        <f>IFERROR(IF(AND(#REF!-#REF!&gt;200,(#REF!-#REF!)/#REF!&gt;=25%),"!!",""),"")</f>
        <v/>
      </c>
      <c r="L13" s="7" t="str">
        <f>IFERROR(IF(AND(#REF!-#REF!&gt;200,(#REF!-#REF!)/#REF!&gt;=25%),"!!",""),"")</f>
        <v/>
      </c>
      <c r="M13" s="7" t="str">
        <f>IFERROR(IF(AND(#REF!-#REF!&gt;200,(#REF!-#REF!)/#REF!&gt;=25%),"!!",""),"")</f>
        <v/>
      </c>
      <c r="N13" s="7" t="str">
        <f>IFERROR(IF(AND(#REF!-#REF!&gt;200,(#REF!-#REF!)/#REF!&gt;=25%),"!!",""),"")</f>
        <v/>
      </c>
      <c r="O13" s="7" t="str">
        <f>IFERROR(IF(AND(#REF!-#REF!&gt;200,(#REF!-#REF!)/#REF!&gt;=25%),"!!",""),"")</f>
        <v/>
      </c>
      <c r="P13" s="7" t="str">
        <f>IFERROR(IF(AND(#REF!-#REF!&gt;200,(#REF!-#REF!)/#REF!&gt;=25%),"!!",""),"")</f>
        <v/>
      </c>
      <c r="Q13" s="7" t="str">
        <f>IFERROR(IF(AND(#REF!-#REF!&gt;200,(#REF!-#REF!)/#REF!&gt;=25%),"!!",""),"")</f>
        <v/>
      </c>
      <c r="R13" s="7" t="str">
        <f>IFERROR(IF(AND(#REF!-#REF!&gt;200,(#REF!-#REF!)/#REF!&gt;=25%),"!!",""),"")</f>
        <v/>
      </c>
      <c r="S13" s="7" t="str">
        <f>IFERROR(IF(AND(#REF!-#REF!&gt;200,(#REF!-#REF!)/#REF!&gt;=25%),"!!",""),"")</f>
        <v/>
      </c>
      <c r="T13" s="7" t="str">
        <f>IFERROR(IF(AND(#REF!-#REF!&gt;200,(#REF!-#REF!)/#REF!&gt;=25%),"!!",""),"")</f>
        <v/>
      </c>
      <c r="U13" s="7" t="str">
        <f>IFERROR(IF(AND(#REF!-#REF!&gt;200,(#REF!-#REF!)/#REF!&gt;=25%),"!!",""),"")</f>
        <v/>
      </c>
      <c r="V13" s="7" t="str">
        <f>IFERROR(IF(AND(#REF!-#REF!&gt;200,(#REF!-#REF!)/#REF!&gt;=25%),"!!",""),"")</f>
        <v/>
      </c>
      <c r="W13" s="7" t="str">
        <f>IFERROR(IF(AND(#REF!-#REF!&gt;200,(#REF!-#REF!)/#REF!&gt;=25%),"!!",""),"")</f>
        <v/>
      </c>
      <c r="X13" s="7" t="str">
        <f>IFERROR(IF(AND(#REF!-#REF!&gt;200,(#REF!-#REF!)/#REF!&gt;=25%),"!!",""),"")</f>
        <v/>
      </c>
      <c r="Y13" s="7" t="str">
        <f>IFERROR(IF(AND(#REF!-#REF!&gt;200,(#REF!-#REF!)/#REF!&gt;=25%),"!!",""),"")</f>
        <v/>
      </c>
    </row>
    <row r="16" spans="1:48" x14ac:dyDescent="0.35">
      <c r="N16" s="33"/>
    </row>
    <row r="20" spans="3:48" s="6" customFormat="1" x14ac:dyDescent="0.35">
      <c r="D20" s="6">
        <v>1</v>
      </c>
      <c r="F20" s="6">
        <v>2</v>
      </c>
      <c r="H20" s="6">
        <v>3</v>
      </c>
      <c r="J20" s="6">
        <v>4</v>
      </c>
      <c r="L20" s="6">
        <v>5</v>
      </c>
      <c r="N20" s="6">
        <v>6</v>
      </c>
      <c r="P20" s="6">
        <v>7</v>
      </c>
      <c r="R20" s="6">
        <v>8</v>
      </c>
      <c r="S20" s="6">
        <v>9</v>
      </c>
      <c r="T20" s="6">
        <v>10</v>
      </c>
      <c r="U20" s="6">
        <v>11</v>
      </c>
      <c r="V20" s="6">
        <v>12</v>
      </c>
      <c r="W20" s="6">
        <v>13</v>
      </c>
      <c r="X20" s="6">
        <v>14</v>
      </c>
      <c r="Y20" s="6">
        <v>15</v>
      </c>
      <c r="Z20" s="6">
        <v>16</v>
      </c>
      <c r="AA20" s="6">
        <v>17</v>
      </c>
      <c r="AC20" s="6">
        <v>18</v>
      </c>
      <c r="AE20" s="6">
        <v>19</v>
      </c>
      <c r="AG20" s="6">
        <v>20</v>
      </c>
      <c r="AI20" s="6">
        <v>21</v>
      </c>
      <c r="AL20" s="6">
        <v>22</v>
      </c>
      <c r="AO20" s="6">
        <v>23</v>
      </c>
      <c r="AP20" s="6">
        <v>24</v>
      </c>
      <c r="AQ20" s="6">
        <v>25</v>
      </c>
      <c r="AT20" s="6">
        <v>26</v>
      </c>
      <c r="AV20" s="6">
        <v>27</v>
      </c>
    </row>
    <row r="21" spans="3:48" x14ac:dyDescent="0.35">
      <c r="C21" s="4" t="s">
        <v>3265</v>
      </c>
      <c r="D21" s="6" t="s">
        <v>266</v>
      </c>
      <c r="E21" s="6" t="s">
        <v>267</v>
      </c>
      <c r="F21" s="6" t="s">
        <v>269</v>
      </c>
      <c r="G21" s="6" t="s">
        <v>270</v>
      </c>
      <c r="H21" s="6" t="s">
        <v>272</v>
      </c>
      <c r="I21" s="6" t="s">
        <v>273</v>
      </c>
      <c r="J21" s="6" t="s">
        <v>275</v>
      </c>
      <c r="K21" s="6" t="s">
        <v>276</v>
      </c>
      <c r="L21" s="6" t="s">
        <v>278</v>
      </c>
      <c r="M21" s="6" t="s">
        <v>279</v>
      </c>
      <c r="N21" s="6" t="s">
        <v>281</v>
      </c>
      <c r="O21" s="6" t="s">
        <v>282</v>
      </c>
      <c r="P21" s="6" t="s">
        <v>284</v>
      </c>
      <c r="Q21" s="6" t="s">
        <v>285</v>
      </c>
      <c r="R21" s="6" t="s">
        <v>287</v>
      </c>
      <c r="S21" s="6" t="s">
        <v>288</v>
      </c>
      <c r="T21" s="6" t="s">
        <v>289</v>
      </c>
      <c r="U21" s="6" t="s">
        <v>290</v>
      </c>
      <c r="V21" s="6" t="s">
        <v>291</v>
      </c>
      <c r="W21" s="6" t="s">
        <v>292</v>
      </c>
      <c r="X21" s="6" t="s">
        <v>293</v>
      </c>
      <c r="Y21" s="6" t="s">
        <v>294</v>
      </c>
      <c r="Z21" s="4" t="s">
        <v>295</v>
      </c>
      <c r="AA21" s="4" t="s">
        <v>296</v>
      </c>
      <c r="AB21" s="4" t="s">
        <v>297</v>
      </c>
      <c r="AC21" s="4" t="s">
        <v>299</v>
      </c>
      <c r="AD21" s="4" t="s">
        <v>300</v>
      </c>
      <c r="AE21" s="4" t="s">
        <v>302</v>
      </c>
      <c r="AF21" s="4" t="s">
        <v>303</v>
      </c>
      <c r="AG21" s="4" t="s">
        <v>305</v>
      </c>
      <c r="AH21" s="4" t="s">
        <v>306</v>
      </c>
      <c r="AI21" s="4" t="s">
        <v>308</v>
      </c>
      <c r="AJ21" s="4" t="s">
        <v>309</v>
      </c>
      <c r="AK21" s="4" t="s">
        <v>310</v>
      </c>
      <c r="AL21" s="4" t="s">
        <v>311</v>
      </c>
      <c r="AM21" s="4" t="s">
        <v>312</v>
      </c>
      <c r="AN21" s="4" t="s">
        <v>313</v>
      </c>
      <c r="AO21" s="4" t="s">
        <v>314</v>
      </c>
      <c r="AP21" s="4" t="s">
        <v>315</v>
      </c>
      <c r="AQ21" s="4" t="s">
        <v>316</v>
      </c>
      <c r="AR21" s="4" t="s">
        <v>317</v>
      </c>
      <c r="AS21" s="4" t="s">
        <v>318</v>
      </c>
      <c r="AT21" s="4" t="s">
        <v>319</v>
      </c>
      <c r="AU21" s="4" t="s">
        <v>320</v>
      </c>
      <c r="AV21" s="4" t="s">
        <v>321</v>
      </c>
    </row>
    <row r="22" spans="3:48" x14ac:dyDescent="0.35">
      <c r="C22" s="10">
        <v>44866</v>
      </c>
      <c r="D22" s="7">
        <v>250</v>
      </c>
      <c r="E22" s="7">
        <v>750</v>
      </c>
      <c r="F22" s="7">
        <v>225</v>
      </c>
      <c r="G22" s="7">
        <v>600</v>
      </c>
      <c r="H22" s="7">
        <v>300</v>
      </c>
      <c r="I22" s="7">
        <v>900</v>
      </c>
      <c r="J22" s="7">
        <v>225</v>
      </c>
      <c r="K22" s="7">
        <v>650</v>
      </c>
      <c r="L22" s="7">
        <v>450</v>
      </c>
      <c r="M22" s="7">
        <v>1350</v>
      </c>
      <c r="N22" s="7">
        <v>400</v>
      </c>
      <c r="O22" s="7">
        <v>1200</v>
      </c>
      <c r="P22" s="7">
        <v>425</v>
      </c>
      <c r="Q22" s="7">
        <v>1250</v>
      </c>
      <c r="R22" s="7">
        <v>500</v>
      </c>
      <c r="S22" s="7">
        <v>1250</v>
      </c>
      <c r="T22" s="7">
        <v>300</v>
      </c>
      <c r="U22" s="7">
        <v>350</v>
      </c>
      <c r="V22" s="7">
        <v>3000</v>
      </c>
      <c r="W22" s="7">
        <v>2000</v>
      </c>
      <c r="X22" s="7">
        <v>1300</v>
      </c>
      <c r="Y22" s="7">
        <v>3250</v>
      </c>
      <c r="Z22" s="7">
        <v>600</v>
      </c>
      <c r="AA22" s="7" t="s">
        <v>33</v>
      </c>
      <c r="AB22" s="7" t="s">
        <v>33</v>
      </c>
      <c r="AC22" s="7">
        <v>175</v>
      </c>
      <c r="AD22" s="7">
        <v>500</v>
      </c>
      <c r="AE22" s="7">
        <v>500</v>
      </c>
      <c r="AF22" s="7">
        <v>1500</v>
      </c>
      <c r="AG22" s="7">
        <v>500</v>
      </c>
      <c r="AH22" s="7">
        <v>1400</v>
      </c>
      <c r="AI22" s="7">
        <v>500</v>
      </c>
      <c r="AJ22" s="7">
        <v>1000</v>
      </c>
      <c r="AK22" s="7">
        <v>200</v>
      </c>
      <c r="AL22" s="7">
        <v>500</v>
      </c>
      <c r="AM22" s="7">
        <v>200</v>
      </c>
      <c r="AN22" s="7" t="s">
        <v>33</v>
      </c>
      <c r="AO22" s="7">
        <v>200</v>
      </c>
      <c r="AP22" s="7">
        <v>1050</v>
      </c>
      <c r="AQ22" s="7">
        <v>2000</v>
      </c>
      <c r="AR22" s="7">
        <v>2000</v>
      </c>
      <c r="AS22" s="7">
        <v>100</v>
      </c>
      <c r="AT22" s="7">
        <v>650</v>
      </c>
      <c r="AU22" s="7">
        <v>850</v>
      </c>
      <c r="AV22" s="7">
        <v>375</v>
      </c>
    </row>
    <row r="23" spans="3:48" x14ac:dyDescent="0.35">
      <c r="C23" s="10">
        <f t="shared" ref="C23:C29" si="1">EDATE(C22,1)</f>
        <v>44896</v>
      </c>
      <c r="D23" s="7">
        <v>247.52475247524754</v>
      </c>
      <c r="E23" s="7">
        <v>750</v>
      </c>
      <c r="F23" s="7">
        <v>199.33554817275748</v>
      </c>
      <c r="G23" s="7">
        <v>600</v>
      </c>
      <c r="H23" s="7">
        <v>301.00334448160532</v>
      </c>
      <c r="I23" s="7">
        <v>900</v>
      </c>
      <c r="J23" s="7">
        <v>215.94684385382061</v>
      </c>
      <c r="K23" s="7">
        <v>650</v>
      </c>
      <c r="L23" s="7" t="s">
        <v>33</v>
      </c>
      <c r="M23" s="7">
        <v>1350</v>
      </c>
      <c r="N23" s="7">
        <v>450</v>
      </c>
      <c r="O23" s="7" t="s">
        <v>33</v>
      </c>
      <c r="P23" s="7" t="s">
        <v>33</v>
      </c>
      <c r="Q23" s="7" t="s">
        <v>33</v>
      </c>
      <c r="R23" s="7">
        <v>500</v>
      </c>
      <c r="S23" s="7">
        <v>750</v>
      </c>
      <c r="T23" s="7">
        <v>300</v>
      </c>
      <c r="U23" s="7" t="s">
        <v>33</v>
      </c>
      <c r="V23" s="7">
        <v>3375</v>
      </c>
      <c r="W23" s="7">
        <v>3000</v>
      </c>
      <c r="X23" s="7">
        <v>1300</v>
      </c>
      <c r="Y23" s="7">
        <v>1300</v>
      </c>
      <c r="Z23" s="7">
        <v>600</v>
      </c>
      <c r="AA23" s="7" t="s">
        <v>33</v>
      </c>
      <c r="AB23" s="7" t="s">
        <v>33</v>
      </c>
      <c r="AC23" s="7" t="s">
        <v>33</v>
      </c>
      <c r="AD23" s="7">
        <v>500</v>
      </c>
      <c r="AE23" s="7" t="s">
        <v>33</v>
      </c>
      <c r="AF23" s="7">
        <v>1500</v>
      </c>
      <c r="AG23" s="7" t="s">
        <v>33</v>
      </c>
      <c r="AH23" s="7">
        <v>1400</v>
      </c>
      <c r="AI23" s="7" t="s">
        <v>33</v>
      </c>
      <c r="AJ23" s="7" t="s">
        <v>33</v>
      </c>
      <c r="AK23" s="7">
        <v>200</v>
      </c>
      <c r="AL23" s="7" t="s">
        <v>33</v>
      </c>
      <c r="AM23" s="7">
        <v>225</v>
      </c>
      <c r="AN23" s="7" t="s">
        <v>33</v>
      </c>
      <c r="AO23" s="7">
        <v>225</v>
      </c>
      <c r="AP23" s="7">
        <v>1150</v>
      </c>
      <c r="AQ23" s="7">
        <v>2700</v>
      </c>
      <c r="AR23" s="7" t="s">
        <v>33</v>
      </c>
      <c r="AS23" s="7">
        <v>100</v>
      </c>
      <c r="AT23" s="7">
        <v>675</v>
      </c>
      <c r="AU23" s="7">
        <v>775</v>
      </c>
      <c r="AV23" s="7">
        <v>600</v>
      </c>
    </row>
    <row r="24" spans="3:48" x14ac:dyDescent="0.35">
      <c r="C24" s="10">
        <f t="shared" si="1"/>
        <v>44927</v>
      </c>
      <c r="D24" s="7">
        <v>247.52475247524754</v>
      </c>
      <c r="E24" s="7">
        <v>750</v>
      </c>
      <c r="F24" s="7">
        <v>199.33554817275748</v>
      </c>
      <c r="G24" s="7">
        <v>600</v>
      </c>
      <c r="H24" s="7">
        <v>100.3344481605351</v>
      </c>
      <c r="I24" s="7">
        <v>300</v>
      </c>
      <c r="J24" s="7">
        <v>215.94684385382061</v>
      </c>
      <c r="K24" s="7">
        <v>650</v>
      </c>
      <c r="L24" s="7" t="s">
        <v>33</v>
      </c>
      <c r="M24" s="7">
        <v>1350</v>
      </c>
      <c r="N24" s="7">
        <v>437.5</v>
      </c>
      <c r="O24" s="7" t="s">
        <v>33</v>
      </c>
      <c r="P24" s="7">
        <v>425</v>
      </c>
      <c r="Q24" s="7">
        <v>1250</v>
      </c>
      <c r="R24" s="7">
        <v>500</v>
      </c>
      <c r="S24" s="7">
        <v>775</v>
      </c>
      <c r="T24" s="7">
        <v>300</v>
      </c>
      <c r="U24" s="7" t="s">
        <v>33</v>
      </c>
      <c r="V24" s="7">
        <v>3625</v>
      </c>
      <c r="W24" s="7">
        <v>3500</v>
      </c>
      <c r="X24" s="7">
        <v>1300</v>
      </c>
      <c r="Y24" s="7">
        <v>1300</v>
      </c>
      <c r="Z24" s="7">
        <v>600</v>
      </c>
      <c r="AA24" s="7">
        <v>400</v>
      </c>
      <c r="AB24" s="7">
        <v>1200</v>
      </c>
      <c r="AC24" s="7" t="s">
        <v>33</v>
      </c>
      <c r="AD24" s="7">
        <v>500</v>
      </c>
      <c r="AE24" s="7" t="s">
        <v>33</v>
      </c>
      <c r="AF24" s="7">
        <v>1500</v>
      </c>
      <c r="AG24" s="7" t="s">
        <v>33</v>
      </c>
      <c r="AH24" s="7">
        <v>1400</v>
      </c>
      <c r="AI24" s="7" t="s">
        <v>33</v>
      </c>
      <c r="AJ24" s="7">
        <v>600</v>
      </c>
      <c r="AK24" s="7">
        <v>200</v>
      </c>
      <c r="AL24" s="7" t="s">
        <v>33</v>
      </c>
      <c r="AM24" s="7">
        <v>200</v>
      </c>
      <c r="AN24" s="7" t="s">
        <v>33</v>
      </c>
      <c r="AO24" s="7">
        <v>200</v>
      </c>
      <c r="AP24" s="7">
        <v>1425</v>
      </c>
      <c r="AQ24" s="7">
        <v>2700</v>
      </c>
      <c r="AR24" s="7" t="s">
        <v>33</v>
      </c>
      <c r="AS24" s="7">
        <v>112.5</v>
      </c>
      <c r="AT24" s="7">
        <v>700</v>
      </c>
      <c r="AU24" s="7">
        <v>700</v>
      </c>
      <c r="AV24" s="7">
        <v>500</v>
      </c>
    </row>
    <row r="25" spans="3:48" x14ac:dyDescent="0.35">
      <c r="C25" s="10">
        <f t="shared" si="1"/>
        <v>44958</v>
      </c>
      <c r="D25" s="7">
        <v>247.52475247524799</v>
      </c>
      <c r="E25" s="7">
        <v>750</v>
      </c>
      <c r="F25" s="7">
        <v>299.00332225913621</v>
      </c>
      <c r="G25" s="7">
        <v>900</v>
      </c>
      <c r="H25" s="7">
        <v>301.00334448160532</v>
      </c>
      <c r="I25" s="7">
        <v>900</v>
      </c>
      <c r="J25" s="7">
        <v>215.94684385382061</v>
      </c>
      <c r="K25" s="7">
        <v>650</v>
      </c>
      <c r="L25" s="7" t="s">
        <v>33</v>
      </c>
      <c r="M25" s="7">
        <v>1350</v>
      </c>
      <c r="N25" s="7">
        <v>450</v>
      </c>
      <c r="O25" s="7" t="s">
        <v>33</v>
      </c>
      <c r="P25" s="7" t="s">
        <v>33</v>
      </c>
      <c r="Q25" s="7" t="s">
        <v>33</v>
      </c>
      <c r="R25" s="7" t="s">
        <v>33</v>
      </c>
      <c r="S25" s="7">
        <v>1250</v>
      </c>
      <c r="T25" s="7" t="s">
        <v>33</v>
      </c>
      <c r="U25" s="7" t="s">
        <v>33</v>
      </c>
      <c r="V25" s="7">
        <v>3000</v>
      </c>
      <c r="W25" s="7">
        <v>3000</v>
      </c>
      <c r="X25" s="7">
        <v>1300</v>
      </c>
      <c r="Y25" s="7">
        <v>1300</v>
      </c>
      <c r="Z25" s="7">
        <v>600</v>
      </c>
      <c r="AA25" s="7">
        <v>400</v>
      </c>
      <c r="AB25" s="7">
        <v>1200</v>
      </c>
      <c r="AC25" s="7" t="s">
        <v>33</v>
      </c>
      <c r="AD25" s="7">
        <v>500</v>
      </c>
      <c r="AE25" s="7" t="s">
        <v>33</v>
      </c>
      <c r="AF25" s="7">
        <v>1500</v>
      </c>
      <c r="AG25" s="7" t="s">
        <v>33</v>
      </c>
      <c r="AH25" s="7">
        <v>1400</v>
      </c>
      <c r="AI25" s="7" t="s">
        <v>33</v>
      </c>
      <c r="AJ25" s="7">
        <v>750</v>
      </c>
      <c r="AK25" s="7">
        <v>200</v>
      </c>
      <c r="AL25" s="7" t="s">
        <v>33</v>
      </c>
      <c r="AM25" s="7">
        <v>200</v>
      </c>
      <c r="AN25" s="7" t="s">
        <v>33</v>
      </c>
      <c r="AO25" s="7">
        <v>200</v>
      </c>
      <c r="AP25" s="7">
        <v>1100</v>
      </c>
      <c r="AQ25" s="7">
        <v>2500</v>
      </c>
      <c r="AR25" s="7" t="s">
        <v>33</v>
      </c>
      <c r="AS25" s="7">
        <v>200</v>
      </c>
      <c r="AT25" s="7">
        <v>700</v>
      </c>
      <c r="AU25" s="7">
        <v>750</v>
      </c>
      <c r="AV25" s="7">
        <v>500</v>
      </c>
    </row>
    <row r="26" spans="3:48" x14ac:dyDescent="0.35">
      <c r="C26" s="10">
        <f t="shared" si="1"/>
        <v>44986</v>
      </c>
      <c r="D26" s="7">
        <v>214.52145214521454</v>
      </c>
      <c r="E26" s="7">
        <v>650</v>
      </c>
      <c r="F26" s="7">
        <v>249.16943521594686</v>
      </c>
      <c r="G26" s="7">
        <v>750</v>
      </c>
      <c r="H26" s="7">
        <v>234.11371237458192</v>
      </c>
      <c r="I26" s="7">
        <v>700</v>
      </c>
      <c r="J26" s="7">
        <v>332.22591362126246</v>
      </c>
      <c r="K26" s="7">
        <v>1000</v>
      </c>
      <c r="L26" s="7" t="s">
        <v>33</v>
      </c>
      <c r="M26" s="7" t="s">
        <v>33</v>
      </c>
      <c r="N26" s="7">
        <v>475</v>
      </c>
      <c r="O26" s="7" t="s">
        <v>33</v>
      </c>
      <c r="P26" s="7">
        <v>381.09756097560978</v>
      </c>
      <c r="Q26" s="7">
        <v>1250</v>
      </c>
      <c r="R26" s="7" t="s">
        <v>33</v>
      </c>
      <c r="S26" s="7">
        <v>750</v>
      </c>
      <c r="T26" s="7">
        <v>300</v>
      </c>
      <c r="U26" s="7" t="s">
        <v>33</v>
      </c>
      <c r="V26" s="7">
        <v>2500</v>
      </c>
      <c r="W26" s="7">
        <v>2250</v>
      </c>
      <c r="X26" s="7">
        <v>1200</v>
      </c>
      <c r="Y26" s="7">
        <v>3375</v>
      </c>
      <c r="Z26" s="7">
        <v>625</v>
      </c>
      <c r="AA26" s="7">
        <v>275</v>
      </c>
      <c r="AB26" s="7">
        <v>825</v>
      </c>
      <c r="AC26" s="7" t="s">
        <v>33</v>
      </c>
      <c r="AD26" s="7">
        <v>850</v>
      </c>
      <c r="AE26" s="7" t="s">
        <v>33</v>
      </c>
      <c r="AF26" s="7" t="s">
        <v>33</v>
      </c>
      <c r="AG26" s="7" t="s">
        <v>33</v>
      </c>
      <c r="AH26" s="7">
        <v>850</v>
      </c>
      <c r="AI26" s="7" t="s">
        <v>33</v>
      </c>
      <c r="AJ26" s="7" t="s">
        <v>33</v>
      </c>
      <c r="AK26" s="7">
        <v>500</v>
      </c>
      <c r="AL26" s="7" t="s">
        <v>33</v>
      </c>
      <c r="AM26" s="7">
        <v>100</v>
      </c>
      <c r="AN26" s="7" t="s">
        <v>33</v>
      </c>
      <c r="AO26" s="7">
        <v>50</v>
      </c>
      <c r="AP26" s="7">
        <v>1300</v>
      </c>
      <c r="AQ26" s="7">
        <v>875</v>
      </c>
      <c r="AR26" s="7" t="s">
        <v>33</v>
      </c>
      <c r="AS26" s="7">
        <v>25</v>
      </c>
      <c r="AT26" s="7">
        <v>700</v>
      </c>
      <c r="AU26" s="7">
        <v>850</v>
      </c>
      <c r="AV26" s="7">
        <v>600</v>
      </c>
    </row>
    <row r="27" spans="3:48" x14ac:dyDescent="0.35">
      <c r="C27" s="10">
        <f t="shared" si="1"/>
        <v>45017</v>
      </c>
      <c r="D27" s="7">
        <v>247.52475247524754</v>
      </c>
      <c r="E27" s="7">
        <v>750</v>
      </c>
      <c r="F27" s="7">
        <v>199.33554817275748</v>
      </c>
      <c r="G27" s="7">
        <v>600</v>
      </c>
      <c r="H27" s="7">
        <v>301.00334448160532</v>
      </c>
      <c r="I27" s="7">
        <v>900</v>
      </c>
      <c r="J27" s="7">
        <v>215.94684385382061</v>
      </c>
      <c r="K27" s="7">
        <v>650</v>
      </c>
      <c r="L27" s="7">
        <v>450</v>
      </c>
      <c r="M27" s="7">
        <v>1350</v>
      </c>
      <c r="N27" s="7">
        <v>400</v>
      </c>
      <c r="O27" s="7">
        <v>1200</v>
      </c>
      <c r="P27" s="7" t="s">
        <v>33</v>
      </c>
      <c r="Q27" s="7" t="s">
        <v>33</v>
      </c>
      <c r="R27" s="7">
        <v>350</v>
      </c>
      <c r="S27" s="7">
        <v>750</v>
      </c>
      <c r="T27" s="7" t="s">
        <v>33</v>
      </c>
      <c r="U27" s="7">
        <v>600</v>
      </c>
      <c r="V27" s="7">
        <v>3000</v>
      </c>
      <c r="W27" s="7">
        <v>3000</v>
      </c>
      <c r="X27" s="7">
        <v>1300</v>
      </c>
      <c r="Y27" s="7">
        <v>1300</v>
      </c>
      <c r="Z27" s="7">
        <v>600</v>
      </c>
      <c r="AA27" s="7">
        <v>400</v>
      </c>
      <c r="AB27" s="7">
        <v>1200</v>
      </c>
      <c r="AC27" s="7" t="s">
        <v>33</v>
      </c>
      <c r="AD27" s="7">
        <v>500</v>
      </c>
      <c r="AE27" s="7" t="s">
        <v>33</v>
      </c>
      <c r="AF27" s="7">
        <v>1500</v>
      </c>
      <c r="AG27" s="7" t="s">
        <v>33</v>
      </c>
      <c r="AH27" s="7">
        <v>1400</v>
      </c>
      <c r="AI27" s="7" t="s">
        <v>33</v>
      </c>
      <c r="AJ27" s="7">
        <v>750</v>
      </c>
      <c r="AK27" s="7">
        <v>200</v>
      </c>
      <c r="AL27" s="7" t="s">
        <v>33</v>
      </c>
      <c r="AM27" s="7">
        <v>200</v>
      </c>
      <c r="AN27" s="7" t="s">
        <v>33</v>
      </c>
      <c r="AO27" s="7">
        <v>200</v>
      </c>
      <c r="AP27" s="7">
        <v>1300</v>
      </c>
      <c r="AQ27" s="7">
        <v>2700</v>
      </c>
      <c r="AR27" s="7" t="s">
        <v>33</v>
      </c>
      <c r="AS27" s="7">
        <v>150</v>
      </c>
      <c r="AT27" s="7">
        <v>700</v>
      </c>
      <c r="AU27" s="7">
        <v>900</v>
      </c>
      <c r="AV27" s="7">
        <v>750</v>
      </c>
    </row>
    <row r="28" spans="3:48" x14ac:dyDescent="0.35">
      <c r="C28" s="10">
        <f t="shared" si="1"/>
        <v>45047</v>
      </c>
      <c r="D28" s="7">
        <v>247.52475247524754</v>
      </c>
      <c r="E28" s="7">
        <v>750</v>
      </c>
      <c r="F28" s="7">
        <v>249.16943521594686</v>
      </c>
      <c r="G28" s="7">
        <v>750</v>
      </c>
      <c r="H28" s="7">
        <v>250.83612040133778</v>
      </c>
      <c r="I28" s="7">
        <v>750</v>
      </c>
      <c r="J28" s="7">
        <v>365.44850498338872</v>
      </c>
      <c r="K28" s="7">
        <v>1100</v>
      </c>
      <c r="L28" s="7" t="s">
        <v>33</v>
      </c>
      <c r="M28" s="7" t="s">
        <v>33</v>
      </c>
      <c r="N28" s="7">
        <v>450</v>
      </c>
      <c r="O28" s="7" t="s">
        <v>33</v>
      </c>
      <c r="P28" s="7" t="s">
        <v>33</v>
      </c>
      <c r="Q28" s="7" t="s">
        <v>33</v>
      </c>
      <c r="R28" s="7" t="s">
        <v>33</v>
      </c>
      <c r="S28" s="7" t="s">
        <v>33</v>
      </c>
      <c r="T28" s="7" t="s">
        <v>33</v>
      </c>
      <c r="U28" s="7" t="s">
        <v>33</v>
      </c>
      <c r="V28" s="7">
        <v>3000</v>
      </c>
      <c r="W28" s="7">
        <v>2500</v>
      </c>
      <c r="X28" s="7">
        <v>1500</v>
      </c>
      <c r="Y28" s="7">
        <v>3250</v>
      </c>
      <c r="Z28" s="7" t="s">
        <v>33</v>
      </c>
      <c r="AA28" s="7">
        <v>333.33333333333331</v>
      </c>
      <c r="AB28" s="7">
        <v>1000</v>
      </c>
      <c r="AC28" s="7" t="s">
        <v>33</v>
      </c>
      <c r="AD28" s="7">
        <v>1100</v>
      </c>
      <c r="AE28" s="7" t="s">
        <v>33</v>
      </c>
      <c r="AF28" s="7" t="s">
        <v>33</v>
      </c>
      <c r="AG28" s="7" t="s">
        <v>33</v>
      </c>
      <c r="AH28" s="7">
        <v>1525</v>
      </c>
      <c r="AI28" s="7" t="s">
        <v>33</v>
      </c>
      <c r="AJ28" s="7" t="s">
        <v>33</v>
      </c>
      <c r="AK28" s="7">
        <v>200</v>
      </c>
      <c r="AL28" s="7" t="s">
        <v>33</v>
      </c>
      <c r="AM28" s="7">
        <v>100</v>
      </c>
      <c r="AN28" s="7" t="s">
        <v>33</v>
      </c>
      <c r="AO28" s="7">
        <v>100</v>
      </c>
      <c r="AP28" s="7">
        <v>1100</v>
      </c>
      <c r="AQ28" s="7" t="s">
        <v>33</v>
      </c>
      <c r="AR28" s="7" t="s">
        <v>33</v>
      </c>
      <c r="AS28" s="7">
        <v>100</v>
      </c>
      <c r="AT28" s="7">
        <v>650</v>
      </c>
      <c r="AU28" s="7">
        <v>1000</v>
      </c>
      <c r="AV28" s="7">
        <v>500</v>
      </c>
    </row>
    <row r="29" spans="3:48" x14ac:dyDescent="0.35">
      <c r="C29" s="10">
        <f t="shared" si="1"/>
        <v>45078</v>
      </c>
      <c r="D29" s="7">
        <v>330.03300330033005</v>
      </c>
      <c r="E29" s="7">
        <v>1000</v>
      </c>
      <c r="F29" s="7">
        <v>398.67109634551497</v>
      </c>
      <c r="G29" s="7">
        <v>1200</v>
      </c>
      <c r="H29" s="7">
        <v>367.89297658862876</v>
      </c>
      <c r="I29" s="7">
        <v>1100</v>
      </c>
      <c r="J29" s="7">
        <v>465.11627906976747</v>
      </c>
      <c r="K29" s="7">
        <v>1400</v>
      </c>
      <c r="L29" s="7" t="s">
        <v>33</v>
      </c>
      <c r="M29" s="7" t="s">
        <v>33</v>
      </c>
      <c r="N29" s="7">
        <v>450</v>
      </c>
      <c r="O29" s="7" t="s">
        <v>33</v>
      </c>
      <c r="P29" s="7" t="s">
        <v>33</v>
      </c>
      <c r="Q29" s="7" t="s">
        <v>33</v>
      </c>
      <c r="R29" s="7" t="s">
        <v>33</v>
      </c>
      <c r="S29" s="7" t="s">
        <v>33</v>
      </c>
      <c r="T29" s="7" t="s">
        <v>33</v>
      </c>
      <c r="U29" s="7" t="s">
        <v>33</v>
      </c>
      <c r="V29" s="7">
        <v>3000</v>
      </c>
      <c r="W29" s="7">
        <v>2500</v>
      </c>
      <c r="X29" s="7">
        <v>1500</v>
      </c>
      <c r="Y29" s="7">
        <v>3000</v>
      </c>
      <c r="Z29" s="7">
        <v>550</v>
      </c>
      <c r="AA29" s="7">
        <v>366.66666666666669</v>
      </c>
      <c r="AB29" s="7">
        <v>1100</v>
      </c>
      <c r="AC29" s="7" t="s">
        <v>33</v>
      </c>
      <c r="AD29" s="7">
        <v>500</v>
      </c>
      <c r="AE29" s="7" t="s">
        <v>33</v>
      </c>
      <c r="AF29" s="7" t="s">
        <v>33</v>
      </c>
      <c r="AG29" s="7" t="s">
        <v>33</v>
      </c>
      <c r="AH29" s="7">
        <v>1100</v>
      </c>
      <c r="AI29" s="7" t="s">
        <v>33</v>
      </c>
      <c r="AJ29" s="7" t="s">
        <v>33</v>
      </c>
      <c r="AK29" s="7">
        <v>200</v>
      </c>
      <c r="AL29" s="7" t="s">
        <v>33</v>
      </c>
      <c r="AM29" s="7">
        <v>200</v>
      </c>
      <c r="AN29" s="7" t="s">
        <v>33</v>
      </c>
      <c r="AO29" s="7">
        <v>150</v>
      </c>
      <c r="AP29" s="7">
        <v>1225</v>
      </c>
      <c r="AQ29" s="7" t="s">
        <v>33</v>
      </c>
      <c r="AR29" s="7" t="s">
        <v>33</v>
      </c>
      <c r="AS29" s="7">
        <v>75</v>
      </c>
      <c r="AT29" s="7">
        <v>650</v>
      </c>
      <c r="AU29" s="7">
        <v>800</v>
      </c>
      <c r="AV29" s="7">
        <v>500</v>
      </c>
    </row>
    <row r="30" spans="3:48" x14ac:dyDescent="0.35">
      <c r="C30" s="10">
        <f t="shared" ref="C30:C34" si="2">EDATE(C29,1)</f>
        <v>45108</v>
      </c>
      <c r="D30" s="7">
        <v>231.02310231023102</v>
      </c>
      <c r="E30" s="7">
        <v>700</v>
      </c>
      <c r="F30" s="7">
        <v>199.33554817275748</v>
      </c>
      <c r="G30" s="7">
        <v>600</v>
      </c>
      <c r="H30" s="7">
        <v>167.22408026755852</v>
      </c>
      <c r="I30" s="7">
        <v>500</v>
      </c>
      <c r="J30" s="7">
        <v>332.22591362126246</v>
      </c>
      <c r="K30" s="7">
        <v>1000</v>
      </c>
      <c r="L30" s="7" t="s">
        <v>33</v>
      </c>
      <c r="M30" s="7" t="s">
        <v>33</v>
      </c>
      <c r="N30" s="7">
        <v>500</v>
      </c>
      <c r="O30" s="7" t="s">
        <v>33</v>
      </c>
      <c r="P30" s="7" t="s">
        <v>33</v>
      </c>
      <c r="Q30" s="7" t="s">
        <v>33</v>
      </c>
      <c r="R30" s="7" t="s">
        <v>33</v>
      </c>
      <c r="S30" s="7" t="s">
        <v>33</v>
      </c>
      <c r="T30" s="7" t="s">
        <v>33</v>
      </c>
      <c r="U30" s="7">
        <v>600</v>
      </c>
      <c r="V30" s="7">
        <v>3250</v>
      </c>
      <c r="W30" s="7">
        <v>3000</v>
      </c>
      <c r="X30" s="7">
        <v>1500</v>
      </c>
      <c r="Y30" s="7">
        <v>1300</v>
      </c>
      <c r="Z30" s="7" t="s">
        <v>33</v>
      </c>
      <c r="AA30" s="7">
        <v>250</v>
      </c>
      <c r="AB30" s="7">
        <v>750</v>
      </c>
      <c r="AC30" s="7" t="s">
        <v>33</v>
      </c>
      <c r="AD30" s="7">
        <v>500</v>
      </c>
      <c r="AE30" s="7">
        <v>500</v>
      </c>
      <c r="AF30" s="7" t="s">
        <v>33</v>
      </c>
      <c r="AG30" s="7">
        <v>500</v>
      </c>
      <c r="AH30" s="7" t="s">
        <v>33</v>
      </c>
      <c r="AI30" s="7" t="s">
        <v>33</v>
      </c>
      <c r="AJ30" s="7" t="s">
        <v>33</v>
      </c>
      <c r="AK30" s="7">
        <v>200</v>
      </c>
      <c r="AL30" s="7" t="s">
        <v>33</v>
      </c>
      <c r="AM30" s="7">
        <v>200</v>
      </c>
      <c r="AN30" s="7" t="s">
        <v>33</v>
      </c>
      <c r="AO30" s="7">
        <v>200</v>
      </c>
      <c r="AP30" s="7">
        <v>1350</v>
      </c>
      <c r="AQ30" s="7" t="s">
        <v>33</v>
      </c>
      <c r="AR30" s="7" t="s">
        <v>33</v>
      </c>
      <c r="AS30" s="7" t="s">
        <v>33</v>
      </c>
      <c r="AT30" s="7">
        <v>700</v>
      </c>
      <c r="AU30" s="7">
        <v>750</v>
      </c>
      <c r="AV30" s="7">
        <v>600</v>
      </c>
    </row>
    <row r="31" spans="3:48" x14ac:dyDescent="0.35">
      <c r="C31" s="10">
        <f>EDATE(C30,1)</f>
        <v>45139</v>
      </c>
      <c r="D31" s="7">
        <v>247.52475247524754</v>
      </c>
      <c r="E31" s="7">
        <v>750</v>
      </c>
      <c r="F31" s="7">
        <v>232.55813953488374</v>
      </c>
      <c r="G31" s="7">
        <v>700</v>
      </c>
      <c r="H31" s="7">
        <v>200.66889632107021</v>
      </c>
      <c r="I31" s="7">
        <v>600</v>
      </c>
      <c r="J31" s="7">
        <v>232.55813953488374</v>
      </c>
      <c r="K31" s="7">
        <v>700</v>
      </c>
      <c r="L31" s="7" t="s">
        <v>33</v>
      </c>
      <c r="M31" s="7">
        <v>300</v>
      </c>
      <c r="N31" s="7">
        <v>400</v>
      </c>
      <c r="O31" s="7">
        <v>1200</v>
      </c>
      <c r="P31" s="7" t="s">
        <v>33</v>
      </c>
      <c r="Q31" s="7" t="s">
        <v>33</v>
      </c>
      <c r="R31" s="7" t="s">
        <v>33</v>
      </c>
      <c r="S31" s="7" t="s">
        <v>33</v>
      </c>
      <c r="T31" s="7" t="s">
        <v>33</v>
      </c>
      <c r="U31" s="7" t="s">
        <v>33</v>
      </c>
      <c r="V31" s="7">
        <v>3500</v>
      </c>
      <c r="W31" s="7">
        <v>3000</v>
      </c>
      <c r="X31" s="7">
        <v>1300</v>
      </c>
      <c r="Y31" s="7">
        <v>1000</v>
      </c>
      <c r="Z31" s="7">
        <v>500</v>
      </c>
      <c r="AA31" s="7">
        <v>250</v>
      </c>
      <c r="AB31" s="7">
        <v>750</v>
      </c>
      <c r="AC31" s="7" t="s">
        <v>33</v>
      </c>
      <c r="AD31" s="7">
        <v>800</v>
      </c>
      <c r="AE31" s="7" t="s">
        <v>33</v>
      </c>
      <c r="AF31" s="7">
        <v>1500</v>
      </c>
      <c r="AG31" s="7" t="s">
        <v>33</v>
      </c>
      <c r="AH31" s="7">
        <v>850</v>
      </c>
      <c r="AI31" s="7" t="s">
        <v>33</v>
      </c>
      <c r="AJ31" s="7" t="s">
        <v>33</v>
      </c>
      <c r="AK31" s="7">
        <v>200</v>
      </c>
      <c r="AL31" s="7" t="s">
        <v>33</v>
      </c>
      <c r="AM31" s="7">
        <v>200</v>
      </c>
      <c r="AN31" s="7" t="s">
        <v>33</v>
      </c>
      <c r="AO31" s="7">
        <v>200</v>
      </c>
      <c r="AP31" s="7">
        <v>900</v>
      </c>
      <c r="AQ31" s="7">
        <v>1000</v>
      </c>
      <c r="AR31" s="7" t="s">
        <v>33</v>
      </c>
      <c r="AS31" s="7">
        <v>100</v>
      </c>
      <c r="AT31" s="7">
        <v>650</v>
      </c>
      <c r="AU31" s="7">
        <v>800</v>
      </c>
      <c r="AV31" s="7">
        <v>1000</v>
      </c>
    </row>
    <row r="32" spans="3:48" x14ac:dyDescent="0.35">
      <c r="C32" s="10">
        <f t="shared" si="2"/>
        <v>45170</v>
      </c>
      <c r="D32" s="7">
        <v>247.52475247524754</v>
      </c>
      <c r="E32" s="7">
        <v>750</v>
      </c>
      <c r="F32" s="7">
        <v>232.55813953488399</v>
      </c>
      <c r="G32" s="7">
        <v>700</v>
      </c>
      <c r="H32" s="7">
        <v>200.66889632107021</v>
      </c>
      <c r="I32" s="33">
        <v>600</v>
      </c>
      <c r="J32" s="7">
        <v>232.55813953488374</v>
      </c>
      <c r="K32" s="7">
        <v>700</v>
      </c>
      <c r="L32" s="7" t="s">
        <v>33</v>
      </c>
      <c r="M32" s="7">
        <v>300</v>
      </c>
      <c r="N32" s="7">
        <v>400</v>
      </c>
      <c r="O32" s="7">
        <v>1200</v>
      </c>
      <c r="P32" s="7" t="s">
        <v>33</v>
      </c>
      <c r="Q32" s="7" t="s">
        <v>33</v>
      </c>
      <c r="R32" s="7" t="s">
        <v>33</v>
      </c>
      <c r="S32" s="7" t="s">
        <v>33</v>
      </c>
      <c r="T32" s="7" t="s">
        <v>33</v>
      </c>
      <c r="U32" s="7" t="s">
        <v>33</v>
      </c>
      <c r="V32" s="7">
        <v>3500</v>
      </c>
      <c r="W32" s="7">
        <v>2500</v>
      </c>
      <c r="X32" s="7">
        <v>1300</v>
      </c>
      <c r="Y32" s="7">
        <v>800</v>
      </c>
      <c r="Z32" s="7">
        <v>500</v>
      </c>
      <c r="AA32" s="7">
        <v>250</v>
      </c>
      <c r="AB32" s="7">
        <v>750</v>
      </c>
      <c r="AC32" s="7" t="s">
        <v>33</v>
      </c>
      <c r="AD32" s="7">
        <v>800</v>
      </c>
      <c r="AE32" s="7" t="s">
        <v>33</v>
      </c>
      <c r="AF32" s="7">
        <v>1500</v>
      </c>
      <c r="AG32" s="7" t="s">
        <v>33</v>
      </c>
      <c r="AH32" s="7">
        <v>850</v>
      </c>
      <c r="AI32" s="7" t="s">
        <v>33</v>
      </c>
      <c r="AJ32" s="7" t="s">
        <v>33</v>
      </c>
      <c r="AK32" s="7">
        <v>200</v>
      </c>
      <c r="AL32" s="7" t="s">
        <v>33</v>
      </c>
      <c r="AM32" s="7">
        <v>200</v>
      </c>
      <c r="AN32" s="7" t="s">
        <v>33</v>
      </c>
      <c r="AO32" s="7">
        <v>200</v>
      </c>
      <c r="AP32" s="7">
        <v>900</v>
      </c>
      <c r="AQ32" s="7">
        <v>1000</v>
      </c>
      <c r="AR32" s="7" t="s">
        <v>33</v>
      </c>
      <c r="AS32" s="7">
        <v>100</v>
      </c>
      <c r="AT32" s="7">
        <v>700</v>
      </c>
      <c r="AU32" s="7">
        <v>800</v>
      </c>
      <c r="AV32" s="7">
        <v>600</v>
      </c>
    </row>
    <row r="33" spans="3:48" x14ac:dyDescent="0.35">
      <c r="C33" s="10">
        <f t="shared" si="2"/>
        <v>45200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row>
    <row r="34" spans="3:48" x14ac:dyDescent="0.35">
      <c r="C34" s="10">
        <f t="shared" si="2"/>
        <v>45231</v>
      </c>
      <c r="D34" s="7">
        <v>247.52475247524799</v>
      </c>
      <c r="E34" s="7">
        <v>750</v>
      </c>
      <c r="F34" s="7">
        <v>232.55813953488374</v>
      </c>
      <c r="G34" s="7">
        <v>700</v>
      </c>
      <c r="H34" s="7">
        <v>200.66889632107021</v>
      </c>
      <c r="I34" s="7">
        <v>600</v>
      </c>
      <c r="J34" s="7">
        <v>232.55813953488374</v>
      </c>
      <c r="K34" s="7">
        <v>700</v>
      </c>
      <c r="L34" s="7" t="s">
        <v>33</v>
      </c>
      <c r="M34" s="7">
        <v>300</v>
      </c>
      <c r="N34" s="7">
        <v>400</v>
      </c>
      <c r="O34" s="7">
        <v>1200</v>
      </c>
      <c r="P34" s="7" t="s">
        <v>33</v>
      </c>
      <c r="Q34" s="7" t="s">
        <v>33</v>
      </c>
      <c r="R34" s="7" t="s">
        <v>33</v>
      </c>
      <c r="S34" s="7" t="s">
        <v>33</v>
      </c>
      <c r="T34" s="7" t="s">
        <v>33</v>
      </c>
      <c r="U34" s="7" t="s">
        <v>33</v>
      </c>
      <c r="V34" s="7">
        <v>2500</v>
      </c>
      <c r="W34" s="7">
        <v>2000</v>
      </c>
      <c r="X34" s="7">
        <v>1300</v>
      </c>
      <c r="Y34" s="7">
        <v>1000</v>
      </c>
      <c r="Z34" s="7">
        <v>500</v>
      </c>
      <c r="AA34" s="7">
        <v>250</v>
      </c>
      <c r="AB34" s="7">
        <v>750</v>
      </c>
      <c r="AC34" s="7" t="s">
        <v>33</v>
      </c>
      <c r="AD34" s="7">
        <v>800</v>
      </c>
      <c r="AE34" s="7" t="s">
        <v>33</v>
      </c>
      <c r="AF34" s="7">
        <v>1500</v>
      </c>
      <c r="AG34" s="7" t="s">
        <v>33</v>
      </c>
      <c r="AH34" s="7">
        <v>850</v>
      </c>
      <c r="AI34" s="7" t="s">
        <v>33</v>
      </c>
      <c r="AJ34" s="7" t="s">
        <v>33</v>
      </c>
      <c r="AK34" s="7">
        <v>200</v>
      </c>
      <c r="AL34" s="7" t="s">
        <v>33</v>
      </c>
      <c r="AM34" s="7">
        <v>200</v>
      </c>
      <c r="AN34" s="7" t="s">
        <v>33</v>
      </c>
      <c r="AO34" s="7">
        <v>200</v>
      </c>
      <c r="AP34" s="7">
        <v>900</v>
      </c>
      <c r="AQ34" s="7">
        <v>1000</v>
      </c>
      <c r="AR34" s="7" t="s">
        <v>33</v>
      </c>
      <c r="AS34" s="7">
        <v>100</v>
      </c>
      <c r="AT34" s="7" t="s">
        <v>33</v>
      </c>
      <c r="AU34" s="7">
        <v>800</v>
      </c>
      <c r="AV34" s="7">
        <v>600</v>
      </c>
    </row>
    <row r="35" spans="3:48" x14ac:dyDescent="0.35">
      <c r="C35" s="10">
        <f>EDATE(C34,1)</f>
        <v>45261</v>
      </c>
      <c r="D35" s="7">
        <v>247.52475247524754</v>
      </c>
      <c r="E35" s="7">
        <v>750</v>
      </c>
      <c r="F35" s="7">
        <v>232.55813953488374</v>
      </c>
      <c r="G35" s="7">
        <v>700</v>
      </c>
      <c r="H35" s="7">
        <v>200.66889632107021</v>
      </c>
      <c r="I35" s="7">
        <v>600</v>
      </c>
      <c r="J35" s="7">
        <v>232.55813953488374</v>
      </c>
      <c r="K35" s="7">
        <v>700</v>
      </c>
      <c r="L35" s="7" t="s">
        <v>33</v>
      </c>
      <c r="M35" s="7">
        <v>300</v>
      </c>
      <c r="N35" s="7">
        <v>400</v>
      </c>
      <c r="O35" s="7">
        <v>800</v>
      </c>
      <c r="P35" s="7" t="s">
        <v>33</v>
      </c>
      <c r="Q35" s="7" t="s">
        <v>33</v>
      </c>
      <c r="R35" s="7" t="s">
        <v>33</v>
      </c>
      <c r="S35" s="7" t="s">
        <v>33</v>
      </c>
      <c r="T35" s="7" t="s">
        <v>33</v>
      </c>
      <c r="U35" s="7" t="s">
        <v>33</v>
      </c>
      <c r="V35" s="7">
        <v>2500</v>
      </c>
      <c r="W35" s="7">
        <v>2000</v>
      </c>
      <c r="X35" s="7">
        <v>1300</v>
      </c>
      <c r="Y35" s="7">
        <v>1000</v>
      </c>
      <c r="Z35" s="7">
        <v>500</v>
      </c>
      <c r="AA35" s="7">
        <v>250</v>
      </c>
      <c r="AB35" s="7">
        <v>750</v>
      </c>
      <c r="AC35" s="7" t="s">
        <v>33</v>
      </c>
      <c r="AD35" s="7">
        <v>800</v>
      </c>
      <c r="AE35" s="7" t="s">
        <v>33</v>
      </c>
      <c r="AF35" s="7">
        <v>1500</v>
      </c>
      <c r="AG35" s="7" t="s">
        <v>33</v>
      </c>
      <c r="AH35" s="7">
        <v>850</v>
      </c>
      <c r="AI35" s="7" t="s">
        <v>33</v>
      </c>
      <c r="AJ35" s="7" t="s">
        <v>33</v>
      </c>
      <c r="AK35" s="7">
        <v>200</v>
      </c>
      <c r="AL35" s="7" t="s">
        <v>33</v>
      </c>
      <c r="AM35" s="7">
        <v>250</v>
      </c>
      <c r="AN35" s="7" t="s">
        <v>33</v>
      </c>
      <c r="AO35" s="7">
        <v>200</v>
      </c>
      <c r="AP35" s="7">
        <v>1000</v>
      </c>
      <c r="AQ35" s="7">
        <v>1000</v>
      </c>
      <c r="AR35" s="7" t="s">
        <v>33</v>
      </c>
      <c r="AS35" s="7">
        <v>100</v>
      </c>
      <c r="AT35" s="7">
        <v>700</v>
      </c>
      <c r="AU35" s="7">
        <v>800</v>
      </c>
      <c r="AV35" s="7">
        <v>300</v>
      </c>
    </row>
    <row r="36" spans="3:48" x14ac:dyDescent="0.35">
      <c r="C36" s="10">
        <f>EDATE(C35,1)</f>
        <v>45292</v>
      </c>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row>
    <row r="37" spans="3:48" x14ac:dyDescent="0.35">
      <c r="C37" s="10">
        <f t="shared" ref="C37:C47" si="3">EDATE(C36,1)</f>
        <v>45323</v>
      </c>
      <c r="D37" s="7">
        <v>231.02310231023102</v>
      </c>
      <c r="E37" s="7">
        <v>700</v>
      </c>
      <c r="F37" s="7">
        <v>232.55813953488374</v>
      </c>
      <c r="G37" s="7">
        <v>700</v>
      </c>
      <c r="H37" s="7">
        <v>234.11371237458192</v>
      </c>
      <c r="I37" s="7">
        <v>700</v>
      </c>
      <c r="J37" s="7">
        <v>282.39202657807311</v>
      </c>
      <c r="K37" s="7">
        <v>850</v>
      </c>
      <c r="L37" s="7" t="s">
        <v>33</v>
      </c>
      <c r="M37" s="7" t="s">
        <v>33</v>
      </c>
      <c r="N37" s="7">
        <v>525</v>
      </c>
      <c r="O37" s="7" t="s">
        <v>33</v>
      </c>
      <c r="P37" s="7" t="s">
        <v>33</v>
      </c>
      <c r="Q37" s="7" t="s">
        <v>33</v>
      </c>
      <c r="R37" s="7" t="s">
        <v>33</v>
      </c>
      <c r="S37" s="7">
        <v>1250</v>
      </c>
      <c r="T37" s="7" t="s">
        <v>33</v>
      </c>
      <c r="U37" s="7">
        <v>700</v>
      </c>
      <c r="V37" s="7">
        <v>1000</v>
      </c>
      <c r="W37" s="7">
        <v>1000</v>
      </c>
      <c r="X37" s="7">
        <v>1275</v>
      </c>
      <c r="Y37" s="7">
        <v>1875</v>
      </c>
      <c r="Z37" s="7" t="s">
        <v>33</v>
      </c>
      <c r="AA37" s="7">
        <v>416.66666666666669</v>
      </c>
      <c r="AB37" s="7">
        <v>1250</v>
      </c>
      <c r="AC37" s="7" t="s">
        <v>33</v>
      </c>
      <c r="AD37" s="7">
        <v>750</v>
      </c>
      <c r="AE37" s="7" t="s">
        <v>33</v>
      </c>
      <c r="AF37" s="7">
        <v>2000</v>
      </c>
      <c r="AG37" s="7" t="s">
        <v>33</v>
      </c>
      <c r="AH37" s="7" t="s">
        <v>33</v>
      </c>
      <c r="AI37" s="7" t="s">
        <v>33</v>
      </c>
      <c r="AJ37" s="7" t="s">
        <v>33</v>
      </c>
      <c r="AK37" s="7">
        <v>100</v>
      </c>
      <c r="AL37" s="7" t="s">
        <v>33</v>
      </c>
      <c r="AM37" s="7">
        <v>100</v>
      </c>
      <c r="AN37" s="7" t="s">
        <v>33</v>
      </c>
      <c r="AO37" s="7">
        <v>25</v>
      </c>
      <c r="AP37" s="7">
        <v>925</v>
      </c>
      <c r="AQ37" s="7" t="s">
        <v>33</v>
      </c>
      <c r="AR37" s="7" t="s">
        <v>33</v>
      </c>
      <c r="AS37" s="7">
        <v>25</v>
      </c>
      <c r="AT37" s="7">
        <v>700</v>
      </c>
      <c r="AU37" s="7">
        <v>975</v>
      </c>
      <c r="AV37" s="7">
        <v>25</v>
      </c>
    </row>
    <row r="38" spans="3:48" x14ac:dyDescent="0.35">
      <c r="C38" s="10">
        <f t="shared" si="3"/>
        <v>45352</v>
      </c>
      <c r="D38" s="7">
        <v>231.02310231023102</v>
      </c>
      <c r="E38" s="7">
        <v>700</v>
      </c>
      <c r="F38" s="7">
        <v>249.16943521594686</v>
      </c>
      <c r="G38" s="7">
        <v>750</v>
      </c>
      <c r="H38" s="7">
        <v>250.83612040133778</v>
      </c>
      <c r="I38" s="7">
        <v>750</v>
      </c>
      <c r="J38" s="7">
        <v>307.30897009966782</v>
      </c>
      <c r="K38" s="7">
        <v>925</v>
      </c>
      <c r="L38" s="7" t="s">
        <v>33</v>
      </c>
      <c r="M38" s="7" t="s">
        <v>33</v>
      </c>
      <c r="N38" s="7">
        <v>550</v>
      </c>
      <c r="O38" s="7" t="s">
        <v>33</v>
      </c>
      <c r="P38" s="7" t="s">
        <v>33</v>
      </c>
      <c r="Q38" s="7" t="s">
        <v>33</v>
      </c>
      <c r="R38" s="7" t="s">
        <v>33</v>
      </c>
      <c r="S38" s="7">
        <v>1250</v>
      </c>
      <c r="T38" s="7" t="s">
        <v>33</v>
      </c>
      <c r="U38" s="7">
        <v>500</v>
      </c>
      <c r="V38" s="7">
        <v>1000</v>
      </c>
      <c r="W38" s="7">
        <v>1000</v>
      </c>
      <c r="X38" s="7">
        <v>1200</v>
      </c>
      <c r="Y38" s="7">
        <v>1500</v>
      </c>
      <c r="Z38" s="7" t="s">
        <v>33</v>
      </c>
      <c r="AA38" s="7">
        <v>425</v>
      </c>
      <c r="AB38" s="7">
        <v>1275</v>
      </c>
      <c r="AC38" s="7" t="s">
        <v>33</v>
      </c>
      <c r="AD38" s="7">
        <v>750</v>
      </c>
      <c r="AE38" s="7" t="s">
        <v>33</v>
      </c>
      <c r="AF38" s="7">
        <v>1500</v>
      </c>
      <c r="AG38" s="7" t="s">
        <v>33</v>
      </c>
      <c r="AH38" s="7" t="s">
        <v>33</v>
      </c>
      <c r="AI38" s="7" t="s">
        <v>33</v>
      </c>
      <c r="AJ38" s="7" t="s">
        <v>33</v>
      </c>
      <c r="AK38" s="7">
        <v>100</v>
      </c>
      <c r="AL38" s="7" t="s">
        <v>33</v>
      </c>
      <c r="AM38" s="7">
        <v>100</v>
      </c>
      <c r="AN38" s="7" t="s">
        <v>33</v>
      </c>
      <c r="AO38" s="7">
        <v>100</v>
      </c>
      <c r="AP38" s="7">
        <v>1000</v>
      </c>
      <c r="AQ38" s="7" t="s">
        <v>33</v>
      </c>
      <c r="AR38" s="7" t="s">
        <v>33</v>
      </c>
      <c r="AS38" s="7">
        <v>50</v>
      </c>
      <c r="AT38" s="7">
        <v>750</v>
      </c>
      <c r="AU38" s="7">
        <v>1000</v>
      </c>
      <c r="AV38" s="7">
        <v>100</v>
      </c>
    </row>
    <row r="39" spans="3:48" x14ac:dyDescent="0.35">
      <c r="C39" s="10">
        <f t="shared" si="3"/>
        <v>45383</v>
      </c>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row>
    <row r="40" spans="3:48" x14ac:dyDescent="0.35">
      <c r="C40" s="10">
        <f t="shared" si="3"/>
        <v>45413</v>
      </c>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row>
    <row r="41" spans="3:48" x14ac:dyDescent="0.35">
      <c r="C41" s="10">
        <f t="shared" si="3"/>
        <v>45444</v>
      </c>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row>
    <row r="42" spans="3:48" x14ac:dyDescent="0.35">
      <c r="C42" s="10">
        <f t="shared" si="3"/>
        <v>45474</v>
      </c>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row>
    <row r="43" spans="3:48" x14ac:dyDescent="0.35">
      <c r="C43" s="10">
        <f t="shared" si="3"/>
        <v>45505</v>
      </c>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row>
    <row r="44" spans="3:48" x14ac:dyDescent="0.35">
      <c r="C44" s="10">
        <f t="shared" si="3"/>
        <v>45536</v>
      </c>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row>
    <row r="45" spans="3:48" x14ac:dyDescent="0.35">
      <c r="C45" s="10">
        <f t="shared" si="3"/>
        <v>45566</v>
      </c>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row>
    <row r="46" spans="3:48" x14ac:dyDescent="0.35">
      <c r="C46" s="10">
        <f t="shared" si="3"/>
        <v>45597</v>
      </c>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row>
    <row r="47" spans="3:48" x14ac:dyDescent="0.35">
      <c r="C47" s="10">
        <f t="shared" si="3"/>
        <v>45627</v>
      </c>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row>
    <row r="49" spans="1:48" x14ac:dyDescent="0.35">
      <c r="A49" s="10">
        <f>EDATE(B49,-1)</f>
        <v>45323</v>
      </c>
      <c r="B49" s="10">
        <f>$A$3</f>
        <v>45352</v>
      </c>
      <c r="C49" s="4" t="s">
        <v>3266</v>
      </c>
      <c r="D49" s="13">
        <f t="shared" ref="D49:M51" si="4">IF(AND(ISNUMBER(_xlfn.XLOOKUP($B49,$C$21:$C$47,D$21:D$47,,0)),ISNUMBER(_xlfn.XLOOKUP($A49,$C$21:$C$47,D$21:D$47,,0))),(_xlfn.XLOOKUP($B49,$C$21:$C$47,D$21:D$47,,0)-_xlfn.XLOOKUP($A49,$C$21:$C$47,D$21:D$47,,0))/_xlfn.XLOOKUP($A49,$C$21:$C$47,D$21:D$47,,0),"-")</f>
        <v>0</v>
      </c>
      <c r="E49" s="13">
        <f t="shared" si="4"/>
        <v>0</v>
      </c>
      <c r="F49" s="13">
        <f t="shared" si="4"/>
        <v>7.1428571428571438E-2</v>
      </c>
      <c r="G49" s="13">
        <f t="shared" si="4"/>
        <v>7.1428571428571425E-2</v>
      </c>
      <c r="H49" s="13">
        <f t="shared" si="4"/>
        <v>7.1428571428571452E-2</v>
      </c>
      <c r="I49" s="13">
        <f t="shared" si="4"/>
        <v>7.1428571428571425E-2</v>
      </c>
      <c r="J49" s="13">
        <f t="shared" si="4"/>
        <v>8.823529411764712E-2</v>
      </c>
      <c r="K49" s="13">
        <f t="shared" si="4"/>
        <v>8.8235294117647065E-2</v>
      </c>
      <c r="L49" s="13" t="str">
        <f t="shared" si="4"/>
        <v>-</v>
      </c>
      <c r="M49" s="13" t="str">
        <f t="shared" si="4"/>
        <v>-</v>
      </c>
      <c r="N49" s="13">
        <f t="shared" ref="N49:W51" si="5">IF(AND(ISNUMBER(_xlfn.XLOOKUP($B49,$C$21:$C$47,N$21:N$47,,0)),ISNUMBER(_xlfn.XLOOKUP($A49,$C$21:$C$47,N$21:N$47,,0))),(_xlfn.XLOOKUP($B49,$C$21:$C$47,N$21:N$47,,0)-_xlfn.XLOOKUP($A49,$C$21:$C$47,N$21:N$47,,0))/_xlfn.XLOOKUP($A49,$C$21:$C$47,N$21:N$47,,0),"-")</f>
        <v>4.7619047619047616E-2</v>
      </c>
      <c r="O49" s="13" t="str">
        <f t="shared" si="5"/>
        <v>-</v>
      </c>
      <c r="P49" s="13" t="str">
        <f t="shared" si="5"/>
        <v>-</v>
      </c>
      <c r="Q49" s="13" t="str">
        <f t="shared" si="5"/>
        <v>-</v>
      </c>
      <c r="R49" s="13" t="str">
        <f t="shared" si="5"/>
        <v>-</v>
      </c>
      <c r="S49" s="13">
        <f t="shared" si="5"/>
        <v>0</v>
      </c>
      <c r="T49" s="13" t="str">
        <f t="shared" si="5"/>
        <v>-</v>
      </c>
      <c r="U49" s="13">
        <f t="shared" si="5"/>
        <v>-0.2857142857142857</v>
      </c>
      <c r="V49" s="13">
        <f t="shared" si="5"/>
        <v>0</v>
      </c>
      <c r="W49" s="13">
        <f t="shared" si="5"/>
        <v>0</v>
      </c>
      <c r="X49" s="13">
        <f t="shared" ref="X49:AG51" si="6">IF(AND(ISNUMBER(_xlfn.XLOOKUP($B49,$C$21:$C$47,X$21:X$47,,0)),ISNUMBER(_xlfn.XLOOKUP($A49,$C$21:$C$47,X$21:X$47,,0))),(_xlfn.XLOOKUP($B49,$C$21:$C$47,X$21:X$47,,0)-_xlfn.XLOOKUP($A49,$C$21:$C$47,X$21:X$47,,0))/_xlfn.XLOOKUP($A49,$C$21:$C$47,X$21:X$47,,0),"-")</f>
        <v>-5.8823529411764705E-2</v>
      </c>
      <c r="Y49" s="13">
        <f t="shared" si="6"/>
        <v>-0.2</v>
      </c>
      <c r="Z49" s="13" t="str">
        <f t="shared" si="6"/>
        <v>-</v>
      </c>
      <c r="AA49" s="13">
        <f t="shared" si="6"/>
        <v>1.9999999999999955E-2</v>
      </c>
      <c r="AB49" s="13">
        <f t="shared" si="6"/>
        <v>0.02</v>
      </c>
      <c r="AC49" s="13" t="str">
        <f t="shared" si="6"/>
        <v>-</v>
      </c>
      <c r="AD49" s="13">
        <f t="shared" si="6"/>
        <v>0</v>
      </c>
      <c r="AE49" s="13" t="str">
        <f t="shared" si="6"/>
        <v>-</v>
      </c>
      <c r="AF49" s="13">
        <f t="shared" si="6"/>
        <v>-0.25</v>
      </c>
      <c r="AG49" s="13" t="str">
        <f t="shared" si="6"/>
        <v>-</v>
      </c>
      <c r="AH49" s="13" t="str">
        <f t="shared" ref="AH49:AV51" si="7">IF(AND(ISNUMBER(_xlfn.XLOOKUP($B49,$C$21:$C$47,AH$21:AH$47,,0)),ISNUMBER(_xlfn.XLOOKUP($A49,$C$21:$C$47,AH$21:AH$47,,0))),(_xlfn.XLOOKUP($B49,$C$21:$C$47,AH$21:AH$47,,0)-_xlfn.XLOOKUP($A49,$C$21:$C$47,AH$21:AH$47,,0))/_xlfn.XLOOKUP($A49,$C$21:$C$47,AH$21:AH$47,,0),"-")</f>
        <v>-</v>
      </c>
      <c r="AI49" s="13" t="str">
        <f t="shared" si="7"/>
        <v>-</v>
      </c>
      <c r="AJ49" s="13" t="str">
        <f t="shared" si="7"/>
        <v>-</v>
      </c>
      <c r="AK49" s="13">
        <f t="shared" si="7"/>
        <v>0</v>
      </c>
      <c r="AL49" s="13" t="str">
        <f t="shared" si="7"/>
        <v>-</v>
      </c>
      <c r="AM49" s="13">
        <f t="shared" si="7"/>
        <v>0</v>
      </c>
      <c r="AN49" s="13" t="str">
        <f t="shared" si="7"/>
        <v>-</v>
      </c>
      <c r="AO49" s="13">
        <f t="shared" si="7"/>
        <v>3</v>
      </c>
      <c r="AP49" s="13">
        <f t="shared" si="7"/>
        <v>8.1081081081081086E-2</v>
      </c>
      <c r="AQ49" s="13" t="str">
        <f t="shared" si="7"/>
        <v>-</v>
      </c>
      <c r="AR49" s="13" t="str">
        <f t="shared" si="7"/>
        <v>-</v>
      </c>
      <c r="AS49" s="13">
        <f t="shared" si="7"/>
        <v>1</v>
      </c>
      <c r="AT49" s="13">
        <f t="shared" si="7"/>
        <v>7.1428571428571425E-2</v>
      </c>
      <c r="AU49" s="13">
        <f t="shared" si="7"/>
        <v>2.564102564102564E-2</v>
      </c>
      <c r="AV49" s="13">
        <f t="shared" si="7"/>
        <v>3</v>
      </c>
    </row>
    <row r="50" spans="1:48" x14ac:dyDescent="0.35">
      <c r="A50" s="10">
        <f>EDATE(B50,-2)</f>
        <v>45292</v>
      </c>
      <c r="B50" s="10">
        <f>$A$3</f>
        <v>45352</v>
      </c>
      <c r="C50" s="4" t="s">
        <v>3267</v>
      </c>
      <c r="D50" s="13" t="str">
        <f t="shared" si="4"/>
        <v>-</v>
      </c>
      <c r="E50" s="13" t="str">
        <f t="shared" si="4"/>
        <v>-</v>
      </c>
      <c r="F50" s="13" t="str">
        <f t="shared" si="4"/>
        <v>-</v>
      </c>
      <c r="G50" s="13" t="str">
        <f t="shared" si="4"/>
        <v>-</v>
      </c>
      <c r="H50" s="13" t="str">
        <f t="shared" si="4"/>
        <v>-</v>
      </c>
      <c r="I50" s="13" t="str">
        <f t="shared" si="4"/>
        <v>-</v>
      </c>
      <c r="J50" s="13" t="str">
        <f t="shared" si="4"/>
        <v>-</v>
      </c>
      <c r="K50" s="13" t="str">
        <f t="shared" si="4"/>
        <v>-</v>
      </c>
      <c r="L50" s="13" t="str">
        <f t="shared" si="4"/>
        <v>-</v>
      </c>
      <c r="M50" s="13" t="str">
        <f t="shared" si="4"/>
        <v>-</v>
      </c>
      <c r="N50" s="13" t="str">
        <f t="shared" si="5"/>
        <v>-</v>
      </c>
      <c r="O50" s="13" t="str">
        <f t="shared" si="5"/>
        <v>-</v>
      </c>
      <c r="P50" s="13" t="str">
        <f t="shared" si="5"/>
        <v>-</v>
      </c>
      <c r="Q50" s="13" t="str">
        <f t="shared" si="5"/>
        <v>-</v>
      </c>
      <c r="R50" s="13" t="str">
        <f t="shared" si="5"/>
        <v>-</v>
      </c>
      <c r="S50" s="13" t="str">
        <f t="shared" si="5"/>
        <v>-</v>
      </c>
      <c r="T50" s="13" t="str">
        <f t="shared" si="5"/>
        <v>-</v>
      </c>
      <c r="U50" s="13" t="str">
        <f t="shared" si="5"/>
        <v>-</v>
      </c>
      <c r="V50" s="13" t="str">
        <f t="shared" si="5"/>
        <v>-</v>
      </c>
      <c r="W50" s="13" t="str">
        <f t="shared" si="5"/>
        <v>-</v>
      </c>
      <c r="X50" s="13" t="str">
        <f t="shared" si="6"/>
        <v>-</v>
      </c>
      <c r="Y50" s="13" t="str">
        <f t="shared" si="6"/>
        <v>-</v>
      </c>
      <c r="Z50" s="13" t="str">
        <f t="shared" si="6"/>
        <v>-</v>
      </c>
      <c r="AA50" s="13" t="str">
        <f t="shared" si="6"/>
        <v>-</v>
      </c>
      <c r="AB50" s="13" t="str">
        <f t="shared" si="6"/>
        <v>-</v>
      </c>
      <c r="AC50" s="13" t="str">
        <f t="shared" si="6"/>
        <v>-</v>
      </c>
      <c r="AD50" s="13" t="str">
        <f t="shared" si="6"/>
        <v>-</v>
      </c>
      <c r="AE50" s="13" t="str">
        <f t="shared" si="6"/>
        <v>-</v>
      </c>
      <c r="AF50" s="13" t="str">
        <f t="shared" si="6"/>
        <v>-</v>
      </c>
      <c r="AG50" s="13" t="str">
        <f t="shared" si="6"/>
        <v>-</v>
      </c>
      <c r="AH50" s="13" t="str">
        <f t="shared" si="7"/>
        <v>-</v>
      </c>
      <c r="AI50" s="13" t="str">
        <f t="shared" si="7"/>
        <v>-</v>
      </c>
      <c r="AJ50" s="13" t="str">
        <f t="shared" si="7"/>
        <v>-</v>
      </c>
      <c r="AK50" s="13" t="str">
        <f t="shared" si="7"/>
        <v>-</v>
      </c>
      <c r="AL50" s="13" t="str">
        <f t="shared" si="7"/>
        <v>-</v>
      </c>
      <c r="AM50" s="13" t="str">
        <f t="shared" si="7"/>
        <v>-</v>
      </c>
      <c r="AN50" s="13" t="str">
        <f t="shared" si="7"/>
        <v>-</v>
      </c>
      <c r="AO50" s="13" t="str">
        <f t="shared" si="7"/>
        <v>-</v>
      </c>
      <c r="AP50" s="13" t="str">
        <f t="shared" si="7"/>
        <v>-</v>
      </c>
      <c r="AQ50" s="13" t="str">
        <f t="shared" si="7"/>
        <v>-</v>
      </c>
      <c r="AR50" s="13" t="str">
        <f t="shared" si="7"/>
        <v>-</v>
      </c>
      <c r="AS50" s="13" t="str">
        <f t="shared" si="7"/>
        <v>-</v>
      </c>
      <c r="AT50" s="13" t="str">
        <f t="shared" si="7"/>
        <v>-</v>
      </c>
      <c r="AU50" s="13" t="str">
        <f t="shared" si="7"/>
        <v>-</v>
      </c>
      <c r="AV50" s="13" t="str">
        <f t="shared" si="7"/>
        <v>-</v>
      </c>
    </row>
    <row r="51" spans="1:48" x14ac:dyDescent="0.35">
      <c r="A51" s="10">
        <f>EDATE(B51,-12)</f>
        <v>44986</v>
      </c>
      <c r="B51" s="10">
        <f>$A$3</f>
        <v>45352</v>
      </c>
      <c r="C51" s="4" t="s">
        <v>3268</v>
      </c>
      <c r="D51" s="13">
        <f t="shared" si="4"/>
        <v>7.6923076923076844E-2</v>
      </c>
      <c r="E51" s="13">
        <f t="shared" si="4"/>
        <v>7.6923076923076927E-2</v>
      </c>
      <c r="F51" s="13">
        <f t="shared" si="4"/>
        <v>0</v>
      </c>
      <c r="G51" s="13">
        <f t="shared" si="4"/>
        <v>0</v>
      </c>
      <c r="H51" s="13">
        <f t="shared" si="4"/>
        <v>7.1428571428571452E-2</v>
      </c>
      <c r="I51" s="13">
        <f t="shared" si="4"/>
        <v>7.1428571428571425E-2</v>
      </c>
      <c r="J51" s="13">
        <f t="shared" si="4"/>
        <v>-7.4999999999999886E-2</v>
      </c>
      <c r="K51" s="13">
        <f t="shared" si="4"/>
        <v>-7.4999999999999997E-2</v>
      </c>
      <c r="L51" s="13" t="str">
        <f t="shared" si="4"/>
        <v>-</v>
      </c>
      <c r="M51" s="13" t="str">
        <f t="shared" si="4"/>
        <v>-</v>
      </c>
      <c r="N51" s="13">
        <f t="shared" si="5"/>
        <v>0.15789473684210525</v>
      </c>
      <c r="O51" s="13" t="str">
        <f t="shared" si="5"/>
        <v>-</v>
      </c>
      <c r="P51" s="13" t="str">
        <f t="shared" si="5"/>
        <v>-</v>
      </c>
      <c r="Q51" s="13" t="str">
        <f t="shared" si="5"/>
        <v>-</v>
      </c>
      <c r="R51" s="13" t="str">
        <f t="shared" si="5"/>
        <v>-</v>
      </c>
      <c r="S51" s="13">
        <f t="shared" si="5"/>
        <v>0.66666666666666663</v>
      </c>
      <c r="T51" s="13" t="str">
        <f t="shared" si="5"/>
        <v>-</v>
      </c>
      <c r="U51" s="13" t="str">
        <f t="shared" si="5"/>
        <v>-</v>
      </c>
      <c r="V51" s="13">
        <f t="shared" si="5"/>
        <v>-0.6</v>
      </c>
      <c r="W51" s="13">
        <f t="shared" si="5"/>
        <v>-0.55555555555555558</v>
      </c>
      <c r="X51" s="13">
        <f t="shared" si="6"/>
        <v>0</v>
      </c>
      <c r="Y51" s="13">
        <f t="shared" si="6"/>
        <v>-0.55555555555555558</v>
      </c>
      <c r="Z51" s="13" t="str">
        <f t="shared" si="6"/>
        <v>-</v>
      </c>
      <c r="AA51" s="13">
        <f t="shared" si="6"/>
        <v>0.54545454545454541</v>
      </c>
      <c r="AB51" s="13">
        <f t="shared" si="6"/>
        <v>0.54545454545454541</v>
      </c>
      <c r="AC51" s="13" t="str">
        <f t="shared" si="6"/>
        <v>-</v>
      </c>
      <c r="AD51" s="13">
        <f t="shared" si="6"/>
        <v>-0.11764705882352941</v>
      </c>
      <c r="AE51" s="13" t="str">
        <f t="shared" si="6"/>
        <v>-</v>
      </c>
      <c r="AF51" s="13" t="str">
        <f t="shared" si="6"/>
        <v>-</v>
      </c>
      <c r="AG51" s="13" t="str">
        <f t="shared" si="6"/>
        <v>-</v>
      </c>
      <c r="AH51" s="13" t="str">
        <f t="shared" si="7"/>
        <v>-</v>
      </c>
      <c r="AI51" s="13" t="str">
        <f t="shared" si="7"/>
        <v>-</v>
      </c>
      <c r="AJ51" s="13" t="str">
        <f t="shared" si="7"/>
        <v>-</v>
      </c>
      <c r="AK51" s="13">
        <f t="shared" si="7"/>
        <v>-0.8</v>
      </c>
      <c r="AL51" s="13" t="str">
        <f t="shared" si="7"/>
        <v>-</v>
      </c>
      <c r="AM51" s="13">
        <f t="shared" si="7"/>
        <v>0</v>
      </c>
      <c r="AN51" s="13" t="str">
        <f t="shared" si="7"/>
        <v>-</v>
      </c>
      <c r="AO51" s="13">
        <f t="shared" si="7"/>
        <v>1</v>
      </c>
      <c r="AP51" s="13">
        <f t="shared" si="7"/>
        <v>-0.23076923076923078</v>
      </c>
      <c r="AQ51" s="13" t="str">
        <f t="shared" si="7"/>
        <v>-</v>
      </c>
      <c r="AR51" s="13" t="str">
        <f t="shared" si="7"/>
        <v>-</v>
      </c>
      <c r="AS51" s="13">
        <f t="shared" si="7"/>
        <v>1</v>
      </c>
      <c r="AT51" s="13">
        <f t="shared" si="7"/>
        <v>7.1428571428571425E-2</v>
      </c>
      <c r="AU51" s="13">
        <f t="shared" si="7"/>
        <v>0.17647058823529413</v>
      </c>
      <c r="AV51" s="13">
        <f t="shared" si="7"/>
        <v>-0.83333333333333337</v>
      </c>
    </row>
    <row r="52" spans="1:48" x14ac:dyDescent="0.35">
      <c r="B52" s="10">
        <f>$A$3</f>
        <v>45352</v>
      </c>
      <c r="C52" s="4" t="s">
        <v>3269</v>
      </c>
      <c r="D52" s="13">
        <f t="shared" ref="D52:AV52" si="8">IFERROR((_xlfn.XLOOKUP($B49,$C$21:$C$47,D$21:D$47,,0)-AVERAGE(D22:D47))/AVERAGE(D22:D47),"-")</f>
        <v>-6.7288474350433433E-2</v>
      </c>
      <c r="E52" s="13">
        <f t="shared" si="8"/>
        <v>-6.6666666666666666E-2</v>
      </c>
      <c r="F52" s="13">
        <f t="shared" si="8"/>
        <v>2.9536251115330914E-2</v>
      </c>
      <c r="G52" s="13">
        <f t="shared" si="8"/>
        <v>3.6866359447004553E-2</v>
      </c>
      <c r="H52" s="13">
        <f t="shared" si="8"/>
        <v>4.1956098916365425E-2</v>
      </c>
      <c r="I52" s="13">
        <f t="shared" si="8"/>
        <v>4.1666666666666664E-2</v>
      </c>
      <c r="J52" s="13">
        <f t="shared" si="8"/>
        <v>0.12327713574450022</v>
      </c>
      <c r="K52" s="13">
        <f t="shared" si="8"/>
        <v>0.12576064908722115</v>
      </c>
      <c r="L52" s="13" t="str">
        <f t="shared" si="8"/>
        <v>-</v>
      </c>
      <c r="M52" s="13" t="str">
        <f t="shared" si="8"/>
        <v>-</v>
      </c>
      <c r="N52" s="13">
        <f t="shared" si="8"/>
        <v>0.23364485981308417</v>
      </c>
      <c r="O52" s="13" t="str">
        <f t="shared" si="8"/>
        <v>-</v>
      </c>
      <c r="P52" s="13" t="str">
        <f t="shared" si="8"/>
        <v>-</v>
      </c>
      <c r="Q52" s="13" t="str">
        <f t="shared" si="8"/>
        <v>-</v>
      </c>
      <c r="R52" s="13" t="str">
        <f t="shared" si="8"/>
        <v>-</v>
      </c>
      <c r="S52" s="13">
        <f t="shared" si="8"/>
        <v>0.24610591900311526</v>
      </c>
      <c r="T52" s="13" t="str">
        <f t="shared" si="8"/>
        <v>-</v>
      </c>
      <c r="U52" s="13">
        <f t="shared" si="8"/>
        <v>-9.0909090909090912E-2</v>
      </c>
      <c r="V52" s="13">
        <f t="shared" si="8"/>
        <v>-0.64071856287425155</v>
      </c>
      <c r="W52" s="13">
        <f t="shared" si="8"/>
        <v>-0.58620689655172409</v>
      </c>
      <c r="X52" s="13">
        <f t="shared" si="8"/>
        <v>-9.4339622641509441E-2</v>
      </c>
      <c r="Y52" s="13">
        <f t="shared" si="8"/>
        <v>-0.15254237288135594</v>
      </c>
      <c r="Z52" s="13" t="str">
        <f t="shared" si="8"/>
        <v>-</v>
      </c>
      <c r="AA52" s="13">
        <f t="shared" si="8"/>
        <v>0.29492187500000011</v>
      </c>
      <c r="AB52" s="13">
        <f t="shared" si="8"/>
        <v>0.29492187499999994</v>
      </c>
      <c r="AC52" s="13" t="str">
        <f t="shared" si="8"/>
        <v>-</v>
      </c>
      <c r="AD52" s="13">
        <f t="shared" si="8"/>
        <v>0.10837438423645326</v>
      </c>
      <c r="AE52" s="13" t="str">
        <f t="shared" si="8"/>
        <v>-</v>
      </c>
      <c r="AF52" s="13">
        <f t="shared" si="8"/>
        <v>-2.941176470588238E-2</v>
      </c>
      <c r="AG52" s="13" t="str">
        <f t="shared" si="8"/>
        <v>-</v>
      </c>
      <c r="AH52" s="13" t="str">
        <f t="shared" si="8"/>
        <v>-</v>
      </c>
      <c r="AI52" s="13" t="str">
        <f t="shared" si="8"/>
        <v>-</v>
      </c>
      <c r="AJ52" s="13" t="str">
        <f t="shared" si="8"/>
        <v>-</v>
      </c>
      <c r="AK52" s="13">
        <f t="shared" si="8"/>
        <v>-0.5161290322580645</v>
      </c>
      <c r="AL52" s="13" t="str">
        <f t="shared" si="8"/>
        <v>-</v>
      </c>
      <c r="AM52" s="13">
        <f t="shared" si="8"/>
        <v>-0.43925233644859818</v>
      </c>
      <c r="AN52" s="13" t="str">
        <f t="shared" si="8"/>
        <v>-</v>
      </c>
      <c r="AO52" s="13">
        <f t="shared" si="8"/>
        <v>-0.38775510204081637</v>
      </c>
      <c r="AP52" s="13">
        <f t="shared" si="8"/>
        <v>-9.7744360902255578E-2</v>
      </c>
      <c r="AQ52" s="13" t="str">
        <f t="shared" si="8"/>
        <v>-</v>
      </c>
      <c r="AR52" s="13" t="str">
        <f t="shared" si="8"/>
        <v>-</v>
      </c>
      <c r="AS52" s="13">
        <f t="shared" si="8"/>
        <v>-0.47663551401869164</v>
      </c>
      <c r="AT52" s="13">
        <f t="shared" si="8"/>
        <v>9.0909090909090912E-2</v>
      </c>
      <c r="AU52" s="13">
        <f t="shared" si="8"/>
        <v>0.19521912350597614</v>
      </c>
      <c r="AV52" s="13">
        <f t="shared" si="8"/>
        <v>-0.80132450331125826</v>
      </c>
    </row>
    <row r="61" spans="1:48" x14ac:dyDescent="0.35">
      <c r="E61" s="4" t="s">
        <v>3266</v>
      </c>
    </row>
    <row r="62" spans="1:48" x14ac:dyDescent="0.35">
      <c r="D62" s="6" t="s">
        <v>3270</v>
      </c>
      <c r="E62" s="6" t="s">
        <v>3271</v>
      </c>
    </row>
    <row r="63" spans="1:48" x14ac:dyDescent="0.35">
      <c r="B63" s="4">
        <v>1</v>
      </c>
      <c r="C63" s="4" t="str">
        <f t="shared" ref="C63:C89" si="9">HLOOKUP(B63,$D$20:$AV$21,2,FALSE)</f>
        <v>Mais en Kg</v>
      </c>
      <c r="D63" s="7">
        <f>HLOOKUP($B63,$D$20:$AV$47,MATCH($A$3,$C$20:$C$47,0))</f>
        <v>231.02310231023102</v>
      </c>
      <c r="E63" s="13">
        <f t="shared" ref="E63:E89" si="10">HLOOKUP($B63,$D$20:$AV$52,MATCH($E$61,$C$20:$C$52,0))</f>
        <v>0</v>
      </c>
    </row>
    <row r="64" spans="1:48" x14ac:dyDescent="0.35">
      <c r="B64" s="4">
        <v>2</v>
      </c>
      <c r="C64" s="4" t="str">
        <f t="shared" si="9"/>
        <v>Sorgho en kg</v>
      </c>
      <c r="D64" s="7">
        <f>HLOOKUP($B64,$D$20:$AV$47,MATCH($A$3,$C$20:$C$47,0))</f>
        <v>249.16943521594686</v>
      </c>
      <c r="E64" s="13">
        <f t="shared" si="10"/>
        <v>7.1428571428571438E-2</v>
      </c>
    </row>
    <row r="65" spans="2:5" x14ac:dyDescent="0.35">
      <c r="B65" s="4">
        <v>3</v>
      </c>
      <c r="C65" s="4" t="str">
        <f t="shared" si="9"/>
        <v>Sorgho rouge en kg</v>
      </c>
      <c r="D65" s="7">
        <f>HLOOKUP($B65,$D$20:$AV$47,MATCH($A$3,$C$20:$C$47,0))</f>
        <v>250.83612040133778</v>
      </c>
      <c r="E65" s="13">
        <f t="shared" si="10"/>
        <v>7.1428571428571452E-2</v>
      </c>
    </row>
    <row r="66" spans="2:5" x14ac:dyDescent="0.35">
      <c r="B66" s="4">
        <v>4</v>
      </c>
      <c r="C66" s="4" t="str">
        <f t="shared" si="9"/>
        <v>Mil local en kg</v>
      </c>
      <c r="D66" s="7">
        <f>HLOOKUP($B66,$D$20:$AV$47,MATCH($A$3,$C$20:$C$47,0))</f>
        <v>307.30897009966782</v>
      </c>
      <c r="E66" s="13">
        <f t="shared" si="10"/>
        <v>8.823529411764712E-2</v>
      </c>
    </row>
    <row r="67" spans="2:5" x14ac:dyDescent="0.35">
      <c r="B67" s="4">
        <v>5</v>
      </c>
      <c r="C67" s="4" t="str">
        <f t="shared" si="9"/>
        <v>Riz local en kg</v>
      </c>
      <c r="D67" s="7" t="str">
        <f t="shared" ref="D67:D89" si="11">HLOOKUP($B67,$D$20:$AV$47,MATCH($A$3,$C$20:$C$47,0))</f>
        <v>MC</v>
      </c>
      <c r="E67" s="13" t="str">
        <f t="shared" si="10"/>
        <v>-</v>
      </c>
    </row>
    <row r="68" spans="2:5" x14ac:dyDescent="0.35">
      <c r="B68" s="4">
        <v>6</v>
      </c>
      <c r="C68" s="4" t="str">
        <f t="shared" si="9"/>
        <v>Riz_importe en  kg</v>
      </c>
      <c r="D68" s="7">
        <f t="shared" si="11"/>
        <v>550</v>
      </c>
      <c r="E68" s="13">
        <f t="shared" si="10"/>
        <v>4.7619047619047616E-2</v>
      </c>
    </row>
    <row r="69" spans="2:5" x14ac:dyDescent="0.35">
      <c r="B69" s="4">
        <v>7</v>
      </c>
      <c r="C69" s="4" t="str">
        <f t="shared" si="9"/>
        <v>Fonio en kg</v>
      </c>
      <c r="D69" s="7" t="str">
        <f t="shared" si="11"/>
        <v>MC</v>
      </c>
      <c r="E69" s="13" t="str">
        <f t="shared" si="10"/>
        <v>-</v>
      </c>
    </row>
    <row r="70" spans="2:5" x14ac:dyDescent="0.35">
      <c r="B70" s="4">
        <v>8</v>
      </c>
      <c r="C70" s="4" t="str">
        <f t="shared" si="9"/>
        <v>Manioc</v>
      </c>
      <c r="D70" s="7" t="str">
        <f t="shared" si="11"/>
        <v>MC</v>
      </c>
      <c r="E70" s="13" t="str">
        <f t="shared" si="10"/>
        <v>-</v>
      </c>
    </row>
    <row r="71" spans="2:5" x14ac:dyDescent="0.35">
      <c r="B71" s="4">
        <v>9</v>
      </c>
      <c r="C71" s="4" t="str">
        <f t="shared" si="9"/>
        <v>Igname</v>
      </c>
      <c r="D71" s="7">
        <f t="shared" si="11"/>
        <v>1250</v>
      </c>
      <c r="E71" s="13">
        <f t="shared" si="10"/>
        <v>0</v>
      </c>
    </row>
    <row r="72" spans="2:5" x14ac:dyDescent="0.35">
      <c r="B72" s="4">
        <v>10</v>
      </c>
      <c r="C72" s="4" t="str">
        <f t="shared" si="9"/>
        <v>Patate</v>
      </c>
      <c r="D72" s="7" t="str">
        <f t="shared" si="11"/>
        <v>MC</v>
      </c>
      <c r="E72" s="13" t="str">
        <f t="shared" si="10"/>
        <v>-</v>
      </c>
    </row>
    <row r="73" spans="2:5" x14ac:dyDescent="0.35">
      <c r="B73" s="4">
        <v>11</v>
      </c>
      <c r="C73" s="4" t="str">
        <f t="shared" si="9"/>
        <v>Pomme de terre</v>
      </c>
      <c r="D73" s="7">
        <f t="shared" si="11"/>
        <v>500</v>
      </c>
      <c r="E73" s="13">
        <f t="shared" si="10"/>
        <v>-0.2857142857142857</v>
      </c>
    </row>
    <row r="74" spans="2:5" x14ac:dyDescent="0.35">
      <c r="B74" s="4">
        <v>12</v>
      </c>
      <c r="C74" s="4" t="str">
        <f t="shared" si="9"/>
        <v>Viande de bœuf en Kg</v>
      </c>
      <c r="D74" s="7">
        <f t="shared" si="11"/>
        <v>1000</v>
      </c>
      <c r="E74" s="13">
        <f t="shared" si="10"/>
        <v>0</v>
      </c>
    </row>
    <row r="75" spans="2:5" x14ac:dyDescent="0.35">
      <c r="B75" s="4">
        <v>13</v>
      </c>
      <c r="C75" s="4" t="str">
        <f t="shared" si="9"/>
        <v>viande_mouton en Kg</v>
      </c>
      <c r="D75" s="7">
        <f t="shared" si="11"/>
        <v>1000</v>
      </c>
      <c r="E75" s="13">
        <f t="shared" si="10"/>
        <v>0</v>
      </c>
    </row>
    <row r="76" spans="2:5" x14ac:dyDescent="0.35">
      <c r="B76" s="4">
        <v>14</v>
      </c>
      <c r="C76" s="4" t="str">
        <f t="shared" si="9"/>
        <v>poisson en Kg</v>
      </c>
      <c r="D76" s="7">
        <f t="shared" si="11"/>
        <v>1200</v>
      </c>
      <c r="E76" s="13">
        <f t="shared" si="10"/>
        <v>-5.8823529411764705E-2</v>
      </c>
    </row>
    <row r="77" spans="2:5" x14ac:dyDescent="0.35">
      <c r="B77" s="4">
        <v>15</v>
      </c>
      <c r="C77" s="4" t="str">
        <f t="shared" si="9"/>
        <v>lait_en_poudre</v>
      </c>
      <c r="D77" s="7">
        <f t="shared" si="11"/>
        <v>1500</v>
      </c>
      <c r="E77" s="13">
        <f t="shared" si="10"/>
        <v>-0.2</v>
      </c>
    </row>
    <row r="78" spans="2:5" x14ac:dyDescent="0.35">
      <c r="B78" s="4">
        <v>16</v>
      </c>
      <c r="C78" s="4" t="str">
        <f t="shared" si="9"/>
        <v>lait_frais</v>
      </c>
      <c r="D78" s="7" t="str">
        <f t="shared" si="11"/>
        <v>MC</v>
      </c>
      <c r="E78" s="13" t="str">
        <f t="shared" si="10"/>
        <v>-</v>
      </c>
    </row>
    <row r="79" spans="2:5" x14ac:dyDescent="0.35">
      <c r="B79" s="4">
        <v>17</v>
      </c>
      <c r="C79" s="4" t="str">
        <f t="shared" si="9"/>
        <v>haricot_kg</v>
      </c>
      <c r="D79" s="7">
        <f t="shared" si="11"/>
        <v>425</v>
      </c>
      <c r="E79" s="13">
        <f t="shared" si="10"/>
        <v>1.9999999999999955E-2</v>
      </c>
    </row>
    <row r="80" spans="2:5" x14ac:dyDescent="0.35">
      <c r="B80" s="4">
        <v>18</v>
      </c>
      <c r="C80" s="4" t="str">
        <f t="shared" si="9"/>
        <v>arachide_coque__kg</v>
      </c>
      <c r="D80" s="7" t="str">
        <f t="shared" si="11"/>
        <v>MC</v>
      </c>
      <c r="E80" s="13" t="str">
        <f t="shared" si="10"/>
        <v>-</v>
      </c>
    </row>
    <row r="81" spans="2:5" x14ac:dyDescent="0.35">
      <c r="B81" s="4">
        <v>19</v>
      </c>
      <c r="C81" s="4" t="str">
        <f t="shared" si="9"/>
        <v>arachide_graine_kg</v>
      </c>
      <c r="D81" s="7" t="str">
        <f t="shared" si="11"/>
        <v>MC</v>
      </c>
      <c r="E81" s="13" t="str">
        <f t="shared" si="10"/>
        <v>-</v>
      </c>
    </row>
    <row r="82" spans="2:5" x14ac:dyDescent="0.35">
      <c r="B82" s="4">
        <v>20</v>
      </c>
      <c r="C82" s="4" t="str">
        <f t="shared" si="9"/>
        <v>voandzou_kg</v>
      </c>
      <c r="D82" s="7" t="str">
        <f t="shared" si="11"/>
        <v>MC</v>
      </c>
      <c r="E82" s="13" t="str">
        <f t="shared" si="10"/>
        <v>-</v>
      </c>
    </row>
    <row r="83" spans="2:5" x14ac:dyDescent="0.35">
      <c r="B83" s="4">
        <v>21</v>
      </c>
      <c r="C83" s="4" t="str">
        <f t="shared" si="9"/>
        <v>oignon_kg</v>
      </c>
      <c r="D83" s="7" t="str">
        <f t="shared" si="11"/>
        <v>MC</v>
      </c>
      <c r="E83" s="13" t="str">
        <f t="shared" si="10"/>
        <v>-</v>
      </c>
    </row>
    <row r="84" spans="2:5" x14ac:dyDescent="0.35">
      <c r="B84" s="4">
        <v>22</v>
      </c>
      <c r="C84" s="4" t="str">
        <f t="shared" si="9"/>
        <v>tomate_kg</v>
      </c>
      <c r="D84" s="7" t="str">
        <f t="shared" si="11"/>
        <v>MC</v>
      </c>
      <c r="E84" s="13" t="str">
        <f t="shared" si="10"/>
        <v>-</v>
      </c>
    </row>
    <row r="85" spans="2:5" x14ac:dyDescent="0.35">
      <c r="B85" s="4">
        <v>23</v>
      </c>
      <c r="C85" s="4" t="str">
        <f t="shared" si="9"/>
        <v>feuille_tas</v>
      </c>
      <c r="D85" s="7">
        <f t="shared" si="11"/>
        <v>100</v>
      </c>
      <c r="E85" s="13">
        <f t="shared" si="10"/>
        <v>3</v>
      </c>
    </row>
    <row r="86" spans="2:5" x14ac:dyDescent="0.35">
      <c r="B86" s="4">
        <v>24</v>
      </c>
      <c r="C86" s="4" t="str">
        <f t="shared" si="9"/>
        <v>huile</v>
      </c>
      <c r="D86" s="7">
        <f t="shared" si="11"/>
        <v>1000</v>
      </c>
      <c r="E86" s="13">
        <f t="shared" si="10"/>
        <v>8.1081081081081086E-2</v>
      </c>
    </row>
    <row r="87" spans="2:5" x14ac:dyDescent="0.35">
      <c r="B87" s="4">
        <v>25</v>
      </c>
      <c r="C87" s="4" t="str">
        <f t="shared" si="9"/>
        <v>beurre_litre</v>
      </c>
      <c r="D87" s="7" t="str">
        <f t="shared" si="11"/>
        <v>MC</v>
      </c>
      <c r="E87" s="13" t="str">
        <f t="shared" si="10"/>
        <v>-</v>
      </c>
    </row>
    <row r="88" spans="2:5" x14ac:dyDescent="0.35">
      <c r="B88" s="4">
        <v>26</v>
      </c>
      <c r="C88" s="4" t="str">
        <f t="shared" si="9"/>
        <v>sucre_poudre</v>
      </c>
      <c r="D88" s="7">
        <f t="shared" si="11"/>
        <v>750</v>
      </c>
      <c r="E88" s="13">
        <f t="shared" si="10"/>
        <v>7.1428571428571425E-2</v>
      </c>
    </row>
    <row r="89" spans="2:5" x14ac:dyDescent="0.35">
      <c r="B89" s="4">
        <v>27</v>
      </c>
      <c r="C89" s="4" t="str">
        <f t="shared" si="9"/>
        <v>sel</v>
      </c>
      <c r="D89" s="7">
        <f t="shared" si="11"/>
        <v>100</v>
      </c>
      <c r="E89" s="13">
        <f t="shared" si="10"/>
        <v>3</v>
      </c>
    </row>
  </sheetData>
  <conditionalFormatting sqref="D12:AV12">
    <cfRule type="containsText" dxfId="41" priority="1" operator="containsText" text="!!">
      <formula>NOT(ISERROR(SEARCH("!!",D12)))</formula>
    </cfRule>
  </conditionalFormatting>
  <conditionalFormatting sqref="D49:AV52">
    <cfRule type="colorScale" priority="2">
      <colorScale>
        <cfvo type="min"/>
        <cfvo type="num" val="0"/>
        <cfvo type="max"/>
        <color theme="6"/>
        <color theme="0"/>
        <color theme="4"/>
      </colorScale>
    </cfRule>
  </conditionalFormatting>
  <pageMargins left="0.7" right="0.7" top="0.75" bottom="0.75" header="0.3" footer="0.3"/>
  <pageSetup scale="1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zoomScaleNormal="100" zoomScaleSheetLayoutView="100" workbookViewId="0">
      <selection activeCell="E41" sqref="E9:E41"/>
    </sheetView>
  </sheetViews>
  <sheetFormatPr baseColWidth="10" defaultColWidth="11.453125" defaultRowHeight="14.5" x14ac:dyDescent="0.35"/>
  <cols>
    <col min="3" max="3" width="2.26953125" customWidth="1"/>
    <col min="4" max="4" width="18.1796875" bestFit="1" customWidth="1"/>
  </cols>
  <sheetData>
    <row r="1" spans="1:8" x14ac:dyDescent="0.35">
      <c r="A1" t="s">
        <v>3214</v>
      </c>
      <c r="E1">
        <v>2</v>
      </c>
      <c r="F1">
        <v>3</v>
      </c>
    </row>
    <row r="2" spans="1:8" x14ac:dyDescent="0.35">
      <c r="A2" t="s">
        <v>3261</v>
      </c>
    </row>
    <row r="3" spans="1:8" x14ac:dyDescent="0.35">
      <c r="A3" t="s">
        <v>3263</v>
      </c>
    </row>
    <row r="4" spans="1:8" x14ac:dyDescent="0.35">
      <c r="A4" s="10" t="s">
        <v>2184</v>
      </c>
    </row>
    <row r="6" spans="1:8" ht="15.5" x14ac:dyDescent="0.35">
      <c r="E6" s="3" t="s">
        <v>3272</v>
      </c>
    </row>
    <row r="7" spans="1:8" s="17" customFormat="1" x14ac:dyDescent="0.35">
      <c r="D7" s="21" t="s">
        <v>3273</v>
      </c>
      <c r="E7" s="21"/>
      <c r="F7" s="21"/>
    </row>
    <row r="8" spans="1:8" x14ac:dyDescent="0.35">
      <c r="D8" s="20" t="s">
        <v>3274</v>
      </c>
      <c r="E8" s="18"/>
      <c r="F8" s="18"/>
    </row>
    <row r="9" spans="1:8" x14ac:dyDescent="0.35">
      <c r="A9" t="s">
        <v>266</v>
      </c>
      <c r="D9" t="s">
        <v>3275</v>
      </c>
      <c r="E9" s="7">
        <f>VLOOKUP($A9,BA_mars24!$C$57:$E$112,E$1,FALSE)</f>
        <v>231.02310231023102</v>
      </c>
      <c r="F9" s="7" t="str">
        <f>IF(ISNUMBER(VLOOKUP($A9,BA_mars24!$C$62:$E$112,F$1,FALSE)),IF(VLOOKUP($A9,BA_mars24!$C$62:$E$112,F$1,FALSE)&gt;0,_xlfn.CONCAT($A$1," ",TEXT(VLOOKUP($A9,BA_mars24!$C$62:$E$112,F$1,FALSE),"0%")),IF(VLOOKUP($A9,BA_mars24!$C$62:$E$112,F$1,FALSE)=0,_xlfn.CONCAT($A$2," ",TEXT(VLOOKUP($A9,BA_mars24!$C$62:$E$112,F$1,FALSE),"0%")),IF(VLOOKUP($A9,BA_mars24!$C$62:$E$112,F$1,FALSE)&lt;0,_xlfn.CONCAT($A$3," ",TEXT(VLOOKUP($A9,BA_mars24!$C$62:$E$112,F$1,FALSE),"0%"))))),VLOOKUP($A9,BA_mars24!$C$62:$E$112,F$1,FALSE))</f>
        <v>► 0%</v>
      </c>
    </row>
    <row r="10" spans="1:8" x14ac:dyDescent="0.35">
      <c r="A10" t="s">
        <v>269</v>
      </c>
      <c r="D10" t="s">
        <v>3276</v>
      </c>
      <c r="E10" s="7">
        <f>VLOOKUP($A10,BA_mars24!$C$57:$E$112,E$1,FALSE)</f>
        <v>249.16943521594686</v>
      </c>
      <c r="F10" s="7" t="str">
        <f>IF(ISNUMBER(VLOOKUP($A10,BA_mars24!$C$62:$E$112,F$1,FALSE)),IF(VLOOKUP($A10,BA_mars24!$C$62:$E$112,F$1,FALSE)&gt;0,_xlfn.CONCAT($A$1," ",TEXT(VLOOKUP($A10,BA_mars24!$C$62:$E$112,F$1,FALSE),"0%")),IF(VLOOKUP($A10,BA_mars24!$C$62:$E$112,F$1,FALSE)=0,_xlfn.CONCAT($A$2," ",TEXT(VLOOKUP($A10,BA_mars24!$C$62:$E$112,F$1,FALSE),"0%")),IF(VLOOKUP($A10,BA_mars24!$C$62:$E$112,F$1,FALSE)&lt;0,_xlfn.CONCAT($A$3," ",TEXT(VLOOKUP($A10,BA_mars24!$C$62:$E$112,F$1,FALSE),"0%"))))),VLOOKUP($A10,BA_mars24!$C$62:$E$112,F$1,FALSE))</f>
        <v>▲ 7%</v>
      </c>
    </row>
    <row r="11" spans="1:8" x14ac:dyDescent="0.35">
      <c r="A11" t="s">
        <v>272</v>
      </c>
      <c r="D11" t="s">
        <v>3277</v>
      </c>
      <c r="E11" s="7">
        <f>VLOOKUP($A11,BA_mars24!$C$57:$E$112,E$1,FALSE)</f>
        <v>250.83612040133778</v>
      </c>
      <c r="F11" s="7" t="str">
        <f>IF(ISNUMBER(VLOOKUP($A11,BA_mars24!$C$62:$E$112,F$1,FALSE)),IF(VLOOKUP($A11,BA_mars24!$C$62:$E$112,F$1,FALSE)&gt;0,_xlfn.CONCAT($A$1," ",TEXT(VLOOKUP($A11,BA_mars24!$C$62:$E$112,F$1,FALSE),"0%")),IF(VLOOKUP($A11,BA_mars24!$C$62:$E$112,F$1,FALSE)=0,_xlfn.CONCAT($A$2," ",TEXT(VLOOKUP($A11,BA_mars24!$C$62:$E$112,F$1,FALSE),"0%")),IF(VLOOKUP($A11,BA_mars24!$C$62:$E$112,F$1,FALSE)&lt;0,_xlfn.CONCAT($A$3," ",TEXT(VLOOKUP($A11,BA_mars24!$C$62:$E$112,F$1,FALSE),"0%"))))),VLOOKUP($A11,BA_mars24!$C$62:$E$112,F$1,FALSE))</f>
        <v>▲ 7%</v>
      </c>
      <c r="H11" s="7"/>
    </row>
    <row r="12" spans="1:8" x14ac:dyDescent="0.35">
      <c r="A12" t="s">
        <v>275</v>
      </c>
      <c r="D12" t="s">
        <v>3278</v>
      </c>
      <c r="E12" s="7">
        <f>VLOOKUP($A12,BA_mars24!$C$57:$E$112,E$1,FALSE)</f>
        <v>307.30897009966782</v>
      </c>
      <c r="F12" s="7" t="str">
        <f>IF(ISNUMBER(VLOOKUP($A12,BA_mars24!$C$62:$E$112,F$1,FALSE)),IF(VLOOKUP($A12,BA_mars24!$C$62:$E$112,F$1,FALSE)&gt;0,_xlfn.CONCAT($A$1," ",TEXT(VLOOKUP($A12,BA_mars24!$C$62:$E$112,F$1,FALSE),"0%")),IF(VLOOKUP($A12,BA_mars24!$C$62:$E$112,F$1,FALSE)=0,_xlfn.CONCAT($A$2," ",TEXT(VLOOKUP($A12,BA_mars24!$C$62:$E$112,F$1,FALSE),"0%")),IF(VLOOKUP($A12,BA_mars24!$C$62:$E$112,F$1,FALSE)&lt;0,_xlfn.CONCAT($A$3," ",TEXT(VLOOKUP($A12,BA_mars24!$C$62:$E$112,F$1,FALSE),"0%"))))),VLOOKUP($A12,BA_mars24!$C$62:$E$112,F$1,FALSE))</f>
        <v>▲ 9%</v>
      </c>
    </row>
    <row r="13" spans="1:8" x14ac:dyDescent="0.35">
      <c r="A13" t="s">
        <v>278</v>
      </c>
      <c r="D13" t="s">
        <v>3279</v>
      </c>
      <c r="E13" s="7" t="str">
        <f>VLOOKUP($A13,BA_mars24!$C$57:$E$112,E$1,FALSE)</f>
        <v>MC</v>
      </c>
      <c r="F13" s="7" t="str">
        <f>IF(ISNUMBER(VLOOKUP($A13,BA_mars24!$C$62:$E$112,F$1,FALSE)),IF(VLOOKUP($A13,BA_mars24!$C$62:$E$112,F$1,FALSE)&gt;0,_xlfn.CONCAT($A$1," ",TEXT(VLOOKUP($A13,BA_mars24!$C$62:$E$112,F$1,FALSE),"0%")),IF(VLOOKUP($A13,BA_mars24!$C$62:$E$112,F$1,FALSE)=0,_xlfn.CONCAT($A$2," ",TEXT(VLOOKUP($A13,BA_mars24!$C$62:$E$112,F$1,FALSE),"0%")),IF(VLOOKUP($A13,BA_mars24!$C$62:$E$112,F$1,FALSE)&lt;0,_xlfn.CONCAT($A$3," ",TEXT(VLOOKUP($A13,BA_mars24!$C$62:$E$112,F$1,FALSE),"0%"))))),VLOOKUP($A13,BA_mars24!$C$62:$E$112,F$1,FALSE))</f>
        <v>-</v>
      </c>
    </row>
    <row r="14" spans="1:8" x14ac:dyDescent="0.35">
      <c r="A14" t="s">
        <v>281</v>
      </c>
      <c r="D14" t="s">
        <v>3280</v>
      </c>
      <c r="E14" s="7">
        <f>VLOOKUP($A14,BA_mars24!$C$57:$E$112,E$1,FALSE)</f>
        <v>550</v>
      </c>
      <c r="F14" s="7" t="str">
        <f>IF(ISNUMBER(VLOOKUP($A14,BA_mars24!$C$62:$E$112,F$1,FALSE)),IF(VLOOKUP($A14,BA_mars24!$C$62:$E$112,F$1,FALSE)&gt;0,_xlfn.CONCAT($A$1," ",TEXT(VLOOKUP($A14,BA_mars24!$C$62:$E$112,F$1,FALSE),"0%")),IF(VLOOKUP($A14,BA_mars24!$C$62:$E$112,F$1,FALSE)=0,_xlfn.CONCAT($A$2," ",TEXT(VLOOKUP($A14,BA_mars24!$C$62:$E$112,F$1,FALSE),"0%")),IF(VLOOKUP($A14,BA_mars24!$C$62:$E$112,F$1,FALSE)&lt;0,_xlfn.CONCAT($A$3," ",TEXT(VLOOKUP($A14,BA_mars24!$C$62:$E$112,F$1,FALSE),"0%"))))),VLOOKUP($A14,BA_mars24!$C$62:$E$112,F$1,FALSE))</f>
        <v>▲ 5%</v>
      </c>
    </row>
    <row r="15" spans="1:8" x14ac:dyDescent="0.35">
      <c r="A15" t="s">
        <v>284</v>
      </c>
      <c r="D15" t="s">
        <v>3281</v>
      </c>
      <c r="E15" s="7" t="str">
        <f>VLOOKUP($A15,BA_mars24!$C$57:$E$112,E$1,FALSE)</f>
        <v>MC</v>
      </c>
      <c r="F15" s="7" t="str">
        <f>IF(ISNUMBER(VLOOKUP($A15,BA_mars24!$C$62:$E$112,F$1,FALSE)),IF(VLOOKUP($A15,BA_mars24!$C$62:$E$112,F$1,FALSE)&gt;0,_xlfn.CONCAT($A$1," ",TEXT(VLOOKUP($A15,BA_mars24!$C$62:$E$112,F$1,FALSE),"0%")),IF(VLOOKUP($A15,BA_mars24!$C$62:$E$112,F$1,FALSE)=0,_xlfn.CONCAT($A$2," ",TEXT(VLOOKUP($A15,BA_mars24!$C$62:$E$112,F$1,FALSE),"0%")),IF(VLOOKUP($A15,BA_mars24!$C$62:$E$112,F$1,FALSE)&lt;0,_xlfn.CONCAT($A$3," ",TEXT(VLOOKUP($A15,BA_mars24!$C$62:$E$112,F$1,FALSE),"0%"))))),VLOOKUP($A15,BA_mars24!$C$62:$E$112,F$1,FALSE))</f>
        <v>-</v>
      </c>
      <c r="H15" s="7"/>
    </row>
    <row r="16" spans="1:8" x14ac:dyDescent="0.35">
      <c r="A16" t="s">
        <v>287</v>
      </c>
      <c r="D16" t="s">
        <v>3282</v>
      </c>
      <c r="E16" s="7" t="str">
        <f>VLOOKUP($A16,BA_mars24!$C$57:$E$112,E$1,FALSE)</f>
        <v>MC</v>
      </c>
      <c r="F16" s="7" t="str">
        <f>IF(ISNUMBER(VLOOKUP($A16,BA_mars24!$C$62:$E$112,F$1,FALSE)),IF(VLOOKUP($A16,BA_mars24!$C$62:$E$112,F$1,FALSE)&gt;0,_xlfn.CONCAT($A$1," ",TEXT(VLOOKUP($A16,BA_mars24!$C$62:$E$112,F$1,FALSE),"0%")),IF(VLOOKUP($A16,BA_mars24!$C$62:$E$112,F$1,FALSE)=0,_xlfn.CONCAT($A$2," ",TEXT(VLOOKUP($A16,BA_mars24!$C$62:$E$112,F$1,FALSE),"0%")),IF(VLOOKUP($A16,BA_mars24!$C$62:$E$112,F$1,FALSE)&lt;0,_xlfn.CONCAT($A$3," ",TEXT(VLOOKUP($A16,BA_mars24!$C$62:$E$112,F$1,FALSE),"0%"))))),VLOOKUP($A16,BA_mars24!$C$62:$E$112,F$1,FALSE))</f>
        <v>-</v>
      </c>
    </row>
    <row r="17" spans="1:6" x14ac:dyDescent="0.35">
      <c r="A17" t="s">
        <v>288</v>
      </c>
      <c r="D17" t="s">
        <v>3283</v>
      </c>
      <c r="E17" s="7">
        <f>VLOOKUP($A17,BA_mars24!$C$57:$E$112,E$1,FALSE)</f>
        <v>1250</v>
      </c>
      <c r="F17" s="7" t="str">
        <f>IF(ISNUMBER(VLOOKUP($A17,BA_mars24!$C$62:$E$112,F$1,FALSE)),IF(VLOOKUP($A17,BA_mars24!$C$62:$E$112,F$1,FALSE)&gt;0,_xlfn.CONCAT($A$1," ",TEXT(VLOOKUP($A17,BA_mars24!$C$62:$E$112,F$1,FALSE),"0%")),IF(VLOOKUP($A17,BA_mars24!$C$62:$E$112,F$1,FALSE)=0,_xlfn.CONCAT($A$2," ",TEXT(VLOOKUP($A17,BA_mars24!$C$62:$E$112,F$1,FALSE),"0%")),IF(VLOOKUP($A17,BA_mars24!$C$62:$E$112,F$1,FALSE)&lt;0,_xlfn.CONCAT($A$3," ",TEXT(VLOOKUP($A17,BA_mars24!$C$62:$E$112,F$1,FALSE),"0%"))))),VLOOKUP($A17,BA_mars24!$C$62:$E$112,F$1,FALSE))</f>
        <v>► 0%</v>
      </c>
    </row>
    <row r="18" spans="1:6" x14ac:dyDescent="0.35">
      <c r="A18" t="s">
        <v>289</v>
      </c>
      <c r="D18" t="s">
        <v>3284</v>
      </c>
      <c r="E18" s="7" t="str">
        <f>VLOOKUP($A18,BA_mars24!$C$57:$E$112,E$1,FALSE)</f>
        <v>MC</v>
      </c>
      <c r="F18" s="7" t="str">
        <f>IF(ISNUMBER(VLOOKUP($A18,BA_mars24!$C$62:$E$112,F$1,FALSE)),IF(VLOOKUP($A18,BA_mars24!$C$62:$E$112,F$1,FALSE)&gt;0,_xlfn.CONCAT($A$1," ",TEXT(VLOOKUP($A18,BA_mars24!$C$62:$E$112,F$1,FALSE),"0%")),IF(VLOOKUP($A18,BA_mars24!$C$62:$E$112,F$1,FALSE)=0,_xlfn.CONCAT($A$2," ",TEXT(VLOOKUP($A18,BA_mars24!$C$62:$E$112,F$1,FALSE),"0%")),IF(VLOOKUP($A18,BA_mars24!$C$62:$E$112,F$1,FALSE)&lt;0,_xlfn.CONCAT($A$3," ",TEXT(VLOOKUP($A18,BA_mars24!$C$62:$E$112,F$1,FALSE),"0%"))))),VLOOKUP($A18,BA_mars24!$C$62:$E$112,F$1,FALSE))</f>
        <v>-</v>
      </c>
    </row>
    <row r="19" spans="1:6" x14ac:dyDescent="0.35">
      <c r="A19" t="s">
        <v>290</v>
      </c>
      <c r="D19" t="s">
        <v>3285</v>
      </c>
      <c r="E19" s="7">
        <f>VLOOKUP($A19,BA_mars24!$C$57:$E$112,E$1,FALSE)</f>
        <v>500</v>
      </c>
      <c r="F19" s="7" t="str">
        <f>IF(ISNUMBER(VLOOKUP($A19,BA_mars24!$C$62:$E$112,F$1,FALSE)),IF(VLOOKUP($A19,BA_mars24!$C$62:$E$112,F$1,FALSE)&gt;0,_xlfn.CONCAT($A$1," ",TEXT(VLOOKUP($A19,BA_mars24!$C$62:$E$112,F$1,FALSE),"0%")),IF(VLOOKUP($A19,BA_mars24!$C$62:$E$112,F$1,FALSE)=0,_xlfn.CONCAT($A$2," ",TEXT(VLOOKUP($A19,BA_mars24!$C$62:$E$112,F$1,FALSE),"0%")),IF(VLOOKUP($A19,BA_mars24!$C$62:$E$112,F$1,FALSE)&lt;0,_xlfn.CONCAT($A$3," ",TEXT(VLOOKUP($A19,BA_mars24!$C$62:$E$112,F$1,FALSE),"0%"))))),VLOOKUP($A19,BA_mars24!$C$62:$E$112,F$1,FALSE))</f>
        <v>▼ -29%</v>
      </c>
    </row>
    <row r="20" spans="1:6" x14ac:dyDescent="0.35">
      <c r="D20" s="20" t="s">
        <v>3286</v>
      </c>
      <c r="E20" s="19"/>
      <c r="F20" s="19"/>
    </row>
    <row r="21" spans="1:6" x14ac:dyDescent="0.35">
      <c r="A21" t="s">
        <v>291</v>
      </c>
      <c r="D21" t="s">
        <v>3287</v>
      </c>
      <c r="E21" s="7">
        <f>VLOOKUP($A21,BA_mars24!$C$57:$E$112,E$1,FALSE)</f>
        <v>1000</v>
      </c>
      <c r="F21" s="7" t="str">
        <f>IF(ISNUMBER(VLOOKUP($A21,BA_mars24!$C$62:$E$112,F$1,FALSE)),IF(VLOOKUP($A21,BA_mars24!$C$62:$E$112,F$1,FALSE)&gt;0,_xlfn.CONCAT($A$1," ",TEXT(VLOOKUP($A21,BA_mars24!$C$62:$E$112,F$1,FALSE),"0%")),IF(VLOOKUP($A21,BA_mars24!$C$62:$E$112,F$1,FALSE)=0,_xlfn.CONCAT($A$2," ",TEXT(VLOOKUP($A21,BA_mars24!$C$62:$E$112,F$1,FALSE),"0%")),IF(VLOOKUP($A21,BA_mars24!$C$62:$E$112,F$1,FALSE)&lt;0,_xlfn.CONCAT($A$3," ",TEXT(VLOOKUP($A21,BA_mars24!$C$62:$E$112,F$1,FALSE),"0%"))))),VLOOKUP($A21,BA_mars24!$C$62:$E$112,F$1,FALSE))</f>
        <v>► 0%</v>
      </c>
    </row>
    <row r="22" spans="1:6" x14ac:dyDescent="0.35">
      <c r="A22" t="s">
        <v>292</v>
      </c>
      <c r="D22" t="s">
        <v>3288</v>
      </c>
      <c r="E22" s="7">
        <f>VLOOKUP($A22,BA_mars24!$C$57:$E$112,E$1,FALSE)</f>
        <v>1000</v>
      </c>
      <c r="F22" s="7" t="str">
        <f>IF(ISNUMBER(VLOOKUP($A22,BA_mars24!$C$62:$E$112,F$1,FALSE)),IF(VLOOKUP($A22,BA_mars24!$C$62:$E$112,F$1,FALSE)&gt;0,_xlfn.CONCAT($A$1," ",TEXT(VLOOKUP($A22,BA_mars24!$C$62:$E$112,F$1,FALSE),"0%")),IF(VLOOKUP($A22,BA_mars24!$C$62:$E$112,F$1,FALSE)=0,_xlfn.CONCAT($A$2," ",TEXT(VLOOKUP($A22,BA_mars24!$C$62:$E$112,F$1,FALSE),"0%")),IF(VLOOKUP($A22,BA_mars24!$C$62:$E$112,F$1,FALSE)&lt;0,_xlfn.CONCAT($A$3," ",TEXT(VLOOKUP($A22,BA_mars24!$C$62:$E$112,F$1,FALSE),"0%"))))),VLOOKUP($A22,BA_mars24!$C$62:$E$112,F$1,FALSE))</f>
        <v>► 0%</v>
      </c>
    </row>
    <row r="23" spans="1:6" x14ac:dyDescent="0.35">
      <c r="A23" t="s">
        <v>293</v>
      </c>
      <c r="D23" t="s">
        <v>3289</v>
      </c>
      <c r="E23" s="7">
        <f>VLOOKUP($A23,BA_mars24!$C$57:$E$112,E$1,FALSE)</f>
        <v>1200</v>
      </c>
      <c r="F23" s="7" t="str">
        <f>IF(ISNUMBER(VLOOKUP($A23,BA_mars24!$C$62:$E$112,F$1,FALSE)),IF(VLOOKUP($A23,BA_mars24!$C$62:$E$112,F$1,FALSE)&gt;0,_xlfn.CONCAT($A$1," ",TEXT(VLOOKUP($A23,BA_mars24!$C$62:$E$112,F$1,FALSE),"0%")),IF(VLOOKUP($A23,BA_mars24!$C$62:$E$112,F$1,FALSE)=0,_xlfn.CONCAT($A$2," ",TEXT(VLOOKUP($A23,BA_mars24!$C$62:$E$112,F$1,FALSE),"0%")),IF(VLOOKUP($A23,BA_mars24!$C$62:$E$112,F$1,FALSE)&lt;0,_xlfn.CONCAT($A$3," ",TEXT(VLOOKUP($A23,BA_mars24!$C$62:$E$112,F$1,FALSE),"0%"))))),VLOOKUP($A23,BA_mars24!$C$62:$E$112,F$1,FALSE))</f>
        <v>▼ -6%</v>
      </c>
    </row>
    <row r="24" spans="1:6" x14ac:dyDescent="0.35">
      <c r="D24" s="20" t="s">
        <v>3290</v>
      </c>
      <c r="E24" s="19"/>
      <c r="F24" s="19"/>
    </row>
    <row r="25" spans="1:6" x14ac:dyDescent="0.35">
      <c r="A25" t="s">
        <v>294</v>
      </c>
      <c r="D25" t="s">
        <v>3291</v>
      </c>
      <c r="E25" s="7">
        <f>VLOOKUP($A25,BA_mars24!$C$57:$E$112,E$1,FALSE)</f>
        <v>1500</v>
      </c>
      <c r="F25" s="7" t="str">
        <f>IF(ISNUMBER(VLOOKUP($A25,BA_mars24!$C$62:$E$112,F$1,FALSE)),IF(VLOOKUP($A25,BA_mars24!$C$62:$E$112,F$1,FALSE)&gt;0,_xlfn.CONCAT($A$1," ",TEXT(VLOOKUP($A25,BA_mars24!$C$62:$E$112,F$1,FALSE),"0%")),IF(VLOOKUP($A25,BA_mars24!$C$62:$E$112,F$1,FALSE)=0,_xlfn.CONCAT($A$2," ",TEXT(VLOOKUP($A25,BA_mars24!$C$62:$E$112,F$1,FALSE),"0%")),IF(VLOOKUP($A25,BA_mars24!$C$62:$E$112,F$1,FALSE)&lt;0,_xlfn.CONCAT($A$3," ",TEXT(VLOOKUP($A25,BA_mars24!$C$62:$E$112,F$1,FALSE),"0%"))))),VLOOKUP($A25,BA_mars24!$C$62:$E$112,F$1,FALSE))</f>
        <v>▼ -20%</v>
      </c>
    </row>
    <row r="26" spans="1:6" x14ac:dyDescent="0.35">
      <c r="A26" t="s">
        <v>295</v>
      </c>
      <c r="D26" t="s">
        <v>3292</v>
      </c>
      <c r="E26" s="7" t="str">
        <f>VLOOKUP($A26,BA_mars24!$C$57:$E$112,E$1,FALSE)</f>
        <v>MC</v>
      </c>
      <c r="F26" s="7" t="str">
        <f>IF(ISNUMBER(VLOOKUP($A26,BA_mars24!$C$62:$E$112,F$1,FALSE)),IF(VLOOKUP($A26,BA_mars24!$C$62:$E$112,F$1,FALSE)&gt;0,_xlfn.CONCAT($A$1," ",TEXT(VLOOKUP($A26,BA_mars24!$C$62:$E$112,F$1,FALSE),"0%")),IF(VLOOKUP($A26,BA_mars24!$C$62:$E$112,F$1,FALSE)=0,_xlfn.CONCAT($A$2," ",TEXT(VLOOKUP($A26,BA_mars24!$C$62:$E$112,F$1,FALSE),"0%")),IF(VLOOKUP($A26,BA_mars24!$C$62:$E$112,F$1,FALSE)&lt;0,_xlfn.CONCAT($A$3," ",TEXT(VLOOKUP($A26,BA_mars24!$C$62:$E$112,F$1,FALSE),"0%"))))),VLOOKUP($A26,BA_mars24!$C$62:$E$112,F$1,FALSE))</f>
        <v>-</v>
      </c>
    </row>
    <row r="27" spans="1:6" x14ac:dyDescent="0.35">
      <c r="D27" s="20" t="s">
        <v>3293</v>
      </c>
      <c r="E27" s="19"/>
      <c r="F27" s="19"/>
    </row>
    <row r="28" spans="1:6" x14ac:dyDescent="0.35">
      <c r="A28" t="s">
        <v>296</v>
      </c>
      <c r="D28" t="s">
        <v>3294</v>
      </c>
      <c r="E28" s="7">
        <f>VLOOKUP($A28,BA_mars24!$C$57:$E$112,E$1,FALSE)</f>
        <v>425</v>
      </c>
      <c r="F28" s="7" t="str">
        <f>IF(ISNUMBER(VLOOKUP($A28,BA_mars24!$C$62:$E$112,F$1,FALSE)),IF(VLOOKUP($A28,BA_mars24!$C$62:$E$112,F$1,FALSE)&gt;0,_xlfn.CONCAT($A$1," ",TEXT(VLOOKUP($A28,BA_mars24!$C$62:$E$112,F$1,FALSE),"0%")),IF(VLOOKUP($A28,BA_mars24!$C$62:$E$112,F$1,FALSE)=0,_xlfn.CONCAT($A$2," ",TEXT(VLOOKUP($A28,BA_mars24!$C$62:$E$112,F$1,FALSE),"0%")),IF(VLOOKUP($A28,BA_mars24!$C$62:$E$112,F$1,FALSE)&lt;0,_xlfn.CONCAT($A$3," ",TEXT(VLOOKUP($A28,BA_mars24!$C$62:$E$112,F$1,FALSE),"0%"))))),VLOOKUP($A28,BA_mars24!$C$62:$E$112,F$1,FALSE))</f>
        <v>▲ 2%</v>
      </c>
    </row>
    <row r="29" spans="1:6" x14ac:dyDescent="0.35">
      <c r="A29" t="s">
        <v>299</v>
      </c>
      <c r="D29" t="s">
        <v>3295</v>
      </c>
      <c r="E29" s="7" t="str">
        <f>VLOOKUP($A29,BA_mars24!$C$57:$E$112,E$1,FALSE)</f>
        <v>MC</v>
      </c>
      <c r="F29" s="7" t="str">
        <f>IF(ISNUMBER(VLOOKUP($A29,BA_mars24!$C$62:$E$112,F$1,FALSE)),IF(VLOOKUP($A29,BA_mars24!$C$62:$E$112,F$1,FALSE)&gt;0,_xlfn.CONCAT($A$1," ",TEXT(VLOOKUP($A29,BA_mars24!$C$62:$E$112,F$1,FALSE),"0%")),IF(VLOOKUP($A29,BA_mars24!$C$62:$E$112,F$1,FALSE)=0,_xlfn.CONCAT($A$2," ",TEXT(VLOOKUP($A29,BA_mars24!$C$62:$E$112,F$1,FALSE),"0%")),IF(VLOOKUP($A29,BA_mars24!$C$62:$E$112,F$1,FALSE)&lt;0,_xlfn.CONCAT($A$3," ",TEXT(VLOOKUP($A29,BA_mars24!$C$62:$E$112,F$1,FALSE),"0%"))))),VLOOKUP($A29,BA_mars24!$C$62:$E$112,F$1,FALSE))</f>
        <v>-</v>
      </c>
    </row>
    <row r="30" spans="1:6" x14ac:dyDescent="0.35">
      <c r="A30" t="s">
        <v>302</v>
      </c>
      <c r="D30" t="s">
        <v>3296</v>
      </c>
      <c r="E30" s="7" t="str">
        <f>VLOOKUP($A30,BA_mars24!$C$57:$E$112,E$1,FALSE)</f>
        <v>MC</v>
      </c>
      <c r="F30" s="7" t="str">
        <f>IF(ISNUMBER(VLOOKUP($A30,BA_mars24!$C$62:$E$112,F$1,FALSE)),IF(VLOOKUP($A30,BA_mars24!$C$62:$E$112,F$1,FALSE)&gt;0,_xlfn.CONCAT($A$1," ",TEXT(VLOOKUP($A30,BA_mars24!$C$62:$E$112,F$1,FALSE),"0%")),IF(VLOOKUP($A30,BA_mars24!$C$62:$E$112,F$1,FALSE)=0,_xlfn.CONCAT($A$2," ",TEXT(VLOOKUP($A30,BA_mars24!$C$62:$E$112,F$1,FALSE),"0%")),IF(VLOOKUP($A30,BA_mars24!$C$62:$E$112,F$1,FALSE)&lt;0,_xlfn.CONCAT($A$3," ",TEXT(VLOOKUP($A30,BA_mars24!$C$62:$E$112,F$1,FALSE),"0%"))))),VLOOKUP($A30,BA_mars24!$C$62:$E$112,F$1,FALSE))</f>
        <v>-</v>
      </c>
    </row>
    <row r="31" spans="1:6" x14ac:dyDescent="0.35">
      <c r="A31" t="s">
        <v>305</v>
      </c>
      <c r="D31" t="s">
        <v>3297</v>
      </c>
      <c r="E31" s="7" t="str">
        <f>VLOOKUP($A31,BA_mars24!$C$57:$E$112,E$1,FALSE)</f>
        <v>MC</v>
      </c>
      <c r="F31" s="7" t="str">
        <f>IF(ISNUMBER(VLOOKUP($A31,BA_mars24!$C$62:$E$112,F$1,FALSE)),IF(VLOOKUP($A31,BA_mars24!$C$62:$E$112,F$1,FALSE)&gt;0,_xlfn.CONCAT($A$1," ",TEXT(VLOOKUP($A31,BA_mars24!$C$62:$E$112,F$1,FALSE),"0%")),IF(VLOOKUP($A31,BA_mars24!$C$62:$E$112,F$1,FALSE)=0,_xlfn.CONCAT($A$2," ",TEXT(VLOOKUP($A31,BA_mars24!$C$62:$E$112,F$1,FALSE),"0%")),IF(VLOOKUP($A31,BA_mars24!$C$62:$E$112,F$1,FALSE)&lt;0,_xlfn.CONCAT($A$3," ",TEXT(VLOOKUP($A31,BA_mars24!$C$62:$E$112,F$1,FALSE),"0%"))))),VLOOKUP($A31,BA_mars24!$C$62:$E$112,F$1,FALSE))</f>
        <v>-</v>
      </c>
    </row>
    <row r="32" spans="1:6" x14ac:dyDescent="0.35">
      <c r="D32" s="20" t="s">
        <v>3298</v>
      </c>
      <c r="E32" s="19"/>
      <c r="F32" s="19"/>
    </row>
    <row r="33" spans="1:6" x14ac:dyDescent="0.35">
      <c r="A33" t="s">
        <v>308</v>
      </c>
      <c r="D33" t="s">
        <v>3299</v>
      </c>
      <c r="E33" s="7" t="str">
        <f>VLOOKUP($A33,BA_mars24!$C$57:$E$112,E$1,FALSE)</f>
        <v>MC</v>
      </c>
      <c r="F33" s="7" t="str">
        <f>IF(ISNUMBER(VLOOKUP($A33,BA_mars24!$C$62:$E$112,F$1,FALSE)),IF(VLOOKUP($A33,BA_mars24!$C$62:$E$112,F$1,FALSE)&gt;0,_xlfn.CONCAT($A$1," ",TEXT(VLOOKUP($A33,BA_mars24!$C$62:$E$112,F$1,FALSE),"0%")),IF(VLOOKUP($A33,BA_mars24!$C$62:$E$112,F$1,FALSE)=0,_xlfn.CONCAT($A$2," ",TEXT(VLOOKUP($A33,BA_mars24!$C$62:$E$112,F$1,FALSE),"0%")),IF(VLOOKUP($A33,BA_mars24!$C$62:$E$112,F$1,FALSE)&lt;0,_xlfn.CONCAT($A$3," ",TEXT(VLOOKUP($A33,BA_mars24!$C$62:$E$112,F$1,FALSE),"0%"))))),VLOOKUP($A33,BA_mars24!$C$62:$E$112,F$1,FALSE))</f>
        <v>-</v>
      </c>
    </row>
    <row r="34" spans="1:6" x14ac:dyDescent="0.35">
      <c r="A34" t="s">
        <v>311</v>
      </c>
      <c r="D34" t="s">
        <v>3300</v>
      </c>
      <c r="E34" s="7" t="str">
        <f>VLOOKUP($A34,BA_mars24!$C$57:$E$112,E$1,FALSE)</f>
        <v>MC</v>
      </c>
      <c r="F34" s="7" t="str">
        <f>IF(ISNUMBER(VLOOKUP($A34,BA_mars24!$C$62:$E$112,F$1,FALSE)),IF(VLOOKUP($A34,BA_mars24!$C$62:$E$112,F$1,FALSE)&gt;0,_xlfn.CONCAT($A$1," ",TEXT(VLOOKUP($A34,BA_mars24!$C$62:$E$112,F$1,FALSE),"0%")),IF(VLOOKUP($A34,BA_mars24!$C$62:$E$112,F$1,FALSE)=0,_xlfn.CONCAT($A$2," ",TEXT(VLOOKUP($A34,BA_mars24!$C$62:$E$112,F$1,FALSE),"0%")),IF(VLOOKUP($A34,BA_mars24!$C$62:$E$112,F$1,FALSE)&lt;0,_xlfn.CONCAT($A$3," ",TEXT(VLOOKUP($A34,BA_mars24!$C$62:$E$112,F$1,FALSE),"0%"))))),VLOOKUP($A34,BA_mars24!$C$62:$E$112,F$1,FALSE))</f>
        <v>-</v>
      </c>
    </row>
    <row r="35" spans="1:6" x14ac:dyDescent="0.35">
      <c r="A35" t="s">
        <v>314</v>
      </c>
      <c r="D35" t="s">
        <v>3301</v>
      </c>
      <c r="E35" s="7">
        <f>VLOOKUP($A35,BA_mars24!$C$57:$E$112,E$1,FALSE)</f>
        <v>100</v>
      </c>
      <c r="F35" s="7" t="str">
        <f>IF(ISNUMBER(VLOOKUP($A35,BA_mars24!$C$62:$E$112,F$1,FALSE)),IF(VLOOKUP($A35,BA_mars24!$C$62:$E$112,F$1,FALSE)&gt;0,_xlfn.CONCAT($A$1," ",TEXT(VLOOKUP($A35,BA_mars24!$C$62:$E$112,F$1,FALSE),"0%")),IF(VLOOKUP($A35,BA_mars24!$C$62:$E$112,F$1,FALSE)=0,_xlfn.CONCAT($A$2," ",TEXT(VLOOKUP($A35,BA_mars24!$C$62:$E$112,F$1,FALSE),"0%")),IF(VLOOKUP($A35,BA_mars24!$C$62:$E$112,F$1,FALSE)&lt;0,_xlfn.CONCAT($A$3," ",TEXT(VLOOKUP($A35,BA_mars24!$C$62:$E$112,F$1,FALSE),"0%"))))),VLOOKUP($A35,BA_mars24!$C$62:$E$112,F$1,FALSE))</f>
        <v>▲ 300%</v>
      </c>
    </row>
    <row r="36" spans="1:6" x14ac:dyDescent="0.35">
      <c r="D36" s="20" t="s">
        <v>3302</v>
      </c>
      <c r="E36" s="19"/>
      <c r="F36" s="19"/>
    </row>
    <row r="37" spans="1:6" x14ac:dyDescent="0.35">
      <c r="A37" t="s">
        <v>315</v>
      </c>
      <c r="D37" t="s">
        <v>3303</v>
      </c>
      <c r="E37" s="7">
        <f>VLOOKUP($A37,BA_mars24!$C$57:$E$112,E$1,FALSE)</f>
        <v>1000</v>
      </c>
      <c r="F37" s="7" t="str">
        <f>IF(ISNUMBER(VLOOKUP($A37,BA_mars24!$C$62:$E$112,F$1,FALSE)),IF(VLOOKUP($A37,BA_mars24!$C$62:$E$112,F$1,FALSE)&gt;0,_xlfn.CONCAT($A$1," ",TEXT(VLOOKUP($A37,BA_mars24!$C$62:$E$112,F$1,FALSE),"0%")),IF(VLOOKUP($A37,BA_mars24!$C$62:$E$112,F$1,FALSE)=0,_xlfn.CONCAT($A$2," ",TEXT(VLOOKUP($A37,BA_mars24!$C$62:$E$112,F$1,FALSE),"0%")),IF(VLOOKUP($A37,BA_mars24!$C$62:$E$112,F$1,FALSE)&lt;0,_xlfn.CONCAT($A$3," ",TEXT(VLOOKUP($A37,BA_mars24!$C$62:$E$112,F$1,FALSE),"0%"))))),VLOOKUP($A37,BA_mars24!$C$62:$E$112,F$1,FALSE))</f>
        <v>▲ 8%</v>
      </c>
    </row>
    <row r="38" spans="1:6" x14ac:dyDescent="0.35">
      <c r="A38" t="s">
        <v>316</v>
      </c>
      <c r="D38" t="s">
        <v>3304</v>
      </c>
      <c r="E38" s="7" t="str">
        <f>VLOOKUP($A38,BA_mars24!$C$57:$E$112,E$1,FALSE)</f>
        <v>MC</v>
      </c>
      <c r="F38" s="7" t="str">
        <f>IF(ISNUMBER(VLOOKUP($A38,BA_mars24!$C$62:$E$112,F$1,FALSE)),IF(VLOOKUP($A38,BA_mars24!$C$62:$E$112,F$1,FALSE)&gt;0,_xlfn.CONCAT($A$1," ",TEXT(VLOOKUP($A38,BA_mars24!$C$62:$E$112,F$1,FALSE),"0%")),IF(VLOOKUP($A38,BA_mars24!$C$62:$E$112,F$1,FALSE)=0,_xlfn.CONCAT($A$2," ",TEXT(VLOOKUP($A38,BA_mars24!$C$62:$E$112,F$1,FALSE),"0%")),IF(VLOOKUP($A38,BA_mars24!$C$62:$E$112,F$1,FALSE)&lt;0,_xlfn.CONCAT($A$3," ",TEXT(VLOOKUP($A38,BA_mars24!$C$62:$E$112,F$1,FALSE),"0%"))))),VLOOKUP($A38,BA_mars24!$C$62:$E$112,F$1,FALSE))</f>
        <v>-</v>
      </c>
    </row>
    <row r="39" spans="1:6" x14ac:dyDescent="0.35">
      <c r="D39" s="20" t="s">
        <v>3305</v>
      </c>
      <c r="E39" s="19"/>
      <c r="F39" s="19"/>
    </row>
    <row r="40" spans="1:6" x14ac:dyDescent="0.35">
      <c r="A40" t="s">
        <v>319</v>
      </c>
      <c r="D40" t="s">
        <v>3306</v>
      </c>
      <c r="E40" s="7">
        <f>VLOOKUP($A40,BA_mars24!$C$57:$E$112,E$1,FALSE)</f>
        <v>750</v>
      </c>
      <c r="F40" s="7" t="str">
        <f>IF(ISNUMBER(VLOOKUP($A40,BA_mars24!$C$62:$E$112,F$1,FALSE)),IF(VLOOKUP($A40,BA_mars24!$C$62:$E$112,F$1,FALSE)&gt;0,_xlfn.CONCAT($A$1," ",TEXT(VLOOKUP($A40,BA_mars24!$C$62:$E$112,F$1,FALSE),"0%")),IF(VLOOKUP($A40,BA_mars24!$C$62:$E$112,F$1,FALSE)=0,_xlfn.CONCAT($A$2," ",TEXT(VLOOKUP($A40,BA_mars24!$C$62:$E$112,F$1,FALSE),"0%")),IF(VLOOKUP($A40,BA_mars24!$C$62:$E$112,F$1,FALSE)&lt;0,_xlfn.CONCAT($A$3," ",TEXT(VLOOKUP($A40,BA_mars24!$C$62:$E$112,F$1,FALSE),"0%"))))),VLOOKUP($A40,BA_mars24!$C$62:$E$112,F$1,FALSE))</f>
        <v>▲ 7%</v>
      </c>
    </row>
    <row r="41" spans="1:6" x14ac:dyDescent="0.35">
      <c r="A41" t="s">
        <v>321</v>
      </c>
      <c r="D41" t="s">
        <v>3307</v>
      </c>
      <c r="E41" s="7">
        <f>VLOOKUP($A41,BA_mars24!$C$57:$E$112,E$1,FALSE)</f>
        <v>100</v>
      </c>
      <c r="F41" s="7" t="str">
        <f>IF(ISNUMBER(VLOOKUP($A41,BA_mars24!$C$62:$E$112,F$1,FALSE)),IF(VLOOKUP($A41,BA_mars24!$C$62:$E$112,F$1,FALSE)&gt;0,_xlfn.CONCAT($A$1," ",TEXT(VLOOKUP($A41,BA_mars24!$C$62:$E$112,F$1,FALSE),"0%")),IF(VLOOKUP($A41,BA_mars24!$C$62:$E$112,F$1,FALSE)=0,_xlfn.CONCAT($A$2," ",TEXT(VLOOKUP($A41,BA_mars24!$C$62:$E$112,F$1,FALSE),"0%")),IF(VLOOKUP($A41,BA_mars24!$C$62:$E$112,F$1,FALSE)&lt;0,_xlfn.CONCAT($A$3," ",TEXT(VLOOKUP($A41,BA_mars24!$C$62:$E$112,F$1,FALSE),"0%"))))),VLOOKUP($A41,BA_mars24!$C$62:$E$112,F$1,FALSE))</f>
        <v>▲ 300%</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topLeftCell="E16" zoomScale="85" zoomScaleNormal="70" zoomScaleSheetLayoutView="85" workbookViewId="0">
      <selection activeCell="H8" sqref="H8"/>
    </sheetView>
  </sheetViews>
  <sheetFormatPr baseColWidth="10" defaultColWidth="11.453125" defaultRowHeight="14.5" x14ac:dyDescent="0.35"/>
  <cols>
    <col min="7" max="7" width="16.26953125" style="87" bestFit="1" customWidth="1"/>
    <col min="8" max="8" width="11" style="81" customWidth="1"/>
    <col min="9" max="10" width="8.1796875" style="81" customWidth="1"/>
    <col min="11" max="11" width="16.26953125" style="87" bestFit="1" customWidth="1"/>
    <col min="12" max="12" width="11" style="81" customWidth="1"/>
    <col min="13" max="14" width="8.1796875" style="81" customWidth="1"/>
    <col min="15" max="15" width="16.26953125" style="87" bestFit="1" customWidth="1"/>
    <col min="16" max="16" width="11" style="81" customWidth="1"/>
    <col min="17" max="18" width="8.1796875" style="81" customWidth="1"/>
    <col min="19" max="19" width="16.26953125" style="87" bestFit="1" customWidth="1"/>
    <col min="20" max="20" width="11" style="81" customWidth="1"/>
    <col min="21" max="30" width="8.1796875" style="81" customWidth="1"/>
  </cols>
  <sheetData>
    <row r="1" spans="1:30" x14ac:dyDescent="0.35">
      <c r="A1" s="8" t="s">
        <v>111</v>
      </c>
      <c r="B1" s="4" t="s">
        <v>3308</v>
      </c>
      <c r="F1" s="4"/>
      <c r="G1" s="86"/>
      <c r="H1" s="4" t="s">
        <v>77</v>
      </c>
      <c r="I1" s="4"/>
      <c r="J1"/>
      <c r="K1" s="86"/>
      <c r="L1" s="4" t="s">
        <v>77</v>
      </c>
      <c r="M1"/>
      <c r="N1"/>
      <c r="P1"/>
      <c r="Q1"/>
      <c r="R1"/>
      <c r="T1" s="4" t="s">
        <v>77</v>
      </c>
      <c r="U1"/>
      <c r="V1"/>
      <c r="W1"/>
      <c r="X1"/>
      <c r="Y1"/>
      <c r="Z1"/>
      <c r="AA1"/>
      <c r="AB1"/>
      <c r="AC1"/>
      <c r="AD1"/>
    </row>
    <row r="2" spans="1:30" x14ac:dyDescent="0.35">
      <c r="A2" s="4" t="s">
        <v>3309</v>
      </c>
      <c r="B2" s="4" t="s">
        <v>3310</v>
      </c>
      <c r="F2" s="4"/>
      <c r="G2" s="86"/>
      <c r="H2" s="4">
        <v>3</v>
      </c>
      <c r="I2" s="4"/>
      <c r="J2"/>
      <c r="K2" s="86"/>
      <c r="L2" s="4">
        <v>3</v>
      </c>
      <c r="M2"/>
      <c r="N2"/>
      <c r="P2"/>
      <c r="Q2"/>
      <c r="R2"/>
      <c r="T2" s="4">
        <v>3</v>
      </c>
      <c r="U2"/>
      <c r="V2"/>
      <c r="W2"/>
      <c r="X2"/>
      <c r="Y2"/>
      <c r="Z2"/>
      <c r="AA2"/>
      <c r="AB2"/>
      <c r="AC2"/>
      <c r="AD2"/>
    </row>
    <row r="3" spans="1:30" x14ac:dyDescent="0.35">
      <c r="A3" s="4" t="s">
        <v>3311</v>
      </c>
      <c r="B3" s="4" t="s">
        <v>2242</v>
      </c>
      <c r="C3" s="4" t="s">
        <v>2239</v>
      </c>
      <c r="D3" s="4" t="s">
        <v>2251</v>
      </c>
      <c r="F3" s="4"/>
      <c r="G3" s="86"/>
      <c r="H3" s="4"/>
      <c r="I3" s="4"/>
      <c r="J3"/>
      <c r="K3" s="86"/>
      <c r="L3" s="4"/>
      <c r="M3"/>
      <c r="N3"/>
      <c r="P3"/>
      <c r="Q3"/>
      <c r="R3"/>
      <c r="T3"/>
      <c r="U3"/>
      <c r="V3"/>
      <c r="W3"/>
      <c r="X3"/>
      <c r="Y3"/>
      <c r="Z3"/>
      <c r="AA3"/>
      <c r="AB3"/>
      <c r="AC3"/>
      <c r="AD3"/>
    </row>
    <row r="4" spans="1:30" x14ac:dyDescent="0.35">
      <c r="B4" s="4" t="s">
        <v>3312</v>
      </c>
      <c r="C4" s="4" t="s">
        <v>3313</v>
      </c>
      <c r="D4" s="4" t="s">
        <v>3314</v>
      </c>
      <c r="E4" s="4"/>
      <c r="F4" s="4"/>
      <c r="G4" s="86"/>
      <c r="H4" s="4"/>
      <c r="I4" s="4"/>
      <c r="J4"/>
      <c r="K4" s="86"/>
      <c r="L4" s="4"/>
      <c r="M4"/>
      <c r="N4"/>
      <c r="P4"/>
      <c r="Q4"/>
      <c r="R4"/>
      <c r="T4"/>
      <c r="U4"/>
      <c r="V4"/>
      <c r="W4"/>
      <c r="X4"/>
      <c r="Y4"/>
      <c r="Z4"/>
      <c r="AA4"/>
      <c r="AB4"/>
      <c r="AC4"/>
      <c r="AD4"/>
    </row>
    <row r="5" spans="1:30" x14ac:dyDescent="0.35">
      <c r="A5" s="4"/>
      <c r="B5" s="4"/>
      <c r="C5" s="4"/>
      <c r="D5" s="4"/>
      <c r="E5" s="4"/>
      <c r="F5" s="4"/>
      <c r="H5" s="4"/>
      <c r="I5" s="4"/>
      <c r="J5"/>
      <c r="L5" s="4"/>
      <c r="M5"/>
      <c r="N5"/>
      <c r="P5"/>
      <c r="Q5"/>
      <c r="R5"/>
      <c r="T5"/>
      <c r="U5"/>
      <c r="V5"/>
      <c r="W5"/>
      <c r="X5"/>
      <c r="Y5"/>
      <c r="Z5"/>
      <c r="AA5"/>
      <c r="AB5"/>
      <c r="AC5"/>
      <c r="AD5"/>
    </row>
    <row r="6" spans="1:30" s="89" customFormat="1" ht="130.5" x14ac:dyDescent="0.35">
      <c r="A6" s="88"/>
      <c r="B6" s="88"/>
      <c r="C6" s="88"/>
      <c r="D6" s="88"/>
      <c r="E6" s="88"/>
      <c r="F6" s="88"/>
      <c r="G6" s="90" t="s">
        <v>3315</v>
      </c>
      <c r="H6" s="91"/>
      <c r="I6" s="88"/>
      <c r="K6" s="90" t="s">
        <v>3316</v>
      </c>
      <c r="L6" s="91"/>
      <c r="O6" s="90" t="s">
        <v>3317</v>
      </c>
      <c r="P6" s="91"/>
      <c r="S6" s="90" t="s">
        <v>3318</v>
      </c>
      <c r="T6" s="91"/>
    </row>
    <row r="7" spans="1:30" s="81" customFormat="1" x14ac:dyDescent="0.35">
      <c r="A7" s="6"/>
      <c r="B7" s="6" t="s">
        <v>3319</v>
      </c>
      <c r="C7" s="6" t="s">
        <v>3320</v>
      </c>
      <c r="D7" s="6" t="s">
        <v>3311</v>
      </c>
      <c r="G7" s="40" t="s">
        <v>3273</v>
      </c>
      <c r="H7" s="82" t="s">
        <v>76</v>
      </c>
      <c r="I7" s="17"/>
      <c r="K7" s="40" t="s">
        <v>3273</v>
      </c>
      <c r="L7" s="82" t="s">
        <v>76</v>
      </c>
      <c r="O7" s="40" t="s">
        <v>3273</v>
      </c>
      <c r="P7" s="82" t="s">
        <v>76</v>
      </c>
      <c r="S7" s="40" t="s">
        <v>3273</v>
      </c>
      <c r="T7" s="82" t="s">
        <v>76</v>
      </c>
    </row>
    <row r="8" spans="1:30" x14ac:dyDescent="0.35">
      <c r="A8" s="81" t="s">
        <v>757</v>
      </c>
      <c r="B8" s="81" t="s">
        <v>3321</v>
      </c>
      <c r="C8" s="81" t="s">
        <v>3322</v>
      </c>
      <c r="D8" s="81" t="s">
        <v>3323</v>
      </c>
      <c r="F8" s="6"/>
      <c r="G8" s="83" t="s">
        <v>3324</v>
      </c>
      <c r="H8" s="41" cm="1">
        <f t="array" aca="1" ref="H8" ca="1">IFERROR(MEDIAN(IF(INDIRECT($A$1&amp;$B$1)=H$1,IF(INDIRECT($A$1&amp;$B8)&gt;0,IF(COUNTIFS(INDIRECT($A$1&amp;$B$1),H$1,INDIRECT($A$1&amp;$B8),"&gt;0")&gt;=H$2,INDIRECT($A$1&amp;$B8))))),"NA")</f>
        <v>12</v>
      </c>
      <c r="I8" s="6"/>
      <c r="K8" s="83" t="s">
        <v>3324</v>
      </c>
      <c r="L8" s="41" cm="1">
        <f t="array" aca="1" ref="L8" ca="1">IFERROR(MEDIAN(IF(INDIRECT($A$1&amp;$B$1)=L$1,IF(INDIRECT($A$1&amp;$C8)&gt;0,IF(COUNTIFS(INDIRECT($A$1&amp;$B$1),L$1,INDIRECT($A$1&amp;$C8),"&gt;0")&gt;=L$2,INDIRECT($A$1&amp;$C8))))),"NA")</f>
        <v>2</v>
      </c>
      <c r="O8" s="83" t="s">
        <v>3324</v>
      </c>
      <c r="P8" s="41" t="str">
        <f ca="1">IFERROR(IF($H8-$L8&lt;0,"X",IF($H8-$L8=0,"O","-")),"NA")</f>
        <v>-</v>
      </c>
      <c r="S8" s="83" t="s">
        <v>3324</v>
      </c>
      <c r="T8" s="41" t="str">
        <f ca="1">IF(COUNTIFS(INDIRECT($A$2&amp;$B$2),T$1,INDIRECT($A$2&amp;$D8),"*"&amp;$A$3&amp;"*")=0,"NA",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Dispo</v>
      </c>
      <c r="V8"/>
      <c r="W8"/>
      <c r="X8"/>
      <c r="Y8"/>
      <c r="Z8"/>
      <c r="AA8"/>
      <c r="AB8"/>
      <c r="AC8"/>
      <c r="AD8"/>
    </row>
    <row r="9" spans="1:30" x14ac:dyDescent="0.35">
      <c r="A9" s="81" t="s">
        <v>759</v>
      </c>
      <c r="B9" s="81" t="s">
        <v>3325</v>
      </c>
      <c r="C9" s="81" t="s">
        <v>3326</v>
      </c>
      <c r="D9" s="81" t="s">
        <v>3327</v>
      </c>
      <c r="F9" s="6"/>
      <c r="G9" s="84" t="s">
        <v>3328</v>
      </c>
      <c r="H9" s="41" cm="1">
        <f t="array" aca="1" ref="H9" ca="1">IFERROR(MEDIAN(IF(INDIRECT($A$1&amp;$B$1)=H$1,IF(INDIRECT($A$1&amp;$B9)&gt;0,IF(COUNTIFS(INDIRECT($A$1&amp;$B$1),H$1,INDIRECT($A$1&amp;$B9),"&gt;0")&gt;=H$2,INDIRECT($A$1&amp;$B9))))),"NA")</f>
        <v>12</v>
      </c>
      <c r="I9" s="6"/>
      <c r="K9" s="84" t="s">
        <v>3328</v>
      </c>
      <c r="L9" s="41" cm="1">
        <f t="array" aca="1" ref="L9" ca="1">IFERROR(MEDIAN(IF(INDIRECT($A$1&amp;$B$1)=L$1,IF(INDIRECT($A$1&amp;$C9)&gt;0,IF(COUNTIFS(INDIRECT($A$1&amp;$B$1),L$1,INDIRECT($A$1&amp;$C9),"&gt;0")&gt;=L$2,INDIRECT($A$1&amp;$C9))))),"NA")</f>
        <v>2</v>
      </c>
      <c r="O9" s="84" t="s">
        <v>3328</v>
      </c>
      <c r="P9" s="41" t="str">
        <f t="shared" ref="P9:P34" ca="1" si="0">IFERROR(IF($H9-$L9&lt;0,"X",IF($H9-$L9=0,"O","-")),"NA")</f>
        <v>-</v>
      </c>
      <c r="S9" s="84" t="s">
        <v>3328</v>
      </c>
      <c r="T9" s="41" t="str">
        <f t="shared" ref="T9:T34" ca="1" si="1">IF(COUNTIFS(INDIRECT($A$2&amp;$B$2),T$1,INDIRECT($A$2&amp;$D9),"*"&amp;$A$3&amp;"*")=0,"NA",IF(COUNTIFS(INDIRECT($A$2&amp;$B$2),T$1,INDIRECT($A$2&amp;$D9),$B$3)&gt;=1%*COUNTIFS(INDIRECT($A$2&amp;$B$2),T$1,INDIRECT($A$2&amp;$D9),"*"&amp;$A$3&amp;"*"),$B$4,IF(COUNTIFS(INDIRECT($A$2&amp;$B$2),T$1,INDIRECT($A$2&amp;$D9),$C$3)&gt;=1%*COUNTIFS(INDIRECT($A$2&amp;$B$2),T$1,INDIRECT($A$2&amp;$D9),"*"&amp;$A$3&amp;"*"),$C$4,IF(COUNTIFS(INDIRECT($A$2&amp;$B$2),T$1,INDIRECT($A$2&amp;$D9),$D$3)&gt;=100%*COUNTIFS(INDIRECT($A$2&amp;$B$2),T$1,INDIRECT($A$2&amp;$D9),"*"&amp;$A$3&amp;"*"),$D$4,"F"))))</f>
        <v>Dispo</v>
      </c>
      <c r="V9"/>
      <c r="W9"/>
      <c r="X9"/>
      <c r="Y9"/>
      <c r="Z9"/>
      <c r="AA9"/>
      <c r="AB9"/>
      <c r="AC9"/>
      <c r="AD9"/>
    </row>
    <row r="10" spans="1:30" x14ac:dyDescent="0.35">
      <c r="A10" s="81" t="s">
        <v>761</v>
      </c>
      <c r="B10" s="81" t="s">
        <v>3329</v>
      </c>
      <c r="C10" s="81" t="s">
        <v>3330</v>
      </c>
      <c r="D10" s="81" t="s">
        <v>3331</v>
      </c>
      <c r="F10" s="6"/>
      <c r="G10" s="84" t="s">
        <v>3332</v>
      </c>
      <c r="H10" s="41" cm="1">
        <f t="array" aca="1" ref="H10" ca="1">IFERROR(MEDIAN(IF(INDIRECT($A$1&amp;$B$1)=H$1,IF(INDIRECT($A$1&amp;$B10)&gt;0,IF(COUNTIFS(INDIRECT($A$1&amp;$B$1),H$1,INDIRECT($A$1&amp;$B10),"&gt;0")&gt;=H$2,INDIRECT($A$1&amp;$B10))))),"NA")</f>
        <v>17</v>
      </c>
      <c r="I10" s="6"/>
      <c r="K10" s="84" t="s">
        <v>3332</v>
      </c>
      <c r="L10" s="41" cm="1">
        <f t="array" aca="1" ref="L10" ca="1">IFERROR(MEDIAN(IF(INDIRECT($A$1&amp;$B$1)=L$1,IF(INDIRECT($A$1&amp;$C10)&gt;0,IF(COUNTIFS(INDIRECT($A$1&amp;$B$1),L$1,INDIRECT($A$1&amp;$C10),"&gt;0")&gt;=L$2,INDIRECT($A$1&amp;$C10))))),"NA")</f>
        <v>2</v>
      </c>
      <c r="O10" s="84" t="s">
        <v>3332</v>
      </c>
      <c r="P10" s="41" t="str">
        <f t="shared" ca="1" si="0"/>
        <v>-</v>
      </c>
      <c r="S10" s="84" t="s">
        <v>3332</v>
      </c>
      <c r="T10" s="41" t="str">
        <f t="shared" ca="1" si="1"/>
        <v>Dispo</v>
      </c>
      <c r="V10"/>
      <c r="W10"/>
      <c r="X10"/>
      <c r="Y10"/>
      <c r="Z10"/>
      <c r="AA10"/>
      <c r="AB10"/>
      <c r="AC10"/>
      <c r="AD10"/>
    </row>
    <row r="11" spans="1:30" x14ac:dyDescent="0.35">
      <c r="A11" s="81" t="s">
        <v>764</v>
      </c>
      <c r="B11" s="81" t="s">
        <v>3333</v>
      </c>
      <c r="C11" s="81" t="s">
        <v>3334</v>
      </c>
      <c r="D11" s="81" t="s">
        <v>3335</v>
      </c>
      <c r="F11" s="6"/>
      <c r="G11" s="84" t="s">
        <v>3336</v>
      </c>
      <c r="H11" s="41" cm="1">
        <f t="array" aca="1" ref="H11" ca="1">IFERROR(MEDIAN(IF(INDIRECT($A$1&amp;$B$1)=H$1,IF(INDIRECT($A$1&amp;$B11)&gt;0,IF(COUNTIFS(INDIRECT($A$1&amp;$B$1),H$1,INDIRECT($A$1&amp;$B11),"&gt;0")&gt;=H$2,INDIRECT($A$1&amp;$B11))))),"NA")</f>
        <v>12</v>
      </c>
      <c r="I11" s="6"/>
      <c r="K11" s="84" t="s">
        <v>3336</v>
      </c>
      <c r="L11" s="41" cm="1">
        <f t="array" aca="1" ref="L11" ca="1">IFERROR(MEDIAN(IF(INDIRECT($A$1&amp;$B$1)=L$1,IF(INDIRECT($A$1&amp;$C11)&gt;0,IF(COUNTIFS(INDIRECT($A$1&amp;$B$1),L$1,INDIRECT($A$1&amp;$C11),"&gt;0")&gt;=L$2,INDIRECT($A$1&amp;$C11))))),"NA")</f>
        <v>2</v>
      </c>
      <c r="O11" s="84" t="s">
        <v>3336</v>
      </c>
      <c r="P11" s="41" t="str">
        <f t="shared" ca="1" si="0"/>
        <v>-</v>
      </c>
      <c r="S11" s="84" t="s">
        <v>3336</v>
      </c>
      <c r="T11" s="41" t="str">
        <f t="shared" ca="1" si="1"/>
        <v>Dispo</v>
      </c>
      <c r="V11"/>
      <c r="W11"/>
      <c r="X11"/>
      <c r="Y11"/>
      <c r="Z11"/>
      <c r="AA11"/>
      <c r="AB11"/>
      <c r="AC11"/>
      <c r="AD11"/>
    </row>
    <row r="12" spans="1:30" x14ac:dyDescent="0.35">
      <c r="A12" s="81" t="s">
        <v>767</v>
      </c>
      <c r="B12" s="81" t="s">
        <v>3337</v>
      </c>
      <c r="C12" s="81" t="s">
        <v>3338</v>
      </c>
      <c r="D12" s="81" t="s">
        <v>3339</v>
      </c>
      <c r="F12" s="6"/>
      <c r="G12" s="84" t="s">
        <v>3340</v>
      </c>
      <c r="H12" s="41" t="str" cm="1">
        <f t="array" aca="1" ref="H12" ca="1">IFERROR(MEDIAN(IF(INDIRECT($A$1&amp;$B$1)=H$1,IF(INDIRECT($A$1&amp;$B12)&gt;0,IF(COUNTIFS(INDIRECT($A$1&amp;$B$1),H$1,INDIRECT($A$1&amp;$B12),"&gt;0")&gt;=H$2,INDIRECT($A$1&amp;$B12))))),"NA")</f>
        <v>NA</v>
      </c>
      <c r="I12" s="6"/>
      <c r="K12" s="84" t="s">
        <v>3340</v>
      </c>
      <c r="L12" s="41" t="str" cm="1">
        <f t="array" aca="1" ref="L12" ca="1">IFERROR(MEDIAN(IF(INDIRECT($A$1&amp;$B$1)=L$1,IF(INDIRECT($A$1&amp;$C12)&gt;0,IF(COUNTIFS(INDIRECT($A$1&amp;$B$1),L$1,INDIRECT($A$1&amp;$C12),"&gt;0")&gt;=L$2,INDIRECT($A$1&amp;$C12))))),"NA")</f>
        <v>NA</v>
      </c>
      <c r="O12" s="84" t="s">
        <v>3340</v>
      </c>
      <c r="P12" s="41" t="str">
        <f t="shared" ca="1" si="0"/>
        <v>NA</v>
      </c>
      <c r="S12" s="84" t="s">
        <v>3340</v>
      </c>
      <c r="T12" s="41" t="str">
        <f t="shared" ca="1" si="1"/>
        <v>NA</v>
      </c>
      <c r="V12"/>
      <c r="W12"/>
      <c r="X12"/>
      <c r="Y12"/>
      <c r="Z12"/>
      <c r="AA12"/>
      <c r="AB12"/>
      <c r="AC12"/>
      <c r="AD12"/>
    </row>
    <row r="13" spans="1:30" x14ac:dyDescent="0.35">
      <c r="A13" s="81" t="s">
        <v>770</v>
      </c>
      <c r="B13" s="81" t="s">
        <v>3341</v>
      </c>
      <c r="C13" s="81" t="s">
        <v>3342</v>
      </c>
      <c r="D13" s="81" t="s">
        <v>3343</v>
      </c>
      <c r="F13" s="6"/>
      <c r="G13" s="84" t="s">
        <v>3344</v>
      </c>
      <c r="H13" s="41" cm="1">
        <f t="array" aca="1" ref="H13" ca="1">IFERROR(MEDIAN(IF(INDIRECT($A$1&amp;$B$1)=H$1,IF(INDIRECT($A$1&amp;$B13)&gt;0,IF(COUNTIFS(INDIRECT($A$1&amp;$B$1),H$1,INDIRECT($A$1&amp;$B13),"&gt;0")&gt;=H$2,INDIRECT($A$1&amp;$B13))))),"NA")</f>
        <v>30</v>
      </c>
      <c r="I13" s="6"/>
      <c r="K13" s="84" t="s">
        <v>3344</v>
      </c>
      <c r="L13" s="41" cm="1">
        <f t="array" aca="1" ref="L13" ca="1">IFERROR(MEDIAN(IF(INDIRECT($A$1&amp;$B$1)=L$1,IF(INDIRECT($A$1&amp;$C13)&gt;0,IF(COUNTIFS(INDIRECT($A$1&amp;$B$1),L$1,INDIRECT($A$1&amp;$C13),"&gt;0")&gt;=L$2,INDIRECT($A$1&amp;$C13))))),"NA")</f>
        <v>1</v>
      </c>
      <c r="O13" s="84" t="s">
        <v>3344</v>
      </c>
      <c r="P13" s="41" t="str">
        <f t="shared" ca="1" si="0"/>
        <v>-</v>
      </c>
      <c r="S13" s="84" t="s">
        <v>3344</v>
      </c>
      <c r="T13" s="41" t="str">
        <f t="shared" ca="1" si="1"/>
        <v>Dispo</v>
      </c>
      <c r="V13"/>
      <c r="W13"/>
      <c r="X13"/>
      <c r="Y13"/>
      <c r="Z13"/>
      <c r="AA13"/>
      <c r="AB13"/>
      <c r="AC13"/>
      <c r="AD13"/>
    </row>
    <row r="14" spans="1:30" x14ac:dyDescent="0.35">
      <c r="A14" s="81" t="s">
        <v>772</v>
      </c>
      <c r="B14" s="81" t="s">
        <v>3345</v>
      </c>
      <c r="C14" s="81" t="s">
        <v>3346</v>
      </c>
      <c r="D14" s="81" t="s">
        <v>3347</v>
      </c>
      <c r="F14" s="6"/>
      <c r="G14" s="84" t="s">
        <v>3348</v>
      </c>
      <c r="H14" s="41" t="str" cm="1">
        <f t="array" aca="1" ref="H14" ca="1">IFERROR(MEDIAN(IF(INDIRECT($A$1&amp;$B$1)=H$1,IF(INDIRECT($A$1&amp;$B14)&gt;0,IF(COUNTIFS(INDIRECT($A$1&amp;$B$1),H$1,INDIRECT($A$1&amp;$B14),"&gt;0")&gt;=H$2,INDIRECT($A$1&amp;$B14))))),"NA")</f>
        <v>NA</v>
      </c>
      <c r="I14" s="6"/>
      <c r="K14" s="84" t="s">
        <v>3348</v>
      </c>
      <c r="L14" s="41" t="str" cm="1">
        <f t="array" aca="1" ref="L14" ca="1">IFERROR(MEDIAN(IF(INDIRECT($A$1&amp;$B$1)=L$1,IF(INDIRECT($A$1&amp;$C14)&gt;0,IF(COUNTIFS(INDIRECT($A$1&amp;$B$1),L$1,INDIRECT($A$1&amp;$C14),"&gt;0")&gt;=L$2,INDIRECT($A$1&amp;$C14))))),"NA")</f>
        <v>NA</v>
      </c>
      <c r="O14" s="84" t="s">
        <v>3348</v>
      </c>
      <c r="P14" s="41" t="str">
        <f t="shared" ca="1" si="0"/>
        <v>NA</v>
      </c>
      <c r="S14" s="84" t="s">
        <v>3348</v>
      </c>
      <c r="T14" s="41" t="str">
        <f t="shared" ca="1" si="1"/>
        <v>NA</v>
      </c>
      <c r="V14"/>
      <c r="W14"/>
      <c r="X14"/>
      <c r="Y14"/>
      <c r="Z14"/>
      <c r="AA14"/>
      <c r="AB14"/>
      <c r="AC14"/>
      <c r="AD14"/>
    </row>
    <row r="15" spans="1:30" x14ac:dyDescent="0.35">
      <c r="A15" s="81" t="s">
        <v>774</v>
      </c>
      <c r="B15" s="81" t="s">
        <v>3349</v>
      </c>
      <c r="C15" s="81" t="s">
        <v>3350</v>
      </c>
      <c r="D15" s="81" t="s">
        <v>3351</v>
      </c>
      <c r="F15" s="6"/>
      <c r="G15" s="84" t="s">
        <v>287</v>
      </c>
      <c r="H15" s="41" t="str" cm="1">
        <f t="array" aca="1" ref="H15" ca="1">IFERROR(MEDIAN(IF(INDIRECT($A$1&amp;$B$1)=H$1,IF(INDIRECT($A$1&amp;$B15)&gt;0,IF(COUNTIFS(INDIRECT($A$1&amp;$B$1),H$1,INDIRECT($A$1&amp;$B15),"&gt;0")&gt;=H$2,INDIRECT($A$1&amp;$B15))))),"NA")</f>
        <v>NA</v>
      </c>
      <c r="I15" s="6"/>
      <c r="K15" s="84" t="s">
        <v>287</v>
      </c>
      <c r="L15" s="41" t="str" cm="1">
        <f t="array" aca="1" ref="L15" ca="1">IFERROR(MEDIAN(IF(INDIRECT($A$1&amp;$B$1)=L$1,IF(INDIRECT($A$1&amp;$C15)&gt;0,IF(COUNTIFS(INDIRECT($A$1&amp;$B$1),L$1,INDIRECT($A$1&amp;$C15),"&gt;0")&gt;=L$2,INDIRECT($A$1&amp;$C15))))),"NA")</f>
        <v>NA</v>
      </c>
      <c r="O15" s="84" t="s">
        <v>287</v>
      </c>
      <c r="P15" s="41" t="str">
        <f t="shared" ca="1" si="0"/>
        <v>NA</v>
      </c>
      <c r="S15" s="84" t="s">
        <v>287</v>
      </c>
      <c r="T15" s="41" t="str">
        <f t="shared" ca="1" si="1"/>
        <v>NA</v>
      </c>
      <c r="V15"/>
      <c r="W15"/>
      <c r="X15"/>
      <c r="Y15"/>
      <c r="Z15"/>
      <c r="AA15"/>
      <c r="AB15"/>
      <c r="AC15"/>
      <c r="AD15"/>
    </row>
    <row r="16" spans="1:30" x14ac:dyDescent="0.35">
      <c r="A16" s="81" t="s">
        <v>777</v>
      </c>
      <c r="B16" s="81" t="s">
        <v>3352</v>
      </c>
      <c r="C16" s="81" t="s">
        <v>3353</v>
      </c>
      <c r="D16" s="81" t="s">
        <v>3354</v>
      </c>
      <c r="F16" s="6"/>
      <c r="G16" s="84" t="s">
        <v>288</v>
      </c>
      <c r="H16" s="41" cm="1">
        <f t="array" aca="1" ref="H16" ca="1">IFERROR(MEDIAN(IF(INDIRECT($A$1&amp;$B$1)=H$1,IF(INDIRECT($A$1&amp;$B16)&gt;0,IF(COUNTIFS(INDIRECT($A$1&amp;$B$1),H$1,INDIRECT($A$1&amp;$B16),"&gt;0")&gt;=H$2,INDIRECT($A$1&amp;$B16))))),"NA")</f>
        <v>7</v>
      </c>
      <c r="I16" s="6"/>
      <c r="K16" s="84" t="s">
        <v>288</v>
      </c>
      <c r="L16" s="41" cm="1">
        <f t="array" aca="1" ref="L16" ca="1">IFERROR(MEDIAN(IF(INDIRECT($A$1&amp;$B$1)=L$1,IF(INDIRECT($A$1&amp;$C16)&gt;0,IF(COUNTIFS(INDIRECT($A$1&amp;$B$1),L$1,INDIRECT($A$1&amp;$C16),"&gt;0")&gt;=L$2,INDIRECT($A$1&amp;$C16))))),"NA")</f>
        <v>2</v>
      </c>
      <c r="O16" s="84" t="s">
        <v>288</v>
      </c>
      <c r="P16" s="41" t="str">
        <f t="shared" ca="1" si="0"/>
        <v>-</v>
      </c>
      <c r="S16" s="84" t="s">
        <v>288</v>
      </c>
      <c r="T16" s="41" t="str">
        <f ca="1">IF(COUNTIFS(INDIRECT($A$2&amp;$B$2),T$1,INDIRECT($A$2&amp;$D16),"*"&amp;$A$3&amp;"*")=0,"NA",IF(COUNTIFS(INDIRECT($A$2&amp;$B$2),T$1,INDIRECT($A$2&amp;$D16),$B$3)&gt;=1%*COUNTIFS(INDIRECT($A$2&amp;$B$2),T$1,INDIRECT($A$2&amp;$D16),"*"&amp;$A$3&amp;"*"),$B$4,IF(COUNTIFS(INDIRECT($A$2&amp;$B$2),T$1,INDIRECT($A$2&amp;$D16),$C$3)&gt;=1%*COUNTIFS(INDIRECT($A$2&amp;$B$2),T$1,INDIRECT($A$2&amp;$D16),"*"&amp;$A$3&amp;"*"),$C$4,IF(COUNTIFS(INDIRECT($A$2&amp;$B$2),T$1,INDIRECT($A$2&amp;$D16),$D$3)&gt;=100%*COUNTIFS(INDIRECT($A$2&amp;$B$2),T$1,INDIRECT($A$2&amp;$D16),"*"&amp;$A$3&amp;"*"),$D$4,"F"))))</f>
        <v>Dispo</v>
      </c>
      <c r="U16"/>
      <c r="V16"/>
      <c r="W16"/>
      <c r="X16"/>
      <c r="Y16"/>
      <c r="Z16"/>
      <c r="AA16"/>
      <c r="AB16"/>
      <c r="AC16"/>
      <c r="AD16"/>
    </row>
    <row r="17" spans="1:30" x14ac:dyDescent="0.35">
      <c r="A17" s="81" t="s">
        <v>780</v>
      </c>
      <c r="B17" s="81" t="s">
        <v>3355</v>
      </c>
      <c r="C17" s="81" t="s">
        <v>3356</v>
      </c>
      <c r="D17" s="81" t="s">
        <v>3357</v>
      </c>
      <c r="F17" s="6"/>
      <c r="G17" s="84" t="s">
        <v>289</v>
      </c>
      <c r="H17" s="41" t="str" cm="1">
        <f t="array" aca="1" ref="H17" ca="1">IFERROR(MEDIAN(IF(INDIRECT($A$1&amp;$B$1)=H$1,IF(INDIRECT($A$1&amp;$B17)&gt;0,IF(COUNTIFS(INDIRECT($A$1&amp;$B$1),H$1,INDIRECT($A$1&amp;$B17),"&gt;0")&gt;=H$2,INDIRECT($A$1&amp;$B17))))),"NA")</f>
        <v>NA</v>
      </c>
      <c r="I17" s="6"/>
      <c r="K17" s="84" t="s">
        <v>289</v>
      </c>
      <c r="L17" s="41" t="str" cm="1">
        <f t="array" aca="1" ref="L17" ca="1">IFERROR(MEDIAN(IF(INDIRECT($A$1&amp;$B$1)=L$1,IF(INDIRECT($A$1&amp;$C17)&gt;0,IF(COUNTIFS(INDIRECT($A$1&amp;$B$1),L$1,INDIRECT($A$1&amp;$C17),"&gt;0")&gt;=L$2,INDIRECT($A$1&amp;$C17))))),"NA")</f>
        <v>NA</v>
      </c>
      <c r="O17" s="84" t="s">
        <v>289</v>
      </c>
      <c r="P17" s="41" t="str">
        <f t="shared" ca="1" si="0"/>
        <v>NA</v>
      </c>
      <c r="S17" s="84" t="s">
        <v>289</v>
      </c>
      <c r="T17" s="41" t="str">
        <f ca="1">IF(COUNTIFS(INDIRECT($A$2&amp;$B$2),T$1,INDIRECT($A$2&amp;$D17),"*"&amp;$A$3&amp;"*")=0,"NA",IF(COUNTIFS(INDIRECT($A$2&amp;$B$2),T$1,INDIRECT($A$2&amp;$D17),$B$3)&gt;=1%*COUNTIFS(INDIRECT($A$2&amp;$B$2),T$1,INDIRECT($A$2&amp;$D17),"*"&amp;$A$3&amp;"*"),$B$4,IF(COUNTIFS(INDIRECT($A$2&amp;$B$2),T$1,INDIRECT($A$2&amp;$D17),$C$3)&gt;=1%*COUNTIFS(INDIRECT($A$2&amp;$B$2),T$1,INDIRECT($A$2&amp;$D17),"*"&amp;$A$3&amp;"*"),$C$4,IF(COUNTIFS(INDIRECT($A$2&amp;$B$2),T$1,INDIRECT($A$2&amp;$D17),$D$3)&gt;=100%*COUNTIFS(INDIRECT($A$2&amp;$B$2),T$1,INDIRECT($A$2&amp;$D17),"*"&amp;$A$3&amp;"*"),$D$4,"F"))))</f>
        <v>NA</v>
      </c>
      <c r="U17"/>
      <c r="V17"/>
      <c r="W17"/>
      <c r="X17"/>
      <c r="Y17"/>
      <c r="Z17"/>
      <c r="AA17"/>
      <c r="AB17"/>
      <c r="AC17"/>
      <c r="AD17"/>
    </row>
    <row r="18" spans="1:30" x14ac:dyDescent="0.35">
      <c r="A18" s="81" t="s">
        <v>783</v>
      </c>
      <c r="B18" s="81" t="s">
        <v>3358</v>
      </c>
      <c r="C18" s="81" t="s">
        <v>3359</v>
      </c>
      <c r="D18" s="81" t="s">
        <v>3360</v>
      </c>
      <c r="F18" s="6"/>
      <c r="G18" s="84" t="s">
        <v>290</v>
      </c>
      <c r="H18" s="41" cm="1">
        <f t="array" aca="1" ref="H18" ca="1">IFERROR(MEDIAN(IF(INDIRECT($A$1&amp;$B$1)=H$1,IF(INDIRECT($A$1&amp;$B18)&gt;0,IF(COUNTIFS(INDIRECT($A$1&amp;$B$1),H$1,INDIRECT($A$1&amp;$B18),"&gt;0")&gt;=H$2,INDIRECT($A$1&amp;$B18))))),"NA")</f>
        <v>3</v>
      </c>
      <c r="I18" s="6"/>
      <c r="K18" s="84" t="s">
        <v>290</v>
      </c>
      <c r="L18" s="41" cm="1">
        <f t="array" aca="1" ref="L18" ca="1">IFERROR(MEDIAN(IF(INDIRECT($A$1&amp;$B$1)=L$1,IF(INDIRECT($A$1&amp;$C18)&gt;0,IF(COUNTIFS(INDIRECT($A$1&amp;$B$1),L$1,INDIRECT($A$1&amp;$C18),"&gt;0")&gt;=L$2,INDIRECT($A$1&amp;$C18))))),"NA")</f>
        <v>1</v>
      </c>
      <c r="O18" s="84" t="s">
        <v>290</v>
      </c>
      <c r="P18" s="41" t="str">
        <f t="shared" ca="1" si="0"/>
        <v>-</v>
      </c>
      <c r="S18" s="84" t="s">
        <v>290</v>
      </c>
      <c r="T18" s="41" t="str">
        <f ca="1">IF(COUNTIFS(INDIRECT($A$2&amp;$B$2),T$1,INDIRECT($A$2&amp;$D18),"*"&amp;$A$3&amp;"*")=0,"NA",IF(COUNTIFS(INDIRECT($A$2&amp;$B$2),T$1,INDIRECT($A$2&amp;$D18),$B$3)&gt;=1%*COUNTIFS(INDIRECT($A$2&amp;$B$2),T$1,INDIRECT($A$2&amp;$D18),"*"&amp;$A$3&amp;"*"),$B$4,IF(COUNTIFS(INDIRECT($A$2&amp;$B$2),T$1,INDIRECT($A$2&amp;$D18),$C$3)&gt;=1%*COUNTIFS(INDIRECT($A$2&amp;$B$2),T$1,INDIRECT($A$2&amp;$D18),"*"&amp;$A$3&amp;"*"),$C$4,IF(COUNTIFS(INDIRECT($A$2&amp;$B$2),T$1,INDIRECT($A$2&amp;$D18),$D$3)&gt;=100%*COUNTIFS(INDIRECT($A$2&amp;$B$2),T$1,INDIRECT($A$2&amp;$D18),"*"&amp;$A$3&amp;"*"),$D$4,"F"))))</f>
        <v>Dispo</v>
      </c>
      <c r="U18"/>
      <c r="V18"/>
      <c r="W18"/>
      <c r="X18"/>
      <c r="Y18"/>
      <c r="Z18"/>
      <c r="AA18"/>
      <c r="AB18"/>
      <c r="AC18"/>
      <c r="AD18"/>
    </row>
    <row r="19" spans="1:30" x14ac:dyDescent="0.35">
      <c r="A19" s="81" t="s">
        <v>785</v>
      </c>
      <c r="B19" s="81" t="s">
        <v>3361</v>
      </c>
      <c r="C19" s="81" t="s">
        <v>3362</v>
      </c>
      <c r="D19" s="81" t="s">
        <v>3363</v>
      </c>
      <c r="F19" s="6"/>
      <c r="G19" s="84" t="s">
        <v>3364</v>
      </c>
      <c r="H19" s="41" cm="1">
        <f t="array" aca="1" ref="H19" ca="1">IFERROR(MEDIAN(IF(INDIRECT($A$1&amp;$B$1)=H$1,IF(INDIRECT($A$1&amp;$B19)&gt;0,IF(COUNTIFS(INDIRECT($A$1&amp;$B$1),H$1,INDIRECT($A$1&amp;$B19),"&gt;0")&gt;=H$2,INDIRECT($A$1&amp;$B19))))),"NA")</f>
        <v>1</v>
      </c>
      <c r="I19" s="6"/>
      <c r="K19" s="84" t="s">
        <v>3364</v>
      </c>
      <c r="L19" s="41" cm="1">
        <f t="array" aca="1" ref="L19" ca="1">IFERROR(MEDIAN(IF(INDIRECT($A$1&amp;$B$1)=L$1,IF(INDIRECT($A$1&amp;$C19)&gt;0,IF(COUNTIFS(INDIRECT($A$1&amp;$B$1),L$1,INDIRECT($A$1&amp;$C19),"&gt;0")&gt;=L$2,INDIRECT($A$1&amp;$C19))))),"NA")</f>
        <v>1</v>
      </c>
      <c r="O19" s="84" t="s">
        <v>3364</v>
      </c>
      <c r="P19" s="41" t="str">
        <f t="shared" ca="1" si="0"/>
        <v>O</v>
      </c>
      <c r="S19" s="84" t="s">
        <v>3364</v>
      </c>
      <c r="T19" s="41" t="str">
        <f t="shared" ca="1" si="1"/>
        <v>Dispo</v>
      </c>
      <c r="U19"/>
      <c r="V19"/>
      <c r="W19"/>
      <c r="X19"/>
      <c r="Y19"/>
      <c r="Z19"/>
      <c r="AA19"/>
      <c r="AB19"/>
      <c r="AC19"/>
      <c r="AD19"/>
    </row>
    <row r="20" spans="1:30" x14ac:dyDescent="0.35">
      <c r="A20" s="81" t="s">
        <v>787</v>
      </c>
      <c r="B20" s="81" t="s">
        <v>3365</v>
      </c>
      <c r="C20" s="81" t="s">
        <v>3366</v>
      </c>
      <c r="D20" s="81" t="s">
        <v>3367</v>
      </c>
      <c r="F20" s="6"/>
      <c r="G20" s="84" t="s">
        <v>3368</v>
      </c>
      <c r="H20" s="41" cm="1">
        <f t="array" aca="1" ref="H20" ca="1">IFERROR(MEDIAN(IF(INDIRECT($A$1&amp;$B$1)=H$1,IF(INDIRECT($A$1&amp;$B20)&gt;0,IF(COUNTIFS(INDIRECT($A$1&amp;$B$1),H$1,INDIRECT($A$1&amp;$B20),"&gt;0")&gt;=H$2,INDIRECT($A$1&amp;$B20))))),"NA")</f>
        <v>1</v>
      </c>
      <c r="I20" s="6"/>
      <c r="K20" s="84" t="s">
        <v>3368</v>
      </c>
      <c r="L20" s="41" cm="1">
        <f t="array" aca="1" ref="L20" ca="1">IFERROR(MEDIAN(IF(INDIRECT($A$1&amp;$B$1)=L$1,IF(INDIRECT($A$1&amp;$C20)&gt;0,IF(COUNTIFS(INDIRECT($A$1&amp;$B$1),L$1,INDIRECT($A$1&amp;$C20),"&gt;0")&gt;=L$2,INDIRECT($A$1&amp;$C20))))),"NA")</f>
        <v>1</v>
      </c>
      <c r="O20" s="84" t="s">
        <v>3368</v>
      </c>
      <c r="P20" s="41" t="str">
        <f t="shared" ca="1" si="0"/>
        <v>O</v>
      </c>
      <c r="S20" s="84" t="s">
        <v>3368</v>
      </c>
      <c r="T20" s="41" t="str">
        <f t="shared" ca="1" si="1"/>
        <v>Dispo</v>
      </c>
      <c r="U20"/>
      <c r="V20"/>
      <c r="W20"/>
      <c r="X20"/>
      <c r="Y20"/>
      <c r="Z20"/>
      <c r="AA20"/>
      <c r="AB20"/>
      <c r="AC20"/>
      <c r="AD20"/>
    </row>
    <row r="21" spans="1:30" x14ac:dyDescent="0.35">
      <c r="A21" s="81" t="s">
        <v>789</v>
      </c>
      <c r="B21" s="81" t="s">
        <v>3369</v>
      </c>
      <c r="C21" s="81" t="s">
        <v>3370</v>
      </c>
      <c r="D21" s="81" t="s">
        <v>3371</v>
      </c>
      <c r="F21" s="6"/>
      <c r="G21" s="84" t="s">
        <v>3372</v>
      </c>
      <c r="H21" s="41" cm="1">
        <f t="array" aca="1" ref="H21" ca="1">IFERROR(MEDIAN(IF(INDIRECT($A$1&amp;$B$1)=H$1,IF(INDIRECT($A$1&amp;$B21)&gt;0,IF(COUNTIFS(INDIRECT($A$1&amp;$B$1),H$1,INDIRECT($A$1&amp;$B21),"&gt;0")&gt;=H$2,INDIRECT($A$1&amp;$B21))))),"NA")</f>
        <v>3</v>
      </c>
      <c r="I21" s="6"/>
      <c r="K21" s="84" t="s">
        <v>3372</v>
      </c>
      <c r="L21" s="41" cm="1">
        <f t="array" aca="1" ref="L21" ca="1">IFERROR(MEDIAN(IF(INDIRECT($A$1&amp;$B$1)=L$1,IF(INDIRECT($A$1&amp;$C21)&gt;0,IF(COUNTIFS(INDIRECT($A$1&amp;$B$1),L$1,INDIRECT($A$1&amp;$C21),"&gt;0")&gt;=L$2,INDIRECT($A$1&amp;$C21))))),"NA")</f>
        <v>1</v>
      </c>
      <c r="O21" s="84" t="s">
        <v>3372</v>
      </c>
      <c r="P21" s="41" t="str">
        <f t="shared" ca="1" si="0"/>
        <v>-</v>
      </c>
      <c r="S21" s="84" t="s">
        <v>3372</v>
      </c>
      <c r="T21" s="41" t="str">
        <f t="shared" ca="1" si="1"/>
        <v>Dispo</v>
      </c>
      <c r="U21"/>
      <c r="V21"/>
      <c r="W21"/>
      <c r="X21"/>
      <c r="Y21"/>
      <c r="Z21"/>
      <c r="AA21"/>
      <c r="AB21"/>
      <c r="AC21"/>
      <c r="AD21"/>
    </row>
    <row r="22" spans="1:30" x14ac:dyDescent="0.35">
      <c r="A22" s="81" t="s">
        <v>792</v>
      </c>
      <c r="B22" s="81" t="s">
        <v>3373</v>
      </c>
      <c r="C22" s="81" t="s">
        <v>3374</v>
      </c>
      <c r="D22" s="81" t="s">
        <v>3375</v>
      </c>
      <c r="F22" s="6"/>
      <c r="G22" s="84" t="s">
        <v>3376</v>
      </c>
      <c r="H22" s="41" cm="1">
        <f t="array" aca="1" ref="H22" ca="1">IFERROR(MEDIAN(IF(INDIRECT($A$1&amp;$B$1)=H$1,IF(INDIRECT($A$1&amp;$B22)&gt;0,IF(COUNTIFS(INDIRECT($A$1&amp;$B$1),H$1,INDIRECT($A$1&amp;$B22),"&gt;0")&gt;=H$2,INDIRECT($A$1&amp;$B22))))),"NA")</f>
        <v>30</v>
      </c>
      <c r="I22" s="6"/>
      <c r="K22" s="84" t="s">
        <v>3376</v>
      </c>
      <c r="L22" s="41" cm="1">
        <f t="array" aca="1" ref="L22" ca="1">IFERROR(MEDIAN(IF(INDIRECT($A$1&amp;$B$1)=L$1,IF(INDIRECT($A$1&amp;$C22)&gt;0,IF(COUNTIFS(INDIRECT($A$1&amp;$B$1),L$1,INDIRECT($A$1&amp;$C22),"&gt;0")&gt;=L$2,INDIRECT($A$1&amp;$C22))))),"NA")</f>
        <v>1</v>
      </c>
      <c r="O22" s="84" t="s">
        <v>3376</v>
      </c>
      <c r="P22" s="41" t="str">
        <f t="shared" ca="1" si="0"/>
        <v>-</v>
      </c>
      <c r="S22" s="84" t="s">
        <v>3376</v>
      </c>
      <c r="T22" s="41" t="str">
        <f t="shared" ca="1" si="1"/>
        <v>Dispo</v>
      </c>
      <c r="U22"/>
      <c r="V22"/>
      <c r="W22"/>
      <c r="X22"/>
      <c r="Y22"/>
      <c r="Z22"/>
      <c r="AA22"/>
      <c r="AB22"/>
      <c r="AC22"/>
      <c r="AD22"/>
    </row>
    <row r="23" spans="1:30" x14ac:dyDescent="0.35">
      <c r="A23" s="81" t="s">
        <v>795</v>
      </c>
      <c r="B23" s="81" t="s">
        <v>3377</v>
      </c>
      <c r="C23" s="81" t="s">
        <v>3378</v>
      </c>
      <c r="D23" s="81" t="s">
        <v>3379</v>
      </c>
      <c r="F23" s="6"/>
      <c r="G23" s="84" t="s">
        <v>3380</v>
      </c>
      <c r="H23" s="41" t="str" cm="1">
        <f t="array" aca="1" ref="H23" ca="1">IFERROR(MEDIAN(IF(INDIRECT($A$1&amp;$B$1)=H$1,IF(INDIRECT($A$1&amp;$B23)&gt;0,IF(COUNTIFS(INDIRECT($A$1&amp;$B$1),H$1,INDIRECT($A$1&amp;$B23),"&gt;0")&gt;=H$2,INDIRECT($A$1&amp;$B23))))),"NA")</f>
        <v>NA</v>
      </c>
      <c r="I23" s="6"/>
      <c r="K23" s="84" t="s">
        <v>3380</v>
      </c>
      <c r="L23" s="41" t="str" cm="1">
        <f t="array" aca="1" ref="L23" ca="1">IFERROR(MEDIAN(IF(INDIRECT($A$1&amp;$B$1)=L$1,IF(INDIRECT($A$1&amp;$C23)&gt;0,IF(COUNTIFS(INDIRECT($A$1&amp;$B$1),L$1,INDIRECT($A$1&amp;$C23),"&gt;0")&gt;=L$2,INDIRECT($A$1&amp;$C23))))),"NA")</f>
        <v>NA</v>
      </c>
      <c r="O23" s="84" t="s">
        <v>3380</v>
      </c>
      <c r="P23" s="41" t="str">
        <f t="shared" ca="1" si="0"/>
        <v>NA</v>
      </c>
      <c r="S23" s="84" t="s">
        <v>3380</v>
      </c>
      <c r="T23" s="41" t="str">
        <f t="shared" ca="1" si="1"/>
        <v>NA</v>
      </c>
      <c r="U23"/>
      <c r="V23"/>
      <c r="W23"/>
      <c r="X23"/>
      <c r="Y23"/>
      <c r="Z23"/>
      <c r="AA23"/>
      <c r="AB23"/>
      <c r="AC23"/>
      <c r="AD23"/>
    </row>
    <row r="24" spans="1:30" x14ac:dyDescent="0.35">
      <c r="A24" s="81" t="s">
        <v>798</v>
      </c>
      <c r="B24" s="81" t="s">
        <v>3381</v>
      </c>
      <c r="C24" s="81" t="s">
        <v>3382</v>
      </c>
      <c r="D24" s="81" t="s">
        <v>3383</v>
      </c>
      <c r="F24" s="6"/>
      <c r="G24" s="84" t="s">
        <v>3384</v>
      </c>
      <c r="H24" s="41" cm="1">
        <f t="array" aca="1" ref="H24" ca="1">IFERROR(MEDIAN(IF(INDIRECT($A$1&amp;$B$1)=H$1,IF(INDIRECT($A$1&amp;$B24)&gt;0,IF(COUNTIFS(INDIRECT($A$1&amp;$B$1),H$1,INDIRECT($A$1&amp;$B24),"&gt;0")&gt;=H$2,INDIRECT($A$1&amp;$B24))))),"NA")</f>
        <v>22</v>
      </c>
      <c r="I24" s="6"/>
      <c r="K24" s="84" t="s">
        <v>3384</v>
      </c>
      <c r="L24" s="41" cm="1">
        <f t="array" aca="1" ref="L24" ca="1">IFERROR(MEDIAN(IF(INDIRECT($A$1&amp;$B$1)=L$1,IF(INDIRECT($A$1&amp;$C24)&gt;0,IF(COUNTIFS(INDIRECT($A$1&amp;$B$1),L$1,INDIRECT($A$1&amp;$C24),"&gt;0")&gt;=L$2,INDIRECT($A$1&amp;$C24))))),"NA")</f>
        <v>2.5</v>
      </c>
      <c r="O24" s="84" t="s">
        <v>3384</v>
      </c>
      <c r="P24" s="41" t="str">
        <f t="shared" ca="1" si="0"/>
        <v>-</v>
      </c>
      <c r="S24" s="84" t="s">
        <v>3384</v>
      </c>
      <c r="T24" s="41" t="str">
        <f t="shared" ca="1" si="1"/>
        <v>Dispo</v>
      </c>
      <c r="U24"/>
      <c r="V24"/>
      <c r="W24"/>
      <c r="X24"/>
      <c r="Y24"/>
      <c r="Z24"/>
      <c r="AA24"/>
      <c r="AB24"/>
      <c r="AC24"/>
      <c r="AD24"/>
    </row>
    <row r="25" spans="1:30" x14ac:dyDescent="0.35">
      <c r="A25" s="81" t="s">
        <v>800</v>
      </c>
      <c r="B25" s="81" t="s">
        <v>3385</v>
      </c>
      <c r="C25" s="81" t="s">
        <v>3386</v>
      </c>
      <c r="D25" s="81" t="s">
        <v>3387</v>
      </c>
      <c r="F25" s="6"/>
      <c r="G25" s="84" t="s">
        <v>3388</v>
      </c>
      <c r="H25" s="41" cm="1">
        <f t="array" aca="1" ref="H25" ca="1">IFERROR(MEDIAN(IF(INDIRECT($A$1&amp;$B$1)=H$1,IF(INDIRECT($A$1&amp;$B25)&gt;0,IF(COUNTIFS(INDIRECT($A$1&amp;$B$1),H$1,INDIRECT($A$1&amp;$B25),"&gt;0")&gt;=H$2,INDIRECT($A$1&amp;$B25))))),"NA")</f>
        <v>12</v>
      </c>
      <c r="I25" s="6"/>
      <c r="K25" s="84" t="s">
        <v>3388</v>
      </c>
      <c r="L25" s="41" cm="1">
        <f t="array" aca="1" ref="L25" ca="1">IFERROR(MEDIAN(IF(INDIRECT($A$1&amp;$B$1)=L$1,IF(INDIRECT($A$1&amp;$C25)&gt;0,IF(COUNTIFS(INDIRECT($A$1&amp;$B$1),L$1,INDIRECT($A$1&amp;$C25),"&gt;0")&gt;=L$2,INDIRECT($A$1&amp;$C25))))),"NA")</f>
        <v>2</v>
      </c>
      <c r="O25" s="84" t="s">
        <v>3388</v>
      </c>
      <c r="P25" s="41" t="str">
        <f t="shared" ca="1" si="0"/>
        <v>-</v>
      </c>
      <c r="S25" s="84" t="s">
        <v>3388</v>
      </c>
      <c r="T25" s="41" t="str">
        <f t="shared" ca="1" si="1"/>
        <v>Dispo</v>
      </c>
      <c r="U25"/>
      <c r="V25"/>
      <c r="W25"/>
      <c r="X25"/>
      <c r="Y25"/>
      <c r="Z25"/>
      <c r="AA25"/>
      <c r="AB25"/>
      <c r="AC25"/>
      <c r="AD25"/>
    </row>
    <row r="26" spans="1:30" x14ac:dyDescent="0.35">
      <c r="A26" s="81" t="s">
        <v>802</v>
      </c>
      <c r="B26" s="81" t="s">
        <v>3389</v>
      </c>
      <c r="C26" s="81" t="s">
        <v>3390</v>
      </c>
      <c r="D26" s="81" t="s">
        <v>3391</v>
      </c>
      <c r="F26" s="6"/>
      <c r="G26" s="84" t="s">
        <v>3392</v>
      </c>
      <c r="H26" s="41" cm="1">
        <f t="array" aca="1" ref="H26" ca="1">IFERROR(MEDIAN(IF(INDIRECT($A$1&amp;$B$1)=H$1,IF(INDIRECT($A$1&amp;$B26)&gt;0,IF(COUNTIFS(INDIRECT($A$1&amp;$B$1),H$1,INDIRECT($A$1&amp;$B26),"&gt;0")&gt;=H$2,INDIRECT($A$1&amp;$B26))))),"NA")</f>
        <v>12</v>
      </c>
      <c r="I26" s="6"/>
      <c r="K26" s="84" t="s">
        <v>3392</v>
      </c>
      <c r="L26" s="41" cm="1">
        <f t="array" aca="1" ref="L26" ca="1">IFERROR(MEDIAN(IF(INDIRECT($A$1&amp;$B$1)=L$1,IF(INDIRECT($A$1&amp;$C26)&gt;0,IF(COUNTIFS(INDIRECT($A$1&amp;$B$1),L$1,INDIRECT($A$1&amp;$C26),"&gt;0")&gt;=L$2,INDIRECT($A$1&amp;$C26))))),"NA")</f>
        <v>2</v>
      </c>
      <c r="O26" s="84" t="s">
        <v>3392</v>
      </c>
      <c r="P26" s="41" t="str">
        <f t="shared" ca="1" si="0"/>
        <v>-</v>
      </c>
      <c r="S26" s="84" t="s">
        <v>3392</v>
      </c>
      <c r="T26" s="41" t="str">
        <f t="shared" ca="1" si="1"/>
        <v>Dispo</v>
      </c>
      <c r="U26"/>
      <c r="V26"/>
      <c r="W26"/>
      <c r="X26"/>
      <c r="Y26"/>
      <c r="Z26"/>
      <c r="AA26"/>
      <c r="AB26"/>
      <c r="AC26"/>
      <c r="AD26"/>
    </row>
    <row r="27" spans="1:30" x14ac:dyDescent="0.35">
      <c r="A27" s="81" t="s">
        <v>805</v>
      </c>
      <c r="B27" s="81" t="s">
        <v>3393</v>
      </c>
      <c r="C27" s="81" t="s">
        <v>3394</v>
      </c>
      <c r="D27" s="81" t="s">
        <v>3395</v>
      </c>
      <c r="F27" s="6"/>
      <c r="G27" s="85" t="s">
        <v>3396</v>
      </c>
      <c r="H27" s="41" t="str" cm="1">
        <f t="array" aca="1" ref="H27" ca="1">IFERROR(MEDIAN(IF(INDIRECT($A$1&amp;$B$1)=H$1,IF(INDIRECT($A$1&amp;$B27)&gt;0,IF(COUNTIFS(INDIRECT($A$1&amp;$B$1),H$1,INDIRECT($A$1&amp;$B27),"&gt;0")&gt;=H$2,INDIRECT($A$1&amp;$B27))))),"NA")</f>
        <v>NA</v>
      </c>
      <c r="I27" s="6"/>
      <c r="K27" s="85" t="s">
        <v>3396</v>
      </c>
      <c r="L27" s="41" t="str" cm="1">
        <f t="array" aca="1" ref="L27" ca="1">IFERROR(MEDIAN(IF(INDIRECT($A$1&amp;$B$1)=L$1,IF(INDIRECT($A$1&amp;$C27)&gt;0,IF(COUNTIFS(INDIRECT($A$1&amp;$B$1),L$1,INDIRECT($A$1&amp;$C27),"&gt;0")&gt;=L$2,INDIRECT($A$1&amp;$C27))))),"NA")</f>
        <v>NA</v>
      </c>
      <c r="O27" s="85" t="s">
        <v>3396</v>
      </c>
      <c r="P27" s="41" t="str">
        <f t="shared" ca="1" si="0"/>
        <v>NA</v>
      </c>
      <c r="S27" s="85" t="s">
        <v>3396</v>
      </c>
      <c r="T27" s="41" t="str">
        <f t="shared" ca="1" si="1"/>
        <v>NA</v>
      </c>
      <c r="U27"/>
      <c r="V27"/>
      <c r="W27"/>
      <c r="X27"/>
      <c r="Y27"/>
      <c r="Z27"/>
      <c r="AA27"/>
      <c r="AB27"/>
      <c r="AC27"/>
      <c r="AD27"/>
    </row>
    <row r="28" spans="1:30" x14ac:dyDescent="0.35">
      <c r="A28" s="81" t="s">
        <v>808</v>
      </c>
      <c r="B28" s="81" t="s">
        <v>3397</v>
      </c>
      <c r="C28" s="81" t="s">
        <v>3398</v>
      </c>
      <c r="D28" s="81" t="s">
        <v>3399</v>
      </c>
      <c r="F28" s="6"/>
      <c r="G28" s="85" t="s">
        <v>3400</v>
      </c>
      <c r="H28" s="41" cm="1">
        <f t="array" aca="1" ref="H28" ca="1">IFERROR(MEDIAN(IF(INDIRECT($A$1&amp;$B$1)=H$1,IF(INDIRECT($A$1&amp;$B28)&gt;0,IF(COUNTIFS(INDIRECT($A$1&amp;$B$1),H$1,INDIRECT($A$1&amp;$B28),"&gt;0")&gt;=H$2,INDIRECT($A$1&amp;$B28))))),"NA")</f>
        <v>2</v>
      </c>
      <c r="I28" s="6"/>
      <c r="K28" s="85" t="s">
        <v>3400</v>
      </c>
      <c r="L28" s="41" cm="1">
        <f t="array" aca="1" ref="L28" ca="1">IFERROR(MEDIAN(IF(INDIRECT($A$1&amp;$B$1)=L$1,IF(INDIRECT($A$1&amp;$C28)&gt;0,IF(COUNTIFS(INDIRECT($A$1&amp;$B$1),L$1,INDIRECT($A$1&amp;$C28),"&gt;0")&gt;=L$2,INDIRECT($A$1&amp;$C28))))),"NA")</f>
        <v>1</v>
      </c>
      <c r="O28" s="85" t="s">
        <v>3400</v>
      </c>
      <c r="P28" s="41" t="str">
        <f t="shared" ca="1" si="0"/>
        <v>-</v>
      </c>
      <c r="S28" s="85" t="s">
        <v>3400</v>
      </c>
      <c r="T28" s="41" t="str">
        <f t="shared" ca="1" si="1"/>
        <v>Dispo</v>
      </c>
      <c r="U28"/>
      <c r="V28"/>
      <c r="W28"/>
      <c r="X28"/>
      <c r="Y28"/>
      <c r="Z28"/>
      <c r="AA28"/>
      <c r="AB28"/>
      <c r="AC28"/>
      <c r="AD28"/>
    </row>
    <row r="29" spans="1:30" x14ac:dyDescent="0.35">
      <c r="A29" s="81" t="s">
        <v>811</v>
      </c>
      <c r="B29" s="81" t="s">
        <v>3401</v>
      </c>
      <c r="C29" s="81" t="s">
        <v>3402</v>
      </c>
      <c r="D29" s="81" t="s">
        <v>3403</v>
      </c>
      <c r="F29" s="6"/>
      <c r="G29" s="85" t="s">
        <v>3404</v>
      </c>
      <c r="H29" s="41" cm="1">
        <f t="array" aca="1" ref="H29" ca="1">IFERROR(MEDIAN(IF(INDIRECT($A$1&amp;$B$1)=H$1,IF(INDIRECT($A$1&amp;$B29)&gt;0,IF(COUNTIFS(INDIRECT($A$1&amp;$B$1),H$1,INDIRECT($A$1&amp;$B29),"&gt;0")&gt;=H$2,INDIRECT($A$1&amp;$B29))))),"NA")</f>
        <v>2</v>
      </c>
      <c r="I29" s="6"/>
      <c r="K29" s="85" t="s">
        <v>3404</v>
      </c>
      <c r="L29" s="41" cm="1">
        <f t="array" aca="1" ref="L29" ca="1">IFERROR(MEDIAN(IF(INDIRECT($A$1&amp;$B$1)=L$1,IF(INDIRECT($A$1&amp;$C29)&gt;0,IF(COUNTIFS(INDIRECT($A$1&amp;$B$1),L$1,INDIRECT($A$1&amp;$C29),"&gt;0")&gt;=L$2,INDIRECT($A$1&amp;$C29))))),"NA")</f>
        <v>1</v>
      </c>
      <c r="O29" s="85" t="s">
        <v>3404</v>
      </c>
      <c r="P29" s="41" t="str">
        <f t="shared" ca="1" si="0"/>
        <v>-</v>
      </c>
      <c r="S29" s="85" t="s">
        <v>3404</v>
      </c>
      <c r="T29" s="41" t="str">
        <f t="shared" ca="1" si="1"/>
        <v>Dispo</v>
      </c>
      <c r="U29"/>
      <c r="V29"/>
      <c r="W29"/>
      <c r="X29"/>
      <c r="Y29"/>
      <c r="Z29"/>
      <c r="AA29"/>
      <c r="AB29"/>
      <c r="AC29"/>
      <c r="AD29"/>
    </row>
    <row r="30" spans="1:30" x14ac:dyDescent="0.35">
      <c r="A30" s="81" t="s">
        <v>813</v>
      </c>
      <c r="B30" s="81" t="s">
        <v>3405</v>
      </c>
      <c r="C30" s="81" t="s">
        <v>3406</v>
      </c>
      <c r="D30" s="81" t="s">
        <v>3407</v>
      </c>
      <c r="F30" s="6"/>
      <c r="G30" s="85" t="s">
        <v>3408</v>
      </c>
      <c r="H30" s="41" cm="1">
        <f t="array" aca="1" ref="H30" ca="1">IFERROR(MEDIAN(IF(INDIRECT($A$1&amp;$B$1)=H$1,IF(INDIRECT($A$1&amp;$B30)&gt;0,IF(COUNTIFS(INDIRECT($A$1&amp;$B$1),H$1,INDIRECT($A$1&amp;$B30),"&gt;0")&gt;=H$2,INDIRECT($A$1&amp;$B30))))),"NA")</f>
        <v>2</v>
      </c>
      <c r="I30" s="6"/>
      <c r="K30" s="85" t="s">
        <v>3408</v>
      </c>
      <c r="L30" s="41" cm="1">
        <f t="array" aca="1" ref="L30" ca="1">IFERROR(MEDIAN(IF(INDIRECT($A$1&amp;$B$1)=L$1,IF(INDIRECT($A$1&amp;$C30)&gt;0,IF(COUNTIFS(INDIRECT($A$1&amp;$B$1),L$1,INDIRECT($A$1&amp;$C30),"&gt;0")&gt;=L$2,INDIRECT($A$1&amp;$C30))))),"NA")</f>
        <v>1</v>
      </c>
      <c r="O30" s="85" t="s">
        <v>3408</v>
      </c>
      <c r="P30" s="41" t="str">
        <f t="shared" ca="1" si="0"/>
        <v>-</v>
      </c>
      <c r="S30" s="85" t="s">
        <v>3408</v>
      </c>
      <c r="T30" s="41" t="str">
        <f t="shared" ca="1" si="1"/>
        <v>Dispo</v>
      </c>
      <c r="U30"/>
      <c r="V30"/>
      <c r="W30"/>
      <c r="X30"/>
      <c r="Y30"/>
      <c r="Z30"/>
      <c r="AA30"/>
      <c r="AB30"/>
      <c r="AC30"/>
      <c r="AD30"/>
    </row>
    <row r="31" spans="1:30" x14ac:dyDescent="0.35">
      <c r="A31" s="81" t="s">
        <v>815</v>
      </c>
      <c r="B31" s="81" t="s">
        <v>3409</v>
      </c>
      <c r="C31" s="81" t="s">
        <v>3410</v>
      </c>
      <c r="D31" s="81" t="s">
        <v>3411</v>
      </c>
      <c r="F31" s="81"/>
      <c r="G31" s="85" t="s">
        <v>3412</v>
      </c>
      <c r="H31" s="41" cm="1">
        <f t="array" aca="1" ref="H31" ca="1">IFERROR(MEDIAN(IF(INDIRECT($A$1&amp;$B$1)=H$1,IF(INDIRECT($A$1&amp;$B31)&gt;0,IF(COUNTIFS(INDIRECT($A$1&amp;$B$1),H$1,INDIRECT($A$1&amp;$B31),"&gt;0")&gt;=H$2,INDIRECT($A$1&amp;$B31))))),"NA")</f>
        <v>22.5</v>
      </c>
      <c r="K31" s="85" t="s">
        <v>3412</v>
      </c>
      <c r="L31" s="41" cm="1">
        <f t="array" aca="1" ref="L31" ca="1">IFERROR(MEDIAN(IF(INDIRECT($A$1&amp;$B$1)=L$1,IF(INDIRECT($A$1&amp;$C31)&gt;0,IF(COUNTIFS(INDIRECT($A$1&amp;$B$1),L$1,INDIRECT($A$1&amp;$C31),"&gt;0")&gt;=L$2,INDIRECT($A$1&amp;$C31))))),"NA")</f>
        <v>1</v>
      </c>
      <c r="O31" s="85" t="s">
        <v>3412</v>
      </c>
      <c r="P31" s="41" t="str">
        <f t="shared" ca="1" si="0"/>
        <v>-</v>
      </c>
      <c r="S31" s="85" t="s">
        <v>3412</v>
      </c>
      <c r="T31" s="41" t="str">
        <f t="shared" ca="1" si="1"/>
        <v>Dispo</v>
      </c>
      <c r="U31"/>
      <c r="V31"/>
      <c r="W31"/>
      <c r="X31"/>
      <c r="Y31"/>
      <c r="Z31"/>
      <c r="AA31"/>
      <c r="AB31"/>
      <c r="AC31"/>
      <c r="AD31"/>
    </row>
    <row r="32" spans="1:30" x14ac:dyDescent="0.35">
      <c r="A32" s="81" t="s">
        <v>817</v>
      </c>
      <c r="B32" s="81" t="s">
        <v>3413</v>
      </c>
      <c r="C32" s="81" t="s">
        <v>3414</v>
      </c>
      <c r="D32" s="81" t="s">
        <v>3415</v>
      </c>
      <c r="F32" s="81"/>
      <c r="G32" s="85" t="s">
        <v>3416</v>
      </c>
      <c r="H32" s="41" cm="1">
        <f t="array" aca="1" ref="H32" ca="1">IFERROR(MEDIAN(IF(INDIRECT($A$1&amp;$B$1)=H$1,IF(INDIRECT($A$1&amp;$B32)&gt;0,IF(COUNTIFS(INDIRECT($A$1&amp;$B$1),H$1,INDIRECT($A$1&amp;$B32),"&gt;0")&gt;=H$2,INDIRECT($A$1&amp;$B32))))),"NA")</f>
        <v>3</v>
      </c>
      <c r="K32" s="85" t="s">
        <v>3416</v>
      </c>
      <c r="L32" s="41" cm="1">
        <f t="array" aca="1" ref="L32" ca="1">IFERROR(MEDIAN(IF(INDIRECT($A$1&amp;$B$1)=L$1,IF(INDIRECT($A$1&amp;$C32)&gt;0,IF(COUNTIFS(INDIRECT($A$1&amp;$B$1),L$1,INDIRECT($A$1&amp;$C32),"&gt;0")&gt;=L$2,INDIRECT($A$1&amp;$C32))))),"NA")</f>
        <v>1</v>
      </c>
      <c r="O32" s="85" t="s">
        <v>3416</v>
      </c>
      <c r="P32" s="41" t="str">
        <f t="shared" ca="1" si="0"/>
        <v>-</v>
      </c>
      <c r="S32" s="85" t="s">
        <v>3416</v>
      </c>
      <c r="T32" s="41" t="str">
        <f t="shared" ca="1" si="1"/>
        <v>Dispo</v>
      </c>
      <c r="U32"/>
      <c r="V32"/>
      <c r="W32"/>
      <c r="X32"/>
      <c r="Y32"/>
      <c r="Z32"/>
      <c r="AA32"/>
      <c r="AB32"/>
      <c r="AC32"/>
      <c r="AD32"/>
    </row>
    <row r="33" spans="1:30" x14ac:dyDescent="0.35">
      <c r="A33" s="81" t="s">
        <v>820</v>
      </c>
      <c r="B33" s="81" t="s">
        <v>3417</v>
      </c>
      <c r="C33" s="81" t="s">
        <v>3418</v>
      </c>
      <c r="D33" s="81" t="s">
        <v>3419</v>
      </c>
      <c r="F33" s="81"/>
      <c r="G33" s="85" t="s">
        <v>3306</v>
      </c>
      <c r="H33" s="41" cm="1">
        <f t="array" aca="1" ref="H33" ca="1">IFERROR(MEDIAN(IF(INDIRECT($A$1&amp;$B$1)=H$1,IF(INDIRECT($A$1&amp;$B33)&gt;0,IF(COUNTIFS(INDIRECT($A$1&amp;$B$1),H$1,INDIRECT($A$1&amp;$B33),"&gt;0")&gt;=H$2,INDIRECT($A$1&amp;$B33))))),"NA")</f>
        <v>30</v>
      </c>
      <c r="K33" s="85" t="s">
        <v>3306</v>
      </c>
      <c r="L33" s="41" cm="1">
        <f t="array" aca="1" ref="L33" ca="1">IFERROR(MEDIAN(IF(INDIRECT($A$1&amp;$B$1)=L$1,IF(INDIRECT($A$1&amp;$C33)&gt;0,IF(COUNTIFS(INDIRECT($A$1&amp;$B$1),L$1,INDIRECT($A$1&amp;$C33),"&gt;0")&gt;=L$2,INDIRECT($A$1&amp;$C33))))),"NA")</f>
        <v>1</v>
      </c>
      <c r="O33" s="85" t="s">
        <v>3306</v>
      </c>
      <c r="P33" s="41" t="str">
        <f t="shared" ca="1" si="0"/>
        <v>-</v>
      </c>
      <c r="S33" s="85" t="s">
        <v>3306</v>
      </c>
      <c r="T33" s="41" t="str">
        <f t="shared" ca="1" si="1"/>
        <v>Dispo</v>
      </c>
      <c r="U33"/>
      <c r="V33"/>
      <c r="W33"/>
      <c r="X33"/>
      <c r="Y33"/>
      <c r="Z33"/>
      <c r="AA33"/>
      <c r="AB33"/>
      <c r="AC33"/>
      <c r="AD33"/>
    </row>
    <row r="34" spans="1:30" x14ac:dyDescent="0.35">
      <c r="A34" s="81" t="s">
        <v>823</v>
      </c>
      <c r="B34" s="81" t="s">
        <v>3420</v>
      </c>
      <c r="C34" s="81" t="s">
        <v>3421</v>
      </c>
      <c r="D34" s="81" t="s">
        <v>3422</v>
      </c>
      <c r="F34" s="81"/>
      <c r="G34" s="85" t="s">
        <v>3307</v>
      </c>
      <c r="H34" s="41" cm="1">
        <f t="array" aca="1" ref="H34" ca="1">IFERROR(MEDIAN(IF(INDIRECT($A$1&amp;$B$1)=H$1,IF(INDIRECT($A$1&amp;$B34)&gt;0,IF(COUNTIFS(INDIRECT($A$1&amp;$B$1),H$1,INDIRECT($A$1&amp;$B34),"&gt;0")&gt;=H$2,INDIRECT($A$1&amp;$B34))))),"NA")</f>
        <v>30</v>
      </c>
      <c r="K34" s="85" t="s">
        <v>3307</v>
      </c>
      <c r="L34" s="41" cm="1">
        <f t="array" aca="1" ref="L34" ca="1">IFERROR(MEDIAN(IF(INDIRECT($A$1&amp;$B$1)=L$1,IF(INDIRECT($A$1&amp;$C34)&gt;0,IF(COUNTIFS(INDIRECT($A$1&amp;$B$1),L$1,INDIRECT($A$1&amp;$C34),"&gt;0")&gt;=L$2,INDIRECT($A$1&amp;$C34))))),"NA")</f>
        <v>1</v>
      </c>
      <c r="O34" s="85" t="s">
        <v>3307</v>
      </c>
      <c r="P34" s="41" t="str">
        <f t="shared" ca="1" si="0"/>
        <v>-</v>
      </c>
      <c r="S34" s="85" t="s">
        <v>3307</v>
      </c>
      <c r="T34" s="41" t="str">
        <f t="shared" ca="1" si="1"/>
        <v>Dispo</v>
      </c>
      <c r="U34"/>
      <c r="V34"/>
      <c r="W34"/>
      <c r="X34"/>
      <c r="Y34"/>
      <c r="Z34"/>
      <c r="AA34"/>
      <c r="AB34"/>
      <c r="AC34"/>
      <c r="AD34"/>
    </row>
    <row r="35" spans="1:30" x14ac:dyDescent="0.35">
      <c r="O35" s="4" t="s">
        <v>3423</v>
      </c>
      <c r="S35" s="4" t="s">
        <v>3423</v>
      </c>
    </row>
    <row r="36" spans="1:30" x14ac:dyDescent="0.35">
      <c r="O36" s="6" t="s">
        <v>3424</v>
      </c>
      <c r="P36" s="4" t="s">
        <v>3425</v>
      </c>
      <c r="S36" s="41" t="s">
        <v>3312</v>
      </c>
      <c r="T36" s="4" t="s">
        <v>3426</v>
      </c>
    </row>
    <row r="37" spans="1:30" x14ac:dyDescent="0.35">
      <c r="O37" s="6" t="s">
        <v>3069</v>
      </c>
      <c r="P37" s="4" t="s">
        <v>3427</v>
      </c>
      <c r="S37" s="41" t="s">
        <v>3313</v>
      </c>
      <c r="T37" s="4" t="s">
        <v>3428</v>
      </c>
    </row>
    <row r="38" spans="1:30" x14ac:dyDescent="0.35">
      <c r="O38" s="6" t="s">
        <v>75</v>
      </c>
      <c r="P38" s="89" t="s">
        <v>3429</v>
      </c>
      <c r="S38" s="41" t="s">
        <v>3314</v>
      </c>
      <c r="T38" s="4" t="s">
        <v>3430</v>
      </c>
    </row>
  </sheetData>
  <conditionalFormatting sqref="O36:O37">
    <cfRule type="containsText" dxfId="40" priority="1" operator="containsText" text="O">
      <formula>NOT(ISERROR(SEARCH("O",O36)))</formula>
    </cfRule>
    <cfRule type="containsText" dxfId="39" priority="2" operator="containsText" text="X">
      <formula>NOT(ISERROR(SEARCH("X",O36)))</formula>
    </cfRule>
  </conditionalFormatting>
  <conditionalFormatting sqref="P8:P34">
    <cfRule type="containsText" dxfId="38" priority="9" operator="containsText" text="O">
      <formula>NOT(ISERROR(SEARCH("O",P8)))</formula>
    </cfRule>
    <cfRule type="containsText" dxfId="37" priority="10" operator="containsText" text="X">
      <formula>NOT(ISERROR(SEARCH("X",P8)))</formula>
    </cfRule>
  </conditionalFormatting>
  <conditionalFormatting sqref="S36:S38">
    <cfRule type="beginsWith" dxfId="36" priority="3" operator="beginsWith" text="Non dispo">
      <formula>LEFT(S36,LEN("Non dispo"))="Non dispo"</formula>
    </cfRule>
    <cfRule type="beginsWith" dxfId="35" priority="4" operator="beginsWith" text="Peu">
      <formula>LEFT(S36,LEN("Peu"))="Peu"</formula>
    </cfRule>
    <cfRule type="beginsWith" dxfId="34" priority="5" operator="beginsWith" text="Dispo">
      <formula>LEFT(S36,LEN("Dispo"))="Dispo"</formula>
    </cfRule>
  </conditionalFormatting>
  <conditionalFormatting sqref="T8:T34">
    <cfRule type="beginsWith" dxfId="33" priority="6" operator="beginsWith" text="Non dispo">
      <formula>LEFT(T8,LEN("Non dispo"))="Non dispo"</formula>
    </cfRule>
    <cfRule type="beginsWith" dxfId="32" priority="7" operator="beginsWith" text="Peu">
      <formula>LEFT(T8,LEN("Peu"))="Peu"</formula>
    </cfRule>
    <cfRule type="beginsWith" dxfId="31" priority="8" operator="beginsWith" text="Dispo">
      <formula>LEFT(T8,LEN("Dispo"))="Dispo"</formula>
    </cfRule>
  </conditionalFormatting>
  <pageMargins left="0.7" right="0.7" top="0.75" bottom="0.75" header="0.3" footer="0.3"/>
  <pageSetup scale="44"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38"/>
  <sheetViews>
    <sheetView zoomScale="70" zoomScaleNormal="70" workbookViewId="0">
      <selection activeCell="R19" sqref="R19"/>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2190</v>
      </c>
      <c r="F1" s="6" t="s">
        <v>2191</v>
      </c>
      <c r="G1" s="6" t="s">
        <v>2192</v>
      </c>
      <c r="H1" s="6" t="s">
        <v>2193</v>
      </c>
      <c r="I1" s="6" t="s">
        <v>2194</v>
      </c>
      <c r="J1" s="6" t="s">
        <v>2195</v>
      </c>
      <c r="K1" s="6" t="s">
        <v>2196</v>
      </c>
      <c r="L1" s="6" t="s">
        <v>2197</v>
      </c>
      <c r="M1" s="6" t="s">
        <v>2198</v>
      </c>
      <c r="N1" s="6" t="s">
        <v>2199</v>
      </c>
      <c r="O1" s="6" t="s">
        <v>2200</v>
      </c>
      <c r="P1" s="6" t="s">
        <v>2201</v>
      </c>
      <c r="Q1" s="6" t="s">
        <v>2202</v>
      </c>
      <c r="R1" s="6" t="s">
        <v>2203</v>
      </c>
      <c r="S1" s="6" t="s">
        <v>2204</v>
      </c>
      <c r="T1" s="6" t="s">
        <v>2205</v>
      </c>
      <c r="U1" s="6" t="s">
        <v>2206</v>
      </c>
      <c r="V1" s="6" t="s">
        <v>2207</v>
      </c>
      <c r="W1" s="6" t="s">
        <v>2208</v>
      </c>
      <c r="X1" s="6" t="s">
        <v>2209</v>
      </c>
      <c r="Y1" s="6" t="s">
        <v>2210</v>
      </c>
      <c r="Z1" s="6" t="s">
        <v>2211</v>
      </c>
      <c r="AA1" s="6" t="s">
        <v>2212</v>
      </c>
      <c r="AB1" s="6" t="s">
        <v>2213</v>
      </c>
      <c r="AC1" s="6" t="s">
        <v>2214</v>
      </c>
      <c r="AD1" s="6" t="s">
        <v>2215</v>
      </c>
      <c r="AE1" s="6" t="s">
        <v>2216</v>
      </c>
      <c r="AF1" s="6" t="s">
        <v>2217</v>
      </c>
      <c r="AG1" s="6" t="s">
        <v>2218</v>
      </c>
    </row>
    <row r="2" spans="1:40" x14ac:dyDescent="0.35">
      <c r="A2" s="93" t="s">
        <v>3431</v>
      </c>
    </row>
    <row r="3" spans="1:40" x14ac:dyDescent="0.35">
      <c r="A3" s="10" t="s">
        <v>2184</v>
      </c>
    </row>
    <row r="4" spans="1:40" x14ac:dyDescent="0.35">
      <c r="D4" s="55"/>
    </row>
    <row r="5" spans="1:40" x14ac:dyDescent="0.35">
      <c r="A5" s="4" t="s">
        <v>31</v>
      </c>
      <c r="B5" s="4" t="s">
        <v>141</v>
      </c>
      <c r="C5" s="4" t="s">
        <v>32</v>
      </c>
      <c r="D5" s="55"/>
      <c r="E5" s="7" cm="1">
        <f t="array" aca="1" ref="E5" ca="1">IFERROR(MEDIAN(IF($C7:$C207=$A5,E7:E207)),"MC")</f>
        <v>1250</v>
      </c>
      <c r="F5" s="7" cm="1">
        <f t="array" aca="1" ref="F5" ca="1">IFERROR(MEDIAN(IF($C7:$C207=$A5,F7:F207)),"MC")</f>
        <v>2000</v>
      </c>
      <c r="G5" s="7" cm="1">
        <f t="array" aca="1" ref="G5" ca="1">IFERROR(MEDIAN(IF($C7:$C207=$A5,G7:G207)),"MC")</f>
        <v>2375</v>
      </c>
      <c r="H5" s="7" cm="1">
        <f t="array" aca="1" ref="H5" ca="1">IFERROR(MEDIAN(IF($C7:$C207=$A5,H7:H207)),"MC")</f>
        <v>500</v>
      </c>
      <c r="I5" s="7" cm="1">
        <f t="array" aca="1" ref="I5" ca="1">IFERROR(MEDIAN(IF($C7:$C207=$A5,I7:I207)),"MC")</f>
        <v>300</v>
      </c>
      <c r="J5" s="7" cm="1">
        <f t="array" aca="1" ref="J5" ca="1">IFERROR(MEDIAN(IF($C7:$C207=$A5,J7:J207)),"MC")</f>
        <v>5000</v>
      </c>
      <c r="K5" s="7" cm="1">
        <f t="array" aca="1" ref="K5" ca="1">IFERROR(MEDIAN(IF($C7:$C207=$A5,K7:K207)),"MC")</f>
        <v>10000</v>
      </c>
      <c r="L5" s="7" cm="1">
        <f t="array" aca="1" ref="L5" ca="1">IFERROR(MEDIAN(IF($C7:$C207=$A5,L7:L207)),"MC")</f>
        <v>1400</v>
      </c>
      <c r="M5" s="7" cm="1">
        <f t="array" aca="1" ref="M5" ca="1">IFERROR(MEDIAN(IF($C7:$C207=$A5,M7:M207)),"MC")</f>
        <v>2125</v>
      </c>
      <c r="N5" s="7" cm="1">
        <f t="array" aca="1" ref="N5" ca="1">IFERROR(MEDIAN(IF($C7:$C207=$A5,N7:N207)),"MC")</f>
        <v>7875</v>
      </c>
      <c r="O5" s="7" cm="1">
        <f t="array" aca="1" ref="O5" ca="1">IFERROR(MEDIAN(IF($C7:$C207=$A5,O7:O207)),"MC")</f>
        <v>100</v>
      </c>
      <c r="P5" s="7" t="str" cm="1">
        <f t="array" aca="1" ref="P5" ca="1">IFERROR(MEDIAN(IF($C7:$C207=$A5,P7:P207)),"MC")</f>
        <v>MC</v>
      </c>
      <c r="Q5" s="7" cm="1">
        <f t="array" aca="1" ref="Q5" ca="1">IFERROR(MEDIAN(IF($C7:$C207=$A5,Q7:Q207)),"MC")</f>
        <v>27750</v>
      </c>
      <c r="R5" s="7" cm="1">
        <f t="array" aca="1" ref="R5" ca="1">IFERROR(MEDIAN(IF($C7:$C207=$A5,R7:R207)),"MC")</f>
        <v>35000</v>
      </c>
      <c r="S5" s="7" cm="1">
        <f t="array" aca="1" ref="S5" ca="1">IFERROR(MEDIAN(IF($C7:$C207=$A5,S7:S207)),"MC")</f>
        <v>7000</v>
      </c>
      <c r="T5" s="7" cm="1">
        <f t="array" aca="1" ref="T5" ca="1">IFERROR(MEDIAN(IF($C7:$C207=$A5,T7:T207)),"MC")</f>
        <v>5250</v>
      </c>
      <c r="U5" s="7" cm="1">
        <f t="array" aca="1" ref="U5" ca="1">IFERROR(MEDIAN(IF($C7:$C207=$A5,U7:U207)),"MC")</f>
        <v>500</v>
      </c>
      <c r="V5" s="7" cm="1">
        <f t="array" aca="1" ref="V5" ca="1">IFERROR(MEDIAN(IF($C7:$C207=$A5,V7:V207)),"MC")</f>
        <v>150</v>
      </c>
      <c r="W5" s="7" cm="1">
        <f t="array" aca="1" ref="W5" ca="1">IFERROR(MEDIAN(IF($C7:$C207=$A5,W7:W207)),"MC")</f>
        <v>450</v>
      </c>
      <c r="X5" s="7" cm="1">
        <f t="array" aca="1" ref="X5" ca="1">IFERROR(MEDIAN(IF($C7:$C207=$A5,X7:X207)),"MC")</f>
        <v>750</v>
      </c>
      <c r="Y5" s="7" cm="1">
        <f t="array" aca="1" ref="Y5" ca="1">IFERROR(MEDIAN(IF($C7:$C207=$A5,Y7:Y207)),"MC")</f>
        <v>1600</v>
      </c>
      <c r="Z5" s="7" cm="1">
        <f t="array" aca="1" ref="Z5" ca="1">IFERROR(MEDIAN(IF($C7:$C207=$A5,Z7:Z207)),"MC")</f>
        <v>2000</v>
      </c>
      <c r="AA5" s="7" cm="1">
        <f t="array" aca="1" ref="AA5" ca="1">IFERROR(MEDIAN(IF($C7:$C207=$A5,AA7:AA207)),"MC")</f>
        <v>3250</v>
      </c>
      <c r="AB5" s="7" cm="1">
        <f t="array" aca="1" ref="AB5" ca="1">IFERROR(MEDIAN(IF($C7:$C207=$A5,AB7:AB207)),"MC")</f>
        <v>2500</v>
      </c>
      <c r="AC5" s="7" cm="1">
        <f t="array" aca="1" ref="AC5" ca="1">IFERROR(MEDIAN(IF($C7:$C207=$A5,AC7:AC207)),"MC")</f>
        <v>2750</v>
      </c>
      <c r="AD5" s="7" cm="1">
        <f t="array" aca="1" ref="AD5" ca="1">IFERROR(MEDIAN(IF($C7:$C207=$A5,AD7:AD207)),"MC")</f>
        <v>1500</v>
      </c>
      <c r="AE5" s="7" cm="1">
        <f t="array" aca="1" ref="AE5" ca="1">IFERROR(MEDIAN(IF($C7:$C207=$A5,AE7:AE207)),"MC")</f>
        <v>3000</v>
      </c>
      <c r="AF5" s="7" cm="1">
        <f t="array" aca="1" ref="AF5" ca="1">IFERROR(MEDIAN(IF($C7:$C207=$A5,AF7:AF207)),"MC")</f>
        <v>275</v>
      </c>
      <c r="AG5" s="7" cm="1">
        <f t="array" aca="1" ref="AG5" ca="1">IFERROR(MEDIAN(IF($C7:$C207=$A5,AG7:AG207)),"MC")</f>
        <v>500</v>
      </c>
    </row>
    <row r="6" spans="1:40" x14ac:dyDescent="0.35">
      <c r="C6" s="92">
        <v>45352</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tr">
        <f>IF(COUNTIF(Données_nettoyées!$O$1:$O$500,$B9)&gt;0,"OUI","NON")</f>
        <v>OUI</v>
      </c>
      <c r="E9" s="7" cm="1">
        <f t="array" aca="1" ref="E9" ca="1">IF($D9="NON","-",IFERROR(MEDIAN(IF(Données_nettoyées!$O$1:$O$500=$B9,IF(INDIRECT($A$1&amp;E$1)&gt;0,IF(COUNTIFS(Données_nettoyées!$O$1:$O$500,$B9,INDIRECT($A$1&amp;E$1),"&gt;0")&gt;2,INDIRECT($A$1&amp;E$1))))),"MC"))</f>
        <v>1050</v>
      </c>
      <c r="F9" s="7" t="str" cm="1">
        <f t="array" aca="1" ref="F9" ca="1">IF($D9="NON","-",IFERROR(MEDIAN(IF(Données_nettoyées!$O$1:$O$500=$B9,IF(INDIRECT($A$1&amp;F$1)&gt;0,IF(COUNTIFS(Données_nettoyées!$O$1:$O$500,$B9,INDIRECT($A$1&amp;F$1),"&gt;0")&gt;2,INDIRECT($A$1&amp;F$1))))),"MC"))</f>
        <v>MC</v>
      </c>
      <c r="G9" s="7" t="str" cm="1">
        <f t="array" aca="1" ref="G9" ca="1">IF($D9="NON","-",IFERROR(MEDIAN(IF(Données_nettoyées!$O$1:$O$500=$B9,IF(INDIRECT($A$1&amp;G$1)&gt;0,IF(COUNTIFS(Données_nettoyées!$O$1:$O$500,$B9,INDIRECT($A$1&amp;G$1),"&gt;0")&gt;2,INDIRECT($A$1&amp;G$1))))),"MC"))</f>
        <v>MC</v>
      </c>
      <c r="H9" s="7" cm="1">
        <f t="array" aca="1" ref="H9" ca="1">IF($D9="NON","-",IFERROR(MEDIAN(IF(Données_nettoyées!$O$1:$O$500=$B9,IF(INDIRECT($A$1&amp;H$1)&gt;0,IF(COUNTIFS(Données_nettoyées!$O$1:$O$500,$B9,INDIRECT($A$1&amp;H$1),"&gt;0")&gt;2,INDIRECT($A$1&amp;H$1))))),"MC"))</f>
        <v>475</v>
      </c>
      <c r="I9" s="7" cm="1">
        <f t="array" aca="1" ref="I9" ca="1">IF($D9="NON","-",IFERROR(MEDIAN(IF(Données_nettoyées!$O$1:$O$500=$B9,IF(INDIRECT($A$1&amp;I$1)&gt;0,IF(COUNTIFS(Données_nettoyées!$O$1:$O$500,$B9,INDIRECT($A$1&amp;I$1),"&gt;0")&gt;2,INDIRECT($A$1&amp;I$1))))),"MC"))</f>
        <v>300</v>
      </c>
      <c r="J9" s="7" cm="1">
        <f t="array" aca="1" ref="J9" ca="1">IF($D9="NON","-",IFERROR(MEDIAN(IF(Données_nettoyées!$O$1:$O$500=$B9,IF(INDIRECT($A$1&amp;J$1)&gt;0,IF(COUNTIFS(Données_nettoyées!$O$1:$O$500,$B9,INDIRECT($A$1&amp;J$1),"&gt;0")&gt;2,INDIRECT($A$1&amp;J$1))))),"MC"))</f>
        <v>5000</v>
      </c>
      <c r="K9" s="7" t="str" cm="1">
        <f t="array" aca="1" ref="K9" ca="1">IF($D9="NON","-",IFERROR(MEDIAN(IF(Données_nettoyées!$O$1:$O$500=$B9,IF(INDIRECT($A$1&amp;K$1)&gt;0,IF(COUNTIFS(Données_nettoyées!$O$1:$O$500,$B9,INDIRECT($A$1&amp;K$1),"&gt;0")&gt;2,INDIRECT($A$1&amp;K$1))))),"MC"))</f>
        <v>MC</v>
      </c>
      <c r="L9" s="7" cm="1">
        <f t="array" aca="1" ref="L9" ca="1">IF($D9="NON","-",IFERROR(MEDIAN(IF(Données_nettoyées!$O$1:$O$500=$B9,IF(INDIRECT($A$1&amp;L$1)&gt;0,IF(COUNTIFS(Données_nettoyées!$O$1:$O$500,$B9,INDIRECT($A$1&amp;L$1),"&gt;0")&gt;2,INDIRECT($A$1&amp;L$1))))),"MC"))</f>
        <v>1500</v>
      </c>
      <c r="M9" s="7" cm="1">
        <f t="array" aca="1" ref="M9" ca="1">IF($D9="NON","-",IFERROR(MEDIAN(IF(Données_nettoyées!$O$1:$O$500=$B9,IF(INDIRECT($A$1&amp;M$1)&gt;0,IF(COUNTIFS(Données_nettoyées!$O$1:$O$500,$B9,INDIRECT($A$1&amp;M$1),"&gt;0")&gt;2,INDIRECT($A$1&amp;M$1))))),"MC"))</f>
        <v>2125</v>
      </c>
      <c r="N9" s="7" cm="1">
        <f t="array" aca="1" ref="N9" ca="1">IF($D9="NON","-",IFERROR(MEDIAN(IF(Données_nettoyées!$O$1:$O$500=$B9,IF(INDIRECT($A$1&amp;N$1)&gt;0,IF(COUNTIFS(Données_nettoyées!$O$1:$O$500,$B9,INDIRECT($A$1&amp;N$1),"&gt;0")&gt;2,INDIRECT($A$1&amp;N$1))))),"MC"))</f>
        <v>4750</v>
      </c>
      <c r="O9" s="7" cm="1">
        <f t="array" aca="1" ref="O9" ca="1">IF($D9="NON","-",IFERROR(MEDIAN(IF(Données_nettoyées!$O$1:$O$500=$B9,IF(INDIRECT($A$1&amp;O$1)&gt;0,IF(COUNTIFS(Données_nettoyées!$O$1:$O$500,$B9,INDIRECT($A$1&amp;O$1),"&gt;0")&gt;2,INDIRECT($A$1&amp;O$1))))),"MC"))</f>
        <v>100</v>
      </c>
      <c r="P9" s="7" t="str" cm="1">
        <f t="array" aca="1" ref="P9" ca="1">IF($D9="NON","-",IFERROR(MEDIAN(IF(Données_nettoyées!$O$1:$O$500=$B9,IF(INDIRECT($A$1&amp;P$1)&gt;0,IF(COUNTIFS(Données_nettoyées!$O$1:$O$500,$B9,INDIRECT($A$1&amp;P$1),"&gt;0")&gt;2,INDIRECT($A$1&amp;P$1))))),"MC"))</f>
        <v>MC</v>
      </c>
      <c r="Q9" s="7" cm="1">
        <f t="array" aca="1" ref="Q9" ca="1">IF($D9="NON","-",IFERROR(MEDIAN(IF(Données_nettoyées!$O$1:$O$500=$B9,IF(INDIRECT($A$1&amp;Q$1)&gt;0,IF(COUNTIFS(Données_nettoyées!$O$1:$O$500,$B9,INDIRECT($A$1&amp;Q$1),"&gt;0")&gt;2,INDIRECT($A$1&amp;Q$1))))),"MC"))</f>
        <v>27750</v>
      </c>
      <c r="R9" s="7" cm="1">
        <f t="array" aca="1" ref="R9" ca="1">IF($D9="NON","-",IFERROR(MEDIAN(IF(Données_nettoyées!$O$1:$O$500=$B9,IF(INDIRECT($A$1&amp;R$1)&gt;0,IF(COUNTIFS(Données_nettoyées!$O$1:$O$500,$B9,INDIRECT($A$1&amp;R$1),"&gt;0")&gt;2,INDIRECT($A$1&amp;R$1))))),"MC"))</f>
        <v>33750</v>
      </c>
      <c r="S9" s="7" cm="1">
        <f t="array" aca="1" ref="S9" ca="1">IF($D9="NON","-",IFERROR(MEDIAN(IF(Données_nettoyées!$O$1:$O$500=$B9,IF(INDIRECT($A$1&amp;S$1)&gt;0,IF(COUNTIFS(Données_nettoyées!$O$1:$O$500,$B9,INDIRECT($A$1&amp;S$1),"&gt;0")&gt;2,INDIRECT($A$1&amp;S$1))))),"MC"))</f>
        <v>7000</v>
      </c>
      <c r="T9" s="7" cm="1">
        <f t="array" aca="1" ref="T9" ca="1">IF($D9="NON","-",IFERROR(MEDIAN(IF(Données_nettoyées!$O$1:$O$500=$B9,IF(INDIRECT($A$1&amp;T$1)&gt;0,IF(COUNTIFS(Données_nettoyées!$O$1:$O$500,$B9,INDIRECT($A$1&amp;T$1),"&gt;0")&gt;2,INDIRECT($A$1&amp;T$1))))),"MC"))</f>
        <v>5750</v>
      </c>
      <c r="U9" s="7" cm="1">
        <f t="array" aca="1" ref="U9" ca="1">IF($D9="NON","-",IFERROR(MEDIAN(IF(Données_nettoyées!$O$1:$O$500=$B9,IF(INDIRECT($A$1&amp;U$1)&gt;0,IF(COUNTIFS(Données_nettoyées!$O$1:$O$500,$B9,INDIRECT($A$1&amp;U$1),"&gt;0")&gt;2,INDIRECT($A$1&amp;U$1))))),"MC"))</f>
        <v>450</v>
      </c>
      <c r="V9" s="7" cm="1">
        <f t="array" aca="1" ref="V9" ca="1">IF($D9="NON","-",IFERROR(MEDIAN(IF(Données_nettoyées!$O$1:$O$500=$B9,IF(INDIRECT($A$1&amp;V$1)&gt;0,IF(COUNTIFS(Données_nettoyées!$O$1:$O$500,$B9,INDIRECT($A$1&amp;V$1),"&gt;0")&gt;2,INDIRECT($A$1&amp;V$1))))),"MC"))</f>
        <v>125</v>
      </c>
      <c r="W9" s="7" cm="1">
        <f t="array" aca="1" ref="W9" ca="1">IF($D9="NON","-",IFERROR(MEDIAN(IF(Données_nettoyées!$O$1:$O$500=$B9,IF(INDIRECT($A$1&amp;W$1)&gt;0,IF(COUNTIFS(Données_nettoyées!$O$1:$O$500,$B9,INDIRECT($A$1&amp;W$1),"&gt;0")&gt;2,INDIRECT($A$1&amp;W$1))))),"MC"))</f>
        <v>625</v>
      </c>
      <c r="X9" s="7" cm="1">
        <f t="array" aca="1" ref="X9" ca="1">IF($D9="NON","-",IFERROR(MEDIAN(IF(Données_nettoyées!$O$1:$O$500=$B9,IF(INDIRECT($A$1&amp;X$1)&gt;0,IF(COUNTIFS(Données_nettoyées!$O$1:$O$500,$B9,INDIRECT($A$1&amp;X$1),"&gt;0")&gt;2,INDIRECT($A$1&amp;X$1))))),"MC"))</f>
        <v>750</v>
      </c>
      <c r="Y9" s="7" cm="1">
        <f t="array" aca="1" ref="Y9" ca="1">IF($D9="NON","-",IFERROR(MEDIAN(IF(Données_nettoyées!$O$1:$O$500=$B9,IF(INDIRECT($A$1&amp;Y$1)&gt;0,IF(COUNTIFS(Données_nettoyées!$O$1:$O$500,$B9,INDIRECT($A$1&amp;Y$1),"&gt;0")&gt;2,INDIRECT($A$1&amp;Y$1))))),"MC"))</f>
        <v>1000</v>
      </c>
      <c r="Z9" s="7" cm="1">
        <f t="array" aca="1" ref="Z9" ca="1">IF($D9="NON","-",IFERROR(MEDIAN(IF(Données_nettoyées!$O$1:$O$500=$B9,IF(INDIRECT($A$1&amp;Z$1)&gt;0,IF(COUNTIFS(Données_nettoyées!$O$1:$O$500,$B9,INDIRECT($A$1&amp;Z$1),"&gt;0")&gt;2,INDIRECT($A$1&amp;Z$1))))),"MC"))</f>
        <v>2000</v>
      </c>
      <c r="AA9" s="7" cm="1">
        <f t="array" aca="1" ref="AA9" ca="1">IF($D9="NON","-",IFERROR(MEDIAN(IF(Données_nettoyées!$O$1:$O$500=$B9,IF(INDIRECT($A$1&amp;AA$1)&gt;0,IF(COUNTIFS(Données_nettoyées!$O$1:$O$500,$B9,INDIRECT($A$1&amp;AA$1),"&gt;0")&gt;2,INDIRECT($A$1&amp;AA$1))))),"MC"))</f>
        <v>3000</v>
      </c>
      <c r="AB9" s="7" cm="1">
        <f t="array" aca="1" ref="AB9" ca="1">IF($D9="NON","-",IFERROR(MEDIAN(IF(Données_nettoyées!$O$1:$O$500=$B9,IF(INDIRECT($A$1&amp;AB$1)&gt;0,IF(COUNTIFS(Données_nettoyées!$O$1:$O$500,$B9,INDIRECT($A$1&amp;AB$1),"&gt;0")&gt;2,INDIRECT($A$1&amp;AB$1))))),"MC"))</f>
        <v>2500</v>
      </c>
      <c r="AC9" s="7" cm="1">
        <f t="array" aca="1" ref="AC9" ca="1">IF($D9="NON","-",IFERROR(MEDIAN(IF(Données_nettoyées!$O$1:$O$500=$B9,IF(INDIRECT($A$1&amp;AC$1)&gt;0,IF(COUNTIFS(Données_nettoyées!$O$1:$O$500,$B9,INDIRECT($A$1&amp;AC$1),"&gt;0")&gt;2,INDIRECT($A$1&amp;AC$1))))),"MC"))</f>
        <v>2500</v>
      </c>
      <c r="AD9" s="7" cm="1">
        <f t="array" aca="1" ref="AD9" ca="1">IF($D9="NON","-",IFERROR(MEDIAN(IF(Données_nettoyées!$O$1:$O$500=$B9,IF(INDIRECT($A$1&amp;AD$1)&gt;0,IF(COUNTIFS(Données_nettoyées!$O$1:$O$500,$B9,INDIRECT($A$1&amp;AD$1),"&gt;0")&gt;2,INDIRECT($A$1&amp;AD$1))))),"MC"))</f>
        <v>1500</v>
      </c>
      <c r="AE9" s="7" cm="1">
        <f t="array" aca="1" ref="AE9" ca="1">IF($D9="NON","-",IFERROR(MEDIAN(IF(Données_nettoyées!$O$1:$O$500=$B9,IF(INDIRECT($A$1&amp;AE$1)&gt;0,IF(COUNTIFS(Données_nettoyées!$O$1:$O$500,$B9,INDIRECT($A$1&amp;AE$1),"&gt;0")&gt;2,INDIRECT($A$1&amp;AE$1))))),"MC"))</f>
        <v>3000</v>
      </c>
      <c r="AF9" s="7" cm="1">
        <f t="array" aca="1" ref="AF9" ca="1">IF($D9="NON","-",IFERROR(MEDIAN(IF(Données_nettoyées!$O$1:$O$500=$B9,IF(INDIRECT($A$1&amp;AF$1)&gt;0,IF(COUNTIFS(Données_nettoyées!$O$1:$O$500,$B9,INDIRECT($A$1&amp;AF$1),"&gt;0")&gt;2,INDIRECT($A$1&amp;AF$1))))),"MC"))</f>
        <v>250</v>
      </c>
      <c r="AG9" s="7" cm="1">
        <f t="array" aca="1" ref="AG9" ca="1">IF($D9="NON","-",IFERROR(MEDIAN(IF(Données_nettoyées!$O$1:$O$500=$B9,IF(INDIRECT($A$1&amp;AG$1)&gt;0,IF(COUNTIFS(Données_nettoyées!$O$1:$O$500,$B9,INDIRECT($A$1&amp;AG$1),"&gt;0")&gt;2,INDIRECT($A$1&amp;AG$1))))),"MC"))</f>
        <v>200</v>
      </c>
      <c r="AI9" s="5">
        <f ca="1">COUNTIF(E9:AG9,"MC")+COUNTIF(E9:AG9,"-")</f>
        <v>4</v>
      </c>
      <c r="AJ9" s="5"/>
      <c r="AK9" s="5"/>
      <c r="AL9" s="5"/>
      <c r="AM9" s="5"/>
      <c r="AN9" s="5"/>
    </row>
    <row r="10" spans="1:40" x14ac:dyDescent="0.35">
      <c r="A10" s="4" t="s">
        <v>64</v>
      </c>
      <c r="B10" s="4" t="s">
        <v>65</v>
      </c>
      <c r="C10" s="4" t="s">
        <v>66</v>
      </c>
      <c r="E10" s="7" cm="1">
        <f t="array" aca="1" ref="E10" ca="1">IF(ISERROR(ABS(E9)),"",IFERROR(MIN(IF(Données_nettoyées!$O$1:$O$500=$B10,IF(INDIRECT($A$1&amp;E$1)&gt;0,IF(COUNTIFS(Données_nettoyées!$O$1:$O$500,$B10,INDIRECT($A$1&amp;E$1),"&gt;0")&gt;2,INDIRECT($A$1&amp;E$1))))),"MC"))</f>
        <v>1000</v>
      </c>
      <c r="F10" s="7" t="str" cm="1">
        <f t="array" aca="1" ref="F10" ca="1">IF(ISERROR(ABS(F9)),"",IFERROR(MIN(IF(Données_nettoyées!$O$1:$O$500=$B10,IF(INDIRECT($A$1&amp;F$1)&gt;0,IF(COUNTIFS(Données_nettoyées!$O$1:$O$500,$B10,INDIRECT($A$1&amp;F$1),"&gt;0")&gt;2,INDIRECT($A$1&amp;F$1))))),"MC"))</f>
        <v/>
      </c>
      <c r="G10" s="7" t="str" cm="1">
        <f t="array" aca="1" ref="G10" ca="1">IF(ISERROR(ABS(G9)),"",IFERROR(MIN(IF(Données_nettoyées!$O$1:$O$500=$B10,IF(INDIRECT($A$1&amp;G$1)&gt;0,IF(COUNTIFS(Données_nettoyées!$O$1:$O$500,$B10,INDIRECT($A$1&amp;G$1),"&gt;0")&gt;2,INDIRECT($A$1&amp;G$1))))),"MC"))</f>
        <v/>
      </c>
      <c r="H10" s="7" cm="1">
        <f t="array" aca="1" ref="H10" ca="1">IF(ISERROR(ABS(H9)),"",IFERROR(MIN(IF(Données_nettoyées!$O$1:$O$500=$B10,IF(INDIRECT($A$1&amp;H$1)&gt;0,IF(COUNTIFS(Données_nettoyées!$O$1:$O$500,$B10,INDIRECT($A$1&amp;H$1),"&gt;0")&gt;2,INDIRECT($A$1&amp;H$1))))),"MC"))</f>
        <v>300</v>
      </c>
      <c r="I10" s="7" cm="1">
        <f t="array" aca="1" ref="I10" ca="1">IF(ISERROR(ABS(I9)),"",IFERROR(MIN(IF(Données_nettoyées!$O$1:$O$500=$B10,IF(INDIRECT($A$1&amp;I$1)&gt;0,IF(COUNTIFS(Données_nettoyées!$O$1:$O$500,$B10,INDIRECT($A$1&amp;I$1),"&gt;0")&gt;2,INDIRECT($A$1&amp;I$1))))),"MC"))</f>
        <v>300</v>
      </c>
      <c r="J10" s="7" cm="1">
        <f t="array" aca="1" ref="J10" ca="1">IF(ISERROR(ABS(J9)),"",IFERROR(MIN(IF(Données_nettoyées!$O$1:$O$500=$B10,IF(INDIRECT($A$1&amp;J$1)&gt;0,IF(COUNTIFS(Données_nettoyées!$O$1:$O$500,$B10,INDIRECT($A$1&amp;J$1),"&gt;0")&gt;2,INDIRECT($A$1&amp;J$1))))),"MC"))</f>
        <v>4500</v>
      </c>
      <c r="K10" s="7" t="str" cm="1">
        <f t="array" aca="1" ref="K10" ca="1">IF(ISERROR(ABS(K9)),"",IFERROR(MIN(IF(Données_nettoyées!$O$1:$O$500=$B10,IF(INDIRECT($A$1&amp;K$1)&gt;0,IF(COUNTIFS(Données_nettoyées!$O$1:$O$500,$B10,INDIRECT($A$1&amp;K$1),"&gt;0")&gt;2,INDIRECT($A$1&amp;K$1))))),"MC"))</f>
        <v/>
      </c>
      <c r="L10" s="7" cm="1">
        <f t="array" aca="1" ref="L10" ca="1">IF(ISERROR(ABS(L9)),"",IFERROR(MIN(IF(Données_nettoyées!$O$1:$O$500=$B10,IF(INDIRECT($A$1&amp;L$1)&gt;0,IF(COUNTIFS(Données_nettoyées!$O$1:$O$500,$B10,INDIRECT($A$1&amp;L$1),"&gt;0")&gt;2,INDIRECT($A$1&amp;L$1))))),"MC"))</f>
        <v>1250</v>
      </c>
      <c r="M10" s="7" cm="1">
        <f t="array" aca="1" ref="M10" ca="1">IF(ISERROR(ABS(M9)),"",IFERROR(MIN(IF(Données_nettoyées!$O$1:$O$500=$B10,IF(INDIRECT($A$1&amp;M$1)&gt;0,IF(COUNTIFS(Données_nettoyées!$O$1:$O$500,$B10,INDIRECT($A$1&amp;M$1),"&gt;0")&gt;2,INDIRECT($A$1&amp;M$1))))),"MC"))</f>
        <v>2000</v>
      </c>
      <c r="N10" s="7" cm="1">
        <f t="array" aca="1" ref="N10" ca="1">IF(ISERROR(ABS(N9)),"",IFERROR(MIN(IF(Données_nettoyées!$O$1:$O$500=$B10,IF(INDIRECT($A$1&amp;N$1)&gt;0,IF(COUNTIFS(Données_nettoyées!$O$1:$O$500,$B10,INDIRECT($A$1&amp;N$1),"&gt;0")&gt;2,INDIRECT($A$1&amp;N$1))))),"MC"))</f>
        <v>4500</v>
      </c>
      <c r="O10" s="7" cm="1">
        <f t="array" aca="1" ref="O10" ca="1">IF(ISERROR(ABS(O9)),"",IFERROR(MIN(IF(Données_nettoyées!$O$1:$O$500=$B10,IF(INDIRECT($A$1&amp;O$1)&gt;0,IF(COUNTIFS(Données_nettoyées!$O$1:$O$500,$B10,INDIRECT($A$1&amp;O$1),"&gt;0")&gt;2,INDIRECT($A$1&amp;O$1))))),"MC"))</f>
        <v>100</v>
      </c>
      <c r="P10" s="7" t="str" cm="1">
        <f t="array" aca="1" ref="P10" ca="1">IF(ISERROR(ABS(P9)),"",IFERROR(MIN(IF(Données_nettoyées!$O$1:$O$500=$B10,IF(INDIRECT($A$1&amp;P$1)&gt;0,IF(COUNTIFS(Données_nettoyées!$O$1:$O$500,$B10,INDIRECT($A$1&amp;P$1),"&gt;0")&gt;2,INDIRECT($A$1&amp;P$1))))),"MC"))</f>
        <v/>
      </c>
      <c r="Q10" s="7" cm="1">
        <f t="array" aca="1" ref="Q10" ca="1">IF(ISERROR(ABS(Q9)),"",IFERROR(MIN(IF(Données_nettoyées!$O$1:$O$500=$B10,IF(INDIRECT($A$1&amp;Q$1)&gt;0,IF(COUNTIFS(Données_nettoyées!$O$1:$O$500,$B10,INDIRECT($A$1&amp;Q$1),"&gt;0")&gt;2,INDIRECT($A$1&amp;Q$1))))),"MC"))</f>
        <v>25000</v>
      </c>
      <c r="R10" s="7" cm="1">
        <f t="array" aca="1" ref="R10" ca="1">IF(ISERROR(ABS(R9)),"",IFERROR(MIN(IF(Données_nettoyées!$O$1:$O$500=$B10,IF(INDIRECT($A$1&amp;R$1)&gt;0,IF(COUNTIFS(Données_nettoyées!$O$1:$O$500,$B10,INDIRECT($A$1&amp;R$1),"&gt;0")&gt;2,INDIRECT($A$1&amp;R$1))))),"MC"))</f>
        <v>32500</v>
      </c>
      <c r="S10" s="7" cm="1">
        <f t="array" aca="1" ref="S10" ca="1">IF(ISERROR(ABS(S9)),"",IFERROR(MIN(IF(Données_nettoyées!$O$1:$O$500=$B10,IF(INDIRECT($A$1&amp;S$1)&gt;0,IF(COUNTIFS(Données_nettoyées!$O$1:$O$500,$B10,INDIRECT($A$1&amp;S$1),"&gt;0")&gt;2,INDIRECT($A$1&amp;S$1))))),"MC"))</f>
        <v>7000</v>
      </c>
      <c r="T10" s="7" cm="1">
        <f t="array" aca="1" ref="T10" ca="1">IF(ISERROR(ABS(T9)),"",IFERROR(MIN(IF(Données_nettoyées!$O$1:$O$500=$B10,IF(INDIRECT($A$1&amp;T$1)&gt;0,IF(COUNTIFS(Données_nettoyées!$O$1:$O$500,$B10,INDIRECT($A$1&amp;T$1),"&gt;0")&gt;2,INDIRECT($A$1&amp;T$1))))),"MC"))</f>
        <v>5500</v>
      </c>
      <c r="U10" s="7" cm="1">
        <f t="array" aca="1" ref="U10" ca="1">IF(ISERROR(ABS(U9)),"",IFERROR(MIN(IF(Données_nettoyées!$O$1:$O$500=$B10,IF(INDIRECT($A$1&amp;U$1)&gt;0,IF(COUNTIFS(Données_nettoyées!$O$1:$O$500,$B10,INDIRECT($A$1&amp;U$1),"&gt;0")&gt;2,INDIRECT($A$1&amp;U$1))))),"MC"))</f>
        <v>400</v>
      </c>
      <c r="V10" s="7" cm="1">
        <f t="array" aca="1" ref="V10" ca="1">IF(ISERROR(ABS(V9)),"",IFERROR(MIN(IF(Données_nettoyées!$O$1:$O$500=$B10,IF(INDIRECT($A$1&amp;V$1)&gt;0,IF(COUNTIFS(Données_nettoyées!$O$1:$O$500,$B10,INDIRECT($A$1&amp;V$1),"&gt;0")&gt;2,INDIRECT($A$1&amp;V$1))))),"MC"))</f>
        <v>125</v>
      </c>
      <c r="W10" s="7" cm="1">
        <f t="array" aca="1" ref="W10" ca="1">IF(ISERROR(ABS(W9)),"",IFERROR(MIN(IF(Données_nettoyées!$O$1:$O$500=$B10,IF(INDIRECT($A$1&amp;W$1)&gt;0,IF(COUNTIFS(Données_nettoyées!$O$1:$O$500,$B10,INDIRECT($A$1&amp;W$1),"&gt;0")&gt;2,INDIRECT($A$1&amp;W$1))))),"MC"))</f>
        <v>550</v>
      </c>
      <c r="X10" s="7" cm="1">
        <f t="array" aca="1" ref="X10" ca="1">IF(ISERROR(ABS(X9)),"",IFERROR(MIN(IF(Données_nettoyées!$O$1:$O$500=$B10,IF(INDIRECT($A$1&amp;X$1)&gt;0,IF(COUNTIFS(Données_nettoyées!$O$1:$O$500,$B10,INDIRECT($A$1&amp;X$1),"&gt;0")&gt;2,INDIRECT($A$1&amp;X$1))))),"MC"))</f>
        <v>750</v>
      </c>
      <c r="Y10" s="7" cm="1">
        <f t="array" aca="1" ref="Y10" ca="1">IF(ISERROR(ABS(Y9)),"",IFERROR(MIN(IF(Données_nettoyées!$O$1:$O$500=$B10,IF(INDIRECT($A$1&amp;Y$1)&gt;0,IF(COUNTIFS(Données_nettoyées!$O$1:$O$500,$B10,INDIRECT($A$1&amp;Y$1),"&gt;0")&gt;2,INDIRECT($A$1&amp;Y$1))))),"MC"))</f>
        <v>1000</v>
      </c>
      <c r="Z10" s="7" cm="1">
        <f t="array" aca="1" ref="Z10" ca="1">IF(ISERROR(ABS(Z9)),"",IFERROR(MIN(IF(Données_nettoyées!$O$1:$O$500=$B10,IF(INDIRECT($A$1&amp;Z$1)&gt;0,IF(COUNTIFS(Données_nettoyées!$O$1:$O$500,$B10,INDIRECT($A$1&amp;Z$1),"&gt;0")&gt;2,INDIRECT($A$1&amp;Z$1))))),"MC"))</f>
        <v>1500</v>
      </c>
      <c r="AA10" s="7" cm="1">
        <f t="array" aca="1" ref="AA10" ca="1">IF(ISERROR(ABS(AA9)),"",IFERROR(MIN(IF(Données_nettoyées!$O$1:$O$500=$B10,IF(INDIRECT($A$1&amp;AA$1)&gt;0,IF(COUNTIFS(Données_nettoyées!$O$1:$O$500,$B10,INDIRECT($A$1&amp;AA$1),"&gt;0")&gt;2,INDIRECT($A$1&amp;AA$1))))),"MC"))</f>
        <v>3000</v>
      </c>
      <c r="AB10" s="7" cm="1">
        <f t="array" aca="1" ref="AB10" ca="1">IF(ISERROR(ABS(AB9)),"",IFERROR(MIN(IF(Données_nettoyées!$O$1:$O$500=$B10,IF(INDIRECT($A$1&amp;AB$1)&gt;0,IF(COUNTIFS(Données_nettoyées!$O$1:$O$500,$B10,INDIRECT($A$1&amp;AB$1),"&gt;0")&gt;2,INDIRECT($A$1&amp;AB$1))))),"MC"))</f>
        <v>2000</v>
      </c>
      <c r="AC10" s="7" cm="1">
        <f t="array" aca="1" ref="AC10" ca="1">IF(ISERROR(ABS(AC9)),"",IFERROR(MIN(IF(Données_nettoyées!$O$1:$O$500=$B10,IF(INDIRECT($A$1&amp;AC$1)&gt;0,IF(COUNTIFS(Données_nettoyées!$O$1:$O$500,$B10,INDIRECT($A$1&amp;AC$1),"&gt;0")&gt;2,INDIRECT($A$1&amp;AC$1))))),"MC"))</f>
        <v>2500</v>
      </c>
      <c r="AD10" s="7" cm="1">
        <f t="array" aca="1" ref="AD10" ca="1">IF(ISERROR(ABS(AD9)),"",IFERROR(MIN(IF(Données_nettoyées!$O$1:$O$500=$B10,IF(INDIRECT($A$1&amp;AD$1)&gt;0,IF(COUNTIFS(Données_nettoyées!$O$1:$O$500,$B10,INDIRECT($A$1&amp;AD$1),"&gt;0")&gt;2,INDIRECT($A$1&amp;AD$1))))),"MC"))</f>
        <v>1500</v>
      </c>
      <c r="AE10" s="7" cm="1">
        <f t="array" aca="1" ref="AE10" ca="1">IF(ISERROR(ABS(AE9)),"",IFERROR(MIN(IF(Données_nettoyées!$O$1:$O$500=$B10,IF(INDIRECT($A$1&amp;AE$1)&gt;0,IF(COUNTIFS(Données_nettoyées!$O$1:$O$500,$B10,INDIRECT($A$1&amp;AE$1),"&gt;0")&gt;2,INDIRECT($A$1&amp;AE$1))))),"MC"))</f>
        <v>3000</v>
      </c>
      <c r="AF10" s="7" cm="1">
        <f t="array" aca="1" ref="AF10" ca="1">IF(ISERROR(ABS(AF9)),"",IFERROR(MIN(IF(Données_nettoyées!$O$1:$O$500=$B10,IF(INDIRECT($A$1&amp;AF$1)&gt;0,IF(COUNTIFS(Données_nettoyées!$O$1:$O$500,$B10,INDIRECT($A$1&amp;AF$1),"&gt;0")&gt;2,INDIRECT($A$1&amp;AF$1))))),"MC"))</f>
        <v>250</v>
      </c>
      <c r="AG10" s="7" cm="1">
        <f t="array" aca="1" ref="AG10" ca="1">IF(ISERROR(ABS(AG9)),"",IFERROR(MIN(IF(Données_nettoyées!$O$1:$O$500=$B10,IF(INDIRECT($A$1&amp;AG$1)&gt;0,IF(COUNTIFS(Données_nettoyées!$O$1:$O$500,$B10,INDIRECT($A$1&amp;AG$1),"&gt;0")&gt;2,INDIRECT($A$1&amp;AG$1))))),"MC"))</f>
        <v>200</v>
      </c>
    </row>
    <row r="11" spans="1:40" x14ac:dyDescent="0.35">
      <c r="A11" s="4" t="s">
        <v>64</v>
      </c>
      <c r="B11" s="4" t="s">
        <v>65</v>
      </c>
      <c r="C11" s="4" t="s">
        <v>68</v>
      </c>
      <c r="E11" s="7" cm="1">
        <f t="array" aca="1" ref="E11" ca="1">IF(ISERROR(ABS(E9)),"",IFERROR(MAX(IF(Données_nettoyées!$O$1:$O$500=$B11,IF(INDIRECT($A$1&amp;E$1)&gt;0,IF(COUNTIFS(Données_nettoyées!$O$1:$O$500,$B11,INDIRECT($A$1&amp;E$1),"&gt;0")&gt;2,INDIRECT($A$1&amp;E$1))))),"MC"))</f>
        <v>1100</v>
      </c>
      <c r="F11" s="7" t="str" cm="1">
        <f t="array" aca="1" ref="F11" ca="1">IF(ISERROR(ABS(F9)),"",IFERROR(MAX(IF(Données_nettoyées!$O$1:$O$500=$B11,IF(INDIRECT($A$1&amp;F$1)&gt;0,IF(COUNTIFS(Données_nettoyées!$O$1:$O$500,$B11,INDIRECT($A$1&amp;F$1),"&gt;0")&gt;2,INDIRECT($A$1&amp;F$1))))),"MC"))</f>
        <v/>
      </c>
      <c r="G11" s="7" t="str" cm="1">
        <f t="array" aca="1" ref="G11" ca="1">IF(ISERROR(ABS(G9)),"",IFERROR(MAX(IF(Données_nettoyées!$O$1:$O$500=$B11,IF(INDIRECT($A$1&amp;G$1)&gt;0,IF(COUNTIFS(Données_nettoyées!$O$1:$O$500,$B11,INDIRECT($A$1&amp;G$1),"&gt;0")&gt;2,INDIRECT($A$1&amp;G$1))))),"MC"))</f>
        <v/>
      </c>
      <c r="H11" s="7" cm="1">
        <f t="array" aca="1" ref="H11" ca="1">IF(ISERROR(ABS(H9)),"",IFERROR(MAX(IF(Données_nettoyées!$O$1:$O$500=$B11,IF(INDIRECT($A$1&amp;H$1)&gt;0,IF(COUNTIFS(Données_nettoyées!$O$1:$O$500,$B11,INDIRECT($A$1&amp;H$1),"&gt;0")&gt;2,INDIRECT($A$1&amp;H$1))))),"MC"))</f>
        <v>500</v>
      </c>
      <c r="I11" s="7" cm="1">
        <f t="array" aca="1" ref="I11" ca="1">IF(ISERROR(ABS(I9)),"",IFERROR(MAX(IF(Données_nettoyées!$O$1:$O$500=$B11,IF(INDIRECT($A$1&amp;I$1)&gt;0,IF(COUNTIFS(Données_nettoyées!$O$1:$O$500,$B11,INDIRECT($A$1&amp;I$1),"&gt;0")&gt;2,INDIRECT($A$1&amp;I$1))))),"MC"))</f>
        <v>500</v>
      </c>
      <c r="J11" s="7" cm="1">
        <f t="array" aca="1" ref="J11" ca="1">IF(ISERROR(ABS(J9)),"",IFERROR(MAX(IF(Données_nettoyées!$O$1:$O$500=$B11,IF(INDIRECT($A$1&amp;J$1)&gt;0,IF(COUNTIFS(Données_nettoyées!$O$1:$O$500,$B11,INDIRECT($A$1&amp;J$1),"&gt;0")&gt;2,INDIRECT($A$1&amp;J$1))))),"MC"))</f>
        <v>5500</v>
      </c>
      <c r="K11" s="7" t="str" cm="1">
        <f t="array" aca="1" ref="K11" ca="1">IF(ISERROR(ABS(K9)),"",IFERROR(MAX(IF(Données_nettoyées!$O$1:$O$500=$B11,IF(INDIRECT($A$1&amp;K$1)&gt;0,IF(COUNTIFS(Données_nettoyées!$O$1:$O$500,$B11,INDIRECT($A$1&amp;K$1),"&gt;0")&gt;2,INDIRECT($A$1&amp;K$1))))),"MC"))</f>
        <v/>
      </c>
      <c r="L11" s="7" cm="1">
        <f t="array" aca="1" ref="L11" ca="1">IF(ISERROR(ABS(L9)),"",IFERROR(MAX(IF(Données_nettoyées!$O$1:$O$500=$B11,IF(INDIRECT($A$1&amp;L$1)&gt;0,IF(COUNTIFS(Données_nettoyées!$O$1:$O$500,$B11,INDIRECT($A$1&amp;L$1),"&gt;0")&gt;2,INDIRECT($A$1&amp;L$1))))),"MC"))</f>
        <v>1500</v>
      </c>
      <c r="M11" s="7" cm="1">
        <f t="array" aca="1" ref="M11" ca="1">IF(ISERROR(ABS(M9)),"",IFERROR(MAX(IF(Données_nettoyées!$O$1:$O$500=$B11,IF(INDIRECT($A$1&amp;M$1)&gt;0,IF(COUNTIFS(Données_nettoyées!$O$1:$O$500,$B11,INDIRECT($A$1&amp;M$1),"&gt;0")&gt;2,INDIRECT($A$1&amp;M$1))))),"MC"))</f>
        <v>2500</v>
      </c>
      <c r="N11" s="7" cm="1">
        <f t="array" aca="1" ref="N11" ca="1">IF(ISERROR(ABS(N9)),"",IFERROR(MAX(IF(Données_nettoyées!$O$1:$O$500=$B11,IF(INDIRECT($A$1&amp;N$1)&gt;0,IF(COUNTIFS(Données_nettoyées!$O$1:$O$500,$B11,INDIRECT($A$1&amp;N$1),"&gt;0")&gt;2,INDIRECT($A$1&amp;N$1))))),"MC"))</f>
        <v>5500</v>
      </c>
      <c r="O11" s="7" cm="1">
        <f t="array" aca="1" ref="O11" ca="1">IF(ISERROR(ABS(O9)),"",IFERROR(MAX(IF(Données_nettoyées!$O$1:$O$500=$B11,IF(INDIRECT($A$1&amp;O$1)&gt;0,IF(COUNTIFS(Données_nettoyées!$O$1:$O$500,$B11,INDIRECT($A$1&amp;O$1),"&gt;0")&gt;2,INDIRECT($A$1&amp;O$1))))),"MC"))</f>
        <v>100</v>
      </c>
      <c r="P11" s="7" t="str" cm="1">
        <f t="array" aca="1" ref="P11" ca="1">IF(ISERROR(ABS(P9)),"",IFERROR(MAX(IF(Données_nettoyées!$O$1:$O$500=$B11,IF(INDIRECT($A$1&amp;P$1)&gt;0,IF(COUNTIFS(Données_nettoyées!$O$1:$O$500,$B11,INDIRECT($A$1&amp;P$1),"&gt;0")&gt;2,INDIRECT($A$1&amp;P$1))))),"MC"))</f>
        <v/>
      </c>
      <c r="Q11" s="7" cm="1">
        <f t="array" aca="1" ref="Q11" ca="1">IF(ISERROR(ABS(Q9)),"",IFERROR(MAX(IF(Données_nettoyées!$O$1:$O$500=$B11,IF(INDIRECT($A$1&amp;Q$1)&gt;0,IF(COUNTIFS(Données_nettoyées!$O$1:$O$500,$B11,INDIRECT($A$1&amp;Q$1),"&gt;0")&gt;2,INDIRECT($A$1&amp;Q$1))))),"MC"))</f>
        <v>30000</v>
      </c>
      <c r="R11" s="7" cm="1">
        <f t="array" aca="1" ref="R11" ca="1">IF(ISERROR(ABS(R9)),"",IFERROR(MAX(IF(Données_nettoyées!$O$1:$O$500=$B11,IF(INDIRECT($A$1&amp;R$1)&gt;0,IF(COUNTIFS(Données_nettoyées!$O$1:$O$500,$B11,INDIRECT($A$1&amp;R$1),"&gt;0")&gt;2,INDIRECT($A$1&amp;R$1))))),"MC"))</f>
        <v>35000</v>
      </c>
      <c r="S11" s="7" cm="1">
        <f t="array" aca="1" ref="S11" ca="1">IF(ISERROR(ABS(S9)),"",IFERROR(MAX(IF(Données_nettoyées!$O$1:$O$500=$B11,IF(INDIRECT($A$1&amp;S$1)&gt;0,IF(COUNTIFS(Données_nettoyées!$O$1:$O$500,$B11,INDIRECT($A$1&amp;S$1),"&gt;0")&gt;2,INDIRECT($A$1&amp;S$1))))),"MC"))</f>
        <v>7500</v>
      </c>
      <c r="T11" s="7" cm="1">
        <f t="array" aca="1" ref="T11" ca="1">IF(ISERROR(ABS(T9)),"",IFERROR(MAX(IF(Données_nettoyées!$O$1:$O$500=$B11,IF(INDIRECT($A$1&amp;T$1)&gt;0,IF(COUNTIFS(Données_nettoyées!$O$1:$O$500,$B11,INDIRECT($A$1&amp;T$1),"&gt;0")&gt;2,INDIRECT($A$1&amp;T$1))))),"MC"))</f>
        <v>6500</v>
      </c>
      <c r="U11" s="7" cm="1">
        <f t="array" aca="1" ref="U11" ca="1">IF(ISERROR(ABS(U9)),"",IFERROR(MAX(IF(Données_nettoyées!$O$1:$O$500=$B11,IF(INDIRECT($A$1&amp;U$1)&gt;0,IF(COUNTIFS(Données_nettoyées!$O$1:$O$500,$B11,INDIRECT($A$1&amp;U$1),"&gt;0")&gt;2,INDIRECT($A$1&amp;U$1))))),"MC"))</f>
        <v>500</v>
      </c>
      <c r="V11" s="7" cm="1">
        <f t="array" aca="1" ref="V11" ca="1">IF(ISERROR(ABS(V9)),"",IFERROR(MAX(IF(Données_nettoyées!$O$1:$O$500=$B11,IF(INDIRECT($A$1&amp;V$1)&gt;0,IF(COUNTIFS(Données_nettoyées!$O$1:$O$500,$B11,INDIRECT($A$1&amp;V$1),"&gt;0")&gt;2,INDIRECT($A$1&amp;V$1))))),"MC"))</f>
        <v>150</v>
      </c>
      <c r="W11" s="7" cm="1">
        <f t="array" aca="1" ref="W11" ca="1">IF(ISERROR(ABS(W9)),"",IFERROR(MAX(IF(Données_nettoyées!$O$1:$O$500=$B11,IF(INDIRECT($A$1&amp;W$1)&gt;0,IF(COUNTIFS(Données_nettoyées!$O$1:$O$500,$B11,INDIRECT($A$1&amp;W$1),"&gt;0")&gt;2,INDIRECT($A$1&amp;W$1))))),"MC"))</f>
        <v>650</v>
      </c>
      <c r="X11" s="7" cm="1">
        <f t="array" aca="1" ref="X11" ca="1">IF(ISERROR(ABS(X9)),"",IFERROR(MAX(IF(Données_nettoyées!$O$1:$O$500=$B11,IF(INDIRECT($A$1&amp;X$1)&gt;0,IF(COUNTIFS(Données_nettoyées!$O$1:$O$500,$B11,INDIRECT($A$1&amp;X$1),"&gt;0")&gt;2,INDIRECT($A$1&amp;X$1))))),"MC"))</f>
        <v>850</v>
      </c>
      <c r="Y11" s="7" cm="1">
        <f t="array" aca="1" ref="Y11" ca="1">IF(ISERROR(ABS(Y9)),"",IFERROR(MAX(IF(Données_nettoyées!$O$1:$O$500=$B11,IF(INDIRECT($A$1&amp;Y$1)&gt;0,IF(COUNTIFS(Données_nettoyées!$O$1:$O$500,$B11,INDIRECT($A$1&amp;Y$1),"&gt;0")&gt;2,INDIRECT($A$1&amp;Y$1))))),"MC"))</f>
        <v>1200</v>
      </c>
      <c r="Z11" s="7" cm="1">
        <f t="array" aca="1" ref="Z11" ca="1">IF(ISERROR(ABS(Z9)),"",IFERROR(MAX(IF(Données_nettoyées!$O$1:$O$500=$B11,IF(INDIRECT($A$1&amp;Z$1)&gt;0,IF(COUNTIFS(Données_nettoyées!$O$1:$O$500,$B11,INDIRECT($A$1&amp;Z$1),"&gt;0")&gt;2,INDIRECT($A$1&amp;Z$1))))),"MC"))</f>
        <v>2000</v>
      </c>
      <c r="AA11" s="7" cm="1">
        <f t="array" aca="1" ref="AA11" ca="1">IF(ISERROR(ABS(AA9)),"",IFERROR(MAX(IF(Données_nettoyées!$O$1:$O$500=$B11,IF(INDIRECT($A$1&amp;AA$1)&gt;0,IF(COUNTIFS(Données_nettoyées!$O$1:$O$500,$B11,INDIRECT($A$1&amp;AA$1),"&gt;0")&gt;2,INDIRECT($A$1&amp;AA$1))))),"MC"))</f>
        <v>3000</v>
      </c>
      <c r="AB11" s="7" cm="1">
        <f t="array" aca="1" ref="AB11" ca="1">IF(ISERROR(ABS(AB9)),"",IFERROR(MAX(IF(Données_nettoyées!$O$1:$O$500=$B11,IF(INDIRECT($A$1&amp;AB$1)&gt;0,IF(COUNTIFS(Données_nettoyées!$O$1:$O$500,$B11,INDIRECT($A$1&amp;AB$1),"&gt;0")&gt;2,INDIRECT($A$1&amp;AB$1))))),"MC"))</f>
        <v>2500</v>
      </c>
      <c r="AC11" s="7" cm="1">
        <f t="array" aca="1" ref="AC11" ca="1">IF(ISERROR(ABS(AC9)),"",IFERROR(MAX(IF(Données_nettoyées!$O$1:$O$500=$B11,IF(INDIRECT($A$1&amp;AC$1)&gt;0,IF(COUNTIFS(Données_nettoyées!$O$1:$O$500,$B11,INDIRECT($A$1&amp;AC$1),"&gt;0")&gt;2,INDIRECT($A$1&amp;AC$1))))),"MC"))</f>
        <v>2500</v>
      </c>
      <c r="AD11" s="7" cm="1">
        <f t="array" aca="1" ref="AD11" ca="1">IF(ISERROR(ABS(AD9)),"",IFERROR(MAX(IF(Données_nettoyées!$O$1:$O$500=$B11,IF(INDIRECT($A$1&amp;AD$1)&gt;0,IF(COUNTIFS(Données_nettoyées!$O$1:$O$500,$B11,INDIRECT($A$1&amp;AD$1),"&gt;0")&gt;2,INDIRECT($A$1&amp;AD$1))))),"MC"))</f>
        <v>1500</v>
      </c>
      <c r="AE11" s="7" cm="1">
        <f t="array" aca="1" ref="AE11" ca="1">IF(ISERROR(ABS(AE9)),"",IFERROR(MAX(IF(Données_nettoyées!$O$1:$O$500=$B11,IF(INDIRECT($A$1&amp;AE$1)&gt;0,IF(COUNTIFS(Données_nettoyées!$O$1:$O$500,$B11,INDIRECT($A$1&amp;AE$1),"&gt;0")&gt;2,INDIRECT($A$1&amp;AE$1))))),"MC"))</f>
        <v>3000</v>
      </c>
      <c r="AF11" s="7" cm="1">
        <f t="array" aca="1" ref="AF11" ca="1">IF(ISERROR(ABS(AF9)),"",IFERROR(MAX(IF(Données_nettoyées!$O$1:$O$500=$B11,IF(INDIRECT($A$1&amp;AF$1)&gt;0,IF(COUNTIFS(Données_nettoyées!$O$1:$O$500,$B11,INDIRECT($A$1&amp;AF$1),"&gt;0")&gt;2,INDIRECT($A$1&amp;AF$1))))),"MC"))</f>
        <v>250</v>
      </c>
      <c r="AG11" s="7" cm="1">
        <f t="array" aca="1" ref="AG11" ca="1">IF(ISERROR(ABS(AG9)),"",IFERROR(MAX(IF(Données_nettoyées!$O$1:$O$500=$B11,IF(INDIRECT($A$1&amp;AG$1)&gt;0,IF(COUNTIFS(Données_nettoyées!$O$1:$O$500,$B11,INDIRECT($A$1&amp;AG$1),"&gt;0")&gt;2,INDIRECT($A$1&amp;AG$1))))),"MC"))</f>
        <v>500</v>
      </c>
    </row>
    <row r="12" spans="1:40" x14ac:dyDescent="0.35">
      <c r="C12" s="38" t="s">
        <v>145</v>
      </c>
      <c r="E12" s="7" t="str">
        <f t="shared" ref="E12:AG12" ca="1" si="0">IFERROR(IF((E11-E10)/E10&gt;=40%,"!!",""),"")</f>
        <v/>
      </c>
      <c r="F12" s="7" t="str">
        <f t="shared" ca="1" si="0"/>
        <v/>
      </c>
      <c r="G12" s="7" t="str">
        <f t="shared" ca="1" si="0"/>
        <v/>
      </c>
      <c r="H12" s="7" t="str">
        <f t="shared" ca="1" si="0"/>
        <v>!!</v>
      </c>
      <c r="I12" s="7" t="str">
        <f t="shared" ca="1" si="0"/>
        <v>!!</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tr">
        <f>IF(COUNTIF(Données_nettoyées!$O$1:$O$500,$B15)&gt;0,"OUI","NON")</f>
        <v>OUI</v>
      </c>
      <c r="E15" s="7" cm="1">
        <f t="array" aca="1" ref="E15" ca="1">IF($D15="NON","-",IFERROR(MEDIAN(IF(Données_nettoyées!$O$1:$O$500=$B15,IF(INDIRECT($A$1&amp;E$1)&gt;0,IF(COUNTIFS(Données_nettoyées!$O$1:$O$500,$B15,INDIRECT($A$1&amp;E$1),"&gt;0")&gt;2,INDIRECT($A$1&amp;E$1))))),"MC"))</f>
        <v>1850</v>
      </c>
      <c r="F15" s="7" cm="1">
        <f t="array" aca="1" ref="F15" ca="1">IF($D15="NON","-",IFERROR(MEDIAN(IF(Données_nettoyées!$O$1:$O$500=$B15,IF(INDIRECT($A$1&amp;F$1)&gt;0,IF(COUNTIFS(Données_nettoyées!$O$1:$O$500,$B15,INDIRECT($A$1&amp;F$1),"&gt;0")&gt;2,INDIRECT($A$1&amp;F$1))))),"MC"))</f>
        <v>3000</v>
      </c>
      <c r="G15" s="7" t="str" cm="1">
        <f t="array" aca="1" ref="G15" ca="1">IF($D15="NON","-",IFERROR(MEDIAN(IF(Données_nettoyées!$O$1:$O$500=$B15,IF(INDIRECT($A$1&amp;G$1)&gt;0,IF(COUNTIFS(Données_nettoyées!$O$1:$O$500,$B15,INDIRECT($A$1&amp;G$1),"&gt;0")&gt;2,INDIRECT($A$1&amp;G$1))))),"MC"))</f>
        <v>MC</v>
      </c>
      <c r="H15" s="7" t="str" cm="1">
        <f t="array" aca="1" ref="H15" ca="1">IF($D15="NON","-",IFERROR(MEDIAN(IF(Données_nettoyées!$O$1:$O$500=$B15,IF(INDIRECT($A$1&amp;H$1)&gt;0,IF(COUNTIFS(Données_nettoyées!$O$1:$O$500,$B15,INDIRECT($A$1&amp;H$1),"&gt;0")&gt;2,INDIRECT($A$1&amp;H$1))))),"MC"))</f>
        <v>MC</v>
      </c>
      <c r="I15" s="7" t="str" cm="1">
        <f t="array" aca="1" ref="I15" ca="1">IF($D15="NON","-",IFERROR(MEDIAN(IF(Données_nettoyées!$O$1:$O$500=$B15,IF(INDIRECT($A$1&amp;I$1)&gt;0,IF(COUNTIFS(Données_nettoyées!$O$1:$O$500,$B15,INDIRECT($A$1&amp;I$1),"&gt;0")&gt;2,INDIRECT($A$1&amp;I$1))))),"MC"))</f>
        <v>MC</v>
      </c>
      <c r="J15" s="7" cm="1">
        <f t="array" aca="1" ref="J15" ca="1">IF($D15="NON","-",IFERROR(MEDIAN(IF(Données_nettoyées!$O$1:$O$500=$B15,IF(INDIRECT($A$1&amp;J$1)&gt;0,IF(COUNTIFS(Données_nettoyées!$O$1:$O$500,$B15,INDIRECT($A$1&amp;J$1),"&gt;0")&gt;2,INDIRECT($A$1&amp;J$1))))),"MC"))</f>
        <v>5500</v>
      </c>
      <c r="K15" s="7" cm="1">
        <f t="array" aca="1" ref="K15" ca="1">IF($D15="NON","-",IFERROR(MEDIAN(IF(Données_nettoyées!$O$1:$O$500=$B15,IF(INDIRECT($A$1&amp;K$1)&gt;0,IF(COUNTIFS(Données_nettoyées!$O$1:$O$500,$B15,INDIRECT($A$1&amp;K$1),"&gt;0")&gt;2,INDIRECT($A$1&amp;K$1))))),"MC"))</f>
        <v>29000</v>
      </c>
      <c r="L15" s="7" cm="1">
        <f t="array" aca="1" ref="L15" ca="1">IF($D15="NON","-",IFERROR(MEDIAN(IF(Données_nettoyées!$O$1:$O$500=$B15,IF(INDIRECT($A$1&amp;L$1)&gt;0,IF(COUNTIFS(Données_nettoyées!$O$1:$O$500,$B15,INDIRECT($A$1&amp;L$1),"&gt;0")&gt;2,INDIRECT($A$1&amp;L$1))))),"MC"))</f>
        <v>700</v>
      </c>
      <c r="M15" s="7" cm="1">
        <f t="array" aca="1" ref="M15" ca="1">IF($D15="NON","-",IFERROR(MEDIAN(IF(Données_nettoyées!$O$1:$O$500=$B15,IF(INDIRECT($A$1&amp;M$1)&gt;0,IF(COUNTIFS(Données_nettoyées!$O$1:$O$500,$B15,INDIRECT($A$1&amp;M$1),"&gt;0")&gt;2,INDIRECT($A$1&amp;M$1))))),"MC"))</f>
        <v>4500</v>
      </c>
      <c r="N15" s="7" cm="1">
        <f t="array" aca="1" ref="N15" ca="1">IF($D15="NON","-",IFERROR(MEDIAN(IF(Données_nettoyées!$O$1:$O$500=$B15,IF(INDIRECT($A$1&amp;N$1)&gt;0,IF(COUNTIFS(Données_nettoyées!$O$1:$O$500,$B15,INDIRECT($A$1&amp;N$1),"&gt;0")&gt;2,INDIRECT($A$1&amp;N$1))))),"MC"))</f>
        <v>8000</v>
      </c>
      <c r="O15" s="7" cm="1">
        <f t="array" aca="1" ref="O15" ca="1">IF($D15="NON","-",IFERROR(MEDIAN(IF(Données_nettoyées!$O$1:$O$500=$B15,IF(INDIRECT($A$1&amp;O$1)&gt;0,IF(COUNTIFS(Données_nettoyées!$O$1:$O$500,$B15,INDIRECT($A$1&amp;O$1),"&gt;0")&gt;2,INDIRECT($A$1&amp;O$1))))),"MC"))</f>
        <v>100</v>
      </c>
      <c r="P15" s="7" t="str" cm="1">
        <f t="array" aca="1" ref="P15" ca="1">IF($D15="NON","-",IFERROR(MEDIAN(IF(Données_nettoyées!$O$1:$O$500=$B15,IF(INDIRECT($A$1&amp;P$1)&gt;0,IF(COUNTIFS(Données_nettoyées!$O$1:$O$500,$B15,INDIRECT($A$1&amp;P$1),"&gt;0")&gt;2,INDIRECT($A$1&amp;P$1))))),"MC"))</f>
        <v>MC</v>
      </c>
      <c r="Q15" s="7" cm="1">
        <f t="array" aca="1" ref="Q15" ca="1">IF($D15="NON","-",IFERROR(MEDIAN(IF(Données_nettoyées!$O$1:$O$500=$B15,IF(INDIRECT($A$1&amp;Q$1)&gt;0,IF(COUNTIFS(Données_nettoyées!$O$1:$O$500,$B15,INDIRECT($A$1&amp;Q$1),"&gt;0")&gt;2,INDIRECT($A$1&amp;Q$1))))),"MC"))</f>
        <v>28500</v>
      </c>
      <c r="R15" s="7" cm="1">
        <f t="array" aca="1" ref="R15" ca="1">IF($D15="NON","-",IFERROR(MEDIAN(IF(Données_nettoyées!$O$1:$O$500=$B15,IF(INDIRECT($A$1&amp;R$1)&gt;0,IF(COUNTIFS(Données_nettoyées!$O$1:$O$500,$B15,INDIRECT($A$1&amp;R$1),"&gt;0")&gt;2,INDIRECT($A$1&amp;R$1))))),"MC"))</f>
        <v>35700</v>
      </c>
      <c r="S15" s="7" t="str" cm="1">
        <f t="array" aca="1" ref="S15" ca="1">IF($D15="NON","-",IFERROR(MEDIAN(IF(Données_nettoyées!$O$1:$O$500=$B15,IF(INDIRECT($A$1&amp;S$1)&gt;0,IF(COUNTIFS(Données_nettoyées!$O$1:$O$500,$B15,INDIRECT($A$1&amp;S$1),"&gt;0")&gt;2,INDIRECT($A$1&amp;S$1))))),"MC"))</f>
        <v>MC</v>
      </c>
      <c r="T15" s="7" t="str" cm="1">
        <f t="array" aca="1" ref="T15" ca="1">IF($D15="NON","-",IFERROR(MEDIAN(IF(Données_nettoyées!$O$1:$O$500=$B15,IF(INDIRECT($A$1&amp;T$1)&gt;0,IF(COUNTIFS(Données_nettoyées!$O$1:$O$500,$B15,INDIRECT($A$1&amp;T$1),"&gt;0")&gt;2,INDIRECT($A$1&amp;T$1))))),"MC"))</f>
        <v>MC</v>
      </c>
      <c r="U15" s="7" t="str" cm="1">
        <f t="array" aca="1" ref="U15" ca="1">IF($D15="NON","-",IFERROR(MEDIAN(IF(Données_nettoyées!$O$1:$O$500=$B15,IF(INDIRECT($A$1&amp;U$1)&gt;0,IF(COUNTIFS(Données_nettoyées!$O$1:$O$500,$B15,INDIRECT($A$1&amp;U$1),"&gt;0")&gt;2,INDIRECT($A$1&amp;U$1))))),"MC"))</f>
        <v>MC</v>
      </c>
      <c r="V15" s="7" cm="1">
        <f t="array" aca="1" ref="V15" ca="1">IF($D15="NON","-",IFERROR(MEDIAN(IF(Données_nettoyées!$O$1:$O$500=$B15,IF(INDIRECT($A$1&amp;V$1)&gt;0,IF(COUNTIFS(Données_nettoyées!$O$1:$O$500,$B15,INDIRECT($A$1&amp;V$1),"&gt;0")&gt;2,INDIRECT($A$1&amp;V$1))))),"MC"))</f>
        <v>325</v>
      </c>
      <c r="W15" s="7" t="str" cm="1">
        <f t="array" aca="1" ref="W15" ca="1">IF($D15="NON","-",IFERROR(MEDIAN(IF(Données_nettoyées!$O$1:$O$500=$B15,IF(INDIRECT($A$1&amp;W$1)&gt;0,IF(COUNTIFS(Données_nettoyées!$O$1:$O$500,$B15,INDIRECT($A$1&amp;W$1),"&gt;0")&gt;2,INDIRECT($A$1&amp;W$1))))),"MC"))</f>
        <v>MC</v>
      </c>
      <c r="X15" s="7" t="str" cm="1">
        <f t="array" aca="1" ref="X15" ca="1">IF($D15="NON","-",IFERROR(MEDIAN(IF(Données_nettoyées!$O$1:$O$500=$B15,IF(INDIRECT($A$1&amp;X$1)&gt;0,IF(COUNTIFS(Données_nettoyées!$O$1:$O$500,$B15,INDIRECT($A$1&amp;X$1),"&gt;0")&gt;2,INDIRECT($A$1&amp;X$1))))),"MC"))</f>
        <v>MC</v>
      </c>
      <c r="Y15" s="7" t="str" cm="1">
        <f t="array" aca="1" ref="Y15" ca="1">IF($D15="NON","-",IFERROR(MEDIAN(IF(Données_nettoyées!$O$1:$O$500=$B15,IF(INDIRECT($A$1&amp;Y$1)&gt;0,IF(COUNTIFS(Données_nettoyées!$O$1:$O$500,$B15,INDIRECT($A$1&amp;Y$1),"&gt;0")&gt;2,INDIRECT($A$1&amp;Y$1))))),"MC"))</f>
        <v>MC</v>
      </c>
      <c r="Z15" s="7" cm="1">
        <f t="array" aca="1" ref="Z15" ca="1">IF($D15="NON","-",IFERROR(MEDIAN(IF(Données_nettoyées!$O$1:$O$500=$B15,IF(INDIRECT($A$1&amp;Z$1)&gt;0,IF(COUNTIFS(Données_nettoyées!$O$1:$O$500,$B15,INDIRECT($A$1&amp;Z$1),"&gt;0")&gt;2,INDIRECT($A$1&amp;Z$1))))),"MC"))</f>
        <v>6000</v>
      </c>
      <c r="AA15" s="7" cm="1">
        <f t="array" aca="1" ref="AA15" ca="1">IF($D15="NON","-",IFERROR(MEDIAN(IF(Données_nettoyées!$O$1:$O$500=$B15,IF(INDIRECT($A$1&amp;AA$1)&gt;0,IF(COUNTIFS(Données_nettoyées!$O$1:$O$500,$B15,INDIRECT($A$1&amp;AA$1),"&gt;0")&gt;2,INDIRECT($A$1&amp;AA$1))))),"MC"))</f>
        <v>3500</v>
      </c>
      <c r="AB15" s="7" cm="1">
        <f t="array" aca="1" ref="AB15" ca="1">IF($D15="NON","-",IFERROR(MEDIAN(IF(Données_nettoyées!$O$1:$O$500=$B15,IF(INDIRECT($A$1&amp;AB$1)&gt;0,IF(COUNTIFS(Données_nettoyées!$O$1:$O$500,$B15,INDIRECT($A$1&amp;AB$1),"&gt;0")&gt;2,INDIRECT($A$1&amp;AB$1))))),"MC"))</f>
        <v>2500</v>
      </c>
      <c r="AC15" s="7" t="str" cm="1">
        <f t="array" aca="1" ref="AC15" ca="1">IF($D15="NON","-",IFERROR(MEDIAN(IF(Données_nettoyées!$O$1:$O$500=$B15,IF(INDIRECT($A$1&amp;AC$1)&gt;0,IF(COUNTIFS(Données_nettoyées!$O$1:$O$500,$B15,INDIRECT($A$1&amp;AC$1),"&gt;0")&gt;2,INDIRECT($A$1&amp;AC$1))))),"MC"))</f>
        <v>MC</v>
      </c>
      <c r="AD15" s="7" cm="1">
        <f t="array" aca="1" ref="AD15" ca="1">IF($D15="NON","-",IFERROR(MEDIAN(IF(Données_nettoyées!$O$1:$O$500=$B15,IF(INDIRECT($A$1&amp;AD$1)&gt;0,IF(COUNTIFS(Données_nettoyées!$O$1:$O$500,$B15,INDIRECT($A$1&amp;AD$1),"&gt;0")&gt;2,INDIRECT($A$1&amp;AD$1))))),"MC"))</f>
        <v>1000</v>
      </c>
      <c r="AE15" s="7" t="str" cm="1">
        <f t="array" aca="1" ref="AE15" ca="1">IF($D15="NON","-",IFERROR(MEDIAN(IF(Données_nettoyées!$O$1:$O$500=$B15,IF(INDIRECT($A$1&amp;AE$1)&gt;0,IF(COUNTIFS(Données_nettoyées!$O$1:$O$500,$B15,INDIRECT($A$1&amp;AE$1),"&gt;0")&gt;2,INDIRECT($A$1&amp;AE$1))))),"MC"))</f>
        <v>MC</v>
      </c>
      <c r="AF15" s="7" cm="1">
        <f t="array" aca="1" ref="AF15" ca="1">IF($D15="NON","-",IFERROR(MEDIAN(IF(Données_nettoyées!$O$1:$O$500=$B15,IF(INDIRECT($A$1&amp;AF$1)&gt;0,IF(COUNTIFS(Données_nettoyées!$O$1:$O$500,$B15,INDIRECT($A$1&amp;AF$1),"&gt;0")&gt;2,INDIRECT($A$1&amp;AF$1))))),"MC"))</f>
        <v>300</v>
      </c>
      <c r="AG15" s="7" cm="1">
        <f t="array" aca="1" ref="AG15" ca="1">IF($D15="NON","-",IFERROR(MEDIAN(IF(Données_nettoyées!$O$1:$O$500=$B15,IF(INDIRECT($A$1&amp;AG$1)&gt;0,IF(COUNTIFS(Données_nettoyées!$O$1:$O$500,$B15,INDIRECT($A$1&amp;AG$1),"&gt;0")&gt;2,INDIRECT($A$1&amp;AG$1))))),"MC"))</f>
        <v>500</v>
      </c>
      <c r="AI15" s="5">
        <f ca="1">COUNTIF(E15:AG15,"MC")+COUNTIF(E15:AG15,"-")</f>
        <v>12</v>
      </c>
    </row>
    <row r="16" spans="1:40" x14ac:dyDescent="0.35">
      <c r="A16" s="4" t="s">
        <v>64</v>
      </c>
      <c r="B16" s="4" t="s">
        <v>71</v>
      </c>
      <c r="C16" s="4" t="s">
        <v>66</v>
      </c>
      <c r="E16" s="7" cm="1">
        <f t="array" aca="1" ref="E16" ca="1">IF(ISERROR(ABS(E15)),"",IFERROR(MIN(IF(Données_nettoyées!$O$1:$O$500=$B16,IF(INDIRECT($A$1&amp;E$1)&gt;0,IF(COUNTIFS(Données_nettoyées!$O$1:$O$500,$B16,INDIRECT($A$1&amp;E$1),"&gt;0")&gt;2,INDIRECT($A$1&amp;E$1))))),"MC"))</f>
        <v>1750</v>
      </c>
      <c r="F16" s="7" cm="1">
        <f t="array" aca="1" ref="F16" ca="1">IF(ISERROR(ABS(F15)),"",IFERROR(MIN(IF(Données_nettoyées!$O$1:$O$500=$B16,IF(INDIRECT($A$1&amp;F$1)&gt;0,IF(COUNTIFS(Données_nettoyées!$O$1:$O$500,$B16,INDIRECT($A$1&amp;F$1),"&gt;0")&gt;2,INDIRECT($A$1&amp;F$1))))),"MC"))</f>
        <v>3000</v>
      </c>
      <c r="G16" s="7" t="str" cm="1">
        <f t="array" aca="1" ref="G16" ca="1">IF(ISERROR(ABS(G15)),"",IFERROR(MIN(IF(Données_nettoyées!$O$1:$O$500=$B16,IF(INDIRECT($A$1&amp;G$1)&gt;0,IF(COUNTIFS(Données_nettoyées!$O$1:$O$500,$B16,INDIRECT($A$1&amp;G$1),"&gt;0")&gt;2,INDIRECT($A$1&amp;G$1))))),"MC"))</f>
        <v/>
      </c>
      <c r="H16" s="7" t="str" cm="1">
        <f t="array" aca="1" ref="H16" ca="1">IF(ISERROR(ABS(H15)),"",IFERROR(MIN(IF(Données_nettoyées!$O$1:$O$500=$B16,IF(INDIRECT($A$1&amp;H$1)&gt;0,IF(COUNTIFS(Données_nettoyées!$O$1:$O$500,$B16,INDIRECT($A$1&amp;H$1),"&gt;0")&gt;2,INDIRECT($A$1&amp;H$1))))),"MC"))</f>
        <v/>
      </c>
      <c r="I16" s="7" t="str" cm="1">
        <f t="array" aca="1" ref="I16" ca="1">IF(ISERROR(ABS(I15)),"",IFERROR(MIN(IF(Données_nettoyées!$O$1:$O$500=$B16,IF(INDIRECT($A$1&amp;I$1)&gt;0,IF(COUNTIFS(Données_nettoyées!$O$1:$O$500,$B16,INDIRECT($A$1&amp;I$1),"&gt;0")&gt;2,INDIRECT($A$1&amp;I$1))))),"MC"))</f>
        <v/>
      </c>
      <c r="J16" s="7" cm="1">
        <f t="array" aca="1" ref="J16" ca="1">IF(ISERROR(ABS(J15)),"",IFERROR(MIN(IF(Données_nettoyées!$O$1:$O$500=$B16,IF(INDIRECT($A$1&amp;J$1)&gt;0,IF(COUNTIFS(Données_nettoyées!$O$1:$O$500,$B16,INDIRECT($A$1&amp;J$1),"&gt;0")&gt;2,INDIRECT($A$1&amp;J$1))))),"MC"))</f>
        <v>5400</v>
      </c>
      <c r="K16" s="7" cm="1">
        <f t="array" aca="1" ref="K16" ca="1">IF(ISERROR(ABS(K15)),"",IFERROR(MIN(IF(Données_nettoyées!$O$1:$O$500=$B16,IF(INDIRECT($A$1&amp;K$1)&gt;0,IF(COUNTIFS(Données_nettoyées!$O$1:$O$500,$B16,INDIRECT($A$1&amp;K$1),"&gt;0")&gt;2,INDIRECT($A$1&amp;K$1))))),"MC"))</f>
        <v>28500</v>
      </c>
      <c r="L16" s="7" cm="1">
        <f t="array" aca="1" ref="L16" ca="1">IF(ISERROR(ABS(L15)),"",IFERROR(MIN(IF(Données_nettoyées!$O$1:$O$500=$B16,IF(INDIRECT($A$1&amp;L$1)&gt;0,IF(COUNTIFS(Données_nettoyées!$O$1:$O$500,$B16,INDIRECT($A$1&amp;L$1),"&gt;0")&gt;2,INDIRECT($A$1&amp;L$1))))),"MC"))</f>
        <v>700</v>
      </c>
      <c r="M16" s="7" cm="1">
        <f t="array" aca="1" ref="M16" ca="1">IF(ISERROR(ABS(M15)),"",IFERROR(MIN(IF(Données_nettoyées!$O$1:$O$500=$B16,IF(INDIRECT($A$1&amp;M$1)&gt;0,IF(COUNTIFS(Données_nettoyées!$O$1:$O$500,$B16,INDIRECT($A$1&amp;M$1),"&gt;0")&gt;2,INDIRECT($A$1&amp;M$1))))),"MC"))</f>
        <v>4500</v>
      </c>
      <c r="N16" s="7" cm="1">
        <f t="array" aca="1" ref="N16" ca="1">IF(ISERROR(ABS(N15)),"",IFERROR(MIN(IF(Données_nettoyées!$O$1:$O$500=$B16,IF(INDIRECT($A$1&amp;N$1)&gt;0,IF(COUNTIFS(Données_nettoyées!$O$1:$O$500,$B16,INDIRECT($A$1&amp;N$1),"&gt;0")&gt;2,INDIRECT($A$1&amp;N$1))))),"MC"))</f>
        <v>8000</v>
      </c>
      <c r="O16" s="7" cm="1">
        <f t="array" aca="1" ref="O16" ca="1">IF(ISERROR(ABS(O15)),"",IFERROR(MIN(IF(Données_nettoyées!$O$1:$O$500=$B16,IF(INDIRECT($A$1&amp;O$1)&gt;0,IF(COUNTIFS(Données_nettoyées!$O$1:$O$500,$B16,INDIRECT($A$1&amp;O$1),"&gt;0")&gt;2,INDIRECT($A$1&amp;O$1))))),"MC"))</f>
        <v>100</v>
      </c>
      <c r="P16" s="7" t="str" cm="1">
        <f t="array" aca="1" ref="P16" ca="1">IF(ISERROR(ABS(P15)),"",IFERROR(MIN(IF(Données_nettoyées!$O$1:$O$500=$B16,IF(INDIRECT($A$1&amp;P$1)&gt;0,IF(COUNTIFS(Données_nettoyées!$O$1:$O$500,$B16,INDIRECT($A$1&amp;P$1),"&gt;0")&gt;2,INDIRECT($A$1&amp;P$1))))),"MC"))</f>
        <v/>
      </c>
      <c r="Q16" s="7" cm="1">
        <f t="array" aca="1" ref="Q16" ca="1">IF(ISERROR(ABS(Q15)),"",IFERROR(MIN(IF(Données_nettoyées!$O$1:$O$500=$B16,IF(INDIRECT($A$1&amp;Q$1)&gt;0,IF(COUNTIFS(Données_nettoyées!$O$1:$O$500,$B16,INDIRECT($A$1&amp;Q$1),"&gt;0")&gt;2,INDIRECT($A$1&amp;Q$1))))),"MC"))</f>
        <v>28000</v>
      </c>
      <c r="R16" s="7" cm="1">
        <f t="array" aca="1" ref="R16" ca="1">IF(ISERROR(ABS(R15)),"",IFERROR(MIN(IF(Données_nettoyées!$O$1:$O$500=$B16,IF(INDIRECT($A$1&amp;R$1)&gt;0,IF(COUNTIFS(Données_nettoyées!$O$1:$O$500,$B16,INDIRECT($A$1&amp;R$1),"&gt;0")&gt;2,INDIRECT($A$1&amp;R$1))))),"MC"))</f>
        <v>35700</v>
      </c>
      <c r="S16" s="7" t="str" cm="1">
        <f t="array" aca="1" ref="S16" ca="1">IF(ISERROR(ABS(S15)),"",IFERROR(MIN(IF(Données_nettoyées!$O$1:$O$500=$B16,IF(INDIRECT($A$1&amp;S$1)&gt;0,IF(COUNTIFS(Données_nettoyées!$O$1:$O$500,$B16,INDIRECT($A$1&amp;S$1),"&gt;0")&gt;2,INDIRECT($A$1&amp;S$1))))),"MC"))</f>
        <v/>
      </c>
      <c r="T16" s="7" t="str" cm="1">
        <f t="array" aca="1" ref="T16" ca="1">IF(ISERROR(ABS(T15)),"",IFERROR(MIN(IF(Données_nettoyées!$O$1:$O$500=$B16,IF(INDIRECT($A$1&amp;T$1)&gt;0,IF(COUNTIFS(Données_nettoyées!$O$1:$O$500,$B16,INDIRECT($A$1&amp;T$1),"&gt;0")&gt;2,INDIRECT($A$1&amp;T$1))))),"MC"))</f>
        <v/>
      </c>
      <c r="U16" s="7" t="str" cm="1">
        <f t="array" aca="1" ref="U16" ca="1">IF(ISERROR(ABS(U15)),"",IFERROR(MIN(IF(Données_nettoyées!$O$1:$O$500=$B16,IF(INDIRECT($A$1&amp;U$1)&gt;0,IF(COUNTIFS(Données_nettoyées!$O$1:$O$500,$B16,INDIRECT($A$1&amp;U$1),"&gt;0")&gt;2,INDIRECT($A$1&amp;U$1))))),"MC"))</f>
        <v/>
      </c>
      <c r="V16" s="7" cm="1">
        <f t="array" aca="1" ref="V16" ca="1">IF(ISERROR(ABS(V15)),"",IFERROR(MIN(IF(Données_nettoyées!$O$1:$O$500=$B16,IF(INDIRECT($A$1&amp;V$1)&gt;0,IF(COUNTIFS(Données_nettoyées!$O$1:$O$500,$B16,INDIRECT($A$1&amp;V$1),"&gt;0")&gt;2,INDIRECT($A$1&amp;V$1))))),"MC"))</f>
        <v>300</v>
      </c>
      <c r="W16" s="7" t="str" cm="1">
        <f t="array" aca="1" ref="W16" ca="1">IF(ISERROR(ABS(W15)),"",IFERROR(MIN(IF(Données_nettoyées!$O$1:$O$500=$B16,IF(INDIRECT($A$1&amp;W$1)&gt;0,IF(COUNTIFS(Données_nettoyées!$O$1:$O$500,$B16,INDIRECT($A$1&amp;W$1),"&gt;0")&gt;2,INDIRECT($A$1&amp;W$1))))),"MC"))</f>
        <v/>
      </c>
      <c r="X16" s="7" t="str" cm="1">
        <f t="array" aca="1" ref="X16" ca="1">IF(ISERROR(ABS(X15)),"",IFERROR(MIN(IF(Données_nettoyées!$O$1:$O$500=$B16,IF(INDIRECT($A$1&amp;X$1)&gt;0,IF(COUNTIFS(Données_nettoyées!$O$1:$O$500,$B16,INDIRECT($A$1&amp;X$1),"&gt;0")&gt;2,INDIRECT($A$1&amp;X$1))))),"MC"))</f>
        <v/>
      </c>
      <c r="Y16" s="7" t="str" cm="1">
        <f t="array" aca="1" ref="Y16" ca="1">IF(ISERROR(ABS(Y15)),"",IFERROR(MIN(IF(Données_nettoyées!$O$1:$O$500=$B16,IF(INDIRECT($A$1&amp;Y$1)&gt;0,IF(COUNTIFS(Données_nettoyées!$O$1:$O$500,$B16,INDIRECT($A$1&amp;Y$1),"&gt;0")&gt;2,INDIRECT($A$1&amp;Y$1))))),"MC"))</f>
        <v/>
      </c>
      <c r="Z16" s="7" cm="1">
        <f t="array" aca="1" ref="Z16" ca="1">IF(ISERROR(ABS(Z15)),"",IFERROR(MIN(IF(Données_nettoyées!$O$1:$O$500=$B16,IF(INDIRECT($A$1&amp;Z$1)&gt;0,IF(COUNTIFS(Données_nettoyées!$O$1:$O$500,$B16,INDIRECT($A$1&amp;Z$1),"&gt;0")&gt;2,INDIRECT($A$1&amp;Z$1))))),"MC"))</f>
        <v>6000</v>
      </c>
      <c r="AA16" s="7" cm="1">
        <f t="array" aca="1" ref="AA16" ca="1">IF(ISERROR(ABS(AA15)),"",IFERROR(MIN(IF(Données_nettoyées!$O$1:$O$500=$B16,IF(INDIRECT($A$1&amp;AA$1)&gt;0,IF(COUNTIFS(Données_nettoyées!$O$1:$O$500,$B16,INDIRECT($A$1&amp;AA$1),"&gt;0")&gt;2,INDIRECT($A$1&amp;AA$1))))),"MC"))</f>
        <v>3100</v>
      </c>
      <c r="AB16" s="7" cm="1">
        <f t="array" aca="1" ref="AB16" ca="1">IF(ISERROR(ABS(AB15)),"",IFERROR(MIN(IF(Données_nettoyées!$O$1:$O$500=$B16,IF(INDIRECT($A$1&amp;AB$1)&gt;0,IF(COUNTIFS(Données_nettoyées!$O$1:$O$500,$B16,INDIRECT($A$1&amp;AB$1),"&gt;0")&gt;2,INDIRECT($A$1&amp;AB$1))))),"MC"))</f>
        <v>250</v>
      </c>
      <c r="AC16" s="7" t="str" cm="1">
        <f t="array" aca="1" ref="AC16" ca="1">IF(ISERROR(ABS(AC15)),"",IFERROR(MIN(IF(Données_nettoyées!$O$1:$O$500=$B16,IF(INDIRECT($A$1&amp;AC$1)&gt;0,IF(COUNTIFS(Données_nettoyées!$O$1:$O$500,$B16,INDIRECT($A$1&amp;AC$1),"&gt;0")&gt;2,INDIRECT($A$1&amp;AC$1))))),"MC"))</f>
        <v/>
      </c>
      <c r="AD16" s="7" cm="1">
        <f t="array" aca="1" ref="AD16" ca="1">IF(ISERROR(ABS(AD15)),"",IFERROR(MIN(IF(Données_nettoyées!$O$1:$O$500=$B16,IF(INDIRECT($A$1&amp;AD$1)&gt;0,IF(COUNTIFS(Données_nettoyées!$O$1:$O$500,$B16,INDIRECT($A$1&amp;AD$1),"&gt;0")&gt;2,INDIRECT($A$1&amp;AD$1))))),"MC"))</f>
        <v>1000</v>
      </c>
      <c r="AE16" s="7" t="str" cm="1">
        <f t="array" aca="1" ref="AE16" ca="1">IF(ISERROR(ABS(AE15)),"",IFERROR(MIN(IF(Données_nettoyées!$O$1:$O$500=$B16,IF(INDIRECT($A$1&amp;AE$1)&gt;0,IF(COUNTIFS(Données_nettoyées!$O$1:$O$500,$B16,INDIRECT($A$1&amp;AE$1),"&gt;0")&gt;2,INDIRECT($A$1&amp;AE$1))))),"MC"))</f>
        <v/>
      </c>
      <c r="AF16" s="7" cm="1">
        <f t="array" aca="1" ref="AF16" ca="1">IF(ISERROR(ABS(AF15)),"",IFERROR(MIN(IF(Données_nettoyées!$O$1:$O$500=$B16,IF(INDIRECT($A$1&amp;AF$1)&gt;0,IF(COUNTIFS(Données_nettoyées!$O$1:$O$500,$B16,INDIRECT($A$1&amp;AF$1),"&gt;0")&gt;2,INDIRECT($A$1&amp;AF$1))))),"MC"))</f>
        <v>300</v>
      </c>
      <c r="AG16" s="7" cm="1">
        <f t="array" aca="1" ref="AG16" ca="1">IF(ISERROR(ABS(AG15)),"",IFERROR(MIN(IF(Données_nettoyées!$O$1:$O$500=$B16,IF(INDIRECT($A$1&amp;AG$1)&gt;0,IF(COUNTIFS(Données_nettoyées!$O$1:$O$500,$B16,INDIRECT($A$1&amp;AG$1),"&gt;0")&gt;2,INDIRECT($A$1&amp;AG$1))))),"MC"))</f>
        <v>500</v>
      </c>
    </row>
    <row r="17" spans="1:35" x14ac:dyDescent="0.35">
      <c r="A17" s="4" t="s">
        <v>64</v>
      </c>
      <c r="B17" s="4" t="s">
        <v>71</v>
      </c>
      <c r="C17" s="4" t="s">
        <v>68</v>
      </c>
      <c r="E17" s="7" cm="1">
        <f t="array" aca="1" ref="E17" ca="1">IF(ISERROR(ABS(E15)),"",IFERROR(MAX(IF(Données_nettoyées!$O$1:$O$500=$B17,IF(INDIRECT($A$1&amp;E$1)&gt;0,IF(COUNTIFS(Données_nettoyées!$O$1:$O$500,$B17,INDIRECT($A$1&amp;E$1),"&gt;0")&gt;2,INDIRECT($A$1&amp;E$1))))),"MC"))</f>
        <v>3000</v>
      </c>
      <c r="F17" s="7" cm="1">
        <f t="array" aca="1" ref="F17" ca="1">IF(ISERROR(ABS(F15)),"",IFERROR(MAX(IF(Données_nettoyées!$O$1:$O$500=$B17,IF(INDIRECT($A$1&amp;F$1)&gt;0,IF(COUNTIFS(Données_nettoyées!$O$1:$O$500,$B17,INDIRECT($A$1&amp;F$1),"&gt;0")&gt;2,INDIRECT($A$1&amp;F$1))))),"MC"))</f>
        <v>3000</v>
      </c>
      <c r="G17" s="7" t="str" cm="1">
        <f t="array" aca="1" ref="G17" ca="1">IF(ISERROR(ABS(G15)),"",IFERROR(MAX(IF(Données_nettoyées!$O$1:$O$500=$B17,IF(INDIRECT($A$1&amp;G$1)&gt;0,IF(COUNTIFS(Données_nettoyées!$O$1:$O$500,$B17,INDIRECT($A$1&amp;G$1),"&gt;0")&gt;2,INDIRECT($A$1&amp;G$1))))),"MC"))</f>
        <v/>
      </c>
      <c r="H17" s="7" t="str" cm="1">
        <f t="array" aca="1" ref="H17" ca="1">IF(ISERROR(ABS(H15)),"",IFERROR(MAX(IF(Données_nettoyées!$O$1:$O$500=$B17,IF(INDIRECT($A$1&amp;H$1)&gt;0,IF(COUNTIFS(Données_nettoyées!$O$1:$O$500,$B17,INDIRECT($A$1&amp;H$1),"&gt;0")&gt;2,INDIRECT($A$1&amp;H$1))))),"MC"))</f>
        <v/>
      </c>
      <c r="I17" s="7" t="str" cm="1">
        <f t="array" aca="1" ref="I17" ca="1">IF(ISERROR(ABS(I15)),"",IFERROR(MAX(IF(Données_nettoyées!$O$1:$O$500=$B17,IF(INDIRECT($A$1&amp;I$1)&gt;0,IF(COUNTIFS(Données_nettoyées!$O$1:$O$500,$B17,INDIRECT($A$1&amp;I$1),"&gt;0")&gt;2,INDIRECT($A$1&amp;I$1))))),"MC"))</f>
        <v/>
      </c>
      <c r="J17" s="7" cm="1">
        <f t="array" aca="1" ref="J17" ca="1">IF(ISERROR(ABS(J15)),"",IFERROR(MAX(IF(Données_nettoyées!$O$1:$O$500=$B17,IF(INDIRECT($A$1&amp;J$1)&gt;0,IF(COUNTIFS(Données_nettoyées!$O$1:$O$500,$B17,INDIRECT($A$1&amp;J$1),"&gt;0")&gt;2,INDIRECT($A$1&amp;J$1))))),"MC"))</f>
        <v>6000</v>
      </c>
      <c r="K17" s="7" cm="1">
        <f t="array" aca="1" ref="K17" ca="1">IF(ISERROR(ABS(K15)),"",IFERROR(MAX(IF(Données_nettoyées!$O$1:$O$500=$B17,IF(INDIRECT($A$1&amp;K$1)&gt;0,IF(COUNTIFS(Données_nettoyées!$O$1:$O$500,$B17,INDIRECT($A$1&amp;K$1),"&gt;0")&gt;2,INDIRECT($A$1&amp;K$1))))),"MC"))</f>
        <v>32500</v>
      </c>
      <c r="L17" s="7" cm="1">
        <f t="array" aca="1" ref="L17" ca="1">IF(ISERROR(ABS(L15)),"",IFERROR(MAX(IF(Données_nettoyées!$O$1:$O$500=$B17,IF(INDIRECT($A$1&amp;L$1)&gt;0,IF(COUNTIFS(Données_nettoyées!$O$1:$O$500,$B17,INDIRECT($A$1&amp;L$1),"&gt;0")&gt;2,INDIRECT($A$1&amp;L$1))))),"MC"))</f>
        <v>750</v>
      </c>
      <c r="M17" s="7" cm="1">
        <f t="array" aca="1" ref="M17" ca="1">IF(ISERROR(ABS(M15)),"",IFERROR(MAX(IF(Données_nettoyées!$O$1:$O$500=$B17,IF(INDIRECT($A$1&amp;M$1)&gt;0,IF(COUNTIFS(Données_nettoyées!$O$1:$O$500,$B17,INDIRECT($A$1&amp;M$1),"&gt;0")&gt;2,INDIRECT($A$1&amp;M$1))))),"MC"))</f>
        <v>4500</v>
      </c>
      <c r="N17" s="7" cm="1">
        <f t="array" aca="1" ref="N17" ca="1">IF(ISERROR(ABS(N15)),"",IFERROR(MAX(IF(Données_nettoyées!$O$1:$O$500=$B17,IF(INDIRECT($A$1&amp;N$1)&gt;0,IF(COUNTIFS(Données_nettoyées!$O$1:$O$500,$B17,INDIRECT($A$1&amp;N$1),"&gt;0")&gt;2,INDIRECT($A$1&amp;N$1))))),"MC"))</f>
        <v>9000</v>
      </c>
      <c r="O17" s="7" cm="1">
        <f t="array" aca="1" ref="O17" ca="1">IF(ISERROR(ABS(O15)),"",IFERROR(MAX(IF(Données_nettoyées!$O$1:$O$500=$B17,IF(INDIRECT($A$1&amp;O$1)&gt;0,IF(COUNTIFS(Données_nettoyées!$O$1:$O$500,$B17,INDIRECT($A$1&amp;O$1),"&gt;0")&gt;2,INDIRECT($A$1&amp;O$1))))),"MC"))</f>
        <v>100</v>
      </c>
      <c r="P17" s="7" t="str" cm="1">
        <f t="array" aca="1" ref="P17" ca="1">IF(ISERROR(ABS(P15)),"",IFERROR(MAX(IF(Données_nettoyées!$O$1:$O$500=$B17,IF(INDIRECT($A$1&amp;P$1)&gt;0,IF(COUNTIFS(Données_nettoyées!$O$1:$O$500,$B17,INDIRECT($A$1&amp;P$1),"&gt;0")&gt;2,INDIRECT($A$1&amp;P$1))))),"MC"))</f>
        <v/>
      </c>
      <c r="Q17" s="7" cm="1">
        <f t="array" aca="1" ref="Q17" ca="1">IF(ISERROR(ABS(Q15)),"",IFERROR(MAX(IF(Données_nettoyées!$O$1:$O$500=$B17,IF(INDIRECT($A$1&amp;Q$1)&gt;0,IF(COUNTIFS(Données_nettoyées!$O$1:$O$500,$B17,INDIRECT($A$1&amp;Q$1),"&gt;0")&gt;2,INDIRECT($A$1&amp;Q$1))))),"MC"))</f>
        <v>29000</v>
      </c>
      <c r="R17" s="7" cm="1">
        <f t="array" aca="1" ref="R17" ca="1">IF(ISERROR(ABS(R15)),"",IFERROR(MAX(IF(Données_nettoyées!$O$1:$O$500=$B17,IF(INDIRECT($A$1&amp;R$1)&gt;0,IF(COUNTIFS(Données_nettoyées!$O$1:$O$500,$B17,INDIRECT($A$1&amp;R$1),"&gt;0")&gt;2,INDIRECT($A$1&amp;R$1))))),"MC"))</f>
        <v>36500</v>
      </c>
      <c r="S17" s="7" t="str" cm="1">
        <f t="array" aca="1" ref="S17" ca="1">IF(ISERROR(ABS(S15)),"",IFERROR(MAX(IF(Données_nettoyées!$O$1:$O$500=$B17,IF(INDIRECT($A$1&amp;S$1)&gt;0,IF(COUNTIFS(Données_nettoyées!$O$1:$O$500,$B17,INDIRECT($A$1&amp;S$1),"&gt;0")&gt;2,INDIRECT($A$1&amp;S$1))))),"MC"))</f>
        <v/>
      </c>
      <c r="T17" s="7" t="str" cm="1">
        <f t="array" aca="1" ref="T17" ca="1">IF(ISERROR(ABS(T15)),"",IFERROR(MAX(IF(Données_nettoyées!$O$1:$O$500=$B17,IF(INDIRECT($A$1&amp;T$1)&gt;0,IF(COUNTIFS(Données_nettoyées!$O$1:$O$500,$B17,INDIRECT($A$1&amp;T$1),"&gt;0")&gt;2,INDIRECT($A$1&amp;T$1))))),"MC"))</f>
        <v/>
      </c>
      <c r="U17" s="7" t="str" cm="1">
        <f t="array" aca="1" ref="U17" ca="1">IF(ISERROR(ABS(U15)),"",IFERROR(MAX(IF(Données_nettoyées!$O$1:$O$500=$B17,IF(INDIRECT($A$1&amp;U$1)&gt;0,IF(COUNTIFS(Données_nettoyées!$O$1:$O$500,$B17,INDIRECT($A$1&amp;U$1),"&gt;0")&gt;2,INDIRECT($A$1&amp;U$1))))),"MC"))</f>
        <v/>
      </c>
      <c r="V17" s="7" cm="1">
        <f t="array" aca="1" ref="V17" ca="1">IF(ISERROR(ABS(V15)),"",IFERROR(MAX(IF(Données_nettoyées!$O$1:$O$500=$B17,IF(INDIRECT($A$1&amp;V$1)&gt;0,IF(COUNTIFS(Données_nettoyées!$O$1:$O$500,$B17,INDIRECT($A$1&amp;V$1),"&gt;0")&gt;2,INDIRECT($A$1&amp;V$1))))),"MC"))</f>
        <v>350</v>
      </c>
      <c r="W17" s="7" t="str" cm="1">
        <f t="array" aca="1" ref="W17" ca="1">IF(ISERROR(ABS(W15)),"",IFERROR(MAX(IF(Données_nettoyées!$O$1:$O$500=$B17,IF(INDIRECT($A$1&amp;W$1)&gt;0,IF(COUNTIFS(Données_nettoyées!$O$1:$O$500,$B17,INDIRECT($A$1&amp;W$1),"&gt;0")&gt;2,INDIRECT($A$1&amp;W$1))))),"MC"))</f>
        <v/>
      </c>
      <c r="X17" s="7" t="str" cm="1">
        <f t="array" aca="1" ref="X17" ca="1">IF(ISERROR(ABS(X15)),"",IFERROR(MAX(IF(Données_nettoyées!$O$1:$O$500=$B17,IF(INDIRECT($A$1&amp;X$1)&gt;0,IF(COUNTIFS(Données_nettoyées!$O$1:$O$500,$B17,INDIRECT($A$1&amp;X$1),"&gt;0")&gt;2,INDIRECT($A$1&amp;X$1))))),"MC"))</f>
        <v/>
      </c>
      <c r="Y17" s="7" t="str" cm="1">
        <f t="array" aca="1" ref="Y17" ca="1">IF(ISERROR(ABS(Y15)),"",IFERROR(MAX(IF(Données_nettoyées!$O$1:$O$500=$B17,IF(INDIRECT($A$1&amp;Y$1)&gt;0,IF(COUNTIFS(Données_nettoyées!$O$1:$O$500,$B17,INDIRECT($A$1&amp;Y$1),"&gt;0")&gt;2,INDIRECT($A$1&amp;Y$1))))),"MC"))</f>
        <v/>
      </c>
      <c r="Z17" s="7" cm="1">
        <f t="array" aca="1" ref="Z17" ca="1">IF(ISERROR(ABS(Z15)),"",IFERROR(MAX(IF(Données_nettoyées!$O$1:$O$500=$B17,IF(INDIRECT($A$1&amp;Z$1)&gt;0,IF(COUNTIFS(Données_nettoyées!$O$1:$O$500,$B17,INDIRECT($A$1&amp;Z$1),"&gt;0")&gt;2,INDIRECT($A$1&amp;Z$1))))),"MC"))</f>
        <v>6500</v>
      </c>
      <c r="AA17" s="7" cm="1">
        <f t="array" aca="1" ref="AA17" ca="1">IF(ISERROR(ABS(AA15)),"",IFERROR(MAX(IF(Données_nettoyées!$O$1:$O$500=$B17,IF(INDIRECT($A$1&amp;AA$1)&gt;0,IF(COUNTIFS(Données_nettoyées!$O$1:$O$500,$B17,INDIRECT($A$1&amp;AA$1),"&gt;0")&gt;2,INDIRECT($A$1&amp;AA$1))))),"MC"))</f>
        <v>3500</v>
      </c>
      <c r="AB17" s="7" cm="1">
        <f t="array" aca="1" ref="AB17" ca="1">IF(ISERROR(ABS(AB15)),"",IFERROR(MAX(IF(Données_nettoyées!$O$1:$O$500=$B17,IF(INDIRECT($A$1&amp;AB$1)&gt;0,IF(COUNTIFS(Données_nettoyées!$O$1:$O$500,$B17,INDIRECT($A$1&amp;AB$1),"&gt;0")&gt;2,INDIRECT($A$1&amp;AB$1))))),"MC"))</f>
        <v>2500</v>
      </c>
      <c r="AC17" s="7" t="str" cm="1">
        <f t="array" aca="1" ref="AC17" ca="1">IF(ISERROR(ABS(AC15)),"",IFERROR(MAX(IF(Données_nettoyées!$O$1:$O$500=$B17,IF(INDIRECT($A$1&amp;AC$1)&gt;0,IF(COUNTIFS(Données_nettoyées!$O$1:$O$500,$B17,INDIRECT($A$1&amp;AC$1),"&gt;0")&gt;2,INDIRECT($A$1&amp;AC$1))))),"MC"))</f>
        <v/>
      </c>
      <c r="AD17" s="7" cm="1">
        <f t="array" aca="1" ref="AD17" ca="1">IF(ISERROR(ABS(AD15)),"",IFERROR(MAX(IF(Données_nettoyées!$O$1:$O$500=$B17,IF(INDIRECT($A$1&amp;AD$1)&gt;0,IF(COUNTIFS(Données_nettoyées!$O$1:$O$500,$B17,INDIRECT($A$1&amp;AD$1),"&gt;0")&gt;2,INDIRECT($A$1&amp;AD$1))))),"MC"))</f>
        <v>1000</v>
      </c>
      <c r="AE17" s="7" t="str" cm="1">
        <f t="array" aca="1" ref="AE17" ca="1">IF(ISERROR(ABS(AE15)),"",IFERROR(MAX(IF(Données_nettoyées!$O$1:$O$500=$B17,IF(INDIRECT($A$1&amp;AE$1)&gt;0,IF(COUNTIFS(Données_nettoyées!$O$1:$O$500,$B17,INDIRECT($A$1&amp;AE$1),"&gt;0")&gt;2,INDIRECT($A$1&amp;AE$1))))),"MC"))</f>
        <v/>
      </c>
      <c r="AF17" s="7" cm="1">
        <f t="array" aca="1" ref="AF17" ca="1">IF(ISERROR(ABS(AF15)),"",IFERROR(MAX(IF(Données_nettoyées!$O$1:$O$500=$B17,IF(INDIRECT($A$1&amp;AF$1)&gt;0,IF(COUNTIFS(Données_nettoyées!$O$1:$O$500,$B17,INDIRECT($A$1&amp;AF$1),"&gt;0")&gt;2,INDIRECT($A$1&amp;AF$1))))),"MC"))</f>
        <v>300</v>
      </c>
      <c r="AG17" s="7" cm="1">
        <f t="array" aca="1" ref="AG17" ca="1">IF(ISERROR(ABS(AG15)),"",IFERROR(MAX(IF(Données_nettoyées!$O$1:$O$500=$B17,IF(INDIRECT($A$1&amp;AG$1)&gt;0,IF(COUNTIFS(Données_nettoyées!$O$1:$O$500,$B17,INDIRECT($A$1&amp;AG$1),"&gt;0")&gt;2,INDIRECT($A$1&amp;AG$1))))),"MC"))</f>
        <v>500</v>
      </c>
    </row>
    <row r="18" spans="1:35" x14ac:dyDescent="0.35">
      <c r="C18" s="38" t="s">
        <v>145</v>
      </c>
      <c r="E18" s="7" t="str">
        <f t="shared" ref="E18:AG18" ca="1" si="1">IFERROR(IF((E17-E16)/E16&gt;=40%,"!!",""),"")</f>
        <v>!!</v>
      </c>
      <c r="F18" s="7" cm="1">
        <f t="array" aca="1" ref="F18" ca="1">IF(ISERROR(ABS(F16)),"",IFERROR(MAX(IF(Données_nettoyées!$O$1:$O$500=$B18,IF(INDIRECT($A$1&amp;F$1)&gt;0,IF(COUNTIFS(Données_nettoyées!$O$1:$O$500,$B18,INDIRECT($A$1&amp;F$1),"&gt;0")&gt;2,INDIRECT($A$1&amp;F$1))))),"MC"))</f>
        <v>0</v>
      </c>
      <c r="G18" s="7" t="str">
        <f t="shared" ca="1" si="1"/>
        <v/>
      </c>
      <c r="H18" s="7" t="str">
        <f t="shared" ca="1" si="1"/>
        <v/>
      </c>
      <c r="I18" s="7" t="str">
        <f t="shared" ca="1" si="1"/>
        <v/>
      </c>
      <c r="J18" s="7" t="str">
        <f t="shared" ca="1" si="1"/>
        <v/>
      </c>
      <c r="K18" s="7" t="str">
        <f t="shared" ca="1" si="1"/>
        <v/>
      </c>
      <c r="L18" s="7" t="str">
        <f t="shared" ca="1" si="1"/>
        <v/>
      </c>
      <c r="M18" s="7" t="str">
        <f t="shared" ca="1" si="1"/>
        <v/>
      </c>
      <c r="N18" s="7" t="str">
        <f t="shared" ca="1" si="1"/>
        <v/>
      </c>
      <c r="O18" s="7" t="str">
        <f t="shared" ca="1" si="1"/>
        <v/>
      </c>
      <c r="P18" s="7" t="str">
        <f t="shared" ca="1" si="1"/>
        <v/>
      </c>
      <c r="Q18" s="7" t="str">
        <f t="shared" ca="1" si="1"/>
        <v/>
      </c>
      <c r="R18" s="7" t="str">
        <f t="shared" ca="1" si="1"/>
        <v/>
      </c>
      <c r="S18" s="7" t="str">
        <f t="shared" ca="1" si="1"/>
        <v/>
      </c>
      <c r="T18" s="7" t="str">
        <f t="shared" ca="1" si="1"/>
        <v/>
      </c>
      <c r="U18" s="7" t="str">
        <f t="shared" ca="1" si="1"/>
        <v/>
      </c>
      <c r="V18" s="7" t="str">
        <f t="shared" ca="1" si="1"/>
        <v/>
      </c>
      <c r="W18" s="7" t="str">
        <f t="shared" ca="1" si="1"/>
        <v/>
      </c>
      <c r="X18" s="7" t="str">
        <f t="shared" ca="1" si="1"/>
        <v/>
      </c>
      <c r="Y18" s="7" t="str">
        <f t="shared" ca="1" si="1"/>
        <v/>
      </c>
      <c r="Z18" s="7" t="str">
        <f t="shared" ca="1" si="1"/>
        <v/>
      </c>
      <c r="AA18" s="7" t="str">
        <f t="shared" ca="1" si="1"/>
        <v/>
      </c>
      <c r="AB18" s="7" t="str">
        <f t="shared" ca="1" si="1"/>
        <v>!!</v>
      </c>
      <c r="AC18" s="7" t="str">
        <f t="shared" ca="1" si="1"/>
        <v/>
      </c>
      <c r="AD18" s="7" t="str">
        <f t="shared" ca="1" si="1"/>
        <v/>
      </c>
      <c r="AE18" s="7" t="str">
        <f t="shared" ca="1" si="1"/>
        <v/>
      </c>
      <c r="AF18" s="7" t="str">
        <f t="shared" ca="1" si="1"/>
        <v/>
      </c>
      <c r="AG18" s="7" t="str">
        <f t="shared" ca="1" si="1"/>
        <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tr">
        <f>IF(COUNTIF(Données_nettoyées!$O$1:$O$500,$B21)&gt;0,"OUI","NON")</f>
        <v>NON</v>
      </c>
      <c r="E21" s="7" t="str" cm="1">
        <f t="array" aca="1" ref="E21" ca="1">IF($D21="NON","-",IFERROR(MEDIAN(IF(Données_nettoyées!$O$1:$O$500=$B21,IF(INDIRECT($A$1&amp;E$1)&gt;0,IF(COUNTIFS(Données_nettoyées!$O$1:$O$500,$B21,INDIRECT($A$1&amp;E$1),"&gt;0")&gt;2,INDIRECT($A$1&amp;E$1))))),"MC"))</f>
        <v>-</v>
      </c>
      <c r="F21" s="7" t="str" cm="1">
        <f t="array" aca="1" ref="F21" ca="1">IF($D21="NON","-",IFERROR(MEDIAN(IF(Données_nettoyées!$O$1:$O$500=$B21,IF(INDIRECT($A$1&amp;F$1)&gt;0,IF(COUNTIFS(Données_nettoyées!$O$1:$O$500,$B21,INDIRECT($A$1&amp;F$1),"&gt;0")&gt;2,INDIRECT($A$1&amp;F$1))))),"MC"))</f>
        <v>-</v>
      </c>
      <c r="G21" s="7" t="str" cm="1">
        <f t="array" aca="1" ref="G21" ca="1">IF($D21="NON","-",IFERROR(MEDIAN(IF(Données_nettoyées!$O$1:$O$500=$B21,IF(INDIRECT($A$1&amp;G$1)&gt;0,IF(COUNTIFS(Données_nettoyées!$O$1:$O$500,$B21,INDIRECT($A$1&amp;G$1),"&gt;0")&gt;2,INDIRECT($A$1&amp;G$1))))),"MC"))</f>
        <v>-</v>
      </c>
      <c r="H21" s="7" t="str" cm="1">
        <f t="array" aca="1" ref="H21" ca="1">IF($D21="NON","-",IFERROR(MEDIAN(IF(Données_nettoyées!$O$1:$O$500=$B21,IF(INDIRECT($A$1&amp;H$1)&gt;0,IF(COUNTIFS(Données_nettoyées!$O$1:$O$500,$B21,INDIRECT($A$1&amp;H$1),"&gt;0")&gt;2,INDIRECT($A$1&amp;H$1))))),"MC"))</f>
        <v>-</v>
      </c>
      <c r="I21" s="7" t="str" cm="1">
        <f t="array" aca="1" ref="I21" ca="1">IF($D21="NON","-",IFERROR(MEDIAN(IF(Données_nettoyées!$O$1:$O$500=$B21,IF(INDIRECT($A$1&amp;I$1)&gt;0,IF(COUNTIFS(Données_nettoyées!$O$1:$O$500,$B21,INDIRECT($A$1&amp;I$1),"&gt;0")&gt;2,INDIRECT($A$1&amp;I$1))))),"MC"))</f>
        <v>-</v>
      </c>
      <c r="J21" s="7" t="str" cm="1">
        <f t="array" aca="1" ref="J21" ca="1">IF($D21="NON","-",IFERROR(MEDIAN(IF(Données_nettoyées!$O$1:$O$500=$B21,IF(INDIRECT($A$1&amp;J$1)&gt;0,IF(COUNTIFS(Données_nettoyées!$O$1:$O$500,$B21,INDIRECT($A$1&amp;J$1),"&gt;0")&gt;2,INDIRECT($A$1&amp;J$1))))),"MC"))</f>
        <v>-</v>
      </c>
      <c r="K21" s="7" t="str" cm="1">
        <f t="array" aca="1" ref="K21" ca="1">IF($D21="NON","-",IFERROR(MEDIAN(IF(Données_nettoyées!$O$1:$O$500=$B21,IF(INDIRECT($A$1&amp;K$1)&gt;0,IF(COUNTIFS(Données_nettoyées!$O$1:$O$500,$B21,INDIRECT($A$1&amp;K$1),"&gt;0")&gt;2,INDIRECT($A$1&amp;K$1))))),"MC"))</f>
        <v>-</v>
      </c>
      <c r="L21" s="7" t="str" cm="1">
        <f t="array" aca="1" ref="L21" ca="1">IF($D21="NON","-",IFERROR(MEDIAN(IF(Données_nettoyées!$O$1:$O$500=$B21,IF(INDIRECT($A$1&amp;L$1)&gt;0,IF(COUNTIFS(Données_nettoyées!$O$1:$O$500,$B21,INDIRECT($A$1&amp;L$1),"&gt;0")&gt;2,INDIRECT($A$1&amp;L$1))))),"MC"))</f>
        <v>-</v>
      </c>
      <c r="M21" s="7" t="str" cm="1">
        <f t="array" aca="1" ref="M21" ca="1">IF($D21="NON","-",IFERROR(MEDIAN(IF(Données_nettoyées!$O$1:$O$500=$B21,IF(INDIRECT($A$1&amp;M$1)&gt;0,IF(COUNTIFS(Données_nettoyées!$O$1:$O$500,$B21,INDIRECT($A$1&amp;M$1),"&gt;0")&gt;2,INDIRECT($A$1&amp;M$1))))),"MC"))</f>
        <v>-</v>
      </c>
      <c r="N21" s="7" t="str" cm="1">
        <f t="array" aca="1" ref="N21" ca="1">IF($D21="NON","-",IFERROR(MEDIAN(IF(Données_nettoyées!$O$1:$O$500=$B21,IF(INDIRECT($A$1&amp;N$1)&gt;0,IF(COUNTIFS(Données_nettoyées!$O$1:$O$500,$B21,INDIRECT($A$1&amp;N$1),"&gt;0")&gt;2,INDIRECT($A$1&amp;N$1))))),"MC"))</f>
        <v>-</v>
      </c>
      <c r="O21" s="7" t="str" cm="1">
        <f t="array" aca="1" ref="O21" ca="1">IF($D21="NON","-",IFERROR(MEDIAN(IF(Données_nettoyées!$O$1:$O$500=$B21,IF(INDIRECT($A$1&amp;O$1)&gt;0,IF(COUNTIFS(Données_nettoyées!$O$1:$O$500,$B21,INDIRECT($A$1&amp;O$1),"&gt;0")&gt;2,INDIRECT($A$1&amp;O$1))))),"MC"))</f>
        <v>-</v>
      </c>
      <c r="P21" s="7" t="str" cm="1">
        <f t="array" aca="1" ref="P21" ca="1">IF($D21="NON","-",IFERROR(MEDIAN(IF(Données_nettoyées!$O$1:$O$500=$B21,IF(INDIRECT($A$1&amp;P$1)&gt;0,IF(COUNTIFS(Données_nettoyées!$O$1:$O$500,$B21,INDIRECT($A$1&amp;P$1),"&gt;0")&gt;2,INDIRECT($A$1&amp;P$1))))),"MC"))</f>
        <v>-</v>
      </c>
      <c r="Q21" s="7" t="str" cm="1">
        <f t="array" aca="1" ref="Q21" ca="1">IF($D21="NON","-",IFERROR(MEDIAN(IF(Données_nettoyées!$O$1:$O$500=$B21,IF(INDIRECT($A$1&amp;Q$1)&gt;0,IF(COUNTIFS(Données_nettoyées!$O$1:$O$500,$B21,INDIRECT($A$1&amp;Q$1),"&gt;0")&gt;2,INDIRECT($A$1&amp;Q$1))))),"MC"))</f>
        <v>-</v>
      </c>
      <c r="R21" s="7" t="str" cm="1">
        <f t="array" aca="1" ref="R21" ca="1">IF($D21="NON","-",IFERROR(MEDIAN(IF(Données_nettoyées!$O$1:$O$500=$B21,IF(INDIRECT($A$1&amp;R$1)&gt;0,IF(COUNTIFS(Données_nettoyées!$O$1:$O$500,$B21,INDIRECT($A$1&amp;R$1),"&gt;0")&gt;2,INDIRECT($A$1&amp;R$1))))),"MC"))</f>
        <v>-</v>
      </c>
      <c r="S21" s="7" t="str" cm="1">
        <f t="array" aca="1" ref="S21" ca="1">IF($D21="NON","-",IFERROR(MEDIAN(IF(Données_nettoyées!$O$1:$O$500=$B21,IF(INDIRECT($A$1&amp;S$1)&gt;0,IF(COUNTIFS(Données_nettoyées!$O$1:$O$500,$B21,INDIRECT($A$1&amp;S$1),"&gt;0")&gt;2,INDIRECT($A$1&amp;S$1))))),"MC"))</f>
        <v>-</v>
      </c>
      <c r="T21" s="7" t="str" cm="1">
        <f t="array" aca="1" ref="T21" ca="1">IF($D21="NON","-",IFERROR(MEDIAN(IF(Données_nettoyées!$O$1:$O$500=$B21,IF(INDIRECT($A$1&amp;T$1)&gt;0,IF(COUNTIFS(Données_nettoyées!$O$1:$O$500,$B21,INDIRECT($A$1&amp;T$1),"&gt;0")&gt;2,INDIRECT($A$1&amp;T$1))))),"MC"))</f>
        <v>-</v>
      </c>
      <c r="U21" s="7" t="str" cm="1">
        <f t="array" aca="1" ref="U21" ca="1">IF($D21="NON","-",IFERROR(MEDIAN(IF(Données_nettoyées!$O$1:$O$500=$B21,IF(INDIRECT($A$1&amp;U$1)&gt;0,IF(COUNTIFS(Données_nettoyées!$O$1:$O$500,$B21,INDIRECT($A$1&amp;U$1),"&gt;0")&gt;2,INDIRECT($A$1&amp;U$1))))),"MC"))</f>
        <v>-</v>
      </c>
      <c r="V21" s="7" t="str" cm="1">
        <f t="array" aca="1" ref="V21" ca="1">IF($D21="NON","-",IFERROR(MEDIAN(IF(Données_nettoyées!$O$1:$O$500=$B21,IF(INDIRECT($A$1&amp;V$1)&gt;0,IF(COUNTIFS(Données_nettoyées!$O$1:$O$500,$B21,INDIRECT($A$1&amp;V$1),"&gt;0")&gt;2,INDIRECT($A$1&amp;V$1))))),"MC"))</f>
        <v>-</v>
      </c>
      <c r="W21" s="7" t="str" cm="1">
        <f t="array" aca="1" ref="W21" ca="1">IF($D21="NON","-",IFERROR(MEDIAN(IF(Données_nettoyées!$O$1:$O$500=$B21,IF(INDIRECT($A$1&amp;W$1)&gt;0,IF(COUNTIFS(Données_nettoyées!$O$1:$O$500,$B21,INDIRECT($A$1&amp;W$1),"&gt;0")&gt;2,INDIRECT($A$1&amp;W$1))))),"MC"))</f>
        <v>-</v>
      </c>
      <c r="X21" s="7" t="str" cm="1">
        <f t="array" aca="1" ref="X21" ca="1">IF($D21="NON","-",IFERROR(MEDIAN(IF(Données_nettoyées!$O$1:$O$500=$B21,IF(INDIRECT($A$1&amp;X$1)&gt;0,IF(COUNTIFS(Données_nettoyées!$O$1:$O$500,$B21,INDIRECT($A$1&amp;X$1),"&gt;0")&gt;2,INDIRECT($A$1&amp;X$1))))),"MC"))</f>
        <v>-</v>
      </c>
      <c r="Y21" s="7" t="str" cm="1">
        <f t="array" aca="1" ref="Y21" ca="1">IF($D21="NON","-",IFERROR(MEDIAN(IF(Données_nettoyées!$O$1:$O$500=$B21,IF(INDIRECT($A$1&amp;Y$1)&gt;0,IF(COUNTIFS(Données_nettoyées!$O$1:$O$500,$B21,INDIRECT($A$1&amp;Y$1),"&gt;0")&gt;2,INDIRECT($A$1&amp;Y$1))))),"MC"))</f>
        <v>-</v>
      </c>
      <c r="Z21" s="7" t="str" cm="1">
        <f t="array" aca="1" ref="Z21" ca="1">IF($D21="NON","-",IFERROR(MEDIAN(IF(Données_nettoyées!$O$1:$O$500=$B21,IF(INDIRECT($A$1&amp;Z$1)&gt;0,IF(COUNTIFS(Données_nettoyées!$O$1:$O$500,$B21,INDIRECT($A$1&amp;Z$1),"&gt;0")&gt;2,INDIRECT($A$1&amp;Z$1))))),"MC"))</f>
        <v>-</v>
      </c>
      <c r="AA21" s="7" t="str" cm="1">
        <f t="array" aca="1" ref="AA21" ca="1">IF($D21="NON","-",IFERROR(MEDIAN(IF(Données_nettoyées!$O$1:$O$500=$B21,IF(INDIRECT($A$1&amp;AA$1)&gt;0,IF(COUNTIFS(Données_nettoyées!$O$1:$O$500,$B21,INDIRECT($A$1&amp;AA$1),"&gt;0")&gt;2,INDIRECT($A$1&amp;AA$1))))),"MC"))</f>
        <v>-</v>
      </c>
      <c r="AB21" s="7" t="str" cm="1">
        <f t="array" aca="1" ref="AB21" ca="1">IF($D21="NON","-",IFERROR(MEDIAN(IF(Données_nettoyées!$O$1:$O$500=$B21,IF(INDIRECT($A$1&amp;AB$1)&gt;0,IF(COUNTIFS(Données_nettoyées!$O$1:$O$500,$B21,INDIRECT($A$1&amp;AB$1),"&gt;0")&gt;2,INDIRECT($A$1&amp;AB$1))))),"MC"))</f>
        <v>-</v>
      </c>
      <c r="AC21" s="7" t="str" cm="1">
        <f t="array" aca="1" ref="AC21" ca="1">IF($D21="NON","-",IFERROR(MEDIAN(IF(Données_nettoyées!$O$1:$O$500=$B21,IF(INDIRECT($A$1&amp;AC$1)&gt;0,IF(COUNTIFS(Données_nettoyées!$O$1:$O$500,$B21,INDIRECT($A$1&amp;AC$1),"&gt;0")&gt;2,INDIRECT($A$1&amp;AC$1))))),"MC"))</f>
        <v>-</v>
      </c>
      <c r="AD21" s="7" t="str" cm="1">
        <f t="array" aca="1" ref="AD21" ca="1">IF($D21="NON","-",IFERROR(MEDIAN(IF(Données_nettoyées!$O$1:$O$500=$B21,IF(INDIRECT($A$1&amp;AD$1)&gt;0,IF(COUNTIFS(Données_nettoyées!$O$1:$O$500,$B21,INDIRECT($A$1&amp;AD$1),"&gt;0")&gt;2,INDIRECT($A$1&amp;AD$1))))),"MC"))</f>
        <v>-</v>
      </c>
      <c r="AE21" s="7" t="str" cm="1">
        <f t="array" aca="1" ref="AE21" ca="1">IF($D21="NON","-",IFERROR(MEDIAN(IF(Données_nettoyées!$O$1:$O$500=$B21,IF(INDIRECT($A$1&amp;AE$1)&gt;0,IF(COUNTIFS(Données_nettoyées!$O$1:$O$500,$B21,INDIRECT($A$1&amp;AE$1),"&gt;0")&gt;2,INDIRECT($A$1&amp;AE$1))))),"MC"))</f>
        <v>-</v>
      </c>
      <c r="AF21" s="7" t="str" cm="1">
        <f t="array" aca="1" ref="AF21" ca="1">IF($D21="NON","-",IFERROR(MEDIAN(IF(Données_nettoyées!$O$1:$O$500=$B21,IF(INDIRECT($A$1&amp;AF$1)&gt;0,IF(COUNTIFS(Données_nettoyées!$O$1:$O$500,$B21,INDIRECT($A$1&amp;AF$1),"&gt;0")&gt;2,INDIRECT($A$1&amp;AF$1))))),"MC"))</f>
        <v>-</v>
      </c>
      <c r="AG21" s="7" t="str" cm="1">
        <f t="array" aca="1" ref="AG21" ca="1">IF($D21="NON","-",IFERROR(MEDIAN(IF(Données_nettoyées!$O$1:$O$500=$B21,IF(INDIRECT($A$1&amp;AG$1)&gt;0,IF(COUNTIFS(Données_nettoyées!$O$1:$O$500,$B21,INDIRECT($A$1&amp;AG$1),"&gt;0")&gt;2,INDIRECT($A$1&amp;AG$1))))),"MC"))</f>
        <v>-</v>
      </c>
      <c r="AI21" s="5">
        <f ca="1">COUNTIF(E21:AG21,"MC")+COUNTIF(E21:AG21,"-")</f>
        <v>29</v>
      </c>
    </row>
    <row r="22" spans="1:35" x14ac:dyDescent="0.35">
      <c r="A22" s="4" t="s">
        <v>73</v>
      </c>
      <c r="B22" s="4" t="s">
        <v>74</v>
      </c>
      <c r="C22" s="4" t="s">
        <v>66</v>
      </c>
      <c r="E22" s="7" t="str" cm="1">
        <f t="array" aca="1" ref="E22" ca="1">IF(ISERROR(ABS(E21)),"",IFERROR(MIN(IF(Données_nettoyées!$O$1:$O$500=$B22,IF(INDIRECT($A$1&amp;E$1)&gt;0,IF(COUNTIFS(Données_nettoyées!$O$1:$O$500,$B22,INDIRECT($A$1&amp;E$1),"&gt;0")&gt;2,INDIRECT($A$1&amp;E$1))))),"MC"))</f>
        <v/>
      </c>
      <c r="F22" s="7" t="str" cm="1">
        <f t="array" aca="1" ref="F22" ca="1">IF(ISERROR(ABS(F21)),"",IFERROR(MIN(IF(Données_nettoyées!$O$1:$O$500=$B22,IF(INDIRECT($A$1&amp;F$1)&gt;0,IF(COUNTIFS(Données_nettoyées!$O$1:$O$500,$B22,INDIRECT($A$1&amp;F$1),"&gt;0")&gt;2,INDIRECT($A$1&amp;F$1))))),"MC"))</f>
        <v/>
      </c>
      <c r="G22" s="7" t="str" cm="1">
        <f t="array" aca="1" ref="G22" ca="1">IF(ISERROR(ABS(G21)),"",IFERROR(MIN(IF(Données_nettoyées!$O$1:$O$500=$B22,IF(INDIRECT($A$1&amp;G$1)&gt;0,IF(COUNTIFS(Données_nettoyées!$O$1:$O$500,$B22,INDIRECT($A$1&amp;G$1),"&gt;0")&gt;2,INDIRECT($A$1&amp;G$1))))),"MC"))</f>
        <v/>
      </c>
      <c r="H22" s="7" t="str" cm="1">
        <f t="array" aca="1" ref="H22" ca="1">IF(ISERROR(ABS(H21)),"",IFERROR(MIN(IF(Données_nettoyées!$O$1:$O$500=$B22,IF(INDIRECT($A$1&amp;H$1)&gt;0,IF(COUNTIFS(Données_nettoyées!$O$1:$O$500,$B22,INDIRECT($A$1&amp;H$1),"&gt;0")&gt;2,INDIRECT($A$1&amp;H$1))))),"MC"))</f>
        <v/>
      </c>
      <c r="I22" s="7" t="str" cm="1">
        <f t="array" aca="1" ref="I22" ca="1">IF(ISERROR(ABS(I21)),"",IFERROR(MIN(IF(Données_nettoyées!$O$1:$O$500=$B22,IF(INDIRECT($A$1&amp;I$1)&gt;0,IF(COUNTIFS(Données_nettoyées!$O$1:$O$500,$B22,INDIRECT($A$1&amp;I$1),"&gt;0")&gt;2,INDIRECT($A$1&amp;I$1))))),"MC"))</f>
        <v/>
      </c>
      <c r="J22" s="7" t="str" cm="1">
        <f t="array" aca="1" ref="J22" ca="1">IF(ISERROR(ABS(J21)),"",IFERROR(MIN(IF(Données_nettoyées!$O$1:$O$500=$B22,IF(INDIRECT($A$1&amp;J$1)&gt;0,IF(COUNTIFS(Données_nettoyées!$O$1:$O$500,$B22,INDIRECT($A$1&amp;J$1),"&gt;0")&gt;2,INDIRECT($A$1&amp;J$1))))),"MC"))</f>
        <v/>
      </c>
      <c r="K22" s="7" t="str" cm="1">
        <f t="array" aca="1" ref="K22" ca="1">IF(ISERROR(ABS(K21)),"",IFERROR(MIN(IF(Données_nettoyées!$O$1:$O$500=$B22,IF(INDIRECT($A$1&amp;K$1)&gt;0,IF(COUNTIFS(Données_nettoyées!$O$1:$O$500,$B22,INDIRECT($A$1&amp;K$1),"&gt;0")&gt;2,INDIRECT($A$1&amp;K$1))))),"MC"))</f>
        <v/>
      </c>
      <c r="L22" s="7" t="str" cm="1">
        <f t="array" aca="1" ref="L22" ca="1">IF(ISERROR(ABS(L21)),"",IFERROR(MIN(IF(Données_nettoyées!$O$1:$O$500=$B22,IF(INDIRECT($A$1&amp;L$1)&gt;0,IF(COUNTIFS(Données_nettoyées!$O$1:$O$500,$B22,INDIRECT($A$1&amp;L$1),"&gt;0")&gt;2,INDIRECT($A$1&amp;L$1))))),"MC"))</f>
        <v/>
      </c>
      <c r="M22" s="7" t="str" cm="1">
        <f t="array" aca="1" ref="M22" ca="1">IF(ISERROR(ABS(M21)),"",IFERROR(MIN(IF(Données_nettoyées!$O$1:$O$500=$B22,IF(INDIRECT($A$1&amp;M$1)&gt;0,IF(COUNTIFS(Données_nettoyées!$O$1:$O$500,$B22,INDIRECT($A$1&amp;M$1),"&gt;0")&gt;2,INDIRECT($A$1&amp;M$1))))),"MC"))</f>
        <v/>
      </c>
      <c r="N22" s="7" t="str" cm="1">
        <f t="array" aca="1" ref="N22" ca="1">IF(ISERROR(ABS(N21)),"",IFERROR(MIN(IF(Données_nettoyées!$O$1:$O$500=$B22,IF(INDIRECT($A$1&amp;N$1)&gt;0,IF(COUNTIFS(Données_nettoyées!$O$1:$O$500,$B22,INDIRECT($A$1&amp;N$1),"&gt;0")&gt;2,INDIRECT($A$1&amp;N$1))))),"MC"))</f>
        <v/>
      </c>
      <c r="O22" s="7" t="str" cm="1">
        <f t="array" aca="1" ref="O22" ca="1">IF(ISERROR(ABS(O21)),"",IFERROR(MIN(IF(Données_nettoyées!$O$1:$O$500=$B22,IF(INDIRECT($A$1&amp;O$1)&gt;0,IF(COUNTIFS(Données_nettoyées!$O$1:$O$500,$B22,INDIRECT($A$1&amp;O$1),"&gt;0")&gt;2,INDIRECT($A$1&amp;O$1))))),"MC"))</f>
        <v/>
      </c>
      <c r="P22" s="7" t="str" cm="1">
        <f t="array" aca="1" ref="P22" ca="1">IF(ISERROR(ABS(P21)),"",IFERROR(MIN(IF(Données_nettoyées!$O$1:$O$500=$B22,IF(INDIRECT($A$1&amp;P$1)&gt;0,IF(COUNTIFS(Données_nettoyées!$O$1:$O$500,$B22,INDIRECT($A$1&amp;P$1),"&gt;0")&gt;2,INDIRECT($A$1&amp;P$1))))),"MC"))</f>
        <v/>
      </c>
      <c r="Q22" s="7" t="str" cm="1">
        <f t="array" aca="1" ref="Q22" ca="1">IF(ISERROR(ABS(Q21)),"",IFERROR(MIN(IF(Données_nettoyées!$O$1:$O$500=$B22,IF(INDIRECT($A$1&amp;Q$1)&gt;0,IF(COUNTIFS(Données_nettoyées!$O$1:$O$500,$B22,INDIRECT($A$1&amp;Q$1),"&gt;0")&gt;2,INDIRECT($A$1&amp;Q$1))))),"MC"))</f>
        <v/>
      </c>
      <c r="R22" s="7" t="str" cm="1">
        <f t="array" aca="1" ref="R22" ca="1">IF(ISERROR(ABS(R21)),"",IFERROR(MIN(IF(Données_nettoyées!$O$1:$O$500=$B22,IF(INDIRECT($A$1&amp;R$1)&gt;0,IF(COUNTIFS(Données_nettoyées!$O$1:$O$500,$B22,INDIRECT($A$1&amp;R$1),"&gt;0")&gt;2,INDIRECT($A$1&amp;R$1))))),"MC"))</f>
        <v/>
      </c>
      <c r="S22" s="7" t="str" cm="1">
        <f t="array" aca="1" ref="S22" ca="1">IF(ISERROR(ABS(S21)),"",IFERROR(MIN(IF(Données_nettoyées!$O$1:$O$500=$B22,IF(INDIRECT($A$1&amp;S$1)&gt;0,IF(COUNTIFS(Données_nettoyées!$O$1:$O$500,$B22,INDIRECT($A$1&amp;S$1),"&gt;0")&gt;2,INDIRECT($A$1&amp;S$1))))),"MC"))</f>
        <v/>
      </c>
      <c r="T22" s="7" t="str" cm="1">
        <f t="array" aca="1" ref="T22" ca="1">IF(ISERROR(ABS(T21)),"",IFERROR(MIN(IF(Données_nettoyées!$O$1:$O$500=$B22,IF(INDIRECT($A$1&amp;T$1)&gt;0,IF(COUNTIFS(Données_nettoyées!$O$1:$O$500,$B22,INDIRECT($A$1&amp;T$1),"&gt;0")&gt;2,INDIRECT($A$1&amp;T$1))))),"MC"))</f>
        <v/>
      </c>
      <c r="U22" s="7" t="str" cm="1">
        <f t="array" aca="1" ref="U22" ca="1">IF(ISERROR(ABS(U21)),"",IFERROR(MIN(IF(Données_nettoyées!$O$1:$O$500=$B22,IF(INDIRECT($A$1&amp;U$1)&gt;0,IF(COUNTIFS(Données_nettoyées!$O$1:$O$500,$B22,INDIRECT($A$1&amp;U$1),"&gt;0")&gt;2,INDIRECT($A$1&amp;U$1))))),"MC"))</f>
        <v/>
      </c>
      <c r="V22" s="7" t="str" cm="1">
        <f t="array" aca="1" ref="V22" ca="1">IF(ISERROR(ABS(V21)),"",IFERROR(MIN(IF(Données_nettoyées!$O$1:$O$500=$B22,IF(INDIRECT($A$1&amp;V$1)&gt;0,IF(COUNTIFS(Données_nettoyées!$O$1:$O$500,$B22,INDIRECT($A$1&amp;V$1),"&gt;0")&gt;2,INDIRECT($A$1&amp;V$1))))),"MC"))</f>
        <v/>
      </c>
      <c r="W22" s="7" t="str" cm="1">
        <f t="array" aca="1" ref="W22" ca="1">IF(ISERROR(ABS(W21)),"",IFERROR(MIN(IF(Données_nettoyées!$O$1:$O$500=$B22,IF(INDIRECT($A$1&amp;W$1)&gt;0,IF(COUNTIFS(Données_nettoyées!$O$1:$O$500,$B22,INDIRECT($A$1&amp;W$1),"&gt;0")&gt;2,INDIRECT($A$1&amp;W$1))))),"MC"))</f>
        <v/>
      </c>
      <c r="X22" s="7" t="str" cm="1">
        <f t="array" aca="1" ref="X22" ca="1">IF(ISERROR(ABS(X21)),"",IFERROR(MIN(IF(Données_nettoyées!$O$1:$O$500=$B22,IF(INDIRECT($A$1&amp;X$1)&gt;0,IF(COUNTIFS(Données_nettoyées!$O$1:$O$500,$B22,INDIRECT($A$1&amp;X$1),"&gt;0")&gt;2,INDIRECT($A$1&amp;X$1))))),"MC"))</f>
        <v/>
      </c>
      <c r="Y22" s="7" t="str" cm="1">
        <f t="array" aca="1" ref="Y22" ca="1">IF(ISERROR(ABS(Y21)),"",IFERROR(MIN(IF(Données_nettoyées!$O$1:$O$500=$B22,IF(INDIRECT($A$1&amp;Y$1)&gt;0,IF(COUNTIFS(Données_nettoyées!$O$1:$O$500,$B22,INDIRECT($A$1&amp;Y$1),"&gt;0")&gt;2,INDIRECT($A$1&amp;Y$1))))),"MC"))</f>
        <v/>
      </c>
      <c r="Z22" s="7" t="str" cm="1">
        <f t="array" aca="1" ref="Z22" ca="1">IF(ISERROR(ABS(Z21)),"",IFERROR(MIN(IF(Données_nettoyées!$O$1:$O$500=$B22,IF(INDIRECT($A$1&amp;Z$1)&gt;0,IF(COUNTIFS(Données_nettoyées!$O$1:$O$500,$B22,INDIRECT($A$1&amp;Z$1),"&gt;0")&gt;2,INDIRECT($A$1&amp;Z$1))))),"MC"))</f>
        <v/>
      </c>
      <c r="AA22" s="7" t="str" cm="1">
        <f t="array" aca="1" ref="AA22" ca="1">IF(ISERROR(ABS(AA21)),"",IFERROR(MIN(IF(Données_nettoyées!$O$1:$O$500=$B22,IF(INDIRECT($A$1&amp;AA$1)&gt;0,IF(COUNTIFS(Données_nettoyées!$O$1:$O$500,$B22,INDIRECT($A$1&amp;AA$1),"&gt;0")&gt;2,INDIRECT($A$1&amp;AA$1))))),"MC"))</f>
        <v/>
      </c>
      <c r="AB22" s="7" t="str" cm="1">
        <f t="array" aca="1" ref="AB22" ca="1">IF(ISERROR(ABS(AB21)),"",IFERROR(MIN(IF(Données_nettoyées!$O$1:$O$500=$B22,IF(INDIRECT($A$1&amp;AB$1)&gt;0,IF(COUNTIFS(Données_nettoyées!$O$1:$O$500,$B22,INDIRECT($A$1&amp;AB$1),"&gt;0")&gt;2,INDIRECT($A$1&amp;AB$1))))),"MC"))</f>
        <v/>
      </c>
      <c r="AC22" s="7" t="str" cm="1">
        <f t="array" aca="1" ref="AC22" ca="1">IF(ISERROR(ABS(AC21)),"",IFERROR(MIN(IF(Données_nettoyées!$O$1:$O$500=$B22,IF(INDIRECT($A$1&amp;AC$1)&gt;0,IF(COUNTIFS(Données_nettoyées!$O$1:$O$500,$B22,INDIRECT($A$1&amp;AC$1),"&gt;0")&gt;2,INDIRECT($A$1&amp;AC$1))))),"MC"))</f>
        <v/>
      </c>
      <c r="AD22" s="7" t="str" cm="1">
        <f t="array" aca="1" ref="AD22" ca="1">IF(ISERROR(ABS(AD21)),"",IFERROR(MIN(IF(Données_nettoyées!$O$1:$O$500=$B22,IF(INDIRECT($A$1&amp;AD$1)&gt;0,IF(COUNTIFS(Données_nettoyées!$O$1:$O$500,$B22,INDIRECT($A$1&amp;AD$1),"&gt;0")&gt;2,INDIRECT($A$1&amp;AD$1))))),"MC"))</f>
        <v/>
      </c>
      <c r="AE22" s="7" t="str" cm="1">
        <f t="array" aca="1" ref="AE22" ca="1">IF(ISERROR(ABS(AE21)),"",IFERROR(MIN(IF(Données_nettoyées!$O$1:$O$500=$B22,IF(INDIRECT($A$1&amp;AE$1)&gt;0,IF(COUNTIFS(Données_nettoyées!$O$1:$O$500,$B22,INDIRECT($A$1&amp;AE$1),"&gt;0")&gt;2,INDIRECT($A$1&amp;AE$1))))),"MC"))</f>
        <v/>
      </c>
      <c r="AF22" s="7" t="str" cm="1">
        <f t="array" aca="1" ref="AF22" ca="1">IF(ISERROR(ABS(AF21)),"",IFERROR(MIN(IF(Données_nettoyées!$O$1:$O$500=$B22,IF(INDIRECT($A$1&amp;AF$1)&gt;0,IF(COUNTIFS(Données_nettoyées!$O$1:$O$500,$B22,INDIRECT($A$1&amp;AF$1),"&gt;0")&gt;2,INDIRECT($A$1&amp;AF$1))))),"MC"))</f>
        <v/>
      </c>
      <c r="AG22" s="7" t="str" cm="1">
        <f t="array" aca="1" ref="AG22" ca="1">IF(ISERROR(ABS(AG21)),"",IFERROR(MIN(IF(Données_nettoyées!$O$1:$O$500=$B22,IF(INDIRECT($A$1&amp;AG$1)&gt;0,IF(COUNTIFS(Données_nettoyées!$O$1:$O$500,$B22,INDIRECT($A$1&amp;AG$1),"&gt;0")&gt;2,INDIRECT($A$1&amp;AG$1))))),"MC"))</f>
        <v/>
      </c>
    </row>
    <row r="23" spans="1:35" x14ac:dyDescent="0.35">
      <c r="A23" s="4" t="s">
        <v>73</v>
      </c>
      <c r="B23" s="4" t="s">
        <v>74</v>
      </c>
      <c r="C23" s="4" t="s">
        <v>68</v>
      </c>
      <c r="E23" s="7" t="str" cm="1">
        <f t="array" aca="1" ref="E23" ca="1">IF(ISERROR(ABS(E21)),"",IFERROR(MAX(IF(Données_nettoyées!$O$1:$O$500=$B23,IF(INDIRECT($A$1&amp;E$1)&gt;0,IF(COUNTIFS(Données_nettoyées!$O$1:$O$500,$B23,INDIRECT($A$1&amp;E$1),"&gt;0")&gt;2,INDIRECT($A$1&amp;E$1))))),"MC"))</f>
        <v/>
      </c>
      <c r="F23" s="7" t="str" cm="1">
        <f t="array" aca="1" ref="F23" ca="1">IF(ISERROR(ABS(F21)),"",IFERROR(MAX(IF(Données_nettoyées!$O$1:$O$500=$B23,IF(INDIRECT($A$1&amp;F$1)&gt;0,IF(COUNTIFS(Données_nettoyées!$O$1:$O$500,$B23,INDIRECT($A$1&amp;F$1),"&gt;0")&gt;2,INDIRECT($A$1&amp;F$1))))),"MC"))</f>
        <v/>
      </c>
      <c r="G23" s="7" t="str" cm="1">
        <f t="array" aca="1" ref="G23" ca="1">IF(ISERROR(ABS(G21)),"",IFERROR(MAX(IF(Données_nettoyées!$O$1:$O$500=$B23,IF(INDIRECT($A$1&amp;G$1)&gt;0,IF(COUNTIFS(Données_nettoyées!$O$1:$O$500,$B23,INDIRECT($A$1&amp;G$1),"&gt;0")&gt;2,INDIRECT($A$1&amp;G$1))))),"MC"))</f>
        <v/>
      </c>
      <c r="H23" s="7" t="str" cm="1">
        <f t="array" aca="1" ref="H23" ca="1">IF(ISERROR(ABS(H21)),"",IFERROR(MAX(IF(Données_nettoyées!$O$1:$O$500=$B23,IF(INDIRECT($A$1&amp;H$1)&gt;0,IF(COUNTIFS(Données_nettoyées!$O$1:$O$500,$B23,INDIRECT($A$1&amp;H$1),"&gt;0")&gt;2,INDIRECT($A$1&amp;H$1))))),"MC"))</f>
        <v/>
      </c>
      <c r="I23" s="7" t="str" cm="1">
        <f t="array" aca="1" ref="I23" ca="1">IF(ISERROR(ABS(I21)),"",IFERROR(MAX(IF(Données_nettoyées!$O$1:$O$500=$B23,IF(INDIRECT($A$1&amp;I$1)&gt;0,IF(COUNTIFS(Données_nettoyées!$O$1:$O$500,$B23,INDIRECT($A$1&amp;I$1),"&gt;0")&gt;2,INDIRECT($A$1&amp;I$1))))),"MC"))</f>
        <v/>
      </c>
      <c r="J23" s="7" t="str" cm="1">
        <f t="array" aca="1" ref="J23" ca="1">IF(ISERROR(ABS(J21)),"",IFERROR(MAX(IF(Données_nettoyées!$O$1:$O$500=$B23,IF(INDIRECT($A$1&amp;J$1)&gt;0,IF(COUNTIFS(Données_nettoyées!$O$1:$O$500,$B23,INDIRECT($A$1&amp;J$1),"&gt;0")&gt;2,INDIRECT($A$1&amp;J$1))))),"MC"))</f>
        <v/>
      </c>
      <c r="K23" s="7" t="str" cm="1">
        <f t="array" aca="1" ref="K23" ca="1">IF(ISERROR(ABS(K21)),"",IFERROR(MAX(IF(Données_nettoyées!$O$1:$O$500=$B23,IF(INDIRECT($A$1&amp;K$1)&gt;0,IF(COUNTIFS(Données_nettoyées!$O$1:$O$500,$B23,INDIRECT($A$1&amp;K$1),"&gt;0")&gt;2,INDIRECT($A$1&amp;K$1))))),"MC"))</f>
        <v/>
      </c>
      <c r="L23" s="7" t="str" cm="1">
        <f t="array" aca="1" ref="L23" ca="1">IF(ISERROR(ABS(L21)),"",IFERROR(MAX(IF(Données_nettoyées!$O$1:$O$500=$B23,IF(INDIRECT($A$1&amp;L$1)&gt;0,IF(COUNTIFS(Données_nettoyées!$O$1:$O$500,$B23,INDIRECT($A$1&amp;L$1),"&gt;0")&gt;2,INDIRECT($A$1&amp;L$1))))),"MC"))</f>
        <v/>
      </c>
      <c r="M23" s="7" t="str" cm="1">
        <f t="array" aca="1" ref="M23" ca="1">IF(ISERROR(ABS(M21)),"",IFERROR(MAX(IF(Données_nettoyées!$O$1:$O$500=$B23,IF(INDIRECT($A$1&amp;M$1)&gt;0,IF(COUNTIFS(Données_nettoyées!$O$1:$O$500,$B23,INDIRECT($A$1&amp;M$1),"&gt;0")&gt;2,INDIRECT($A$1&amp;M$1))))),"MC"))</f>
        <v/>
      </c>
      <c r="N23" s="7" t="str" cm="1">
        <f t="array" aca="1" ref="N23" ca="1">IF(ISERROR(ABS(N21)),"",IFERROR(MAX(IF(Données_nettoyées!$O$1:$O$500=$B23,IF(INDIRECT($A$1&amp;N$1)&gt;0,IF(COUNTIFS(Données_nettoyées!$O$1:$O$500,$B23,INDIRECT($A$1&amp;N$1),"&gt;0")&gt;2,INDIRECT($A$1&amp;N$1))))),"MC"))</f>
        <v/>
      </c>
      <c r="O23" s="7" t="str" cm="1">
        <f t="array" aca="1" ref="O23" ca="1">IF(ISERROR(ABS(O21)),"",IFERROR(MAX(IF(Données_nettoyées!$O$1:$O$500=$B23,IF(INDIRECT($A$1&amp;O$1)&gt;0,IF(COUNTIFS(Données_nettoyées!$O$1:$O$500,$B23,INDIRECT($A$1&amp;O$1),"&gt;0")&gt;2,INDIRECT($A$1&amp;O$1))))),"MC"))</f>
        <v/>
      </c>
      <c r="P23" s="7" t="str" cm="1">
        <f t="array" aca="1" ref="P23" ca="1">IF(ISERROR(ABS(P21)),"",IFERROR(MAX(IF(Données_nettoyées!$O$1:$O$500=$B23,IF(INDIRECT($A$1&amp;P$1)&gt;0,IF(COUNTIFS(Données_nettoyées!$O$1:$O$500,$B23,INDIRECT($A$1&amp;P$1),"&gt;0")&gt;2,INDIRECT($A$1&amp;P$1))))),"MC"))</f>
        <v/>
      </c>
      <c r="Q23" s="7" t="str" cm="1">
        <f t="array" aca="1" ref="Q23" ca="1">IF(ISERROR(ABS(Q21)),"",IFERROR(MAX(IF(Données_nettoyées!$O$1:$O$500=$B23,IF(INDIRECT($A$1&amp;Q$1)&gt;0,IF(COUNTIFS(Données_nettoyées!$O$1:$O$500,$B23,INDIRECT($A$1&amp;Q$1),"&gt;0")&gt;2,INDIRECT($A$1&amp;Q$1))))),"MC"))</f>
        <v/>
      </c>
      <c r="R23" s="7" t="str" cm="1">
        <f t="array" aca="1" ref="R23" ca="1">IF(ISERROR(ABS(R21)),"",IFERROR(MAX(IF(Données_nettoyées!$O$1:$O$500=$B23,IF(INDIRECT($A$1&amp;R$1)&gt;0,IF(COUNTIFS(Données_nettoyées!$O$1:$O$500,$B23,INDIRECT($A$1&amp;R$1),"&gt;0")&gt;2,INDIRECT($A$1&amp;R$1))))),"MC"))</f>
        <v/>
      </c>
      <c r="S23" s="7" t="str" cm="1">
        <f t="array" aca="1" ref="S23" ca="1">IF(ISERROR(ABS(S21)),"",IFERROR(MAX(IF(Données_nettoyées!$O$1:$O$500=$B23,IF(INDIRECT($A$1&amp;S$1)&gt;0,IF(COUNTIFS(Données_nettoyées!$O$1:$O$500,$B23,INDIRECT($A$1&amp;S$1),"&gt;0")&gt;2,INDIRECT($A$1&amp;S$1))))),"MC"))</f>
        <v/>
      </c>
      <c r="T23" s="7" t="str" cm="1">
        <f t="array" aca="1" ref="T23" ca="1">IF(ISERROR(ABS(T21)),"",IFERROR(MAX(IF(Données_nettoyées!$O$1:$O$500=$B23,IF(INDIRECT($A$1&amp;T$1)&gt;0,IF(COUNTIFS(Données_nettoyées!$O$1:$O$500,$B23,INDIRECT($A$1&amp;T$1),"&gt;0")&gt;2,INDIRECT($A$1&amp;T$1))))),"MC"))</f>
        <v/>
      </c>
      <c r="U23" s="7" t="str" cm="1">
        <f t="array" aca="1" ref="U23" ca="1">IF(ISERROR(ABS(U21)),"",IFERROR(MAX(IF(Données_nettoyées!$O$1:$O$500=$B23,IF(INDIRECT($A$1&amp;U$1)&gt;0,IF(COUNTIFS(Données_nettoyées!$O$1:$O$500,$B23,INDIRECT($A$1&amp;U$1),"&gt;0")&gt;2,INDIRECT($A$1&amp;U$1))))),"MC"))</f>
        <v/>
      </c>
      <c r="V23" s="7" t="str" cm="1">
        <f t="array" aca="1" ref="V23" ca="1">IF(ISERROR(ABS(V21)),"",IFERROR(MAX(IF(Données_nettoyées!$O$1:$O$500=$B23,IF(INDIRECT($A$1&amp;V$1)&gt;0,IF(COUNTIFS(Données_nettoyées!$O$1:$O$500,$B23,INDIRECT($A$1&amp;V$1),"&gt;0")&gt;2,INDIRECT($A$1&amp;V$1))))),"MC"))</f>
        <v/>
      </c>
      <c r="W23" s="7" t="str" cm="1">
        <f t="array" aca="1" ref="W23" ca="1">IF(ISERROR(ABS(W21)),"",IFERROR(MAX(IF(Données_nettoyées!$O$1:$O$500=$B23,IF(INDIRECT($A$1&amp;W$1)&gt;0,IF(COUNTIFS(Données_nettoyées!$O$1:$O$500,$B23,INDIRECT($A$1&amp;W$1),"&gt;0")&gt;2,INDIRECT($A$1&amp;W$1))))),"MC"))</f>
        <v/>
      </c>
      <c r="X23" s="7" t="str" cm="1">
        <f t="array" aca="1" ref="X23" ca="1">IF(ISERROR(ABS(X21)),"",IFERROR(MAX(IF(Données_nettoyées!$O$1:$O$500=$B23,IF(INDIRECT($A$1&amp;X$1)&gt;0,IF(COUNTIFS(Données_nettoyées!$O$1:$O$500,$B23,INDIRECT($A$1&amp;X$1),"&gt;0")&gt;2,INDIRECT($A$1&amp;X$1))))),"MC"))</f>
        <v/>
      </c>
      <c r="Y23" s="7" t="str" cm="1">
        <f t="array" aca="1" ref="Y23" ca="1">IF(ISERROR(ABS(Y21)),"",IFERROR(MAX(IF(Données_nettoyées!$O$1:$O$500=$B23,IF(INDIRECT($A$1&amp;Y$1)&gt;0,IF(COUNTIFS(Données_nettoyées!$O$1:$O$500,$B23,INDIRECT($A$1&amp;Y$1),"&gt;0")&gt;2,INDIRECT($A$1&amp;Y$1))))),"MC"))</f>
        <v/>
      </c>
      <c r="Z23" s="7" t="str" cm="1">
        <f t="array" aca="1" ref="Z23" ca="1">IF(ISERROR(ABS(Z21)),"",IFERROR(MAX(IF(Données_nettoyées!$O$1:$O$500=$B23,IF(INDIRECT($A$1&amp;Z$1)&gt;0,IF(COUNTIFS(Données_nettoyées!$O$1:$O$500,$B23,INDIRECT($A$1&amp;Z$1),"&gt;0")&gt;2,INDIRECT($A$1&amp;Z$1))))),"MC"))</f>
        <v/>
      </c>
      <c r="AA23" s="7" t="str" cm="1">
        <f t="array" aca="1" ref="AA23" ca="1">IF(ISERROR(ABS(AA21)),"",IFERROR(MAX(IF(Données_nettoyées!$O$1:$O$500=$B23,IF(INDIRECT($A$1&amp;AA$1)&gt;0,IF(COUNTIFS(Données_nettoyées!$O$1:$O$500,$B23,INDIRECT($A$1&amp;AA$1),"&gt;0")&gt;2,INDIRECT($A$1&amp;AA$1))))),"MC"))</f>
        <v/>
      </c>
      <c r="AB23" s="7" t="str" cm="1">
        <f t="array" aca="1" ref="AB23" ca="1">IF(ISERROR(ABS(AB21)),"",IFERROR(MAX(IF(Données_nettoyées!$O$1:$O$500=$B23,IF(INDIRECT($A$1&amp;AB$1)&gt;0,IF(COUNTIFS(Données_nettoyées!$O$1:$O$500,$B23,INDIRECT($A$1&amp;AB$1),"&gt;0")&gt;2,INDIRECT($A$1&amp;AB$1))))),"MC"))</f>
        <v/>
      </c>
      <c r="AC23" s="7" t="str" cm="1">
        <f t="array" aca="1" ref="AC23" ca="1">IF(ISERROR(ABS(AC21)),"",IFERROR(MAX(IF(Données_nettoyées!$O$1:$O$500=$B23,IF(INDIRECT($A$1&amp;AC$1)&gt;0,IF(COUNTIFS(Données_nettoyées!$O$1:$O$500,$B23,INDIRECT($A$1&amp;AC$1),"&gt;0")&gt;2,INDIRECT($A$1&amp;AC$1))))),"MC"))</f>
        <v/>
      </c>
      <c r="AD23" s="7" t="str" cm="1">
        <f t="array" aca="1" ref="AD23" ca="1">IF(ISERROR(ABS(AD21)),"",IFERROR(MAX(IF(Données_nettoyées!$O$1:$O$500=$B23,IF(INDIRECT($A$1&amp;AD$1)&gt;0,IF(COUNTIFS(Données_nettoyées!$O$1:$O$500,$B23,INDIRECT($A$1&amp;AD$1),"&gt;0")&gt;2,INDIRECT($A$1&amp;AD$1))))),"MC"))</f>
        <v/>
      </c>
      <c r="AE23" s="7" t="str" cm="1">
        <f t="array" aca="1" ref="AE23" ca="1">IF(ISERROR(ABS(AE21)),"",IFERROR(MAX(IF(Données_nettoyées!$O$1:$O$500=$B23,IF(INDIRECT($A$1&amp;AE$1)&gt;0,IF(COUNTIFS(Données_nettoyées!$O$1:$O$500,$B23,INDIRECT($A$1&amp;AE$1),"&gt;0")&gt;2,INDIRECT($A$1&amp;AE$1))))),"MC"))</f>
        <v/>
      </c>
      <c r="AF23" s="7" t="str" cm="1">
        <f t="array" aca="1" ref="AF23" ca="1">IF(ISERROR(ABS(AF21)),"",IFERROR(MAX(IF(Données_nettoyées!$O$1:$O$500=$B23,IF(INDIRECT($A$1&amp;AF$1)&gt;0,IF(COUNTIFS(Données_nettoyées!$O$1:$O$500,$B23,INDIRECT($A$1&amp;AF$1),"&gt;0")&gt;2,INDIRECT($A$1&amp;AF$1))))),"MC"))</f>
        <v/>
      </c>
      <c r="AG23" s="7" t="str" cm="1">
        <f t="array" aca="1" ref="AG23" ca="1">IF(ISERROR(ABS(AG21)),"",IFERROR(MAX(IF(Données_nettoyées!$O$1:$O$500=$B23,IF(INDIRECT($A$1&amp;AG$1)&gt;0,IF(COUNTIFS(Données_nettoyées!$O$1:$O$500,$B23,INDIRECT($A$1&amp;AG$1),"&gt;0")&gt;2,INDIRECT($A$1&amp;AG$1))))),"MC"))</f>
        <v/>
      </c>
    </row>
    <row r="24" spans="1:35" x14ac:dyDescent="0.35">
      <c r="C24" s="38" t="s">
        <v>145</v>
      </c>
      <c r="E24" s="7" t="str">
        <f t="shared" ref="E24:AG24" ca="1" si="2">IFERROR(IF((E23-E22)/E22&gt;=40%,"!!",""),"")</f>
        <v/>
      </c>
      <c r="F24" s="7" t="str">
        <f t="shared" ca="1" si="2"/>
        <v/>
      </c>
      <c r="G24" s="7" t="str">
        <f t="shared" ca="1" si="2"/>
        <v/>
      </c>
      <c r="H24" s="7" t="str">
        <f t="shared" ca="1" si="2"/>
        <v/>
      </c>
      <c r="I24" s="7" t="str">
        <f t="shared" ca="1" si="2"/>
        <v/>
      </c>
      <c r="J24" s="7" t="str">
        <f t="shared" ca="1" si="2"/>
        <v/>
      </c>
      <c r="K24" s="7" t="str">
        <f t="shared" ca="1" si="2"/>
        <v/>
      </c>
      <c r="L24" s="7" t="str">
        <f t="shared" ca="1" si="2"/>
        <v/>
      </c>
      <c r="M24" s="7" t="str">
        <f t="shared" ca="1" si="2"/>
        <v/>
      </c>
      <c r="N24" s="7" t="str">
        <f t="shared" ca="1" si="2"/>
        <v/>
      </c>
      <c r="O24" s="7" t="str">
        <f t="shared" ca="1" si="2"/>
        <v/>
      </c>
      <c r="P24" s="7" t="str">
        <f t="shared" ca="1" si="2"/>
        <v/>
      </c>
      <c r="Q24" s="7" t="str">
        <f t="shared" ca="1" si="2"/>
        <v/>
      </c>
      <c r="R24" s="7" t="str">
        <f t="shared" ca="1" si="2"/>
        <v/>
      </c>
      <c r="S24" s="7" t="str">
        <f t="shared" ca="1" si="2"/>
        <v/>
      </c>
      <c r="T24" s="7" t="str">
        <f t="shared" ca="1" si="2"/>
        <v/>
      </c>
      <c r="U24" s="7" t="str">
        <f t="shared" ca="1" si="2"/>
        <v/>
      </c>
      <c r="V24" s="7" t="str">
        <f t="shared" ca="1" si="2"/>
        <v/>
      </c>
      <c r="W24" s="7" t="str">
        <f t="shared" ca="1" si="2"/>
        <v/>
      </c>
      <c r="X24" s="7" t="str">
        <f t="shared" ca="1" si="2"/>
        <v/>
      </c>
      <c r="Y24" s="7" t="str">
        <f t="shared" ca="1" si="2"/>
        <v/>
      </c>
      <c r="Z24" s="7" t="str">
        <f t="shared" ca="1" si="2"/>
        <v/>
      </c>
      <c r="AA24" s="7" t="str">
        <f t="shared" ca="1" si="2"/>
        <v/>
      </c>
      <c r="AB24" s="7" t="str">
        <f t="shared" ca="1" si="2"/>
        <v/>
      </c>
      <c r="AC24" s="7" t="str">
        <f t="shared" ca="1" si="2"/>
        <v/>
      </c>
      <c r="AD24" s="7" t="str">
        <f t="shared" ca="1" si="2"/>
        <v/>
      </c>
      <c r="AE24" s="7" t="str">
        <f t="shared" ca="1" si="2"/>
        <v/>
      </c>
      <c r="AF24" s="7" t="str">
        <f t="shared" ca="1" si="2"/>
        <v/>
      </c>
      <c r="AG24" s="7" t="str">
        <f t="shared" ca="1" si="2"/>
        <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tr">
        <f>IF(COUNTIF(Données_nettoyées!$O$1:$O$500,$B27)&gt;0,"OUI","NON")</f>
        <v>OUI</v>
      </c>
      <c r="E27" s="7" cm="1">
        <f t="array" aca="1" ref="E27" ca="1">IF($D27="NON","-",IFERROR(MEDIAN(IF(Données_nettoyées!$O$1:$O$500=$B27,IF(INDIRECT($A$1&amp;E$1)&gt;0,IF(COUNTIFS(Données_nettoyées!$O$1:$O$500,$B27,INDIRECT($A$1&amp;E$1),"&gt;0")&gt;2,INDIRECT($A$1&amp;E$1))))),"MC"))</f>
        <v>1025</v>
      </c>
      <c r="F27" s="7" cm="1">
        <f t="array" aca="1" ref="F27" ca="1">IF($D27="NON","-",IFERROR(MEDIAN(IF(Données_nettoyées!$O$1:$O$500=$B27,IF(INDIRECT($A$1&amp;F$1)&gt;0,IF(COUNTIFS(Données_nettoyées!$O$1:$O$500,$B27,INDIRECT($A$1&amp;F$1),"&gt;0")&gt;2,INDIRECT($A$1&amp;F$1))))),"MC"))</f>
        <v>875</v>
      </c>
      <c r="G27" s="7" t="str" cm="1">
        <f t="array" aca="1" ref="G27" ca="1">IF($D27="NON","-",IFERROR(MEDIAN(IF(Données_nettoyées!$O$1:$O$500=$B27,IF(INDIRECT($A$1&amp;G$1)&gt;0,IF(COUNTIFS(Données_nettoyées!$O$1:$O$500,$B27,INDIRECT($A$1&amp;G$1),"&gt;0")&gt;2,INDIRECT($A$1&amp;G$1))))),"MC"))</f>
        <v>MC</v>
      </c>
      <c r="H27" s="7" cm="1">
        <f t="array" aca="1" ref="H27" ca="1">IF($D27="NON","-",IFERROR(MEDIAN(IF(Données_nettoyées!$O$1:$O$500=$B27,IF(INDIRECT($A$1&amp;H$1)&gt;0,IF(COUNTIFS(Données_nettoyées!$O$1:$O$500,$B27,INDIRECT($A$1&amp;H$1),"&gt;0")&gt;2,INDIRECT($A$1&amp;H$1))))),"MC"))</f>
        <v>500</v>
      </c>
      <c r="I27" s="7" cm="1">
        <f t="array" aca="1" ref="I27" ca="1">IF($D27="NON","-",IFERROR(MEDIAN(IF(Données_nettoyées!$O$1:$O$500=$B27,IF(INDIRECT($A$1&amp;I$1)&gt;0,IF(COUNTIFS(Données_nettoyées!$O$1:$O$500,$B27,INDIRECT($A$1&amp;I$1),"&gt;0")&gt;2,INDIRECT($A$1&amp;I$1))))),"MC"))</f>
        <v>300</v>
      </c>
      <c r="J27" s="7" t="str" cm="1">
        <f t="array" aca="1" ref="J27" ca="1">IF($D27="NON","-",IFERROR(MEDIAN(IF(Données_nettoyées!$O$1:$O$500=$B27,IF(INDIRECT($A$1&amp;J$1)&gt;0,IF(COUNTIFS(Données_nettoyées!$O$1:$O$500,$B27,INDIRECT($A$1&amp;J$1),"&gt;0")&gt;2,INDIRECT($A$1&amp;J$1))))),"MC"))</f>
        <v>MC</v>
      </c>
      <c r="K27" s="7" t="str" cm="1">
        <f t="array" aca="1" ref="K27" ca="1">IF($D27="NON","-",IFERROR(MEDIAN(IF(Données_nettoyées!$O$1:$O$500=$B27,IF(INDIRECT($A$1&amp;K$1)&gt;0,IF(COUNTIFS(Données_nettoyées!$O$1:$O$500,$B27,INDIRECT($A$1&amp;K$1),"&gt;0")&gt;2,INDIRECT($A$1&amp;K$1))))),"MC"))</f>
        <v>MC</v>
      </c>
      <c r="L27" s="7" t="str" cm="1">
        <f t="array" aca="1" ref="L27" ca="1">IF($D27="NON","-",IFERROR(MEDIAN(IF(Données_nettoyées!$O$1:$O$500=$B27,IF(INDIRECT($A$1&amp;L$1)&gt;0,IF(COUNTIFS(Données_nettoyées!$O$1:$O$500,$B27,INDIRECT($A$1&amp;L$1),"&gt;0")&gt;2,INDIRECT($A$1&amp;L$1))))),"MC"))</f>
        <v>MC</v>
      </c>
      <c r="M27" s="7" t="str" cm="1">
        <f t="array" aca="1" ref="M27" ca="1">IF($D27="NON","-",IFERROR(MEDIAN(IF(Données_nettoyées!$O$1:$O$500=$B27,IF(INDIRECT($A$1&amp;M$1)&gt;0,IF(COUNTIFS(Données_nettoyées!$O$1:$O$500,$B27,INDIRECT($A$1&amp;M$1),"&gt;0")&gt;2,INDIRECT($A$1&amp;M$1))))),"MC"))</f>
        <v>MC</v>
      </c>
      <c r="N27" s="7" t="str" cm="1">
        <f t="array" aca="1" ref="N27" ca="1">IF($D27="NON","-",IFERROR(MEDIAN(IF(Données_nettoyées!$O$1:$O$500=$B27,IF(INDIRECT($A$1&amp;N$1)&gt;0,IF(COUNTIFS(Données_nettoyées!$O$1:$O$500,$B27,INDIRECT($A$1&amp;N$1),"&gt;0")&gt;2,INDIRECT($A$1&amp;N$1))))),"MC"))</f>
        <v>MC</v>
      </c>
      <c r="O27" s="7" t="str" cm="1">
        <f t="array" aca="1" ref="O27" ca="1">IF($D27="NON","-",IFERROR(MEDIAN(IF(Données_nettoyées!$O$1:$O$500=$B27,IF(INDIRECT($A$1&amp;O$1)&gt;0,IF(COUNTIFS(Données_nettoyées!$O$1:$O$500,$B27,INDIRECT($A$1&amp;O$1),"&gt;0")&gt;2,INDIRECT($A$1&amp;O$1))))),"MC"))</f>
        <v>MC</v>
      </c>
      <c r="P27" s="7" t="str" cm="1">
        <f t="array" aca="1" ref="P27" ca="1">IF($D27="NON","-",IFERROR(MEDIAN(IF(Données_nettoyées!$O$1:$O$500=$B27,IF(INDIRECT($A$1&amp;P$1)&gt;0,IF(COUNTIFS(Données_nettoyées!$O$1:$O$500,$B27,INDIRECT($A$1&amp;P$1),"&gt;0")&gt;2,INDIRECT($A$1&amp;P$1))))),"MC"))</f>
        <v>MC</v>
      </c>
      <c r="Q27" s="7" cm="1">
        <f t="array" aca="1" ref="Q27" ca="1">IF($D27="NON","-",IFERROR(MEDIAN(IF(Données_nettoyées!$O$1:$O$500=$B27,IF(INDIRECT($A$1&amp;Q$1)&gt;0,IF(COUNTIFS(Données_nettoyées!$O$1:$O$500,$B27,INDIRECT($A$1&amp;Q$1),"&gt;0")&gt;2,INDIRECT($A$1&amp;Q$1))))),"MC"))</f>
        <v>22500</v>
      </c>
      <c r="R27" s="7" cm="1">
        <f t="array" aca="1" ref="R27" ca="1">IF($D27="NON","-",IFERROR(MEDIAN(IF(Données_nettoyées!$O$1:$O$500=$B27,IF(INDIRECT($A$1&amp;R$1)&gt;0,IF(COUNTIFS(Données_nettoyées!$O$1:$O$500,$B27,INDIRECT($A$1&amp;R$1),"&gt;0")&gt;2,INDIRECT($A$1&amp;R$1))))),"MC"))</f>
        <v>35000</v>
      </c>
      <c r="S27" s="7" t="str" cm="1">
        <f t="array" aca="1" ref="S27" ca="1">IF($D27="NON","-",IFERROR(MEDIAN(IF(Données_nettoyées!$O$1:$O$500=$B27,IF(INDIRECT($A$1&amp;S$1)&gt;0,IF(COUNTIFS(Données_nettoyées!$O$1:$O$500,$B27,INDIRECT($A$1&amp;S$1),"&gt;0")&gt;2,INDIRECT($A$1&amp;S$1))))),"MC"))</f>
        <v>MC</v>
      </c>
      <c r="T27" s="7" t="str" cm="1">
        <f t="array" aca="1" ref="T27" ca="1">IF($D27="NON","-",IFERROR(MEDIAN(IF(Données_nettoyées!$O$1:$O$500=$B27,IF(INDIRECT($A$1&amp;T$1)&gt;0,IF(COUNTIFS(Données_nettoyées!$O$1:$O$500,$B27,INDIRECT($A$1&amp;T$1),"&gt;0")&gt;2,INDIRECT($A$1&amp;T$1))))),"MC"))</f>
        <v>MC</v>
      </c>
      <c r="U27" s="7" t="str" cm="1">
        <f t="array" aca="1" ref="U27" ca="1">IF($D27="NON","-",IFERROR(MEDIAN(IF(Données_nettoyées!$O$1:$O$500=$B27,IF(INDIRECT($A$1&amp;U$1)&gt;0,IF(COUNTIFS(Données_nettoyées!$O$1:$O$500,$B27,INDIRECT($A$1&amp;U$1),"&gt;0")&gt;2,INDIRECT($A$1&amp;U$1))))),"MC"))</f>
        <v>MC</v>
      </c>
      <c r="V27" s="7" cm="1">
        <f t="array" aca="1" ref="V27" ca="1">IF($D27="NON","-",IFERROR(MEDIAN(IF(Données_nettoyées!$O$1:$O$500=$B27,IF(INDIRECT($A$1&amp;V$1)&gt;0,IF(COUNTIFS(Données_nettoyées!$O$1:$O$500,$B27,INDIRECT($A$1&amp;V$1),"&gt;0")&gt;2,INDIRECT($A$1&amp;V$1))))),"MC"))</f>
        <v>150</v>
      </c>
      <c r="W27" s="7" t="str" cm="1">
        <f t="array" aca="1" ref="W27" ca="1">IF($D27="NON","-",IFERROR(MEDIAN(IF(Données_nettoyées!$O$1:$O$500=$B27,IF(INDIRECT($A$1&amp;W$1)&gt;0,IF(COUNTIFS(Données_nettoyées!$O$1:$O$500,$B27,INDIRECT($A$1&amp;W$1),"&gt;0")&gt;2,INDIRECT($A$1&amp;W$1))))),"MC"))</f>
        <v>MC</v>
      </c>
      <c r="X27" s="7" t="str" cm="1">
        <f t="array" aca="1" ref="X27" ca="1">IF($D27="NON","-",IFERROR(MEDIAN(IF(Données_nettoyées!$O$1:$O$500=$B27,IF(INDIRECT($A$1&amp;X$1)&gt;0,IF(COUNTIFS(Données_nettoyées!$O$1:$O$500,$B27,INDIRECT($A$1&amp;X$1),"&gt;0")&gt;2,INDIRECT($A$1&amp;X$1))))),"MC"))</f>
        <v>MC</v>
      </c>
      <c r="Y27" s="7" t="str" cm="1">
        <f t="array" aca="1" ref="Y27" ca="1">IF($D27="NON","-",IFERROR(MEDIAN(IF(Données_nettoyées!$O$1:$O$500=$B27,IF(INDIRECT($A$1&amp;Y$1)&gt;0,IF(COUNTIFS(Données_nettoyées!$O$1:$O$500,$B27,INDIRECT($A$1&amp;Y$1),"&gt;0")&gt;2,INDIRECT($A$1&amp;Y$1))))),"MC"))</f>
        <v>MC</v>
      </c>
      <c r="Z27" s="7" cm="1">
        <f t="array" aca="1" ref="Z27" ca="1">IF($D27="NON","-",IFERROR(MEDIAN(IF(Données_nettoyées!$O$1:$O$500=$B27,IF(INDIRECT($A$1&amp;Z$1)&gt;0,IF(COUNTIFS(Données_nettoyées!$O$1:$O$500,$B27,INDIRECT($A$1&amp;Z$1),"&gt;0")&gt;2,INDIRECT($A$1&amp;Z$1))))),"MC"))</f>
        <v>2000</v>
      </c>
      <c r="AA27" s="7" cm="1">
        <f t="array" aca="1" ref="AA27" ca="1">IF($D27="NON","-",IFERROR(MEDIAN(IF(Données_nettoyées!$O$1:$O$500=$B27,IF(INDIRECT($A$1&amp;AA$1)&gt;0,IF(COUNTIFS(Données_nettoyées!$O$1:$O$500,$B27,INDIRECT($A$1&amp;AA$1),"&gt;0")&gt;2,INDIRECT($A$1&amp;AA$1))))),"MC"))</f>
        <v>2725</v>
      </c>
      <c r="AB27" s="7" t="str" cm="1">
        <f t="array" aca="1" ref="AB27" ca="1">IF($D27="NON","-",IFERROR(MEDIAN(IF(Données_nettoyées!$O$1:$O$500=$B27,IF(INDIRECT($A$1&amp;AB$1)&gt;0,IF(COUNTIFS(Données_nettoyées!$O$1:$O$500,$B27,INDIRECT($A$1&amp;AB$1),"&gt;0")&gt;2,INDIRECT($A$1&amp;AB$1))))),"MC"))</f>
        <v>MC</v>
      </c>
      <c r="AC27" s="7" t="str" cm="1">
        <f t="array" aca="1" ref="AC27" ca="1">IF($D27="NON","-",IFERROR(MEDIAN(IF(Données_nettoyées!$O$1:$O$500=$B27,IF(INDIRECT($A$1&amp;AC$1)&gt;0,IF(COUNTIFS(Données_nettoyées!$O$1:$O$500,$B27,INDIRECT($A$1&amp;AC$1),"&gt;0")&gt;2,INDIRECT($A$1&amp;AC$1))))),"MC"))</f>
        <v>MC</v>
      </c>
      <c r="AD27" s="7" cm="1">
        <f t="array" aca="1" ref="AD27" ca="1">IF($D27="NON","-",IFERROR(MEDIAN(IF(Données_nettoyées!$O$1:$O$500=$B27,IF(INDIRECT($A$1&amp;AD$1)&gt;0,IF(COUNTIFS(Données_nettoyées!$O$1:$O$500,$B27,INDIRECT($A$1&amp;AD$1),"&gt;0")&gt;2,INDIRECT($A$1&amp;AD$1))))),"MC"))</f>
        <v>900</v>
      </c>
      <c r="AE27" s="7" cm="1">
        <f t="array" aca="1" ref="AE27" ca="1">IF($D27="NON","-",IFERROR(MEDIAN(IF(Données_nettoyées!$O$1:$O$500=$B27,IF(INDIRECT($A$1&amp;AE$1)&gt;0,IF(COUNTIFS(Données_nettoyées!$O$1:$O$500,$B27,INDIRECT($A$1&amp;AE$1),"&gt;0")&gt;2,INDIRECT($A$1&amp;AE$1))))),"MC"))</f>
        <v>3000</v>
      </c>
      <c r="AF27" s="7" cm="1">
        <f t="array" aca="1" ref="AF27" ca="1">IF($D27="NON","-",IFERROR(MEDIAN(IF(Données_nettoyées!$O$1:$O$500=$B27,IF(INDIRECT($A$1&amp;AF$1)&gt;0,IF(COUNTIFS(Données_nettoyées!$O$1:$O$500,$B27,INDIRECT($A$1&amp;AF$1),"&gt;0")&gt;2,INDIRECT($A$1&amp;AF$1))))),"MC"))</f>
        <v>300</v>
      </c>
      <c r="AG27" s="7" t="str" cm="1">
        <f t="array" aca="1" ref="AG27" ca="1">IF($D27="NON","-",IFERROR(MEDIAN(IF(Données_nettoyées!$O$1:$O$500=$B27,IF(INDIRECT($A$1&amp;AG$1)&gt;0,IF(COUNTIFS(Données_nettoyées!$O$1:$O$500,$B27,INDIRECT($A$1&amp;AG$1),"&gt;0")&gt;2,INDIRECT($A$1&amp;AG$1))))),"MC"))</f>
        <v>MC</v>
      </c>
      <c r="AI27" s="5">
        <f ca="1">COUNTIF(E27:AG27,"MC")+COUNTIF(E27:AG27,"-")</f>
        <v>17</v>
      </c>
    </row>
    <row r="28" spans="1:35" x14ac:dyDescent="0.35">
      <c r="A28" s="4" t="s">
        <v>73</v>
      </c>
      <c r="B28" s="4" t="s">
        <v>77</v>
      </c>
      <c r="C28" s="4" t="s">
        <v>66</v>
      </c>
      <c r="E28" s="7" cm="1">
        <f t="array" aca="1" ref="E28" ca="1">IF(ISERROR(ABS(E27)),"",IFERROR(MIN(IF(Données_nettoyées!$O$1:$O$500=$B28,IF(INDIRECT($A$1&amp;E$1)&gt;0,IF(COUNTIFS(Données_nettoyées!$O$1:$O$500,$B28,INDIRECT($A$1&amp;E$1),"&gt;0")&gt;2,INDIRECT($A$1&amp;E$1))))),"MC"))</f>
        <v>1000</v>
      </c>
      <c r="F28" s="7" cm="1">
        <f t="array" aca="1" ref="F28" ca="1">IF(ISERROR(ABS(F27)),"",IFERROR(MIN(IF(Données_nettoyées!$O$1:$O$500=$B28,IF(INDIRECT($A$1&amp;F$1)&gt;0,IF(COUNTIFS(Données_nettoyées!$O$1:$O$500,$B28,INDIRECT($A$1&amp;F$1),"&gt;0")&gt;2,INDIRECT($A$1&amp;F$1))))),"MC"))</f>
        <v>650</v>
      </c>
      <c r="G28" s="7" t="str" cm="1">
        <f t="array" aca="1" ref="G28" ca="1">IF(ISERROR(ABS(G27)),"",IFERROR(MIN(IF(Données_nettoyées!$O$1:$O$500=$B28,IF(INDIRECT($A$1&amp;G$1)&gt;0,IF(COUNTIFS(Données_nettoyées!$O$1:$O$500,$B28,INDIRECT($A$1&amp;G$1),"&gt;0")&gt;2,INDIRECT($A$1&amp;G$1))))),"MC"))</f>
        <v/>
      </c>
      <c r="H28" s="7" cm="1">
        <f t="array" aca="1" ref="H28" ca="1">IF(ISERROR(ABS(H27)),"",IFERROR(MIN(IF(Données_nettoyées!$O$1:$O$500=$B28,IF(INDIRECT($A$1&amp;H$1)&gt;0,IF(COUNTIFS(Données_nettoyées!$O$1:$O$500,$B28,INDIRECT($A$1&amp;H$1),"&gt;0")&gt;2,INDIRECT($A$1&amp;H$1))))),"MC"))</f>
        <v>450</v>
      </c>
      <c r="I28" s="7" cm="1">
        <f t="array" aca="1" ref="I28" ca="1">IF(ISERROR(ABS(I27)),"",IFERROR(MIN(IF(Données_nettoyées!$O$1:$O$500=$B28,IF(INDIRECT($A$1&amp;I$1)&gt;0,IF(COUNTIFS(Données_nettoyées!$O$1:$O$500,$B28,INDIRECT($A$1&amp;I$1),"&gt;0")&gt;2,INDIRECT($A$1&amp;I$1))))),"MC"))</f>
        <v>300</v>
      </c>
      <c r="J28" s="7" t="str" cm="1">
        <f t="array" aca="1" ref="J28" ca="1">IF(ISERROR(ABS(J27)),"",IFERROR(MIN(IF(Données_nettoyées!$O$1:$O$500=$B28,IF(INDIRECT($A$1&amp;J$1)&gt;0,IF(COUNTIFS(Données_nettoyées!$O$1:$O$500,$B28,INDIRECT($A$1&amp;J$1),"&gt;0")&gt;2,INDIRECT($A$1&amp;J$1))))),"MC"))</f>
        <v/>
      </c>
      <c r="K28" s="7" t="str" cm="1">
        <f t="array" aca="1" ref="K28" ca="1">IF(ISERROR(ABS(K27)),"",IFERROR(MIN(IF(Données_nettoyées!$O$1:$O$500=$B28,IF(INDIRECT($A$1&amp;K$1)&gt;0,IF(COUNTIFS(Données_nettoyées!$O$1:$O$500,$B28,INDIRECT($A$1&amp;K$1),"&gt;0")&gt;2,INDIRECT($A$1&amp;K$1))))),"MC"))</f>
        <v/>
      </c>
      <c r="L28" s="7" t="str" cm="1">
        <f t="array" aca="1" ref="L28" ca="1">IF(ISERROR(ABS(L27)),"",IFERROR(MIN(IF(Données_nettoyées!$O$1:$O$500=$B28,IF(INDIRECT($A$1&amp;L$1)&gt;0,IF(COUNTIFS(Données_nettoyées!$O$1:$O$500,$B28,INDIRECT($A$1&amp;L$1),"&gt;0")&gt;2,INDIRECT($A$1&amp;L$1))))),"MC"))</f>
        <v/>
      </c>
      <c r="M28" s="7" t="str" cm="1">
        <f t="array" aca="1" ref="M28" ca="1">IF(ISERROR(ABS(M27)),"",IFERROR(MIN(IF(Données_nettoyées!$O$1:$O$500=$B28,IF(INDIRECT($A$1&amp;M$1)&gt;0,IF(COUNTIFS(Données_nettoyées!$O$1:$O$500,$B28,INDIRECT($A$1&amp;M$1),"&gt;0")&gt;2,INDIRECT($A$1&amp;M$1))))),"MC"))</f>
        <v/>
      </c>
      <c r="N28" s="7" t="str" cm="1">
        <f t="array" aca="1" ref="N28" ca="1">IF(ISERROR(ABS(N27)),"",IFERROR(MIN(IF(Données_nettoyées!$O$1:$O$500=$B28,IF(INDIRECT($A$1&amp;N$1)&gt;0,IF(COUNTIFS(Données_nettoyées!$O$1:$O$500,$B28,INDIRECT($A$1&amp;N$1),"&gt;0")&gt;2,INDIRECT($A$1&amp;N$1))))),"MC"))</f>
        <v/>
      </c>
      <c r="O28" s="7" t="str" cm="1">
        <f t="array" aca="1" ref="O28" ca="1">IF(ISERROR(ABS(O27)),"",IFERROR(MIN(IF(Données_nettoyées!$O$1:$O$500=$B28,IF(INDIRECT($A$1&amp;O$1)&gt;0,IF(COUNTIFS(Données_nettoyées!$O$1:$O$500,$B28,INDIRECT($A$1&amp;O$1),"&gt;0")&gt;2,INDIRECT($A$1&amp;O$1))))),"MC"))</f>
        <v/>
      </c>
      <c r="P28" s="7" t="str" cm="1">
        <f t="array" aca="1" ref="P28" ca="1">IF(ISERROR(ABS(P27)),"",IFERROR(MIN(IF(Données_nettoyées!$O$1:$O$500=$B28,IF(INDIRECT($A$1&amp;P$1)&gt;0,IF(COUNTIFS(Données_nettoyées!$O$1:$O$500,$B28,INDIRECT($A$1&amp;P$1),"&gt;0")&gt;2,INDIRECT($A$1&amp;P$1))))),"MC"))</f>
        <v/>
      </c>
      <c r="Q28" s="7" cm="1">
        <f t="array" aca="1" ref="Q28" ca="1">IF(ISERROR(ABS(Q27)),"",IFERROR(MIN(IF(Données_nettoyées!$O$1:$O$500=$B28,IF(INDIRECT($A$1&amp;Q$1)&gt;0,IF(COUNTIFS(Données_nettoyées!$O$1:$O$500,$B28,INDIRECT($A$1&amp;Q$1),"&gt;0")&gt;2,INDIRECT($A$1&amp;Q$1))))),"MC"))</f>
        <v>22500</v>
      </c>
      <c r="R28" s="7" cm="1">
        <f t="array" aca="1" ref="R28" ca="1">IF(ISERROR(ABS(R27)),"",IFERROR(MIN(IF(Données_nettoyées!$O$1:$O$500=$B28,IF(INDIRECT($A$1&amp;R$1)&gt;0,IF(COUNTIFS(Données_nettoyées!$O$1:$O$500,$B28,INDIRECT($A$1&amp;R$1),"&gt;0")&gt;2,INDIRECT($A$1&amp;R$1))))),"MC"))</f>
        <v>35000</v>
      </c>
      <c r="S28" s="7" t="str" cm="1">
        <f t="array" aca="1" ref="S28" ca="1">IF(ISERROR(ABS(S27)),"",IFERROR(MIN(IF(Données_nettoyées!$O$1:$O$500=$B28,IF(INDIRECT($A$1&amp;S$1)&gt;0,IF(COUNTIFS(Données_nettoyées!$O$1:$O$500,$B28,INDIRECT($A$1&amp;S$1),"&gt;0")&gt;2,INDIRECT($A$1&amp;S$1))))),"MC"))</f>
        <v/>
      </c>
      <c r="T28" s="7" t="str" cm="1">
        <f t="array" aca="1" ref="T28" ca="1">IF(ISERROR(ABS(T27)),"",IFERROR(MIN(IF(Données_nettoyées!$O$1:$O$500=$B28,IF(INDIRECT($A$1&amp;T$1)&gt;0,IF(COUNTIFS(Données_nettoyées!$O$1:$O$500,$B28,INDIRECT($A$1&amp;T$1),"&gt;0")&gt;2,INDIRECT($A$1&amp;T$1))))),"MC"))</f>
        <v/>
      </c>
      <c r="U28" s="7" t="str" cm="1">
        <f t="array" aca="1" ref="U28" ca="1">IF(ISERROR(ABS(U27)),"",IFERROR(MIN(IF(Données_nettoyées!$O$1:$O$500=$B28,IF(INDIRECT($A$1&amp;U$1)&gt;0,IF(COUNTIFS(Données_nettoyées!$O$1:$O$500,$B28,INDIRECT($A$1&amp;U$1),"&gt;0")&gt;2,INDIRECT($A$1&amp;U$1))))),"MC"))</f>
        <v/>
      </c>
      <c r="V28" s="7" cm="1">
        <f t="array" aca="1" ref="V28" ca="1">IF(ISERROR(ABS(V27)),"",IFERROR(MIN(IF(Données_nettoyées!$O$1:$O$500=$B28,IF(INDIRECT($A$1&amp;V$1)&gt;0,IF(COUNTIFS(Données_nettoyées!$O$1:$O$500,$B28,INDIRECT($A$1&amp;V$1),"&gt;0")&gt;2,INDIRECT($A$1&amp;V$1))))),"MC"))</f>
        <v>150</v>
      </c>
      <c r="W28" s="7" t="str" cm="1">
        <f t="array" aca="1" ref="W28" ca="1">IF(ISERROR(ABS(W27)),"",IFERROR(MIN(IF(Données_nettoyées!$O$1:$O$500=$B28,IF(INDIRECT($A$1&amp;W$1)&gt;0,IF(COUNTIFS(Données_nettoyées!$O$1:$O$500,$B28,INDIRECT($A$1&amp;W$1),"&gt;0")&gt;2,INDIRECT($A$1&amp;W$1))))),"MC"))</f>
        <v/>
      </c>
      <c r="X28" s="7" t="str" cm="1">
        <f t="array" aca="1" ref="X28" ca="1">IF(ISERROR(ABS(X27)),"",IFERROR(MIN(IF(Données_nettoyées!$O$1:$O$500=$B28,IF(INDIRECT($A$1&amp;X$1)&gt;0,IF(COUNTIFS(Données_nettoyées!$O$1:$O$500,$B28,INDIRECT($A$1&amp;X$1),"&gt;0")&gt;2,INDIRECT($A$1&amp;X$1))))),"MC"))</f>
        <v/>
      </c>
      <c r="Y28" s="7" t="str" cm="1">
        <f t="array" aca="1" ref="Y28" ca="1">IF(ISERROR(ABS(Y27)),"",IFERROR(MIN(IF(Données_nettoyées!$O$1:$O$500=$B28,IF(INDIRECT($A$1&amp;Y$1)&gt;0,IF(COUNTIFS(Données_nettoyées!$O$1:$O$500,$B28,INDIRECT($A$1&amp;Y$1),"&gt;0")&gt;2,INDIRECT($A$1&amp;Y$1))))),"MC"))</f>
        <v/>
      </c>
      <c r="Z28" s="7" cm="1">
        <f t="array" aca="1" ref="Z28" ca="1">IF(ISERROR(ABS(Z27)),"",IFERROR(MIN(IF(Données_nettoyées!$O$1:$O$500=$B28,IF(INDIRECT($A$1&amp;Z$1)&gt;0,IF(COUNTIFS(Données_nettoyées!$O$1:$O$500,$B28,INDIRECT($A$1&amp;Z$1),"&gt;0")&gt;2,INDIRECT($A$1&amp;Z$1))))),"MC"))</f>
        <v>2000</v>
      </c>
      <c r="AA28" s="7" cm="1">
        <f t="array" aca="1" ref="AA28" ca="1">IF(ISERROR(ABS(AA27)),"",IFERROR(MIN(IF(Données_nettoyées!$O$1:$O$500=$B28,IF(INDIRECT($A$1&amp;AA$1)&gt;0,IF(COUNTIFS(Données_nettoyées!$O$1:$O$500,$B28,INDIRECT($A$1&amp;AA$1),"&gt;0")&gt;2,INDIRECT($A$1&amp;AA$1))))),"MC"))</f>
        <v>2700</v>
      </c>
      <c r="AB28" s="7" t="str" cm="1">
        <f t="array" aca="1" ref="AB28" ca="1">IF(ISERROR(ABS(AB27)),"",IFERROR(MIN(IF(Données_nettoyées!$O$1:$O$500=$B28,IF(INDIRECT($A$1&amp;AB$1)&gt;0,IF(COUNTIFS(Données_nettoyées!$O$1:$O$500,$B28,INDIRECT($A$1&amp;AB$1),"&gt;0")&gt;2,INDIRECT($A$1&amp;AB$1))))),"MC"))</f>
        <v/>
      </c>
      <c r="AC28" s="7" t="str" cm="1">
        <f t="array" aca="1" ref="AC28" ca="1">IF(ISERROR(ABS(AC27)),"",IFERROR(MIN(IF(Données_nettoyées!$O$1:$O$500=$B28,IF(INDIRECT($A$1&amp;AC$1)&gt;0,IF(COUNTIFS(Données_nettoyées!$O$1:$O$500,$B28,INDIRECT($A$1&amp;AC$1),"&gt;0")&gt;2,INDIRECT($A$1&amp;AC$1))))),"MC"))</f>
        <v/>
      </c>
      <c r="AD28" s="7" cm="1">
        <f t="array" aca="1" ref="AD28" ca="1">IF(ISERROR(ABS(AD27)),"",IFERROR(MIN(IF(Données_nettoyées!$O$1:$O$500=$B28,IF(INDIRECT($A$1&amp;AD$1)&gt;0,IF(COUNTIFS(Données_nettoyées!$O$1:$O$500,$B28,INDIRECT($A$1&amp;AD$1),"&gt;0")&gt;2,INDIRECT($A$1&amp;AD$1))))),"MC"))</f>
        <v>750</v>
      </c>
      <c r="AE28" s="7" cm="1">
        <f t="array" aca="1" ref="AE28" ca="1">IF(ISERROR(ABS(AE27)),"",IFERROR(MIN(IF(Données_nettoyées!$O$1:$O$500=$B28,IF(INDIRECT($A$1&amp;AE$1)&gt;0,IF(COUNTIFS(Données_nettoyées!$O$1:$O$500,$B28,INDIRECT($A$1&amp;AE$1),"&gt;0")&gt;2,INDIRECT($A$1&amp;AE$1))))),"MC"))</f>
        <v>3000</v>
      </c>
      <c r="AF28" s="7" cm="1">
        <f t="array" aca="1" ref="AF28" ca="1">IF(ISERROR(ABS(AF27)),"",IFERROR(MIN(IF(Données_nettoyées!$O$1:$O$500=$B28,IF(INDIRECT($A$1&amp;AF$1)&gt;0,IF(COUNTIFS(Données_nettoyées!$O$1:$O$500,$B28,INDIRECT($A$1&amp;AF$1),"&gt;0")&gt;2,INDIRECT($A$1&amp;AF$1))))),"MC"))</f>
        <v>300</v>
      </c>
      <c r="AG28" s="7" t="str" cm="1">
        <f t="array" aca="1" ref="AG28" ca="1">IF(ISERROR(ABS(AG27)),"",IFERROR(MIN(IF(Données_nettoyées!$O$1:$O$500=$B28,IF(INDIRECT($A$1&amp;AG$1)&gt;0,IF(COUNTIFS(Données_nettoyées!$O$1:$O$500,$B28,INDIRECT($A$1&amp;AG$1),"&gt;0")&gt;2,INDIRECT($A$1&amp;AG$1))))),"MC"))</f>
        <v/>
      </c>
    </row>
    <row r="29" spans="1:35" x14ac:dyDescent="0.35">
      <c r="A29" s="4" t="s">
        <v>73</v>
      </c>
      <c r="B29" s="4" t="s">
        <v>77</v>
      </c>
      <c r="C29" s="4" t="s">
        <v>68</v>
      </c>
      <c r="E29" s="7" cm="1">
        <f t="array" aca="1" ref="E29" ca="1">IF(ISERROR(ABS(E27)),"",IFERROR(MAX(IF(Données_nettoyées!$O$1:$O$500=$B29,IF(INDIRECT($A$1&amp;E$1)&gt;0,IF(COUNTIFS(Données_nettoyées!$O$1:$O$500,$B29,INDIRECT($A$1&amp;E$1),"&gt;0")&gt;2,INDIRECT($A$1&amp;E$1))))),"MC"))</f>
        <v>1150</v>
      </c>
      <c r="F29" s="7" cm="1">
        <f t="array" aca="1" ref="F29" ca="1">IF(ISERROR(ABS(F27)),"",IFERROR(MAX(IF(Données_nettoyées!$O$1:$O$500=$B29,IF(INDIRECT($A$1&amp;F$1)&gt;0,IF(COUNTIFS(Données_nettoyées!$O$1:$O$500,$B29,INDIRECT($A$1&amp;F$1),"&gt;0")&gt;2,INDIRECT($A$1&amp;F$1))))),"MC"))</f>
        <v>1150</v>
      </c>
      <c r="G29" s="7" t="str" cm="1">
        <f t="array" aca="1" ref="G29" ca="1">IF(ISERROR(ABS(G27)),"",IFERROR(MAX(IF(Données_nettoyées!$O$1:$O$500=$B29,IF(INDIRECT($A$1&amp;G$1)&gt;0,IF(COUNTIFS(Données_nettoyées!$O$1:$O$500,$B29,INDIRECT($A$1&amp;G$1),"&gt;0")&gt;2,INDIRECT($A$1&amp;G$1))))),"MC"))</f>
        <v/>
      </c>
      <c r="H29" s="7" cm="1">
        <f t="array" aca="1" ref="H29" ca="1">IF(ISERROR(ABS(H27)),"",IFERROR(MAX(IF(Données_nettoyées!$O$1:$O$500=$B29,IF(INDIRECT($A$1&amp;H$1)&gt;0,IF(COUNTIFS(Données_nettoyées!$O$1:$O$500,$B29,INDIRECT($A$1&amp;H$1),"&gt;0")&gt;2,INDIRECT($A$1&amp;H$1))))),"MC"))</f>
        <v>500</v>
      </c>
      <c r="I29" s="7" cm="1">
        <f t="array" aca="1" ref="I29" ca="1">IF(ISERROR(ABS(I27)),"",IFERROR(MAX(IF(Données_nettoyées!$O$1:$O$500=$B29,IF(INDIRECT($A$1&amp;I$1)&gt;0,IF(COUNTIFS(Données_nettoyées!$O$1:$O$500,$B29,INDIRECT($A$1&amp;I$1),"&gt;0")&gt;2,INDIRECT($A$1&amp;I$1))))),"MC"))</f>
        <v>300</v>
      </c>
      <c r="J29" s="7" t="str" cm="1">
        <f t="array" aca="1" ref="J29" ca="1">IF(ISERROR(ABS(J27)),"",IFERROR(MAX(IF(Données_nettoyées!$O$1:$O$500=$B29,IF(INDIRECT($A$1&amp;J$1)&gt;0,IF(COUNTIFS(Données_nettoyées!$O$1:$O$500,$B29,INDIRECT($A$1&amp;J$1),"&gt;0")&gt;2,INDIRECT($A$1&amp;J$1))))),"MC"))</f>
        <v/>
      </c>
      <c r="K29" s="7" t="str" cm="1">
        <f t="array" aca="1" ref="K29" ca="1">IF(ISERROR(ABS(K27)),"",IFERROR(MAX(IF(Données_nettoyées!$O$1:$O$500=$B29,IF(INDIRECT($A$1&amp;K$1)&gt;0,IF(COUNTIFS(Données_nettoyées!$O$1:$O$500,$B29,INDIRECT($A$1&amp;K$1),"&gt;0")&gt;2,INDIRECT($A$1&amp;K$1))))),"MC"))</f>
        <v/>
      </c>
      <c r="L29" s="7" t="str" cm="1">
        <f t="array" aca="1" ref="L29" ca="1">IF(ISERROR(ABS(L27)),"",IFERROR(MAX(IF(Données_nettoyées!$O$1:$O$500=$B29,IF(INDIRECT($A$1&amp;L$1)&gt;0,IF(COUNTIFS(Données_nettoyées!$O$1:$O$500,$B29,INDIRECT($A$1&amp;L$1),"&gt;0")&gt;2,INDIRECT($A$1&amp;L$1))))),"MC"))</f>
        <v/>
      </c>
      <c r="M29" s="7" t="str" cm="1">
        <f t="array" aca="1" ref="M29" ca="1">IF(ISERROR(ABS(M27)),"",IFERROR(MAX(IF(Données_nettoyées!$O$1:$O$500=$B29,IF(INDIRECT($A$1&amp;M$1)&gt;0,IF(COUNTIFS(Données_nettoyées!$O$1:$O$500,$B29,INDIRECT($A$1&amp;M$1),"&gt;0")&gt;2,INDIRECT($A$1&amp;M$1))))),"MC"))</f>
        <v/>
      </c>
      <c r="N29" s="7" t="str" cm="1">
        <f t="array" aca="1" ref="N29" ca="1">IF(ISERROR(ABS(N27)),"",IFERROR(MAX(IF(Données_nettoyées!$O$1:$O$500=$B29,IF(INDIRECT($A$1&amp;N$1)&gt;0,IF(COUNTIFS(Données_nettoyées!$O$1:$O$500,$B29,INDIRECT($A$1&amp;N$1),"&gt;0")&gt;2,INDIRECT($A$1&amp;N$1))))),"MC"))</f>
        <v/>
      </c>
      <c r="O29" s="7" t="str" cm="1">
        <f t="array" aca="1" ref="O29" ca="1">IF(ISERROR(ABS(O27)),"",IFERROR(MAX(IF(Données_nettoyées!$O$1:$O$500=$B29,IF(INDIRECT($A$1&amp;O$1)&gt;0,IF(COUNTIFS(Données_nettoyées!$O$1:$O$500,$B29,INDIRECT($A$1&amp;O$1),"&gt;0")&gt;2,INDIRECT($A$1&amp;O$1))))),"MC"))</f>
        <v/>
      </c>
      <c r="P29" s="7" t="str" cm="1">
        <f t="array" aca="1" ref="P29" ca="1">IF(ISERROR(ABS(P27)),"",IFERROR(MAX(IF(Données_nettoyées!$O$1:$O$500=$B29,IF(INDIRECT($A$1&amp;P$1)&gt;0,IF(COUNTIFS(Données_nettoyées!$O$1:$O$500,$B29,INDIRECT($A$1&amp;P$1),"&gt;0")&gt;2,INDIRECT($A$1&amp;P$1))))),"MC"))</f>
        <v/>
      </c>
      <c r="Q29" s="7" cm="1">
        <f t="array" aca="1" ref="Q29" ca="1">IF(ISERROR(ABS(Q27)),"",IFERROR(MAX(IF(Données_nettoyées!$O$1:$O$500=$B29,IF(INDIRECT($A$1&amp;Q$1)&gt;0,IF(COUNTIFS(Données_nettoyées!$O$1:$O$500,$B29,INDIRECT($A$1&amp;Q$1),"&gt;0")&gt;2,INDIRECT($A$1&amp;Q$1))))),"MC"))</f>
        <v>22500</v>
      </c>
      <c r="R29" s="7" cm="1">
        <f t="array" aca="1" ref="R29" ca="1">IF(ISERROR(ABS(R27)),"",IFERROR(MAX(IF(Données_nettoyées!$O$1:$O$500=$B29,IF(INDIRECT($A$1&amp;R$1)&gt;0,IF(COUNTIFS(Données_nettoyées!$O$1:$O$500,$B29,INDIRECT($A$1&amp;R$1),"&gt;0")&gt;2,INDIRECT($A$1&amp;R$1))))),"MC"))</f>
        <v>35000</v>
      </c>
      <c r="S29" s="7" t="str" cm="1">
        <f t="array" aca="1" ref="S29" ca="1">IF(ISERROR(ABS(S27)),"",IFERROR(MAX(IF(Données_nettoyées!$O$1:$O$500=$B29,IF(INDIRECT($A$1&amp;S$1)&gt;0,IF(COUNTIFS(Données_nettoyées!$O$1:$O$500,$B29,INDIRECT($A$1&amp;S$1),"&gt;0")&gt;2,INDIRECT($A$1&amp;S$1))))),"MC"))</f>
        <v/>
      </c>
      <c r="T29" s="7" t="str" cm="1">
        <f t="array" aca="1" ref="T29" ca="1">IF(ISERROR(ABS(T27)),"",IFERROR(MAX(IF(Données_nettoyées!$O$1:$O$500=$B29,IF(INDIRECT($A$1&amp;T$1)&gt;0,IF(COUNTIFS(Données_nettoyées!$O$1:$O$500,$B29,INDIRECT($A$1&amp;T$1),"&gt;0")&gt;2,INDIRECT($A$1&amp;T$1))))),"MC"))</f>
        <v/>
      </c>
      <c r="U29" s="7" t="str" cm="1">
        <f t="array" aca="1" ref="U29" ca="1">IF(ISERROR(ABS(U27)),"",IFERROR(MAX(IF(Données_nettoyées!$O$1:$O$500=$B29,IF(INDIRECT($A$1&amp;U$1)&gt;0,IF(COUNTIFS(Données_nettoyées!$O$1:$O$500,$B29,INDIRECT($A$1&amp;U$1),"&gt;0")&gt;2,INDIRECT($A$1&amp;U$1))))),"MC"))</f>
        <v/>
      </c>
      <c r="V29" s="7" cm="1">
        <f t="array" aca="1" ref="V29" ca="1">IF(ISERROR(ABS(V27)),"",IFERROR(MAX(IF(Données_nettoyées!$O$1:$O$500=$B29,IF(INDIRECT($A$1&amp;V$1)&gt;0,IF(COUNTIFS(Données_nettoyées!$O$1:$O$500,$B29,INDIRECT($A$1&amp;V$1),"&gt;0")&gt;2,INDIRECT($A$1&amp;V$1))))),"MC"))</f>
        <v>150</v>
      </c>
      <c r="W29" s="7" t="str" cm="1">
        <f t="array" aca="1" ref="W29" ca="1">IF(ISERROR(ABS(W27)),"",IFERROR(MAX(IF(Données_nettoyées!$O$1:$O$500=$B29,IF(INDIRECT($A$1&amp;W$1)&gt;0,IF(COUNTIFS(Données_nettoyées!$O$1:$O$500,$B29,INDIRECT($A$1&amp;W$1),"&gt;0")&gt;2,INDIRECT($A$1&amp;W$1))))),"MC"))</f>
        <v/>
      </c>
      <c r="X29" s="7" t="str" cm="1">
        <f t="array" aca="1" ref="X29" ca="1">IF(ISERROR(ABS(X27)),"",IFERROR(MAX(IF(Données_nettoyées!$O$1:$O$500=$B29,IF(INDIRECT($A$1&amp;X$1)&gt;0,IF(COUNTIFS(Données_nettoyées!$O$1:$O$500,$B29,INDIRECT($A$1&amp;X$1),"&gt;0")&gt;2,INDIRECT($A$1&amp;X$1))))),"MC"))</f>
        <v/>
      </c>
      <c r="Y29" s="7" t="str" cm="1">
        <f t="array" aca="1" ref="Y29" ca="1">IF(ISERROR(ABS(Y27)),"",IFERROR(MAX(IF(Données_nettoyées!$O$1:$O$500=$B29,IF(INDIRECT($A$1&amp;Y$1)&gt;0,IF(COUNTIFS(Données_nettoyées!$O$1:$O$500,$B29,INDIRECT($A$1&amp;Y$1),"&gt;0")&gt;2,INDIRECT($A$1&amp;Y$1))))),"MC"))</f>
        <v/>
      </c>
      <c r="Z29" s="7" cm="1">
        <f t="array" aca="1" ref="Z29" ca="1">IF(ISERROR(ABS(Z27)),"",IFERROR(MAX(IF(Données_nettoyées!$O$1:$O$500=$B29,IF(INDIRECT($A$1&amp;Z$1)&gt;0,IF(COUNTIFS(Données_nettoyées!$O$1:$O$500,$B29,INDIRECT($A$1&amp;Z$1),"&gt;0")&gt;2,INDIRECT($A$1&amp;Z$1))))),"MC"))</f>
        <v>2500</v>
      </c>
      <c r="AA29" s="7" cm="1">
        <f t="array" aca="1" ref="AA29" ca="1">IF(ISERROR(ABS(AA27)),"",IFERROR(MAX(IF(Données_nettoyées!$O$1:$O$500=$B29,IF(INDIRECT($A$1&amp;AA$1)&gt;0,IF(COUNTIFS(Données_nettoyées!$O$1:$O$500,$B29,INDIRECT($A$1&amp;AA$1),"&gt;0")&gt;2,INDIRECT($A$1&amp;AA$1))))),"MC"))</f>
        <v>2750</v>
      </c>
      <c r="AB29" s="7" t="str" cm="1">
        <f t="array" aca="1" ref="AB29" ca="1">IF(ISERROR(ABS(AB27)),"",IFERROR(MAX(IF(Données_nettoyées!$O$1:$O$500=$B29,IF(INDIRECT($A$1&amp;AB$1)&gt;0,IF(COUNTIFS(Données_nettoyées!$O$1:$O$500,$B29,INDIRECT($A$1&amp;AB$1),"&gt;0")&gt;2,INDIRECT($A$1&amp;AB$1))))),"MC"))</f>
        <v/>
      </c>
      <c r="AC29" s="7" t="str" cm="1">
        <f t="array" aca="1" ref="AC29" ca="1">IF(ISERROR(ABS(AC27)),"",IFERROR(MAX(IF(Données_nettoyées!$O$1:$O$500=$B29,IF(INDIRECT($A$1&amp;AC$1)&gt;0,IF(COUNTIFS(Données_nettoyées!$O$1:$O$500,$B29,INDIRECT($A$1&amp;AC$1),"&gt;0")&gt;2,INDIRECT($A$1&amp;AC$1))))),"MC"))</f>
        <v/>
      </c>
      <c r="AD29" s="7" cm="1">
        <f t="array" aca="1" ref="AD29" ca="1">IF(ISERROR(ABS(AD27)),"",IFERROR(MAX(IF(Données_nettoyées!$O$1:$O$500=$B29,IF(INDIRECT($A$1&amp;AD$1)&gt;0,IF(COUNTIFS(Données_nettoyées!$O$1:$O$500,$B29,INDIRECT($A$1&amp;AD$1),"&gt;0")&gt;2,INDIRECT($A$1&amp;AD$1))))),"MC"))</f>
        <v>1000</v>
      </c>
      <c r="AE29" s="7" cm="1">
        <f t="array" aca="1" ref="AE29" ca="1">IF(ISERROR(ABS(AE27)),"",IFERROR(MAX(IF(Données_nettoyées!$O$1:$O$500=$B29,IF(INDIRECT($A$1&amp;AE$1)&gt;0,IF(COUNTIFS(Données_nettoyées!$O$1:$O$500,$B29,INDIRECT($A$1&amp;AE$1),"&gt;0")&gt;2,INDIRECT($A$1&amp;AE$1))))),"MC"))</f>
        <v>3000</v>
      </c>
      <c r="AF29" s="7" cm="1">
        <f t="array" aca="1" ref="AF29" ca="1">IF(ISERROR(ABS(AF27)),"",IFERROR(MAX(IF(Données_nettoyées!$O$1:$O$500=$B29,IF(INDIRECT($A$1&amp;AF$1)&gt;0,IF(COUNTIFS(Données_nettoyées!$O$1:$O$500,$B29,INDIRECT($A$1&amp;AF$1),"&gt;0")&gt;2,INDIRECT($A$1&amp;AF$1))))),"MC"))</f>
        <v>300</v>
      </c>
      <c r="AG29" s="7" t="str" cm="1">
        <f t="array" aca="1" ref="AG29" ca="1">IF(ISERROR(ABS(AG27)),"",IFERROR(MAX(IF(Données_nettoyées!$O$1:$O$500=$B29,IF(INDIRECT($A$1&amp;AG$1)&gt;0,IF(COUNTIFS(Données_nettoyées!$O$1:$O$500,$B29,INDIRECT($A$1&amp;AG$1),"&gt;0")&gt;2,INDIRECT($A$1&amp;AG$1))))),"MC"))</f>
        <v/>
      </c>
    </row>
    <row r="30" spans="1:35" x14ac:dyDescent="0.35">
      <c r="C30" s="38" t="s">
        <v>145</v>
      </c>
      <c r="E30" s="7" t="str">
        <f t="shared" ref="E30:AG30" ca="1" si="3">IFERROR(IF((E29-E28)/E28&gt;=40%,"!!",""),"")</f>
        <v/>
      </c>
      <c r="F30" s="7" t="str">
        <f t="shared" ca="1" si="3"/>
        <v>!!</v>
      </c>
      <c r="G30" s="7" t="str">
        <f t="shared" ca="1" si="3"/>
        <v/>
      </c>
      <c r="H30" s="7" t="str">
        <f t="shared" ca="1" si="3"/>
        <v/>
      </c>
      <c r="I30" s="7" t="str">
        <f t="shared" ca="1" si="3"/>
        <v/>
      </c>
      <c r="J30" s="7" t="str">
        <f t="shared" ca="1" si="3"/>
        <v/>
      </c>
      <c r="K30" s="7" t="str">
        <f t="shared" ca="1" si="3"/>
        <v/>
      </c>
      <c r="L30" s="7" t="str">
        <f t="shared" ca="1" si="3"/>
        <v/>
      </c>
      <c r="M30" s="7" t="str">
        <f t="shared" ca="1" si="3"/>
        <v/>
      </c>
      <c r="N30" s="7" t="str">
        <f t="shared" ca="1" si="3"/>
        <v/>
      </c>
      <c r="O30" s="7" t="str">
        <f t="shared" ca="1" si="3"/>
        <v/>
      </c>
      <c r="P30" s="7" t="str">
        <f t="shared" ca="1" si="3"/>
        <v/>
      </c>
      <c r="Q30" s="7" t="str">
        <f t="shared" ca="1" si="3"/>
        <v/>
      </c>
      <c r="R30" s="7" t="str">
        <f t="shared" ca="1" si="3"/>
        <v/>
      </c>
      <c r="S30" s="7" t="str">
        <f t="shared" ca="1" si="3"/>
        <v/>
      </c>
      <c r="T30" s="7" t="str">
        <f t="shared" ca="1" si="3"/>
        <v/>
      </c>
      <c r="U30" s="7" t="str">
        <f t="shared" ca="1" si="3"/>
        <v/>
      </c>
      <c r="V30" s="7" t="str">
        <f t="shared" ca="1" si="3"/>
        <v/>
      </c>
      <c r="W30" s="7" t="str">
        <f t="shared" ca="1" si="3"/>
        <v/>
      </c>
      <c r="X30" s="7" t="str">
        <f t="shared" ca="1" si="3"/>
        <v/>
      </c>
      <c r="Y30" s="7" t="str">
        <f t="shared" ca="1" si="3"/>
        <v/>
      </c>
      <c r="Z30" s="7" t="str">
        <f t="shared" ca="1" si="3"/>
        <v/>
      </c>
      <c r="AA30" s="7" t="str">
        <f t="shared" ca="1" si="3"/>
        <v/>
      </c>
      <c r="AB30" s="7" t="str">
        <f t="shared" ca="1" si="3"/>
        <v/>
      </c>
      <c r="AC30" s="7" t="str">
        <f t="shared" ca="1" si="3"/>
        <v/>
      </c>
      <c r="AD30" s="7" t="str">
        <f t="shared" ca="1" si="3"/>
        <v/>
      </c>
      <c r="AE30" s="7" t="str">
        <f t="shared" ca="1" si="3"/>
        <v/>
      </c>
      <c r="AF30" s="7" t="str">
        <f t="shared" ca="1" si="3"/>
        <v/>
      </c>
      <c r="AG30" s="7" t="str">
        <f t="shared" ca="1" si="3"/>
        <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tr">
        <f>IF(COUNTIF(Données_nettoyées!$O$1:$O$500,$B33)&gt;0,"OUI","NON")</f>
        <v>OUI</v>
      </c>
      <c r="E33" s="7" cm="1">
        <f t="array" aca="1" ref="E33" ca="1">IF($D33="NON","-",IFERROR(MEDIAN(IF(Données_nettoyées!$O$1:$O$500=$B33,IF(INDIRECT($A$1&amp;E$1)&gt;0,IF(COUNTIFS(Données_nettoyées!$O$1:$O$500,$B33,INDIRECT($A$1&amp;E$1),"&gt;0")&gt;2,INDIRECT($A$1&amp;E$1))))),"MC"))</f>
        <v>1125</v>
      </c>
      <c r="F33" s="7" cm="1">
        <f t="array" aca="1" ref="F33" ca="1">IF($D33="NON","-",IFERROR(MEDIAN(IF(Données_nettoyées!$O$1:$O$500=$B33,IF(INDIRECT($A$1&amp;F$1)&gt;0,IF(COUNTIFS(Données_nettoyées!$O$1:$O$500,$B33,INDIRECT($A$1&amp;F$1),"&gt;0")&gt;2,INDIRECT($A$1&amp;F$1))))),"MC"))</f>
        <v>3750</v>
      </c>
      <c r="G33" s="7" t="str" cm="1">
        <f t="array" aca="1" ref="G33" ca="1">IF($D33="NON","-",IFERROR(MEDIAN(IF(Données_nettoyées!$O$1:$O$500=$B33,IF(INDIRECT($A$1&amp;G$1)&gt;0,IF(COUNTIFS(Données_nettoyées!$O$1:$O$500,$B33,INDIRECT($A$1&amp;G$1),"&gt;0")&gt;2,INDIRECT($A$1&amp;G$1))))),"MC"))</f>
        <v>MC</v>
      </c>
      <c r="H33" s="7" cm="1">
        <f t="array" aca="1" ref="H33" ca="1">IF($D33="NON","-",IFERROR(MEDIAN(IF(Données_nettoyées!$O$1:$O$500=$B33,IF(INDIRECT($A$1&amp;H$1)&gt;0,IF(COUNTIFS(Données_nettoyées!$O$1:$O$500,$B33,INDIRECT($A$1&amp;H$1),"&gt;0")&gt;2,INDIRECT($A$1&amp;H$1))))),"MC"))</f>
        <v>550</v>
      </c>
      <c r="I33" s="7" cm="1">
        <f t="array" aca="1" ref="I33" ca="1">IF($D33="NON","-",IFERROR(MEDIAN(IF(Données_nettoyées!$O$1:$O$500=$B33,IF(INDIRECT($A$1&amp;I$1)&gt;0,IF(COUNTIFS(Données_nettoyées!$O$1:$O$500,$B33,INDIRECT($A$1&amp;I$1),"&gt;0")&gt;2,INDIRECT($A$1&amp;I$1))))),"MC"))</f>
        <v>325</v>
      </c>
      <c r="J33" s="7" cm="1">
        <f t="array" aca="1" ref="J33" ca="1">IF($D33="NON","-",IFERROR(MEDIAN(IF(Données_nettoyées!$O$1:$O$500=$B33,IF(INDIRECT($A$1&amp;J$1)&gt;0,IF(COUNTIFS(Données_nettoyées!$O$1:$O$500,$B33,INDIRECT($A$1&amp;J$1),"&gt;0")&gt;2,INDIRECT($A$1&amp;J$1))))),"MC"))</f>
        <v>6000</v>
      </c>
      <c r="K33" s="7" cm="1">
        <f t="array" aca="1" ref="K33" ca="1">IF($D33="NON","-",IFERROR(MEDIAN(IF(Données_nettoyées!$O$1:$O$500=$B33,IF(INDIRECT($A$1&amp;K$1)&gt;0,IF(COUNTIFS(Données_nettoyées!$O$1:$O$500,$B33,INDIRECT($A$1&amp;K$1),"&gt;0")&gt;2,INDIRECT($A$1&amp;K$1))))),"MC"))</f>
        <v>7750</v>
      </c>
      <c r="L33" s="7" cm="1">
        <f t="array" aca="1" ref="L33" ca="1">IF($D33="NON","-",IFERROR(MEDIAN(IF(Données_nettoyées!$O$1:$O$500=$B33,IF(INDIRECT($A$1&amp;L$1)&gt;0,IF(COUNTIFS(Données_nettoyées!$O$1:$O$500,$B33,INDIRECT($A$1&amp;L$1),"&gt;0")&gt;2,INDIRECT($A$1&amp;L$1))))),"MC"))</f>
        <v>1750</v>
      </c>
      <c r="M33" s="7" cm="1">
        <f t="array" aca="1" ref="M33" ca="1">IF($D33="NON","-",IFERROR(MEDIAN(IF(Données_nettoyées!$O$1:$O$500=$B33,IF(INDIRECT($A$1&amp;M$1)&gt;0,IF(COUNTIFS(Données_nettoyées!$O$1:$O$500,$B33,INDIRECT($A$1&amp;M$1),"&gt;0")&gt;2,INDIRECT($A$1&amp;M$1))))),"MC"))</f>
        <v>2750</v>
      </c>
      <c r="N33" s="7" cm="1">
        <f t="array" aca="1" ref="N33" ca="1">IF($D33="NON","-",IFERROR(MEDIAN(IF(Données_nettoyées!$O$1:$O$500=$B33,IF(INDIRECT($A$1&amp;N$1)&gt;0,IF(COUNTIFS(Données_nettoyées!$O$1:$O$500,$B33,INDIRECT($A$1&amp;N$1),"&gt;0")&gt;2,INDIRECT($A$1&amp;N$1))))),"MC"))</f>
        <v>10750</v>
      </c>
      <c r="O33" s="7" t="str" cm="1">
        <f t="array" aca="1" ref="O33" ca="1">IF($D33="NON","-",IFERROR(MEDIAN(IF(Données_nettoyées!$O$1:$O$500=$B33,IF(INDIRECT($A$1&amp;O$1)&gt;0,IF(COUNTIFS(Données_nettoyées!$O$1:$O$500,$B33,INDIRECT($A$1&amp;O$1),"&gt;0")&gt;2,INDIRECT($A$1&amp;O$1))))),"MC"))</f>
        <v>MC</v>
      </c>
      <c r="P33" s="7" t="str" cm="1">
        <f t="array" aca="1" ref="P33" ca="1">IF($D33="NON","-",IFERROR(MEDIAN(IF(Données_nettoyées!$O$1:$O$500=$B33,IF(INDIRECT($A$1&amp;P$1)&gt;0,IF(COUNTIFS(Données_nettoyées!$O$1:$O$500,$B33,INDIRECT($A$1&amp;P$1),"&gt;0")&gt;2,INDIRECT($A$1&amp;P$1))))),"MC"))</f>
        <v>MC</v>
      </c>
      <c r="Q33" s="7" cm="1">
        <f t="array" aca="1" ref="Q33" ca="1">IF($D33="NON","-",IFERROR(MEDIAN(IF(Données_nettoyées!$O$1:$O$500=$B33,IF(INDIRECT($A$1&amp;Q$1)&gt;0,IF(COUNTIFS(Données_nettoyées!$O$1:$O$500,$B33,INDIRECT($A$1&amp;Q$1),"&gt;0")&gt;2,INDIRECT($A$1&amp;Q$1))))),"MC"))</f>
        <v>28000</v>
      </c>
      <c r="R33" s="7" cm="1">
        <f t="array" aca="1" ref="R33" ca="1">IF($D33="NON","-",IFERROR(MEDIAN(IF(Données_nettoyées!$O$1:$O$500=$B33,IF(INDIRECT($A$1&amp;R$1)&gt;0,IF(COUNTIFS(Données_nettoyées!$O$1:$O$500,$B33,INDIRECT($A$1&amp;R$1),"&gt;0")&gt;2,INDIRECT($A$1&amp;R$1))))),"MC"))</f>
        <v>43750</v>
      </c>
      <c r="S33" s="7" cm="1">
        <f t="array" aca="1" ref="S33" ca="1">IF($D33="NON","-",IFERROR(MEDIAN(IF(Données_nettoyées!$O$1:$O$500=$B33,IF(INDIRECT($A$1&amp;S$1)&gt;0,IF(COUNTIFS(Données_nettoyées!$O$1:$O$500,$B33,INDIRECT($A$1&amp;S$1),"&gt;0")&gt;2,INDIRECT($A$1&amp;S$1))))),"MC"))</f>
        <v>7250</v>
      </c>
      <c r="T33" s="7" cm="1">
        <f t="array" aca="1" ref="T33" ca="1">IF($D33="NON","-",IFERROR(MEDIAN(IF(Données_nettoyées!$O$1:$O$500=$B33,IF(INDIRECT($A$1&amp;T$1)&gt;0,IF(COUNTIFS(Données_nettoyées!$O$1:$O$500,$B33,INDIRECT($A$1&amp;T$1),"&gt;0")&gt;2,INDIRECT($A$1&amp;T$1))))),"MC"))</f>
        <v>5500</v>
      </c>
      <c r="U33" s="7" cm="1">
        <f t="array" aca="1" ref="U33" ca="1">IF($D33="NON","-",IFERROR(MEDIAN(IF(Données_nettoyées!$O$1:$O$500=$B33,IF(INDIRECT($A$1&amp;U$1)&gt;0,IF(COUNTIFS(Données_nettoyées!$O$1:$O$500,$B33,INDIRECT($A$1&amp;U$1),"&gt;0")&gt;2,INDIRECT($A$1&amp;U$1))))),"MC"))</f>
        <v>1500</v>
      </c>
      <c r="V33" s="7" cm="1">
        <f t="array" aca="1" ref="V33" ca="1">IF($D33="NON","-",IFERROR(MEDIAN(IF(Données_nettoyées!$O$1:$O$500=$B33,IF(INDIRECT($A$1&amp;V$1)&gt;0,IF(COUNTIFS(Données_nettoyées!$O$1:$O$500,$B33,INDIRECT($A$1&amp;V$1),"&gt;0")&gt;2,INDIRECT($A$1&amp;V$1))))),"MC"))</f>
        <v>200</v>
      </c>
      <c r="W33" s="7" t="str" cm="1">
        <f t="array" aca="1" ref="W33" ca="1">IF($D33="NON","-",IFERROR(MEDIAN(IF(Données_nettoyées!$O$1:$O$500=$B33,IF(INDIRECT($A$1&amp;W$1)&gt;0,IF(COUNTIFS(Données_nettoyées!$O$1:$O$500,$B33,INDIRECT($A$1&amp;W$1),"&gt;0")&gt;2,INDIRECT($A$1&amp;W$1))))),"MC"))</f>
        <v>MC</v>
      </c>
      <c r="X33" s="7" cm="1">
        <f t="array" aca="1" ref="X33" ca="1">IF($D33="NON","-",IFERROR(MEDIAN(IF(Données_nettoyées!$O$1:$O$500=$B33,IF(INDIRECT($A$1&amp;X$1)&gt;0,IF(COUNTIFS(Données_nettoyées!$O$1:$O$500,$B33,INDIRECT($A$1&amp;X$1),"&gt;0")&gt;2,INDIRECT($A$1&amp;X$1))))),"MC"))</f>
        <v>1500</v>
      </c>
      <c r="Y33" s="7" cm="1">
        <f t="array" aca="1" ref="Y33" ca="1">IF($D33="NON","-",IFERROR(MEDIAN(IF(Données_nettoyées!$O$1:$O$500=$B33,IF(INDIRECT($A$1&amp;Y$1)&gt;0,IF(COUNTIFS(Données_nettoyées!$O$1:$O$500,$B33,INDIRECT($A$1&amp;Y$1),"&gt;0")&gt;2,INDIRECT($A$1&amp;Y$1))))),"MC"))</f>
        <v>2250</v>
      </c>
      <c r="Z33" s="7" cm="1">
        <f t="array" aca="1" ref="Z33" ca="1">IF($D33="NON","-",IFERROR(MEDIAN(IF(Données_nettoyées!$O$1:$O$500=$B33,IF(INDIRECT($A$1&amp;Z$1)&gt;0,IF(COUNTIFS(Données_nettoyées!$O$1:$O$500,$B33,INDIRECT($A$1&amp;Z$1),"&gt;0")&gt;2,INDIRECT($A$1&amp;Z$1))))),"MC"))</f>
        <v>2125</v>
      </c>
      <c r="AA33" s="7" cm="1">
        <f t="array" aca="1" ref="AA33" ca="1">IF($D33="NON","-",IFERROR(MEDIAN(IF(Données_nettoyées!$O$1:$O$500=$B33,IF(INDIRECT($A$1&amp;AA$1)&gt;0,IF(COUNTIFS(Données_nettoyées!$O$1:$O$500,$B33,INDIRECT($A$1&amp;AA$1),"&gt;0")&gt;2,INDIRECT($A$1&amp;AA$1))))),"MC"))</f>
        <v>3500</v>
      </c>
      <c r="AB33" s="7" cm="1">
        <f t="array" aca="1" ref="AB33" ca="1">IF($D33="NON","-",IFERROR(MEDIAN(IF(Données_nettoyées!$O$1:$O$500=$B33,IF(INDIRECT($A$1&amp;AB$1)&gt;0,IF(COUNTIFS(Données_nettoyées!$O$1:$O$500,$B33,INDIRECT($A$1&amp;AB$1),"&gt;0")&gt;2,INDIRECT($A$1&amp;AB$1))))),"MC"))</f>
        <v>2500</v>
      </c>
      <c r="AC33" s="7" cm="1">
        <f t="array" aca="1" ref="AC33" ca="1">IF($D33="NON","-",IFERROR(MEDIAN(IF(Données_nettoyées!$O$1:$O$500=$B33,IF(INDIRECT($A$1&amp;AC$1)&gt;0,IF(COUNTIFS(Données_nettoyées!$O$1:$O$500,$B33,INDIRECT($A$1&amp;AC$1),"&gt;0")&gt;2,INDIRECT($A$1&amp;AC$1))))),"MC"))</f>
        <v>3000</v>
      </c>
      <c r="AD33" s="7" cm="1">
        <f t="array" aca="1" ref="AD33" ca="1">IF($D33="NON","-",IFERROR(MEDIAN(IF(Données_nettoyées!$O$1:$O$500=$B33,IF(INDIRECT($A$1&amp;AD$1)&gt;0,IF(COUNTIFS(Données_nettoyées!$O$1:$O$500,$B33,INDIRECT($A$1&amp;AD$1),"&gt;0")&gt;2,INDIRECT($A$1&amp;AD$1))))),"MC"))</f>
        <v>1500</v>
      </c>
      <c r="AE33" s="7" cm="1">
        <f t="array" aca="1" ref="AE33" ca="1">IF($D33="NON","-",IFERROR(MEDIAN(IF(Données_nettoyées!$O$1:$O$500=$B33,IF(INDIRECT($A$1&amp;AE$1)&gt;0,IF(COUNTIFS(Données_nettoyées!$O$1:$O$500,$B33,INDIRECT($A$1&amp;AE$1),"&gt;0")&gt;2,INDIRECT($A$1&amp;AE$1))))),"MC"))</f>
        <v>6000</v>
      </c>
      <c r="AF33" s="7" cm="1">
        <f t="array" aca="1" ref="AF33" ca="1">IF($D33="NON","-",IFERROR(MEDIAN(IF(Données_nettoyées!$O$1:$O$500=$B33,IF(INDIRECT($A$1&amp;AF$1)&gt;0,IF(COUNTIFS(Données_nettoyées!$O$1:$O$500,$B33,INDIRECT($A$1&amp;AF$1),"&gt;0")&gt;2,INDIRECT($A$1&amp;AF$1))))),"MC"))</f>
        <v>250</v>
      </c>
      <c r="AG33" s="7" t="str" cm="1">
        <f t="array" aca="1" ref="AG33" ca="1">IF($D33="NON","-",IFERROR(MEDIAN(IF(Données_nettoyées!$O$1:$O$500=$B33,IF(INDIRECT($A$1&amp;AG$1)&gt;0,IF(COUNTIFS(Données_nettoyées!$O$1:$O$500,$B33,INDIRECT($A$1&amp;AG$1),"&gt;0")&gt;2,INDIRECT($A$1&amp;AG$1))))),"MC"))</f>
        <v>MC</v>
      </c>
      <c r="AI33" s="5">
        <f ca="1">COUNTIF(E33:AG33,"MC")+COUNTIF(E33:AG33,"-")</f>
        <v>5</v>
      </c>
    </row>
    <row r="34" spans="1:35" x14ac:dyDescent="0.35">
      <c r="A34" s="4" t="s">
        <v>73</v>
      </c>
      <c r="B34" s="4" t="s">
        <v>79</v>
      </c>
      <c r="C34" s="4" t="s">
        <v>66</v>
      </c>
      <c r="E34" s="7" cm="1">
        <f t="array" aca="1" ref="E34" ca="1">IF(ISERROR(ABS(E33)),"",IFERROR(MIN(IF(Données_nettoyées!$O$1:$O$500=$B34,IF(INDIRECT($A$1&amp;E$1)&gt;0,IF(COUNTIFS(Données_nettoyées!$O$1:$O$500,$B34,INDIRECT($A$1&amp;E$1),"&gt;0")&gt;2,INDIRECT($A$1&amp;E$1))))),"MC"))</f>
        <v>1000</v>
      </c>
      <c r="F34" s="7" cm="1">
        <f t="array" aca="1" ref="F34" ca="1">IF(ISERROR(ABS(F33)),"",IFERROR(MIN(IF(Données_nettoyées!$O$1:$O$500=$B34,IF(INDIRECT($A$1&amp;F$1)&gt;0,IF(COUNTIFS(Données_nettoyées!$O$1:$O$500,$B34,INDIRECT($A$1&amp;F$1),"&gt;0")&gt;2,INDIRECT($A$1&amp;F$1))))),"MC"))</f>
        <v>3500</v>
      </c>
      <c r="G34" s="7" t="str" cm="1">
        <f t="array" aca="1" ref="G34" ca="1">IF(ISERROR(ABS(G33)),"",IFERROR(MIN(IF(Données_nettoyées!$O$1:$O$500=$B34,IF(INDIRECT($A$1&amp;G$1)&gt;0,IF(COUNTIFS(Données_nettoyées!$O$1:$O$500,$B34,INDIRECT($A$1&amp;G$1),"&gt;0")&gt;2,INDIRECT($A$1&amp;G$1))))),"MC"))</f>
        <v/>
      </c>
      <c r="H34" s="7" cm="1">
        <f t="array" aca="1" ref="H34" ca="1">IF(ISERROR(ABS(H33)),"",IFERROR(MIN(IF(Données_nettoyées!$O$1:$O$500=$B34,IF(INDIRECT($A$1&amp;H$1)&gt;0,IF(COUNTIFS(Données_nettoyées!$O$1:$O$500,$B34,INDIRECT($A$1&amp;H$1),"&gt;0")&gt;2,INDIRECT($A$1&amp;H$1))))),"MC"))</f>
        <v>500</v>
      </c>
      <c r="I34" s="7" cm="1">
        <f t="array" aca="1" ref="I34" ca="1">IF(ISERROR(ABS(I33)),"",IFERROR(MIN(IF(Données_nettoyées!$O$1:$O$500=$B34,IF(INDIRECT($A$1&amp;I$1)&gt;0,IF(COUNTIFS(Données_nettoyées!$O$1:$O$500,$B34,INDIRECT($A$1&amp;I$1),"&gt;0")&gt;2,INDIRECT($A$1&amp;I$1))))),"MC"))</f>
        <v>300</v>
      </c>
      <c r="J34" s="7" cm="1">
        <f t="array" aca="1" ref="J34" ca="1">IF(ISERROR(ABS(J33)),"",IFERROR(MIN(IF(Données_nettoyées!$O$1:$O$500=$B34,IF(INDIRECT($A$1&amp;J$1)&gt;0,IF(COUNTIFS(Données_nettoyées!$O$1:$O$500,$B34,INDIRECT($A$1&amp;J$1),"&gt;0")&gt;2,INDIRECT($A$1&amp;J$1))))),"MC"))</f>
        <v>5500</v>
      </c>
      <c r="K34" s="7" cm="1">
        <f t="array" aca="1" ref="K34" ca="1">IF(ISERROR(ABS(K33)),"",IFERROR(MIN(IF(Données_nettoyées!$O$1:$O$500=$B34,IF(INDIRECT($A$1&amp;K$1)&gt;0,IF(COUNTIFS(Données_nettoyées!$O$1:$O$500,$B34,INDIRECT($A$1&amp;K$1),"&gt;0")&gt;2,INDIRECT($A$1&amp;K$1))))),"MC"))</f>
        <v>7000</v>
      </c>
      <c r="L34" s="7" cm="1">
        <f t="array" aca="1" ref="L34" ca="1">IF(ISERROR(ABS(L33)),"",IFERROR(MIN(IF(Données_nettoyées!$O$1:$O$500=$B34,IF(INDIRECT($A$1&amp;L$1)&gt;0,IF(COUNTIFS(Données_nettoyées!$O$1:$O$500,$B34,INDIRECT($A$1&amp;L$1),"&gt;0")&gt;2,INDIRECT($A$1&amp;L$1))))),"MC"))</f>
        <v>1500</v>
      </c>
      <c r="M34" s="7" cm="1">
        <f t="array" aca="1" ref="M34" ca="1">IF(ISERROR(ABS(M33)),"",IFERROR(MIN(IF(Données_nettoyées!$O$1:$O$500=$B34,IF(INDIRECT($A$1&amp;M$1)&gt;0,IF(COUNTIFS(Données_nettoyées!$O$1:$O$500,$B34,INDIRECT($A$1&amp;M$1),"&gt;0")&gt;2,INDIRECT($A$1&amp;M$1))))),"MC"))</f>
        <v>2500</v>
      </c>
      <c r="N34" s="7" cm="1">
        <f t="array" aca="1" ref="N34" ca="1">IF(ISERROR(ABS(N33)),"",IFERROR(MIN(IF(Données_nettoyées!$O$1:$O$500=$B34,IF(INDIRECT($A$1&amp;N$1)&gt;0,IF(COUNTIFS(Données_nettoyées!$O$1:$O$500,$B34,INDIRECT($A$1&amp;N$1),"&gt;0")&gt;2,INDIRECT($A$1&amp;N$1))))),"MC"))</f>
        <v>10000</v>
      </c>
      <c r="O34" s="7" t="str" cm="1">
        <f t="array" aca="1" ref="O34" ca="1">IF(ISERROR(ABS(O33)),"",IFERROR(MIN(IF(Données_nettoyées!$O$1:$O$500=$B34,IF(INDIRECT($A$1&amp;O$1)&gt;0,IF(COUNTIFS(Données_nettoyées!$O$1:$O$500,$B34,INDIRECT($A$1&amp;O$1),"&gt;0")&gt;2,INDIRECT($A$1&amp;O$1))))),"MC"))</f>
        <v/>
      </c>
      <c r="P34" s="7" t="str" cm="1">
        <f t="array" aca="1" ref="P34" ca="1">IF(ISERROR(ABS(P33)),"",IFERROR(MIN(IF(Données_nettoyées!$O$1:$O$500=$B34,IF(INDIRECT($A$1&amp;P$1)&gt;0,IF(COUNTIFS(Données_nettoyées!$O$1:$O$500,$B34,INDIRECT($A$1&amp;P$1),"&gt;0")&gt;2,INDIRECT($A$1&amp;P$1))))),"MC"))</f>
        <v/>
      </c>
      <c r="Q34" s="7" cm="1">
        <f t="array" aca="1" ref="Q34" ca="1">IF(ISERROR(ABS(Q33)),"",IFERROR(MIN(IF(Données_nettoyées!$O$1:$O$500=$B34,IF(INDIRECT($A$1&amp;Q$1)&gt;0,IF(COUNTIFS(Données_nettoyées!$O$1:$O$500,$B34,INDIRECT($A$1&amp;Q$1),"&gt;0")&gt;2,INDIRECT($A$1&amp;Q$1))))),"MC"))</f>
        <v>27500</v>
      </c>
      <c r="R34" s="7" cm="1">
        <f t="array" aca="1" ref="R34" ca="1">IF(ISERROR(ABS(R33)),"",IFERROR(MIN(IF(Données_nettoyées!$O$1:$O$500=$B34,IF(INDIRECT($A$1&amp;R$1)&gt;0,IF(COUNTIFS(Données_nettoyées!$O$1:$O$500,$B34,INDIRECT($A$1&amp;R$1),"&gt;0")&gt;2,INDIRECT($A$1&amp;R$1))))),"MC"))</f>
        <v>42500</v>
      </c>
      <c r="S34" s="7" cm="1">
        <f t="array" aca="1" ref="S34" ca="1">IF(ISERROR(ABS(S33)),"",IFERROR(MIN(IF(Données_nettoyées!$O$1:$O$500=$B34,IF(INDIRECT($A$1&amp;S$1)&gt;0,IF(COUNTIFS(Données_nettoyées!$O$1:$O$500,$B34,INDIRECT($A$1&amp;S$1),"&gt;0")&gt;2,INDIRECT($A$1&amp;S$1))))),"MC"))</f>
        <v>7000</v>
      </c>
      <c r="T34" s="7" cm="1">
        <f t="array" aca="1" ref="T34" ca="1">IF(ISERROR(ABS(T33)),"",IFERROR(MIN(IF(Données_nettoyées!$O$1:$O$500=$B34,IF(INDIRECT($A$1&amp;T$1)&gt;0,IF(COUNTIFS(Données_nettoyées!$O$1:$O$500,$B34,INDIRECT($A$1&amp;T$1),"&gt;0")&gt;2,INDIRECT($A$1&amp;T$1))))),"MC"))</f>
        <v>5000</v>
      </c>
      <c r="U34" s="7" cm="1">
        <f t="array" aca="1" ref="U34" ca="1">IF(ISERROR(ABS(U33)),"",IFERROR(MIN(IF(Données_nettoyées!$O$1:$O$500=$B34,IF(INDIRECT($A$1&amp;U$1)&gt;0,IF(COUNTIFS(Données_nettoyées!$O$1:$O$500,$B34,INDIRECT($A$1&amp;U$1),"&gt;0")&gt;2,INDIRECT($A$1&amp;U$1))))),"MC"))</f>
        <v>1500</v>
      </c>
      <c r="V34" s="7" cm="1">
        <f t="array" aca="1" ref="V34" ca="1">IF(ISERROR(ABS(V33)),"",IFERROR(MIN(IF(Données_nettoyées!$O$1:$O$500=$B34,IF(INDIRECT($A$1&amp;V$1)&gt;0,IF(COUNTIFS(Données_nettoyées!$O$1:$O$500,$B34,INDIRECT($A$1&amp;V$1),"&gt;0")&gt;2,INDIRECT($A$1&amp;V$1))))),"MC"))</f>
        <v>150</v>
      </c>
      <c r="W34" s="7" t="str" cm="1">
        <f t="array" aca="1" ref="W34" ca="1">IF(ISERROR(ABS(W33)),"",IFERROR(MIN(IF(Données_nettoyées!$O$1:$O$500=$B34,IF(INDIRECT($A$1&amp;W$1)&gt;0,IF(COUNTIFS(Données_nettoyées!$O$1:$O$500,$B34,INDIRECT($A$1&amp;W$1),"&gt;0")&gt;2,INDIRECT($A$1&amp;W$1))))),"MC"))</f>
        <v/>
      </c>
      <c r="X34" s="7" cm="1">
        <f t="array" aca="1" ref="X34" ca="1">IF(ISERROR(ABS(X33)),"",IFERROR(MIN(IF(Données_nettoyées!$O$1:$O$500=$B34,IF(INDIRECT($A$1&amp;X$1)&gt;0,IF(COUNTIFS(Données_nettoyées!$O$1:$O$500,$B34,INDIRECT($A$1&amp;X$1),"&gt;0")&gt;2,INDIRECT($A$1&amp;X$1))))),"MC"))</f>
        <v>1500</v>
      </c>
      <c r="Y34" s="7" cm="1">
        <f t="array" aca="1" ref="Y34" ca="1">IF(ISERROR(ABS(Y33)),"",IFERROR(MIN(IF(Données_nettoyées!$O$1:$O$500=$B34,IF(INDIRECT($A$1&amp;Y$1)&gt;0,IF(COUNTIFS(Données_nettoyées!$O$1:$O$500,$B34,INDIRECT($A$1&amp;Y$1),"&gt;0")&gt;2,INDIRECT($A$1&amp;Y$1))))),"MC"))</f>
        <v>2250</v>
      </c>
      <c r="Z34" s="7" cm="1">
        <f t="array" aca="1" ref="Z34" ca="1">IF(ISERROR(ABS(Z33)),"",IFERROR(MIN(IF(Données_nettoyées!$O$1:$O$500=$B34,IF(INDIRECT($A$1&amp;Z$1)&gt;0,IF(COUNTIFS(Données_nettoyées!$O$1:$O$500,$B34,INDIRECT($A$1&amp;Z$1),"&gt;0")&gt;2,INDIRECT($A$1&amp;Z$1))))),"MC"))</f>
        <v>2000</v>
      </c>
      <c r="AA34" s="7" cm="1">
        <f t="array" aca="1" ref="AA34" ca="1">IF(ISERROR(ABS(AA33)),"",IFERROR(MIN(IF(Données_nettoyées!$O$1:$O$500=$B34,IF(INDIRECT($A$1&amp;AA$1)&gt;0,IF(COUNTIFS(Données_nettoyées!$O$1:$O$500,$B34,INDIRECT($A$1&amp;AA$1),"&gt;0")&gt;2,INDIRECT($A$1&amp;AA$1))))),"MC"))</f>
        <v>3500</v>
      </c>
      <c r="AB34" s="7" cm="1">
        <f t="array" aca="1" ref="AB34" ca="1">IF(ISERROR(ABS(AB33)),"",IFERROR(MIN(IF(Données_nettoyées!$O$1:$O$500=$B34,IF(INDIRECT($A$1&amp;AB$1)&gt;0,IF(COUNTIFS(Données_nettoyées!$O$1:$O$500,$B34,INDIRECT($A$1&amp;AB$1),"&gt;0")&gt;2,INDIRECT($A$1&amp;AB$1))))),"MC"))</f>
        <v>2500</v>
      </c>
      <c r="AC34" s="7" cm="1">
        <f t="array" aca="1" ref="AC34" ca="1">IF(ISERROR(ABS(AC33)),"",IFERROR(MIN(IF(Données_nettoyées!$O$1:$O$500=$B34,IF(INDIRECT($A$1&amp;AC$1)&gt;0,IF(COUNTIFS(Données_nettoyées!$O$1:$O$500,$B34,INDIRECT($A$1&amp;AC$1),"&gt;0")&gt;2,INDIRECT($A$1&amp;AC$1))))),"MC"))</f>
        <v>3000</v>
      </c>
      <c r="AD34" s="7" cm="1">
        <f t="array" aca="1" ref="AD34" ca="1">IF(ISERROR(ABS(AD33)),"",IFERROR(MIN(IF(Données_nettoyées!$O$1:$O$500=$B34,IF(INDIRECT($A$1&amp;AD$1)&gt;0,IF(COUNTIFS(Données_nettoyées!$O$1:$O$500,$B34,INDIRECT($A$1&amp;AD$1),"&gt;0")&gt;2,INDIRECT($A$1&amp;AD$1))))),"MC"))</f>
        <v>1250</v>
      </c>
      <c r="AE34" s="7" cm="1">
        <f t="array" aca="1" ref="AE34" ca="1">IF(ISERROR(ABS(AE33)),"",IFERROR(MIN(IF(Données_nettoyées!$O$1:$O$500=$B34,IF(INDIRECT($A$1&amp;AE$1)&gt;0,IF(COUNTIFS(Données_nettoyées!$O$1:$O$500,$B34,INDIRECT($A$1&amp;AE$1),"&gt;0")&gt;2,INDIRECT($A$1&amp;AE$1))))),"MC"))</f>
        <v>4500</v>
      </c>
      <c r="AF34" s="7" cm="1">
        <f t="array" aca="1" ref="AF34" ca="1">IF(ISERROR(ABS(AF33)),"",IFERROR(MIN(IF(Données_nettoyées!$O$1:$O$500=$B34,IF(INDIRECT($A$1&amp;AF$1)&gt;0,IF(COUNTIFS(Données_nettoyées!$O$1:$O$500,$B34,INDIRECT($A$1&amp;AF$1),"&gt;0")&gt;2,INDIRECT($A$1&amp;AF$1))))),"MC"))</f>
        <v>250</v>
      </c>
      <c r="AG34" s="7" t="str" cm="1">
        <f t="array" aca="1" ref="AG34" ca="1">IF(ISERROR(ABS(AG33)),"",IFERROR(MIN(IF(Données_nettoyées!$O$1:$O$500=$B34,IF(INDIRECT($A$1&amp;AG$1)&gt;0,IF(COUNTIFS(Données_nettoyées!$O$1:$O$500,$B34,INDIRECT($A$1&amp;AG$1),"&gt;0")&gt;2,INDIRECT($A$1&amp;AG$1))))),"MC"))</f>
        <v/>
      </c>
    </row>
    <row r="35" spans="1:35" x14ac:dyDescent="0.35">
      <c r="A35" s="4" t="s">
        <v>73</v>
      </c>
      <c r="B35" s="4" t="s">
        <v>79</v>
      </c>
      <c r="C35" s="4" t="s">
        <v>68</v>
      </c>
      <c r="E35" s="7" cm="1">
        <f t="array" aca="1" ref="E35" ca="1">IF(ISERROR(ABS(E33)),"",IFERROR(MAX(IF(Données_nettoyées!$O$1:$O$500=$B35,IF(INDIRECT($A$1&amp;E$1)&gt;0,IF(COUNTIFS(Données_nettoyées!$O$1:$O$500,$B35,INDIRECT($A$1&amp;E$1),"&gt;0")&gt;2,INDIRECT($A$1&amp;E$1))))),"MC"))</f>
        <v>1400</v>
      </c>
      <c r="F35" s="7" cm="1">
        <f t="array" aca="1" ref="F35" ca="1">IF(ISERROR(ABS(F33)),"",IFERROR(MAX(IF(Données_nettoyées!$O$1:$O$500=$B35,IF(INDIRECT($A$1&amp;F$1)&gt;0,IF(COUNTIFS(Données_nettoyées!$O$1:$O$500,$B35,INDIRECT($A$1&amp;F$1),"&gt;0")&gt;2,INDIRECT($A$1&amp;F$1))))),"MC"))</f>
        <v>5000</v>
      </c>
      <c r="G35" s="7" t="str" cm="1">
        <f t="array" aca="1" ref="G35" ca="1">IF(ISERROR(ABS(G33)),"",IFERROR(MAX(IF(Données_nettoyées!$O$1:$O$500=$B35,IF(INDIRECT($A$1&amp;G$1)&gt;0,IF(COUNTIFS(Données_nettoyées!$O$1:$O$500,$B35,INDIRECT($A$1&amp;G$1),"&gt;0")&gt;2,INDIRECT($A$1&amp;G$1))))),"MC"))</f>
        <v/>
      </c>
      <c r="H35" s="7" cm="1">
        <f t="array" aca="1" ref="H35" ca="1">IF(ISERROR(ABS(H33)),"",IFERROR(MAX(IF(Données_nettoyées!$O$1:$O$500=$B35,IF(INDIRECT($A$1&amp;H$1)&gt;0,IF(COUNTIFS(Données_nettoyées!$O$1:$O$500,$B35,INDIRECT($A$1&amp;H$1),"&gt;0")&gt;2,INDIRECT($A$1&amp;H$1))))),"MC"))</f>
        <v>700</v>
      </c>
      <c r="I35" s="7" cm="1">
        <f t="array" aca="1" ref="I35" ca="1">IF(ISERROR(ABS(I33)),"",IFERROR(MAX(IF(Données_nettoyées!$O$1:$O$500=$B35,IF(INDIRECT($A$1&amp;I$1)&gt;0,IF(COUNTIFS(Données_nettoyées!$O$1:$O$500,$B35,INDIRECT($A$1&amp;I$1),"&gt;0")&gt;2,INDIRECT($A$1&amp;I$1))))),"MC"))</f>
        <v>350</v>
      </c>
      <c r="J35" s="7" cm="1">
        <f t="array" aca="1" ref="J35" ca="1">IF(ISERROR(ABS(J33)),"",IFERROR(MAX(IF(Données_nettoyées!$O$1:$O$500=$B35,IF(INDIRECT($A$1&amp;J$1)&gt;0,IF(COUNTIFS(Données_nettoyées!$O$1:$O$500,$B35,INDIRECT($A$1&amp;J$1),"&gt;0")&gt;2,INDIRECT($A$1&amp;J$1))))),"MC"))</f>
        <v>7000</v>
      </c>
      <c r="K35" s="7" cm="1">
        <f t="array" aca="1" ref="K35" ca="1">IF(ISERROR(ABS(K33)),"",IFERROR(MAX(IF(Données_nettoyées!$O$1:$O$500=$B35,IF(INDIRECT($A$1&amp;K$1)&gt;0,IF(COUNTIFS(Données_nettoyées!$O$1:$O$500,$B35,INDIRECT($A$1&amp;K$1),"&gt;0")&gt;2,INDIRECT($A$1&amp;K$1))))),"MC"))</f>
        <v>11000</v>
      </c>
      <c r="L35" s="7" cm="1">
        <f t="array" aca="1" ref="L35" ca="1">IF(ISERROR(ABS(L33)),"",IFERROR(MAX(IF(Données_nettoyées!$O$1:$O$500=$B35,IF(INDIRECT($A$1&amp;L$1)&gt;0,IF(COUNTIFS(Données_nettoyées!$O$1:$O$500,$B35,INDIRECT($A$1&amp;L$1),"&gt;0")&gt;2,INDIRECT($A$1&amp;L$1))))),"MC"))</f>
        <v>2000</v>
      </c>
      <c r="M35" s="7" cm="1">
        <f t="array" aca="1" ref="M35" ca="1">IF(ISERROR(ABS(M33)),"",IFERROR(MAX(IF(Données_nettoyées!$O$1:$O$500=$B35,IF(INDIRECT($A$1&amp;M$1)&gt;0,IF(COUNTIFS(Données_nettoyées!$O$1:$O$500,$B35,INDIRECT($A$1&amp;M$1),"&gt;0")&gt;2,INDIRECT($A$1&amp;M$1))))),"MC"))</f>
        <v>3000</v>
      </c>
      <c r="N35" s="7" cm="1">
        <f t="array" aca="1" ref="N35" ca="1">IF(ISERROR(ABS(N33)),"",IFERROR(MAX(IF(Données_nettoyées!$O$1:$O$500=$B35,IF(INDIRECT($A$1&amp;N$1)&gt;0,IF(COUNTIFS(Données_nettoyées!$O$1:$O$500,$B35,INDIRECT($A$1&amp;N$1),"&gt;0")&gt;2,INDIRECT($A$1&amp;N$1))))),"MC"))</f>
        <v>11000</v>
      </c>
      <c r="O35" s="7" t="str" cm="1">
        <f t="array" aca="1" ref="O35" ca="1">IF(ISERROR(ABS(O33)),"",IFERROR(MAX(IF(Données_nettoyées!$O$1:$O$500=$B35,IF(INDIRECT($A$1&amp;O$1)&gt;0,IF(COUNTIFS(Données_nettoyées!$O$1:$O$500,$B35,INDIRECT($A$1&amp;O$1),"&gt;0")&gt;2,INDIRECT($A$1&amp;O$1))))),"MC"))</f>
        <v/>
      </c>
      <c r="P35" s="7" t="str" cm="1">
        <f t="array" aca="1" ref="P35" ca="1">IF(ISERROR(ABS(P33)),"",IFERROR(MAX(IF(Données_nettoyées!$O$1:$O$500=$B35,IF(INDIRECT($A$1&amp;P$1)&gt;0,IF(COUNTIFS(Données_nettoyées!$O$1:$O$500,$B35,INDIRECT($A$1&amp;P$1),"&gt;0")&gt;2,INDIRECT($A$1&amp;P$1))))),"MC"))</f>
        <v/>
      </c>
      <c r="Q35" s="7" cm="1">
        <f t="array" aca="1" ref="Q35" ca="1">IF(ISERROR(ABS(Q33)),"",IFERROR(MAX(IF(Données_nettoyées!$O$1:$O$500=$B35,IF(INDIRECT($A$1&amp;Q$1)&gt;0,IF(COUNTIFS(Données_nettoyées!$O$1:$O$500,$B35,INDIRECT($A$1&amp;Q$1),"&gt;0")&gt;2,INDIRECT($A$1&amp;Q$1))))),"MC"))</f>
        <v>28000</v>
      </c>
      <c r="R35" s="7" cm="1">
        <f t="array" aca="1" ref="R35" ca="1">IF(ISERROR(ABS(R33)),"",IFERROR(MAX(IF(Données_nettoyées!$O$1:$O$500=$B35,IF(INDIRECT($A$1&amp;R$1)&gt;0,IF(COUNTIFS(Données_nettoyées!$O$1:$O$500,$B35,INDIRECT($A$1&amp;R$1),"&gt;0")&gt;2,INDIRECT($A$1&amp;R$1))))),"MC"))</f>
        <v>45000</v>
      </c>
      <c r="S35" s="7" cm="1">
        <f t="array" aca="1" ref="S35" ca="1">IF(ISERROR(ABS(S33)),"",IFERROR(MAX(IF(Données_nettoyées!$O$1:$O$500=$B35,IF(INDIRECT($A$1&amp;S$1)&gt;0,IF(COUNTIFS(Données_nettoyées!$O$1:$O$500,$B35,INDIRECT($A$1&amp;S$1),"&gt;0")&gt;2,INDIRECT($A$1&amp;S$1))))),"MC"))</f>
        <v>7500</v>
      </c>
      <c r="T35" s="7" cm="1">
        <f t="array" aca="1" ref="T35" ca="1">IF(ISERROR(ABS(T33)),"",IFERROR(MAX(IF(Données_nettoyées!$O$1:$O$500=$B35,IF(INDIRECT($A$1&amp;T$1)&gt;0,IF(COUNTIFS(Données_nettoyées!$O$1:$O$500,$B35,INDIRECT($A$1&amp;T$1),"&gt;0")&gt;2,INDIRECT($A$1&amp;T$1))))),"MC"))</f>
        <v>6500</v>
      </c>
      <c r="U35" s="7" cm="1">
        <f t="array" aca="1" ref="U35" ca="1">IF(ISERROR(ABS(U33)),"",IFERROR(MAX(IF(Données_nettoyées!$O$1:$O$500=$B35,IF(INDIRECT($A$1&amp;U$1)&gt;0,IF(COUNTIFS(Données_nettoyées!$O$1:$O$500,$B35,INDIRECT($A$1&amp;U$1),"&gt;0")&gt;2,INDIRECT($A$1&amp;U$1))))),"MC"))</f>
        <v>1750</v>
      </c>
      <c r="V35" s="7" cm="1">
        <f t="array" aca="1" ref="V35" ca="1">IF(ISERROR(ABS(V33)),"",IFERROR(MAX(IF(Données_nettoyées!$O$1:$O$500=$B35,IF(INDIRECT($A$1&amp;V$1)&gt;0,IF(COUNTIFS(Données_nettoyées!$O$1:$O$500,$B35,INDIRECT($A$1&amp;V$1),"&gt;0")&gt;2,INDIRECT($A$1&amp;V$1))))),"MC"))</f>
        <v>200</v>
      </c>
      <c r="W35" s="7" t="str" cm="1">
        <f t="array" aca="1" ref="W35" ca="1">IF(ISERROR(ABS(W33)),"",IFERROR(MAX(IF(Données_nettoyées!$O$1:$O$500=$B35,IF(INDIRECT($A$1&amp;W$1)&gt;0,IF(COUNTIFS(Données_nettoyées!$O$1:$O$500,$B35,INDIRECT($A$1&amp;W$1),"&gt;0")&gt;2,INDIRECT($A$1&amp;W$1))))),"MC"))</f>
        <v/>
      </c>
      <c r="X35" s="7" cm="1">
        <f t="array" aca="1" ref="X35" ca="1">IF(ISERROR(ABS(X33)),"",IFERROR(MAX(IF(Données_nettoyées!$O$1:$O$500=$B35,IF(INDIRECT($A$1&amp;X$1)&gt;0,IF(COUNTIFS(Données_nettoyées!$O$1:$O$500,$B35,INDIRECT($A$1&amp;X$1),"&gt;0")&gt;2,INDIRECT($A$1&amp;X$1))))),"MC"))</f>
        <v>1750</v>
      </c>
      <c r="Y35" s="7" cm="1">
        <f t="array" aca="1" ref="Y35" ca="1">IF(ISERROR(ABS(Y33)),"",IFERROR(MAX(IF(Données_nettoyées!$O$1:$O$500=$B35,IF(INDIRECT($A$1&amp;Y$1)&gt;0,IF(COUNTIFS(Données_nettoyées!$O$1:$O$500,$B35,INDIRECT($A$1&amp;Y$1),"&gt;0")&gt;2,INDIRECT($A$1&amp;Y$1))))),"MC"))</f>
        <v>2250</v>
      </c>
      <c r="Z35" s="7" cm="1">
        <f t="array" aca="1" ref="Z35" ca="1">IF(ISERROR(ABS(Z33)),"",IFERROR(MAX(IF(Données_nettoyées!$O$1:$O$500=$B35,IF(INDIRECT($A$1&amp;Z$1)&gt;0,IF(COUNTIFS(Données_nettoyées!$O$1:$O$500,$B35,INDIRECT($A$1&amp;Z$1),"&gt;0")&gt;2,INDIRECT($A$1&amp;Z$1))))),"MC"))</f>
        <v>3000</v>
      </c>
      <c r="AA35" s="7" cm="1">
        <f t="array" aca="1" ref="AA35" ca="1">IF(ISERROR(ABS(AA33)),"",IFERROR(MAX(IF(Données_nettoyées!$O$1:$O$500=$B35,IF(INDIRECT($A$1&amp;AA$1)&gt;0,IF(COUNTIFS(Données_nettoyées!$O$1:$O$500,$B35,INDIRECT($A$1&amp;AA$1),"&gt;0")&gt;2,INDIRECT($A$1&amp;AA$1))))),"MC"))</f>
        <v>3500</v>
      </c>
      <c r="AB35" s="7" cm="1">
        <f t="array" aca="1" ref="AB35" ca="1">IF(ISERROR(ABS(AB33)),"",IFERROR(MAX(IF(Données_nettoyées!$O$1:$O$500=$B35,IF(INDIRECT($A$1&amp;AB$1)&gt;0,IF(COUNTIFS(Données_nettoyées!$O$1:$O$500,$B35,INDIRECT($A$1&amp;AB$1),"&gt;0")&gt;2,INDIRECT($A$1&amp;AB$1))))),"MC"))</f>
        <v>3000</v>
      </c>
      <c r="AC35" s="7" cm="1">
        <f t="array" aca="1" ref="AC35" ca="1">IF(ISERROR(ABS(AC33)),"",IFERROR(MAX(IF(Données_nettoyées!$O$1:$O$500=$B35,IF(INDIRECT($A$1&amp;AC$1)&gt;0,IF(COUNTIFS(Données_nettoyées!$O$1:$O$500,$B35,INDIRECT($A$1&amp;AC$1),"&gt;0")&gt;2,INDIRECT($A$1&amp;AC$1))))),"MC"))</f>
        <v>3500</v>
      </c>
      <c r="AD35" s="7" cm="1">
        <f t="array" aca="1" ref="AD35" ca="1">IF(ISERROR(ABS(AD33)),"",IFERROR(MAX(IF(Données_nettoyées!$O$1:$O$500=$B35,IF(INDIRECT($A$1&amp;AD$1)&gt;0,IF(COUNTIFS(Données_nettoyées!$O$1:$O$500,$B35,INDIRECT($A$1&amp;AD$1),"&gt;0")&gt;2,INDIRECT($A$1&amp;AD$1))))),"MC"))</f>
        <v>2000</v>
      </c>
      <c r="AE35" s="7" cm="1">
        <f t="array" aca="1" ref="AE35" ca="1">IF(ISERROR(ABS(AE33)),"",IFERROR(MAX(IF(Données_nettoyées!$O$1:$O$500=$B35,IF(INDIRECT($A$1&amp;AE$1)&gt;0,IF(COUNTIFS(Données_nettoyées!$O$1:$O$500,$B35,INDIRECT($A$1&amp;AE$1),"&gt;0")&gt;2,INDIRECT($A$1&amp;AE$1))))),"MC"))</f>
        <v>6500</v>
      </c>
      <c r="AF35" s="7" cm="1">
        <f t="array" aca="1" ref="AF35" ca="1">IF(ISERROR(ABS(AF33)),"",IFERROR(MAX(IF(Données_nettoyées!$O$1:$O$500=$B35,IF(INDIRECT($A$1&amp;AF$1)&gt;0,IF(COUNTIFS(Données_nettoyées!$O$1:$O$500,$B35,INDIRECT($A$1&amp;AF$1),"&gt;0")&gt;2,INDIRECT($A$1&amp;AF$1))))),"MC"))</f>
        <v>300</v>
      </c>
      <c r="AG35" s="7" t="str" cm="1">
        <f t="array" aca="1" ref="AG35" ca="1">IF(ISERROR(ABS(AG33)),"",IFERROR(MAX(IF(Données_nettoyées!$O$1:$O$500=$B35,IF(INDIRECT($A$1&amp;AG$1)&gt;0,IF(COUNTIFS(Données_nettoyées!$O$1:$O$500,$B35,INDIRECT($A$1&amp;AG$1),"&gt;0")&gt;2,INDIRECT($A$1&amp;AG$1))))),"MC"))</f>
        <v/>
      </c>
    </row>
    <row r="36" spans="1:35" x14ac:dyDescent="0.35">
      <c r="C36" s="38" t="s">
        <v>145</v>
      </c>
      <c r="E36" s="7" t="str">
        <f t="shared" ref="E36:AG36" ca="1" si="4">IFERROR(IF((E35-E34)/E34&gt;=40%,"!!",""),"")</f>
        <v>!!</v>
      </c>
      <c r="F36" s="7" t="str">
        <f t="shared" ca="1" si="4"/>
        <v>!!</v>
      </c>
      <c r="G36" s="7" t="str">
        <f t="shared" ca="1" si="4"/>
        <v/>
      </c>
      <c r="H36" s="7" t="str">
        <f t="shared" ca="1" si="4"/>
        <v>!!</v>
      </c>
      <c r="I36" s="7" t="str">
        <f t="shared" ca="1" si="4"/>
        <v/>
      </c>
      <c r="J36" s="7" t="str">
        <f t="shared" ca="1" si="4"/>
        <v/>
      </c>
      <c r="K36" s="7" t="str">
        <f t="shared" ca="1" si="4"/>
        <v>!!</v>
      </c>
      <c r="L36" s="7" t="str">
        <f t="shared" ca="1" si="4"/>
        <v/>
      </c>
      <c r="M36" s="7" t="str">
        <f t="shared" ca="1" si="4"/>
        <v/>
      </c>
      <c r="N36" s="7" t="str">
        <f t="shared" ca="1" si="4"/>
        <v/>
      </c>
      <c r="O36" s="7" t="str">
        <f t="shared" ca="1" si="4"/>
        <v/>
      </c>
      <c r="P36" s="7" t="str">
        <f t="shared" ca="1" si="4"/>
        <v/>
      </c>
      <c r="Q36" s="7" t="str">
        <f t="shared" ca="1" si="4"/>
        <v/>
      </c>
      <c r="R36" s="7" t="str">
        <f t="shared" ca="1" si="4"/>
        <v/>
      </c>
      <c r="S36" s="7" t="str">
        <f t="shared" ca="1" si="4"/>
        <v/>
      </c>
      <c r="T36" s="7" t="str">
        <f t="shared" ca="1" si="4"/>
        <v/>
      </c>
      <c r="U36" s="7" t="str">
        <f t="shared" ca="1" si="4"/>
        <v/>
      </c>
      <c r="V36" s="7" t="str">
        <f t="shared" ca="1" si="4"/>
        <v/>
      </c>
      <c r="W36" s="7" t="str">
        <f t="shared" ca="1" si="4"/>
        <v/>
      </c>
      <c r="X36" s="7" t="str">
        <f t="shared" ca="1" si="4"/>
        <v/>
      </c>
      <c r="Y36" s="7" t="str">
        <f t="shared" ca="1" si="4"/>
        <v/>
      </c>
      <c r="Z36" s="7" t="str">
        <f t="shared" ca="1" si="4"/>
        <v>!!</v>
      </c>
      <c r="AA36" s="7" t="str">
        <f t="shared" ca="1" si="4"/>
        <v/>
      </c>
      <c r="AB36" s="7" t="str">
        <f t="shared" ca="1" si="4"/>
        <v/>
      </c>
      <c r="AC36" s="7" t="str">
        <f t="shared" ca="1" si="4"/>
        <v/>
      </c>
      <c r="AD36" s="7" t="str">
        <f t="shared" ca="1" si="4"/>
        <v>!!</v>
      </c>
      <c r="AE36" s="7" t="str">
        <f t="shared" ca="1" si="4"/>
        <v>!!</v>
      </c>
      <c r="AF36" s="7" t="str">
        <f t="shared" ca="1" si="4"/>
        <v/>
      </c>
      <c r="AG36" s="7" t="str">
        <f t="shared" ca="1" si="4"/>
        <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tr">
        <f>IF(COUNTIF(Données_nettoyées!$O$1:$O$500,$B39)&gt;0,"OUI","NON")</f>
        <v>OUI</v>
      </c>
      <c r="E39" s="7" cm="1">
        <f t="array" aca="1" ref="E39" ca="1">IF($D39="NON","-",IFERROR(MEDIAN(IF(Données_nettoyées!$O$1:$O$500=$B39,IF(INDIRECT($A$1&amp;E$1)&gt;0,IF(COUNTIFS(Données_nettoyées!$O$1:$O$500,$B39,INDIRECT($A$1&amp;E$1),"&gt;0")&gt;2,INDIRECT($A$1&amp;E$1))))),"MC"))</f>
        <v>1350</v>
      </c>
      <c r="F39" s="7" t="str" cm="1">
        <f t="array" aca="1" ref="F39" ca="1">IF($D39="NON","-",IFERROR(MEDIAN(IF(Données_nettoyées!$O$1:$O$500=$B39,IF(INDIRECT($A$1&amp;F$1)&gt;0,IF(COUNTIFS(Données_nettoyées!$O$1:$O$500,$B39,INDIRECT($A$1&amp;F$1),"&gt;0")&gt;2,INDIRECT($A$1&amp;F$1))))),"MC"))</f>
        <v>MC</v>
      </c>
      <c r="G39" s="7" t="str" cm="1">
        <f t="array" aca="1" ref="G39" ca="1">IF($D39="NON","-",IFERROR(MEDIAN(IF(Données_nettoyées!$O$1:$O$500=$B39,IF(INDIRECT($A$1&amp;G$1)&gt;0,IF(COUNTIFS(Données_nettoyées!$O$1:$O$500,$B39,INDIRECT($A$1&amp;G$1),"&gt;0")&gt;2,INDIRECT($A$1&amp;G$1))))),"MC"))</f>
        <v>MC</v>
      </c>
      <c r="H39" s="7" cm="1">
        <f t="array" aca="1" ref="H39" ca="1">IF($D39="NON","-",IFERROR(MEDIAN(IF(Données_nettoyées!$O$1:$O$500=$B39,IF(INDIRECT($A$1&amp;H$1)&gt;0,IF(COUNTIFS(Données_nettoyées!$O$1:$O$500,$B39,INDIRECT($A$1&amp;H$1),"&gt;0")&gt;2,INDIRECT($A$1&amp;H$1))))),"MC"))</f>
        <v>650</v>
      </c>
      <c r="I39" s="7" cm="1">
        <f t="array" aca="1" ref="I39" ca="1">IF($D39="NON","-",IFERROR(MEDIAN(IF(Données_nettoyées!$O$1:$O$500=$B39,IF(INDIRECT($A$1&amp;I$1)&gt;0,IF(COUNTIFS(Données_nettoyées!$O$1:$O$500,$B39,INDIRECT($A$1&amp;I$1),"&gt;0")&gt;2,INDIRECT($A$1&amp;I$1))))),"MC"))</f>
        <v>325</v>
      </c>
      <c r="J39" s="7" cm="1">
        <f t="array" aca="1" ref="J39" ca="1">IF($D39="NON","-",IFERROR(MEDIAN(IF(Données_nettoyées!$O$1:$O$500=$B39,IF(INDIRECT($A$1&amp;J$1)&gt;0,IF(COUNTIFS(Données_nettoyées!$O$1:$O$500,$B39,INDIRECT($A$1&amp;J$1),"&gt;0")&gt;2,INDIRECT($A$1&amp;J$1))))),"MC"))</f>
        <v>7750</v>
      </c>
      <c r="K39" s="7" t="str" cm="1">
        <f t="array" aca="1" ref="K39" ca="1">IF($D39="NON","-",IFERROR(MEDIAN(IF(Données_nettoyées!$O$1:$O$500=$B39,IF(INDIRECT($A$1&amp;K$1)&gt;0,IF(COUNTIFS(Données_nettoyées!$O$1:$O$500,$B39,INDIRECT($A$1&amp;K$1),"&gt;0")&gt;2,INDIRECT($A$1&amp;K$1))))),"MC"))</f>
        <v>MC</v>
      </c>
      <c r="L39" s="7" cm="1">
        <f t="array" aca="1" ref="L39" ca="1">IF($D39="NON","-",IFERROR(MEDIAN(IF(Données_nettoyées!$O$1:$O$500=$B39,IF(INDIRECT($A$1&amp;L$1)&gt;0,IF(COUNTIFS(Données_nettoyées!$O$1:$O$500,$B39,INDIRECT($A$1&amp;L$1),"&gt;0")&gt;2,INDIRECT($A$1&amp;L$1))))),"MC"))</f>
        <v>1400</v>
      </c>
      <c r="M39" s="7" cm="1">
        <f t="array" aca="1" ref="M39" ca="1">IF($D39="NON","-",IFERROR(MEDIAN(IF(Données_nettoyées!$O$1:$O$500=$B39,IF(INDIRECT($A$1&amp;M$1)&gt;0,IF(COUNTIFS(Données_nettoyées!$O$1:$O$500,$B39,INDIRECT($A$1&amp;M$1),"&gt;0")&gt;2,INDIRECT($A$1&amp;M$1))))),"MC"))</f>
        <v>2600</v>
      </c>
      <c r="N39" s="7" t="str" cm="1">
        <f t="array" aca="1" ref="N39" ca="1">IF($D39="NON","-",IFERROR(MEDIAN(IF(Données_nettoyées!$O$1:$O$500=$B39,IF(INDIRECT($A$1&amp;N$1)&gt;0,IF(COUNTIFS(Données_nettoyées!$O$1:$O$500,$B39,INDIRECT($A$1&amp;N$1),"&gt;0")&gt;2,INDIRECT($A$1&amp;N$1))))),"MC"))</f>
        <v>MC</v>
      </c>
      <c r="O39" s="7" t="str" cm="1">
        <f t="array" aca="1" ref="O39" ca="1">IF($D39="NON","-",IFERROR(MEDIAN(IF(Données_nettoyées!$O$1:$O$500=$B39,IF(INDIRECT($A$1&amp;O$1)&gt;0,IF(COUNTIFS(Données_nettoyées!$O$1:$O$500,$B39,INDIRECT($A$1&amp;O$1),"&gt;0")&gt;2,INDIRECT($A$1&amp;O$1))))),"MC"))</f>
        <v>MC</v>
      </c>
      <c r="P39" s="7" t="str" cm="1">
        <f t="array" aca="1" ref="P39" ca="1">IF($D39="NON","-",IFERROR(MEDIAN(IF(Données_nettoyées!$O$1:$O$500=$B39,IF(INDIRECT($A$1&amp;P$1)&gt;0,IF(COUNTIFS(Données_nettoyées!$O$1:$O$500,$B39,INDIRECT($A$1&amp;P$1),"&gt;0")&gt;2,INDIRECT($A$1&amp;P$1))))),"MC"))</f>
        <v>MC</v>
      </c>
      <c r="Q39" s="7" cm="1">
        <f t="array" aca="1" ref="Q39" ca="1">IF($D39="NON","-",IFERROR(MEDIAN(IF(Données_nettoyées!$O$1:$O$500=$B39,IF(INDIRECT($A$1&amp;Q$1)&gt;0,IF(COUNTIFS(Données_nettoyées!$O$1:$O$500,$B39,INDIRECT($A$1&amp;Q$1),"&gt;0")&gt;2,INDIRECT($A$1&amp;Q$1))))),"MC"))</f>
        <v>27000</v>
      </c>
      <c r="R39" s="7" cm="1">
        <f t="array" aca="1" ref="R39" ca="1">IF($D39="NON","-",IFERROR(MEDIAN(IF(Données_nettoyées!$O$1:$O$500=$B39,IF(INDIRECT($A$1&amp;R$1)&gt;0,IF(COUNTIFS(Données_nettoyées!$O$1:$O$500,$B39,INDIRECT($A$1&amp;R$1),"&gt;0")&gt;2,INDIRECT($A$1&amp;R$1))))),"MC"))</f>
        <v>27000</v>
      </c>
      <c r="S39" s="7" t="str" cm="1">
        <f t="array" aca="1" ref="S39" ca="1">IF($D39="NON","-",IFERROR(MEDIAN(IF(Données_nettoyées!$O$1:$O$500=$B39,IF(INDIRECT($A$1&amp;S$1)&gt;0,IF(COUNTIFS(Données_nettoyées!$O$1:$O$500,$B39,INDIRECT($A$1&amp;S$1),"&gt;0")&gt;2,INDIRECT($A$1&amp;S$1))))),"MC"))</f>
        <v>MC</v>
      </c>
      <c r="T39" s="7" t="str" cm="1">
        <f t="array" aca="1" ref="T39" ca="1">IF($D39="NON","-",IFERROR(MEDIAN(IF(Données_nettoyées!$O$1:$O$500=$B39,IF(INDIRECT($A$1&amp;T$1)&gt;0,IF(COUNTIFS(Données_nettoyées!$O$1:$O$500,$B39,INDIRECT($A$1&amp;T$1),"&gt;0")&gt;2,INDIRECT($A$1&amp;T$1))))),"MC"))</f>
        <v>MC</v>
      </c>
      <c r="U39" s="7" t="str" cm="1">
        <f t="array" aca="1" ref="U39" ca="1">IF($D39="NON","-",IFERROR(MEDIAN(IF(Données_nettoyées!$O$1:$O$500=$B39,IF(INDIRECT($A$1&amp;U$1)&gt;0,IF(COUNTIFS(Données_nettoyées!$O$1:$O$500,$B39,INDIRECT($A$1&amp;U$1),"&gt;0")&gt;2,INDIRECT($A$1&amp;U$1))))),"MC"))</f>
        <v>MC</v>
      </c>
      <c r="V39" s="7" t="str" cm="1">
        <f t="array" aca="1" ref="V39" ca="1">IF($D39="NON","-",IFERROR(MEDIAN(IF(Données_nettoyées!$O$1:$O$500=$B39,IF(INDIRECT($A$1&amp;V$1)&gt;0,IF(COUNTIFS(Données_nettoyées!$O$1:$O$500,$B39,INDIRECT($A$1&amp;V$1),"&gt;0")&gt;2,INDIRECT($A$1&amp;V$1))))),"MC"))</f>
        <v>MC</v>
      </c>
      <c r="W39" s="7" t="str" cm="1">
        <f t="array" aca="1" ref="W39" ca="1">IF($D39="NON","-",IFERROR(MEDIAN(IF(Données_nettoyées!$O$1:$O$500=$B39,IF(INDIRECT($A$1&amp;W$1)&gt;0,IF(COUNTIFS(Données_nettoyées!$O$1:$O$500,$B39,INDIRECT($A$1&amp;W$1),"&gt;0")&gt;2,INDIRECT($A$1&amp;W$1))))),"MC"))</f>
        <v>MC</v>
      </c>
      <c r="X39" s="7" t="str" cm="1">
        <f t="array" aca="1" ref="X39" ca="1">IF($D39="NON","-",IFERROR(MEDIAN(IF(Données_nettoyées!$O$1:$O$500=$B39,IF(INDIRECT($A$1&amp;X$1)&gt;0,IF(COUNTIFS(Données_nettoyées!$O$1:$O$500,$B39,INDIRECT($A$1&amp;X$1),"&gt;0")&gt;2,INDIRECT($A$1&amp;X$1))))),"MC"))</f>
        <v>MC</v>
      </c>
      <c r="Y39" s="7" t="str" cm="1">
        <f t="array" aca="1" ref="Y39" ca="1">IF($D39="NON","-",IFERROR(MEDIAN(IF(Données_nettoyées!$O$1:$O$500=$B39,IF(INDIRECT($A$1&amp;Y$1)&gt;0,IF(COUNTIFS(Données_nettoyées!$O$1:$O$500,$B39,INDIRECT($A$1&amp;Y$1),"&gt;0")&gt;2,INDIRECT($A$1&amp;Y$1))))),"MC"))</f>
        <v>MC</v>
      </c>
      <c r="Z39" s="7" t="str" cm="1">
        <f t="array" aca="1" ref="Z39" ca="1">IF($D39="NON","-",IFERROR(MEDIAN(IF(Données_nettoyées!$O$1:$O$500=$B39,IF(INDIRECT($A$1&amp;Z$1)&gt;0,IF(COUNTIFS(Données_nettoyées!$O$1:$O$500,$B39,INDIRECT($A$1&amp;Z$1),"&gt;0")&gt;2,INDIRECT($A$1&amp;Z$1))))),"MC"))</f>
        <v>MC</v>
      </c>
      <c r="AA39" s="7" cm="1">
        <f t="array" aca="1" ref="AA39" ca="1">IF($D39="NON","-",IFERROR(MEDIAN(IF(Données_nettoyées!$O$1:$O$500=$B39,IF(INDIRECT($A$1&amp;AA$1)&gt;0,IF(COUNTIFS(Données_nettoyées!$O$1:$O$500,$B39,INDIRECT($A$1&amp;AA$1),"&gt;0")&gt;2,INDIRECT($A$1&amp;AA$1))))),"MC"))</f>
        <v>6000</v>
      </c>
      <c r="AB39" s="7" cm="1">
        <f t="array" aca="1" ref="AB39" ca="1">IF($D39="NON","-",IFERROR(MEDIAN(IF(Données_nettoyées!$O$1:$O$500=$B39,IF(INDIRECT($A$1&amp;AB$1)&gt;0,IF(COUNTIFS(Données_nettoyées!$O$1:$O$500,$B39,INDIRECT($A$1&amp;AB$1),"&gt;0")&gt;2,INDIRECT($A$1&amp;AB$1))))),"MC"))</f>
        <v>3250</v>
      </c>
      <c r="AC39" s="7" t="str" cm="1">
        <f t="array" aca="1" ref="AC39" ca="1">IF($D39="NON","-",IFERROR(MEDIAN(IF(Données_nettoyées!$O$1:$O$500=$B39,IF(INDIRECT($A$1&amp;AC$1)&gt;0,IF(COUNTIFS(Données_nettoyées!$O$1:$O$500,$B39,INDIRECT($A$1&amp;AC$1),"&gt;0")&gt;2,INDIRECT($A$1&amp;AC$1))))),"MC"))</f>
        <v>MC</v>
      </c>
      <c r="AD39" s="7" t="str" cm="1">
        <f t="array" aca="1" ref="AD39" ca="1">IF($D39="NON","-",IFERROR(MEDIAN(IF(Données_nettoyées!$O$1:$O$500=$B39,IF(INDIRECT($A$1&amp;AD$1)&gt;0,IF(COUNTIFS(Données_nettoyées!$O$1:$O$500,$B39,INDIRECT($A$1&amp;AD$1),"&gt;0")&gt;2,INDIRECT($A$1&amp;AD$1))))),"MC"))</f>
        <v>MC</v>
      </c>
      <c r="AE39" s="7" t="str" cm="1">
        <f t="array" aca="1" ref="AE39" ca="1">IF($D39="NON","-",IFERROR(MEDIAN(IF(Données_nettoyées!$O$1:$O$500=$B39,IF(INDIRECT($A$1&amp;AE$1)&gt;0,IF(COUNTIFS(Données_nettoyées!$O$1:$O$500,$B39,INDIRECT($A$1&amp;AE$1),"&gt;0")&gt;2,INDIRECT($A$1&amp;AE$1))))),"MC"))</f>
        <v>MC</v>
      </c>
      <c r="AF39" s="7" cm="1">
        <f t="array" aca="1" ref="AF39" ca="1">IF($D39="NON","-",IFERROR(MEDIAN(IF(Données_nettoyées!$O$1:$O$500=$B39,IF(INDIRECT($A$1&amp;AF$1)&gt;0,IF(COUNTIFS(Données_nettoyées!$O$1:$O$500,$B39,INDIRECT($A$1&amp;AF$1),"&gt;0")&gt;2,INDIRECT($A$1&amp;AF$1))))),"MC"))</f>
        <v>300</v>
      </c>
      <c r="AG39" s="7" t="str" cm="1">
        <f t="array" aca="1" ref="AG39" ca="1">IF($D39="NON","-",IFERROR(MEDIAN(IF(Données_nettoyées!$O$1:$O$500=$B39,IF(INDIRECT($A$1&amp;AG$1)&gt;0,IF(COUNTIFS(Données_nettoyées!$O$1:$O$500,$B39,INDIRECT($A$1&amp;AG$1),"&gt;0")&gt;2,INDIRECT($A$1&amp;AG$1))))),"MC"))</f>
        <v>MC</v>
      </c>
      <c r="AI39" s="5">
        <f ca="1">COUNTIF(E39:AG39,"MC")+COUNTIF(E39:AG39,"-")</f>
        <v>18</v>
      </c>
    </row>
    <row r="40" spans="1:35" x14ac:dyDescent="0.35">
      <c r="A40" s="4" t="s">
        <v>81</v>
      </c>
      <c r="B40" s="4" t="s">
        <v>82</v>
      </c>
      <c r="C40" s="4" t="s">
        <v>66</v>
      </c>
      <c r="E40" s="7" cm="1">
        <f t="array" aca="1" ref="E40" ca="1">IF(ISERROR(ABS(E39)),"",IFERROR(MIN(IF(Données_nettoyées!$O$1:$O$500=$B40,IF(INDIRECT($A$1&amp;E$1)&gt;0,IF(COUNTIFS(Données_nettoyées!$O$1:$O$500,$B40,INDIRECT($A$1&amp;E$1),"&gt;0")&gt;2,INDIRECT($A$1&amp;E$1))))),"MC"))</f>
        <v>1300</v>
      </c>
      <c r="F40" s="7" t="str" cm="1">
        <f t="array" aca="1" ref="F40" ca="1">IF(ISERROR(ABS(F39)),"",IFERROR(MIN(IF(Données_nettoyées!$O$1:$O$500=$B40,IF(INDIRECT($A$1&amp;F$1)&gt;0,IF(COUNTIFS(Données_nettoyées!$O$1:$O$500,$B40,INDIRECT($A$1&amp;F$1),"&gt;0")&gt;2,INDIRECT($A$1&amp;F$1))))),"MC"))</f>
        <v/>
      </c>
      <c r="G40" s="7" t="str" cm="1">
        <f t="array" aca="1" ref="G40" ca="1">IF(ISERROR(ABS(G39)),"",IFERROR(MIN(IF(Données_nettoyées!$O$1:$O$500=$B40,IF(INDIRECT($A$1&amp;G$1)&gt;0,IF(COUNTIFS(Données_nettoyées!$O$1:$O$500,$B40,INDIRECT($A$1&amp;G$1),"&gt;0")&gt;2,INDIRECT($A$1&amp;G$1))))),"MC"))</f>
        <v/>
      </c>
      <c r="H40" s="7" cm="1">
        <f t="array" aca="1" ref="H40" ca="1">IF(ISERROR(ABS(H39)),"",IFERROR(MIN(IF(Données_nettoyées!$O$1:$O$500=$B40,IF(INDIRECT($A$1&amp;H$1)&gt;0,IF(COUNTIFS(Données_nettoyées!$O$1:$O$500,$B40,INDIRECT($A$1&amp;H$1),"&gt;0")&gt;2,INDIRECT($A$1&amp;H$1))))),"MC"))</f>
        <v>600</v>
      </c>
      <c r="I40" s="7" cm="1">
        <f t="array" aca="1" ref="I40" ca="1">IF(ISERROR(ABS(I39)),"",IFERROR(MIN(IF(Données_nettoyées!$O$1:$O$500=$B40,IF(INDIRECT($A$1&amp;I$1)&gt;0,IF(COUNTIFS(Données_nettoyées!$O$1:$O$500,$B40,INDIRECT($A$1&amp;I$1),"&gt;0")&gt;2,INDIRECT($A$1&amp;I$1))))),"MC"))</f>
        <v>300</v>
      </c>
      <c r="J40" s="7" cm="1">
        <f t="array" aca="1" ref="J40" ca="1">IF(ISERROR(ABS(J39)),"",IFERROR(MIN(IF(Données_nettoyées!$O$1:$O$500=$B40,IF(INDIRECT($A$1&amp;J$1)&gt;0,IF(COUNTIFS(Données_nettoyées!$O$1:$O$500,$B40,INDIRECT($A$1&amp;J$1),"&gt;0")&gt;2,INDIRECT($A$1&amp;J$1))))),"MC"))</f>
        <v>7500</v>
      </c>
      <c r="K40" s="7" t="str" cm="1">
        <f t="array" aca="1" ref="K40" ca="1">IF(ISERROR(ABS(K39)),"",IFERROR(MIN(IF(Données_nettoyées!$O$1:$O$500=$B40,IF(INDIRECT($A$1&amp;K$1)&gt;0,IF(COUNTIFS(Données_nettoyées!$O$1:$O$500,$B40,INDIRECT($A$1&amp;K$1),"&gt;0")&gt;2,INDIRECT($A$1&amp;K$1))))),"MC"))</f>
        <v/>
      </c>
      <c r="L40" s="7" cm="1">
        <f t="array" aca="1" ref="L40" ca="1">IF(ISERROR(ABS(L39)),"",IFERROR(MIN(IF(Données_nettoyées!$O$1:$O$500=$B40,IF(INDIRECT($A$1&amp;L$1)&gt;0,IF(COUNTIFS(Données_nettoyées!$O$1:$O$500,$B40,INDIRECT($A$1&amp;L$1),"&gt;0")&gt;2,INDIRECT($A$1&amp;L$1))))),"MC"))</f>
        <v>1250</v>
      </c>
      <c r="M40" s="7" cm="1">
        <f t="array" aca="1" ref="M40" ca="1">IF(ISERROR(ABS(M39)),"",IFERROR(MIN(IF(Données_nettoyées!$O$1:$O$500=$B40,IF(INDIRECT($A$1&amp;M$1)&gt;0,IF(COUNTIFS(Données_nettoyées!$O$1:$O$500,$B40,INDIRECT($A$1&amp;M$1),"&gt;0")&gt;2,INDIRECT($A$1&amp;M$1))))),"MC"))</f>
        <v>2300</v>
      </c>
      <c r="N40" s="7" t="str" cm="1">
        <f t="array" aca="1" ref="N40" ca="1">IF(ISERROR(ABS(N39)),"",IFERROR(MIN(IF(Données_nettoyées!$O$1:$O$500=$B40,IF(INDIRECT($A$1&amp;N$1)&gt;0,IF(COUNTIFS(Données_nettoyées!$O$1:$O$500,$B40,INDIRECT($A$1&amp;N$1),"&gt;0")&gt;2,INDIRECT($A$1&amp;N$1))))),"MC"))</f>
        <v/>
      </c>
      <c r="O40" s="7" t="str" cm="1">
        <f t="array" aca="1" ref="O40" ca="1">IF(ISERROR(ABS(O39)),"",IFERROR(MIN(IF(Données_nettoyées!$O$1:$O$500=$B40,IF(INDIRECT($A$1&amp;O$1)&gt;0,IF(COUNTIFS(Données_nettoyées!$O$1:$O$500,$B40,INDIRECT($A$1&amp;O$1),"&gt;0")&gt;2,INDIRECT($A$1&amp;O$1))))),"MC"))</f>
        <v/>
      </c>
      <c r="P40" s="7" t="str" cm="1">
        <f t="array" aca="1" ref="P40" ca="1">IF(ISERROR(ABS(P39)),"",IFERROR(MIN(IF(Données_nettoyées!$O$1:$O$500=$B40,IF(INDIRECT($A$1&amp;P$1)&gt;0,IF(COUNTIFS(Données_nettoyées!$O$1:$O$500,$B40,INDIRECT($A$1&amp;P$1),"&gt;0")&gt;2,INDIRECT($A$1&amp;P$1))))),"MC"))</f>
        <v/>
      </c>
      <c r="Q40" s="7" cm="1">
        <f t="array" aca="1" ref="Q40" ca="1">IF(ISERROR(ABS(Q39)),"",IFERROR(MIN(IF(Données_nettoyées!$O$1:$O$500=$B40,IF(INDIRECT($A$1&amp;Q$1)&gt;0,IF(COUNTIFS(Données_nettoyées!$O$1:$O$500,$B40,INDIRECT($A$1&amp;Q$1),"&gt;0")&gt;2,INDIRECT($A$1&amp;Q$1))))),"MC"))</f>
        <v>26000</v>
      </c>
      <c r="R40" s="7" cm="1">
        <f t="array" aca="1" ref="R40" ca="1">IF(ISERROR(ABS(R39)),"",IFERROR(MIN(IF(Données_nettoyées!$O$1:$O$500=$B40,IF(INDIRECT($A$1&amp;R$1)&gt;0,IF(COUNTIFS(Données_nettoyées!$O$1:$O$500,$B40,INDIRECT($A$1&amp;R$1),"&gt;0")&gt;2,INDIRECT($A$1&amp;R$1))))),"MC"))</f>
        <v>27000</v>
      </c>
      <c r="S40" s="7" t="str" cm="1">
        <f t="array" aca="1" ref="S40" ca="1">IF(ISERROR(ABS(S39)),"",IFERROR(MIN(IF(Données_nettoyées!$O$1:$O$500=$B40,IF(INDIRECT($A$1&amp;S$1)&gt;0,IF(COUNTIFS(Données_nettoyées!$O$1:$O$500,$B40,INDIRECT($A$1&amp;S$1),"&gt;0")&gt;2,INDIRECT($A$1&amp;S$1))))),"MC"))</f>
        <v/>
      </c>
      <c r="T40" s="7" t="str" cm="1">
        <f t="array" aca="1" ref="T40" ca="1">IF(ISERROR(ABS(T39)),"",IFERROR(MIN(IF(Données_nettoyées!$O$1:$O$500=$B40,IF(INDIRECT($A$1&amp;T$1)&gt;0,IF(COUNTIFS(Données_nettoyées!$O$1:$O$500,$B40,INDIRECT($A$1&amp;T$1),"&gt;0")&gt;2,INDIRECT($A$1&amp;T$1))))),"MC"))</f>
        <v/>
      </c>
      <c r="U40" s="7" t="str" cm="1">
        <f t="array" aca="1" ref="U40" ca="1">IF(ISERROR(ABS(U39)),"",IFERROR(MIN(IF(Données_nettoyées!$O$1:$O$500=$B40,IF(INDIRECT($A$1&amp;U$1)&gt;0,IF(COUNTIFS(Données_nettoyées!$O$1:$O$500,$B40,INDIRECT($A$1&amp;U$1),"&gt;0")&gt;2,INDIRECT($A$1&amp;U$1))))),"MC"))</f>
        <v/>
      </c>
      <c r="V40" s="7" t="str" cm="1">
        <f t="array" aca="1" ref="V40" ca="1">IF(ISERROR(ABS(V39)),"",IFERROR(MIN(IF(Données_nettoyées!$O$1:$O$500=$B40,IF(INDIRECT($A$1&amp;V$1)&gt;0,IF(COUNTIFS(Données_nettoyées!$O$1:$O$500,$B40,INDIRECT($A$1&amp;V$1),"&gt;0")&gt;2,INDIRECT($A$1&amp;V$1))))),"MC"))</f>
        <v/>
      </c>
      <c r="W40" s="7" t="str" cm="1">
        <f t="array" aca="1" ref="W40" ca="1">IF(ISERROR(ABS(W39)),"",IFERROR(MIN(IF(Données_nettoyées!$O$1:$O$500=$B40,IF(INDIRECT($A$1&amp;W$1)&gt;0,IF(COUNTIFS(Données_nettoyées!$O$1:$O$500,$B40,INDIRECT($A$1&amp;W$1),"&gt;0")&gt;2,INDIRECT($A$1&amp;W$1))))),"MC"))</f>
        <v/>
      </c>
      <c r="X40" s="7" t="str" cm="1">
        <f t="array" aca="1" ref="X40" ca="1">IF(ISERROR(ABS(X39)),"",IFERROR(MIN(IF(Données_nettoyées!$O$1:$O$500=$B40,IF(INDIRECT($A$1&amp;X$1)&gt;0,IF(COUNTIFS(Données_nettoyées!$O$1:$O$500,$B40,INDIRECT($A$1&amp;X$1),"&gt;0")&gt;2,INDIRECT($A$1&amp;X$1))))),"MC"))</f>
        <v/>
      </c>
      <c r="Y40" s="7" t="str" cm="1">
        <f t="array" aca="1" ref="Y40" ca="1">IF(ISERROR(ABS(Y39)),"",IFERROR(MIN(IF(Données_nettoyées!$O$1:$O$500=$B40,IF(INDIRECT($A$1&amp;Y$1)&gt;0,IF(COUNTIFS(Données_nettoyées!$O$1:$O$500,$B40,INDIRECT($A$1&amp;Y$1),"&gt;0")&gt;2,INDIRECT($A$1&amp;Y$1))))),"MC"))</f>
        <v/>
      </c>
      <c r="Z40" s="7" t="str" cm="1">
        <f t="array" aca="1" ref="Z40" ca="1">IF(ISERROR(ABS(Z39)),"",IFERROR(MIN(IF(Données_nettoyées!$O$1:$O$500=$B40,IF(INDIRECT($A$1&amp;Z$1)&gt;0,IF(COUNTIFS(Données_nettoyées!$O$1:$O$500,$B40,INDIRECT($A$1&amp;Z$1),"&gt;0")&gt;2,INDIRECT($A$1&amp;Z$1))))),"MC"))</f>
        <v/>
      </c>
      <c r="AA40" s="7" cm="1">
        <f t="array" aca="1" ref="AA40" ca="1">IF(ISERROR(ABS(AA39)),"",IFERROR(MIN(IF(Données_nettoyées!$O$1:$O$500=$B40,IF(INDIRECT($A$1&amp;AA$1)&gt;0,IF(COUNTIFS(Données_nettoyées!$O$1:$O$500,$B40,INDIRECT($A$1&amp;AA$1),"&gt;0")&gt;2,INDIRECT($A$1&amp;AA$1))))),"MC"))</f>
        <v>5500</v>
      </c>
      <c r="AB40" s="7" cm="1">
        <f t="array" aca="1" ref="AB40" ca="1">IF(ISERROR(ABS(AB39)),"",IFERROR(MIN(IF(Données_nettoyées!$O$1:$O$500=$B40,IF(INDIRECT($A$1&amp;AB$1)&gt;0,IF(COUNTIFS(Données_nettoyées!$O$1:$O$500,$B40,INDIRECT($A$1&amp;AB$1),"&gt;0")&gt;2,INDIRECT($A$1&amp;AB$1))))),"MC"))</f>
        <v>3000</v>
      </c>
      <c r="AC40" s="7" t="str" cm="1">
        <f t="array" aca="1" ref="AC40" ca="1">IF(ISERROR(ABS(AC39)),"",IFERROR(MIN(IF(Données_nettoyées!$O$1:$O$500=$B40,IF(INDIRECT($A$1&amp;AC$1)&gt;0,IF(COUNTIFS(Données_nettoyées!$O$1:$O$500,$B40,INDIRECT($A$1&amp;AC$1),"&gt;0")&gt;2,INDIRECT($A$1&amp;AC$1))))),"MC"))</f>
        <v/>
      </c>
      <c r="AD40" s="7" t="str" cm="1">
        <f t="array" aca="1" ref="AD40" ca="1">IF(ISERROR(ABS(AD39)),"",IFERROR(MIN(IF(Données_nettoyées!$O$1:$O$500=$B40,IF(INDIRECT($A$1&amp;AD$1)&gt;0,IF(COUNTIFS(Données_nettoyées!$O$1:$O$500,$B40,INDIRECT($A$1&amp;AD$1),"&gt;0")&gt;2,INDIRECT($A$1&amp;AD$1))))),"MC"))</f>
        <v/>
      </c>
      <c r="AE40" s="7" t="str" cm="1">
        <f t="array" aca="1" ref="AE40" ca="1">IF(ISERROR(ABS(AE39)),"",IFERROR(MIN(IF(Données_nettoyées!$O$1:$O$500=$B40,IF(INDIRECT($A$1&amp;AE$1)&gt;0,IF(COUNTIFS(Données_nettoyées!$O$1:$O$500,$B40,INDIRECT($A$1&amp;AE$1),"&gt;0")&gt;2,INDIRECT($A$1&amp;AE$1))))),"MC"))</f>
        <v/>
      </c>
      <c r="AF40" s="7" cm="1">
        <f t="array" aca="1" ref="AF40" ca="1">IF(ISERROR(ABS(AF39)),"",IFERROR(MIN(IF(Données_nettoyées!$O$1:$O$500=$B40,IF(INDIRECT($A$1&amp;AF$1)&gt;0,IF(COUNTIFS(Données_nettoyées!$O$1:$O$500,$B40,INDIRECT($A$1&amp;AF$1),"&gt;0")&gt;2,INDIRECT($A$1&amp;AF$1))))),"MC"))</f>
        <v>300</v>
      </c>
      <c r="AG40" s="7" t="str" cm="1">
        <f t="array" aca="1" ref="AG40" ca="1">IF(ISERROR(ABS(AG39)),"",IFERROR(MIN(IF(Données_nettoyées!$O$1:$O$500=$B40,IF(INDIRECT($A$1&amp;AG$1)&gt;0,IF(COUNTIFS(Données_nettoyées!$O$1:$O$500,$B40,INDIRECT($A$1&amp;AG$1),"&gt;0")&gt;2,INDIRECT($A$1&amp;AG$1))))),"MC"))</f>
        <v/>
      </c>
    </row>
    <row r="41" spans="1:35" x14ac:dyDescent="0.35">
      <c r="A41" s="4" t="s">
        <v>81</v>
      </c>
      <c r="B41" s="4" t="s">
        <v>82</v>
      </c>
      <c r="C41" s="4" t="s">
        <v>68</v>
      </c>
      <c r="E41" s="7" cm="1">
        <f t="array" aca="1" ref="E41" ca="1">IF(ISERROR(ABS(E39)),"",IFERROR(MAX(IF(Données_nettoyées!$O$1:$O$500=$B41,IF(INDIRECT($A$1&amp;E$1)&gt;0,IF(COUNTIFS(Données_nettoyées!$O$1:$O$500,$B41,INDIRECT($A$1&amp;E$1),"&gt;0")&gt;2,INDIRECT($A$1&amp;E$1))))),"MC"))</f>
        <v>1400</v>
      </c>
      <c r="F41" s="7" t="str" cm="1">
        <f t="array" aca="1" ref="F41" ca="1">IF(ISERROR(ABS(F39)),"",IFERROR(MAX(IF(Données_nettoyées!$O$1:$O$500=$B41,IF(INDIRECT($A$1&amp;F$1)&gt;0,IF(COUNTIFS(Données_nettoyées!$O$1:$O$500,$B41,INDIRECT($A$1&amp;F$1),"&gt;0")&gt;2,INDIRECT($A$1&amp;F$1))))),"MC"))</f>
        <v/>
      </c>
      <c r="G41" s="7" t="str" cm="1">
        <f t="array" aca="1" ref="G41" ca="1">IF(ISERROR(ABS(G39)),"",IFERROR(MAX(IF(Données_nettoyées!$O$1:$O$500=$B41,IF(INDIRECT($A$1&amp;G$1)&gt;0,IF(COUNTIFS(Données_nettoyées!$O$1:$O$500,$B41,INDIRECT($A$1&amp;G$1),"&gt;0")&gt;2,INDIRECT($A$1&amp;G$1))))),"MC"))</f>
        <v/>
      </c>
      <c r="H41" s="7" cm="1">
        <f t="array" aca="1" ref="H41" ca="1">IF(ISERROR(ABS(H39)),"",IFERROR(MAX(IF(Données_nettoyées!$O$1:$O$500=$B41,IF(INDIRECT($A$1&amp;H$1)&gt;0,IF(COUNTIFS(Données_nettoyées!$O$1:$O$500,$B41,INDIRECT($A$1&amp;H$1),"&gt;0")&gt;2,INDIRECT($A$1&amp;H$1))))),"MC"))</f>
        <v>700</v>
      </c>
      <c r="I41" s="7" cm="1">
        <f t="array" aca="1" ref="I41" ca="1">IF(ISERROR(ABS(I39)),"",IFERROR(MAX(IF(Données_nettoyées!$O$1:$O$500=$B41,IF(INDIRECT($A$1&amp;I$1)&gt;0,IF(COUNTIFS(Données_nettoyées!$O$1:$O$500,$B41,INDIRECT($A$1&amp;I$1),"&gt;0")&gt;2,INDIRECT($A$1&amp;I$1))))),"MC"))</f>
        <v>350</v>
      </c>
      <c r="J41" s="7" cm="1">
        <f t="array" aca="1" ref="J41" ca="1">IF(ISERROR(ABS(J39)),"",IFERROR(MAX(IF(Données_nettoyées!$O$1:$O$500=$B41,IF(INDIRECT($A$1&amp;J$1)&gt;0,IF(COUNTIFS(Données_nettoyées!$O$1:$O$500,$B41,INDIRECT($A$1&amp;J$1),"&gt;0")&gt;2,INDIRECT($A$1&amp;J$1))))),"MC"))</f>
        <v>8500</v>
      </c>
      <c r="K41" s="7" t="str" cm="1">
        <f t="array" aca="1" ref="K41" ca="1">IF(ISERROR(ABS(K39)),"",IFERROR(MAX(IF(Données_nettoyées!$O$1:$O$500=$B41,IF(INDIRECT($A$1&amp;K$1)&gt;0,IF(COUNTIFS(Données_nettoyées!$O$1:$O$500,$B41,INDIRECT($A$1&amp;K$1),"&gt;0")&gt;2,INDIRECT($A$1&amp;K$1))))),"MC"))</f>
        <v/>
      </c>
      <c r="L41" s="7" cm="1">
        <f t="array" aca="1" ref="L41" ca="1">IF(ISERROR(ABS(L39)),"",IFERROR(MAX(IF(Données_nettoyées!$O$1:$O$500=$B41,IF(INDIRECT($A$1&amp;L$1)&gt;0,IF(COUNTIFS(Données_nettoyées!$O$1:$O$500,$B41,INDIRECT($A$1&amp;L$1),"&gt;0")&gt;2,INDIRECT($A$1&amp;L$1))))),"MC"))</f>
        <v>1500</v>
      </c>
      <c r="M41" s="7" cm="1">
        <f t="array" aca="1" ref="M41" ca="1">IF(ISERROR(ABS(M39)),"",IFERROR(MAX(IF(Données_nettoyées!$O$1:$O$500=$B41,IF(INDIRECT($A$1&amp;M$1)&gt;0,IF(COUNTIFS(Données_nettoyées!$O$1:$O$500,$B41,INDIRECT($A$1&amp;M$1),"&gt;0")&gt;2,INDIRECT($A$1&amp;M$1))))),"MC"))</f>
        <v>2750</v>
      </c>
      <c r="N41" s="7" t="str" cm="1">
        <f t="array" aca="1" ref="N41" ca="1">IF(ISERROR(ABS(N39)),"",IFERROR(MAX(IF(Données_nettoyées!$O$1:$O$500=$B41,IF(INDIRECT($A$1&amp;N$1)&gt;0,IF(COUNTIFS(Données_nettoyées!$O$1:$O$500,$B41,INDIRECT($A$1&amp;N$1),"&gt;0")&gt;2,INDIRECT($A$1&amp;N$1))))),"MC"))</f>
        <v/>
      </c>
      <c r="O41" s="7" t="str" cm="1">
        <f t="array" aca="1" ref="O41" ca="1">IF(ISERROR(ABS(O39)),"",IFERROR(MAX(IF(Données_nettoyées!$O$1:$O$500=$B41,IF(INDIRECT($A$1&amp;O$1)&gt;0,IF(COUNTIFS(Données_nettoyées!$O$1:$O$500,$B41,INDIRECT($A$1&amp;O$1),"&gt;0")&gt;2,INDIRECT($A$1&amp;O$1))))),"MC"))</f>
        <v/>
      </c>
      <c r="P41" s="7" t="str" cm="1">
        <f t="array" aca="1" ref="P41" ca="1">IF(ISERROR(ABS(P39)),"",IFERROR(MAX(IF(Données_nettoyées!$O$1:$O$500=$B41,IF(INDIRECT($A$1&amp;P$1)&gt;0,IF(COUNTIFS(Données_nettoyées!$O$1:$O$500,$B41,INDIRECT($A$1&amp;P$1),"&gt;0")&gt;2,INDIRECT($A$1&amp;P$1))))),"MC"))</f>
        <v/>
      </c>
      <c r="Q41" s="7" cm="1">
        <f t="array" aca="1" ref="Q41" ca="1">IF(ISERROR(ABS(Q39)),"",IFERROR(MAX(IF(Données_nettoyées!$O$1:$O$500=$B41,IF(INDIRECT($A$1&amp;Q$1)&gt;0,IF(COUNTIFS(Données_nettoyées!$O$1:$O$500,$B41,INDIRECT($A$1&amp;Q$1),"&gt;0")&gt;2,INDIRECT($A$1&amp;Q$1))))),"MC"))</f>
        <v>27000</v>
      </c>
      <c r="R41" s="7" cm="1">
        <f t="array" aca="1" ref="R41" ca="1">IF(ISERROR(ABS(R39)),"",IFERROR(MAX(IF(Données_nettoyées!$O$1:$O$500=$B41,IF(INDIRECT($A$1&amp;R$1)&gt;0,IF(COUNTIFS(Données_nettoyées!$O$1:$O$500,$B41,INDIRECT($A$1&amp;R$1),"&gt;0")&gt;2,INDIRECT($A$1&amp;R$1))))),"MC"))</f>
        <v>27000</v>
      </c>
      <c r="S41" s="7" t="str" cm="1">
        <f t="array" aca="1" ref="S41" ca="1">IF(ISERROR(ABS(S39)),"",IFERROR(MAX(IF(Données_nettoyées!$O$1:$O$500=$B41,IF(INDIRECT($A$1&amp;S$1)&gt;0,IF(COUNTIFS(Données_nettoyées!$O$1:$O$500,$B41,INDIRECT($A$1&amp;S$1),"&gt;0")&gt;2,INDIRECT($A$1&amp;S$1))))),"MC"))</f>
        <v/>
      </c>
      <c r="T41" s="7" t="str" cm="1">
        <f t="array" aca="1" ref="T41" ca="1">IF(ISERROR(ABS(T39)),"",IFERROR(MAX(IF(Données_nettoyées!$O$1:$O$500=$B41,IF(INDIRECT($A$1&amp;T$1)&gt;0,IF(COUNTIFS(Données_nettoyées!$O$1:$O$500,$B41,INDIRECT($A$1&amp;T$1),"&gt;0")&gt;2,INDIRECT($A$1&amp;T$1))))),"MC"))</f>
        <v/>
      </c>
      <c r="U41" s="7" t="str" cm="1">
        <f t="array" aca="1" ref="U41" ca="1">IF(ISERROR(ABS(U39)),"",IFERROR(MAX(IF(Données_nettoyées!$O$1:$O$500=$B41,IF(INDIRECT($A$1&amp;U$1)&gt;0,IF(COUNTIFS(Données_nettoyées!$O$1:$O$500,$B41,INDIRECT($A$1&amp;U$1),"&gt;0")&gt;2,INDIRECT($A$1&amp;U$1))))),"MC"))</f>
        <v/>
      </c>
      <c r="V41" s="7" t="str" cm="1">
        <f t="array" aca="1" ref="V41" ca="1">IF(ISERROR(ABS(V39)),"",IFERROR(MAX(IF(Données_nettoyées!$O$1:$O$500=$B41,IF(INDIRECT($A$1&amp;V$1)&gt;0,IF(COUNTIFS(Données_nettoyées!$O$1:$O$500,$B41,INDIRECT($A$1&amp;V$1),"&gt;0")&gt;2,INDIRECT($A$1&amp;V$1))))),"MC"))</f>
        <v/>
      </c>
      <c r="W41" s="7" t="str" cm="1">
        <f t="array" aca="1" ref="W41" ca="1">IF(ISERROR(ABS(W39)),"",IFERROR(MAX(IF(Données_nettoyées!$O$1:$O$500=$B41,IF(INDIRECT($A$1&amp;W$1)&gt;0,IF(COUNTIFS(Données_nettoyées!$O$1:$O$500,$B41,INDIRECT($A$1&amp;W$1),"&gt;0")&gt;2,INDIRECT($A$1&amp;W$1))))),"MC"))</f>
        <v/>
      </c>
      <c r="X41" s="7" t="str" cm="1">
        <f t="array" aca="1" ref="X41" ca="1">IF(ISERROR(ABS(X39)),"",IFERROR(MAX(IF(Données_nettoyées!$O$1:$O$500=$B41,IF(INDIRECT($A$1&amp;X$1)&gt;0,IF(COUNTIFS(Données_nettoyées!$O$1:$O$500,$B41,INDIRECT($A$1&amp;X$1),"&gt;0")&gt;2,INDIRECT($A$1&amp;X$1))))),"MC"))</f>
        <v/>
      </c>
      <c r="Y41" s="7" t="str" cm="1">
        <f t="array" aca="1" ref="Y41" ca="1">IF(ISERROR(ABS(Y39)),"",IFERROR(MAX(IF(Données_nettoyées!$O$1:$O$500=$B41,IF(INDIRECT($A$1&amp;Y$1)&gt;0,IF(COUNTIFS(Données_nettoyées!$O$1:$O$500,$B41,INDIRECT($A$1&amp;Y$1),"&gt;0")&gt;2,INDIRECT($A$1&amp;Y$1))))),"MC"))</f>
        <v/>
      </c>
      <c r="Z41" s="7" t="str" cm="1">
        <f t="array" aca="1" ref="Z41" ca="1">IF(ISERROR(ABS(Z39)),"",IFERROR(MAX(IF(Données_nettoyées!$O$1:$O$500=$B41,IF(INDIRECT($A$1&amp;Z$1)&gt;0,IF(COUNTIFS(Données_nettoyées!$O$1:$O$500,$B41,INDIRECT($A$1&amp;Z$1),"&gt;0")&gt;2,INDIRECT($A$1&amp;Z$1))))),"MC"))</f>
        <v/>
      </c>
      <c r="AA41" s="7" cm="1">
        <f t="array" aca="1" ref="AA41" ca="1">IF(ISERROR(ABS(AA39)),"",IFERROR(MAX(IF(Données_nettoyées!$O$1:$O$500=$B41,IF(INDIRECT($A$1&amp;AA$1)&gt;0,IF(COUNTIFS(Données_nettoyées!$O$1:$O$500,$B41,INDIRECT($A$1&amp;AA$1),"&gt;0")&gt;2,INDIRECT($A$1&amp;AA$1))))),"MC"))</f>
        <v>6500</v>
      </c>
      <c r="AB41" s="7" cm="1">
        <f t="array" aca="1" ref="AB41" ca="1">IF(ISERROR(ABS(AB39)),"",IFERROR(MAX(IF(Données_nettoyées!$O$1:$O$500=$B41,IF(INDIRECT($A$1&amp;AB$1)&gt;0,IF(COUNTIFS(Données_nettoyées!$O$1:$O$500,$B41,INDIRECT($A$1&amp;AB$1),"&gt;0")&gt;2,INDIRECT($A$1&amp;AB$1))))),"MC"))</f>
        <v>3500</v>
      </c>
      <c r="AC41" s="7" t="str" cm="1">
        <f t="array" aca="1" ref="AC41" ca="1">IF(ISERROR(ABS(AC39)),"",IFERROR(MAX(IF(Données_nettoyées!$O$1:$O$500=$B41,IF(INDIRECT($A$1&amp;AC$1)&gt;0,IF(COUNTIFS(Données_nettoyées!$O$1:$O$500,$B41,INDIRECT($A$1&amp;AC$1),"&gt;0")&gt;2,INDIRECT($A$1&amp;AC$1))))),"MC"))</f>
        <v/>
      </c>
      <c r="AD41" s="7" t="str" cm="1">
        <f t="array" aca="1" ref="AD41" ca="1">IF(ISERROR(ABS(AD39)),"",IFERROR(MAX(IF(Données_nettoyées!$O$1:$O$500=$B41,IF(INDIRECT($A$1&amp;AD$1)&gt;0,IF(COUNTIFS(Données_nettoyées!$O$1:$O$500,$B41,INDIRECT($A$1&amp;AD$1),"&gt;0")&gt;2,INDIRECT($A$1&amp;AD$1))))),"MC"))</f>
        <v/>
      </c>
      <c r="AE41" s="7" t="str" cm="1">
        <f t="array" aca="1" ref="AE41" ca="1">IF(ISERROR(ABS(AE39)),"",IFERROR(MAX(IF(Données_nettoyées!$O$1:$O$500=$B41,IF(INDIRECT($A$1&amp;AE$1)&gt;0,IF(COUNTIFS(Données_nettoyées!$O$1:$O$500,$B41,INDIRECT($A$1&amp;AE$1),"&gt;0")&gt;2,INDIRECT($A$1&amp;AE$1))))),"MC"))</f>
        <v/>
      </c>
      <c r="AF41" s="7" cm="1">
        <f t="array" aca="1" ref="AF41" ca="1">IF(ISERROR(ABS(AF39)),"",IFERROR(MAX(IF(Données_nettoyées!$O$1:$O$500=$B41,IF(INDIRECT($A$1&amp;AF$1)&gt;0,IF(COUNTIFS(Données_nettoyées!$O$1:$O$500,$B41,INDIRECT($A$1&amp;AF$1),"&gt;0")&gt;2,INDIRECT($A$1&amp;AF$1))))),"MC"))</f>
        <v>325</v>
      </c>
      <c r="AG41" s="7" t="str" cm="1">
        <f t="array" aca="1" ref="AG41" ca="1">IF(ISERROR(ABS(AG39)),"",IFERROR(MAX(IF(Données_nettoyées!$O$1:$O$500=$B41,IF(INDIRECT($A$1&amp;AG$1)&gt;0,IF(COUNTIFS(Données_nettoyées!$O$1:$O$500,$B41,INDIRECT($A$1&amp;AG$1),"&gt;0")&gt;2,INDIRECT($A$1&amp;AG$1))))),"MC"))</f>
        <v/>
      </c>
    </row>
    <row r="42" spans="1:35" x14ac:dyDescent="0.35">
      <c r="C42" s="38" t="s">
        <v>145</v>
      </c>
      <c r="E42" s="7" t="str">
        <f t="shared" ref="E42:AG42" ca="1" si="5">IFERROR(IF((E41-E40)/E40&gt;=40%,"!!",""),"")</f>
        <v/>
      </c>
      <c r="F42" s="7" t="str">
        <f t="shared" ca="1" si="5"/>
        <v/>
      </c>
      <c r="G42" s="7" t="str">
        <f t="shared" ca="1" si="5"/>
        <v/>
      </c>
      <c r="H42" s="7" t="str">
        <f t="shared" ca="1" si="5"/>
        <v/>
      </c>
      <c r="I42" s="7" t="str">
        <f t="shared" ca="1" si="5"/>
        <v/>
      </c>
      <c r="J42" s="7" t="str">
        <f t="shared" ca="1" si="5"/>
        <v/>
      </c>
      <c r="K42" s="7" t="str">
        <f t="shared" ca="1" si="5"/>
        <v/>
      </c>
      <c r="L42" s="7" t="str">
        <f t="shared" ca="1" si="5"/>
        <v/>
      </c>
      <c r="M42" s="7" t="str">
        <f t="shared" ca="1" si="5"/>
        <v/>
      </c>
      <c r="N42" s="7" t="str">
        <f t="shared" ca="1" si="5"/>
        <v/>
      </c>
      <c r="O42" s="7" t="str">
        <f t="shared" ca="1" si="5"/>
        <v/>
      </c>
      <c r="P42" s="7" t="str">
        <f t="shared" ca="1" si="5"/>
        <v/>
      </c>
      <c r="Q42" s="7" t="str">
        <f t="shared" ca="1" si="5"/>
        <v/>
      </c>
      <c r="R42" s="7" t="str">
        <f t="shared" ca="1" si="5"/>
        <v/>
      </c>
      <c r="S42" s="7" t="str">
        <f t="shared" ca="1" si="5"/>
        <v/>
      </c>
      <c r="T42" s="7" t="str">
        <f t="shared" ca="1" si="5"/>
        <v/>
      </c>
      <c r="U42" s="7" t="str">
        <f t="shared" ca="1" si="5"/>
        <v/>
      </c>
      <c r="V42" s="7" t="str">
        <f t="shared" ca="1" si="5"/>
        <v/>
      </c>
      <c r="W42" s="7" t="str">
        <f t="shared" ca="1" si="5"/>
        <v/>
      </c>
      <c r="X42" s="7" t="str">
        <f t="shared" ca="1" si="5"/>
        <v/>
      </c>
      <c r="Y42" s="7" t="str">
        <f t="shared" ca="1" si="5"/>
        <v/>
      </c>
      <c r="Z42" s="7" t="str">
        <f t="shared" ca="1" si="5"/>
        <v/>
      </c>
      <c r="AA42" s="7" t="str">
        <f t="shared" ca="1" si="5"/>
        <v/>
      </c>
      <c r="AB42" s="7" t="str">
        <f t="shared" ca="1" si="5"/>
        <v/>
      </c>
      <c r="AC42" s="7" t="str">
        <f t="shared" ca="1" si="5"/>
        <v/>
      </c>
      <c r="AD42" s="7" t="str">
        <f t="shared" ca="1" si="5"/>
        <v/>
      </c>
      <c r="AE42" s="7" t="str">
        <f t="shared" ca="1" si="5"/>
        <v/>
      </c>
      <c r="AF42" s="7" t="str">
        <f t="shared" ca="1" si="5"/>
        <v/>
      </c>
      <c r="AG42" s="7" t="str">
        <f t="shared" ca="1" si="5"/>
        <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tr">
        <f>IF(COUNTIF(Données_nettoyées!$O$1:$O$500,$B45)&gt;0,"OUI","NON")</f>
        <v>OUI</v>
      </c>
      <c r="E45" s="7" t="str" cm="1">
        <f t="array" aca="1" ref="E45" ca="1">IF($D45="NON","-",IFERROR(MEDIAN(IF(Données_nettoyées!$O$1:$O$500=$B45,IF(INDIRECT($A$1&amp;E$1)&gt;0,IF(COUNTIFS(Données_nettoyées!$O$1:$O$500,$B45,INDIRECT($A$1&amp;E$1),"&gt;0")&gt;2,INDIRECT($A$1&amp;E$1))))),"MC"))</f>
        <v>MC</v>
      </c>
      <c r="F45" s="7" t="str" cm="1">
        <f t="array" aca="1" ref="F45" ca="1">IF($D45="NON","-",IFERROR(MEDIAN(IF(Données_nettoyées!$O$1:$O$500=$B45,IF(INDIRECT($A$1&amp;F$1)&gt;0,IF(COUNTIFS(Données_nettoyées!$O$1:$O$500,$B45,INDIRECT($A$1&amp;F$1),"&gt;0")&gt;2,INDIRECT($A$1&amp;F$1))))),"MC"))</f>
        <v>MC</v>
      </c>
      <c r="G45" s="7" t="str" cm="1">
        <f t="array" aca="1" ref="G45" ca="1">IF($D45="NON","-",IFERROR(MEDIAN(IF(Données_nettoyées!$O$1:$O$500=$B45,IF(INDIRECT($A$1&amp;G$1)&gt;0,IF(COUNTIFS(Données_nettoyées!$O$1:$O$500,$B45,INDIRECT($A$1&amp;G$1),"&gt;0")&gt;2,INDIRECT($A$1&amp;G$1))))),"MC"))</f>
        <v>MC</v>
      </c>
      <c r="H45" s="7" cm="1">
        <f t="array" aca="1" ref="H45" ca="1">IF($D45="NON","-",IFERROR(MEDIAN(IF(Données_nettoyées!$O$1:$O$500=$B45,IF(INDIRECT($A$1&amp;H$1)&gt;0,IF(COUNTIFS(Données_nettoyées!$O$1:$O$500,$B45,INDIRECT($A$1&amp;H$1),"&gt;0")&gt;2,INDIRECT($A$1&amp;H$1))))),"MC"))</f>
        <v>500</v>
      </c>
      <c r="I45" s="7" cm="1">
        <f t="array" aca="1" ref="I45" ca="1">IF($D45="NON","-",IFERROR(MEDIAN(IF(Données_nettoyées!$O$1:$O$500=$B45,IF(INDIRECT($A$1&amp;I$1)&gt;0,IF(COUNTIFS(Données_nettoyées!$O$1:$O$500,$B45,INDIRECT($A$1&amp;I$1),"&gt;0")&gt;2,INDIRECT($A$1&amp;I$1))))),"MC"))</f>
        <v>300</v>
      </c>
      <c r="J45" s="7" cm="1">
        <f t="array" aca="1" ref="J45" ca="1">IF($D45="NON","-",IFERROR(MEDIAN(IF(Données_nettoyées!$O$1:$O$500=$B45,IF(INDIRECT($A$1&amp;J$1)&gt;0,IF(COUNTIFS(Données_nettoyées!$O$1:$O$500,$B45,INDIRECT($A$1&amp;J$1),"&gt;0")&gt;2,INDIRECT($A$1&amp;J$1))))),"MC"))</f>
        <v>4000</v>
      </c>
      <c r="K45" s="7" cm="1">
        <f t="array" aca="1" ref="K45" ca="1">IF($D45="NON","-",IFERROR(MEDIAN(IF(Données_nettoyées!$O$1:$O$500=$B45,IF(INDIRECT($A$1&amp;K$1)&gt;0,IF(COUNTIFS(Données_nettoyées!$O$1:$O$500,$B45,INDIRECT($A$1&amp;K$1),"&gt;0")&gt;2,INDIRECT($A$1&amp;K$1))))),"MC"))</f>
        <v>30000</v>
      </c>
      <c r="L45" s="7" cm="1">
        <f t="array" aca="1" ref="L45" ca="1">IF($D45="NON","-",IFERROR(MEDIAN(IF(Données_nettoyées!$O$1:$O$500=$B45,IF(INDIRECT($A$1&amp;L$1)&gt;0,IF(COUNTIFS(Données_nettoyées!$O$1:$O$500,$B45,INDIRECT($A$1&amp;L$1),"&gt;0")&gt;2,INDIRECT($A$1&amp;L$1))))),"MC"))</f>
        <v>1000</v>
      </c>
      <c r="M45" s="7" t="str" cm="1">
        <f t="array" aca="1" ref="M45" ca="1">IF($D45="NON","-",IFERROR(MEDIAN(IF(Données_nettoyées!$O$1:$O$500=$B45,IF(INDIRECT($A$1&amp;M$1)&gt;0,IF(COUNTIFS(Données_nettoyées!$O$1:$O$500,$B45,INDIRECT($A$1&amp;M$1),"&gt;0")&gt;2,INDIRECT($A$1&amp;M$1))))),"MC"))</f>
        <v>MC</v>
      </c>
      <c r="N45" s="7" t="str" cm="1">
        <f t="array" aca="1" ref="N45" ca="1">IF($D45="NON","-",IFERROR(MEDIAN(IF(Données_nettoyées!$O$1:$O$500=$B45,IF(INDIRECT($A$1&amp;N$1)&gt;0,IF(COUNTIFS(Données_nettoyées!$O$1:$O$500,$B45,INDIRECT($A$1&amp;N$1),"&gt;0")&gt;2,INDIRECT($A$1&amp;N$1))))),"MC"))</f>
        <v>MC</v>
      </c>
      <c r="O45" s="7" t="str" cm="1">
        <f t="array" aca="1" ref="O45" ca="1">IF($D45="NON","-",IFERROR(MEDIAN(IF(Données_nettoyées!$O$1:$O$500=$B45,IF(INDIRECT($A$1&amp;O$1)&gt;0,IF(COUNTIFS(Données_nettoyées!$O$1:$O$500,$B45,INDIRECT($A$1&amp;O$1),"&gt;0")&gt;2,INDIRECT($A$1&amp;O$1))))),"MC"))</f>
        <v>MC</v>
      </c>
      <c r="P45" s="7" t="str" cm="1">
        <f t="array" aca="1" ref="P45" ca="1">IF($D45="NON","-",IFERROR(MEDIAN(IF(Données_nettoyées!$O$1:$O$500=$B45,IF(INDIRECT($A$1&amp;P$1)&gt;0,IF(COUNTIFS(Données_nettoyées!$O$1:$O$500,$B45,INDIRECT($A$1&amp;P$1),"&gt;0")&gt;2,INDIRECT($A$1&amp;P$1))))),"MC"))</f>
        <v>MC</v>
      </c>
      <c r="Q45" s="7" t="str" cm="1">
        <f t="array" aca="1" ref="Q45" ca="1">IF($D45="NON","-",IFERROR(MEDIAN(IF(Données_nettoyées!$O$1:$O$500=$B45,IF(INDIRECT($A$1&amp;Q$1)&gt;0,IF(COUNTIFS(Données_nettoyées!$O$1:$O$500,$B45,INDIRECT($A$1&amp;Q$1),"&gt;0")&gt;2,INDIRECT($A$1&amp;Q$1))))),"MC"))</f>
        <v>MC</v>
      </c>
      <c r="R45" s="7" t="str" cm="1">
        <f t="array" aca="1" ref="R45" ca="1">IF($D45="NON","-",IFERROR(MEDIAN(IF(Données_nettoyées!$O$1:$O$500=$B45,IF(INDIRECT($A$1&amp;R$1)&gt;0,IF(COUNTIFS(Données_nettoyées!$O$1:$O$500,$B45,INDIRECT($A$1&amp;R$1),"&gt;0")&gt;2,INDIRECT($A$1&amp;R$1))))),"MC"))</f>
        <v>MC</v>
      </c>
      <c r="S45" s="7" cm="1">
        <f t="array" aca="1" ref="S45" ca="1">IF($D45="NON","-",IFERROR(MEDIAN(IF(Données_nettoyées!$O$1:$O$500=$B45,IF(INDIRECT($A$1&amp;S$1)&gt;0,IF(COUNTIFS(Données_nettoyées!$O$1:$O$500,$B45,INDIRECT($A$1&amp;S$1),"&gt;0")&gt;2,INDIRECT($A$1&amp;S$1))))),"MC"))</f>
        <v>7500</v>
      </c>
      <c r="T45" s="7" cm="1">
        <f t="array" aca="1" ref="T45" ca="1">IF($D45="NON","-",IFERROR(MEDIAN(IF(Données_nettoyées!$O$1:$O$500=$B45,IF(INDIRECT($A$1&amp;T$1)&gt;0,IF(COUNTIFS(Données_nettoyées!$O$1:$O$500,$B45,INDIRECT($A$1&amp;T$1),"&gt;0")&gt;2,INDIRECT($A$1&amp;T$1))))),"MC"))</f>
        <v>5500</v>
      </c>
      <c r="U45" s="7" cm="1">
        <f t="array" aca="1" ref="U45" ca="1">IF($D45="NON","-",IFERROR(MEDIAN(IF(Données_nettoyées!$O$1:$O$500=$B45,IF(INDIRECT($A$1&amp;U$1)&gt;0,IF(COUNTIFS(Données_nettoyées!$O$1:$O$500,$B45,INDIRECT($A$1&amp;U$1),"&gt;0")&gt;2,INDIRECT($A$1&amp;U$1))))),"MC"))</f>
        <v>300</v>
      </c>
      <c r="V45" s="7" cm="1">
        <f t="array" aca="1" ref="V45" ca="1">IF($D45="NON","-",IFERROR(MEDIAN(IF(Données_nettoyées!$O$1:$O$500=$B45,IF(INDIRECT($A$1&amp;V$1)&gt;0,IF(COUNTIFS(Données_nettoyées!$O$1:$O$500,$B45,INDIRECT($A$1&amp;V$1),"&gt;0")&gt;2,INDIRECT($A$1&amp;V$1))))),"MC"))</f>
        <v>150</v>
      </c>
      <c r="W45" s="7" t="str" cm="1">
        <f t="array" aca="1" ref="W45" ca="1">IF($D45="NON","-",IFERROR(MEDIAN(IF(Données_nettoyées!$O$1:$O$500=$B45,IF(INDIRECT($A$1&amp;W$1)&gt;0,IF(COUNTIFS(Données_nettoyées!$O$1:$O$500,$B45,INDIRECT($A$1&amp;W$1),"&gt;0")&gt;2,INDIRECT($A$1&amp;W$1))))),"MC"))</f>
        <v>MC</v>
      </c>
      <c r="X45" s="7" cm="1">
        <f t="array" aca="1" ref="X45" ca="1">IF($D45="NON","-",IFERROR(MEDIAN(IF(Données_nettoyées!$O$1:$O$500=$B45,IF(INDIRECT($A$1&amp;X$1)&gt;0,IF(COUNTIFS(Données_nettoyées!$O$1:$O$500,$B45,INDIRECT($A$1&amp;X$1),"&gt;0")&gt;2,INDIRECT($A$1&amp;X$1))))),"MC"))</f>
        <v>1750</v>
      </c>
      <c r="Y45" s="7" t="str" cm="1">
        <f t="array" aca="1" ref="Y45" ca="1">IF($D45="NON","-",IFERROR(MEDIAN(IF(Données_nettoyées!$O$1:$O$500=$B45,IF(INDIRECT($A$1&amp;Y$1)&gt;0,IF(COUNTIFS(Données_nettoyées!$O$1:$O$500,$B45,INDIRECT($A$1&amp;Y$1),"&gt;0")&gt;2,INDIRECT($A$1&amp;Y$1))))),"MC"))</f>
        <v>MC</v>
      </c>
      <c r="Z45" s="7" cm="1">
        <f t="array" aca="1" ref="Z45" ca="1">IF($D45="NON","-",IFERROR(MEDIAN(IF(Données_nettoyées!$O$1:$O$500=$B45,IF(INDIRECT($A$1&amp;Z$1)&gt;0,IF(COUNTIFS(Données_nettoyées!$O$1:$O$500,$B45,INDIRECT($A$1&amp;Z$1),"&gt;0")&gt;2,INDIRECT($A$1&amp;Z$1))))),"MC"))</f>
        <v>4000</v>
      </c>
      <c r="AA45" s="7" cm="1">
        <f t="array" aca="1" ref="AA45" ca="1">IF($D45="NON","-",IFERROR(MEDIAN(IF(Données_nettoyées!$O$1:$O$500=$B45,IF(INDIRECT($A$1&amp;AA$1)&gt;0,IF(COUNTIFS(Données_nettoyées!$O$1:$O$500,$B45,INDIRECT($A$1&amp;AA$1),"&gt;0")&gt;2,INDIRECT($A$1&amp;AA$1))))),"MC"))</f>
        <v>3000</v>
      </c>
      <c r="AB45" s="7" cm="1">
        <f t="array" aca="1" ref="AB45" ca="1">IF($D45="NON","-",IFERROR(MEDIAN(IF(Données_nettoyées!$O$1:$O$500=$B45,IF(INDIRECT($A$1&amp;AB$1)&gt;0,IF(COUNTIFS(Données_nettoyées!$O$1:$O$500,$B45,INDIRECT($A$1&amp;AB$1),"&gt;0")&gt;2,INDIRECT($A$1&amp;AB$1))))),"MC"))</f>
        <v>2000</v>
      </c>
      <c r="AC45" s="7" t="str" cm="1">
        <f t="array" aca="1" ref="AC45" ca="1">IF($D45="NON","-",IFERROR(MEDIAN(IF(Données_nettoyées!$O$1:$O$500=$B45,IF(INDIRECT($A$1&amp;AC$1)&gt;0,IF(COUNTIFS(Données_nettoyées!$O$1:$O$500,$B45,INDIRECT($A$1&amp;AC$1),"&gt;0")&gt;2,INDIRECT($A$1&amp;AC$1))))),"MC"))</f>
        <v>MC</v>
      </c>
      <c r="AD45" s="7" cm="1">
        <f t="array" aca="1" ref="AD45" ca="1">IF($D45="NON","-",IFERROR(MEDIAN(IF(Données_nettoyées!$O$1:$O$500=$B45,IF(INDIRECT($A$1&amp;AD$1)&gt;0,IF(COUNTIFS(Données_nettoyées!$O$1:$O$500,$B45,INDIRECT($A$1&amp;AD$1),"&gt;0")&gt;2,INDIRECT($A$1&amp;AD$1))))),"MC"))</f>
        <v>1500</v>
      </c>
      <c r="AE45" s="7" cm="1">
        <f t="array" aca="1" ref="AE45" ca="1">IF($D45="NON","-",IFERROR(MEDIAN(IF(Données_nettoyées!$O$1:$O$500=$B45,IF(INDIRECT($A$1&amp;AE$1)&gt;0,IF(COUNTIFS(Données_nettoyées!$O$1:$O$500,$B45,INDIRECT($A$1&amp;AE$1),"&gt;0")&gt;2,INDIRECT($A$1&amp;AE$1))))),"MC"))</f>
        <v>4500</v>
      </c>
      <c r="AF45" s="7" cm="1">
        <f t="array" aca="1" ref="AF45" ca="1">IF($D45="NON","-",IFERROR(MEDIAN(IF(Données_nettoyées!$O$1:$O$500=$B45,IF(INDIRECT($A$1&amp;AF$1)&gt;0,IF(COUNTIFS(Données_nettoyées!$O$1:$O$500,$B45,INDIRECT($A$1&amp;AF$1),"&gt;0")&gt;2,INDIRECT($A$1&amp;AF$1))))),"MC"))</f>
        <v>200</v>
      </c>
      <c r="AG45" s="7" t="str" cm="1">
        <f t="array" aca="1" ref="AG45" ca="1">IF($D45="NON","-",IFERROR(MEDIAN(IF(Données_nettoyées!$O$1:$O$500=$B45,IF(INDIRECT($A$1&amp;AG$1)&gt;0,IF(COUNTIFS(Données_nettoyées!$O$1:$O$500,$B45,INDIRECT($A$1&amp;AG$1),"&gt;0")&gt;2,INDIRECT($A$1&amp;AG$1))))),"MC"))</f>
        <v>MC</v>
      </c>
      <c r="AI45" s="5">
        <f ca="1">COUNTIF(E45:AG45,"MC")+COUNTIF(E45:AG45,"-")</f>
        <v>13</v>
      </c>
    </row>
    <row r="46" spans="1:35" x14ac:dyDescent="0.35">
      <c r="A46" s="4" t="s">
        <v>81</v>
      </c>
      <c r="B46" s="4" t="s">
        <v>84</v>
      </c>
      <c r="C46" s="4" t="s">
        <v>66</v>
      </c>
      <c r="E46" s="7" t="str" cm="1">
        <f t="array" aca="1" ref="E46" ca="1">IF(ISERROR(ABS(E45)),"",IFERROR(MIN(IF(Données_nettoyées!$O$1:$O$500=$B46,IF(INDIRECT($A$1&amp;E$1)&gt;0,IF(COUNTIFS(Données_nettoyées!$O$1:$O$500,$B46,INDIRECT($A$1&amp;E$1),"&gt;0")&gt;2,INDIRECT($A$1&amp;E$1))))),"MC"))</f>
        <v/>
      </c>
      <c r="F46" s="7" t="str" cm="1">
        <f t="array" aca="1" ref="F46" ca="1">IF(ISERROR(ABS(F45)),"",IFERROR(MIN(IF(Données_nettoyées!$O$1:$O$500=$B46,IF(INDIRECT($A$1&amp;F$1)&gt;0,IF(COUNTIFS(Données_nettoyées!$O$1:$O$500,$B46,INDIRECT($A$1&amp;F$1),"&gt;0")&gt;2,INDIRECT($A$1&amp;F$1))))),"MC"))</f>
        <v/>
      </c>
      <c r="G46" s="7" t="str" cm="1">
        <f t="array" aca="1" ref="G46" ca="1">IF(ISERROR(ABS(G45)),"",IFERROR(MIN(IF(Données_nettoyées!$O$1:$O$500=$B46,IF(INDIRECT($A$1&amp;G$1)&gt;0,IF(COUNTIFS(Données_nettoyées!$O$1:$O$500,$B46,INDIRECT($A$1&amp;G$1),"&gt;0")&gt;2,INDIRECT($A$1&amp;G$1))))),"MC"))</f>
        <v/>
      </c>
      <c r="H46" s="7" cm="1">
        <f t="array" aca="1" ref="H46" ca="1">IF(ISERROR(ABS(H45)),"",IFERROR(MIN(IF(Données_nettoyées!$O$1:$O$500=$B46,IF(INDIRECT($A$1&amp;H$1)&gt;0,IF(COUNTIFS(Données_nettoyées!$O$1:$O$500,$B46,INDIRECT($A$1&amp;H$1),"&gt;0")&gt;2,INDIRECT($A$1&amp;H$1))))),"MC"))</f>
        <v>500</v>
      </c>
      <c r="I46" s="7" cm="1">
        <f t="array" aca="1" ref="I46" ca="1">IF(ISERROR(ABS(I45)),"",IFERROR(MIN(IF(Données_nettoyées!$O$1:$O$500=$B46,IF(INDIRECT($A$1&amp;I$1)&gt;0,IF(COUNTIFS(Données_nettoyées!$O$1:$O$500,$B46,INDIRECT($A$1&amp;I$1),"&gt;0")&gt;2,INDIRECT($A$1&amp;I$1))))),"MC"))</f>
        <v>300</v>
      </c>
      <c r="J46" s="7" cm="1">
        <f t="array" aca="1" ref="J46" ca="1">IF(ISERROR(ABS(J45)),"",IFERROR(MIN(IF(Données_nettoyées!$O$1:$O$500=$B46,IF(INDIRECT($A$1&amp;J$1)&gt;0,IF(COUNTIFS(Données_nettoyées!$O$1:$O$500,$B46,INDIRECT($A$1&amp;J$1),"&gt;0")&gt;2,INDIRECT($A$1&amp;J$1))))),"MC"))</f>
        <v>4000</v>
      </c>
      <c r="K46" s="7" cm="1">
        <f t="array" aca="1" ref="K46" ca="1">IF(ISERROR(ABS(K45)),"",IFERROR(MIN(IF(Données_nettoyées!$O$1:$O$500=$B46,IF(INDIRECT($A$1&amp;K$1)&gt;0,IF(COUNTIFS(Données_nettoyées!$O$1:$O$500,$B46,INDIRECT($A$1&amp;K$1),"&gt;0")&gt;2,INDIRECT($A$1&amp;K$1))))),"MC"))</f>
        <v>28000</v>
      </c>
      <c r="L46" s="7" cm="1">
        <f t="array" aca="1" ref="L46" ca="1">IF(ISERROR(ABS(L45)),"",IFERROR(MIN(IF(Données_nettoyées!$O$1:$O$500=$B46,IF(INDIRECT($A$1&amp;L$1)&gt;0,IF(COUNTIFS(Données_nettoyées!$O$1:$O$500,$B46,INDIRECT($A$1&amp;L$1),"&gt;0")&gt;2,INDIRECT($A$1&amp;L$1))))),"MC"))</f>
        <v>1000</v>
      </c>
      <c r="M46" s="7" t="str" cm="1">
        <f t="array" aca="1" ref="M46" ca="1">IF(ISERROR(ABS(M45)),"",IFERROR(MIN(IF(Données_nettoyées!$O$1:$O$500=$B46,IF(INDIRECT($A$1&amp;M$1)&gt;0,IF(COUNTIFS(Données_nettoyées!$O$1:$O$500,$B46,INDIRECT($A$1&amp;M$1),"&gt;0")&gt;2,INDIRECT($A$1&amp;M$1))))),"MC"))</f>
        <v/>
      </c>
      <c r="N46" s="7" t="str" cm="1">
        <f t="array" aca="1" ref="N46" ca="1">IF(ISERROR(ABS(N45)),"",IFERROR(MIN(IF(Données_nettoyées!$O$1:$O$500=$B46,IF(INDIRECT($A$1&amp;N$1)&gt;0,IF(COUNTIFS(Données_nettoyées!$O$1:$O$500,$B46,INDIRECT($A$1&amp;N$1),"&gt;0")&gt;2,INDIRECT($A$1&amp;N$1))))),"MC"))</f>
        <v/>
      </c>
      <c r="O46" s="7" t="str" cm="1">
        <f t="array" aca="1" ref="O46" ca="1">IF(ISERROR(ABS(O45)),"",IFERROR(MIN(IF(Données_nettoyées!$O$1:$O$500=$B46,IF(INDIRECT($A$1&amp;O$1)&gt;0,IF(COUNTIFS(Données_nettoyées!$O$1:$O$500,$B46,INDIRECT($A$1&amp;O$1),"&gt;0")&gt;2,INDIRECT($A$1&amp;O$1))))),"MC"))</f>
        <v/>
      </c>
      <c r="P46" s="7" t="str" cm="1">
        <f t="array" aca="1" ref="P46" ca="1">IF(ISERROR(ABS(P45)),"",IFERROR(MIN(IF(Données_nettoyées!$O$1:$O$500=$B46,IF(INDIRECT($A$1&amp;P$1)&gt;0,IF(COUNTIFS(Données_nettoyées!$O$1:$O$500,$B46,INDIRECT($A$1&amp;P$1),"&gt;0")&gt;2,INDIRECT($A$1&amp;P$1))))),"MC"))</f>
        <v/>
      </c>
      <c r="Q46" s="7" t="str" cm="1">
        <f t="array" aca="1" ref="Q46" ca="1">IF(ISERROR(ABS(Q45)),"",IFERROR(MIN(IF(Données_nettoyées!$O$1:$O$500=$B46,IF(INDIRECT($A$1&amp;Q$1)&gt;0,IF(COUNTIFS(Données_nettoyées!$O$1:$O$500,$B46,INDIRECT($A$1&amp;Q$1),"&gt;0")&gt;2,INDIRECT($A$1&amp;Q$1))))),"MC"))</f>
        <v/>
      </c>
      <c r="R46" s="7" t="str" cm="1">
        <f t="array" aca="1" ref="R46" ca="1">IF(ISERROR(ABS(R45)),"",IFERROR(MIN(IF(Données_nettoyées!$O$1:$O$500=$B46,IF(INDIRECT($A$1&amp;R$1)&gt;0,IF(COUNTIFS(Données_nettoyées!$O$1:$O$500,$B46,INDIRECT($A$1&amp;R$1),"&gt;0")&gt;2,INDIRECT($A$1&amp;R$1))))),"MC"))</f>
        <v/>
      </c>
      <c r="S46" s="7" cm="1">
        <f t="array" aca="1" ref="S46" ca="1">IF(ISERROR(ABS(S45)),"",IFERROR(MIN(IF(Données_nettoyées!$O$1:$O$500=$B46,IF(INDIRECT($A$1&amp;S$1)&gt;0,IF(COUNTIFS(Données_nettoyées!$O$1:$O$500,$B46,INDIRECT($A$1&amp;S$1),"&gt;0")&gt;2,INDIRECT($A$1&amp;S$1))))),"MC"))</f>
        <v>7000</v>
      </c>
      <c r="T46" s="7" cm="1">
        <f t="array" aca="1" ref="T46" ca="1">IF(ISERROR(ABS(T45)),"",IFERROR(MIN(IF(Données_nettoyées!$O$1:$O$500=$B46,IF(INDIRECT($A$1&amp;T$1)&gt;0,IF(COUNTIFS(Données_nettoyées!$O$1:$O$500,$B46,INDIRECT($A$1&amp;T$1),"&gt;0")&gt;2,INDIRECT($A$1&amp;T$1))))),"MC"))</f>
        <v>5000</v>
      </c>
      <c r="U46" s="7" cm="1">
        <f t="array" aca="1" ref="U46" ca="1">IF(ISERROR(ABS(U45)),"",IFERROR(MIN(IF(Données_nettoyées!$O$1:$O$500=$B46,IF(INDIRECT($A$1&amp;U$1)&gt;0,IF(COUNTIFS(Données_nettoyées!$O$1:$O$500,$B46,INDIRECT($A$1&amp;U$1),"&gt;0")&gt;2,INDIRECT($A$1&amp;U$1))))),"MC"))</f>
        <v>300</v>
      </c>
      <c r="V46" s="7" cm="1">
        <f t="array" aca="1" ref="V46" ca="1">IF(ISERROR(ABS(V45)),"",IFERROR(MIN(IF(Données_nettoyées!$O$1:$O$500=$B46,IF(INDIRECT($A$1&amp;V$1)&gt;0,IF(COUNTIFS(Données_nettoyées!$O$1:$O$500,$B46,INDIRECT($A$1&amp;V$1),"&gt;0")&gt;2,INDIRECT($A$1&amp;V$1))))),"MC"))</f>
        <v>150</v>
      </c>
      <c r="W46" s="7" t="str" cm="1">
        <f t="array" aca="1" ref="W46" ca="1">IF(ISERROR(ABS(W45)),"",IFERROR(MIN(IF(Données_nettoyées!$O$1:$O$500=$B46,IF(INDIRECT($A$1&amp;W$1)&gt;0,IF(COUNTIFS(Données_nettoyées!$O$1:$O$500,$B46,INDIRECT($A$1&amp;W$1),"&gt;0")&gt;2,INDIRECT($A$1&amp;W$1))))),"MC"))</f>
        <v/>
      </c>
      <c r="X46" s="7" cm="1">
        <f t="array" aca="1" ref="X46" ca="1">IF(ISERROR(ABS(X45)),"",IFERROR(MIN(IF(Données_nettoyées!$O$1:$O$500=$B46,IF(INDIRECT($A$1&amp;X$1)&gt;0,IF(COUNTIFS(Données_nettoyées!$O$1:$O$500,$B46,INDIRECT($A$1&amp;X$1),"&gt;0")&gt;2,INDIRECT($A$1&amp;X$1))))),"MC"))</f>
        <v>1750</v>
      </c>
      <c r="Y46" s="7" t="str" cm="1">
        <f t="array" aca="1" ref="Y46" ca="1">IF(ISERROR(ABS(Y45)),"",IFERROR(MIN(IF(Données_nettoyées!$O$1:$O$500=$B46,IF(INDIRECT($A$1&amp;Y$1)&gt;0,IF(COUNTIFS(Données_nettoyées!$O$1:$O$500,$B46,INDIRECT($A$1&amp;Y$1),"&gt;0")&gt;2,INDIRECT($A$1&amp;Y$1))))),"MC"))</f>
        <v/>
      </c>
      <c r="Z46" s="7" cm="1">
        <f t="array" aca="1" ref="Z46" ca="1">IF(ISERROR(ABS(Z45)),"",IFERROR(MIN(IF(Données_nettoyées!$O$1:$O$500=$B46,IF(INDIRECT($A$1&amp;Z$1)&gt;0,IF(COUNTIFS(Données_nettoyées!$O$1:$O$500,$B46,INDIRECT($A$1&amp;Z$1),"&gt;0")&gt;2,INDIRECT($A$1&amp;Z$1))))),"MC"))</f>
        <v>3500</v>
      </c>
      <c r="AA46" s="7" cm="1">
        <f t="array" aca="1" ref="AA46" ca="1">IF(ISERROR(ABS(AA45)),"",IFERROR(MIN(IF(Données_nettoyées!$O$1:$O$500=$B46,IF(INDIRECT($A$1&amp;AA$1)&gt;0,IF(COUNTIFS(Données_nettoyées!$O$1:$O$500,$B46,INDIRECT($A$1&amp;AA$1),"&gt;0")&gt;2,INDIRECT($A$1&amp;AA$1))))),"MC"))</f>
        <v>2250</v>
      </c>
      <c r="AB46" s="7" cm="1">
        <f t="array" aca="1" ref="AB46" ca="1">IF(ISERROR(ABS(AB45)),"",IFERROR(MIN(IF(Données_nettoyées!$O$1:$O$500=$B46,IF(INDIRECT($A$1&amp;AB$1)&gt;0,IF(COUNTIFS(Données_nettoyées!$O$1:$O$500,$B46,INDIRECT($A$1&amp;AB$1),"&gt;0")&gt;2,INDIRECT($A$1&amp;AB$1))))),"MC"))</f>
        <v>2000</v>
      </c>
      <c r="AC46" s="7" t="str" cm="1">
        <f t="array" aca="1" ref="AC46" ca="1">IF(ISERROR(ABS(AC45)),"",IFERROR(MIN(IF(Données_nettoyées!$O$1:$O$500=$B46,IF(INDIRECT($A$1&amp;AC$1)&gt;0,IF(COUNTIFS(Données_nettoyées!$O$1:$O$500,$B46,INDIRECT($A$1&amp;AC$1),"&gt;0")&gt;2,INDIRECT($A$1&amp;AC$1))))),"MC"))</f>
        <v/>
      </c>
      <c r="AD46" s="7" cm="1">
        <f t="array" aca="1" ref="AD46" ca="1">IF(ISERROR(ABS(AD45)),"",IFERROR(MIN(IF(Données_nettoyées!$O$1:$O$500=$B46,IF(INDIRECT($A$1&amp;AD$1)&gt;0,IF(COUNTIFS(Données_nettoyées!$O$1:$O$500,$B46,INDIRECT($A$1&amp;AD$1),"&gt;0")&gt;2,INDIRECT($A$1&amp;AD$1))))),"MC"))</f>
        <v>1500</v>
      </c>
      <c r="AE46" s="7" cm="1">
        <f t="array" aca="1" ref="AE46" ca="1">IF(ISERROR(ABS(AE45)),"",IFERROR(MIN(IF(Données_nettoyées!$O$1:$O$500=$B46,IF(INDIRECT($A$1&amp;AE$1)&gt;0,IF(COUNTIFS(Données_nettoyées!$O$1:$O$500,$B46,INDIRECT($A$1&amp;AE$1),"&gt;0")&gt;2,INDIRECT($A$1&amp;AE$1))))),"MC"))</f>
        <v>4500</v>
      </c>
      <c r="AF46" s="7" cm="1">
        <f t="array" aca="1" ref="AF46" ca="1">IF(ISERROR(ABS(AF45)),"",IFERROR(MIN(IF(Données_nettoyées!$O$1:$O$500=$B46,IF(INDIRECT($A$1&amp;AF$1)&gt;0,IF(COUNTIFS(Données_nettoyées!$O$1:$O$500,$B46,INDIRECT($A$1&amp;AF$1),"&gt;0")&gt;2,INDIRECT($A$1&amp;AF$1))))),"MC"))</f>
        <v>200</v>
      </c>
      <c r="AG46" s="7" t="str" cm="1">
        <f t="array" aca="1" ref="AG46" ca="1">IF(ISERROR(ABS(AG45)),"",IFERROR(MIN(IF(Données_nettoyées!$O$1:$O$500=$B46,IF(INDIRECT($A$1&amp;AG$1)&gt;0,IF(COUNTIFS(Données_nettoyées!$O$1:$O$500,$B46,INDIRECT($A$1&amp;AG$1),"&gt;0")&gt;2,INDIRECT($A$1&amp;AG$1))))),"MC"))</f>
        <v/>
      </c>
    </row>
    <row r="47" spans="1:35" x14ac:dyDescent="0.35">
      <c r="A47" s="4" t="s">
        <v>81</v>
      </c>
      <c r="B47" s="4" t="s">
        <v>84</v>
      </c>
      <c r="C47" s="4" t="s">
        <v>68</v>
      </c>
      <c r="E47" s="7" t="str" cm="1">
        <f t="array" aca="1" ref="E47" ca="1">IF(ISERROR(ABS(E45)),"",IFERROR(MAX(IF(Données_nettoyées!$O$1:$O$500=$B47,IF(INDIRECT($A$1&amp;E$1)&gt;0,IF(COUNTIFS(Données_nettoyées!$O$1:$O$500,$B47,INDIRECT($A$1&amp;E$1),"&gt;0")&gt;2,INDIRECT($A$1&amp;E$1))))),"MC"))</f>
        <v/>
      </c>
      <c r="F47" s="7" t="str" cm="1">
        <f t="array" aca="1" ref="F47" ca="1">IF(ISERROR(ABS(F45)),"",IFERROR(MAX(IF(Données_nettoyées!$O$1:$O$500=$B47,IF(INDIRECT($A$1&amp;F$1)&gt;0,IF(COUNTIFS(Données_nettoyées!$O$1:$O$500,$B47,INDIRECT($A$1&amp;F$1),"&gt;0")&gt;2,INDIRECT($A$1&amp;F$1))))),"MC"))</f>
        <v/>
      </c>
      <c r="G47" s="7" t="str" cm="1">
        <f t="array" aca="1" ref="G47" ca="1">IF(ISERROR(ABS(G45)),"",IFERROR(MAX(IF(Données_nettoyées!$O$1:$O$500=$B47,IF(INDIRECT($A$1&amp;G$1)&gt;0,IF(COUNTIFS(Données_nettoyées!$O$1:$O$500,$B47,INDIRECT($A$1&amp;G$1),"&gt;0")&gt;2,INDIRECT($A$1&amp;G$1))))),"MC"))</f>
        <v/>
      </c>
      <c r="H47" s="7" cm="1">
        <f t="array" aca="1" ref="H47" ca="1">IF(ISERROR(ABS(H45)),"",IFERROR(MAX(IF(Données_nettoyées!$O$1:$O$500=$B47,IF(INDIRECT($A$1&amp;H$1)&gt;0,IF(COUNTIFS(Données_nettoyées!$O$1:$O$500,$B47,INDIRECT($A$1&amp;H$1),"&gt;0")&gt;2,INDIRECT($A$1&amp;H$1))))),"MC"))</f>
        <v>500</v>
      </c>
      <c r="I47" s="7" cm="1">
        <f t="array" aca="1" ref="I47" ca="1">IF(ISERROR(ABS(I45)),"",IFERROR(MAX(IF(Données_nettoyées!$O$1:$O$500=$B47,IF(INDIRECT($A$1&amp;I$1)&gt;0,IF(COUNTIFS(Données_nettoyées!$O$1:$O$500,$B47,INDIRECT($A$1&amp;I$1),"&gt;0")&gt;2,INDIRECT($A$1&amp;I$1))))),"MC"))</f>
        <v>300</v>
      </c>
      <c r="J47" s="7" cm="1">
        <f t="array" aca="1" ref="J47" ca="1">IF(ISERROR(ABS(J45)),"",IFERROR(MAX(IF(Données_nettoyées!$O$1:$O$500=$B47,IF(INDIRECT($A$1&amp;J$1)&gt;0,IF(COUNTIFS(Données_nettoyées!$O$1:$O$500,$B47,INDIRECT($A$1&amp;J$1),"&gt;0")&gt;2,INDIRECT($A$1&amp;J$1))))),"MC"))</f>
        <v>4250</v>
      </c>
      <c r="K47" s="7" cm="1">
        <f t="array" aca="1" ref="K47" ca="1">IF(ISERROR(ABS(K45)),"",IFERROR(MAX(IF(Données_nettoyées!$O$1:$O$500=$B47,IF(INDIRECT($A$1&amp;K$1)&gt;0,IF(COUNTIFS(Données_nettoyées!$O$1:$O$500,$B47,INDIRECT($A$1&amp;K$1),"&gt;0")&gt;2,INDIRECT($A$1&amp;K$1))))),"MC"))</f>
        <v>30500</v>
      </c>
      <c r="L47" s="7" cm="1">
        <f t="array" aca="1" ref="L47" ca="1">IF(ISERROR(ABS(L45)),"",IFERROR(MAX(IF(Données_nettoyées!$O$1:$O$500=$B47,IF(INDIRECT($A$1&amp;L$1)&gt;0,IF(COUNTIFS(Données_nettoyées!$O$1:$O$500,$B47,INDIRECT($A$1&amp;L$1),"&gt;0")&gt;2,INDIRECT($A$1&amp;L$1))))),"MC"))</f>
        <v>1000</v>
      </c>
      <c r="M47" s="7" t="str" cm="1">
        <f t="array" aca="1" ref="M47" ca="1">IF(ISERROR(ABS(M45)),"",IFERROR(MAX(IF(Données_nettoyées!$O$1:$O$500=$B47,IF(INDIRECT($A$1&amp;M$1)&gt;0,IF(COUNTIFS(Données_nettoyées!$O$1:$O$500,$B47,INDIRECT($A$1&amp;M$1),"&gt;0")&gt;2,INDIRECT($A$1&amp;M$1))))),"MC"))</f>
        <v/>
      </c>
      <c r="N47" s="7" t="str" cm="1">
        <f t="array" aca="1" ref="N47" ca="1">IF(ISERROR(ABS(N45)),"",IFERROR(MAX(IF(Données_nettoyées!$O$1:$O$500=$B47,IF(INDIRECT($A$1&amp;N$1)&gt;0,IF(COUNTIFS(Données_nettoyées!$O$1:$O$500,$B47,INDIRECT($A$1&amp;N$1),"&gt;0")&gt;2,INDIRECT($A$1&amp;N$1))))),"MC"))</f>
        <v/>
      </c>
      <c r="O47" s="7" t="str" cm="1">
        <f t="array" aca="1" ref="O47" ca="1">IF(ISERROR(ABS(O45)),"",IFERROR(MAX(IF(Données_nettoyées!$O$1:$O$500=$B47,IF(INDIRECT($A$1&amp;O$1)&gt;0,IF(COUNTIFS(Données_nettoyées!$O$1:$O$500,$B47,INDIRECT($A$1&amp;O$1),"&gt;0")&gt;2,INDIRECT($A$1&amp;O$1))))),"MC"))</f>
        <v/>
      </c>
      <c r="P47" s="7" t="str" cm="1">
        <f t="array" aca="1" ref="P47" ca="1">IF(ISERROR(ABS(P45)),"",IFERROR(MAX(IF(Données_nettoyées!$O$1:$O$500=$B47,IF(INDIRECT($A$1&amp;P$1)&gt;0,IF(COUNTIFS(Données_nettoyées!$O$1:$O$500,$B47,INDIRECT($A$1&amp;P$1),"&gt;0")&gt;2,INDIRECT($A$1&amp;P$1))))),"MC"))</f>
        <v/>
      </c>
      <c r="Q47" s="7" t="str" cm="1">
        <f t="array" aca="1" ref="Q47" ca="1">IF(ISERROR(ABS(Q45)),"",IFERROR(MAX(IF(Données_nettoyées!$O$1:$O$500=$B47,IF(INDIRECT($A$1&amp;Q$1)&gt;0,IF(COUNTIFS(Données_nettoyées!$O$1:$O$500,$B47,INDIRECT($A$1&amp;Q$1),"&gt;0")&gt;2,INDIRECT($A$1&amp;Q$1))))),"MC"))</f>
        <v/>
      </c>
      <c r="R47" s="7" t="str" cm="1">
        <f t="array" aca="1" ref="R47" ca="1">IF(ISERROR(ABS(R45)),"",IFERROR(MAX(IF(Données_nettoyées!$O$1:$O$500=$B47,IF(INDIRECT($A$1&amp;R$1)&gt;0,IF(COUNTIFS(Données_nettoyées!$O$1:$O$500,$B47,INDIRECT($A$1&amp;R$1),"&gt;0")&gt;2,INDIRECT($A$1&amp;R$1))))),"MC"))</f>
        <v/>
      </c>
      <c r="S47" s="7" cm="1">
        <f t="array" aca="1" ref="S47" ca="1">IF(ISERROR(ABS(S45)),"",IFERROR(MAX(IF(Données_nettoyées!$O$1:$O$500=$B47,IF(INDIRECT($A$1&amp;S$1)&gt;0,IF(COUNTIFS(Données_nettoyées!$O$1:$O$500,$B47,INDIRECT($A$1&amp;S$1),"&gt;0")&gt;2,INDIRECT($A$1&amp;S$1))))),"MC"))</f>
        <v>7500</v>
      </c>
      <c r="T47" s="7" cm="1">
        <f t="array" aca="1" ref="T47" ca="1">IF(ISERROR(ABS(T45)),"",IFERROR(MAX(IF(Données_nettoyées!$O$1:$O$500=$B47,IF(INDIRECT($A$1&amp;T$1)&gt;0,IF(COUNTIFS(Données_nettoyées!$O$1:$O$500,$B47,INDIRECT($A$1&amp;T$1),"&gt;0")&gt;2,INDIRECT($A$1&amp;T$1))))),"MC"))</f>
        <v>5500</v>
      </c>
      <c r="U47" s="7" cm="1">
        <f t="array" aca="1" ref="U47" ca="1">IF(ISERROR(ABS(U45)),"",IFERROR(MAX(IF(Données_nettoyées!$O$1:$O$500=$B47,IF(INDIRECT($A$1&amp;U$1)&gt;0,IF(COUNTIFS(Données_nettoyées!$O$1:$O$500,$B47,INDIRECT($A$1&amp;U$1),"&gt;0")&gt;2,INDIRECT($A$1&amp;U$1))))),"MC"))</f>
        <v>300</v>
      </c>
      <c r="V47" s="7" cm="1">
        <f t="array" aca="1" ref="V47" ca="1">IF(ISERROR(ABS(V45)),"",IFERROR(MAX(IF(Données_nettoyées!$O$1:$O$500=$B47,IF(INDIRECT($A$1&amp;V$1)&gt;0,IF(COUNTIFS(Données_nettoyées!$O$1:$O$500,$B47,INDIRECT($A$1&amp;V$1),"&gt;0")&gt;2,INDIRECT($A$1&amp;V$1))))),"MC"))</f>
        <v>150</v>
      </c>
      <c r="W47" s="7" t="str" cm="1">
        <f t="array" aca="1" ref="W47" ca="1">IF(ISERROR(ABS(W45)),"",IFERROR(MAX(IF(Données_nettoyées!$O$1:$O$500=$B47,IF(INDIRECT($A$1&amp;W$1)&gt;0,IF(COUNTIFS(Données_nettoyées!$O$1:$O$500,$B47,INDIRECT($A$1&amp;W$1),"&gt;0")&gt;2,INDIRECT($A$1&amp;W$1))))),"MC"))</f>
        <v/>
      </c>
      <c r="X47" s="7" cm="1">
        <f t="array" aca="1" ref="X47" ca="1">IF(ISERROR(ABS(X45)),"",IFERROR(MAX(IF(Données_nettoyées!$O$1:$O$500=$B47,IF(INDIRECT($A$1&amp;X$1)&gt;0,IF(COUNTIFS(Données_nettoyées!$O$1:$O$500,$B47,INDIRECT($A$1&amp;X$1),"&gt;0")&gt;2,INDIRECT($A$1&amp;X$1))))),"MC"))</f>
        <v>2000</v>
      </c>
      <c r="Y47" s="7" t="str" cm="1">
        <f t="array" aca="1" ref="Y47" ca="1">IF(ISERROR(ABS(Y45)),"",IFERROR(MAX(IF(Données_nettoyées!$O$1:$O$500=$B47,IF(INDIRECT($A$1&amp;Y$1)&gt;0,IF(COUNTIFS(Données_nettoyées!$O$1:$O$500,$B47,INDIRECT($A$1&amp;Y$1),"&gt;0")&gt;2,INDIRECT($A$1&amp;Y$1))))),"MC"))</f>
        <v/>
      </c>
      <c r="Z47" s="7" cm="1">
        <f t="array" aca="1" ref="Z47" ca="1">IF(ISERROR(ABS(Z45)),"",IFERROR(MAX(IF(Données_nettoyées!$O$1:$O$500=$B47,IF(INDIRECT($A$1&amp;Z$1)&gt;0,IF(COUNTIFS(Données_nettoyées!$O$1:$O$500,$B47,INDIRECT($A$1&amp;Z$1),"&gt;0")&gt;2,INDIRECT($A$1&amp;Z$1))))),"MC"))</f>
        <v>4000</v>
      </c>
      <c r="AA47" s="7" cm="1">
        <f t="array" aca="1" ref="AA47" ca="1">IF(ISERROR(ABS(AA45)),"",IFERROR(MAX(IF(Données_nettoyées!$O$1:$O$500=$B47,IF(INDIRECT($A$1&amp;AA$1)&gt;0,IF(COUNTIFS(Données_nettoyées!$O$1:$O$500,$B47,INDIRECT($A$1&amp;AA$1),"&gt;0")&gt;2,INDIRECT($A$1&amp;AA$1))))),"MC"))</f>
        <v>3000</v>
      </c>
      <c r="AB47" s="7" cm="1">
        <f t="array" aca="1" ref="AB47" ca="1">IF(ISERROR(ABS(AB45)),"",IFERROR(MAX(IF(Données_nettoyées!$O$1:$O$500=$B47,IF(INDIRECT($A$1&amp;AB$1)&gt;0,IF(COUNTIFS(Données_nettoyées!$O$1:$O$500,$B47,INDIRECT($A$1&amp;AB$1),"&gt;0")&gt;2,INDIRECT($A$1&amp;AB$1))))),"MC"))</f>
        <v>2500</v>
      </c>
      <c r="AC47" s="7" t="str" cm="1">
        <f t="array" aca="1" ref="AC47" ca="1">IF(ISERROR(ABS(AC45)),"",IFERROR(MAX(IF(Données_nettoyées!$O$1:$O$500=$B47,IF(INDIRECT($A$1&amp;AC$1)&gt;0,IF(COUNTIFS(Données_nettoyées!$O$1:$O$500,$B47,INDIRECT($A$1&amp;AC$1),"&gt;0")&gt;2,INDIRECT($A$1&amp;AC$1))))),"MC"))</f>
        <v/>
      </c>
      <c r="AD47" s="7" cm="1">
        <f t="array" aca="1" ref="AD47" ca="1">IF(ISERROR(ABS(AD45)),"",IFERROR(MAX(IF(Données_nettoyées!$O$1:$O$500=$B47,IF(INDIRECT($A$1&amp;AD$1)&gt;0,IF(COUNTIFS(Données_nettoyées!$O$1:$O$500,$B47,INDIRECT($A$1&amp;AD$1),"&gt;0")&gt;2,INDIRECT($A$1&amp;AD$1))))),"MC"))</f>
        <v>1500</v>
      </c>
      <c r="AE47" s="7" cm="1">
        <f t="array" aca="1" ref="AE47" ca="1">IF(ISERROR(ABS(AE45)),"",IFERROR(MAX(IF(Données_nettoyées!$O$1:$O$500=$B47,IF(INDIRECT($A$1&amp;AE$1)&gt;0,IF(COUNTIFS(Données_nettoyées!$O$1:$O$500,$B47,INDIRECT($A$1&amp;AE$1),"&gt;0")&gt;2,INDIRECT($A$1&amp;AE$1))))),"MC"))</f>
        <v>4500</v>
      </c>
      <c r="AF47" s="7" cm="1">
        <f t="array" aca="1" ref="AF47" ca="1">IF(ISERROR(ABS(AF45)),"",IFERROR(MAX(IF(Données_nettoyées!$O$1:$O$500=$B47,IF(INDIRECT($A$1&amp;AF$1)&gt;0,IF(COUNTIFS(Données_nettoyées!$O$1:$O$500,$B47,INDIRECT($A$1&amp;AF$1),"&gt;0")&gt;2,INDIRECT($A$1&amp;AF$1))))),"MC"))</f>
        <v>200</v>
      </c>
      <c r="AG47" s="7" t="str" cm="1">
        <f t="array" aca="1" ref="AG47" ca="1">IF(ISERROR(ABS(AG45)),"",IFERROR(MAX(IF(Données_nettoyées!$O$1:$O$500=$B47,IF(INDIRECT($A$1&amp;AG$1)&gt;0,IF(COUNTIFS(Données_nettoyées!$O$1:$O$500,$B47,INDIRECT($A$1&amp;AG$1),"&gt;0")&gt;2,INDIRECT($A$1&amp;AG$1))))),"MC"))</f>
        <v/>
      </c>
    </row>
    <row r="48" spans="1:35" x14ac:dyDescent="0.35">
      <c r="C48" s="38" t="s">
        <v>145</v>
      </c>
      <c r="E48" s="7" t="str">
        <f t="shared" ref="E48:AG48" ca="1" si="6">IFERROR(IF((E47-E46)/E46&gt;=40%,"!!",""),"")</f>
        <v/>
      </c>
      <c r="F48" s="7" t="str">
        <f t="shared" ca="1" si="6"/>
        <v/>
      </c>
      <c r="G48" s="7" t="str">
        <f t="shared" ca="1" si="6"/>
        <v/>
      </c>
      <c r="H48" s="7" t="str">
        <f t="shared" ca="1" si="6"/>
        <v/>
      </c>
      <c r="I48" s="7" t="str">
        <f t="shared" ca="1" si="6"/>
        <v/>
      </c>
      <c r="J48" s="7" t="str">
        <f t="shared" ca="1" si="6"/>
        <v/>
      </c>
      <c r="K48" s="7" t="str">
        <f t="shared" ca="1" si="6"/>
        <v/>
      </c>
      <c r="L48" s="7" t="str">
        <f t="shared" ca="1" si="6"/>
        <v/>
      </c>
      <c r="M48" s="7" t="str">
        <f t="shared" ca="1" si="6"/>
        <v/>
      </c>
      <c r="N48" s="7" t="str">
        <f t="shared" ca="1" si="6"/>
        <v/>
      </c>
      <c r="O48" s="7" t="str">
        <f t="shared" ca="1" si="6"/>
        <v/>
      </c>
      <c r="P48" s="7" t="str">
        <f t="shared" ca="1" si="6"/>
        <v/>
      </c>
      <c r="Q48" s="7" t="str">
        <f t="shared" ca="1" si="6"/>
        <v/>
      </c>
      <c r="R48" s="7" t="str">
        <f ca="1">IFERROR(IF((R47-R46)/R46&gt;=40%,"!!",""),"")</f>
        <v/>
      </c>
      <c r="S48" s="7" t="str">
        <f t="shared" ca="1" si="6"/>
        <v/>
      </c>
      <c r="T48" s="7" t="str">
        <f t="shared" ca="1" si="6"/>
        <v/>
      </c>
      <c r="U48" s="7" t="str">
        <f t="shared" ca="1" si="6"/>
        <v/>
      </c>
      <c r="V48" s="7" t="str">
        <f t="shared" ca="1" si="6"/>
        <v/>
      </c>
      <c r="W48" s="7" t="str">
        <f t="shared" ca="1" si="6"/>
        <v/>
      </c>
      <c r="X48" s="7" t="str">
        <f t="shared" ca="1" si="6"/>
        <v/>
      </c>
      <c r="Y48" s="7" t="str">
        <f t="shared" ca="1" si="6"/>
        <v/>
      </c>
      <c r="Z48" s="7" t="str">
        <f t="shared" ca="1" si="6"/>
        <v/>
      </c>
      <c r="AA48" s="7" t="str">
        <f t="shared" ca="1" si="6"/>
        <v/>
      </c>
      <c r="AB48" s="7" t="str">
        <f t="shared" ca="1" si="6"/>
        <v/>
      </c>
      <c r="AC48" s="7" t="str">
        <f t="shared" ca="1" si="6"/>
        <v/>
      </c>
      <c r="AD48" s="7" t="str">
        <f t="shared" ca="1" si="6"/>
        <v/>
      </c>
      <c r="AE48" s="7" t="str">
        <f t="shared" ca="1" si="6"/>
        <v/>
      </c>
      <c r="AF48" s="7" t="str">
        <f t="shared" ca="1" si="6"/>
        <v/>
      </c>
      <c r="AG48" s="7" t="str">
        <f t="shared" ca="1" si="6"/>
        <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tr">
        <f>IF(COUNTIF(Données_nettoyées!$O$1:$O$500,$B51)&gt;0,"OUI","NON")</f>
        <v>OUI</v>
      </c>
      <c r="E51" s="7" t="str" cm="1">
        <f t="array" aca="1" ref="E51" ca="1">IF($D51="NON","-",IFERROR(MEDIAN(IF(Données_nettoyées!$O$1:$O$500=$B51,IF(INDIRECT($A$1&amp;E$1)&gt;0,IF(COUNTIFS(Données_nettoyées!$O$1:$O$500,$B51,INDIRECT($A$1&amp;E$1),"&gt;0")&gt;2,INDIRECT($A$1&amp;E$1))))),"MC"))</f>
        <v>MC</v>
      </c>
      <c r="F51" s="7" t="str" cm="1">
        <f t="array" aca="1" ref="F51" ca="1">IF($D51="NON","-",IFERROR(MEDIAN(IF(Données_nettoyées!$O$1:$O$500=$B51,IF(INDIRECT($A$1&amp;F$1)&gt;0,IF(COUNTIFS(Données_nettoyées!$O$1:$O$500,$B51,INDIRECT($A$1&amp;F$1),"&gt;0")&gt;2,INDIRECT($A$1&amp;F$1))))),"MC"))</f>
        <v>MC</v>
      </c>
      <c r="G51" s="7" t="str" cm="1">
        <f t="array" aca="1" ref="G51" ca="1">IF($D51="NON","-",IFERROR(MEDIAN(IF(Données_nettoyées!$O$1:$O$500=$B51,IF(INDIRECT($A$1&amp;G$1)&gt;0,IF(COUNTIFS(Données_nettoyées!$O$1:$O$500,$B51,INDIRECT($A$1&amp;G$1),"&gt;0")&gt;2,INDIRECT($A$1&amp;G$1))))),"MC"))</f>
        <v>MC</v>
      </c>
      <c r="H51" s="7" cm="1">
        <f t="array" aca="1" ref="H51" ca="1">IF($D51="NON","-",IFERROR(MEDIAN(IF(Données_nettoyées!$O$1:$O$500=$B51,IF(INDIRECT($A$1&amp;H$1)&gt;0,IF(COUNTIFS(Données_nettoyées!$O$1:$O$500,$B51,INDIRECT($A$1&amp;H$1),"&gt;0")&gt;2,INDIRECT($A$1&amp;H$1))))),"MC"))</f>
        <v>700</v>
      </c>
      <c r="I51" s="7" cm="1">
        <f t="array" aca="1" ref="I51" ca="1">IF($D51="NON","-",IFERROR(MEDIAN(IF(Données_nettoyées!$O$1:$O$500=$B51,IF(INDIRECT($A$1&amp;I$1)&gt;0,IF(COUNTIFS(Données_nettoyées!$O$1:$O$500,$B51,INDIRECT($A$1&amp;I$1),"&gt;0")&gt;2,INDIRECT($A$1&amp;I$1))))),"MC"))</f>
        <v>350</v>
      </c>
      <c r="J51" s="7" t="str" cm="1">
        <f t="array" aca="1" ref="J51" ca="1">IF($D51="NON","-",IFERROR(MEDIAN(IF(Données_nettoyées!$O$1:$O$500=$B51,IF(INDIRECT($A$1&amp;J$1)&gt;0,IF(COUNTIFS(Données_nettoyées!$O$1:$O$500,$B51,INDIRECT($A$1&amp;J$1),"&gt;0")&gt;2,INDIRECT($A$1&amp;J$1))))),"MC"))</f>
        <v>MC</v>
      </c>
      <c r="K51" s="7" t="str" cm="1">
        <f t="array" aca="1" ref="K51" ca="1">IF($D51="NON","-",IFERROR(MEDIAN(IF(Données_nettoyées!$O$1:$O$500=$B51,IF(INDIRECT($A$1&amp;K$1)&gt;0,IF(COUNTIFS(Données_nettoyées!$O$1:$O$500,$B51,INDIRECT($A$1&amp;K$1),"&gt;0")&gt;2,INDIRECT($A$1&amp;K$1))))),"MC"))</f>
        <v>MC</v>
      </c>
      <c r="L51" s="7" t="str" cm="1">
        <f t="array" aca="1" ref="L51" ca="1">IF($D51="NON","-",IFERROR(MEDIAN(IF(Données_nettoyées!$O$1:$O$500=$B51,IF(INDIRECT($A$1&amp;L$1)&gt;0,IF(COUNTIFS(Données_nettoyées!$O$1:$O$500,$B51,INDIRECT($A$1&amp;L$1),"&gt;0")&gt;2,INDIRECT($A$1&amp;L$1))))),"MC"))</f>
        <v>MC</v>
      </c>
      <c r="M51" s="7" t="str" cm="1">
        <f t="array" aca="1" ref="M51" ca="1">IF($D51="NON","-",IFERROR(MEDIAN(IF(Données_nettoyées!$O$1:$O$500=$B51,IF(INDIRECT($A$1&amp;M$1)&gt;0,IF(COUNTIFS(Données_nettoyées!$O$1:$O$500,$B51,INDIRECT($A$1&amp;M$1),"&gt;0")&gt;2,INDIRECT($A$1&amp;M$1))))),"MC"))</f>
        <v>MC</v>
      </c>
      <c r="N51" s="7" t="str" cm="1">
        <f t="array" aca="1" ref="N51" ca="1">IF($D51="NON","-",IFERROR(MEDIAN(IF(Données_nettoyées!$O$1:$O$500=$B51,IF(INDIRECT($A$1&amp;N$1)&gt;0,IF(COUNTIFS(Données_nettoyées!$O$1:$O$500,$B51,INDIRECT($A$1&amp;N$1),"&gt;0")&gt;2,INDIRECT($A$1&amp;N$1))))),"MC"))</f>
        <v>MC</v>
      </c>
      <c r="O51" s="7" t="str" cm="1">
        <f t="array" aca="1" ref="O51" ca="1">IF($D51="NON","-",IFERROR(MEDIAN(IF(Données_nettoyées!$O$1:$O$500=$B51,IF(INDIRECT($A$1&amp;O$1)&gt;0,IF(COUNTIFS(Données_nettoyées!$O$1:$O$500,$B51,INDIRECT($A$1&amp;O$1),"&gt;0")&gt;2,INDIRECT($A$1&amp;O$1))))),"MC"))</f>
        <v>MC</v>
      </c>
      <c r="P51" s="7" t="str" cm="1">
        <f t="array" aca="1" ref="P51" ca="1">IF($D51="NON","-",IFERROR(MEDIAN(IF(Données_nettoyées!$O$1:$O$500=$B51,IF(INDIRECT($A$1&amp;P$1)&gt;0,IF(COUNTIFS(Données_nettoyées!$O$1:$O$500,$B51,INDIRECT($A$1&amp;P$1),"&gt;0")&gt;2,INDIRECT($A$1&amp;P$1))))),"MC"))</f>
        <v>MC</v>
      </c>
      <c r="Q51" s="7" t="str" cm="1">
        <f t="array" aca="1" ref="Q51" ca="1">IF($D51="NON","-",IFERROR(MEDIAN(IF(Données_nettoyées!$O$1:$O$500=$B51,IF(INDIRECT($A$1&amp;Q$1)&gt;0,IF(COUNTIFS(Données_nettoyées!$O$1:$O$500,$B51,INDIRECT($A$1&amp;Q$1),"&gt;0")&gt;2,INDIRECT($A$1&amp;Q$1))))),"MC"))</f>
        <v>MC</v>
      </c>
      <c r="R51" s="7" t="str" cm="1">
        <f t="array" aca="1" ref="R51" ca="1">IF($D51="NON","-",IFERROR(MEDIAN(IF(Données_nettoyées!$O$1:$O$500=$B51,IF(INDIRECT($A$1&amp;R$1)&gt;0,IF(COUNTIFS(Données_nettoyées!$O$1:$O$500,$B51,INDIRECT($A$1&amp;R$1),"&gt;0")&gt;2,INDIRECT($A$1&amp;R$1))))),"MC"))</f>
        <v>MC</v>
      </c>
      <c r="S51" s="7" cm="1">
        <f t="array" aca="1" ref="S51" ca="1">IF($D51="NON","-",IFERROR(MEDIAN(IF(Données_nettoyées!$O$1:$O$500=$B51,IF(INDIRECT($A$1&amp;S$1)&gt;0,IF(COUNTIFS(Données_nettoyées!$O$1:$O$500,$B51,INDIRECT($A$1&amp;S$1),"&gt;0")&gt;2,INDIRECT($A$1&amp;S$1))))),"MC"))</f>
        <v>7000</v>
      </c>
      <c r="T51" s="7" t="str" cm="1">
        <f t="array" aca="1" ref="T51" ca="1">IF($D51="NON","-",IFERROR(MEDIAN(IF(Données_nettoyées!$O$1:$O$500=$B51,IF(INDIRECT($A$1&amp;T$1)&gt;0,IF(COUNTIFS(Données_nettoyées!$O$1:$O$500,$B51,INDIRECT($A$1&amp;T$1),"&gt;0")&gt;2,INDIRECT($A$1&amp;T$1))))),"MC"))</f>
        <v>MC</v>
      </c>
      <c r="U51" s="7" t="str" cm="1">
        <f t="array" aca="1" ref="U51" ca="1">IF($D51="NON","-",IFERROR(MEDIAN(IF(Données_nettoyées!$O$1:$O$500=$B51,IF(INDIRECT($A$1&amp;U$1)&gt;0,IF(COUNTIFS(Données_nettoyées!$O$1:$O$500,$B51,INDIRECT($A$1&amp;U$1),"&gt;0")&gt;2,INDIRECT($A$1&amp;U$1))))),"MC"))</f>
        <v>MC</v>
      </c>
      <c r="V51" s="7" t="str" cm="1">
        <f t="array" aca="1" ref="V51" ca="1">IF($D51="NON","-",IFERROR(MEDIAN(IF(Données_nettoyées!$O$1:$O$500=$B51,IF(INDIRECT($A$1&amp;V$1)&gt;0,IF(COUNTIFS(Données_nettoyées!$O$1:$O$500,$B51,INDIRECT($A$1&amp;V$1),"&gt;0")&gt;2,INDIRECT($A$1&amp;V$1))))),"MC"))</f>
        <v>MC</v>
      </c>
      <c r="W51" s="7" t="str" cm="1">
        <f t="array" aca="1" ref="W51" ca="1">IF($D51="NON","-",IFERROR(MEDIAN(IF(Données_nettoyées!$O$1:$O$500=$B51,IF(INDIRECT($A$1&amp;W$1)&gt;0,IF(COUNTIFS(Données_nettoyées!$O$1:$O$500,$B51,INDIRECT($A$1&amp;W$1),"&gt;0")&gt;2,INDIRECT($A$1&amp;W$1))))),"MC"))</f>
        <v>MC</v>
      </c>
      <c r="X51" s="7" t="str" cm="1">
        <f t="array" aca="1" ref="X51" ca="1">IF($D51="NON","-",IFERROR(MEDIAN(IF(Données_nettoyées!$O$1:$O$500=$B51,IF(INDIRECT($A$1&amp;X$1)&gt;0,IF(COUNTIFS(Données_nettoyées!$O$1:$O$500,$B51,INDIRECT($A$1&amp;X$1),"&gt;0")&gt;2,INDIRECT($A$1&amp;X$1))))),"MC"))</f>
        <v>MC</v>
      </c>
      <c r="Y51" s="7" t="str" cm="1">
        <f t="array" aca="1" ref="Y51" ca="1">IF($D51="NON","-",IFERROR(MEDIAN(IF(Données_nettoyées!$O$1:$O$500=$B51,IF(INDIRECT($A$1&amp;Y$1)&gt;0,IF(COUNTIFS(Données_nettoyées!$O$1:$O$500,$B51,INDIRECT($A$1&amp;Y$1),"&gt;0")&gt;2,INDIRECT($A$1&amp;Y$1))))),"MC"))</f>
        <v>MC</v>
      </c>
      <c r="Z51" s="7" t="str" cm="1">
        <f t="array" aca="1" ref="Z51" ca="1">IF($D51="NON","-",IFERROR(MEDIAN(IF(Données_nettoyées!$O$1:$O$500=$B51,IF(INDIRECT($A$1&amp;Z$1)&gt;0,IF(COUNTIFS(Données_nettoyées!$O$1:$O$500,$B51,INDIRECT($A$1&amp;Z$1),"&gt;0")&gt;2,INDIRECT($A$1&amp;Z$1))))),"MC"))</f>
        <v>MC</v>
      </c>
      <c r="AA51" s="7" t="str" cm="1">
        <f t="array" aca="1" ref="AA51" ca="1">IF($D51="NON","-",IFERROR(MEDIAN(IF(Données_nettoyées!$O$1:$O$500=$B51,IF(INDIRECT($A$1&amp;AA$1)&gt;0,IF(COUNTIFS(Données_nettoyées!$O$1:$O$500,$B51,INDIRECT($A$1&amp;AA$1),"&gt;0")&gt;2,INDIRECT($A$1&amp;AA$1))))),"MC"))</f>
        <v>MC</v>
      </c>
      <c r="AB51" s="7" t="str" cm="1">
        <f t="array" aca="1" ref="AB51" ca="1">IF($D51="NON","-",IFERROR(MEDIAN(IF(Données_nettoyées!$O$1:$O$500=$B51,IF(INDIRECT($A$1&amp;AB$1)&gt;0,IF(COUNTIFS(Données_nettoyées!$O$1:$O$500,$B51,INDIRECT($A$1&amp;AB$1),"&gt;0")&gt;2,INDIRECT($A$1&amp;AB$1))))),"MC"))</f>
        <v>MC</v>
      </c>
      <c r="AC51" s="7" t="str" cm="1">
        <f t="array" aca="1" ref="AC51" ca="1">IF($D51="NON","-",IFERROR(MEDIAN(IF(Données_nettoyées!$O$1:$O$500=$B51,IF(INDIRECT($A$1&amp;AC$1)&gt;0,IF(COUNTIFS(Données_nettoyées!$O$1:$O$500,$B51,INDIRECT($A$1&amp;AC$1),"&gt;0")&gt;2,INDIRECT($A$1&amp;AC$1))))),"MC"))</f>
        <v>MC</v>
      </c>
      <c r="AD51" s="7" cm="1">
        <f t="array" aca="1" ref="AD51" ca="1">IF($D51="NON","-",IFERROR(MEDIAN(IF(Données_nettoyées!$O$1:$O$500=$B51,IF(INDIRECT($A$1&amp;AD$1)&gt;0,IF(COUNTIFS(Données_nettoyées!$O$1:$O$500,$B51,INDIRECT($A$1&amp;AD$1),"&gt;0")&gt;2,INDIRECT($A$1&amp;AD$1))))),"MC"))</f>
        <v>1500</v>
      </c>
      <c r="AE51" s="7" cm="1">
        <f t="array" aca="1" ref="AE51" ca="1">IF($D51="NON","-",IFERROR(MEDIAN(IF(Données_nettoyées!$O$1:$O$500=$B51,IF(INDIRECT($A$1&amp;AE$1)&gt;0,IF(COUNTIFS(Données_nettoyées!$O$1:$O$500,$B51,INDIRECT($A$1&amp;AE$1),"&gt;0")&gt;2,INDIRECT($A$1&amp;AE$1))))),"MC"))</f>
        <v>2000</v>
      </c>
      <c r="AF51" s="7" t="str" cm="1">
        <f t="array" aca="1" ref="AF51" ca="1">IF($D51="NON","-",IFERROR(MEDIAN(IF(Données_nettoyées!$O$1:$O$500=$B51,IF(INDIRECT($A$1&amp;AF$1)&gt;0,IF(COUNTIFS(Données_nettoyées!$O$1:$O$500,$B51,INDIRECT($A$1&amp;AF$1),"&gt;0")&gt;2,INDIRECT($A$1&amp;AF$1))))),"MC"))</f>
        <v>MC</v>
      </c>
      <c r="AG51" s="7" t="str" cm="1">
        <f t="array" aca="1" ref="AG51" ca="1">IF($D51="NON","-",IFERROR(MEDIAN(IF(Données_nettoyées!$O$1:$O$500=$B51,IF(INDIRECT($A$1&amp;AG$1)&gt;0,IF(COUNTIFS(Données_nettoyées!$O$1:$O$500,$B51,INDIRECT($A$1&amp;AG$1),"&gt;0")&gt;2,INDIRECT($A$1&amp;AG$1))))),"MC"))</f>
        <v>MC</v>
      </c>
      <c r="AI51" s="5">
        <f ca="1">COUNTIF(E51:AG51,"MC")+COUNTIF(E51:AG51,"-")</f>
        <v>24</v>
      </c>
    </row>
    <row r="52" spans="1:35" x14ac:dyDescent="0.35">
      <c r="A52" s="4" t="s">
        <v>81</v>
      </c>
      <c r="B52" s="4" t="s">
        <v>2189</v>
      </c>
      <c r="C52" s="4" t="s">
        <v>66</v>
      </c>
      <c r="E52" s="7" t="str" cm="1">
        <f t="array" aca="1" ref="E52" ca="1">IF(ISERROR(ABS(E51)),"",IFERROR(MIN(IF(Données_nettoyées!$O$1:$O$500=$B52,IF(INDIRECT($A$1&amp;E$1)&gt;0,IF(COUNTIFS(Données_nettoyées!$O$1:$O$500,$B52,INDIRECT($A$1&amp;E$1),"&gt;0")&gt;2,INDIRECT($A$1&amp;E$1))))),"MC"))</f>
        <v/>
      </c>
      <c r="F52" s="7" t="str" cm="1">
        <f t="array" aca="1" ref="F52" ca="1">IF(ISERROR(ABS(F51)),"",IFERROR(MIN(IF(Données_nettoyées!$O$1:$O$500=$B52,IF(INDIRECT($A$1&amp;F$1)&gt;0,IF(COUNTIFS(Données_nettoyées!$O$1:$O$500,$B52,INDIRECT($A$1&amp;F$1),"&gt;0")&gt;2,INDIRECT($A$1&amp;F$1))))),"MC"))</f>
        <v/>
      </c>
      <c r="G52" s="7" t="str" cm="1">
        <f t="array" aca="1" ref="G52" ca="1">IF(ISERROR(ABS(G51)),"",IFERROR(MIN(IF(Données_nettoyées!$O$1:$O$500=$B52,IF(INDIRECT($A$1&amp;G$1)&gt;0,IF(COUNTIFS(Données_nettoyées!$O$1:$O$500,$B52,INDIRECT($A$1&amp;G$1),"&gt;0")&gt;2,INDIRECT($A$1&amp;G$1))))),"MC"))</f>
        <v/>
      </c>
      <c r="H52" s="7" cm="1">
        <f t="array" aca="1" ref="H52" ca="1">IF(ISERROR(ABS(H51)),"",IFERROR(MIN(IF(Données_nettoyées!$O$1:$O$500=$B52,IF(INDIRECT($A$1&amp;H$1)&gt;0,IF(COUNTIFS(Données_nettoyées!$O$1:$O$500,$B52,INDIRECT($A$1&amp;H$1),"&gt;0")&gt;2,INDIRECT($A$1&amp;H$1))))),"MC"))</f>
        <v>700</v>
      </c>
      <c r="I52" s="7" cm="1">
        <f t="array" aca="1" ref="I52" ca="1">IF(ISERROR(ABS(I51)),"",IFERROR(MIN(IF(Données_nettoyées!$O$1:$O$500=$B52,IF(INDIRECT($A$1&amp;I$1)&gt;0,IF(COUNTIFS(Données_nettoyées!$O$1:$O$500,$B52,INDIRECT($A$1&amp;I$1),"&gt;0")&gt;2,INDIRECT($A$1&amp;I$1))))),"MC"))</f>
        <v>350</v>
      </c>
      <c r="J52" s="7" t="str" cm="1">
        <f t="array" aca="1" ref="J52" ca="1">IF(ISERROR(ABS(J51)),"",IFERROR(MIN(IF(Données_nettoyées!$O$1:$O$500=$B52,IF(INDIRECT($A$1&amp;J$1)&gt;0,IF(COUNTIFS(Données_nettoyées!$O$1:$O$500,$B52,INDIRECT($A$1&amp;J$1),"&gt;0")&gt;2,INDIRECT($A$1&amp;J$1))))),"MC"))</f>
        <v/>
      </c>
      <c r="K52" s="7" t="str" cm="1">
        <f t="array" aca="1" ref="K52" ca="1">IF(ISERROR(ABS(K51)),"",IFERROR(MIN(IF(Données_nettoyées!$O$1:$O$500=$B52,IF(INDIRECT($A$1&amp;K$1)&gt;0,IF(COUNTIFS(Données_nettoyées!$O$1:$O$500,$B52,INDIRECT($A$1&amp;K$1),"&gt;0")&gt;2,INDIRECT($A$1&amp;K$1))))),"MC"))</f>
        <v/>
      </c>
      <c r="L52" s="7" t="str" cm="1">
        <f t="array" aca="1" ref="L52" ca="1">IF(ISERROR(ABS(L51)),"",IFERROR(MIN(IF(Données_nettoyées!$O$1:$O$500=$B52,IF(INDIRECT($A$1&amp;L$1)&gt;0,IF(COUNTIFS(Données_nettoyées!$O$1:$O$500,$B52,INDIRECT($A$1&amp;L$1),"&gt;0")&gt;2,INDIRECT($A$1&amp;L$1))))),"MC"))</f>
        <v/>
      </c>
      <c r="M52" s="7" t="str" cm="1">
        <f t="array" aca="1" ref="M52" ca="1">IF(ISERROR(ABS(M51)),"",IFERROR(MIN(IF(Données_nettoyées!$O$1:$O$500=$B52,IF(INDIRECT($A$1&amp;M$1)&gt;0,IF(COUNTIFS(Données_nettoyées!$O$1:$O$500,$B52,INDIRECT($A$1&amp;M$1),"&gt;0")&gt;2,INDIRECT($A$1&amp;M$1))))),"MC"))</f>
        <v/>
      </c>
      <c r="N52" s="7" t="str" cm="1">
        <f t="array" aca="1" ref="N52" ca="1">IF(ISERROR(ABS(N51)),"",IFERROR(MIN(IF(Données_nettoyées!$O$1:$O$500=$B52,IF(INDIRECT($A$1&amp;N$1)&gt;0,IF(COUNTIFS(Données_nettoyées!$O$1:$O$500,$B52,INDIRECT($A$1&amp;N$1),"&gt;0")&gt;2,INDIRECT($A$1&amp;N$1))))),"MC"))</f>
        <v/>
      </c>
      <c r="O52" s="7" t="str" cm="1">
        <f t="array" aca="1" ref="O52" ca="1">IF(ISERROR(ABS(O51)),"",IFERROR(MIN(IF(Données_nettoyées!$O$1:$O$500=$B52,IF(INDIRECT($A$1&amp;O$1)&gt;0,IF(COUNTIFS(Données_nettoyées!$O$1:$O$500,$B52,INDIRECT($A$1&amp;O$1),"&gt;0")&gt;2,INDIRECT($A$1&amp;O$1))))),"MC"))</f>
        <v/>
      </c>
      <c r="P52" s="7" t="str" cm="1">
        <f t="array" aca="1" ref="P52" ca="1">IF(ISERROR(ABS(P51)),"",IFERROR(MIN(IF(Données_nettoyées!$O$1:$O$500=$B52,IF(INDIRECT($A$1&amp;P$1)&gt;0,IF(COUNTIFS(Données_nettoyées!$O$1:$O$500,$B52,INDIRECT($A$1&amp;P$1),"&gt;0")&gt;2,INDIRECT($A$1&amp;P$1))))),"MC"))</f>
        <v/>
      </c>
      <c r="Q52" s="7" t="str" cm="1">
        <f t="array" aca="1" ref="Q52" ca="1">IF(ISERROR(ABS(Q51)),"",IFERROR(MIN(IF(Données_nettoyées!$O$1:$O$500=$B52,IF(INDIRECT($A$1&amp;Q$1)&gt;0,IF(COUNTIFS(Données_nettoyées!$O$1:$O$500,$B52,INDIRECT($A$1&amp;Q$1),"&gt;0")&gt;2,INDIRECT($A$1&amp;Q$1))))),"MC"))</f>
        <v/>
      </c>
      <c r="R52" s="7" t="str" cm="1">
        <f t="array" aca="1" ref="R52" ca="1">IF(ISERROR(ABS(R51)),"",IFERROR(MIN(IF(Données_nettoyées!$O$1:$O$500=$B52,IF(INDIRECT($A$1&amp;R$1)&gt;0,IF(COUNTIFS(Données_nettoyées!$O$1:$O$500,$B52,INDIRECT($A$1&amp;R$1),"&gt;0")&gt;2,INDIRECT($A$1&amp;R$1))))),"MC"))</f>
        <v/>
      </c>
      <c r="S52" s="7" cm="1">
        <f t="array" aca="1" ref="S52" ca="1">IF(ISERROR(ABS(S51)),"",IFERROR(MIN(IF(Données_nettoyées!$O$1:$O$500=$B52,IF(INDIRECT($A$1&amp;S$1)&gt;0,IF(COUNTIFS(Données_nettoyées!$O$1:$O$500,$B52,INDIRECT($A$1&amp;S$1),"&gt;0")&gt;2,INDIRECT($A$1&amp;S$1))))),"MC"))</f>
        <v>7000</v>
      </c>
      <c r="T52" s="7" t="str" cm="1">
        <f t="array" aca="1" ref="T52" ca="1">IF(ISERROR(ABS(T51)),"",IFERROR(MIN(IF(Données_nettoyées!$O$1:$O$500=$B52,IF(INDIRECT($A$1&amp;T$1)&gt;0,IF(COUNTIFS(Données_nettoyées!$O$1:$O$500,$B52,INDIRECT($A$1&amp;T$1),"&gt;0")&gt;2,INDIRECT($A$1&amp;T$1))))),"MC"))</f>
        <v/>
      </c>
      <c r="U52" s="7" t="str" cm="1">
        <f t="array" aca="1" ref="U52" ca="1">IF(ISERROR(ABS(U51)),"",IFERROR(MIN(IF(Données_nettoyées!$O$1:$O$500=$B52,IF(INDIRECT($A$1&amp;U$1)&gt;0,IF(COUNTIFS(Données_nettoyées!$O$1:$O$500,$B52,INDIRECT($A$1&amp;U$1),"&gt;0")&gt;2,INDIRECT($A$1&amp;U$1))))),"MC"))</f>
        <v/>
      </c>
      <c r="V52" s="7" t="str" cm="1">
        <f t="array" aca="1" ref="V52" ca="1">IF(ISERROR(ABS(V51)),"",IFERROR(MIN(IF(Données_nettoyées!$O$1:$O$500=$B52,IF(INDIRECT($A$1&amp;V$1)&gt;0,IF(COUNTIFS(Données_nettoyées!$O$1:$O$500,$B52,INDIRECT($A$1&amp;V$1),"&gt;0")&gt;2,INDIRECT($A$1&amp;V$1))))),"MC"))</f>
        <v/>
      </c>
      <c r="W52" s="7" t="str" cm="1">
        <f t="array" aca="1" ref="W52" ca="1">IF(ISERROR(ABS(W51)),"",IFERROR(MIN(IF(Données_nettoyées!$O$1:$O$500=$B52,IF(INDIRECT($A$1&amp;W$1)&gt;0,IF(COUNTIFS(Données_nettoyées!$O$1:$O$500,$B52,INDIRECT($A$1&amp;W$1),"&gt;0")&gt;2,INDIRECT($A$1&amp;W$1))))),"MC"))</f>
        <v/>
      </c>
      <c r="X52" s="7" t="str" cm="1">
        <f t="array" aca="1" ref="X52" ca="1">IF(ISERROR(ABS(X51)),"",IFERROR(MIN(IF(Données_nettoyées!$O$1:$O$500=$B52,IF(INDIRECT($A$1&amp;X$1)&gt;0,IF(COUNTIFS(Données_nettoyées!$O$1:$O$500,$B52,INDIRECT($A$1&amp;X$1),"&gt;0")&gt;2,INDIRECT($A$1&amp;X$1))))),"MC"))</f>
        <v/>
      </c>
      <c r="Y52" s="7" t="str" cm="1">
        <f t="array" aca="1" ref="Y52" ca="1">IF(ISERROR(ABS(Y51)),"",IFERROR(MIN(IF(Données_nettoyées!$O$1:$O$500=$B52,IF(INDIRECT($A$1&amp;Y$1)&gt;0,IF(COUNTIFS(Données_nettoyées!$O$1:$O$500,$B52,INDIRECT($A$1&amp;Y$1),"&gt;0")&gt;2,INDIRECT($A$1&amp;Y$1))))),"MC"))</f>
        <v/>
      </c>
      <c r="Z52" s="7" t="str" cm="1">
        <f t="array" aca="1" ref="Z52" ca="1">IF(ISERROR(ABS(Z51)),"",IFERROR(MIN(IF(Données_nettoyées!$O$1:$O$500=$B52,IF(INDIRECT($A$1&amp;Z$1)&gt;0,IF(COUNTIFS(Données_nettoyées!$O$1:$O$500,$B52,INDIRECT($A$1&amp;Z$1),"&gt;0")&gt;2,INDIRECT($A$1&amp;Z$1))))),"MC"))</f>
        <v/>
      </c>
      <c r="AA52" s="7" t="str" cm="1">
        <f t="array" aca="1" ref="AA52" ca="1">IF(ISERROR(ABS(AA51)),"",IFERROR(MIN(IF(Données_nettoyées!$O$1:$O$500=$B52,IF(INDIRECT($A$1&amp;AA$1)&gt;0,IF(COUNTIFS(Données_nettoyées!$O$1:$O$500,$B52,INDIRECT($A$1&amp;AA$1),"&gt;0")&gt;2,INDIRECT($A$1&amp;AA$1))))),"MC"))</f>
        <v/>
      </c>
      <c r="AB52" s="7" t="str" cm="1">
        <f t="array" aca="1" ref="AB52" ca="1">IF(ISERROR(ABS(AB51)),"",IFERROR(MIN(IF(Données_nettoyées!$O$1:$O$500=$B52,IF(INDIRECT($A$1&amp;AB$1)&gt;0,IF(COUNTIFS(Données_nettoyées!$O$1:$O$500,$B52,INDIRECT($A$1&amp;AB$1),"&gt;0")&gt;2,INDIRECT($A$1&amp;AB$1))))),"MC"))</f>
        <v/>
      </c>
      <c r="AC52" s="7" t="str" cm="1">
        <f t="array" aca="1" ref="AC52" ca="1">IF(ISERROR(ABS(AC51)),"",IFERROR(MIN(IF(Données_nettoyées!$O$1:$O$500=$B52,IF(INDIRECT($A$1&amp;AC$1)&gt;0,IF(COUNTIFS(Données_nettoyées!$O$1:$O$500,$B52,INDIRECT($A$1&amp;AC$1),"&gt;0")&gt;2,INDIRECT($A$1&amp;AC$1))))),"MC"))</f>
        <v/>
      </c>
      <c r="AD52" s="7" cm="1">
        <f t="array" aca="1" ref="AD52" ca="1">IF(ISERROR(ABS(AD51)),"",IFERROR(MIN(IF(Données_nettoyées!$O$1:$O$500=$B52,IF(INDIRECT($A$1&amp;AD$1)&gt;0,IF(COUNTIFS(Données_nettoyées!$O$1:$O$500,$B52,INDIRECT($A$1&amp;AD$1),"&gt;0")&gt;2,INDIRECT($A$1&amp;AD$1))))),"MC"))</f>
        <v>1500</v>
      </c>
      <c r="AE52" s="7" cm="1">
        <f t="array" aca="1" ref="AE52" ca="1">IF(ISERROR(ABS(AE51)),"",IFERROR(MIN(IF(Données_nettoyées!$O$1:$O$500=$B52,IF(INDIRECT($A$1&amp;AE$1)&gt;0,IF(COUNTIFS(Données_nettoyées!$O$1:$O$500,$B52,INDIRECT($A$1&amp;AE$1),"&gt;0")&gt;2,INDIRECT($A$1&amp;AE$1))))),"MC"))</f>
        <v>1750</v>
      </c>
      <c r="AF52" s="7" t="str" cm="1">
        <f t="array" aca="1" ref="AF52" ca="1">IF(ISERROR(ABS(AF51)),"",IFERROR(MIN(IF(Données_nettoyées!$O$1:$O$500=$B52,IF(INDIRECT($A$1&amp;AF$1)&gt;0,IF(COUNTIFS(Données_nettoyées!$O$1:$O$500,$B52,INDIRECT($A$1&amp;AF$1),"&gt;0")&gt;2,INDIRECT($A$1&amp;AF$1))))),"MC"))</f>
        <v/>
      </c>
      <c r="AG52" s="7" t="str" cm="1">
        <f t="array" aca="1" ref="AG52" ca="1">IF(ISERROR(ABS(AG51)),"",IFERROR(MIN(IF(Données_nettoyées!$O$1:$O$500=$B52,IF(INDIRECT($A$1&amp;AG$1)&gt;0,IF(COUNTIFS(Données_nettoyées!$O$1:$O$500,$B52,INDIRECT($A$1&amp;AG$1),"&gt;0")&gt;2,INDIRECT($A$1&amp;AG$1))))),"MC"))</f>
        <v/>
      </c>
    </row>
    <row r="53" spans="1:35" x14ac:dyDescent="0.35">
      <c r="A53" s="4" t="s">
        <v>81</v>
      </c>
      <c r="B53" s="4" t="s">
        <v>2189</v>
      </c>
      <c r="C53" s="4" t="s">
        <v>68</v>
      </c>
      <c r="E53" s="7" t="str" cm="1">
        <f t="array" aca="1" ref="E53" ca="1">IF(ISERROR(ABS(E51)),"",IFERROR(MAX(IF(Données_nettoyées!$O$1:$O$500=$B53,IF(INDIRECT($A$1&amp;E$1)&gt;0,IF(COUNTIFS(Données_nettoyées!$O$1:$O$500,$B53,INDIRECT($A$1&amp;E$1),"&gt;0")&gt;2,INDIRECT($A$1&amp;E$1))))),"MC"))</f>
        <v/>
      </c>
      <c r="F53" s="7" t="str" cm="1">
        <f t="array" aca="1" ref="F53" ca="1">IF(ISERROR(ABS(F51)),"",IFERROR(MAX(IF(Données_nettoyées!$O$1:$O$500=$B53,IF(INDIRECT($A$1&amp;F$1)&gt;0,IF(COUNTIFS(Données_nettoyées!$O$1:$O$500,$B53,INDIRECT($A$1&amp;F$1),"&gt;0")&gt;2,INDIRECT($A$1&amp;F$1))))),"MC"))</f>
        <v/>
      </c>
      <c r="G53" s="7" t="str" cm="1">
        <f t="array" aca="1" ref="G53" ca="1">IF(ISERROR(ABS(G51)),"",IFERROR(MAX(IF(Données_nettoyées!$O$1:$O$500=$B53,IF(INDIRECT($A$1&amp;G$1)&gt;0,IF(COUNTIFS(Données_nettoyées!$O$1:$O$500,$B53,INDIRECT($A$1&amp;G$1),"&gt;0")&gt;2,INDIRECT($A$1&amp;G$1))))),"MC"))</f>
        <v/>
      </c>
      <c r="H53" s="7" cm="1">
        <f t="array" aca="1" ref="H53" ca="1">IF(ISERROR(ABS(H51)),"",IFERROR(MAX(IF(Données_nettoyées!$O$1:$O$500=$B53,IF(INDIRECT($A$1&amp;H$1)&gt;0,IF(COUNTIFS(Données_nettoyées!$O$1:$O$500,$B53,INDIRECT($A$1&amp;H$1),"&gt;0")&gt;2,INDIRECT($A$1&amp;H$1))))),"MC"))</f>
        <v>700</v>
      </c>
      <c r="I53" s="7" cm="1">
        <f t="array" aca="1" ref="I53" ca="1">IF(ISERROR(ABS(I51)),"",IFERROR(MAX(IF(Données_nettoyées!$O$1:$O$500=$B53,IF(INDIRECT($A$1&amp;I$1)&gt;0,IF(COUNTIFS(Données_nettoyées!$O$1:$O$500,$B53,INDIRECT($A$1&amp;I$1),"&gt;0")&gt;2,INDIRECT($A$1&amp;I$1))))),"MC"))</f>
        <v>400</v>
      </c>
      <c r="J53" s="7" t="str" cm="1">
        <f t="array" aca="1" ref="J53" ca="1">IF(ISERROR(ABS(J51)),"",IFERROR(MAX(IF(Données_nettoyées!$O$1:$O$500=$B53,IF(INDIRECT($A$1&amp;J$1)&gt;0,IF(COUNTIFS(Données_nettoyées!$O$1:$O$500,$B53,INDIRECT($A$1&amp;J$1),"&gt;0")&gt;2,INDIRECT($A$1&amp;J$1))))),"MC"))</f>
        <v/>
      </c>
      <c r="K53" s="7" t="str" cm="1">
        <f t="array" aca="1" ref="K53" ca="1">IF(ISERROR(ABS(K51)),"",IFERROR(MAX(IF(Données_nettoyées!$O$1:$O$500=$B53,IF(INDIRECT($A$1&amp;K$1)&gt;0,IF(COUNTIFS(Données_nettoyées!$O$1:$O$500,$B53,INDIRECT($A$1&amp;K$1),"&gt;0")&gt;2,INDIRECT($A$1&amp;K$1))))),"MC"))</f>
        <v/>
      </c>
      <c r="L53" s="7" t="str" cm="1">
        <f t="array" aca="1" ref="L53" ca="1">IF(ISERROR(ABS(L51)),"",IFERROR(MAX(IF(Données_nettoyées!$O$1:$O$500=$B53,IF(INDIRECT($A$1&amp;L$1)&gt;0,IF(COUNTIFS(Données_nettoyées!$O$1:$O$500,$B53,INDIRECT($A$1&amp;L$1),"&gt;0")&gt;2,INDIRECT($A$1&amp;L$1))))),"MC"))</f>
        <v/>
      </c>
      <c r="M53" s="7" t="str" cm="1">
        <f t="array" aca="1" ref="M53" ca="1">IF(ISERROR(ABS(M51)),"",IFERROR(MAX(IF(Données_nettoyées!$O$1:$O$500=$B53,IF(INDIRECT($A$1&amp;M$1)&gt;0,IF(COUNTIFS(Données_nettoyées!$O$1:$O$500,$B53,INDIRECT($A$1&amp;M$1),"&gt;0")&gt;2,INDIRECT($A$1&amp;M$1))))),"MC"))</f>
        <v/>
      </c>
      <c r="N53" s="7" t="str" cm="1">
        <f t="array" aca="1" ref="N53" ca="1">IF(ISERROR(ABS(N51)),"",IFERROR(MAX(IF(Données_nettoyées!$O$1:$O$500=$B53,IF(INDIRECT($A$1&amp;N$1)&gt;0,IF(COUNTIFS(Données_nettoyées!$O$1:$O$500,$B53,INDIRECT($A$1&amp;N$1),"&gt;0")&gt;2,INDIRECT($A$1&amp;N$1))))),"MC"))</f>
        <v/>
      </c>
      <c r="O53" s="7" t="str" cm="1">
        <f t="array" aca="1" ref="O53" ca="1">IF(ISERROR(ABS(O51)),"",IFERROR(MAX(IF(Données_nettoyées!$O$1:$O$500=$B53,IF(INDIRECT($A$1&amp;O$1)&gt;0,IF(COUNTIFS(Données_nettoyées!$O$1:$O$500,$B53,INDIRECT($A$1&amp;O$1),"&gt;0")&gt;2,INDIRECT($A$1&amp;O$1))))),"MC"))</f>
        <v/>
      </c>
      <c r="P53" s="7" t="str" cm="1">
        <f t="array" aca="1" ref="P53" ca="1">IF(ISERROR(ABS(P51)),"",IFERROR(MAX(IF(Données_nettoyées!$O$1:$O$500=$B53,IF(INDIRECT($A$1&amp;P$1)&gt;0,IF(COUNTIFS(Données_nettoyées!$O$1:$O$500,$B53,INDIRECT($A$1&amp;P$1),"&gt;0")&gt;2,INDIRECT($A$1&amp;P$1))))),"MC"))</f>
        <v/>
      </c>
      <c r="Q53" s="7" t="str" cm="1">
        <f t="array" aca="1" ref="Q53" ca="1">IF(ISERROR(ABS(Q51)),"",IFERROR(MAX(IF(Données_nettoyées!$O$1:$O$500=$B53,IF(INDIRECT($A$1&amp;Q$1)&gt;0,IF(COUNTIFS(Données_nettoyées!$O$1:$O$500,$B53,INDIRECT($A$1&amp;Q$1),"&gt;0")&gt;2,INDIRECT($A$1&amp;Q$1))))),"MC"))</f>
        <v/>
      </c>
      <c r="R53" s="7" t="str" cm="1">
        <f t="array" aca="1" ref="R53" ca="1">IF(ISERROR(ABS(R51)),"",IFERROR(MAX(IF(Données_nettoyées!$O$1:$O$500=$B53,IF(INDIRECT($A$1&amp;R$1)&gt;0,IF(COUNTIFS(Données_nettoyées!$O$1:$O$500,$B53,INDIRECT($A$1&amp;R$1),"&gt;0")&gt;2,INDIRECT($A$1&amp;R$1))))),"MC"))</f>
        <v/>
      </c>
      <c r="S53" s="7" cm="1">
        <f t="array" aca="1" ref="S53" ca="1">IF(ISERROR(ABS(S51)),"",IFERROR(MAX(IF(Données_nettoyées!$O$1:$O$500=$B53,IF(INDIRECT($A$1&amp;S$1)&gt;0,IF(COUNTIFS(Données_nettoyées!$O$1:$O$500,$B53,INDIRECT($A$1&amp;S$1),"&gt;0")&gt;2,INDIRECT($A$1&amp;S$1))))),"MC"))</f>
        <v>7500</v>
      </c>
      <c r="T53" s="7" t="str" cm="1">
        <f t="array" aca="1" ref="T53" ca="1">IF(ISERROR(ABS(T51)),"",IFERROR(MAX(IF(Données_nettoyées!$O$1:$O$500=$B53,IF(INDIRECT($A$1&amp;T$1)&gt;0,IF(COUNTIFS(Données_nettoyées!$O$1:$O$500,$B53,INDIRECT($A$1&amp;T$1),"&gt;0")&gt;2,INDIRECT($A$1&amp;T$1))))),"MC"))</f>
        <v/>
      </c>
      <c r="U53" s="7" t="str" cm="1">
        <f t="array" aca="1" ref="U53" ca="1">IF(ISERROR(ABS(U51)),"",IFERROR(MAX(IF(Données_nettoyées!$O$1:$O$500=$B53,IF(INDIRECT($A$1&amp;U$1)&gt;0,IF(COUNTIFS(Données_nettoyées!$O$1:$O$500,$B53,INDIRECT($A$1&amp;U$1),"&gt;0")&gt;2,INDIRECT($A$1&amp;U$1))))),"MC"))</f>
        <v/>
      </c>
      <c r="V53" s="7" t="str" cm="1">
        <f t="array" aca="1" ref="V53" ca="1">IF(ISERROR(ABS(V51)),"",IFERROR(MAX(IF(Données_nettoyées!$O$1:$O$500=$B53,IF(INDIRECT($A$1&amp;V$1)&gt;0,IF(COUNTIFS(Données_nettoyées!$O$1:$O$500,$B53,INDIRECT($A$1&amp;V$1),"&gt;0")&gt;2,INDIRECT($A$1&amp;V$1))))),"MC"))</f>
        <v/>
      </c>
      <c r="W53" s="7" t="str" cm="1">
        <f t="array" aca="1" ref="W53" ca="1">IF(ISERROR(ABS(W51)),"",IFERROR(MAX(IF(Données_nettoyées!$O$1:$O$500=$B53,IF(INDIRECT($A$1&amp;W$1)&gt;0,IF(COUNTIFS(Données_nettoyées!$O$1:$O$500,$B53,INDIRECT($A$1&amp;W$1),"&gt;0")&gt;2,INDIRECT($A$1&amp;W$1))))),"MC"))</f>
        <v/>
      </c>
      <c r="X53" s="7" t="str" cm="1">
        <f t="array" aca="1" ref="X53" ca="1">IF(ISERROR(ABS(X51)),"",IFERROR(MAX(IF(Données_nettoyées!$O$1:$O$500=$B53,IF(INDIRECT($A$1&amp;X$1)&gt;0,IF(COUNTIFS(Données_nettoyées!$O$1:$O$500,$B53,INDIRECT($A$1&amp;X$1),"&gt;0")&gt;2,INDIRECT($A$1&amp;X$1))))),"MC"))</f>
        <v/>
      </c>
      <c r="Y53" s="7" t="str" cm="1">
        <f t="array" aca="1" ref="Y53" ca="1">IF(ISERROR(ABS(Y51)),"",IFERROR(MAX(IF(Données_nettoyées!$O$1:$O$500=$B53,IF(INDIRECT($A$1&amp;Y$1)&gt;0,IF(COUNTIFS(Données_nettoyées!$O$1:$O$500,$B53,INDIRECT($A$1&amp;Y$1),"&gt;0")&gt;2,INDIRECT($A$1&amp;Y$1))))),"MC"))</f>
        <v/>
      </c>
      <c r="Z53" s="7" t="str" cm="1">
        <f t="array" aca="1" ref="Z53" ca="1">IF(ISERROR(ABS(Z51)),"",IFERROR(MAX(IF(Données_nettoyées!$O$1:$O$500=$B53,IF(INDIRECT($A$1&amp;Z$1)&gt;0,IF(COUNTIFS(Données_nettoyées!$O$1:$O$500,$B53,INDIRECT($A$1&amp;Z$1),"&gt;0")&gt;2,INDIRECT($A$1&amp;Z$1))))),"MC"))</f>
        <v/>
      </c>
      <c r="AA53" s="7" t="str" cm="1">
        <f t="array" aca="1" ref="AA53" ca="1">IF(ISERROR(ABS(AA51)),"",IFERROR(MAX(IF(Données_nettoyées!$O$1:$O$500=$B53,IF(INDIRECT($A$1&amp;AA$1)&gt;0,IF(COUNTIFS(Données_nettoyées!$O$1:$O$500,$B53,INDIRECT($A$1&amp;AA$1),"&gt;0")&gt;2,INDIRECT($A$1&amp;AA$1))))),"MC"))</f>
        <v/>
      </c>
      <c r="AB53" s="7" t="str" cm="1">
        <f t="array" aca="1" ref="AB53" ca="1">IF(ISERROR(ABS(AB51)),"",IFERROR(MAX(IF(Données_nettoyées!$O$1:$O$500=$B53,IF(INDIRECT($A$1&amp;AB$1)&gt;0,IF(COUNTIFS(Données_nettoyées!$O$1:$O$500,$B53,INDIRECT($A$1&amp;AB$1),"&gt;0")&gt;2,INDIRECT($A$1&amp;AB$1))))),"MC"))</f>
        <v/>
      </c>
      <c r="AC53" s="7" t="str" cm="1">
        <f t="array" aca="1" ref="AC53" ca="1">IF(ISERROR(ABS(AC51)),"",IFERROR(MAX(IF(Données_nettoyées!$O$1:$O$500=$B53,IF(INDIRECT($A$1&amp;AC$1)&gt;0,IF(COUNTIFS(Données_nettoyées!$O$1:$O$500,$B53,INDIRECT($A$1&amp;AC$1),"&gt;0")&gt;2,INDIRECT($A$1&amp;AC$1))))),"MC"))</f>
        <v/>
      </c>
      <c r="AD53" s="7" cm="1">
        <f t="array" aca="1" ref="AD53" ca="1">IF(ISERROR(ABS(AD51)),"",IFERROR(MAX(IF(Données_nettoyées!$O$1:$O$500=$B53,IF(INDIRECT($A$1&amp;AD$1)&gt;0,IF(COUNTIFS(Données_nettoyées!$O$1:$O$500,$B53,INDIRECT($A$1&amp;AD$1),"&gt;0")&gt;2,INDIRECT($A$1&amp;AD$1))))),"MC"))</f>
        <v>3500</v>
      </c>
      <c r="AE53" s="7" cm="1">
        <f t="array" aca="1" ref="AE53" ca="1">IF(ISERROR(ABS(AE51)),"",IFERROR(MAX(IF(Données_nettoyées!$O$1:$O$500=$B53,IF(INDIRECT($A$1&amp;AE$1)&gt;0,IF(COUNTIFS(Données_nettoyées!$O$1:$O$500,$B53,INDIRECT($A$1&amp;AE$1),"&gt;0")&gt;2,INDIRECT($A$1&amp;AE$1))))),"MC"))</f>
        <v>2000</v>
      </c>
      <c r="AF53" s="7" t="str" cm="1">
        <f t="array" aca="1" ref="AF53" ca="1">IF(ISERROR(ABS(AF51)),"",IFERROR(MAX(IF(Données_nettoyées!$O$1:$O$500=$B53,IF(INDIRECT($A$1&amp;AF$1)&gt;0,IF(COUNTIFS(Données_nettoyées!$O$1:$O$500,$B53,INDIRECT($A$1&amp;AF$1),"&gt;0")&gt;2,INDIRECT($A$1&amp;AF$1))))),"MC"))</f>
        <v/>
      </c>
      <c r="AG53" s="7" t="str" cm="1">
        <f t="array" aca="1" ref="AG53" ca="1">IF(ISERROR(ABS(AG51)),"",IFERROR(MAX(IF(Données_nettoyées!$O$1:$O$500=$B53,IF(INDIRECT($A$1&amp;AG$1)&gt;0,IF(COUNTIFS(Données_nettoyées!$O$1:$O$500,$B53,INDIRECT($A$1&amp;AG$1),"&gt;0")&gt;2,INDIRECT($A$1&amp;AG$1))))),"MC"))</f>
        <v/>
      </c>
    </row>
    <row r="54" spans="1:35" x14ac:dyDescent="0.35">
      <c r="C54" s="38" t="s">
        <v>145</v>
      </c>
      <c r="E54" s="7" t="str">
        <f t="shared" ref="E54:AG54" ca="1" si="7">IFERROR(IF((E53-E52)/E52&gt;=40%,"!!",""),"")</f>
        <v/>
      </c>
      <c r="F54" s="7" t="str">
        <f t="shared" ca="1" si="7"/>
        <v/>
      </c>
      <c r="G54" s="7" t="str">
        <f t="shared" ca="1" si="7"/>
        <v/>
      </c>
      <c r="H54" s="7" t="str">
        <f t="shared" ca="1" si="7"/>
        <v/>
      </c>
      <c r="I54" s="7" t="str">
        <f t="shared" ca="1" si="7"/>
        <v/>
      </c>
      <c r="J54" s="7" t="str">
        <f t="shared" ca="1" si="7"/>
        <v/>
      </c>
      <c r="K54" s="7" t="str">
        <f t="shared" ca="1" si="7"/>
        <v/>
      </c>
      <c r="L54" s="7" t="str">
        <f t="shared" ca="1" si="7"/>
        <v/>
      </c>
      <c r="M54" s="7" t="str">
        <f t="shared" ca="1" si="7"/>
        <v/>
      </c>
      <c r="N54" s="7" t="str">
        <f t="shared" ca="1" si="7"/>
        <v/>
      </c>
      <c r="O54" s="7" t="str">
        <f t="shared" ca="1" si="7"/>
        <v/>
      </c>
      <c r="P54" s="7" t="str">
        <f t="shared" ca="1" si="7"/>
        <v/>
      </c>
      <c r="Q54" s="7" t="str">
        <f t="shared" ca="1" si="7"/>
        <v/>
      </c>
      <c r="R54" s="7" t="str">
        <f t="shared" ca="1" si="7"/>
        <v/>
      </c>
      <c r="S54" s="7" t="str">
        <f t="shared" ca="1" si="7"/>
        <v/>
      </c>
      <c r="T54" s="7" t="str">
        <f t="shared" ca="1" si="7"/>
        <v/>
      </c>
      <c r="U54" s="7" t="str">
        <f t="shared" ca="1" si="7"/>
        <v/>
      </c>
      <c r="V54" s="7" t="str">
        <f t="shared" ca="1" si="7"/>
        <v/>
      </c>
      <c r="W54" s="7" t="str">
        <f t="shared" ca="1" si="7"/>
        <v/>
      </c>
      <c r="X54" s="7" t="str">
        <f t="shared" ca="1" si="7"/>
        <v/>
      </c>
      <c r="Y54" s="7" t="str">
        <f t="shared" ca="1" si="7"/>
        <v/>
      </c>
      <c r="Z54" s="7" t="str">
        <f t="shared" ca="1" si="7"/>
        <v/>
      </c>
      <c r="AA54" s="7" t="str">
        <f t="shared" ca="1" si="7"/>
        <v/>
      </c>
      <c r="AB54" s="7" t="str">
        <f t="shared" ca="1" si="7"/>
        <v/>
      </c>
      <c r="AC54" s="7" t="str">
        <f t="shared" ca="1" si="7"/>
        <v/>
      </c>
      <c r="AD54" s="7" t="str">
        <f t="shared" ca="1" si="7"/>
        <v>!!</v>
      </c>
      <c r="AE54" s="7" t="str">
        <f t="shared" ca="1" si="7"/>
        <v/>
      </c>
      <c r="AF54" s="7" t="str">
        <f t="shared" ca="1" si="7"/>
        <v/>
      </c>
      <c r="AG54" s="7" t="str">
        <f t="shared" ca="1" si="7"/>
        <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tr">
        <f>IF(COUNTIF(Données_nettoyées!$O$1:$O$500,$B57)&gt;0,"OUI","NON")</f>
        <v>OUI</v>
      </c>
      <c r="E57" s="7" t="str" cm="1">
        <f t="array" aca="1" ref="E57" ca="1">IF($D57="NON","-",IFERROR(MEDIAN(IF(Données_nettoyées!$O$1:$O$500=$B57,IF(INDIRECT($A$1&amp;E$1)&gt;0,IF(COUNTIFS(Données_nettoyées!$O$1:$O$500,$B57,INDIRECT($A$1&amp;E$1),"&gt;0")&gt;2,INDIRECT($A$1&amp;E$1))))),"MC"))</f>
        <v>MC</v>
      </c>
      <c r="F57" s="7" t="str" cm="1">
        <f t="array" aca="1" ref="F57" ca="1">IF($D57="NON","-",IFERROR(MEDIAN(IF(Données_nettoyées!$O$1:$O$500=$B57,IF(INDIRECT($A$1&amp;F$1)&gt;0,IF(COUNTIFS(Données_nettoyées!$O$1:$O$500,$B57,INDIRECT($A$1&amp;F$1),"&gt;0")&gt;2,INDIRECT($A$1&amp;F$1))))),"MC"))</f>
        <v>MC</v>
      </c>
      <c r="G57" s="7" t="str" cm="1">
        <f t="array" aca="1" ref="G57" ca="1">IF($D57="NON","-",IFERROR(MEDIAN(IF(Données_nettoyées!$O$1:$O$500=$B57,IF(INDIRECT($A$1&amp;G$1)&gt;0,IF(COUNTIFS(Données_nettoyées!$O$1:$O$500,$B57,INDIRECT($A$1&amp;G$1),"&gt;0")&gt;2,INDIRECT($A$1&amp;G$1))))),"MC"))</f>
        <v>MC</v>
      </c>
      <c r="H57" s="7" cm="1">
        <f t="array" aca="1" ref="H57" ca="1">IF($D57="NON","-",IFERROR(MEDIAN(IF(Données_nettoyées!$O$1:$O$500=$B57,IF(INDIRECT($A$1&amp;H$1)&gt;0,IF(COUNTIFS(Données_nettoyées!$O$1:$O$500,$B57,INDIRECT($A$1&amp;H$1),"&gt;0")&gt;2,INDIRECT($A$1&amp;H$1))))),"MC"))</f>
        <v>350</v>
      </c>
      <c r="I57" s="7" cm="1">
        <f t="array" aca="1" ref="I57" ca="1">IF($D57="NON","-",IFERROR(MEDIAN(IF(Données_nettoyées!$O$1:$O$500=$B57,IF(INDIRECT($A$1&amp;I$1)&gt;0,IF(COUNTIFS(Données_nettoyées!$O$1:$O$500,$B57,INDIRECT($A$1&amp;I$1),"&gt;0")&gt;2,INDIRECT($A$1&amp;I$1))))),"MC"))</f>
        <v>300</v>
      </c>
      <c r="J57" s="7" cm="1">
        <f t="array" aca="1" ref="J57" ca="1">IF($D57="NON","-",IFERROR(MEDIAN(IF(Données_nettoyées!$O$1:$O$500=$B57,IF(INDIRECT($A$1&amp;J$1)&gt;0,IF(COUNTIFS(Données_nettoyées!$O$1:$O$500,$B57,INDIRECT($A$1&amp;J$1),"&gt;0")&gt;2,INDIRECT($A$1&amp;J$1))))),"MC"))</f>
        <v>4000</v>
      </c>
      <c r="K57" s="7" cm="1">
        <f t="array" aca="1" ref="K57" ca="1">IF($D57="NON","-",IFERROR(MEDIAN(IF(Données_nettoyées!$O$1:$O$500=$B57,IF(INDIRECT($A$1&amp;K$1)&gt;0,IF(COUNTIFS(Données_nettoyées!$O$1:$O$500,$B57,INDIRECT($A$1&amp;K$1),"&gt;0")&gt;2,INDIRECT($A$1&amp;K$1))))),"MC"))</f>
        <v>7500</v>
      </c>
      <c r="L57" s="7" t="str" cm="1">
        <f t="array" aca="1" ref="L57" ca="1">IF($D57="NON","-",IFERROR(MEDIAN(IF(Données_nettoyées!$O$1:$O$500=$B57,IF(INDIRECT($A$1&amp;L$1)&gt;0,IF(COUNTIFS(Données_nettoyées!$O$1:$O$500,$B57,INDIRECT($A$1&amp;L$1),"&gt;0")&gt;2,INDIRECT($A$1&amp;L$1))))),"MC"))</f>
        <v>MC</v>
      </c>
      <c r="M57" s="7" t="str" cm="1">
        <f t="array" aca="1" ref="M57" ca="1">IF($D57="NON","-",IFERROR(MEDIAN(IF(Données_nettoyées!$O$1:$O$500=$B57,IF(INDIRECT($A$1&amp;M$1)&gt;0,IF(COUNTIFS(Données_nettoyées!$O$1:$O$500,$B57,INDIRECT($A$1&amp;M$1),"&gt;0")&gt;2,INDIRECT($A$1&amp;M$1))))),"MC"))</f>
        <v>MC</v>
      </c>
      <c r="N57" s="7" t="str" cm="1">
        <f t="array" aca="1" ref="N57" ca="1">IF($D57="NON","-",IFERROR(MEDIAN(IF(Données_nettoyées!$O$1:$O$500=$B57,IF(INDIRECT($A$1&amp;N$1)&gt;0,IF(COUNTIFS(Données_nettoyées!$O$1:$O$500,$B57,INDIRECT($A$1&amp;N$1),"&gt;0")&gt;2,INDIRECT($A$1&amp;N$1))))),"MC"))</f>
        <v>MC</v>
      </c>
      <c r="O57" s="7" t="str" cm="1">
        <f t="array" aca="1" ref="O57" ca="1">IF($D57="NON","-",IFERROR(MEDIAN(IF(Données_nettoyées!$O$1:$O$500=$B57,IF(INDIRECT($A$1&amp;O$1)&gt;0,IF(COUNTIFS(Données_nettoyées!$O$1:$O$500,$B57,INDIRECT($A$1&amp;O$1),"&gt;0")&gt;2,INDIRECT($A$1&amp;O$1))))),"MC"))</f>
        <v>MC</v>
      </c>
      <c r="P57" s="7" t="str" cm="1">
        <f t="array" aca="1" ref="P57" ca="1">IF($D57="NON","-",IFERROR(MEDIAN(IF(Données_nettoyées!$O$1:$O$500=$B57,IF(INDIRECT($A$1&amp;P$1)&gt;0,IF(COUNTIFS(Données_nettoyées!$O$1:$O$500,$B57,INDIRECT($A$1&amp;P$1),"&gt;0")&gt;2,INDIRECT($A$1&amp;P$1))))),"MC"))</f>
        <v>MC</v>
      </c>
      <c r="Q57" s="7" t="str" cm="1">
        <f t="array" aca="1" ref="Q57" ca="1">IF($D57="NON","-",IFERROR(MEDIAN(IF(Données_nettoyées!$O$1:$O$500=$B57,IF(INDIRECT($A$1&amp;Q$1)&gt;0,IF(COUNTIFS(Données_nettoyées!$O$1:$O$500,$B57,INDIRECT($A$1&amp;Q$1),"&gt;0")&gt;2,INDIRECT($A$1&amp;Q$1))))),"MC"))</f>
        <v>MC</v>
      </c>
      <c r="R57" s="7" t="str" cm="1">
        <f t="array" aca="1" ref="R57" ca="1">IF($D57="NON","-",IFERROR(MEDIAN(IF(Données_nettoyées!$O$1:$O$500=$B57,IF(INDIRECT($A$1&amp;R$1)&gt;0,IF(COUNTIFS(Données_nettoyées!$O$1:$O$500,$B57,INDIRECT($A$1&amp;R$1),"&gt;0")&gt;2,INDIRECT($A$1&amp;R$1))))),"MC"))</f>
        <v>MC</v>
      </c>
      <c r="S57" s="7" t="str" cm="1">
        <f t="array" aca="1" ref="S57" ca="1">IF($D57="NON","-",IFERROR(MEDIAN(IF(Données_nettoyées!$O$1:$O$500=$B57,IF(INDIRECT($A$1&amp;S$1)&gt;0,IF(COUNTIFS(Données_nettoyées!$O$1:$O$500,$B57,INDIRECT($A$1&amp;S$1),"&gt;0")&gt;2,INDIRECT($A$1&amp;S$1))))),"MC"))</f>
        <v>MC</v>
      </c>
      <c r="T57" s="7" t="str" cm="1">
        <f t="array" aca="1" ref="T57" ca="1">IF($D57="NON","-",IFERROR(MEDIAN(IF(Données_nettoyées!$O$1:$O$500=$B57,IF(INDIRECT($A$1&amp;T$1)&gt;0,IF(COUNTIFS(Données_nettoyées!$O$1:$O$500,$B57,INDIRECT($A$1&amp;T$1),"&gt;0")&gt;2,INDIRECT($A$1&amp;T$1))))),"MC"))</f>
        <v>MC</v>
      </c>
      <c r="U57" s="7" cm="1">
        <f t="array" aca="1" ref="U57" ca="1">IF($D57="NON","-",IFERROR(MEDIAN(IF(Données_nettoyées!$O$1:$O$500=$B57,IF(INDIRECT($A$1&amp;U$1)&gt;0,IF(COUNTIFS(Données_nettoyées!$O$1:$O$500,$B57,INDIRECT($A$1&amp;U$1),"&gt;0")&gt;2,INDIRECT($A$1&amp;U$1))))),"MC"))</f>
        <v>500</v>
      </c>
      <c r="V57" s="7" cm="1">
        <f t="array" aca="1" ref="V57" ca="1">IF($D57="NON","-",IFERROR(MEDIAN(IF(Données_nettoyées!$O$1:$O$500=$B57,IF(INDIRECT($A$1&amp;V$1)&gt;0,IF(COUNTIFS(Données_nettoyées!$O$1:$O$500,$B57,INDIRECT($A$1&amp;V$1),"&gt;0")&gt;2,INDIRECT($A$1&amp;V$1))))),"MC"))</f>
        <v>125</v>
      </c>
      <c r="W57" s="7" t="str" cm="1">
        <f t="array" aca="1" ref="W57" ca="1">IF($D57="NON","-",IFERROR(MEDIAN(IF(Données_nettoyées!$O$1:$O$500=$B57,IF(INDIRECT($A$1&amp;W$1)&gt;0,IF(COUNTIFS(Données_nettoyées!$O$1:$O$500,$B57,INDIRECT($A$1&amp;W$1),"&gt;0")&gt;2,INDIRECT($A$1&amp;W$1))))),"MC"))</f>
        <v>MC</v>
      </c>
      <c r="X57" s="7" cm="1">
        <f t="array" aca="1" ref="X57" ca="1">IF($D57="NON","-",IFERROR(MEDIAN(IF(Données_nettoyées!$O$1:$O$500=$B57,IF(INDIRECT($A$1&amp;X$1)&gt;0,IF(COUNTIFS(Données_nettoyées!$O$1:$O$500,$B57,INDIRECT($A$1&amp;X$1),"&gt;0")&gt;2,INDIRECT($A$1&amp;X$1))))),"MC"))</f>
        <v>1000</v>
      </c>
      <c r="Y57" s="7" cm="1">
        <f t="array" aca="1" ref="Y57" ca="1">IF($D57="NON","-",IFERROR(MEDIAN(IF(Données_nettoyées!$O$1:$O$500=$B57,IF(INDIRECT($A$1&amp;Y$1)&gt;0,IF(COUNTIFS(Données_nettoyées!$O$1:$O$500,$B57,INDIRECT($A$1&amp;Y$1),"&gt;0")&gt;2,INDIRECT($A$1&amp;Y$1))))),"MC"))</f>
        <v>2000</v>
      </c>
      <c r="Z57" s="7" cm="1">
        <f t="array" aca="1" ref="Z57" ca="1">IF($D57="NON","-",IFERROR(MEDIAN(IF(Données_nettoyées!$O$1:$O$500=$B57,IF(INDIRECT($A$1&amp;Z$1)&gt;0,IF(COUNTIFS(Données_nettoyées!$O$1:$O$500,$B57,INDIRECT($A$1&amp;Z$1),"&gt;0")&gt;2,INDIRECT($A$1&amp;Z$1))))),"MC"))</f>
        <v>2000</v>
      </c>
      <c r="AA57" s="7" cm="1">
        <f t="array" aca="1" ref="AA57" ca="1">IF($D57="NON","-",IFERROR(MEDIAN(IF(Données_nettoyées!$O$1:$O$500=$B57,IF(INDIRECT($A$1&amp;AA$1)&gt;0,IF(COUNTIFS(Données_nettoyées!$O$1:$O$500,$B57,INDIRECT($A$1&amp;AA$1),"&gt;0")&gt;2,INDIRECT($A$1&amp;AA$1))))),"MC"))</f>
        <v>3500</v>
      </c>
      <c r="AB57" s="7" cm="1">
        <f t="array" aca="1" ref="AB57" ca="1">IF($D57="NON","-",IFERROR(MEDIAN(IF(Données_nettoyées!$O$1:$O$500=$B57,IF(INDIRECT($A$1&amp;AB$1)&gt;0,IF(COUNTIFS(Données_nettoyées!$O$1:$O$500,$B57,INDIRECT($A$1&amp;AB$1),"&gt;0")&gt;2,INDIRECT($A$1&amp;AB$1))))),"MC"))</f>
        <v>2000</v>
      </c>
      <c r="AC57" s="7" t="str" cm="1">
        <f t="array" aca="1" ref="AC57" ca="1">IF($D57="NON","-",IFERROR(MEDIAN(IF(Données_nettoyées!$O$1:$O$500=$B57,IF(INDIRECT($A$1&amp;AC$1)&gt;0,IF(COUNTIFS(Données_nettoyées!$O$1:$O$500,$B57,INDIRECT($A$1&amp;AC$1),"&gt;0")&gt;2,INDIRECT($A$1&amp;AC$1))))),"MC"))</f>
        <v>MC</v>
      </c>
      <c r="AD57" s="7" cm="1">
        <f t="array" aca="1" ref="AD57" ca="1">IF($D57="NON","-",IFERROR(MEDIAN(IF(Données_nettoyées!$O$1:$O$500=$B57,IF(INDIRECT($A$1&amp;AD$1)&gt;0,IF(COUNTIFS(Données_nettoyées!$O$1:$O$500,$B57,INDIRECT($A$1&amp;AD$1),"&gt;0")&gt;2,INDIRECT($A$1&amp;AD$1))))),"MC"))</f>
        <v>2000</v>
      </c>
      <c r="AE57" s="7" cm="1">
        <f t="array" aca="1" ref="AE57" ca="1">IF($D57="NON","-",IFERROR(MEDIAN(IF(Données_nettoyées!$O$1:$O$500=$B57,IF(INDIRECT($A$1&amp;AE$1)&gt;0,IF(COUNTIFS(Données_nettoyées!$O$1:$O$500,$B57,INDIRECT($A$1&amp;AE$1),"&gt;0")&gt;2,INDIRECT($A$1&amp;AE$1))))),"MC"))</f>
        <v>1000</v>
      </c>
      <c r="AF57" s="7" cm="1">
        <f t="array" aca="1" ref="AF57" ca="1">IF($D57="NON","-",IFERROR(MEDIAN(IF(Données_nettoyées!$O$1:$O$500=$B57,IF(INDIRECT($A$1&amp;AF$1)&gt;0,IF(COUNTIFS(Données_nettoyées!$O$1:$O$500,$B57,INDIRECT($A$1&amp;AF$1),"&gt;0")&gt;2,INDIRECT($A$1&amp;AF$1))))),"MC"))</f>
        <v>250</v>
      </c>
      <c r="AG57" s="7" t="str" cm="1">
        <f t="array" aca="1" ref="AG57" ca="1">IF($D57="NON","-",IFERROR(MEDIAN(IF(Données_nettoyées!$O$1:$O$500=$B57,IF(INDIRECT($A$1&amp;AG$1)&gt;0,IF(COUNTIFS(Données_nettoyées!$O$1:$O$500,$B57,INDIRECT($A$1&amp;AG$1),"&gt;0")&gt;2,INDIRECT($A$1&amp;AG$1))))),"MC"))</f>
        <v>MC</v>
      </c>
      <c r="AI57" s="5">
        <f ca="1">COUNTIF(E57:AG57,"MC")+COUNTIF(E57:AG57,"-")</f>
        <v>15</v>
      </c>
    </row>
    <row r="58" spans="1:35" x14ac:dyDescent="0.35">
      <c r="A58" s="4" t="s">
        <v>81</v>
      </c>
      <c r="B58" s="4" t="s">
        <v>86</v>
      </c>
      <c r="C58" s="4" t="s">
        <v>66</v>
      </c>
      <c r="E58" s="7" t="str" cm="1">
        <f t="array" aca="1" ref="E58" ca="1">IF(ISERROR(ABS(E57)),"",IFERROR(MIN(IF(Données_nettoyées!$O$1:$O$500=$B58,IF(INDIRECT($A$1&amp;E$1)&gt;0,IF(COUNTIFS(Données_nettoyées!$O$1:$O$500,$B58,INDIRECT($A$1&amp;E$1),"&gt;0")&gt;2,INDIRECT($A$1&amp;E$1))))),"MC"))</f>
        <v/>
      </c>
      <c r="F58" s="7" t="str" cm="1">
        <f t="array" aca="1" ref="F58" ca="1">IF(ISERROR(ABS(F57)),"",IFERROR(MIN(IF(Données_nettoyées!$O$1:$O$500=$B58,IF(INDIRECT($A$1&amp;F$1)&gt;0,IF(COUNTIFS(Données_nettoyées!$O$1:$O$500,$B58,INDIRECT($A$1&amp;F$1),"&gt;0")&gt;2,INDIRECT($A$1&amp;F$1))))),"MC"))</f>
        <v/>
      </c>
      <c r="G58" s="7" t="str" cm="1">
        <f t="array" aca="1" ref="G58" ca="1">IF(ISERROR(ABS(G57)),"",IFERROR(MIN(IF(Données_nettoyées!$O$1:$O$500=$B58,IF(INDIRECT($A$1&amp;G$1)&gt;0,IF(COUNTIFS(Données_nettoyées!$O$1:$O$500,$B58,INDIRECT($A$1&amp;G$1),"&gt;0")&gt;2,INDIRECT($A$1&amp;G$1))))),"MC"))</f>
        <v/>
      </c>
      <c r="H58" s="7" cm="1">
        <f t="array" aca="1" ref="H58" ca="1">IF(ISERROR(ABS(H57)),"",IFERROR(MIN(IF(Données_nettoyées!$O$1:$O$500=$B58,IF(INDIRECT($A$1&amp;H$1)&gt;0,IF(COUNTIFS(Données_nettoyées!$O$1:$O$500,$B58,INDIRECT($A$1&amp;H$1),"&gt;0")&gt;2,INDIRECT($A$1&amp;H$1))))),"MC"))</f>
        <v>350</v>
      </c>
      <c r="I58" s="7" cm="1">
        <f t="array" aca="1" ref="I58" ca="1">IF(ISERROR(ABS(I57)),"",IFERROR(MIN(IF(Données_nettoyées!$O$1:$O$500=$B58,IF(INDIRECT($A$1&amp;I$1)&gt;0,IF(COUNTIFS(Données_nettoyées!$O$1:$O$500,$B58,INDIRECT($A$1&amp;I$1),"&gt;0")&gt;2,INDIRECT($A$1&amp;I$1))))),"MC"))</f>
        <v>300</v>
      </c>
      <c r="J58" s="7" cm="1">
        <f t="array" aca="1" ref="J58" ca="1">IF(ISERROR(ABS(J57)),"",IFERROR(MIN(IF(Données_nettoyées!$O$1:$O$500=$B58,IF(INDIRECT($A$1&amp;J$1)&gt;0,IF(COUNTIFS(Données_nettoyées!$O$1:$O$500,$B58,INDIRECT($A$1&amp;J$1),"&gt;0")&gt;2,INDIRECT($A$1&amp;J$1))))),"MC"))</f>
        <v>4000</v>
      </c>
      <c r="K58" s="7" cm="1">
        <f t="array" aca="1" ref="K58" ca="1">IF(ISERROR(ABS(K57)),"",IFERROR(MIN(IF(Données_nettoyées!$O$1:$O$500=$B58,IF(INDIRECT($A$1&amp;K$1)&gt;0,IF(COUNTIFS(Données_nettoyées!$O$1:$O$500,$B58,INDIRECT($A$1&amp;K$1),"&gt;0")&gt;2,INDIRECT($A$1&amp;K$1))))),"MC"))</f>
        <v>7500</v>
      </c>
      <c r="L58" s="7" t="str" cm="1">
        <f t="array" aca="1" ref="L58" ca="1">IF(ISERROR(ABS(L57)),"",IFERROR(MIN(IF(Données_nettoyées!$O$1:$O$500=$B58,IF(INDIRECT($A$1&amp;L$1)&gt;0,IF(COUNTIFS(Données_nettoyées!$O$1:$O$500,$B58,INDIRECT($A$1&amp;L$1),"&gt;0")&gt;2,INDIRECT($A$1&amp;L$1))))),"MC"))</f>
        <v/>
      </c>
      <c r="M58" s="7" t="str" cm="1">
        <f t="array" aca="1" ref="M58" ca="1">IF(ISERROR(ABS(M57)),"",IFERROR(MIN(IF(Données_nettoyées!$O$1:$O$500=$B58,IF(INDIRECT($A$1&amp;M$1)&gt;0,IF(COUNTIFS(Données_nettoyées!$O$1:$O$500,$B58,INDIRECT($A$1&amp;M$1),"&gt;0")&gt;2,INDIRECT($A$1&amp;M$1))))),"MC"))</f>
        <v/>
      </c>
      <c r="N58" s="7" t="str" cm="1">
        <f t="array" aca="1" ref="N58" ca="1">IF(ISERROR(ABS(N57)),"",IFERROR(MIN(IF(Données_nettoyées!$O$1:$O$500=$B58,IF(INDIRECT($A$1&amp;N$1)&gt;0,IF(COUNTIFS(Données_nettoyées!$O$1:$O$500,$B58,INDIRECT($A$1&amp;N$1),"&gt;0")&gt;2,INDIRECT($A$1&amp;N$1))))),"MC"))</f>
        <v/>
      </c>
      <c r="O58" s="7" t="str" cm="1">
        <f t="array" aca="1" ref="O58" ca="1">IF(ISERROR(ABS(O57)),"",IFERROR(MIN(IF(Données_nettoyées!$O$1:$O$500=$B58,IF(INDIRECT($A$1&amp;O$1)&gt;0,IF(COUNTIFS(Données_nettoyées!$O$1:$O$500,$B58,INDIRECT($A$1&amp;O$1),"&gt;0")&gt;2,INDIRECT($A$1&amp;O$1))))),"MC"))</f>
        <v/>
      </c>
      <c r="P58" s="7" t="str" cm="1">
        <f t="array" aca="1" ref="P58" ca="1">IF(ISERROR(ABS(P57)),"",IFERROR(MIN(IF(Données_nettoyées!$O$1:$O$500=$B58,IF(INDIRECT($A$1&amp;P$1)&gt;0,IF(COUNTIFS(Données_nettoyées!$O$1:$O$500,$B58,INDIRECT($A$1&amp;P$1),"&gt;0")&gt;2,INDIRECT($A$1&amp;P$1))))),"MC"))</f>
        <v/>
      </c>
      <c r="Q58" s="7" t="str" cm="1">
        <f t="array" aca="1" ref="Q58" ca="1">IF(ISERROR(ABS(Q57)),"",IFERROR(MIN(IF(Données_nettoyées!$O$1:$O$500=$B58,IF(INDIRECT($A$1&amp;Q$1)&gt;0,IF(COUNTIFS(Données_nettoyées!$O$1:$O$500,$B58,INDIRECT($A$1&amp;Q$1),"&gt;0")&gt;2,INDIRECT($A$1&amp;Q$1))))),"MC"))</f>
        <v/>
      </c>
      <c r="R58" s="7" t="str" cm="1">
        <f t="array" aca="1" ref="R58" ca="1">IF(ISERROR(ABS(R57)),"",IFERROR(MIN(IF(Données_nettoyées!$O$1:$O$500=$B58,IF(INDIRECT($A$1&amp;R$1)&gt;0,IF(COUNTIFS(Données_nettoyées!$O$1:$O$500,$B58,INDIRECT($A$1&amp;R$1),"&gt;0")&gt;2,INDIRECT($A$1&amp;R$1))))),"MC"))</f>
        <v/>
      </c>
      <c r="S58" s="7" t="str" cm="1">
        <f t="array" aca="1" ref="S58" ca="1">IF(ISERROR(ABS(S57)),"",IFERROR(MIN(IF(Données_nettoyées!$O$1:$O$500=$B58,IF(INDIRECT($A$1&amp;S$1)&gt;0,IF(COUNTIFS(Données_nettoyées!$O$1:$O$500,$B58,INDIRECT($A$1&amp;S$1),"&gt;0")&gt;2,INDIRECT($A$1&amp;S$1))))),"MC"))</f>
        <v/>
      </c>
      <c r="T58" s="7" t="str" cm="1">
        <f t="array" aca="1" ref="T58" ca="1">IF(ISERROR(ABS(T57)),"",IFERROR(MIN(IF(Données_nettoyées!$O$1:$O$500=$B58,IF(INDIRECT($A$1&amp;T$1)&gt;0,IF(COUNTIFS(Données_nettoyées!$O$1:$O$500,$B58,INDIRECT($A$1&amp;T$1),"&gt;0")&gt;2,INDIRECT($A$1&amp;T$1))))),"MC"))</f>
        <v/>
      </c>
      <c r="U58" s="7" cm="1">
        <f t="array" aca="1" ref="U58" ca="1">IF(ISERROR(ABS(U57)),"",IFERROR(MIN(IF(Données_nettoyées!$O$1:$O$500=$B58,IF(INDIRECT($A$1&amp;U$1)&gt;0,IF(COUNTIFS(Données_nettoyées!$O$1:$O$500,$B58,INDIRECT($A$1&amp;U$1),"&gt;0")&gt;2,INDIRECT($A$1&amp;U$1))))),"MC"))</f>
        <v>500</v>
      </c>
      <c r="V58" s="7" cm="1">
        <f t="array" aca="1" ref="V58" ca="1">IF(ISERROR(ABS(V57)),"",IFERROR(MIN(IF(Données_nettoyées!$O$1:$O$500=$B58,IF(INDIRECT($A$1&amp;V$1)&gt;0,IF(COUNTIFS(Données_nettoyées!$O$1:$O$500,$B58,INDIRECT($A$1&amp;V$1),"&gt;0")&gt;2,INDIRECT($A$1&amp;V$1))))),"MC"))</f>
        <v>125</v>
      </c>
      <c r="W58" s="7" t="str" cm="1">
        <f t="array" aca="1" ref="W58" ca="1">IF(ISERROR(ABS(W57)),"",IFERROR(MIN(IF(Données_nettoyées!$O$1:$O$500=$B58,IF(INDIRECT($A$1&amp;W$1)&gt;0,IF(COUNTIFS(Données_nettoyées!$O$1:$O$500,$B58,INDIRECT($A$1&amp;W$1),"&gt;0")&gt;2,INDIRECT($A$1&amp;W$1))))),"MC"))</f>
        <v/>
      </c>
      <c r="X58" s="7" cm="1">
        <f t="array" aca="1" ref="X58" ca="1">IF(ISERROR(ABS(X57)),"",IFERROR(MIN(IF(Données_nettoyées!$O$1:$O$500=$B58,IF(INDIRECT($A$1&amp;X$1)&gt;0,IF(COUNTIFS(Données_nettoyées!$O$1:$O$500,$B58,INDIRECT($A$1&amp;X$1),"&gt;0")&gt;2,INDIRECT($A$1&amp;X$1))))),"MC"))</f>
        <v>1000</v>
      </c>
      <c r="Y58" s="7" cm="1">
        <f t="array" aca="1" ref="Y58" ca="1">IF(ISERROR(ABS(Y57)),"",IFERROR(MIN(IF(Données_nettoyées!$O$1:$O$500=$B58,IF(INDIRECT($A$1&amp;Y$1)&gt;0,IF(COUNTIFS(Données_nettoyées!$O$1:$O$500,$B58,INDIRECT($A$1&amp;Y$1),"&gt;0")&gt;2,INDIRECT($A$1&amp;Y$1))))),"MC"))</f>
        <v>2000</v>
      </c>
      <c r="Z58" s="7" cm="1">
        <f t="array" aca="1" ref="Z58" ca="1">IF(ISERROR(ABS(Z57)),"",IFERROR(MIN(IF(Données_nettoyées!$O$1:$O$500=$B58,IF(INDIRECT($A$1&amp;Z$1)&gt;0,IF(COUNTIFS(Données_nettoyées!$O$1:$O$500,$B58,INDIRECT($A$1&amp;Z$1),"&gt;0")&gt;2,INDIRECT($A$1&amp;Z$1))))),"MC"))</f>
        <v>2000</v>
      </c>
      <c r="AA58" s="7" cm="1">
        <f t="array" aca="1" ref="AA58" ca="1">IF(ISERROR(ABS(AA57)),"",IFERROR(MIN(IF(Données_nettoyées!$O$1:$O$500=$B58,IF(INDIRECT($A$1&amp;AA$1)&gt;0,IF(COUNTIFS(Données_nettoyées!$O$1:$O$500,$B58,INDIRECT($A$1&amp;AA$1),"&gt;0")&gt;2,INDIRECT($A$1&amp;AA$1))))),"MC"))</f>
        <v>3500</v>
      </c>
      <c r="AB58" s="7" cm="1">
        <f t="array" aca="1" ref="AB58" ca="1">IF(ISERROR(ABS(AB57)),"",IFERROR(MIN(IF(Données_nettoyées!$O$1:$O$500=$B58,IF(INDIRECT($A$1&amp;AB$1)&gt;0,IF(COUNTIFS(Données_nettoyées!$O$1:$O$500,$B58,INDIRECT($A$1&amp;AB$1),"&gt;0")&gt;2,INDIRECT($A$1&amp;AB$1))))),"MC"))</f>
        <v>2000</v>
      </c>
      <c r="AC58" s="7" t="str" cm="1">
        <f t="array" aca="1" ref="AC58" ca="1">IF(ISERROR(ABS(AC57)),"",IFERROR(MIN(IF(Données_nettoyées!$O$1:$O$500=$B58,IF(INDIRECT($A$1&amp;AC$1)&gt;0,IF(COUNTIFS(Données_nettoyées!$O$1:$O$500,$B58,INDIRECT($A$1&amp;AC$1),"&gt;0")&gt;2,INDIRECT($A$1&amp;AC$1))))),"MC"))</f>
        <v/>
      </c>
      <c r="AD58" s="7" cm="1">
        <f t="array" aca="1" ref="AD58" ca="1">IF(ISERROR(ABS(AD57)),"",IFERROR(MIN(IF(Données_nettoyées!$O$1:$O$500=$B58,IF(INDIRECT($A$1&amp;AD$1)&gt;0,IF(COUNTIFS(Données_nettoyées!$O$1:$O$500,$B58,INDIRECT($A$1&amp;AD$1),"&gt;0")&gt;2,INDIRECT($A$1&amp;AD$1))))),"MC"))</f>
        <v>2000</v>
      </c>
      <c r="AE58" s="7" cm="1">
        <f t="array" aca="1" ref="AE58" ca="1">IF(ISERROR(ABS(AE57)),"",IFERROR(MIN(IF(Données_nettoyées!$O$1:$O$500=$B58,IF(INDIRECT($A$1&amp;AE$1)&gt;0,IF(COUNTIFS(Données_nettoyées!$O$1:$O$500,$B58,INDIRECT($A$1&amp;AE$1),"&gt;0")&gt;2,INDIRECT($A$1&amp;AE$1))))),"MC"))</f>
        <v>1000</v>
      </c>
      <c r="AF58" s="7" cm="1">
        <f t="array" aca="1" ref="AF58" ca="1">IF(ISERROR(ABS(AF57)),"",IFERROR(MIN(IF(Données_nettoyées!$O$1:$O$500=$B58,IF(INDIRECT($A$1&amp;AF$1)&gt;0,IF(COUNTIFS(Données_nettoyées!$O$1:$O$500,$B58,INDIRECT($A$1&amp;AF$1),"&gt;0")&gt;2,INDIRECT($A$1&amp;AF$1))))),"MC"))</f>
        <v>250</v>
      </c>
      <c r="AG58" s="7" t="str" cm="1">
        <f t="array" aca="1" ref="AG58" ca="1">IF(ISERROR(ABS(AG57)),"",IFERROR(MIN(IF(Données_nettoyées!$O$1:$O$500=$B58,IF(INDIRECT($A$1&amp;AG$1)&gt;0,IF(COUNTIFS(Données_nettoyées!$O$1:$O$500,$B58,INDIRECT($A$1&amp;AG$1),"&gt;0")&gt;2,INDIRECT($A$1&amp;AG$1))))),"MC"))</f>
        <v/>
      </c>
    </row>
    <row r="59" spans="1:35" x14ac:dyDescent="0.35">
      <c r="A59" s="4" t="s">
        <v>81</v>
      </c>
      <c r="B59" s="4" t="s">
        <v>86</v>
      </c>
      <c r="C59" s="4" t="s">
        <v>68</v>
      </c>
      <c r="E59" s="7" t="str" cm="1">
        <f t="array" aca="1" ref="E59" ca="1">IF(ISERROR(ABS(E57)),"",IFERROR(MAX(IF(Données_nettoyées!$O$1:$O$500=$B59,IF(INDIRECT($A$1&amp;E$1)&gt;0,IF(COUNTIFS(Données_nettoyées!$O$1:$O$500,$B59,INDIRECT($A$1&amp;E$1),"&gt;0")&gt;2,INDIRECT($A$1&amp;E$1))))),"MC"))</f>
        <v/>
      </c>
      <c r="F59" s="7" t="str" cm="1">
        <f t="array" aca="1" ref="F59" ca="1">IF(ISERROR(ABS(F57)),"",IFERROR(MAX(IF(Données_nettoyées!$O$1:$O$500=$B59,IF(INDIRECT($A$1&amp;F$1)&gt;0,IF(COUNTIFS(Données_nettoyées!$O$1:$O$500,$B59,INDIRECT($A$1&amp;F$1),"&gt;0")&gt;2,INDIRECT($A$1&amp;F$1))))),"MC"))</f>
        <v/>
      </c>
      <c r="G59" s="7" t="str" cm="1">
        <f t="array" aca="1" ref="G59" ca="1">IF(ISERROR(ABS(G57)),"",IFERROR(MAX(IF(Données_nettoyées!$O$1:$O$500=$B59,IF(INDIRECT($A$1&amp;G$1)&gt;0,IF(COUNTIFS(Données_nettoyées!$O$1:$O$500,$B59,INDIRECT($A$1&amp;G$1),"&gt;0")&gt;2,INDIRECT($A$1&amp;G$1))))),"MC"))</f>
        <v/>
      </c>
      <c r="H59" s="7" cm="1">
        <f t="array" aca="1" ref="H59" ca="1">IF(ISERROR(ABS(H57)),"",IFERROR(MAX(IF(Données_nettoyées!$O$1:$O$500=$B59,IF(INDIRECT($A$1&amp;H$1)&gt;0,IF(COUNTIFS(Données_nettoyées!$O$1:$O$500,$B59,INDIRECT($A$1&amp;H$1),"&gt;0")&gt;2,INDIRECT($A$1&amp;H$1))))),"MC"))</f>
        <v>350</v>
      </c>
      <c r="I59" s="7" cm="1">
        <f t="array" aca="1" ref="I59" ca="1">IF(ISERROR(ABS(I57)),"",IFERROR(MAX(IF(Données_nettoyées!$O$1:$O$500=$B59,IF(INDIRECT($A$1&amp;I$1)&gt;0,IF(COUNTIFS(Données_nettoyées!$O$1:$O$500,$B59,INDIRECT($A$1&amp;I$1),"&gt;0")&gt;2,INDIRECT($A$1&amp;I$1))))),"MC"))</f>
        <v>300</v>
      </c>
      <c r="J59" s="7" cm="1">
        <f t="array" aca="1" ref="J59" ca="1">IF(ISERROR(ABS(J57)),"",IFERROR(MAX(IF(Données_nettoyées!$O$1:$O$500=$B59,IF(INDIRECT($A$1&amp;J$1)&gt;0,IF(COUNTIFS(Données_nettoyées!$O$1:$O$500,$B59,INDIRECT($A$1&amp;J$1),"&gt;0")&gt;2,INDIRECT($A$1&amp;J$1))))),"MC"))</f>
        <v>4000</v>
      </c>
      <c r="K59" s="7" cm="1">
        <f t="array" aca="1" ref="K59" ca="1">IF(ISERROR(ABS(K57)),"",IFERROR(MAX(IF(Données_nettoyées!$O$1:$O$500=$B59,IF(INDIRECT($A$1&amp;K$1)&gt;0,IF(COUNTIFS(Données_nettoyées!$O$1:$O$500,$B59,INDIRECT($A$1&amp;K$1),"&gt;0")&gt;2,INDIRECT($A$1&amp;K$1))))),"MC"))</f>
        <v>7500</v>
      </c>
      <c r="L59" s="7" t="str" cm="1">
        <f t="array" aca="1" ref="L59" ca="1">IF(ISERROR(ABS(L57)),"",IFERROR(MAX(IF(Données_nettoyées!$O$1:$O$500=$B59,IF(INDIRECT($A$1&amp;L$1)&gt;0,IF(COUNTIFS(Données_nettoyées!$O$1:$O$500,$B59,INDIRECT($A$1&amp;L$1),"&gt;0")&gt;2,INDIRECT($A$1&amp;L$1))))),"MC"))</f>
        <v/>
      </c>
      <c r="M59" s="7" t="str" cm="1">
        <f t="array" aca="1" ref="M59" ca="1">IF(ISERROR(ABS(M57)),"",IFERROR(MAX(IF(Données_nettoyées!$O$1:$O$500=$B59,IF(INDIRECT($A$1&amp;M$1)&gt;0,IF(COUNTIFS(Données_nettoyées!$O$1:$O$500,$B59,INDIRECT($A$1&amp;M$1),"&gt;0")&gt;2,INDIRECT($A$1&amp;M$1))))),"MC"))</f>
        <v/>
      </c>
      <c r="N59" s="7" t="str" cm="1">
        <f t="array" aca="1" ref="N59" ca="1">IF(ISERROR(ABS(N57)),"",IFERROR(MAX(IF(Données_nettoyées!$O$1:$O$500=$B59,IF(INDIRECT($A$1&amp;N$1)&gt;0,IF(COUNTIFS(Données_nettoyées!$O$1:$O$500,$B59,INDIRECT($A$1&amp;N$1),"&gt;0")&gt;2,INDIRECT($A$1&amp;N$1))))),"MC"))</f>
        <v/>
      </c>
      <c r="O59" s="7" t="str" cm="1">
        <f t="array" aca="1" ref="O59" ca="1">IF(ISERROR(ABS(O57)),"",IFERROR(MAX(IF(Données_nettoyées!$O$1:$O$500=$B59,IF(INDIRECT($A$1&amp;O$1)&gt;0,IF(COUNTIFS(Données_nettoyées!$O$1:$O$500,$B59,INDIRECT($A$1&amp;O$1),"&gt;0")&gt;2,INDIRECT($A$1&amp;O$1))))),"MC"))</f>
        <v/>
      </c>
      <c r="P59" s="7" t="str" cm="1">
        <f t="array" aca="1" ref="P59" ca="1">IF(ISERROR(ABS(P57)),"",IFERROR(MAX(IF(Données_nettoyées!$O$1:$O$500=$B59,IF(INDIRECT($A$1&amp;P$1)&gt;0,IF(COUNTIFS(Données_nettoyées!$O$1:$O$500,$B59,INDIRECT($A$1&amp;P$1),"&gt;0")&gt;2,INDIRECT($A$1&amp;P$1))))),"MC"))</f>
        <v/>
      </c>
      <c r="Q59" s="7" t="str" cm="1">
        <f t="array" aca="1" ref="Q59" ca="1">IF(ISERROR(ABS(Q57)),"",IFERROR(MAX(IF(Données_nettoyées!$O$1:$O$500=$B59,IF(INDIRECT($A$1&amp;Q$1)&gt;0,IF(COUNTIFS(Données_nettoyées!$O$1:$O$500,$B59,INDIRECT($A$1&amp;Q$1),"&gt;0")&gt;2,INDIRECT($A$1&amp;Q$1))))),"MC"))</f>
        <v/>
      </c>
      <c r="R59" s="7" t="str" cm="1">
        <f t="array" aca="1" ref="R59" ca="1">IF(ISERROR(ABS(R57)),"",IFERROR(MAX(IF(Données_nettoyées!$O$1:$O$500=$B59,IF(INDIRECT($A$1&amp;R$1)&gt;0,IF(COUNTIFS(Données_nettoyées!$O$1:$O$500,$B59,INDIRECT($A$1&amp;R$1),"&gt;0")&gt;2,INDIRECT($A$1&amp;R$1))))),"MC"))</f>
        <v/>
      </c>
      <c r="S59" s="7" t="str" cm="1">
        <f t="array" aca="1" ref="S59" ca="1">IF(ISERROR(ABS(S57)),"",IFERROR(MAX(IF(Données_nettoyées!$O$1:$O$500=$B59,IF(INDIRECT($A$1&amp;S$1)&gt;0,IF(COUNTIFS(Données_nettoyées!$O$1:$O$500,$B59,INDIRECT($A$1&amp;S$1),"&gt;0")&gt;2,INDIRECT($A$1&amp;S$1))))),"MC"))</f>
        <v/>
      </c>
      <c r="T59" s="7" t="str" cm="1">
        <f t="array" aca="1" ref="T59" ca="1">IF(ISERROR(ABS(T57)),"",IFERROR(MAX(IF(Données_nettoyées!$O$1:$O$500=$B59,IF(INDIRECT($A$1&amp;T$1)&gt;0,IF(COUNTIFS(Données_nettoyées!$O$1:$O$500,$B59,INDIRECT($A$1&amp;T$1),"&gt;0")&gt;2,INDIRECT($A$1&amp;T$1))))),"MC"))</f>
        <v/>
      </c>
      <c r="U59" s="7" cm="1">
        <f t="array" aca="1" ref="U59" ca="1">IF(ISERROR(ABS(U57)),"",IFERROR(MAX(IF(Données_nettoyées!$O$1:$O$500=$B59,IF(INDIRECT($A$1&amp;U$1)&gt;0,IF(COUNTIFS(Données_nettoyées!$O$1:$O$500,$B59,INDIRECT($A$1&amp;U$1),"&gt;0")&gt;2,INDIRECT($A$1&amp;U$1))))),"MC"))</f>
        <v>500</v>
      </c>
      <c r="V59" s="7" cm="1">
        <f t="array" aca="1" ref="V59" ca="1">IF(ISERROR(ABS(V57)),"",IFERROR(MAX(IF(Données_nettoyées!$O$1:$O$500=$B59,IF(INDIRECT($A$1&amp;V$1)&gt;0,IF(COUNTIFS(Données_nettoyées!$O$1:$O$500,$B59,INDIRECT($A$1&amp;V$1),"&gt;0")&gt;2,INDIRECT($A$1&amp;V$1))))),"MC"))</f>
        <v>125</v>
      </c>
      <c r="W59" s="7" t="str" cm="1">
        <f t="array" aca="1" ref="W59" ca="1">IF(ISERROR(ABS(W57)),"",IFERROR(MAX(IF(Données_nettoyées!$O$1:$O$500=$B59,IF(INDIRECT($A$1&amp;W$1)&gt;0,IF(COUNTIFS(Données_nettoyées!$O$1:$O$500,$B59,INDIRECT($A$1&amp;W$1),"&gt;0")&gt;2,INDIRECT($A$1&amp;W$1))))),"MC"))</f>
        <v/>
      </c>
      <c r="X59" s="7" cm="1">
        <f t="array" aca="1" ref="X59" ca="1">IF(ISERROR(ABS(X57)),"",IFERROR(MAX(IF(Données_nettoyées!$O$1:$O$500=$B59,IF(INDIRECT($A$1&amp;X$1)&gt;0,IF(COUNTIFS(Données_nettoyées!$O$1:$O$500,$B59,INDIRECT($A$1&amp;X$1),"&gt;0")&gt;2,INDIRECT($A$1&amp;X$1))))),"MC"))</f>
        <v>1000</v>
      </c>
      <c r="Y59" s="7" cm="1">
        <f t="array" aca="1" ref="Y59" ca="1">IF(ISERROR(ABS(Y57)),"",IFERROR(MAX(IF(Données_nettoyées!$O$1:$O$500=$B59,IF(INDIRECT($A$1&amp;Y$1)&gt;0,IF(COUNTIFS(Données_nettoyées!$O$1:$O$500,$B59,INDIRECT($A$1&amp;Y$1),"&gt;0")&gt;2,INDIRECT($A$1&amp;Y$1))))),"MC"))</f>
        <v>2000</v>
      </c>
      <c r="Z59" s="7" cm="1">
        <f t="array" aca="1" ref="Z59" ca="1">IF(ISERROR(ABS(Z57)),"",IFERROR(MAX(IF(Données_nettoyées!$O$1:$O$500=$B59,IF(INDIRECT($A$1&amp;Z$1)&gt;0,IF(COUNTIFS(Données_nettoyées!$O$1:$O$500,$B59,INDIRECT($A$1&amp;Z$1),"&gt;0")&gt;2,INDIRECT($A$1&amp;Z$1))))),"MC"))</f>
        <v>2000</v>
      </c>
      <c r="AA59" s="7" cm="1">
        <f t="array" aca="1" ref="AA59" ca="1">IF(ISERROR(ABS(AA57)),"",IFERROR(MAX(IF(Données_nettoyées!$O$1:$O$500=$B59,IF(INDIRECT($A$1&amp;AA$1)&gt;0,IF(COUNTIFS(Données_nettoyées!$O$1:$O$500,$B59,INDIRECT($A$1&amp;AA$1),"&gt;0")&gt;2,INDIRECT($A$1&amp;AA$1))))),"MC"))</f>
        <v>3500</v>
      </c>
      <c r="AB59" s="7" cm="1">
        <f t="array" aca="1" ref="AB59" ca="1">IF(ISERROR(ABS(AB57)),"",IFERROR(MAX(IF(Données_nettoyées!$O$1:$O$500=$B59,IF(INDIRECT($A$1&amp;AB$1)&gt;0,IF(COUNTIFS(Données_nettoyées!$O$1:$O$500,$B59,INDIRECT($A$1&amp;AB$1),"&gt;0")&gt;2,INDIRECT($A$1&amp;AB$1))))),"MC"))</f>
        <v>2000</v>
      </c>
      <c r="AC59" s="7" t="str" cm="1">
        <f t="array" aca="1" ref="AC59" ca="1">IF(ISERROR(ABS(AC57)),"",IFERROR(MAX(IF(Données_nettoyées!$O$1:$O$500=$B59,IF(INDIRECT($A$1&amp;AC$1)&gt;0,IF(COUNTIFS(Données_nettoyées!$O$1:$O$500,$B59,INDIRECT($A$1&amp;AC$1),"&gt;0")&gt;2,INDIRECT($A$1&amp;AC$1))))),"MC"))</f>
        <v/>
      </c>
      <c r="AD59" s="7" cm="1">
        <f t="array" aca="1" ref="AD59" ca="1">IF(ISERROR(ABS(AD57)),"",IFERROR(MAX(IF(Données_nettoyées!$O$1:$O$500=$B59,IF(INDIRECT($A$1&amp;AD$1)&gt;0,IF(COUNTIFS(Données_nettoyées!$O$1:$O$500,$B59,INDIRECT($A$1&amp;AD$1),"&gt;0")&gt;2,INDIRECT($A$1&amp;AD$1))))),"MC"))</f>
        <v>2000</v>
      </c>
      <c r="AE59" s="7" cm="1">
        <f t="array" aca="1" ref="AE59" ca="1">IF(ISERROR(ABS(AE57)),"",IFERROR(MAX(IF(Données_nettoyées!$O$1:$O$500=$B59,IF(INDIRECT($A$1&amp;AE$1)&gt;0,IF(COUNTIFS(Données_nettoyées!$O$1:$O$500,$B59,INDIRECT($A$1&amp;AE$1),"&gt;0")&gt;2,INDIRECT($A$1&amp;AE$1))))),"MC"))</f>
        <v>1000</v>
      </c>
      <c r="AF59" s="7" cm="1">
        <f t="array" aca="1" ref="AF59" ca="1">IF(ISERROR(ABS(AF57)),"",IFERROR(MAX(IF(Données_nettoyées!$O$1:$O$500=$B59,IF(INDIRECT($A$1&amp;AF$1)&gt;0,IF(COUNTIFS(Données_nettoyées!$O$1:$O$500,$B59,INDIRECT($A$1&amp;AF$1),"&gt;0")&gt;2,INDIRECT($A$1&amp;AF$1))))),"MC"))</f>
        <v>250</v>
      </c>
      <c r="AG59" s="7" t="str" cm="1">
        <f t="array" aca="1" ref="AG59" ca="1">IF(ISERROR(ABS(AG57)),"",IFERROR(MAX(IF(Données_nettoyées!$O$1:$O$500=$B59,IF(INDIRECT($A$1&amp;AG$1)&gt;0,IF(COUNTIFS(Données_nettoyées!$O$1:$O$500,$B59,INDIRECT($A$1&amp;AG$1),"&gt;0")&gt;2,INDIRECT($A$1&amp;AG$1))))),"MC"))</f>
        <v/>
      </c>
    </row>
    <row r="60" spans="1:35" x14ac:dyDescent="0.35">
      <c r="C60" s="38" t="s">
        <v>145</v>
      </c>
      <c r="E60" s="7" t="str">
        <f t="shared" ref="E60:AG60" ca="1" si="8">IFERROR(IF((E59-E58)/E58&gt;=40%,"!!",""),"")</f>
        <v/>
      </c>
      <c r="F60" s="7" t="str">
        <f t="shared" ca="1" si="8"/>
        <v/>
      </c>
      <c r="G60" s="7" t="str">
        <f t="shared" ca="1" si="8"/>
        <v/>
      </c>
      <c r="H60" s="7" t="str">
        <f t="shared" ca="1" si="8"/>
        <v/>
      </c>
      <c r="I60" s="7" t="str">
        <f t="shared" ca="1" si="8"/>
        <v/>
      </c>
      <c r="J60" s="7" t="str">
        <f t="shared" ca="1" si="8"/>
        <v/>
      </c>
      <c r="K60" s="7" t="str">
        <f t="shared" ca="1" si="8"/>
        <v/>
      </c>
      <c r="L60" s="7" t="str">
        <f t="shared" ca="1" si="8"/>
        <v/>
      </c>
      <c r="M60" s="7" t="str">
        <f t="shared" ca="1" si="8"/>
        <v/>
      </c>
      <c r="N60" s="7" t="str">
        <f t="shared" ca="1" si="8"/>
        <v/>
      </c>
      <c r="O60" s="7" t="str">
        <f t="shared" ca="1" si="8"/>
        <v/>
      </c>
      <c r="P60" s="7" t="str">
        <f t="shared" ca="1" si="8"/>
        <v/>
      </c>
      <c r="Q60" s="7" t="str">
        <f t="shared" ca="1" si="8"/>
        <v/>
      </c>
      <c r="R60" s="7" t="str">
        <f t="shared" ca="1" si="8"/>
        <v/>
      </c>
      <c r="S60" s="7" t="str">
        <f t="shared" ca="1" si="8"/>
        <v/>
      </c>
      <c r="T60" s="7" t="str">
        <f t="shared" ca="1" si="8"/>
        <v/>
      </c>
      <c r="U60" s="7" t="str">
        <f t="shared" ca="1" si="8"/>
        <v/>
      </c>
      <c r="V60" s="7" t="str">
        <f t="shared" ca="1" si="8"/>
        <v/>
      </c>
      <c r="W60" s="7" t="str">
        <f t="shared" ca="1" si="8"/>
        <v/>
      </c>
      <c r="X60" s="7" t="str">
        <f t="shared" ca="1" si="8"/>
        <v/>
      </c>
      <c r="Y60" s="7" t="str">
        <f t="shared" ca="1" si="8"/>
        <v/>
      </c>
      <c r="Z60" s="7" t="str">
        <f t="shared" ca="1" si="8"/>
        <v/>
      </c>
      <c r="AA60" s="7" t="str">
        <f t="shared" ca="1" si="8"/>
        <v/>
      </c>
      <c r="AB60" s="7" t="str">
        <f t="shared" ca="1" si="8"/>
        <v/>
      </c>
      <c r="AC60" s="7" t="str">
        <f t="shared" ca="1" si="8"/>
        <v/>
      </c>
      <c r="AD60" s="7" t="str">
        <f t="shared" ca="1" si="8"/>
        <v/>
      </c>
      <c r="AE60" s="7" t="str">
        <f t="shared" ca="1" si="8"/>
        <v/>
      </c>
      <c r="AF60" s="7" t="str">
        <f t="shared" ca="1" si="8"/>
        <v/>
      </c>
      <c r="AG60" s="7" t="str">
        <f t="shared" ca="1" si="8"/>
        <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tr">
        <f>IF(COUNTIF(Données_nettoyées!$O$1:$O$500,$B63)&gt;0,"OUI","NON")</f>
        <v>OUI</v>
      </c>
      <c r="E63" s="7" cm="1">
        <f t="array" aca="1" ref="E63" ca="1">IF($D63="NON","-",IFERROR(MEDIAN(IF(Données_nettoyées!$O$1:$O$500=$B63,IF(INDIRECT($A$1&amp;E$1)&gt;0,IF(COUNTIFS(Données_nettoyées!$O$1:$O$500,$B63,INDIRECT($A$1&amp;E$1),"&gt;0")&gt;2,INDIRECT($A$1&amp;E$1))))),"MC"))</f>
        <v>1000</v>
      </c>
      <c r="F63" s="7" cm="1">
        <f t="array" aca="1" ref="F63" ca="1">IF($D63="NON","-",IFERROR(MEDIAN(IF(Données_nettoyées!$O$1:$O$500=$B63,IF(INDIRECT($A$1&amp;F$1)&gt;0,IF(COUNTIFS(Données_nettoyées!$O$1:$O$500,$B63,INDIRECT($A$1&amp;F$1),"&gt;0")&gt;2,INDIRECT($A$1&amp;F$1))))),"MC"))</f>
        <v>2000</v>
      </c>
      <c r="G63" s="7" cm="1">
        <f t="array" aca="1" ref="G63" ca="1">IF($D63="NON","-",IFERROR(MEDIAN(IF(Données_nettoyées!$O$1:$O$500=$B63,IF(INDIRECT($A$1&amp;G$1)&gt;0,IF(COUNTIFS(Données_nettoyées!$O$1:$O$500,$B63,INDIRECT($A$1&amp;G$1),"&gt;0")&gt;2,INDIRECT($A$1&amp;G$1))))),"MC"))</f>
        <v>2500</v>
      </c>
      <c r="H63" s="7" cm="1">
        <f t="array" aca="1" ref="H63" ca="1">IF($D63="NON","-",IFERROR(MEDIAN(IF(Données_nettoyées!$O$1:$O$500=$B63,IF(INDIRECT($A$1&amp;H$1)&gt;0,IF(COUNTIFS(Données_nettoyées!$O$1:$O$500,$B63,INDIRECT($A$1&amp;H$1),"&gt;0")&gt;2,INDIRECT($A$1&amp;H$1))))),"MC"))</f>
        <v>300</v>
      </c>
      <c r="I63" s="7" cm="1">
        <f t="array" aca="1" ref="I63" ca="1">IF($D63="NON","-",IFERROR(MEDIAN(IF(Données_nettoyées!$O$1:$O$500=$B63,IF(INDIRECT($A$1&amp;I$1)&gt;0,IF(COUNTIFS(Données_nettoyées!$O$1:$O$500,$B63,INDIRECT($A$1&amp;I$1),"&gt;0")&gt;2,INDIRECT($A$1&amp;I$1))))),"MC"))</f>
        <v>200</v>
      </c>
      <c r="J63" s="7" cm="1">
        <f t="array" aca="1" ref="J63" ca="1">IF($D63="NON","-",IFERROR(MEDIAN(IF(Données_nettoyées!$O$1:$O$500=$B63,IF(INDIRECT($A$1&amp;J$1)&gt;0,IF(COUNTIFS(Données_nettoyées!$O$1:$O$500,$B63,INDIRECT($A$1&amp;J$1),"&gt;0")&gt;2,INDIRECT($A$1&amp;J$1))))),"MC"))</f>
        <v>4500</v>
      </c>
      <c r="K63" s="7" cm="1">
        <f t="array" aca="1" ref="K63" ca="1">IF($D63="NON","-",IFERROR(MEDIAN(IF(Données_nettoyées!$O$1:$O$500=$B63,IF(INDIRECT($A$1&amp;K$1)&gt;0,IF(COUNTIFS(Données_nettoyées!$O$1:$O$500,$B63,INDIRECT($A$1&amp;K$1),"&gt;0")&gt;2,INDIRECT($A$1&amp;K$1))))),"MC"))</f>
        <v>12500</v>
      </c>
      <c r="L63" s="7" cm="1">
        <f t="array" aca="1" ref="L63" ca="1">IF($D63="NON","-",IFERROR(MEDIAN(IF(Données_nettoyées!$O$1:$O$500=$B63,IF(INDIRECT($A$1&amp;L$1)&gt;0,IF(COUNTIFS(Données_nettoyées!$O$1:$O$500,$B63,INDIRECT($A$1&amp;L$1),"&gt;0")&gt;2,INDIRECT($A$1&amp;L$1))))),"MC"))</f>
        <v>1000</v>
      </c>
      <c r="M63" s="7" cm="1">
        <f t="array" aca="1" ref="M63" ca="1">IF($D63="NON","-",IFERROR(MEDIAN(IF(Données_nettoyées!$O$1:$O$500=$B63,IF(INDIRECT($A$1&amp;M$1)&gt;0,IF(COUNTIFS(Données_nettoyées!$O$1:$O$500,$B63,INDIRECT($A$1&amp;M$1),"&gt;0")&gt;2,INDIRECT($A$1&amp;M$1))))),"MC"))</f>
        <v>2000</v>
      </c>
      <c r="N63" s="7" cm="1">
        <f t="array" aca="1" ref="N63" ca="1">IF($D63="NON","-",IFERROR(MEDIAN(IF(Données_nettoyées!$O$1:$O$500=$B63,IF(INDIRECT($A$1&amp;N$1)&gt;0,IF(COUNTIFS(Données_nettoyées!$O$1:$O$500,$B63,INDIRECT($A$1&amp;N$1),"&gt;0")&gt;2,INDIRECT($A$1&amp;N$1))))),"MC"))</f>
        <v>8000</v>
      </c>
      <c r="O63" s="7" cm="1">
        <f t="array" aca="1" ref="O63" ca="1">IF($D63="NON","-",IFERROR(MEDIAN(IF(Données_nettoyées!$O$1:$O$500=$B63,IF(INDIRECT($A$1&amp;O$1)&gt;0,IF(COUNTIFS(Données_nettoyées!$O$1:$O$500,$B63,INDIRECT($A$1&amp;O$1),"&gt;0")&gt;2,INDIRECT($A$1&amp;O$1))))),"MC"))</f>
        <v>100</v>
      </c>
      <c r="P63" s="7" t="str" cm="1">
        <f t="array" aca="1" ref="P63" ca="1">IF($D63="NON","-",IFERROR(MEDIAN(IF(Données_nettoyées!$O$1:$O$500=$B63,IF(INDIRECT($A$1&amp;P$1)&gt;0,IF(COUNTIFS(Données_nettoyées!$O$1:$O$500,$B63,INDIRECT($A$1&amp;P$1),"&gt;0")&gt;2,INDIRECT($A$1&amp;P$1))))),"MC"))</f>
        <v>MC</v>
      </c>
      <c r="Q63" s="7" cm="1">
        <f t="array" aca="1" ref="Q63" ca="1">IF($D63="NON","-",IFERROR(MEDIAN(IF(Données_nettoyées!$O$1:$O$500=$B63,IF(INDIRECT($A$1&amp;Q$1)&gt;0,IF(COUNTIFS(Données_nettoyées!$O$1:$O$500,$B63,INDIRECT($A$1&amp;Q$1),"&gt;0")&gt;2,INDIRECT($A$1&amp;Q$1))))),"MC"))</f>
        <v>25000</v>
      </c>
      <c r="R63" s="7" cm="1">
        <f t="array" aca="1" ref="R63" ca="1">IF($D63="NON","-",IFERROR(MEDIAN(IF(Données_nettoyées!$O$1:$O$500=$B63,IF(INDIRECT($A$1&amp;R$1)&gt;0,IF(COUNTIFS(Données_nettoyées!$O$1:$O$500,$B63,INDIRECT($A$1&amp;R$1),"&gt;0")&gt;2,INDIRECT($A$1&amp;R$1))))),"MC"))</f>
        <v>35000</v>
      </c>
      <c r="S63" s="7" cm="1">
        <f t="array" aca="1" ref="S63" ca="1">IF($D63="NON","-",IFERROR(MEDIAN(IF(Données_nettoyées!$O$1:$O$500=$B63,IF(INDIRECT($A$1&amp;S$1)&gt;0,IF(COUNTIFS(Données_nettoyées!$O$1:$O$500,$B63,INDIRECT($A$1&amp;S$1),"&gt;0")&gt;2,INDIRECT($A$1&amp;S$1))))),"MC"))</f>
        <v>7500</v>
      </c>
      <c r="T63" s="7" cm="1">
        <f t="array" aca="1" ref="T63" ca="1">IF($D63="NON","-",IFERROR(MEDIAN(IF(Données_nettoyées!$O$1:$O$500=$B63,IF(INDIRECT($A$1&amp;T$1)&gt;0,IF(COUNTIFS(Données_nettoyées!$O$1:$O$500,$B63,INDIRECT($A$1&amp;T$1),"&gt;0")&gt;2,INDIRECT($A$1&amp;T$1))))),"MC"))</f>
        <v>5000</v>
      </c>
      <c r="U63" s="7" cm="1">
        <f t="array" aca="1" ref="U63" ca="1">IF($D63="NON","-",IFERROR(MEDIAN(IF(Données_nettoyées!$O$1:$O$500=$B63,IF(INDIRECT($A$1&amp;U$1)&gt;0,IF(COUNTIFS(Données_nettoyées!$O$1:$O$500,$B63,INDIRECT($A$1&amp;U$1),"&gt;0")&gt;2,INDIRECT($A$1&amp;U$1))))),"MC"))</f>
        <v>1500</v>
      </c>
      <c r="V63" s="7" cm="1">
        <f t="array" aca="1" ref="V63" ca="1">IF($D63="NON","-",IFERROR(MEDIAN(IF(Données_nettoyées!$O$1:$O$500=$B63,IF(INDIRECT($A$1&amp;V$1)&gt;0,IF(COUNTIFS(Données_nettoyées!$O$1:$O$500,$B63,INDIRECT($A$1&amp;V$1),"&gt;0")&gt;2,INDIRECT($A$1&amp;V$1))))),"MC"))</f>
        <v>100</v>
      </c>
      <c r="W63" s="7" t="str" cm="1">
        <f t="array" aca="1" ref="W63" ca="1">IF($D63="NON","-",IFERROR(MEDIAN(IF(Données_nettoyées!$O$1:$O$500=$B63,IF(INDIRECT($A$1&amp;W$1)&gt;0,IF(COUNTIFS(Données_nettoyées!$O$1:$O$500,$B63,INDIRECT($A$1&amp;W$1),"&gt;0")&gt;2,INDIRECT($A$1&amp;W$1))))),"MC"))</f>
        <v>MC</v>
      </c>
      <c r="X63" s="7" cm="1">
        <f t="array" aca="1" ref="X63" ca="1">IF($D63="NON","-",IFERROR(MEDIAN(IF(Données_nettoyées!$O$1:$O$500=$B63,IF(INDIRECT($A$1&amp;X$1)&gt;0,IF(COUNTIFS(Données_nettoyées!$O$1:$O$500,$B63,INDIRECT($A$1&amp;X$1),"&gt;0")&gt;2,INDIRECT($A$1&amp;X$1))))),"MC"))</f>
        <v>750</v>
      </c>
      <c r="Y63" s="7" t="str" cm="1">
        <f t="array" aca="1" ref="Y63" ca="1">IF($D63="NON","-",IFERROR(MEDIAN(IF(Données_nettoyées!$O$1:$O$500=$B63,IF(INDIRECT($A$1&amp;Y$1)&gt;0,IF(COUNTIFS(Données_nettoyées!$O$1:$O$500,$B63,INDIRECT($A$1&amp;Y$1),"&gt;0")&gt;2,INDIRECT($A$1&amp;Y$1))))),"MC"))</f>
        <v>MC</v>
      </c>
      <c r="Z63" s="7" cm="1">
        <f t="array" aca="1" ref="Z63" ca="1">IF($D63="NON","-",IFERROR(MEDIAN(IF(Données_nettoyées!$O$1:$O$500=$B63,IF(INDIRECT($A$1&amp;Z$1)&gt;0,IF(COUNTIFS(Données_nettoyées!$O$1:$O$500,$B63,INDIRECT($A$1&amp;Z$1),"&gt;0")&gt;2,INDIRECT($A$1&amp;Z$1))))),"MC"))</f>
        <v>1250</v>
      </c>
      <c r="AA63" s="7" cm="1">
        <f t="array" aca="1" ref="AA63" ca="1">IF($D63="NON","-",IFERROR(MEDIAN(IF(Données_nettoyées!$O$1:$O$500=$B63,IF(INDIRECT($A$1&amp;AA$1)&gt;0,IF(COUNTIFS(Données_nettoyées!$O$1:$O$500,$B63,INDIRECT($A$1&amp;AA$1),"&gt;0")&gt;2,INDIRECT($A$1&amp;AA$1))))),"MC"))</f>
        <v>3500</v>
      </c>
      <c r="AB63" s="7" cm="1">
        <f t="array" aca="1" ref="AB63" ca="1">IF($D63="NON","-",IFERROR(MEDIAN(IF(Données_nettoyées!$O$1:$O$500=$B63,IF(INDIRECT($A$1&amp;AB$1)&gt;0,IF(COUNTIFS(Données_nettoyées!$O$1:$O$500,$B63,INDIRECT($A$1&amp;AB$1),"&gt;0")&gt;2,INDIRECT($A$1&amp;AB$1))))),"MC"))</f>
        <v>2500</v>
      </c>
      <c r="AC63" s="7" cm="1">
        <f t="array" aca="1" ref="AC63" ca="1">IF($D63="NON","-",IFERROR(MEDIAN(IF(Données_nettoyées!$O$1:$O$500=$B63,IF(INDIRECT($A$1&amp;AC$1)&gt;0,IF(COUNTIFS(Données_nettoyées!$O$1:$O$500,$B63,INDIRECT($A$1&amp;AC$1),"&gt;0")&gt;2,INDIRECT($A$1&amp;AC$1))))),"MC"))</f>
        <v>3000</v>
      </c>
      <c r="AD63" s="7" cm="1">
        <f t="array" aca="1" ref="AD63" ca="1">IF($D63="NON","-",IFERROR(MEDIAN(IF(Données_nettoyées!$O$1:$O$500=$B63,IF(INDIRECT($A$1&amp;AD$1)&gt;0,IF(COUNTIFS(Données_nettoyées!$O$1:$O$500,$B63,INDIRECT($A$1&amp;AD$1),"&gt;0")&gt;2,INDIRECT($A$1&amp;AD$1))))),"MC"))</f>
        <v>1000</v>
      </c>
      <c r="AE63" s="7" cm="1">
        <f t="array" aca="1" ref="AE63" ca="1">IF($D63="NON","-",IFERROR(MEDIAN(IF(Données_nettoyées!$O$1:$O$500=$B63,IF(INDIRECT($A$1&amp;AE$1)&gt;0,IF(COUNTIFS(Données_nettoyées!$O$1:$O$500,$B63,INDIRECT($A$1&amp;AE$1),"&gt;0")&gt;2,INDIRECT($A$1&amp;AE$1))))),"MC"))</f>
        <v>3000</v>
      </c>
      <c r="AF63" s="7" cm="1">
        <f t="array" aca="1" ref="AF63" ca="1">IF($D63="NON","-",IFERROR(MEDIAN(IF(Données_nettoyées!$O$1:$O$500=$B63,IF(INDIRECT($A$1&amp;AF$1)&gt;0,IF(COUNTIFS(Données_nettoyées!$O$1:$O$500,$B63,INDIRECT($A$1&amp;AF$1),"&gt;0")&gt;2,INDIRECT($A$1&amp;AF$1))))),"MC"))</f>
        <v>200</v>
      </c>
      <c r="AG63" s="7" cm="1">
        <f t="array" aca="1" ref="AG63" ca="1">IF($D63="NON","-",IFERROR(MEDIAN(IF(Données_nettoyées!$O$1:$O$500=$B63,IF(INDIRECT($A$1&amp;AG$1)&gt;0,IF(COUNTIFS(Données_nettoyées!$O$1:$O$500,$B63,INDIRECT($A$1&amp;AG$1),"&gt;0")&gt;2,INDIRECT($A$1&amp;AG$1))))),"MC"))</f>
        <v>500</v>
      </c>
      <c r="AI63" s="5">
        <f ca="1">COUNTIF(E63:AG63,"MC")+COUNTIF(E63:AG63,"-")</f>
        <v>3</v>
      </c>
    </row>
    <row r="64" spans="1:35" x14ac:dyDescent="0.35">
      <c r="A64" s="4" t="s">
        <v>81</v>
      </c>
      <c r="B64" s="4" t="s">
        <v>88</v>
      </c>
      <c r="C64" s="4" t="s">
        <v>66</v>
      </c>
      <c r="E64" s="7" cm="1">
        <f t="array" aca="1" ref="E64" ca="1">IF(ISERROR(ABS(E63)),"",IFERROR(MIN(IF(Données_nettoyées!$O$1:$O$500=$B64,IF(INDIRECT($A$1&amp;E$1)&gt;0,IF(COUNTIFS(Données_nettoyées!$O$1:$O$500,$B64,INDIRECT($A$1&amp;E$1),"&gt;0")&gt;2,INDIRECT($A$1&amp;E$1))))),"MC"))</f>
        <v>1000</v>
      </c>
      <c r="F64" s="7" cm="1">
        <f t="array" aca="1" ref="F64" ca="1">IF(ISERROR(ABS(F63)),"",IFERROR(MIN(IF(Données_nettoyées!$O$1:$O$500=$B64,IF(INDIRECT($A$1&amp;F$1)&gt;0,IF(COUNTIFS(Données_nettoyées!$O$1:$O$500,$B64,INDIRECT($A$1&amp;F$1),"&gt;0")&gt;2,INDIRECT($A$1&amp;F$1))))),"MC"))</f>
        <v>1500</v>
      </c>
      <c r="G64" s="7" cm="1">
        <f t="array" aca="1" ref="G64" ca="1">IF(ISERROR(ABS(G63)),"",IFERROR(MIN(IF(Données_nettoyées!$O$1:$O$500=$B64,IF(INDIRECT($A$1&amp;G$1)&gt;0,IF(COUNTIFS(Données_nettoyées!$O$1:$O$500,$B64,INDIRECT($A$1&amp;G$1),"&gt;0")&gt;2,INDIRECT($A$1&amp;G$1))))),"MC"))</f>
        <v>1500</v>
      </c>
      <c r="H64" s="7" cm="1">
        <f t="array" aca="1" ref="H64" ca="1">IF(ISERROR(ABS(H63)),"",IFERROR(MIN(IF(Données_nettoyées!$O$1:$O$500=$B64,IF(INDIRECT($A$1&amp;H$1)&gt;0,IF(COUNTIFS(Données_nettoyées!$O$1:$O$500,$B64,INDIRECT($A$1&amp;H$1),"&gt;0")&gt;2,INDIRECT($A$1&amp;H$1))))),"MC"))</f>
        <v>300</v>
      </c>
      <c r="I64" s="7" cm="1">
        <f t="array" aca="1" ref="I64" ca="1">IF(ISERROR(ABS(I63)),"",IFERROR(MIN(IF(Données_nettoyées!$O$1:$O$500=$B64,IF(INDIRECT($A$1&amp;I$1)&gt;0,IF(COUNTIFS(Données_nettoyées!$O$1:$O$500,$B64,INDIRECT($A$1&amp;I$1),"&gt;0")&gt;2,INDIRECT($A$1&amp;I$1))))),"MC"))</f>
        <v>200</v>
      </c>
      <c r="J64" s="7" cm="1">
        <f t="array" aca="1" ref="J64" ca="1">IF(ISERROR(ABS(J63)),"",IFERROR(MIN(IF(Données_nettoyées!$O$1:$O$500=$B64,IF(INDIRECT($A$1&amp;J$1)&gt;0,IF(COUNTIFS(Données_nettoyées!$O$1:$O$500,$B64,INDIRECT($A$1&amp;J$1),"&gt;0")&gt;2,INDIRECT($A$1&amp;J$1))))),"MC"))</f>
        <v>4500</v>
      </c>
      <c r="K64" s="7" cm="1">
        <f t="array" aca="1" ref="K64" ca="1">IF(ISERROR(ABS(K63)),"",IFERROR(MIN(IF(Données_nettoyées!$O$1:$O$500=$B64,IF(INDIRECT($A$1&amp;K$1)&gt;0,IF(COUNTIFS(Données_nettoyées!$O$1:$O$500,$B64,INDIRECT($A$1&amp;K$1),"&gt;0")&gt;2,INDIRECT($A$1&amp;K$1))))),"MC"))</f>
        <v>12000</v>
      </c>
      <c r="L64" s="7" cm="1">
        <f t="array" aca="1" ref="L64" ca="1">IF(ISERROR(ABS(L63)),"",IFERROR(MIN(IF(Données_nettoyées!$O$1:$O$500=$B64,IF(INDIRECT($A$1&amp;L$1)&gt;0,IF(COUNTIFS(Données_nettoyées!$O$1:$O$500,$B64,INDIRECT($A$1&amp;L$1),"&gt;0")&gt;2,INDIRECT($A$1&amp;L$1))))),"MC"))</f>
        <v>1000</v>
      </c>
      <c r="M64" s="7" cm="1">
        <f t="array" aca="1" ref="M64" ca="1">IF(ISERROR(ABS(M63)),"",IFERROR(MIN(IF(Données_nettoyées!$O$1:$O$500=$B64,IF(INDIRECT($A$1&amp;M$1)&gt;0,IF(COUNTIFS(Données_nettoyées!$O$1:$O$500,$B64,INDIRECT($A$1&amp;M$1),"&gt;0")&gt;2,INDIRECT($A$1&amp;M$1))))),"MC"))</f>
        <v>2000</v>
      </c>
      <c r="N64" s="7" cm="1">
        <f t="array" aca="1" ref="N64" ca="1">IF(ISERROR(ABS(N63)),"",IFERROR(MIN(IF(Données_nettoyées!$O$1:$O$500=$B64,IF(INDIRECT($A$1&amp;N$1)&gt;0,IF(COUNTIFS(Données_nettoyées!$O$1:$O$500,$B64,INDIRECT($A$1&amp;N$1),"&gt;0")&gt;2,INDIRECT($A$1&amp;N$1))))),"MC"))</f>
        <v>8000</v>
      </c>
      <c r="O64" s="7" cm="1">
        <f t="array" aca="1" ref="O64" ca="1">IF(ISERROR(ABS(O63)),"",IFERROR(MIN(IF(Données_nettoyées!$O$1:$O$500=$B64,IF(INDIRECT($A$1&amp;O$1)&gt;0,IF(COUNTIFS(Données_nettoyées!$O$1:$O$500,$B64,INDIRECT($A$1&amp;O$1),"&gt;0")&gt;2,INDIRECT($A$1&amp;O$1))))),"MC"))</f>
        <v>100</v>
      </c>
      <c r="P64" s="7" t="str" cm="1">
        <f t="array" aca="1" ref="P64" ca="1">IF(ISERROR(ABS(P63)),"",IFERROR(MIN(IF(Données_nettoyées!$O$1:$O$500=$B64,IF(INDIRECT($A$1&amp;P$1)&gt;0,IF(COUNTIFS(Données_nettoyées!$O$1:$O$500,$B64,INDIRECT($A$1&amp;P$1),"&gt;0")&gt;2,INDIRECT($A$1&amp;P$1))))),"MC"))</f>
        <v/>
      </c>
      <c r="Q64" s="7" cm="1">
        <f t="array" aca="1" ref="Q64" ca="1">IF(ISERROR(ABS(Q63)),"",IFERROR(MIN(IF(Données_nettoyées!$O$1:$O$500=$B64,IF(INDIRECT($A$1&amp;Q$1)&gt;0,IF(COUNTIFS(Données_nettoyées!$O$1:$O$500,$B64,INDIRECT($A$1&amp;Q$1),"&gt;0")&gt;2,INDIRECT($A$1&amp;Q$1))))),"MC"))</f>
        <v>25000</v>
      </c>
      <c r="R64" s="7" cm="1">
        <f t="array" aca="1" ref="R64" ca="1">IF(ISERROR(ABS(R63)),"",IFERROR(MIN(IF(Données_nettoyées!$O$1:$O$500=$B64,IF(INDIRECT($A$1&amp;R$1)&gt;0,IF(COUNTIFS(Données_nettoyées!$O$1:$O$500,$B64,INDIRECT($A$1&amp;R$1),"&gt;0")&gt;2,INDIRECT($A$1&amp;R$1))))),"MC"))</f>
        <v>35000</v>
      </c>
      <c r="S64" s="7" cm="1">
        <f t="array" aca="1" ref="S64" ca="1">IF(ISERROR(ABS(S63)),"",IFERROR(MIN(IF(Données_nettoyées!$O$1:$O$500=$B64,IF(INDIRECT($A$1&amp;S$1)&gt;0,IF(COUNTIFS(Données_nettoyées!$O$1:$O$500,$B64,INDIRECT($A$1&amp;S$1),"&gt;0")&gt;2,INDIRECT($A$1&amp;S$1))))),"MC"))</f>
        <v>7000</v>
      </c>
      <c r="T64" s="7" cm="1">
        <f t="array" aca="1" ref="T64" ca="1">IF(ISERROR(ABS(T63)),"",IFERROR(MIN(IF(Données_nettoyées!$O$1:$O$500=$B64,IF(INDIRECT($A$1&amp;T$1)&gt;0,IF(COUNTIFS(Données_nettoyées!$O$1:$O$500,$B64,INDIRECT($A$1&amp;T$1),"&gt;0")&gt;2,INDIRECT($A$1&amp;T$1))))),"MC"))</f>
        <v>5000</v>
      </c>
      <c r="U64" s="7" cm="1">
        <f t="array" aca="1" ref="U64" ca="1">IF(ISERROR(ABS(U63)),"",IFERROR(MIN(IF(Données_nettoyées!$O$1:$O$500=$B64,IF(INDIRECT($A$1&amp;U$1)&gt;0,IF(COUNTIFS(Données_nettoyées!$O$1:$O$500,$B64,INDIRECT($A$1&amp;U$1),"&gt;0")&gt;2,INDIRECT($A$1&amp;U$1))))),"MC"))</f>
        <v>125</v>
      </c>
      <c r="V64" s="7" cm="1">
        <f t="array" aca="1" ref="V64" ca="1">IF(ISERROR(ABS(V63)),"",IFERROR(MIN(IF(Données_nettoyées!$O$1:$O$500=$B64,IF(INDIRECT($A$1&amp;V$1)&gt;0,IF(COUNTIFS(Données_nettoyées!$O$1:$O$500,$B64,INDIRECT($A$1&amp;V$1),"&gt;0")&gt;2,INDIRECT($A$1&amp;V$1))))),"MC"))</f>
        <v>100</v>
      </c>
      <c r="W64" s="7" t="str" cm="1">
        <f t="array" aca="1" ref="W64" ca="1">IF(ISERROR(ABS(W63)),"",IFERROR(MIN(IF(Données_nettoyées!$O$1:$O$500=$B64,IF(INDIRECT($A$1&amp;W$1)&gt;0,IF(COUNTIFS(Données_nettoyées!$O$1:$O$500,$B64,INDIRECT($A$1&amp;W$1),"&gt;0")&gt;2,INDIRECT($A$1&amp;W$1))))),"MC"))</f>
        <v/>
      </c>
      <c r="X64" s="7" cm="1">
        <f t="array" aca="1" ref="X64" ca="1">IF(ISERROR(ABS(X63)),"",IFERROR(MIN(IF(Données_nettoyées!$O$1:$O$500=$B64,IF(INDIRECT($A$1&amp;X$1)&gt;0,IF(COUNTIFS(Données_nettoyées!$O$1:$O$500,$B64,INDIRECT($A$1&amp;X$1),"&gt;0")&gt;2,INDIRECT($A$1&amp;X$1))))),"MC"))</f>
        <v>750</v>
      </c>
      <c r="Y64" s="7" t="str" cm="1">
        <f t="array" aca="1" ref="Y64" ca="1">IF(ISERROR(ABS(Y63)),"",IFERROR(MIN(IF(Données_nettoyées!$O$1:$O$500=$B64,IF(INDIRECT($A$1&amp;Y$1)&gt;0,IF(COUNTIFS(Données_nettoyées!$O$1:$O$500,$B64,INDIRECT($A$1&amp;Y$1),"&gt;0")&gt;2,INDIRECT($A$1&amp;Y$1))))),"MC"))</f>
        <v/>
      </c>
      <c r="Z64" s="7" cm="1">
        <f t="array" aca="1" ref="Z64" ca="1">IF(ISERROR(ABS(Z63)),"",IFERROR(MIN(IF(Données_nettoyées!$O$1:$O$500=$B64,IF(INDIRECT($A$1&amp;Z$1)&gt;0,IF(COUNTIFS(Données_nettoyées!$O$1:$O$500,$B64,INDIRECT($A$1&amp;Z$1),"&gt;0")&gt;2,INDIRECT($A$1&amp;Z$1))))),"MC"))</f>
        <v>150</v>
      </c>
      <c r="AA64" s="7" cm="1">
        <f t="array" aca="1" ref="AA64" ca="1">IF(ISERROR(ABS(AA63)),"",IFERROR(MIN(IF(Données_nettoyées!$O$1:$O$500=$B64,IF(INDIRECT($A$1&amp;AA$1)&gt;0,IF(COUNTIFS(Données_nettoyées!$O$1:$O$500,$B64,INDIRECT($A$1&amp;AA$1),"&gt;0")&gt;2,INDIRECT($A$1&amp;AA$1))))),"MC"))</f>
        <v>2000</v>
      </c>
      <c r="AB64" s="7" cm="1">
        <f t="array" aca="1" ref="AB64" ca="1">IF(ISERROR(ABS(AB63)),"",IFERROR(MIN(IF(Données_nettoyées!$O$1:$O$500=$B64,IF(INDIRECT($A$1&amp;AB$1)&gt;0,IF(COUNTIFS(Données_nettoyées!$O$1:$O$500,$B64,INDIRECT($A$1&amp;AB$1),"&gt;0")&gt;2,INDIRECT($A$1&amp;AB$1))))),"MC"))</f>
        <v>2000</v>
      </c>
      <c r="AC64" s="7" cm="1">
        <f t="array" aca="1" ref="AC64" ca="1">IF(ISERROR(ABS(AC63)),"",IFERROR(MIN(IF(Données_nettoyées!$O$1:$O$500=$B64,IF(INDIRECT($A$1&amp;AC$1)&gt;0,IF(COUNTIFS(Données_nettoyées!$O$1:$O$500,$B64,INDIRECT($A$1&amp;AC$1),"&gt;0")&gt;2,INDIRECT($A$1&amp;AC$1))))),"MC"))</f>
        <v>2000</v>
      </c>
      <c r="AD64" s="7" cm="1">
        <f t="array" aca="1" ref="AD64" ca="1">IF(ISERROR(ABS(AD63)),"",IFERROR(MIN(IF(Données_nettoyées!$O$1:$O$500=$B64,IF(INDIRECT($A$1&amp;AD$1)&gt;0,IF(COUNTIFS(Données_nettoyées!$O$1:$O$500,$B64,INDIRECT($A$1&amp;AD$1),"&gt;0")&gt;2,INDIRECT($A$1&amp;AD$1))))),"MC"))</f>
        <v>1000</v>
      </c>
      <c r="AE64" s="7" cm="1">
        <f t="array" aca="1" ref="AE64" ca="1">IF(ISERROR(ABS(AE63)),"",IFERROR(MIN(IF(Données_nettoyées!$O$1:$O$500=$B64,IF(INDIRECT($A$1&amp;AE$1)&gt;0,IF(COUNTIFS(Données_nettoyées!$O$1:$O$500,$B64,INDIRECT($A$1&amp;AE$1),"&gt;0")&gt;2,INDIRECT($A$1&amp;AE$1))))),"MC"))</f>
        <v>2250</v>
      </c>
      <c r="AF64" s="7" cm="1">
        <f t="array" aca="1" ref="AF64" ca="1">IF(ISERROR(ABS(AF63)),"",IFERROR(MIN(IF(Données_nettoyées!$O$1:$O$500=$B64,IF(INDIRECT($A$1&amp;AF$1)&gt;0,IF(COUNTIFS(Données_nettoyées!$O$1:$O$500,$B64,INDIRECT($A$1&amp;AF$1),"&gt;0")&gt;2,INDIRECT($A$1&amp;AF$1))))),"MC"))</f>
        <v>200</v>
      </c>
      <c r="AG64" s="7" cm="1">
        <f t="array" aca="1" ref="AG64" ca="1">IF(ISERROR(ABS(AG63)),"",IFERROR(MIN(IF(Données_nettoyées!$O$1:$O$500=$B64,IF(INDIRECT($A$1&amp;AG$1)&gt;0,IF(COUNTIFS(Données_nettoyées!$O$1:$O$500,$B64,INDIRECT($A$1&amp;AG$1),"&gt;0")&gt;2,INDIRECT($A$1&amp;AG$1))))),"MC"))</f>
        <v>500</v>
      </c>
    </row>
    <row r="65" spans="1:35" x14ac:dyDescent="0.35">
      <c r="A65" s="4" t="s">
        <v>81</v>
      </c>
      <c r="B65" s="4" t="s">
        <v>88</v>
      </c>
      <c r="C65" s="4" t="s">
        <v>68</v>
      </c>
      <c r="E65" s="7" cm="1">
        <f t="array" aca="1" ref="E65" ca="1">IF(ISERROR(ABS(E63)),"",IFERROR(MAX(IF(Données_nettoyées!$O$1:$O$500=$B65,IF(INDIRECT($A$1&amp;E$1)&gt;0,IF(COUNTIFS(Données_nettoyées!$O$1:$O$500,$B65,INDIRECT($A$1&amp;E$1),"&gt;0")&gt;2,INDIRECT($A$1&amp;E$1))))),"MC"))</f>
        <v>1200</v>
      </c>
      <c r="F65" s="7" cm="1">
        <f t="array" aca="1" ref="F65" ca="1">IF(ISERROR(ABS(F63)),"",IFERROR(MAX(IF(Données_nettoyées!$O$1:$O$500=$B65,IF(INDIRECT($A$1&amp;F$1)&gt;0,IF(COUNTIFS(Données_nettoyées!$O$1:$O$500,$B65,INDIRECT($A$1&amp;F$1),"&gt;0")&gt;2,INDIRECT($A$1&amp;F$1))))),"MC"))</f>
        <v>3500</v>
      </c>
      <c r="G65" s="7" cm="1">
        <f t="array" aca="1" ref="G65" ca="1">IF(ISERROR(ABS(G63)),"",IFERROR(MAX(IF(Données_nettoyées!$O$1:$O$500=$B65,IF(INDIRECT($A$1&amp;G$1)&gt;0,IF(COUNTIFS(Données_nettoyées!$O$1:$O$500,$B65,INDIRECT($A$1&amp;G$1),"&gt;0")&gt;2,INDIRECT($A$1&amp;G$1))))),"MC"))</f>
        <v>2500</v>
      </c>
      <c r="H65" s="7" cm="1">
        <f t="array" aca="1" ref="H65" ca="1">IF(ISERROR(ABS(H63)),"",IFERROR(MAX(IF(Données_nettoyées!$O$1:$O$500=$B65,IF(INDIRECT($A$1&amp;H$1)&gt;0,IF(COUNTIFS(Données_nettoyées!$O$1:$O$500,$B65,INDIRECT($A$1&amp;H$1),"&gt;0")&gt;2,INDIRECT($A$1&amp;H$1))))),"MC"))</f>
        <v>450</v>
      </c>
      <c r="I65" s="7" cm="1">
        <f t="array" aca="1" ref="I65" ca="1">IF(ISERROR(ABS(I63)),"",IFERROR(MAX(IF(Données_nettoyées!$O$1:$O$500=$B65,IF(INDIRECT($A$1&amp;I$1)&gt;0,IF(COUNTIFS(Données_nettoyées!$O$1:$O$500,$B65,INDIRECT($A$1&amp;I$1),"&gt;0")&gt;2,INDIRECT($A$1&amp;I$1))))),"MC"))</f>
        <v>300</v>
      </c>
      <c r="J65" s="7" cm="1">
        <f t="array" aca="1" ref="J65" ca="1">IF(ISERROR(ABS(J63)),"",IFERROR(MAX(IF(Données_nettoyées!$O$1:$O$500=$B65,IF(INDIRECT($A$1&amp;J$1)&gt;0,IF(COUNTIFS(Données_nettoyées!$O$1:$O$500,$B65,INDIRECT($A$1&amp;J$1),"&gt;0")&gt;2,INDIRECT($A$1&amp;J$1))))),"MC"))</f>
        <v>5000</v>
      </c>
      <c r="K65" s="7" cm="1">
        <f t="array" aca="1" ref="K65" ca="1">IF(ISERROR(ABS(K63)),"",IFERROR(MAX(IF(Données_nettoyées!$O$1:$O$500=$B65,IF(INDIRECT($A$1&amp;K$1)&gt;0,IF(COUNTIFS(Données_nettoyées!$O$1:$O$500,$B65,INDIRECT($A$1&amp;K$1),"&gt;0")&gt;2,INDIRECT($A$1&amp;K$1))))),"MC"))</f>
        <v>12500</v>
      </c>
      <c r="L65" s="7" cm="1">
        <f t="array" aca="1" ref="L65" ca="1">IF(ISERROR(ABS(L63)),"",IFERROR(MAX(IF(Données_nettoyées!$O$1:$O$500=$B65,IF(INDIRECT($A$1&amp;L$1)&gt;0,IF(COUNTIFS(Données_nettoyées!$O$1:$O$500,$B65,INDIRECT($A$1&amp;L$1),"&gt;0")&gt;2,INDIRECT($A$1&amp;L$1))))),"MC"))</f>
        <v>1500</v>
      </c>
      <c r="M65" s="7" cm="1">
        <f t="array" aca="1" ref="M65" ca="1">IF(ISERROR(ABS(M63)),"",IFERROR(MAX(IF(Données_nettoyées!$O$1:$O$500=$B65,IF(INDIRECT($A$1&amp;M$1)&gt;0,IF(COUNTIFS(Données_nettoyées!$O$1:$O$500,$B65,INDIRECT($A$1&amp;M$1),"&gt;0")&gt;2,INDIRECT($A$1&amp;M$1))))),"MC"))</f>
        <v>2500</v>
      </c>
      <c r="N65" s="7" cm="1">
        <f t="array" aca="1" ref="N65" ca="1">IF(ISERROR(ABS(N63)),"",IFERROR(MAX(IF(Données_nettoyées!$O$1:$O$500=$B65,IF(INDIRECT($A$1&amp;N$1)&gt;0,IF(COUNTIFS(Données_nettoyées!$O$1:$O$500,$B65,INDIRECT($A$1&amp;N$1),"&gt;0")&gt;2,INDIRECT($A$1&amp;N$1))))),"MC"))</f>
        <v>9000</v>
      </c>
      <c r="O65" s="7" cm="1">
        <f t="array" aca="1" ref="O65" ca="1">IF(ISERROR(ABS(O63)),"",IFERROR(MAX(IF(Données_nettoyées!$O$1:$O$500=$B65,IF(INDIRECT($A$1&amp;O$1)&gt;0,IF(COUNTIFS(Données_nettoyées!$O$1:$O$500,$B65,INDIRECT($A$1&amp;O$1),"&gt;0")&gt;2,INDIRECT($A$1&amp;O$1))))),"MC"))</f>
        <v>100</v>
      </c>
      <c r="P65" s="7" t="str" cm="1">
        <f t="array" aca="1" ref="P65" ca="1">IF(ISERROR(ABS(P63)),"",IFERROR(MAX(IF(Données_nettoyées!$O$1:$O$500=$B65,IF(INDIRECT($A$1&amp;P$1)&gt;0,IF(COUNTIFS(Données_nettoyées!$O$1:$O$500,$B65,INDIRECT($A$1&amp;P$1),"&gt;0")&gt;2,INDIRECT($A$1&amp;P$1))))),"MC"))</f>
        <v/>
      </c>
      <c r="Q65" s="7" cm="1">
        <f t="array" aca="1" ref="Q65" ca="1">IF(ISERROR(ABS(Q63)),"",IFERROR(MAX(IF(Données_nettoyées!$O$1:$O$500=$B65,IF(INDIRECT($A$1&amp;Q$1)&gt;0,IF(COUNTIFS(Données_nettoyées!$O$1:$O$500,$B65,INDIRECT($A$1&amp;Q$1),"&gt;0")&gt;2,INDIRECT($A$1&amp;Q$1))))),"MC"))</f>
        <v>28500</v>
      </c>
      <c r="R65" s="7" cm="1">
        <f t="array" aca="1" ref="R65" ca="1">IF(ISERROR(ABS(R63)),"",IFERROR(MAX(IF(Données_nettoyées!$O$1:$O$500=$B65,IF(INDIRECT($A$1&amp;R$1)&gt;0,IF(COUNTIFS(Données_nettoyées!$O$1:$O$500,$B65,INDIRECT($A$1&amp;R$1),"&gt;0")&gt;2,INDIRECT($A$1&amp;R$1))))),"MC"))</f>
        <v>37000</v>
      </c>
      <c r="S65" s="7" cm="1">
        <f t="array" aca="1" ref="S65" ca="1">IF(ISERROR(ABS(S63)),"",IFERROR(MAX(IF(Données_nettoyées!$O$1:$O$500=$B65,IF(INDIRECT($A$1&amp;S$1)&gt;0,IF(COUNTIFS(Données_nettoyées!$O$1:$O$500,$B65,INDIRECT($A$1&amp;S$1),"&gt;0")&gt;2,INDIRECT($A$1&amp;S$1))))),"MC"))</f>
        <v>7500</v>
      </c>
      <c r="T65" s="7" cm="1">
        <f t="array" aca="1" ref="T65" ca="1">IF(ISERROR(ABS(T63)),"",IFERROR(MAX(IF(Données_nettoyées!$O$1:$O$500=$B65,IF(INDIRECT($A$1&amp;T$1)&gt;0,IF(COUNTIFS(Données_nettoyées!$O$1:$O$500,$B65,INDIRECT($A$1&amp;T$1),"&gt;0")&gt;2,INDIRECT($A$1&amp;T$1))))),"MC"))</f>
        <v>5500</v>
      </c>
      <c r="U65" s="7" cm="1">
        <f t="array" aca="1" ref="U65" ca="1">IF(ISERROR(ABS(U63)),"",IFERROR(MAX(IF(Données_nettoyées!$O$1:$O$500=$B65,IF(INDIRECT($A$1&amp;U$1)&gt;0,IF(COUNTIFS(Données_nettoyées!$O$1:$O$500,$B65,INDIRECT($A$1&amp;U$1),"&gt;0")&gt;2,INDIRECT($A$1&amp;U$1))))),"MC"))</f>
        <v>1500</v>
      </c>
      <c r="V65" s="7" cm="1">
        <f t="array" aca="1" ref="V65" ca="1">IF(ISERROR(ABS(V63)),"",IFERROR(MAX(IF(Données_nettoyées!$O$1:$O$500=$B65,IF(INDIRECT($A$1&amp;V$1)&gt;0,IF(COUNTIFS(Données_nettoyées!$O$1:$O$500,$B65,INDIRECT($A$1&amp;V$1),"&gt;0")&gt;2,INDIRECT($A$1&amp;V$1))))),"MC"))</f>
        <v>150</v>
      </c>
      <c r="W65" s="7" t="str" cm="1">
        <f t="array" aca="1" ref="W65" ca="1">IF(ISERROR(ABS(W63)),"",IFERROR(MAX(IF(Données_nettoyées!$O$1:$O$500=$B65,IF(INDIRECT($A$1&amp;W$1)&gt;0,IF(COUNTIFS(Données_nettoyées!$O$1:$O$500,$B65,INDIRECT($A$1&amp;W$1),"&gt;0")&gt;2,INDIRECT($A$1&amp;W$1))))),"MC"))</f>
        <v/>
      </c>
      <c r="X65" s="7" cm="1">
        <f t="array" aca="1" ref="X65" ca="1">IF(ISERROR(ABS(X63)),"",IFERROR(MAX(IF(Données_nettoyées!$O$1:$O$500=$B65,IF(INDIRECT($A$1&amp;X$1)&gt;0,IF(COUNTIFS(Données_nettoyées!$O$1:$O$500,$B65,INDIRECT($A$1&amp;X$1),"&gt;0")&gt;2,INDIRECT($A$1&amp;X$1))))),"MC"))</f>
        <v>1750</v>
      </c>
      <c r="Y65" s="7" t="str" cm="1">
        <f t="array" aca="1" ref="Y65" ca="1">IF(ISERROR(ABS(Y63)),"",IFERROR(MAX(IF(Données_nettoyées!$O$1:$O$500=$B65,IF(INDIRECT($A$1&amp;Y$1)&gt;0,IF(COUNTIFS(Données_nettoyées!$O$1:$O$500,$B65,INDIRECT($A$1&amp;Y$1),"&gt;0")&gt;2,INDIRECT($A$1&amp;Y$1))))),"MC"))</f>
        <v/>
      </c>
      <c r="Z65" s="7" cm="1">
        <f t="array" aca="1" ref="Z65" ca="1">IF(ISERROR(ABS(Z63)),"",IFERROR(MAX(IF(Données_nettoyées!$O$1:$O$500=$B65,IF(INDIRECT($A$1&amp;Z$1)&gt;0,IF(COUNTIFS(Données_nettoyées!$O$1:$O$500,$B65,INDIRECT($A$1&amp;Z$1),"&gt;0")&gt;2,INDIRECT($A$1&amp;Z$1))))),"MC"))</f>
        <v>1700</v>
      </c>
      <c r="AA65" s="7" cm="1">
        <f t="array" aca="1" ref="AA65" ca="1">IF(ISERROR(ABS(AA63)),"",IFERROR(MAX(IF(Données_nettoyées!$O$1:$O$500=$B65,IF(INDIRECT($A$1&amp;AA$1)&gt;0,IF(COUNTIFS(Données_nettoyées!$O$1:$O$500,$B65,INDIRECT($A$1&amp;AA$1),"&gt;0")&gt;2,INDIRECT($A$1&amp;AA$1))))),"MC"))</f>
        <v>3500</v>
      </c>
      <c r="AB65" s="7" cm="1">
        <f t="array" aca="1" ref="AB65" ca="1">IF(ISERROR(ABS(AB63)),"",IFERROR(MAX(IF(Données_nettoyées!$O$1:$O$500=$B65,IF(INDIRECT($A$1&amp;AB$1)&gt;0,IF(COUNTIFS(Données_nettoyées!$O$1:$O$500,$B65,INDIRECT($A$1&amp;AB$1),"&gt;0")&gt;2,INDIRECT($A$1&amp;AB$1))))),"MC"))</f>
        <v>2500</v>
      </c>
      <c r="AC65" s="7" cm="1">
        <f t="array" aca="1" ref="AC65" ca="1">IF(ISERROR(ABS(AC63)),"",IFERROR(MAX(IF(Données_nettoyées!$O$1:$O$500=$B65,IF(INDIRECT($A$1&amp;AC$1)&gt;0,IF(COUNTIFS(Données_nettoyées!$O$1:$O$500,$B65,INDIRECT($A$1&amp;AC$1),"&gt;0")&gt;2,INDIRECT($A$1&amp;AC$1))))),"MC"))</f>
        <v>3000</v>
      </c>
      <c r="AD65" s="7" cm="1">
        <f t="array" aca="1" ref="AD65" ca="1">IF(ISERROR(ABS(AD63)),"",IFERROR(MAX(IF(Données_nettoyées!$O$1:$O$500=$B65,IF(INDIRECT($A$1&amp;AD$1)&gt;0,IF(COUNTIFS(Données_nettoyées!$O$1:$O$500,$B65,INDIRECT($A$1&amp;AD$1),"&gt;0")&gt;2,INDIRECT($A$1&amp;AD$1))))),"MC"))</f>
        <v>1500</v>
      </c>
      <c r="AE65" s="7" cm="1">
        <f t="array" aca="1" ref="AE65" ca="1">IF(ISERROR(ABS(AE63)),"",IFERROR(MAX(IF(Données_nettoyées!$O$1:$O$500=$B65,IF(INDIRECT($A$1&amp;AE$1)&gt;0,IF(COUNTIFS(Données_nettoyées!$O$1:$O$500,$B65,INDIRECT($A$1&amp;AE$1),"&gt;0")&gt;2,INDIRECT($A$1&amp;AE$1))))),"MC"))</f>
        <v>3000</v>
      </c>
      <c r="AF65" s="7" cm="1">
        <f t="array" aca="1" ref="AF65" ca="1">IF(ISERROR(ABS(AF63)),"",IFERROR(MAX(IF(Données_nettoyées!$O$1:$O$500=$B65,IF(INDIRECT($A$1&amp;AF$1)&gt;0,IF(COUNTIFS(Données_nettoyées!$O$1:$O$500,$B65,INDIRECT($A$1&amp;AF$1),"&gt;0")&gt;2,INDIRECT($A$1&amp;AF$1))))),"MC"))</f>
        <v>225</v>
      </c>
      <c r="AG65" s="7" cm="1">
        <f t="array" aca="1" ref="AG65" ca="1">IF(ISERROR(ABS(AG63)),"",IFERROR(MAX(IF(Données_nettoyées!$O$1:$O$500=$B65,IF(INDIRECT($A$1&amp;AG$1)&gt;0,IF(COUNTIFS(Données_nettoyées!$O$1:$O$500,$B65,INDIRECT($A$1&amp;AG$1),"&gt;0")&gt;2,INDIRECT($A$1&amp;AG$1))))),"MC"))</f>
        <v>1000</v>
      </c>
    </row>
    <row r="66" spans="1:35" x14ac:dyDescent="0.35">
      <c r="C66" s="38" t="s">
        <v>145</v>
      </c>
      <c r="E66" s="7" t="str">
        <f t="shared" ref="E66:AG66" ca="1" si="9">IFERROR(IF((E65-E64)/E64&gt;=40%,"!!",""),"")</f>
        <v/>
      </c>
      <c r="F66" s="7" t="str">
        <f t="shared" ca="1" si="9"/>
        <v>!!</v>
      </c>
      <c r="G66" s="7" t="str">
        <f t="shared" ca="1" si="9"/>
        <v>!!</v>
      </c>
      <c r="H66" s="7" t="str">
        <f t="shared" ca="1" si="9"/>
        <v>!!</v>
      </c>
      <c r="I66" s="7" t="str">
        <f t="shared" ca="1" si="9"/>
        <v>!!</v>
      </c>
      <c r="J66" s="7" t="str">
        <f t="shared" ca="1" si="9"/>
        <v/>
      </c>
      <c r="K66" s="7" t="str">
        <f t="shared" ca="1" si="9"/>
        <v/>
      </c>
      <c r="L66" s="7" t="str">
        <f t="shared" ca="1" si="9"/>
        <v>!!</v>
      </c>
      <c r="M66" s="7" t="str">
        <f t="shared" ca="1" si="9"/>
        <v/>
      </c>
      <c r="N66" s="7" t="str">
        <f t="shared" ca="1" si="9"/>
        <v/>
      </c>
      <c r="O66" s="7" t="str">
        <f t="shared" ca="1" si="9"/>
        <v/>
      </c>
      <c r="P66" s="7" t="str">
        <f t="shared" ca="1" si="9"/>
        <v/>
      </c>
      <c r="Q66" s="7" t="str">
        <f t="shared" ca="1" si="9"/>
        <v/>
      </c>
      <c r="R66" s="7" t="str">
        <f t="shared" ca="1" si="9"/>
        <v/>
      </c>
      <c r="S66" s="7" t="str">
        <f t="shared" ca="1" si="9"/>
        <v/>
      </c>
      <c r="T66" s="7" t="str">
        <f t="shared" ca="1" si="9"/>
        <v/>
      </c>
      <c r="U66" s="7" t="str">
        <f t="shared" ca="1" si="9"/>
        <v>!!</v>
      </c>
      <c r="V66" s="7" t="str">
        <f t="shared" ca="1" si="9"/>
        <v>!!</v>
      </c>
      <c r="W66" s="7" t="str">
        <f t="shared" ca="1" si="9"/>
        <v/>
      </c>
      <c r="X66" s="7" t="str">
        <f t="shared" ca="1" si="9"/>
        <v>!!</v>
      </c>
      <c r="Y66" s="7" t="str">
        <f t="shared" ca="1" si="9"/>
        <v/>
      </c>
      <c r="Z66" s="7" t="str">
        <f t="shared" ca="1" si="9"/>
        <v>!!</v>
      </c>
      <c r="AA66" s="7" t="str">
        <f t="shared" ca="1" si="9"/>
        <v>!!</v>
      </c>
      <c r="AB66" s="7" t="str">
        <f t="shared" ca="1" si="9"/>
        <v/>
      </c>
      <c r="AC66" s="7" t="str">
        <f t="shared" ca="1" si="9"/>
        <v>!!</v>
      </c>
      <c r="AD66" s="7" t="str">
        <f t="shared" ca="1" si="9"/>
        <v>!!</v>
      </c>
      <c r="AE66" s="7" t="str">
        <f t="shared" ca="1" si="9"/>
        <v/>
      </c>
      <c r="AF66" s="7" t="str">
        <f t="shared" ca="1" si="9"/>
        <v/>
      </c>
      <c r="AG66" s="7" t="str">
        <f t="shared" ca="1" si="9"/>
        <v>!!</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tr">
        <f>IF(COUNTIF(Données_nettoyées!$O$1:$O$500,$B69)&gt;0,"OUI","NON")</f>
        <v>OUI</v>
      </c>
      <c r="E69" s="7" cm="1">
        <f t="array" aca="1" ref="E69" ca="1">IF($D69="NON","-",IFERROR(MEDIAN(IF(Données_nettoyées!$O$1:$O$500=$B69,IF(INDIRECT($A$1&amp;E$1)&gt;0,IF(COUNTIFS(Données_nettoyées!$O$1:$O$500,$B69,INDIRECT($A$1&amp;E$1),"&gt;0")&gt;2,INDIRECT($A$1&amp;E$1))))),"MC"))</f>
        <v>1250</v>
      </c>
      <c r="F69" s="7" t="str" cm="1">
        <f t="array" aca="1" ref="F69" ca="1">IF($D69="NON","-",IFERROR(MEDIAN(IF(Données_nettoyées!$O$1:$O$500=$B69,IF(INDIRECT($A$1&amp;F$1)&gt;0,IF(COUNTIFS(Données_nettoyées!$O$1:$O$500,$B69,INDIRECT($A$1&amp;F$1),"&gt;0")&gt;2,INDIRECT($A$1&amp;F$1))))),"MC"))</f>
        <v>MC</v>
      </c>
      <c r="G69" s="7" t="str" cm="1">
        <f t="array" aca="1" ref="G69" ca="1">IF($D69="NON","-",IFERROR(MEDIAN(IF(Données_nettoyées!$O$1:$O$500=$B69,IF(INDIRECT($A$1&amp;G$1)&gt;0,IF(COUNTIFS(Données_nettoyées!$O$1:$O$500,$B69,INDIRECT($A$1&amp;G$1),"&gt;0")&gt;2,INDIRECT($A$1&amp;G$1))))),"MC"))</f>
        <v>MC</v>
      </c>
      <c r="H69" s="7" cm="1">
        <f t="array" aca="1" ref="H69" ca="1">IF($D69="NON","-",IFERROR(MEDIAN(IF(Données_nettoyées!$O$1:$O$500=$B69,IF(INDIRECT($A$1&amp;H$1)&gt;0,IF(COUNTIFS(Données_nettoyées!$O$1:$O$500,$B69,INDIRECT($A$1&amp;H$1),"&gt;0")&gt;2,INDIRECT($A$1&amp;H$1))))),"MC"))</f>
        <v>600</v>
      </c>
      <c r="I69" s="7" cm="1">
        <f t="array" aca="1" ref="I69" ca="1">IF($D69="NON","-",IFERROR(MEDIAN(IF(Données_nettoyées!$O$1:$O$500=$B69,IF(INDIRECT($A$1&amp;I$1)&gt;0,IF(COUNTIFS(Données_nettoyées!$O$1:$O$500,$B69,INDIRECT($A$1&amp;I$1),"&gt;0")&gt;2,INDIRECT($A$1&amp;I$1))))),"MC"))</f>
        <v>500</v>
      </c>
      <c r="J69" s="7" cm="1">
        <f t="array" aca="1" ref="J69" ca="1">IF($D69="NON","-",IFERROR(MEDIAN(IF(Données_nettoyées!$O$1:$O$500=$B69,IF(INDIRECT($A$1&amp;J$1)&gt;0,IF(COUNTIFS(Données_nettoyées!$O$1:$O$500,$B69,INDIRECT($A$1&amp;J$1),"&gt;0")&gt;2,INDIRECT($A$1&amp;J$1))))),"MC"))</f>
        <v>5000</v>
      </c>
      <c r="K69" s="7" cm="1">
        <f t="array" aca="1" ref="K69" ca="1">IF($D69="NON","-",IFERROR(MEDIAN(IF(Données_nettoyées!$O$1:$O$500=$B69,IF(INDIRECT($A$1&amp;K$1)&gt;0,IF(COUNTIFS(Données_nettoyées!$O$1:$O$500,$B69,INDIRECT($A$1&amp;K$1),"&gt;0")&gt;2,INDIRECT($A$1&amp;K$1))))),"MC"))</f>
        <v>7500</v>
      </c>
      <c r="L69" s="7" t="str" cm="1">
        <f t="array" aca="1" ref="L69" ca="1">IF($D69="NON","-",IFERROR(MEDIAN(IF(Données_nettoyées!$O$1:$O$500=$B69,IF(INDIRECT($A$1&amp;L$1)&gt;0,IF(COUNTIFS(Données_nettoyées!$O$1:$O$500,$B69,INDIRECT($A$1&amp;L$1),"&gt;0")&gt;2,INDIRECT($A$1&amp;L$1))))),"MC"))</f>
        <v>MC</v>
      </c>
      <c r="M69" s="7" cm="1">
        <f t="array" aca="1" ref="M69" ca="1">IF($D69="NON","-",IFERROR(MEDIAN(IF(Données_nettoyées!$O$1:$O$500=$B69,IF(INDIRECT($A$1&amp;M$1)&gt;0,IF(COUNTIFS(Données_nettoyées!$O$1:$O$500,$B69,INDIRECT($A$1&amp;M$1),"&gt;0")&gt;2,INDIRECT($A$1&amp;M$1))))),"MC"))</f>
        <v>5000</v>
      </c>
      <c r="N69" s="7" cm="1">
        <f t="array" aca="1" ref="N69" ca="1">IF($D69="NON","-",IFERROR(MEDIAN(IF(Données_nettoyées!$O$1:$O$500=$B69,IF(INDIRECT($A$1&amp;N$1)&gt;0,IF(COUNTIFS(Données_nettoyées!$O$1:$O$500,$B69,INDIRECT($A$1&amp;N$1),"&gt;0")&gt;2,INDIRECT($A$1&amp;N$1))))),"MC"))</f>
        <v>5000</v>
      </c>
      <c r="O69" s="7" cm="1">
        <f t="array" aca="1" ref="O69" ca="1">IF($D69="NON","-",IFERROR(MEDIAN(IF(Données_nettoyées!$O$1:$O$500=$B69,IF(INDIRECT($A$1&amp;O$1)&gt;0,IF(COUNTIFS(Données_nettoyées!$O$1:$O$500,$B69,INDIRECT($A$1&amp;O$1),"&gt;0")&gt;2,INDIRECT($A$1&amp;O$1))))),"MC"))</f>
        <v>100</v>
      </c>
      <c r="P69" s="7" t="str" cm="1">
        <f t="array" aca="1" ref="P69" ca="1">IF($D69="NON","-",IFERROR(MEDIAN(IF(Données_nettoyées!$O$1:$O$500=$B69,IF(INDIRECT($A$1&amp;P$1)&gt;0,IF(COUNTIFS(Données_nettoyées!$O$1:$O$500,$B69,INDIRECT($A$1&amp;P$1),"&gt;0")&gt;2,INDIRECT($A$1&amp;P$1))))),"MC"))</f>
        <v>MC</v>
      </c>
      <c r="Q69" s="7" t="str" cm="1">
        <f t="array" aca="1" ref="Q69" ca="1">IF($D69="NON","-",IFERROR(MEDIAN(IF(Données_nettoyées!$O$1:$O$500=$B69,IF(INDIRECT($A$1&amp;Q$1)&gt;0,IF(COUNTIFS(Données_nettoyées!$O$1:$O$500,$B69,INDIRECT($A$1&amp;Q$1),"&gt;0")&gt;2,INDIRECT($A$1&amp;Q$1))))),"MC"))</f>
        <v>MC</v>
      </c>
      <c r="R69" s="7" t="str" cm="1">
        <f t="array" aca="1" ref="R69" ca="1">IF($D69="NON","-",IFERROR(MEDIAN(IF(Données_nettoyées!$O$1:$O$500=$B69,IF(INDIRECT($A$1&amp;R$1)&gt;0,IF(COUNTIFS(Données_nettoyées!$O$1:$O$500,$B69,INDIRECT($A$1&amp;R$1),"&gt;0")&gt;2,INDIRECT($A$1&amp;R$1))))),"MC"))</f>
        <v>MC</v>
      </c>
      <c r="S69" s="7" t="str" cm="1">
        <f t="array" aca="1" ref="S69" ca="1">IF($D69="NON","-",IFERROR(MEDIAN(IF(Données_nettoyées!$O$1:$O$500=$B69,IF(INDIRECT($A$1&amp;S$1)&gt;0,IF(COUNTIFS(Données_nettoyées!$O$1:$O$500,$B69,INDIRECT($A$1&amp;S$1),"&gt;0")&gt;2,INDIRECT($A$1&amp;S$1))))),"MC"))</f>
        <v>MC</v>
      </c>
      <c r="T69" s="7" t="str" cm="1">
        <f t="array" aca="1" ref="T69" ca="1">IF($D69="NON","-",IFERROR(MEDIAN(IF(Données_nettoyées!$O$1:$O$500=$B69,IF(INDIRECT($A$1&amp;T$1)&gt;0,IF(COUNTIFS(Données_nettoyées!$O$1:$O$500,$B69,INDIRECT($A$1&amp;T$1),"&gt;0")&gt;2,INDIRECT($A$1&amp;T$1))))),"MC"))</f>
        <v>MC</v>
      </c>
      <c r="U69" s="7" t="str" cm="1">
        <f t="array" aca="1" ref="U69" ca="1">IF($D69="NON","-",IFERROR(MEDIAN(IF(Données_nettoyées!$O$1:$O$500=$B69,IF(INDIRECT($A$1&amp;U$1)&gt;0,IF(COUNTIFS(Données_nettoyées!$O$1:$O$500,$B69,INDIRECT($A$1&amp;U$1),"&gt;0")&gt;2,INDIRECT($A$1&amp;U$1))))),"MC"))</f>
        <v>MC</v>
      </c>
      <c r="V69" s="7" cm="1">
        <f t="array" aca="1" ref="V69" ca="1">IF($D69="NON","-",IFERROR(MEDIAN(IF(Données_nettoyées!$O$1:$O$500=$B69,IF(INDIRECT($A$1&amp;V$1)&gt;0,IF(COUNTIFS(Données_nettoyées!$O$1:$O$500,$B69,INDIRECT($A$1&amp;V$1),"&gt;0")&gt;2,INDIRECT($A$1&amp;V$1))))),"MC"))</f>
        <v>175</v>
      </c>
      <c r="W69" s="7" t="str" cm="1">
        <f t="array" aca="1" ref="W69" ca="1">IF($D69="NON","-",IFERROR(MEDIAN(IF(Données_nettoyées!$O$1:$O$500=$B69,IF(INDIRECT($A$1&amp;W$1)&gt;0,IF(COUNTIFS(Données_nettoyées!$O$1:$O$500,$B69,INDIRECT($A$1&amp;W$1),"&gt;0")&gt;2,INDIRECT($A$1&amp;W$1))))),"MC"))</f>
        <v>MC</v>
      </c>
      <c r="X69" s="7" t="str" cm="1">
        <f t="array" aca="1" ref="X69" ca="1">IF($D69="NON","-",IFERROR(MEDIAN(IF(Données_nettoyées!$O$1:$O$500=$B69,IF(INDIRECT($A$1&amp;X$1)&gt;0,IF(COUNTIFS(Données_nettoyées!$O$1:$O$500,$B69,INDIRECT($A$1&amp;X$1),"&gt;0")&gt;2,INDIRECT($A$1&amp;X$1))))),"MC"))</f>
        <v>MC</v>
      </c>
      <c r="Y69" s="7" t="str" cm="1">
        <f t="array" aca="1" ref="Y69" ca="1">IF($D69="NON","-",IFERROR(MEDIAN(IF(Données_nettoyées!$O$1:$O$500=$B69,IF(INDIRECT($A$1&amp;Y$1)&gt;0,IF(COUNTIFS(Données_nettoyées!$O$1:$O$500,$B69,INDIRECT($A$1&amp;Y$1),"&gt;0")&gt;2,INDIRECT($A$1&amp;Y$1))))),"MC"))</f>
        <v>MC</v>
      </c>
      <c r="Z69" s="7" cm="1">
        <f t="array" aca="1" ref="Z69" ca="1">IF($D69="NON","-",IFERROR(MEDIAN(IF(Données_nettoyées!$O$1:$O$500=$B69,IF(INDIRECT($A$1&amp;Z$1)&gt;0,IF(COUNTIFS(Données_nettoyées!$O$1:$O$500,$B69,INDIRECT($A$1&amp;Z$1),"&gt;0")&gt;2,INDIRECT($A$1&amp;Z$1))))),"MC"))</f>
        <v>2000</v>
      </c>
      <c r="AA69" s="7" cm="1">
        <f t="array" aca="1" ref="AA69" ca="1">IF($D69="NON","-",IFERROR(MEDIAN(IF(Données_nettoyées!$O$1:$O$500=$B69,IF(INDIRECT($A$1&amp;AA$1)&gt;0,IF(COUNTIFS(Données_nettoyées!$O$1:$O$500,$B69,INDIRECT($A$1&amp;AA$1),"&gt;0")&gt;2,INDIRECT($A$1&amp;AA$1))))),"MC"))</f>
        <v>3000</v>
      </c>
      <c r="AB69" s="7" cm="1">
        <f t="array" aca="1" ref="AB69" ca="1">IF($D69="NON","-",IFERROR(MEDIAN(IF(Données_nettoyées!$O$1:$O$500=$B69,IF(INDIRECT($A$1&amp;AB$1)&gt;0,IF(COUNTIFS(Données_nettoyées!$O$1:$O$500,$B69,INDIRECT($A$1&amp;AB$1),"&gt;0")&gt;2,INDIRECT($A$1&amp;AB$1))))),"MC"))</f>
        <v>2000</v>
      </c>
      <c r="AC69" s="7" cm="1">
        <f t="array" aca="1" ref="AC69" ca="1">IF($D69="NON","-",IFERROR(MEDIAN(IF(Données_nettoyées!$O$1:$O$500=$B69,IF(INDIRECT($A$1&amp;AC$1)&gt;0,IF(COUNTIFS(Données_nettoyées!$O$1:$O$500,$B69,INDIRECT($A$1&amp;AC$1),"&gt;0")&gt;2,INDIRECT($A$1&amp;AC$1))))),"MC"))</f>
        <v>2000</v>
      </c>
      <c r="AD69" s="7" cm="1">
        <f t="array" aca="1" ref="AD69" ca="1">IF($D69="NON","-",IFERROR(MEDIAN(IF(Données_nettoyées!$O$1:$O$500=$B69,IF(INDIRECT($A$1&amp;AD$1)&gt;0,IF(COUNTIFS(Données_nettoyées!$O$1:$O$500,$B69,INDIRECT($A$1&amp;AD$1),"&gt;0")&gt;2,INDIRECT($A$1&amp;AD$1))))),"MC"))</f>
        <v>1500</v>
      </c>
      <c r="AE69" s="7" t="str" cm="1">
        <f t="array" aca="1" ref="AE69" ca="1">IF($D69="NON","-",IFERROR(MEDIAN(IF(Données_nettoyées!$O$1:$O$500=$B69,IF(INDIRECT($A$1&amp;AE$1)&gt;0,IF(COUNTIFS(Données_nettoyées!$O$1:$O$500,$B69,INDIRECT($A$1&amp;AE$1),"&gt;0")&gt;2,INDIRECT($A$1&amp;AE$1))))),"MC"))</f>
        <v>MC</v>
      </c>
      <c r="AF69" s="7" cm="1">
        <f t="array" aca="1" ref="AF69" ca="1">IF($D69="NON","-",IFERROR(MEDIAN(IF(Données_nettoyées!$O$1:$O$500=$B69,IF(INDIRECT($A$1&amp;AF$1)&gt;0,IF(COUNTIFS(Données_nettoyées!$O$1:$O$500,$B69,INDIRECT($A$1&amp;AF$1),"&gt;0")&gt;2,INDIRECT($A$1&amp;AF$1))))),"MC"))</f>
        <v>250</v>
      </c>
      <c r="AG69" s="7" t="str" cm="1">
        <f t="array" aca="1" ref="AG69" ca="1">IF($D69="NON","-",IFERROR(MEDIAN(IF(Données_nettoyées!$O$1:$O$500=$B69,IF(INDIRECT($A$1&amp;AG$1)&gt;0,IF(COUNTIFS(Données_nettoyées!$O$1:$O$500,$B69,INDIRECT($A$1&amp;AG$1),"&gt;0")&gt;2,INDIRECT($A$1&amp;AG$1))))),"MC"))</f>
        <v>MC</v>
      </c>
      <c r="AI69" s="5">
        <f ca="1">COUNTIF(E69:AG69,"MC")+COUNTIF(E69:AG69,"-")</f>
        <v>14</v>
      </c>
    </row>
    <row r="70" spans="1:35" x14ac:dyDescent="0.35">
      <c r="A70" s="4" t="s">
        <v>81</v>
      </c>
      <c r="B70" s="4" t="s">
        <v>90</v>
      </c>
      <c r="C70" s="4" t="s">
        <v>66</v>
      </c>
      <c r="E70" s="7" cm="1">
        <f t="array" aca="1" ref="E70" ca="1">IF(ISERROR(ABS(E69)),"",IFERROR(MIN(IF(Données_nettoyées!$O$1:$O$500=$B70,IF(INDIRECT($A$1&amp;E$1)&gt;0,IF(COUNTIFS(Données_nettoyées!$O$1:$O$500,$B70,INDIRECT($A$1&amp;E$1),"&gt;0")&gt;2,INDIRECT($A$1&amp;E$1))))),"MC"))</f>
        <v>1250</v>
      </c>
      <c r="F70" s="7" t="str" cm="1">
        <f t="array" aca="1" ref="F70" ca="1">IF(ISERROR(ABS(F69)),"",IFERROR(MIN(IF(Données_nettoyées!$O$1:$O$500=$B70,IF(INDIRECT($A$1&amp;F$1)&gt;0,IF(COUNTIFS(Données_nettoyées!$O$1:$O$500,$B70,INDIRECT($A$1&amp;F$1),"&gt;0")&gt;2,INDIRECT($A$1&amp;F$1))))),"MC"))</f>
        <v/>
      </c>
      <c r="G70" s="7" t="str" cm="1">
        <f t="array" aca="1" ref="G70" ca="1">IF(ISERROR(ABS(G69)),"",IFERROR(MIN(IF(Données_nettoyées!$O$1:$O$500=$B70,IF(INDIRECT($A$1&amp;G$1)&gt;0,IF(COUNTIFS(Données_nettoyées!$O$1:$O$500,$B70,INDIRECT($A$1&amp;G$1),"&gt;0")&gt;2,INDIRECT($A$1&amp;G$1))))),"MC"))</f>
        <v/>
      </c>
      <c r="H70" s="7" cm="1">
        <f t="array" aca="1" ref="H70" ca="1">IF(ISERROR(ABS(H69)),"",IFERROR(MIN(IF(Données_nettoyées!$O$1:$O$500=$B70,IF(INDIRECT($A$1&amp;H$1)&gt;0,IF(COUNTIFS(Données_nettoyées!$O$1:$O$500,$B70,INDIRECT($A$1&amp;H$1),"&gt;0")&gt;2,INDIRECT($A$1&amp;H$1))))),"MC"))</f>
        <v>600</v>
      </c>
      <c r="I70" s="7" cm="1">
        <f t="array" aca="1" ref="I70" ca="1">IF(ISERROR(ABS(I69)),"",IFERROR(MIN(IF(Données_nettoyées!$O$1:$O$500=$B70,IF(INDIRECT($A$1&amp;I$1)&gt;0,IF(COUNTIFS(Données_nettoyées!$O$1:$O$500,$B70,INDIRECT($A$1&amp;I$1),"&gt;0")&gt;2,INDIRECT($A$1&amp;I$1))))),"MC"))</f>
        <v>400</v>
      </c>
      <c r="J70" s="7" cm="1">
        <f t="array" aca="1" ref="J70" ca="1">IF(ISERROR(ABS(J69)),"",IFERROR(MIN(IF(Données_nettoyées!$O$1:$O$500=$B70,IF(INDIRECT($A$1&amp;J$1)&gt;0,IF(COUNTIFS(Données_nettoyées!$O$1:$O$500,$B70,INDIRECT($A$1&amp;J$1),"&gt;0")&gt;2,INDIRECT($A$1&amp;J$1))))),"MC"))</f>
        <v>5000</v>
      </c>
      <c r="K70" s="7" cm="1">
        <f t="array" aca="1" ref="K70" ca="1">IF(ISERROR(ABS(K69)),"",IFERROR(MIN(IF(Données_nettoyées!$O$1:$O$500=$B70,IF(INDIRECT($A$1&amp;K$1)&gt;0,IF(COUNTIFS(Données_nettoyées!$O$1:$O$500,$B70,INDIRECT($A$1&amp;K$1),"&gt;0")&gt;2,INDIRECT($A$1&amp;K$1))))),"MC"))</f>
        <v>7000</v>
      </c>
      <c r="L70" s="7" t="str" cm="1">
        <f t="array" aca="1" ref="L70" ca="1">IF(ISERROR(ABS(L69)),"",IFERROR(MIN(IF(Données_nettoyées!$O$1:$O$500=$B70,IF(INDIRECT($A$1&amp;L$1)&gt;0,IF(COUNTIFS(Données_nettoyées!$O$1:$O$500,$B70,INDIRECT($A$1&amp;L$1),"&gt;0")&gt;2,INDIRECT($A$1&amp;L$1))))),"MC"))</f>
        <v/>
      </c>
      <c r="M70" s="7" cm="1">
        <f t="array" aca="1" ref="M70" ca="1">IF(ISERROR(ABS(M69)),"",IFERROR(MIN(IF(Données_nettoyées!$O$1:$O$500=$B70,IF(INDIRECT($A$1&amp;M$1)&gt;0,IF(COUNTIFS(Données_nettoyées!$O$1:$O$500,$B70,INDIRECT($A$1&amp;M$1),"&gt;0")&gt;2,INDIRECT($A$1&amp;M$1))))),"MC"))</f>
        <v>5000</v>
      </c>
      <c r="N70" s="7" cm="1">
        <f t="array" aca="1" ref="N70" ca="1">IF(ISERROR(ABS(N69)),"",IFERROR(MIN(IF(Données_nettoyées!$O$1:$O$500=$B70,IF(INDIRECT($A$1&amp;N$1)&gt;0,IF(COUNTIFS(Données_nettoyées!$O$1:$O$500,$B70,INDIRECT($A$1&amp;N$1),"&gt;0")&gt;2,INDIRECT($A$1&amp;N$1))))),"MC"))</f>
        <v>4500</v>
      </c>
      <c r="O70" s="7" cm="1">
        <f t="array" aca="1" ref="O70" ca="1">IF(ISERROR(ABS(O69)),"",IFERROR(MIN(IF(Données_nettoyées!$O$1:$O$500=$B70,IF(INDIRECT($A$1&amp;O$1)&gt;0,IF(COUNTIFS(Données_nettoyées!$O$1:$O$500,$B70,INDIRECT($A$1&amp;O$1),"&gt;0")&gt;2,INDIRECT($A$1&amp;O$1))))),"MC"))</f>
        <v>100</v>
      </c>
      <c r="P70" s="7" t="str" cm="1">
        <f t="array" aca="1" ref="P70" ca="1">IF(ISERROR(ABS(P69)),"",IFERROR(MIN(IF(Données_nettoyées!$O$1:$O$500=$B70,IF(INDIRECT($A$1&amp;P$1)&gt;0,IF(COUNTIFS(Données_nettoyées!$O$1:$O$500,$B70,INDIRECT($A$1&amp;P$1),"&gt;0")&gt;2,INDIRECT($A$1&amp;P$1))))),"MC"))</f>
        <v/>
      </c>
      <c r="Q70" s="7" t="str" cm="1">
        <f t="array" aca="1" ref="Q70" ca="1">IF(ISERROR(ABS(Q69)),"",IFERROR(MIN(IF(Données_nettoyées!$O$1:$O$500=$B70,IF(INDIRECT($A$1&amp;Q$1)&gt;0,IF(COUNTIFS(Données_nettoyées!$O$1:$O$500,$B70,INDIRECT($A$1&amp;Q$1),"&gt;0")&gt;2,INDIRECT($A$1&amp;Q$1))))),"MC"))</f>
        <v/>
      </c>
      <c r="R70" s="7" t="str" cm="1">
        <f t="array" aca="1" ref="R70" ca="1">IF(ISERROR(ABS(R69)),"",IFERROR(MIN(IF(Données_nettoyées!$O$1:$O$500=$B70,IF(INDIRECT($A$1&amp;R$1)&gt;0,IF(COUNTIFS(Données_nettoyées!$O$1:$O$500,$B70,INDIRECT($A$1&amp;R$1),"&gt;0")&gt;2,INDIRECT($A$1&amp;R$1))))),"MC"))</f>
        <v/>
      </c>
      <c r="S70" s="7" t="str" cm="1">
        <f t="array" aca="1" ref="S70" ca="1">IF(ISERROR(ABS(S69)),"",IFERROR(MIN(IF(Données_nettoyées!$O$1:$O$500=$B70,IF(INDIRECT($A$1&amp;S$1)&gt;0,IF(COUNTIFS(Données_nettoyées!$O$1:$O$500,$B70,INDIRECT($A$1&amp;S$1),"&gt;0")&gt;2,INDIRECT($A$1&amp;S$1))))),"MC"))</f>
        <v/>
      </c>
      <c r="T70" s="7" t="str" cm="1">
        <f t="array" aca="1" ref="T70" ca="1">IF(ISERROR(ABS(T69)),"",IFERROR(MIN(IF(Données_nettoyées!$O$1:$O$500=$B70,IF(INDIRECT($A$1&amp;T$1)&gt;0,IF(COUNTIFS(Données_nettoyées!$O$1:$O$500,$B70,INDIRECT($A$1&amp;T$1),"&gt;0")&gt;2,INDIRECT($A$1&amp;T$1))))),"MC"))</f>
        <v/>
      </c>
      <c r="U70" s="7" t="str" cm="1">
        <f t="array" aca="1" ref="U70" ca="1">IF(ISERROR(ABS(U69)),"",IFERROR(MIN(IF(Données_nettoyées!$O$1:$O$500=$B70,IF(INDIRECT($A$1&amp;U$1)&gt;0,IF(COUNTIFS(Données_nettoyées!$O$1:$O$500,$B70,INDIRECT($A$1&amp;U$1),"&gt;0")&gt;2,INDIRECT($A$1&amp;U$1))))),"MC"))</f>
        <v/>
      </c>
      <c r="V70" s="7" cm="1">
        <f t="array" aca="1" ref="V70" ca="1">IF(ISERROR(ABS(V69)),"",IFERROR(MIN(IF(Données_nettoyées!$O$1:$O$500=$B70,IF(INDIRECT($A$1&amp;V$1)&gt;0,IF(COUNTIFS(Données_nettoyées!$O$1:$O$500,$B70,INDIRECT($A$1&amp;V$1),"&gt;0")&gt;2,INDIRECT($A$1&amp;V$1))))),"MC"))</f>
        <v>150</v>
      </c>
      <c r="W70" s="7" t="str" cm="1">
        <f t="array" aca="1" ref="W70" ca="1">IF(ISERROR(ABS(W69)),"",IFERROR(MIN(IF(Données_nettoyées!$O$1:$O$500=$B70,IF(INDIRECT($A$1&amp;W$1)&gt;0,IF(COUNTIFS(Données_nettoyées!$O$1:$O$500,$B70,INDIRECT($A$1&amp;W$1),"&gt;0")&gt;2,INDIRECT($A$1&amp;W$1))))),"MC"))</f>
        <v/>
      </c>
      <c r="X70" s="7" t="str" cm="1">
        <f t="array" aca="1" ref="X70" ca="1">IF(ISERROR(ABS(X69)),"",IFERROR(MIN(IF(Données_nettoyées!$O$1:$O$500=$B70,IF(INDIRECT($A$1&amp;X$1)&gt;0,IF(COUNTIFS(Données_nettoyées!$O$1:$O$500,$B70,INDIRECT($A$1&amp;X$1),"&gt;0")&gt;2,INDIRECT($A$1&amp;X$1))))),"MC"))</f>
        <v/>
      </c>
      <c r="Y70" s="7" t="str" cm="1">
        <f t="array" aca="1" ref="Y70" ca="1">IF(ISERROR(ABS(Y69)),"",IFERROR(MIN(IF(Données_nettoyées!$O$1:$O$500=$B70,IF(INDIRECT($A$1&amp;Y$1)&gt;0,IF(COUNTIFS(Données_nettoyées!$O$1:$O$500,$B70,INDIRECT($A$1&amp;Y$1),"&gt;0")&gt;2,INDIRECT($A$1&amp;Y$1))))),"MC"))</f>
        <v/>
      </c>
      <c r="Z70" s="7" cm="1">
        <f t="array" aca="1" ref="Z70" ca="1">IF(ISERROR(ABS(Z69)),"",IFERROR(MIN(IF(Données_nettoyées!$O$1:$O$500=$B70,IF(INDIRECT($A$1&amp;Z$1)&gt;0,IF(COUNTIFS(Données_nettoyées!$O$1:$O$500,$B70,INDIRECT($A$1&amp;Z$1),"&gt;0")&gt;2,INDIRECT($A$1&amp;Z$1))))),"MC"))</f>
        <v>2000</v>
      </c>
      <c r="AA70" s="7" cm="1">
        <f t="array" aca="1" ref="AA70" ca="1">IF(ISERROR(ABS(AA69)),"",IFERROR(MIN(IF(Données_nettoyées!$O$1:$O$500=$B70,IF(INDIRECT($A$1&amp;AA$1)&gt;0,IF(COUNTIFS(Données_nettoyées!$O$1:$O$500,$B70,INDIRECT($A$1&amp;AA$1),"&gt;0")&gt;2,INDIRECT($A$1&amp;AA$1))))),"MC"))</f>
        <v>3000</v>
      </c>
      <c r="AB70" s="7" cm="1">
        <f t="array" aca="1" ref="AB70" ca="1">IF(ISERROR(ABS(AB69)),"",IFERROR(MIN(IF(Données_nettoyées!$O$1:$O$500=$B70,IF(INDIRECT($A$1&amp;AB$1)&gt;0,IF(COUNTIFS(Données_nettoyées!$O$1:$O$500,$B70,INDIRECT($A$1&amp;AB$1),"&gt;0")&gt;2,INDIRECT($A$1&amp;AB$1))))),"MC"))</f>
        <v>2000</v>
      </c>
      <c r="AC70" s="7" cm="1">
        <f t="array" aca="1" ref="AC70" ca="1">IF(ISERROR(ABS(AC69)),"",IFERROR(MIN(IF(Données_nettoyées!$O$1:$O$500=$B70,IF(INDIRECT($A$1&amp;AC$1)&gt;0,IF(COUNTIFS(Données_nettoyées!$O$1:$O$500,$B70,INDIRECT($A$1&amp;AC$1),"&gt;0")&gt;2,INDIRECT($A$1&amp;AC$1))))),"MC"))</f>
        <v>2000</v>
      </c>
      <c r="AD70" s="7" cm="1">
        <f t="array" aca="1" ref="AD70" ca="1">IF(ISERROR(ABS(AD69)),"",IFERROR(MIN(IF(Données_nettoyées!$O$1:$O$500=$B70,IF(INDIRECT($A$1&amp;AD$1)&gt;0,IF(COUNTIFS(Données_nettoyées!$O$1:$O$500,$B70,INDIRECT($A$1&amp;AD$1),"&gt;0")&gt;2,INDIRECT($A$1&amp;AD$1))))),"MC"))</f>
        <v>1250</v>
      </c>
      <c r="AE70" s="7" t="str" cm="1">
        <f t="array" aca="1" ref="AE70" ca="1">IF(ISERROR(ABS(AE69)),"",IFERROR(MIN(IF(Données_nettoyées!$O$1:$O$500=$B70,IF(INDIRECT($A$1&amp;AE$1)&gt;0,IF(COUNTIFS(Données_nettoyées!$O$1:$O$500,$B70,INDIRECT($A$1&amp;AE$1),"&gt;0")&gt;2,INDIRECT($A$1&amp;AE$1))))),"MC"))</f>
        <v/>
      </c>
      <c r="AF70" s="7" cm="1">
        <f t="array" aca="1" ref="AF70" ca="1">IF(ISERROR(ABS(AF69)),"",IFERROR(MIN(IF(Données_nettoyées!$O$1:$O$500=$B70,IF(INDIRECT($A$1&amp;AF$1)&gt;0,IF(COUNTIFS(Données_nettoyées!$O$1:$O$500,$B70,INDIRECT($A$1&amp;AF$1),"&gt;0")&gt;2,INDIRECT($A$1&amp;AF$1))))),"MC"))</f>
        <v>250</v>
      </c>
      <c r="AG70" s="7" t="str" cm="1">
        <f t="array" aca="1" ref="AG70" ca="1">IF(ISERROR(ABS(AG69)),"",IFERROR(MIN(IF(Données_nettoyées!$O$1:$O$500=$B70,IF(INDIRECT($A$1&amp;AG$1)&gt;0,IF(COUNTIFS(Données_nettoyées!$O$1:$O$500,$B70,INDIRECT($A$1&amp;AG$1),"&gt;0")&gt;2,INDIRECT($A$1&amp;AG$1))))),"MC"))</f>
        <v/>
      </c>
    </row>
    <row r="71" spans="1:35" x14ac:dyDescent="0.35">
      <c r="A71" s="4" t="s">
        <v>81</v>
      </c>
      <c r="B71" s="4" t="s">
        <v>90</v>
      </c>
      <c r="C71" s="4" t="s">
        <v>68</v>
      </c>
      <c r="E71" s="7" cm="1">
        <f t="array" aca="1" ref="E71" ca="1">IF(ISERROR(ABS(E69)),"",IFERROR(MAX(IF(Données_nettoyées!$O$1:$O$500=$B71,IF(INDIRECT($A$1&amp;E$1)&gt;0,IF(COUNTIFS(Données_nettoyées!$O$1:$O$500,$B71,INDIRECT($A$1&amp;E$1),"&gt;0")&gt;2,INDIRECT($A$1&amp;E$1))))),"MC"))</f>
        <v>1500</v>
      </c>
      <c r="F71" s="7" t="str" cm="1">
        <f t="array" aca="1" ref="F71" ca="1">IF(ISERROR(ABS(F69)),"",IFERROR(MAX(IF(Données_nettoyées!$O$1:$O$500=$B71,IF(INDIRECT($A$1&amp;F$1)&gt;0,IF(COUNTIFS(Données_nettoyées!$O$1:$O$500,$B71,INDIRECT($A$1&amp;F$1),"&gt;0")&gt;2,INDIRECT($A$1&amp;F$1))))),"MC"))</f>
        <v/>
      </c>
      <c r="G71" s="7" t="str" cm="1">
        <f t="array" aca="1" ref="G71" ca="1">IF(ISERROR(ABS(G69)),"",IFERROR(MAX(IF(Données_nettoyées!$O$1:$O$500=$B71,IF(INDIRECT($A$1&amp;G$1)&gt;0,IF(COUNTIFS(Données_nettoyées!$O$1:$O$500,$B71,INDIRECT($A$1&amp;G$1),"&gt;0")&gt;2,INDIRECT($A$1&amp;G$1))))),"MC"))</f>
        <v/>
      </c>
      <c r="H71" s="7" cm="1">
        <f t="array" aca="1" ref="H71" ca="1">IF(ISERROR(ABS(H69)),"",IFERROR(MAX(IF(Données_nettoyées!$O$1:$O$500=$B71,IF(INDIRECT($A$1&amp;H$1)&gt;0,IF(COUNTIFS(Données_nettoyées!$O$1:$O$500,$B71,INDIRECT($A$1&amp;H$1),"&gt;0")&gt;2,INDIRECT($A$1&amp;H$1))))),"MC"))</f>
        <v>600</v>
      </c>
      <c r="I71" s="7" cm="1">
        <f t="array" aca="1" ref="I71" ca="1">IF(ISERROR(ABS(I69)),"",IFERROR(MAX(IF(Données_nettoyées!$O$1:$O$500=$B71,IF(INDIRECT($A$1&amp;I$1)&gt;0,IF(COUNTIFS(Données_nettoyées!$O$1:$O$500,$B71,INDIRECT($A$1&amp;I$1),"&gt;0")&gt;2,INDIRECT($A$1&amp;I$1))))),"MC"))</f>
        <v>500</v>
      </c>
      <c r="J71" s="7" cm="1">
        <f t="array" aca="1" ref="J71" ca="1">IF(ISERROR(ABS(J69)),"",IFERROR(MAX(IF(Données_nettoyées!$O$1:$O$500=$B71,IF(INDIRECT($A$1&amp;J$1)&gt;0,IF(COUNTIFS(Données_nettoyées!$O$1:$O$500,$B71,INDIRECT($A$1&amp;J$1),"&gt;0")&gt;2,INDIRECT($A$1&amp;J$1))))),"MC"))</f>
        <v>5500</v>
      </c>
      <c r="K71" s="7" cm="1">
        <f t="array" aca="1" ref="K71" ca="1">IF(ISERROR(ABS(K69)),"",IFERROR(MAX(IF(Données_nettoyées!$O$1:$O$500=$B71,IF(INDIRECT($A$1&amp;K$1)&gt;0,IF(COUNTIFS(Données_nettoyées!$O$1:$O$500,$B71,INDIRECT($A$1&amp;K$1),"&gt;0")&gt;2,INDIRECT($A$1&amp;K$1))))),"MC"))</f>
        <v>7500</v>
      </c>
      <c r="L71" s="7" t="str" cm="1">
        <f t="array" aca="1" ref="L71" ca="1">IF(ISERROR(ABS(L69)),"",IFERROR(MAX(IF(Données_nettoyées!$O$1:$O$500=$B71,IF(INDIRECT($A$1&amp;L$1)&gt;0,IF(COUNTIFS(Données_nettoyées!$O$1:$O$500,$B71,INDIRECT($A$1&amp;L$1),"&gt;0")&gt;2,INDIRECT($A$1&amp;L$1))))),"MC"))</f>
        <v/>
      </c>
      <c r="M71" s="7" cm="1">
        <f t="array" aca="1" ref="M71" ca="1">IF(ISERROR(ABS(M69)),"",IFERROR(MAX(IF(Données_nettoyées!$O$1:$O$500=$B71,IF(INDIRECT($A$1&amp;M$1)&gt;0,IF(COUNTIFS(Données_nettoyées!$O$1:$O$500,$B71,INDIRECT($A$1&amp;M$1),"&gt;0")&gt;2,INDIRECT($A$1&amp;M$1))))),"MC"))</f>
        <v>5000</v>
      </c>
      <c r="N71" s="7" cm="1">
        <f t="array" aca="1" ref="N71" ca="1">IF(ISERROR(ABS(N69)),"",IFERROR(MAX(IF(Données_nettoyées!$O$1:$O$500=$B71,IF(INDIRECT($A$1&amp;N$1)&gt;0,IF(COUNTIFS(Données_nettoyées!$O$1:$O$500,$B71,INDIRECT($A$1&amp;N$1),"&gt;0")&gt;2,INDIRECT($A$1&amp;N$1))))),"MC"))</f>
        <v>5000</v>
      </c>
      <c r="O71" s="7" cm="1">
        <f t="array" aca="1" ref="O71" ca="1">IF(ISERROR(ABS(O69)),"",IFERROR(MAX(IF(Données_nettoyées!$O$1:$O$500=$B71,IF(INDIRECT($A$1&amp;O$1)&gt;0,IF(COUNTIFS(Données_nettoyées!$O$1:$O$500,$B71,INDIRECT($A$1&amp;O$1),"&gt;0")&gt;2,INDIRECT($A$1&amp;O$1))))),"MC"))</f>
        <v>100</v>
      </c>
      <c r="P71" s="7" t="str" cm="1">
        <f t="array" aca="1" ref="P71" ca="1">IF(ISERROR(ABS(P69)),"",IFERROR(MAX(IF(Données_nettoyées!$O$1:$O$500=$B71,IF(INDIRECT($A$1&amp;P$1)&gt;0,IF(COUNTIFS(Données_nettoyées!$O$1:$O$500,$B71,INDIRECT($A$1&amp;P$1),"&gt;0")&gt;2,INDIRECT($A$1&amp;P$1))))),"MC"))</f>
        <v/>
      </c>
      <c r="Q71" s="7" t="str" cm="1">
        <f t="array" aca="1" ref="Q71" ca="1">IF(ISERROR(ABS(Q69)),"",IFERROR(MAX(IF(Données_nettoyées!$O$1:$O$500=$B71,IF(INDIRECT($A$1&amp;Q$1)&gt;0,IF(COUNTIFS(Données_nettoyées!$O$1:$O$500,$B71,INDIRECT($A$1&amp;Q$1),"&gt;0")&gt;2,INDIRECT($A$1&amp;Q$1))))),"MC"))</f>
        <v/>
      </c>
      <c r="R71" s="7" t="str" cm="1">
        <f t="array" aca="1" ref="R71" ca="1">IF(ISERROR(ABS(R69)),"",IFERROR(MAX(IF(Données_nettoyées!$O$1:$O$500=$B71,IF(INDIRECT($A$1&amp;R$1)&gt;0,IF(COUNTIFS(Données_nettoyées!$O$1:$O$500,$B71,INDIRECT($A$1&amp;R$1),"&gt;0")&gt;2,INDIRECT($A$1&amp;R$1))))),"MC"))</f>
        <v/>
      </c>
      <c r="S71" s="7" t="str" cm="1">
        <f t="array" aca="1" ref="S71" ca="1">IF(ISERROR(ABS(S69)),"",IFERROR(MAX(IF(Données_nettoyées!$O$1:$O$500=$B71,IF(INDIRECT($A$1&amp;S$1)&gt;0,IF(COUNTIFS(Données_nettoyées!$O$1:$O$500,$B71,INDIRECT($A$1&amp;S$1),"&gt;0")&gt;2,INDIRECT($A$1&amp;S$1))))),"MC"))</f>
        <v/>
      </c>
      <c r="T71" s="7" t="str" cm="1">
        <f t="array" aca="1" ref="T71" ca="1">IF(ISERROR(ABS(T69)),"",IFERROR(MAX(IF(Données_nettoyées!$O$1:$O$500=$B71,IF(INDIRECT($A$1&amp;T$1)&gt;0,IF(COUNTIFS(Données_nettoyées!$O$1:$O$500,$B71,INDIRECT($A$1&amp;T$1),"&gt;0")&gt;2,INDIRECT($A$1&amp;T$1))))),"MC"))</f>
        <v/>
      </c>
      <c r="U71" s="7" t="str" cm="1">
        <f t="array" aca="1" ref="U71" ca="1">IF(ISERROR(ABS(U69)),"",IFERROR(MAX(IF(Données_nettoyées!$O$1:$O$500=$B71,IF(INDIRECT($A$1&amp;U$1)&gt;0,IF(COUNTIFS(Données_nettoyées!$O$1:$O$500,$B71,INDIRECT($A$1&amp;U$1),"&gt;0")&gt;2,INDIRECT($A$1&amp;U$1))))),"MC"))</f>
        <v/>
      </c>
      <c r="V71" s="7" cm="1">
        <f t="array" aca="1" ref="V71" ca="1">IF(ISERROR(ABS(V69)),"",IFERROR(MAX(IF(Données_nettoyées!$O$1:$O$500=$B71,IF(INDIRECT($A$1&amp;V$1)&gt;0,IF(COUNTIFS(Données_nettoyées!$O$1:$O$500,$B71,INDIRECT($A$1&amp;V$1),"&gt;0")&gt;2,INDIRECT($A$1&amp;V$1))))),"MC"))</f>
        <v>200</v>
      </c>
      <c r="W71" s="7" t="str" cm="1">
        <f t="array" aca="1" ref="W71" ca="1">IF(ISERROR(ABS(W69)),"",IFERROR(MAX(IF(Données_nettoyées!$O$1:$O$500=$B71,IF(INDIRECT($A$1&amp;W$1)&gt;0,IF(COUNTIFS(Données_nettoyées!$O$1:$O$500,$B71,INDIRECT($A$1&amp;W$1),"&gt;0")&gt;2,INDIRECT($A$1&amp;W$1))))),"MC"))</f>
        <v/>
      </c>
      <c r="X71" s="7" t="str" cm="1">
        <f t="array" aca="1" ref="X71" ca="1">IF(ISERROR(ABS(X69)),"",IFERROR(MAX(IF(Données_nettoyées!$O$1:$O$500=$B71,IF(INDIRECT($A$1&amp;X$1)&gt;0,IF(COUNTIFS(Données_nettoyées!$O$1:$O$500,$B71,INDIRECT($A$1&amp;X$1),"&gt;0")&gt;2,INDIRECT($A$1&amp;X$1))))),"MC"))</f>
        <v/>
      </c>
      <c r="Y71" s="7" t="str" cm="1">
        <f t="array" aca="1" ref="Y71" ca="1">IF(ISERROR(ABS(Y69)),"",IFERROR(MAX(IF(Données_nettoyées!$O$1:$O$500=$B71,IF(INDIRECT($A$1&amp;Y$1)&gt;0,IF(COUNTIFS(Données_nettoyées!$O$1:$O$500,$B71,INDIRECT($A$1&amp;Y$1),"&gt;0")&gt;2,INDIRECT($A$1&amp;Y$1))))),"MC"))</f>
        <v/>
      </c>
      <c r="Z71" s="7" cm="1">
        <f t="array" aca="1" ref="Z71" ca="1">IF(ISERROR(ABS(Z69)),"",IFERROR(MAX(IF(Données_nettoyées!$O$1:$O$500=$B71,IF(INDIRECT($A$1&amp;Z$1)&gt;0,IF(COUNTIFS(Données_nettoyées!$O$1:$O$500,$B71,INDIRECT($A$1&amp;Z$1),"&gt;0")&gt;2,INDIRECT($A$1&amp;Z$1))))),"MC"))</f>
        <v>2250</v>
      </c>
      <c r="AA71" s="7" cm="1">
        <f t="array" aca="1" ref="AA71" ca="1">IF(ISERROR(ABS(AA69)),"",IFERROR(MAX(IF(Données_nettoyées!$O$1:$O$500=$B71,IF(INDIRECT($A$1&amp;AA$1)&gt;0,IF(COUNTIFS(Données_nettoyées!$O$1:$O$500,$B71,INDIRECT($A$1&amp;AA$1),"&gt;0")&gt;2,INDIRECT($A$1&amp;AA$1))))),"MC"))</f>
        <v>3000</v>
      </c>
      <c r="AB71" s="7" cm="1">
        <f t="array" aca="1" ref="AB71" ca="1">IF(ISERROR(ABS(AB69)),"",IFERROR(MAX(IF(Données_nettoyées!$O$1:$O$500=$B71,IF(INDIRECT($A$1&amp;AB$1)&gt;0,IF(COUNTIFS(Données_nettoyées!$O$1:$O$500,$B71,INDIRECT($A$1&amp;AB$1),"&gt;0")&gt;2,INDIRECT($A$1&amp;AB$1))))),"MC"))</f>
        <v>2000</v>
      </c>
      <c r="AC71" s="7" cm="1">
        <f t="array" aca="1" ref="AC71" ca="1">IF(ISERROR(ABS(AC69)),"",IFERROR(MAX(IF(Données_nettoyées!$O$1:$O$500=$B71,IF(INDIRECT($A$1&amp;AC$1)&gt;0,IF(COUNTIFS(Données_nettoyées!$O$1:$O$500,$B71,INDIRECT($A$1&amp;AC$1),"&gt;0")&gt;2,INDIRECT($A$1&amp;AC$1))))),"MC"))</f>
        <v>2000</v>
      </c>
      <c r="AD71" s="7" cm="1">
        <f t="array" aca="1" ref="AD71" ca="1">IF(ISERROR(ABS(AD69)),"",IFERROR(MAX(IF(Données_nettoyées!$O$1:$O$500=$B71,IF(INDIRECT($A$1&amp;AD$1)&gt;0,IF(COUNTIFS(Données_nettoyées!$O$1:$O$500,$B71,INDIRECT($A$1&amp;AD$1),"&gt;0")&gt;2,INDIRECT($A$1&amp;AD$1))))),"MC"))</f>
        <v>1500</v>
      </c>
      <c r="AE71" s="7" t="str" cm="1">
        <f t="array" aca="1" ref="AE71" ca="1">IF(ISERROR(ABS(AE69)),"",IFERROR(MAX(IF(Données_nettoyées!$O$1:$O$500=$B71,IF(INDIRECT($A$1&amp;AE$1)&gt;0,IF(COUNTIFS(Données_nettoyées!$O$1:$O$500,$B71,INDIRECT($A$1&amp;AE$1),"&gt;0")&gt;2,INDIRECT($A$1&amp;AE$1))))),"MC"))</f>
        <v/>
      </c>
      <c r="AF71" s="7" cm="1">
        <f t="array" aca="1" ref="AF71" ca="1">IF(ISERROR(ABS(AF69)),"",IFERROR(MAX(IF(Données_nettoyées!$O$1:$O$500=$B71,IF(INDIRECT($A$1&amp;AF$1)&gt;0,IF(COUNTIFS(Données_nettoyées!$O$1:$O$500,$B71,INDIRECT($A$1&amp;AF$1),"&gt;0")&gt;2,INDIRECT($A$1&amp;AF$1))))),"MC"))</f>
        <v>250</v>
      </c>
      <c r="AG71" s="7" t="str" cm="1">
        <f t="array" aca="1" ref="AG71" ca="1">IF(ISERROR(ABS(AG69)),"",IFERROR(MAX(IF(Données_nettoyées!$O$1:$O$500=$B71,IF(INDIRECT($A$1&amp;AG$1)&gt;0,IF(COUNTIFS(Données_nettoyées!$O$1:$O$500,$B71,INDIRECT($A$1&amp;AG$1),"&gt;0")&gt;2,INDIRECT($A$1&amp;AG$1))))),"MC"))</f>
        <v/>
      </c>
    </row>
    <row r="72" spans="1:35" x14ac:dyDescent="0.35">
      <c r="C72" s="38" t="s">
        <v>145</v>
      </c>
      <c r="E72" s="7" t="str">
        <f t="shared" ref="E72:AG72" ca="1" si="10">IFERROR(IF((E71-E70)/E70&gt;=40%,"!!",""),"")</f>
        <v/>
      </c>
      <c r="F72" s="7" t="str">
        <f t="shared" ca="1" si="10"/>
        <v/>
      </c>
      <c r="G72" s="7" t="str">
        <f t="shared" ca="1" si="10"/>
        <v/>
      </c>
      <c r="H72" s="7" t="str">
        <f t="shared" ca="1" si="10"/>
        <v/>
      </c>
      <c r="I72" s="7" t="str">
        <f t="shared" ca="1" si="10"/>
        <v/>
      </c>
      <c r="J72" s="7" t="str">
        <f t="shared" ca="1" si="10"/>
        <v/>
      </c>
      <c r="K72" s="7" t="str">
        <f t="shared" ca="1" si="10"/>
        <v/>
      </c>
      <c r="L72" s="7" t="str">
        <f t="shared" ca="1" si="10"/>
        <v/>
      </c>
      <c r="M72" s="7" t="str">
        <f t="shared" ca="1" si="10"/>
        <v/>
      </c>
      <c r="N72" s="7" t="str">
        <f t="shared" ca="1" si="10"/>
        <v/>
      </c>
      <c r="O72" s="7" t="str">
        <f t="shared" ca="1" si="10"/>
        <v/>
      </c>
      <c r="P72" s="7" t="str">
        <f t="shared" ca="1" si="10"/>
        <v/>
      </c>
      <c r="Q72" s="7" t="str">
        <f t="shared" ca="1" si="10"/>
        <v/>
      </c>
      <c r="R72" s="7" t="str">
        <f t="shared" ca="1" si="10"/>
        <v/>
      </c>
      <c r="S72" s="7" t="str">
        <f t="shared" ca="1" si="10"/>
        <v/>
      </c>
      <c r="T72" s="7" t="str">
        <f t="shared" ca="1" si="10"/>
        <v/>
      </c>
      <c r="U72" s="7" t="str">
        <f t="shared" ca="1" si="10"/>
        <v/>
      </c>
      <c r="V72" s="7" t="str">
        <f t="shared" ca="1" si="10"/>
        <v/>
      </c>
      <c r="W72" s="7" t="str">
        <f t="shared" ca="1" si="10"/>
        <v/>
      </c>
      <c r="X72" s="7" t="str">
        <f t="shared" ca="1" si="10"/>
        <v/>
      </c>
      <c r="Y72" s="7" t="str">
        <f t="shared" ca="1" si="10"/>
        <v/>
      </c>
      <c r="Z72" s="7" t="str">
        <f t="shared" ca="1" si="10"/>
        <v/>
      </c>
      <c r="AA72" s="7" t="str">
        <f t="shared" ca="1" si="10"/>
        <v/>
      </c>
      <c r="AB72" s="7" t="str">
        <f t="shared" ca="1" si="10"/>
        <v/>
      </c>
      <c r="AC72" s="7" t="str">
        <f t="shared" ca="1" si="10"/>
        <v/>
      </c>
      <c r="AD72" s="7" t="str">
        <f t="shared" ca="1" si="10"/>
        <v/>
      </c>
      <c r="AE72" s="7" t="str">
        <f t="shared" ca="1" si="10"/>
        <v/>
      </c>
      <c r="AF72" s="7" t="str">
        <f t="shared" ca="1" si="10"/>
        <v/>
      </c>
      <c r="AG72" s="7" t="str">
        <f t="shared" ca="1" si="10"/>
        <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tr">
        <f>IF(COUNTIF(Données_nettoyées!$O$1:$O$500,$B75)&gt;0,"OUI","NON")</f>
        <v>OUI</v>
      </c>
      <c r="E75" s="7" cm="1">
        <f t="array" aca="1" ref="E75" ca="1">IF($D75="NON","-",IFERROR(MEDIAN(IF(Données_nettoyées!$O$1:$O$500=$B75,IF(INDIRECT($A$1&amp;E$1)&gt;0,IF(COUNTIFS(Données_nettoyées!$O$1:$O$500,$B75,INDIRECT($A$1&amp;E$1),"&gt;0")&gt;2,INDIRECT($A$1&amp;E$1))))),"MC"))</f>
        <v>1275</v>
      </c>
      <c r="F75" s="7" t="str" cm="1">
        <f t="array" aca="1" ref="F75" ca="1">IF($D75="NON","-",IFERROR(MEDIAN(IF(Données_nettoyées!$O$1:$O$500=$B75,IF(INDIRECT($A$1&amp;F$1)&gt;0,IF(COUNTIFS(Données_nettoyées!$O$1:$O$500,$B75,INDIRECT($A$1&amp;F$1),"&gt;0")&gt;2,INDIRECT($A$1&amp;F$1))))),"MC"))</f>
        <v>MC</v>
      </c>
      <c r="G75" s="7" t="str" cm="1">
        <f t="array" aca="1" ref="G75" ca="1">IF($D75="NON","-",IFERROR(MEDIAN(IF(Données_nettoyées!$O$1:$O$500=$B75,IF(INDIRECT($A$1&amp;G$1)&gt;0,IF(COUNTIFS(Données_nettoyées!$O$1:$O$500,$B75,INDIRECT($A$1&amp;G$1),"&gt;0")&gt;2,INDIRECT($A$1&amp;G$1))))),"MC"))</f>
        <v>MC</v>
      </c>
      <c r="H75" s="7" cm="1">
        <f t="array" aca="1" ref="H75" ca="1">IF($D75="NON","-",IFERROR(MEDIAN(IF(Données_nettoyées!$O$1:$O$500=$B75,IF(INDIRECT($A$1&amp;H$1)&gt;0,IF(COUNTIFS(Données_nettoyées!$O$1:$O$500,$B75,INDIRECT($A$1&amp;H$1),"&gt;0")&gt;2,INDIRECT($A$1&amp;H$1))))),"MC"))</f>
        <v>450</v>
      </c>
      <c r="I75" s="7" cm="1">
        <f t="array" aca="1" ref="I75" ca="1">IF($D75="NON","-",IFERROR(MEDIAN(IF(Données_nettoyées!$O$1:$O$500=$B75,IF(INDIRECT($A$1&amp;I$1)&gt;0,IF(COUNTIFS(Données_nettoyées!$O$1:$O$500,$B75,INDIRECT($A$1&amp;I$1),"&gt;0")&gt;2,INDIRECT($A$1&amp;I$1))))),"MC"))</f>
        <v>350</v>
      </c>
      <c r="J75" s="7" cm="1">
        <f t="array" aca="1" ref="J75" ca="1">IF($D75="NON","-",IFERROR(MEDIAN(IF(Données_nettoyées!$O$1:$O$500=$B75,IF(INDIRECT($A$1&amp;J$1)&gt;0,IF(COUNTIFS(Données_nettoyées!$O$1:$O$500,$B75,INDIRECT($A$1&amp;J$1),"&gt;0")&gt;2,INDIRECT($A$1&amp;J$1))))),"MC"))</f>
        <v>5000</v>
      </c>
      <c r="K75" s="7" cm="1">
        <f t="array" aca="1" ref="K75" ca="1">IF($D75="NON","-",IFERROR(MEDIAN(IF(Données_nettoyées!$O$1:$O$500=$B75,IF(INDIRECT($A$1&amp;K$1)&gt;0,IF(COUNTIFS(Données_nettoyées!$O$1:$O$500,$B75,INDIRECT($A$1&amp;K$1),"&gt;0")&gt;2,INDIRECT($A$1&amp;K$1))))),"MC"))</f>
        <v>21000</v>
      </c>
      <c r="L75" s="7" cm="1">
        <f t="array" aca="1" ref="L75" ca="1">IF($D75="NON","-",IFERROR(MEDIAN(IF(Données_nettoyées!$O$1:$O$500=$B75,IF(INDIRECT($A$1&amp;L$1)&gt;0,IF(COUNTIFS(Données_nettoyées!$O$1:$O$500,$B75,INDIRECT($A$1&amp;L$1),"&gt;0")&gt;2,INDIRECT($A$1&amp;L$1))))),"MC"))</f>
        <v>1000</v>
      </c>
      <c r="M75" s="7" cm="1">
        <f t="array" aca="1" ref="M75" ca="1">IF($D75="NON","-",IFERROR(MEDIAN(IF(Données_nettoyées!$O$1:$O$500=$B75,IF(INDIRECT($A$1&amp;M$1)&gt;0,IF(COUNTIFS(Données_nettoyées!$O$1:$O$500,$B75,INDIRECT($A$1&amp;M$1),"&gt;0")&gt;2,INDIRECT($A$1&amp;M$1))))),"MC"))</f>
        <v>2000</v>
      </c>
      <c r="N75" s="7" cm="1">
        <f t="array" aca="1" ref="N75" ca="1">IF($D75="NON","-",IFERROR(MEDIAN(IF(Données_nettoyées!$O$1:$O$500=$B75,IF(INDIRECT($A$1&amp;N$1)&gt;0,IF(COUNTIFS(Données_nettoyées!$O$1:$O$500,$B75,INDIRECT($A$1&amp;N$1),"&gt;0")&gt;2,INDIRECT($A$1&amp;N$1))))),"MC"))</f>
        <v>3000</v>
      </c>
      <c r="O75" s="7" t="str" cm="1">
        <f t="array" aca="1" ref="O75" ca="1">IF($D75="NON","-",IFERROR(MEDIAN(IF(Données_nettoyées!$O$1:$O$500=$B75,IF(INDIRECT($A$1&amp;O$1)&gt;0,IF(COUNTIFS(Données_nettoyées!$O$1:$O$500,$B75,INDIRECT($A$1&amp;O$1),"&gt;0")&gt;2,INDIRECT($A$1&amp;O$1))))),"MC"))</f>
        <v>MC</v>
      </c>
      <c r="P75" s="7" t="str" cm="1">
        <f t="array" aca="1" ref="P75" ca="1">IF($D75="NON","-",IFERROR(MEDIAN(IF(Données_nettoyées!$O$1:$O$500=$B75,IF(INDIRECT($A$1&amp;P$1)&gt;0,IF(COUNTIFS(Données_nettoyées!$O$1:$O$500,$B75,INDIRECT($A$1&amp;P$1),"&gt;0")&gt;2,INDIRECT($A$1&amp;P$1))))),"MC"))</f>
        <v>MC</v>
      </c>
      <c r="Q75" s="7" t="str" cm="1">
        <f t="array" aca="1" ref="Q75" ca="1">IF($D75="NON","-",IFERROR(MEDIAN(IF(Données_nettoyées!$O$1:$O$500=$B75,IF(INDIRECT($A$1&amp;Q$1)&gt;0,IF(COUNTIFS(Données_nettoyées!$O$1:$O$500,$B75,INDIRECT($A$1&amp;Q$1),"&gt;0")&gt;2,INDIRECT($A$1&amp;Q$1))))),"MC"))</f>
        <v>MC</v>
      </c>
      <c r="R75" s="7" t="str" cm="1">
        <f t="array" aca="1" ref="R75" ca="1">IF($D75="NON","-",IFERROR(MEDIAN(IF(Données_nettoyées!$O$1:$O$500=$B75,IF(INDIRECT($A$1&amp;R$1)&gt;0,IF(COUNTIFS(Données_nettoyées!$O$1:$O$500,$B75,INDIRECT($A$1&amp;R$1),"&gt;0")&gt;2,INDIRECT($A$1&amp;R$1))))),"MC"))</f>
        <v>MC</v>
      </c>
      <c r="S75" s="7" cm="1">
        <f t="array" aca="1" ref="S75" ca="1">IF($D75="NON","-",IFERROR(MEDIAN(IF(Données_nettoyées!$O$1:$O$500=$B75,IF(INDIRECT($A$1&amp;S$1)&gt;0,IF(COUNTIFS(Données_nettoyées!$O$1:$O$500,$B75,INDIRECT($A$1&amp;S$1),"&gt;0")&gt;2,INDIRECT($A$1&amp;S$1))))),"MC"))</f>
        <v>9000</v>
      </c>
      <c r="T75" s="7" cm="1">
        <f t="array" aca="1" ref="T75" ca="1">IF($D75="NON","-",IFERROR(MEDIAN(IF(Données_nettoyées!$O$1:$O$500=$B75,IF(INDIRECT($A$1&amp;T$1)&gt;0,IF(COUNTIFS(Données_nettoyées!$O$1:$O$500,$B75,INDIRECT($A$1&amp;T$1),"&gt;0")&gt;2,INDIRECT($A$1&amp;T$1))))),"MC"))</f>
        <v>3500</v>
      </c>
      <c r="U75" s="7" cm="1">
        <f t="array" aca="1" ref="U75" ca="1">IF($D75="NON","-",IFERROR(MEDIAN(IF(Données_nettoyées!$O$1:$O$500=$B75,IF(INDIRECT($A$1&amp;U$1)&gt;0,IF(COUNTIFS(Données_nettoyées!$O$1:$O$500,$B75,INDIRECT($A$1&amp;U$1),"&gt;0")&gt;2,INDIRECT($A$1&amp;U$1))))),"MC"))</f>
        <v>500</v>
      </c>
      <c r="V75" s="7" cm="1">
        <f t="array" aca="1" ref="V75" ca="1">IF($D75="NON","-",IFERROR(MEDIAN(IF(Données_nettoyées!$O$1:$O$500=$B75,IF(INDIRECT($A$1&amp;V$1)&gt;0,IF(COUNTIFS(Données_nettoyées!$O$1:$O$500,$B75,INDIRECT($A$1&amp;V$1),"&gt;0")&gt;2,INDIRECT($A$1&amp;V$1))))),"MC"))</f>
        <v>125</v>
      </c>
      <c r="W75" s="7" t="str" cm="1">
        <f t="array" aca="1" ref="W75" ca="1">IF($D75="NON","-",IFERROR(MEDIAN(IF(Données_nettoyées!$O$1:$O$500=$B75,IF(INDIRECT($A$1&amp;W$1)&gt;0,IF(COUNTIFS(Données_nettoyées!$O$1:$O$500,$B75,INDIRECT($A$1&amp;W$1),"&gt;0")&gt;2,INDIRECT($A$1&amp;W$1))))),"MC"))</f>
        <v>MC</v>
      </c>
      <c r="X75" s="7" t="str" cm="1">
        <f t="array" aca="1" ref="X75" ca="1">IF($D75="NON","-",IFERROR(MEDIAN(IF(Données_nettoyées!$O$1:$O$500=$B75,IF(INDIRECT($A$1&amp;X$1)&gt;0,IF(COUNTIFS(Données_nettoyées!$O$1:$O$500,$B75,INDIRECT($A$1&amp;X$1),"&gt;0")&gt;2,INDIRECT($A$1&amp;X$1))))),"MC"))</f>
        <v>MC</v>
      </c>
      <c r="Y75" s="7" t="str" cm="1">
        <f t="array" aca="1" ref="Y75" ca="1">IF($D75="NON","-",IFERROR(MEDIAN(IF(Données_nettoyées!$O$1:$O$500=$B75,IF(INDIRECT($A$1&amp;Y$1)&gt;0,IF(COUNTIFS(Données_nettoyées!$O$1:$O$500,$B75,INDIRECT($A$1&amp;Y$1),"&gt;0")&gt;2,INDIRECT($A$1&amp;Y$1))))),"MC"))</f>
        <v>MC</v>
      </c>
      <c r="Z75" s="7" cm="1">
        <f t="array" aca="1" ref="Z75" ca="1">IF($D75="NON","-",IFERROR(MEDIAN(IF(Données_nettoyées!$O$1:$O$500=$B75,IF(INDIRECT($A$1&amp;Z$1)&gt;0,IF(COUNTIFS(Données_nettoyées!$O$1:$O$500,$B75,INDIRECT($A$1&amp;Z$1),"&gt;0")&gt;2,INDIRECT($A$1&amp;Z$1))))),"MC"))</f>
        <v>3250</v>
      </c>
      <c r="AA75" s="7" cm="1">
        <f t="array" aca="1" ref="AA75" ca="1">IF($D75="NON","-",IFERROR(MEDIAN(IF(Données_nettoyées!$O$1:$O$500=$B75,IF(INDIRECT($A$1&amp;AA$1)&gt;0,IF(COUNTIFS(Données_nettoyées!$O$1:$O$500,$B75,INDIRECT($A$1&amp;AA$1),"&gt;0")&gt;2,INDIRECT($A$1&amp;AA$1))))),"MC"))</f>
        <v>3500</v>
      </c>
      <c r="AB75" s="7" cm="1">
        <f t="array" aca="1" ref="AB75" ca="1">IF($D75="NON","-",IFERROR(MEDIAN(IF(Données_nettoyées!$O$1:$O$500=$B75,IF(INDIRECT($A$1&amp;AB$1)&gt;0,IF(COUNTIFS(Données_nettoyées!$O$1:$O$500,$B75,INDIRECT($A$1&amp;AB$1),"&gt;0")&gt;2,INDIRECT($A$1&amp;AB$1))))),"MC"))</f>
        <v>2500</v>
      </c>
      <c r="AC75" s="7" t="str" cm="1">
        <f t="array" aca="1" ref="AC75" ca="1">IF($D75="NON","-",IFERROR(MEDIAN(IF(Données_nettoyées!$O$1:$O$500=$B75,IF(INDIRECT($A$1&amp;AC$1)&gt;0,IF(COUNTIFS(Données_nettoyées!$O$1:$O$500,$B75,INDIRECT($A$1&amp;AC$1),"&gt;0")&gt;2,INDIRECT($A$1&amp;AC$1))))),"MC"))</f>
        <v>MC</v>
      </c>
      <c r="AD75" s="7" cm="1">
        <f t="array" aca="1" ref="AD75" ca="1">IF($D75="NON","-",IFERROR(MEDIAN(IF(Données_nettoyées!$O$1:$O$500=$B75,IF(INDIRECT($A$1&amp;AD$1)&gt;0,IF(COUNTIFS(Données_nettoyées!$O$1:$O$500,$B75,INDIRECT($A$1&amp;AD$1),"&gt;0")&gt;2,INDIRECT($A$1&amp;AD$1))))),"MC"))</f>
        <v>2000</v>
      </c>
      <c r="AE75" s="7" cm="1">
        <f t="array" aca="1" ref="AE75" ca="1">IF($D75="NON","-",IFERROR(MEDIAN(IF(Données_nettoyées!$O$1:$O$500=$B75,IF(INDIRECT($A$1&amp;AE$1)&gt;0,IF(COUNTIFS(Données_nettoyées!$O$1:$O$500,$B75,INDIRECT($A$1&amp;AE$1),"&gt;0")&gt;2,INDIRECT($A$1&amp;AE$1))))),"MC"))</f>
        <v>5000</v>
      </c>
      <c r="AF75" s="7" cm="1">
        <f t="array" aca="1" ref="AF75" ca="1">IF($D75="NON","-",IFERROR(MEDIAN(IF(Données_nettoyées!$O$1:$O$500=$B75,IF(INDIRECT($A$1&amp;AF$1)&gt;0,IF(COUNTIFS(Données_nettoyées!$O$1:$O$500,$B75,INDIRECT($A$1&amp;AF$1),"&gt;0")&gt;2,INDIRECT($A$1&amp;AF$1))))),"MC"))</f>
        <v>300</v>
      </c>
      <c r="AG75" s="7" t="str" cm="1">
        <f t="array" aca="1" ref="AG75" ca="1">IF($D75="NON","-",IFERROR(MEDIAN(IF(Données_nettoyées!$O$1:$O$500=$B75,IF(INDIRECT($A$1&amp;AG$1)&gt;0,IF(COUNTIFS(Données_nettoyées!$O$1:$O$500,$B75,INDIRECT($A$1&amp;AG$1),"&gt;0")&gt;2,INDIRECT($A$1&amp;AG$1))))),"MC"))</f>
        <v>MC</v>
      </c>
      <c r="AI75" s="5">
        <f ca="1">COUNTIF(E75:AG75,"MC")+COUNTIF(E75:AG75,"-")</f>
        <v>11</v>
      </c>
    </row>
    <row r="76" spans="1:35" x14ac:dyDescent="0.35">
      <c r="A76" s="4" t="s">
        <v>81</v>
      </c>
      <c r="B76" s="4" t="s">
        <v>92</v>
      </c>
      <c r="C76" s="4" t="s">
        <v>66</v>
      </c>
      <c r="E76" s="7" cm="1">
        <f t="array" aca="1" ref="E76" ca="1">IF(ISERROR(ABS(E75)),"",IFERROR(MIN(IF(Données_nettoyées!$O$1:$O$500=$B76,IF(INDIRECT($A$1&amp;E$1)&gt;0,IF(COUNTIFS(Données_nettoyées!$O$1:$O$500,$B76,INDIRECT($A$1&amp;E$1),"&gt;0")&gt;2,INDIRECT($A$1&amp;E$1))))),"MC"))</f>
        <v>1250</v>
      </c>
      <c r="F76" s="7" t="str" cm="1">
        <f t="array" aca="1" ref="F76" ca="1">IF(ISERROR(ABS(F75)),"",IFERROR(MIN(IF(Données_nettoyées!$O$1:$O$500=$B76,IF(INDIRECT($A$1&amp;F$1)&gt;0,IF(COUNTIFS(Données_nettoyées!$O$1:$O$500,$B76,INDIRECT($A$1&amp;F$1),"&gt;0")&gt;2,INDIRECT($A$1&amp;F$1))))),"MC"))</f>
        <v/>
      </c>
      <c r="G76" s="7" t="str" cm="1">
        <f t="array" aca="1" ref="G76" ca="1">IF(ISERROR(ABS(G75)),"",IFERROR(MIN(IF(Données_nettoyées!$O$1:$O$500=$B76,IF(INDIRECT($A$1&amp;G$1)&gt;0,IF(COUNTIFS(Données_nettoyées!$O$1:$O$500,$B76,INDIRECT($A$1&amp;G$1),"&gt;0")&gt;2,INDIRECT($A$1&amp;G$1))))),"MC"))</f>
        <v/>
      </c>
      <c r="H76" s="7" cm="1">
        <f t="array" aca="1" ref="H76" ca="1">IF(ISERROR(ABS(H75)),"",IFERROR(MIN(IF(Données_nettoyées!$O$1:$O$500=$B76,IF(INDIRECT($A$1&amp;H$1)&gt;0,IF(COUNTIFS(Données_nettoyées!$O$1:$O$500,$B76,INDIRECT($A$1&amp;H$1),"&gt;0")&gt;2,INDIRECT($A$1&amp;H$1))))),"MC"))</f>
        <v>450</v>
      </c>
      <c r="I76" s="7" cm="1">
        <f t="array" aca="1" ref="I76" ca="1">IF(ISERROR(ABS(I75)),"",IFERROR(MIN(IF(Données_nettoyées!$O$1:$O$500=$B76,IF(INDIRECT($A$1&amp;I$1)&gt;0,IF(COUNTIFS(Données_nettoyées!$O$1:$O$500,$B76,INDIRECT($A$1&amp;I$1),"&gt;0")&gt;2,INDIRECT($A$1&amp;I$1))))),"MC"))</f>
        <v>300</v>
      </c>
      <c r="J76" s="7" cm="1">
        <f t="array" aca="1" ref="J76" ca="1">IF(ISERROR(ABS(J75)),"",IFERROR(MIN(IF(Données_nettoyées!$O$1:$O$500=$B76,IF(INDIRECT($A$1&amp;J$1)&gt;0,IF(COUNTIFS(Données_nettoyées!$O$1:$O$500,$B76,INDIRECT($A$1&amp;J$1),"&gt;0")&gt;2,INDIRECT($A$1&amp;J$1))))),"MC"))</f>
        <v>5000</v>
      </c>
      <c r="K76" s="7" cm="1">
        <f t="array" aca="1" ref="K76" ca="1">IF(ISERROR(ABS(K75)),"",IFERROR(MIN(IF(Données_nettoyées!$O$1:$O$500=$B76,IF(INDIRECT($A$1&amp;K$1)&gt;0,IF(COUNTIFS(Données_nettoyées!$O$1:$O$500,$B76,INDIRECT($A$1&amp;K$1),"&gt;0")&gt;2,INDIRECT($A$1&amp;K$1))))),"MC"))</f>
        <v>20000</v>
      </c>
      <c r="L76" s="7" cm="1">
        <f t="array" aca="1" ref="L76" ca="1">IF(ISERROR(ABS(L75)),"",IFERROR(MIN(IF(Données_nettoyées!$O$1:$O$500=$B76,IF(INDIRECT($A$1&amp;L$1)&gt;0,IF(COUNTIFS(Données_nettoyées!$O$1:$O$500,$B76,INDIRECT($A$1&amp;L$1),"&gt;0")&gt;2,INDIRECT($A$1&amp;L$1))))),"MC"))</f>
        <v>1000</v>
      </c>
      <c r="M76" s="7" cm="1">
        <f t="array" aca="1" ref="M76" ca="1">IF(ISERROR(ABS(M75)),"",IFERROR(MIN(IF(Données_nettoyées!$O$1:$O$500=$B76,IF(INDIRECT($A$1&amp;M$1)&gt;0,IF(COUNTIFS(Données_nettoyées!$O$1:$O$500,$B76,INDIRECT($A$1&amp;M$1),"&gt;0")&gt;2,INDIRECT($A$1&amp;M$1))))),"MC"))</f>
        <v>2000</v>
      </c>
      <c r="N76" s="7" cm="1">
        <f t="array" aca="1" ref="N76" ca="1">IF(ISERROR(ABS(N75)),"",IFERROR(MIN(IF(Données_nettoyées!$O$1:$O$500=$B76,IF(INDIRECT($A$1&amp;N$1)&gt;0,IF(COUNTIFS(Données_nettoyées!$O$1:$O$500,$B76,INDIRECT($A$1&amp;N$1),"&gt;0")&gt;2,INDIRECT($A$1&amp;N$1))))),"MC"))</f>
        <v>2500</v>
      </c>
      <c r="O76" s="7" t="str" cm="1">
        <f t="array" aca="1" ref="O76" ca="1">IF(ISERROR(ABS(O75)),"",IFERROR(MIN(IF(Données_nettoyées!$O$1:$O$500=$B76,IF(INDIRECT($A$1&amp;O$1)&gt;0,IF(COUNTIFS(Données_nettoyées!$O$1:$O$500,$B76,INDIRECT($A$1&amp;O$1),"&gt;0")&gt;2,INDIRECT($A$1&amp;O$1))))),"MC"))</f>
        <v/>
      </c>
      <c r="P76" s="7" t="str" cm="1">
        <f t="array" aca="1" ref="P76" ca="1">IF(ISERROR(ABS(P75)),"",IFERROR(MIN(IF(Données_nettoyées!$O$1:$O$500=$B76,IF(INDIRECT($A$1&amp;P$1)&gt;0,IF(COUNTIFS(Données_nettoyées!$O$1:$O$500,$B76,INDIRECT($A$1&amp;P$1),"&gt;0")&gt;2,INDIRECT($A$1&amp;P$1))))),"MC"))</f>
        <v/>
      </c>
      <c r="Q76" s="7" t="str" cm="1">
        <f t="array" aca="1" ref="Q76" ca="1">IF(ISERROR(ABS(Q75)),"",IFERROR(MIN(IF(Données_nettoyées!$O$1:$O$500=$B76,IF(INDIRECT($A$1&amp;Q$1)&gt;0,IF(COUNTIFS(Données_nettoyées!$O$1:$O$500,$B76,INDIRECT($A$1&amp;Q$1),"&gt;0")&gt;2,INDIRECT($A$1&amp;Q$1))))),"MC"))</f>
        <v/>
      </c>
      <c r="R76" s="7" t="str" cm="1">
        <f t="array" aca="1" ref="R76" ca="1">IF(ISERROR(ABS(R75)),"",IFERROR(MIN(IF(Données_nettoyées!$O$1:$O$500=$B76,IF(INDIRECT($A$1&amp;R$1)&gt;0,IF(COUNTIFS(Données_nettoyées!$O$1:$O$500,$B76,INDIRECT($A$1&amp;R$1),"&gt;0")&gt;2,INDIRECT($A$1&amp;R$1))))),"MC"))</f>
        <v/>
      </c>
      <c r="S76" s="7" cm="1">
        <f t="array" aca="1" ref="S76" ca="1">IF(ISERROR(ABS(S75)),"",IFERROR(MIN(IF(Données_nettoyées!$O$1:$O$500=$B76,IF(INDIRECT($A$1&amp;S$1)&gt;0,IF(COUNTIFS(Données_nettoyées!$O$1:$O$500,$B76,INDIRECT($A$1&amp;S$1),"&gt;0")&gt;2,INDIRECT($A$1&amp;S$1))))),"MC"))</f>
        <v>8500</v>
      </c>
      <c r="T76" s="7" cm="1">
        <f t="array" aca="1" ref="T76" ca="1">IF(ISERROR(ABS(T75)),"",IFERROR(MIN(IF(Données_nettoyées!$O$1:$O$500=$B76,IF(INDIRECT($A$1&amp;T$1)&gt;0,IF(COUNTIFS(Données_nettoyées!$O$1:$O$500,$B76,INDIRECT($A$1&amp;T$1),"&gt;0")&gt;2,INDIRECT($A$1&amp;T$1))))),"MC"))</f>
        <v>3500</v>
      </c>
      <c r="U76" s="7" cm="1">
        <f t="array" aca="1" ref="U76" ca="1">IF(ISERROR(ABS(U75)),"",IFERROR(MIN(IF(Données_nettoyées!$O$1:$O$500=$B76,IF(INDIRECT($A$1&amp;U$1)&gt;0,IF(COUNTIFS(Données_nettoyées!$O$1:$O$500,$B76,INDIRECT($A$1&amp;U$1),"&gt;0")&gt;2,INDIRECT($A$1&amp;U$1))))),"MC"))</f>
        <v>200</v>
      </c>
      <c r="V76" s="7" cm="1">
        <f t="array" aca="1" ref="V76" ca="1">IF(ISERROR(ABS(V75)),"",IFERROR(MIN(IF(Données_nettoyées!$O$1:$O$500=$B76,IF(INDIRECT($A$1&amp;V$1)&gt;0,IF(COUNTIFS(Données_nettoyées!$O$1:$O$500,$B76,INDIRECT($A$1&amp;V$1),"&gt;0")&gt;2,INDIRECT($A$1&amp;V$1))))),"MC"))</f>
        <v>125</v>
      </c>
      <c r="W76" s="7" t="str" cm="1">
        <f t="array" aca="1" ref="W76" ca="1">IF(ISERROR(ABS(W75)),"",IFERROR(MIN(IF(Données_nettoyées!$O$1:$O$500=$B76,IF(INDIRECT($A$1&amp;W$1)&gt;0,IF(COUNTIFS(Données_nettoyées!$O$1:$O$500,$B76,INDIRECT($A$1&amp;W$1),"&gt;0")&gt;2,INDIRECT($A$1&amp;W$1))))),"MC"))</f>
        <v/>
      </c>
      <c r="X76" s="7" t="str" cm="1">
        <f t="array" aca="1" ref="X76" ca="1">IF(ISERROR(ABS(X75)),"",IFERROR(MIN(IF(Données_nettoyées!$O$1:$O$500=$B76,IF(INDIRECT($A$1&amp;X$1)&gt;0,IF(COUNTIFS(Données_nettoyées!$O$1:$O$500,$B76,INDIRECT($A$1&amp;X$1),"&gt;0")&gt;2,INDIRECT($A$1&amp;X$1))))),"MC"))</f>
        <v/>
      </c>
      <c r="Y76" s="7" t="str" cm="1">
        <f t="array" aca="1" ref="Y76" ca="1">IF(ISERROR(ABS(Y75)),"",IFERROR(MIN(IF(Données_nettoyées!$O$1:$O$500=$B76,IF(INDIRECT($A$1&amp;Y$1)&gt;0,IF(COUNTIFS(Données_nettoyées!$O$1:$O$500,$B76,INDIRECT($A$1&amp;Y$1),"&gt;0")&gt;2,INDIRECT($A$1&amp;Y$1))))),"MC"))</f>
        <v/>
      </c>
      <c r="Z76" s="7" cm="1">
        <f t="array" aca="1" ref="Z76" ca="1">IF(ISERROR(ABS(Z75)),"",IFERROR(MIN(IF(Données_nettoyées!$O$1:$O$500=$B76,IF(INDIRECT($A$1&amp;Z$1)&gt;0,IF(COUNTIFS(Données_nettoyées!$O$1:$O$500,$B76,INDIRECT($A$1&amp;Z$1),"&gt;0")&gt;2,INDIRECT($A$1&amp;Z$1))))),"MC"))</f>
        <v>3250</v>
      </c>
      <c r="AA76" s="7" cm="1">
        <f t="array" aca="1" ref="AA76" ca="1">IF(ISERROR(ABS(AA75)),"",IFERROR(MIN(IF(Données_nettoyées!$O$1:$O$500=$B76,IF(INDIRECT($A$1&amp;AA$1)&gt;0,IF(COUNTIFS(Données_nettoyées!$O$1:$O$500,$B76,INDIRECT($A$1&amp;AA$1),"&gt;0")&gt;2,INDIRECT($A$1&amp;AA$1))))),"MC"))</f>
        <v>3500</v>
      </c>
      <c r="AB76" s="7" cm="1">
        <f t="array" aca="1" ref="AB76" ca="1">IF(ISERROR(ABS(AB75)),"",IFERROR(MIN(IF(Données_nettoyées!$O$1:$O$500=$B76,IF(INDIRECT($A$1&amp;AB$1)&gt;0,IF(COUNTIFS(Données_nettoyées!$O$1:$O$500,$B76,INDIRECT($A$1&amp;AB$1),"&gt;0")&gt;2,INDIRECT($A$1&amp;AB$1))))),"MC"))</f>
        <v>2500</v>
      </c>
      <c r="AC76" s="7" t="str" cm="1">
        <f t="array" aca="1" ref="AC76" ca="1">IF(ISERROR(ABS(AC75)),"",IFERROR(MIN(IF(Données_nettoyées!$O$1:$O$500=$B76,IF(INDIRECT($A$1&amp;AC$1)&gt;0,IF(COUNTIFS(Données_nettoyées!$O$1:$O$500,$B76,INDIRECT($A$1&amp;AC$1),"&gt;0")&gt;2,INDIRECT($A$1&amp;AC$1))))),"MC"))</f>
        <v/>
      </c>
      <c r="AD76" s="7" cm="1">
        <f t="array" aca="1" ref="AD76" ca="1">IF(ISERROR(ABS(AD75)),"",IFERROR(MIN(IF(Données_nettoyées!$O$1:$O$500=$B76,IF(INDIRECT($A$1&amp;AD$1)&gt;0,IF(COUNTIFS(Données_nettoyées!$O$1:$O$500,$B76,INDIRECT($A$1&amp;AD$1),"&gt;0")&gt;2,INDIRECT($A$1&amp;AD$1))))),"MC"))</f>
        <v>2000</v>
      </c>
      <c r="AE76" s="7" cm="1">
        <f t="array" aca="1" ref="AE76" ca="1">IF(ISERROR(ABS(AE75)),"",IFERROR(MIN(IF(Données_nettoyées!$O$1:$O$500=$B76,IF(INDIRECT($A$1&amp;AE$1)&gt;0,IF(COUNTIFS(Données_nettoyées!$O$1:$O$500,$B76,INDIRECT($A$1&amp;AE$1),"&gt;0")&gt;2,INDIRECT($A$1&amp;AE$1))))),"MC"))</f>
        <v>5000</v>
      </c>
      <c r="AF76" s="7" cm="1">
        <f t="array" aca="1" ref="AF76" ca="1">IF(ISERROR(ABS(AF75)),"",IFERROR(MIN(IF(Données_nettoyées!$O$1:$O$500=$B76,IF(INDIRECT($A$1&amp;AF$1)&gt;0,IF(COUNTIFS(Données_nettoyées!$O$1:$O$500,$B76,INDIRECT($A$1&amp;AF$1),"&gt;0")&gt;2,INDIRECT($A$1&amp;AF$1))))),"MC"))</f>
        <v>300</v>
      </c>
      <c r="AG76" s="7" t="str" cm="1">
        <f t="array" aca="1" ref="AG76" ca="1">IF(ISERROR(ABS(AG75)),"",IFERROR(MIN(IF(Données_nettoyées!$O$1:$O$500=$B76,IF(INDIRECT($A$1&amp;AG$1)&gt;0,IF(COUNTIFS(Données_nettoyées!$O$1:$O$500,$B76,INDIRECT($A$1&amp;AG$1),"&gt;0")&gt;2,INDIRECT($A$1&amp;AG$1))))),"MC"))</f>
        <v/>
      </c>
    </row>
    <row r="77" spans="1:35" x14ac:dyDescent="0.35">
      <c r="A77" s="4" t="s">
        <v>81</v>
      </c>
      <c r="B77" s="4" t="s">
        <v>92</v>
      </c>
      <c r="C77" s="4" t="s">
        <v>68</v>
      </c>
      <c r="E77" s="7" cm="1">
        <f t="array" aca="1" ref="E77" ca="1">IF(ISERROR(ABS(E75)),"",IFERROR(MAX(IF(Données_nettoyées!$O$1:$O$500=$B77,IF(INDIRECT($A$1&amp;E$1)&gt;0,IF(COUNTIFS(Données_nettoyées!$O$1:$O$500,$B77,INDIRECT($A$1&amp;E$1),"&gt;0")&gt;2,INDIRECT($A$1&amp;E$1))))),"MC"))</f>
        <v>1300</v>
      </c>
      <c r="F77" s="7" t="str" cm="1">
        <f t="array" aca="1" ref="F77" ca="1">IF(ISERROR(ABS(F75)),"",IFERROR(MAX(IF(Données_nettoyées!$O$1:$O$500=$B77,IF(INDIRECT($A$1&amp;F$1)&gt;0,IF(COUNTIFS(Données_nettoyées!$O$1:$O$500,$B77,INDIRECT($A$1&amp;F$1),"&gt;0")&gt;2,INDIRECT($A$1&amp;F$1))))),"MC"))</f>
        <v/>
      </c>
      <c r="G77" s="7" t="str" cm="1">
        <f t="array" aca="1" ref="G77" ca="1">IF(ISERROR(ABS(G75)),"",IFERROR(MAX(IF(Données_nettoyées!$O$1:$O$500=$B77,IF(INDIRECT($A$1&amp;G$1)&gt;0,IF(COUNTIFS(Données_nettoyées!$O$1:$O$500,$B77,INDIRECT($A$1&amp;G$1),"&gt;0")&gt;2,INDIRECT($A$1&amp;G$1))))),"MC"))</f>
        <v/>
      </c>
      <c r="H77" s="7" cm="1">
        <f t="array" aca="1" ref="H77" ca="1">IF(ISERROR(ABS(H75)),"",IFERROR(MAX(IF(Données_nettoyées!$O$1:$O$500=$B77,IF(INDIRECT($A$1&amp;H$1)&gt;0,IF(COUNTIFS(Données_nettoyées!$O$1:$O$500,$B77,INDIRECT($A$1&amp;H$1),"&gt;0")&gt;2,INDIRECT($A$1&amp;H$1))))),"MC"))</f>
        <v>500</v>
      </c>
      <c r="I77" s="7" cm="1">
        <f t="array" aca="1" ref="I77" ca="1">IF(ISERROR(ABS(I75)),"",IFERROR(MAX(IF(Données_nettoyées!$O$1:$O$500=$B77,IF(INDIRECT($A$1&amp;I$1)&gt;0,IF(COUNTIFS(Données_nettoyées!$O$1:$O$500,$B77,INDIRECT($A$1&amp;I$1),"&gt;0")&gt;2,INDIRECT($A$1&amp;I$1))))),"MC"))</f>
        <v>350</v>
      </c>
      <c r="J77" s="7" cm="1">
        <f t="array" aca="1" ref="J77" ca="1">IF(ISERROR(ABS(J75)),"",IFERROR(MAX(IF(Données_nettoyées!$O$1:$O$500=$B77,IF(INDIRECT($A$1&amp;J$1)&gt;0,IF(COUNTIFS(Données_nettoyées!$O$1:$O$500,$B77,INDIRECT($A$1&amp;J$1),"&gt;0")&gt;2,INDIRECT($A$1&amp;J$1))))),"MC"))</f>
        <v>5000</v>
      </c>
      <c r="K77" s="7" cm="1">
        <f t="array" aca="1" ref="K77" ca="1">IF(ISERROR(ABS(K75)),"",IFERROR(MAX(IF(Données_nettoyées!$O$1:$O$500=$B77,IF(INDIRECT($A$1&amp;K$1)&gt;0,IF(COUNTIFS(Données_nettoyées!$O$1:$O$500,$B77,INDIRECT($A$1&amp;K$1),"&gt;0")&gt;2,INDIRECT($A$1&amp;K$1))))),"MC"))</f>
        <v>22000</v>
      </c>
      <c r="L77" s="7" cm="1">
        <f t="array" aca="1" ref="L77" ca="1">IF(ISERROR(ABS(L75)),"",IFERROR(MAX(IF(Données_nettoyées!$O$1:$O$500=$B77,IF(INDIRECT($A$1&amp;L$1)&gt;0,IF(COUNTIFS(Données_nettoyées!$O$1:$O$500,$B77,INDIRECT($A$1&amp;L$1),"&gt;0")&gt;2,INDIRECT($A$1&amp;L$1))))),"MC"))</f>
        <v>1000</v>
      </c>
      <c r="M77" s="7" cm="1">
        <f t="array" aca="1" ref="M77" ca="1">IF(ISERROR(ABS(M75)),"",IFERROR(MAX(IF(Données_nettoyées!$O$1:$O$500=$B77,IF(INDIRECT($A$1&amp;M$1)&gt;0,IF(COUNTIFS(Données_nettoyées!$O$1:$O$500,$B77,INDIRECT($A$1&amp;M$1),"&gt;0")&gt;2,INDIRECT($A$1&amp;M$1))))),"MC"))</f>
        <v>2500</v>
      </c>
      <c r="N77" s="7" cm="1">
        <f t="array" aca="1" ref="N77" ca="1">IF(ISERROR(ABS(N75)),"",IFERROR(MAX(IF(Données_nettoyées!$O$1:$O$500=$B77,IF(INDIRECT($A$1&amp;N$1)&gt;0,IF(COUNTIFS(Données_nettoyées!$O$1:$O$500,$B77,INDIRECT($A$1&amp;N$1),"&gt;0")&gt;2,INDIRECT($A$1&amp;N$1))))),"MC"))</f>
        <v>3000</v>
      </c>
      <c r="O77" s="7" t="str" cm="1">
        <f t="array" aca="1" ref="O77" ca="1">IF(ISERROR(ABS(O75)),"",IFERROR(MAX(IF(Données_nettoyées!$O$1:$O$500=$B77,IF(INDIRECT($A$1&amp;O$1)&gt;0,IF(COUNTIFS(Données_nettoyées!$O$1:$O$500,$B77,INDIRECT($A$1&amp;O$1),"&gt;0")&gt;2,INDIRECT($A$1&amp;O$1))))),"MC"))</f>
        <v/>
      </c>
      <c r="P77" s="7" t="str" cm="1">
        <f t="array" aca="1" ref="P77" ca="1">IF(ISERROR(ABS(P75)),"",IFERROR(MAX(IF(Données_nettoyées!$O$1:$O$500=$B77,IF(INDIRECT($A$1&amp;P$1)&gt;0,IF(COUNTIFS(Données_nettoyées!$O$1:$O$500,$B77,INDIRECT($A$1&amp;P$1),"&gt;0")&gt;2,INDIRECT($A$1&amp;P$1))))),"MC"))</f>
        <v/>
      </c>
      <c r="Q77" s="7" t="str" cm="1">
        <f t="array" aca="1" ref="Q77" ca="1">IF(ISERROR(ABS(Q75)),"",IFERROR(MAX(IF(Données_nettoyées!$O$1:$O$500=$B77,IF(INDIRECT($A$1&amp;Q$1)&gt;0,IF(COUNTIFS(Données_nettoyées!$O$1:$O$500,$B77,INDIRECT($A$1&amp;Q$1),"&gt;0")&gt;2,INDIRECT($A$1&amp;Q$1))))),"MC"))</f>
        <v/>
      </c>
      <c r="R77" s="7" t="str" cm="1">
        <f t="array" aca="1" ref="R77" ca="1">IF(ISERROR(ABS(R75)),"",IFERROR(MAX(IF(Données_nettoyées!$O$1:$O$500=$B77,IF(INDIRECT($A$1&amp;R$1)&gt;0,IF(COUNTIFS(Données_nettoyées!$O$1:$O$500,$B77,INDIRECT($A$1&amp;R$1),"&gt;0")&gt;2,INDIRECT($A$1&amp;R$1))))),"MC"))</f>
        <v/>
      </c>
      <c r="S77" s="7" cm="1">
        <f t="array" aca="1" ref="S77" ca="1">IF(ISERROR(ABS(S75)),"",IFERROR(MAX(IF(Données_nettoyées!$O$1:$O$500=$B77,IF(INDIRECT($A$1&amp;S$1)&gt;0,IF(COUNTIFS(Données_nettoyées!$O$1:$O$500,$B77,INDIRECT($A$1&amp;S$1),"&gt;0")&gt;2,INDIRECT($A$1&amp;S$1))))),"MC"))</f>
        <v>9000</v>
      </c>
      <c r="T77" s="7" cm="1">
        <f t="array" aca="1" ref="T77" ca="1">IF(ISERROR(ABS(T75)),"",IFERROR(MAX(IF(Données_nettoyées!$O$1:$O$500=$B77,IF(INDIRECT($A$1&amp;T$1)&gt;0,IF(COUNTIFS(Données_nettoyées!$O$1:$O$500,$B77,INDIRECT($A$1&amp;T$1),"&gt;0")&gt;2,INDIRECT($A$1&amp;T$1))))),"MC"))</f>
        <v>3500</v>
      </c>
      <c r="U77" s="7" cm="1">
        <f t="array" aca="1" ref="U77" ca="1">IF(ISERROR(ABS(U75)),"",IFERROR(MAX(IF(Données_nettoyées!$O$1:$O$500=$B77,IF(INDIRECT($A$1&amp;U$1)&gt;0,IF(COUNTIFS(Données_nettoyées!$O$1:$O$500,$B77,INDIRECT($A$1&amp;U$1),"&gt;0")&gt;2,INDIRECT($A$1&amp;U$1))))),"MC"))</f>
        <v>500</v>
      </c>
      <c r="V77" s="7" cm="1">
        <f t="array" aca="1" ref="V77" ca="1">IF(ISERROR(ABS(V75)),"",IFERROR(MAX(IF(Données_nettoyées!$O$1:$O$500=$B77,IF(INDIRECT($A$1&amp;V$1)&gt;0,IF(COUNTIFS(Données_nettoyées!$O$1:$O$500,$B77,INDIRECT($A$1&amp;V$1),"&gt;0")&gt;2,INDIRECT($A$1&amp;V$1))))),"MC"))</f>
        <v>125</v>
      </c>
      <c r="W77" s="7" t="str" cm="1">
        <f t="array" aca="1" ref="W77" ca="1">IF(ISERROR(ABS(W75)),"",IFERROR(MAX(IF(Données_nettoyées!$O$1:$O$500=$B77,IF(INDIRECT($A$1&amp;W$1)&gt;0,IF(COUNTIFS(Données_nettoyées!$O$1:$O$500,$B77,INDIRECT($A$1&amp;W$1),"&gt;0")&gt;2,INDIRECT($A$1&amp;W$1))))),"MC"))</f>
        <v/>
      </c>
      <c r="X77" s="7" t="str" cm="1">
        <f t="array" aca="1" ref="X77" ca="1">IF(ISERROR(ABS(X75)),"",IFERROR(MAX(IF(Données_nettoyées!$O$1:$O$500=$B77,IF(INDIRECT($A$1&amp;X$1)&gt;0,IF(COUNTIFS(Données_nettoyées!$O$1:$O$500,$B77,INDIRECT($A$1&amp;X$1),"&gt;0")&gt;2,INDIRECT($A$1&amp;X$1))))),"MC"))</f>
        <v/>
      </c>
      <c r="Y77" s="7" t="str" cm="1">
        <f t="array" aca="1" ref="Y77" ca="1">IF(ISERROR(ABS(Y75)),"",IFERROR(MAX(IF(Données_nettoyées!$O$1:$O$500=$B77,IF(INDIRECT($A$1&amp;Y$1)&gt;0,IF(COUNTIFS(Données_nettoyées!$O$1:$O$500,$B77,INDIRECT($A$1&amp;Y$1),"&gt;0")&gt;2,INDIRECT($A$1&amp;Y$1))))),"MC"))</f>
        <v/>
      </c>
      <c r="Z77" s="7" cm="1">
        <f t="array" aca="1" ref="Z77" ca="1">IF(ISERROR(ABS(Z75)),"",IFERROR(MAX(IF(Données_nettoyées!$O$1:$O$500=$B77,IF(INDIRECT($A$1&amp;Z$1)&gt;0,IF(COUNTIFS(Données_nettoyées!$O$1:$O$500,$B77,INDIRECT($A$1&amp;Z$1),"&gt;0")&gt;2,INDIRECT($A$1&amp;Z$1))))),"MC"))</f>
        <v>3250</v>
      </c>
      <c r="AA77" s="7" cm="1">
        <f t="array" aca="1" ref="AA77" ca="1">IF(ISERROR(ABS(AA75)),"",IFERROR(MAX(IF(Données_nettoyées!$O$1:$O$500=$B77,IF(INDIRECT($A$1&amp;AA$1)&gt;0,IF(COUNTIFS(Données_nettoyées!$O$1:$O$500,$B77,INDIRECT($A$1&amp;AA$1),"&gt;0")&gt;2,INDIRECT($A$1&amp;AA$1))))),"MC"))</f>
        <v>3500</v>
      </c>
      <c r="AB77" s="7" cm="1">
        <f t="array" aca="1" ref="AB77" ca="1">IF(ISERROR(ABS(AB75)),"",IFERROR(MAX(IF(Données_nettoyées!$O$1:$O$500=$B77,IF(INDIRECT($A$1&amp;AB$1)&gt;0,IF(COUNTIFS(Données_nettoyées!$O$1:$O$500,$B77,INDIRECT($A$1&amp;AB$1),"&gt;0")&gt;2,INDIRECT($A$1&amp;AB$1))))),"MC"))</f>
        <v>2500</v>
      </c>
      <c r="AC77" s="7" t="str" cm="1">
        <f t="array" aca="1" ref="AC77" ca="1">IF(ISERROR(ABS(AC75)),"",IFERROR(MAX(IF(Données_nettoyées!$O$1:$O$500=$B77,IF(INDIRECT($A$1&amp;AC$1)&gt;0,IF(COUNTIFS(Données_nettoyées!$O$1:$O$500,$B77,INDIRECT($A$1&amp;AC$1),"&gt;0")&gt;2,INDIRECT($A$1&amp;AC$1))))),"MC"))</f>
        <v/>
      </c>
      <c r="AD77" s="7" cm="1">
        <f t="array" aca="1" ref="AD77" ca="1">IF(ISERROR(ABS(AD75)),"",IFERROR(MAX(IF(Données_nettoyées!$O$1:$O$500=$B77,IF(INDIRECT($A$1&amp;AD$1)&gt;0,IF(COUNTIFS(Données_nettoyées!$O$1:$O$500,$B77,INDIRECT($A$1&amp;AD$1),"&gt;0")&gt;2,INDIRECT($A$1&amp;AD$1))))),"MC"))</f>
        <v>2000</v>
      </c>
      <c r="AE77" s="7" cm="1">
        <f t="array" aca="1" ref="AE77" ca="1">IF(ISERROR(ABS(AE75)),"",IFERROR(MAX(IF(Données_nettoyées!$O$1:$O$500=$B77,IF(INDIRECT($A$1&amp;AE$1)&gt;0,IF(COUNTIFS(Données_nettoyées!$O$1:$O$500,$B77,INDIRECT($A$1&amp;AE$1),"&gt;0")&gt;2,INDIRECT($A$1&amp;AE$1))))),"MC"))</f>
        <v>5000</v>
      </c>
      <c r="AF77" s="7" cm="1">
        <f t="array" aca="1" ref="AF77" ca="1">IF(ISERROR(ABS(AF75)),"",IFERROR(MAX(IF(Données_nettoyées!$O$1:$O$500=$B77,IF(INDIRECT($A$1&amp;AF$1)&gt;0,IF(COUNTIFS(Données_nettoyées!$O$1:$O$500,$B77,INDIRECT($A$1&amp;AF$1),"&gt;0")&gt;2,INDIRECT($A$1&amp;AF$1))))),"MC"))</f>
        <v>300</v>
      </c>
      <c r="AG77" s="7" t="str" cm="1">
        <f t="array" aca="1" ref="AG77" ca="1">IF(ISERROR(ABS(AG75)),"",IFERROR(MAX(IF(Données_nettoyées!$O$1:$O$500=$B77,IF(INDIRECT($A$1&amp;AG$1)&gt;0,IF(COUNTIFS(Données_nettoyées!$O$1:$O$500,$B77,INDIRECT($A$1&amp;AG$1),"&gt;0")&gt;2,INDIRECT($A$1&amp;AG$1))))),"MC"))</f>
        <v/>
      </c>
    </row>
    <row r="78" spans="1:35" x14ac:dyDescent="0.35">
      <c r="C78" s="38" t="s">
        <v>145</v>
      </c>
      <c r="E78" s="7" t="str">
        <f t="shared" ref="E78:AG78" ca="1" si="11">IFERROR(IF((E77-E76)/E76&gt;=40%,"!!",""),"")</f>
        <v/>
      </c>
      <c r="F78" s="7" t="str">
        <f t="shared" ca="1" si="11"/>
        <v/>
      </c>
      <c r="G78" s="7" t="str">
        <f t="shared" ca="1" si="11"/>
        <v/>
      </c>
      <c r="H78" s="7" t="str">
        <f t="shared" ca="1" si="11"/>
        <v/>
      </c>
      <c r="I78" s="7" t="str">
        <f t="shared" ca="1" si="11"/>
        <v/>
      </c>
      <c r="J78" s="7" t="str">
        <f t="shared" ca="1" si="11"/>
        <v/>
      </c>
      <c r="K78" s="7" t="str">
        <f t="shared" ca="1" si="11"/>
        <v/>
      </c>
      <c r="L78" s="7" t="str">
        <f t="shared" ca="1" si="11"/>
        <v/>
      </c>
      <c r="M78" s="7" t="str">
        <f t="shared" ca="1" si="11"/>
        <v/>
      </c>
      <c r="N78" s="7" t="str">
        <f t="shared" ca="1" si="11"/>
        <v/>
      </c>
      <c r="O78" s="7" t="str">
        <f t="shared" ca="1" si="11"/>
        <v/>
      </c>
      <c r="P78" s="7" t="str">
        <f t="shared" ca="1" si="11"/>
        <v/>
      </c>
      <c r="Q78" s="7" t="str">
        <f t="shared" ca="1" si="11"/>
        <v/>
      </c>
      <c r="R78" s="7" t="str">
        <f t="shared" ca="1" si="11"/>
        <v/>
      </c>
      <c r="S78" s="7" t="str">
        <f t="shared" ca="1" si="11"/>
        <v/>
      </c>
      <c r="T78" s="7" t="str">
        <f t="shared" ca="1" si="11"/>
        <v/>
      </c>
      <c r="U78" s="7" t="str">
        <f t="shared" ca="1" si="11"/>
        <v>!!</v>
      </c>
      <c r="V78" s="7" t="str">
        <f t="shared" ca="1" si="11"/>
        <v/>
      </c>
      <c r="W78" s="7" t="str">
        <f t="shared" ca="1" si="11"/>
        <v/>
      </c>
      <c r="X78" s="7" t="str">
        <f t="shared" ca="1" si="11"/>
        <v/>
      </c>
      <c r="Y78" s="7" t="str">
        <f t="shared" ca="1" si="11"/>
        <v/>
      </c>
      <c r="Z78" s="7" t="str">
        <f t="shared" ca="1" si="11"/>
        <v/>
      </c>
      <c r="AA78" s="7" t="str">
        <f t="shared" ca="1" si="11"/>
        <v/>
      </c>
      <c r="AB78" s="7" t="str">
        <f t="shared" ca="1" si="11"/>
        <v/>
      </c>
      <c r="AC78" s="7" t="str">
        <f t="shared" ca="1" si="11"/>
        <v/>
      </c>
      <c r="AD78" s="7" t="str">
        <f t="shared" ca="1" si="11"/>
        <v/>
      </c>
      <c r="AE78" s="7" t="str">
        <f t="shared" ca="1" si="11"/>
        <v/>
      </c>
      <c r="AF78" s="7" t="str">
        <f t="shared" ca="1" si="11"/>
        <v/>
      </c>
      <c r="AG78" s="7" t="str">
        <f t="shared" ca="1" si="11"/>
        <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tr">
        <f>IF(COUNTIF(Données_nettoyées!$O$1:$O$500,$B81)&gt;0,"OUI","NON")</f>
        <v>OUI</v>
      </c>
      <c r="E81" s="7" cm="1">
        <f t="array" aca="1" ref="E81" ca="1">IF($D81="NON","-",IFERROR(MEDIAN(IF(Données_nettoyées!$O$1:$O$500=$B81,IF(INDIRECT($A$1&amp;E$1)&gt;0,IF(COUNTIFS(Données_nettoyées!$O$1:$O$500,$B81,INDIRECT($A$1&amp;E$1),"&gt;0")&gt;2,INDIRECT($A$1&amp;E$1))))),"MC"))</f>
        <v>1250</v>
      </c>
      <c r="F81" s="7" t="str" cm="1">
        <f t="array" aca="1" ref="F81" ca="1">IF($D81="NON","-",IFERROR(MEDIAN(IF(Données_nettoyées!$O$1:$O$500=$B81,IF(INDIRECT($A$1&amp;F$1)&gt;0,IF(COUNTIFS(Données_nettoyées!$O$1:$O$500,$B81,INDIRECT($A$1&amp;F$1),"&gt;0")&gt;2,INDIRECT($A$1&amp;F$1))))),"MC"))</f>
        <v>MC</v>
      </c>
      <c r="G81" s="7" t="str" cm="1">
        <f t="array" aca="1" ref="G81" ca="1">IF($D81="NON","-",IFERROR(MEDIAN(IF(Données_nettoyées!$O$1:$O$500=$B81,IF(INDIRECT($A$1&amp;G$1)&gt;0,IF(COUNTIFS(Données_nettoyées!$O$1:$O$500,$B81,INDIRECT($A$1&amp;G$1),"&gt;0")&gt;2,INDIRECT($A$1&amp;G$1))))),"MC"))</f>
        <v>MC</v>
      </c>
      <c r="H81" s="7" cm="1">
        <f t="array" aca="1" ref="H81" ca="1">IF($D81="NON","-",IFERROR(MEDIAN(IF(Données_nettoyées!$O$1:$O$500=$B81,IF(INDIRECT($A$1&amp;H$1)&gt;0,IF(COUNTIFS(Données_nettoyées!$O$1:$O$500,$B81,INDIRECT($A$1&amp;H$1),"&gt;0")&gt;2,INDIRECT($A$1&amp;H$1))))),"MC"))</f>
        <v>400</v>
      </c>
      <c r="I81" s="7" cm="1">
        <f t="array" aca="1" ref="I81" ca="1">IF($D81="NON","-",IFERROR(MEDIAN(IF(Données_nettoyées!$O$1:$O$500=$B81,IF(INDIRECT($A$1&amp;I$1)&gt;0,IF(COUNTIFS(Données_nettoyées!$O$1:$O$500,$B81,INDIRECT($A$1&amp;I$1),"&gt;0")&gt;2,INDIRECT($A$1&amp;I$1))))),"MC"))</f>
        <v>300</v>
      </c>
      <c r="J81" s="7" cm="1">
        <f t="array" aca="1" ref="J81" ca="1">IF($D81="NON","-",IFERROR(MEDIAN(IF(Données_nettoyées!$O$1:$O$500=$B81,IF(INDIRECT($A$1&amp;J$1)&gt;0,IF(COUNTIFS(Données_nettoyées!$O$1:$O$500,$B81,INDIRECT($A$1&amp;J$1),"&gt;0")&gt;2,INDIRECT($A$1&amp;J$1))))),"MC"))</f>
        <v>5000</v>
      </c>
      <c r="K81" s="7" cm="1">
        <f t="array" aca="1" ref="K81" ca="1">IF($D81="NON","-",IFERROR(MEDIAN(IF(Données_nettoyées!$O$1:$O$500=$B81,IF(INDIRECT($A$1&amp;K$1)&gt;0,IF(COUNTIFS(Données_nettoyées!$O$1:$O$500,$B81,INDIRECT($A$1&amp;K$1),"&gt;0")&gt;2,INDIRECT($A$1&amp;K$1))))),"MC"))</f>
        <v>10000</v>
      </c>
      <c r="L81" s="7" cm="1">
        <f t="array" aca="1" ref="L81" ca="1">IF($D81="NON","-",IFERROR(MEDIAN(IF(Données_nettoyées!$O$1:$O$500=$B81,IF(INDIRECT($A$1&amp;L$1)&gt;0,IF(COUNTIFS(Données_nettoyées!$O$1:$O$500,$B81,INDIRECT($A$1&amp;L$1),"&gt;0")&gt;2,INDIRECT($A$1&amp;L$1))))),"MC"))</f>
        <v>1500</v>
      </c>
      <c r="M81" s="7" cm="1">
        <f t="array" aca="1" ref="M81" ca="1">IF($D81="NON","-",IFERROR(MEDIAN(IF(Données_nettoyées!$O$1:$O$500=$B81,IF(INDIRECT($A$1&amp;M$1)&gt;0,IF(COUNTIFS(Données_nettoyées!$O$1:$O$500,$B81,INDIRECT($A$1&amp;M$1),"&gt;0")&gt;2,INDIRECT($A$1&amp;M$1))))),"MC"))</f>
        <v>1750</v>
      </c>
      <c r="N81" s="7" t="str" cm="1">
        <f t="array" aca="1" ref="N81" ca="1">IF($D81="NON","-",IFERROR(MEDIAN(IF(Données_nettoyées!$O$1:$O$500=$B81,IF(INDIRECT($A$1&amp;N$1)&gt;0,IF(COUNTIFS(Données_nettoyées!$O$1:$O$500,$B81,INDIRECT($A$1&amp;N$1),"&gt;0")&gt;2,INDIRECT($A$1&amp;N$1))))),"MC"))</f>
        <v>MC</v>
      </c>
      <c r="O81" s="7" t="str" cm="1">
        <f t="array" aca="1" ref="O81" ca="1">IF($D81="NON","-",IFERROR(MEDIAN(IF(Données_nettoyées!$O$1:$O$500=$B81,IF(INDIRECT($A$1&amp;O$1)&gt;0,IF(COUNTIFS(Données_nettoyées!$O$1:$O$500,$B81,INDIRECT($A$1&amp;O$1),"&gt;0")&gt;2,INDIRECT($A$1&amp;O$1))))),"MC"))</f>
        <v>MC</v>
      </c>
      <c r="P81" s="7" t="str" cm="1">
        <f t="array" aca="1" ref="P81" ca="1">IF($D81="NON","-",IFERROR(MEDIAN(IF(Données_nettoyées!$O$1:$O$500=$B81,IF(INDIRECT($A$1&amp;P$1)&gt;0,IF(COUNTIFS(Données_nettoyées!$O$1:$O$500,$B81,INDIRECT($A$1&amp;P$1),"&gt;0")&gt;2,INDIRECT($A$1&amp;P$1))))),"MC"))</f>
        <v>MC</v>
      </c>
      <c r="Q81" s="7" t="str" cm="1">
        <f t="array" aca="1" ref="Q81" ca="1">IF($D81="NON","-",IFERROR(MEDIAN(IF(Données_nettoyées!$O$1:$O$500=$B81,IF(INDIRECT($A$1&amp;Q$1)&gt;0,IF(COUNTIFS(Données_nettoyées!$O$1:$O$500,$B81,INDIRECT($A$1&amp;Q$1),"&gt;0")&gt;2,INDIRECT($A$1&amp;Q$1))))),"MC"))</f>
        <v>MC</v>
      </c>
      <c r="R81" s="7" t="str" cm="1">
        <f t="array" aca="1" ref="R81" ca="1">IF($D81="NON","-",IFERROR(MEDIAN(IF(Données_nettoyées!$O$1:$O$500=$B81,IF(INDIRECT($A$1&amp;R$1)&gt;0,IF(COUNTIFS(Données_nettoyées!$O$1:$O$500,$B81,INDIRECT($A$1&amp;R$1),"&gt;0")&gt;2,INDIRECT($A$1&amp;R$1))))),"MC"))</f>
        <v>MC</v>
      </c>
      <c r="S81" s="7" cm="1">
        <f t="array" aca="1" ref="S81" ca="1">IF($D81="NON","-",IFERROR(MEDIAN(IF(Données_nettoyées!$O$1:$O$500=$B81,IF(INDIRECT($A$1&amp;S$1)&gt;0,IF(COUNTIFS(Données_nettoyées!$O$1:$O$500,$B81,INDIRECT($A$1&amp;S$1),"&gt;0")&gt;2,INDIRECT($A$1&amp;S$1))))),"MC"))</f>
        <v>7500</v>
      </c>
      <c r="T81" s="7" cm="1">
        <f t="array" aca="1" ref="T81" ca="1">IF($D81="NON","-",IFERROR(MEDIAN(IF(Données_nettoyées!$O$1:$O$500=$B81,IF(INDIRECT($A$1&amp;T$1)&gt;0,IF(COUNTIFS(Données_nettoyées!$O$1:$O$500,$B81,INDIRECT($A$1&amp;T$1),"&gt;0")&gt;2,INDIRECT($A$1&amp;T$1))))),"MC"))</f>
        <v>6000</v>
      </c>
      <c r="U81" s="7" cm="1">
        <f t="array" aca="1" ref="U81" ca="1">IF($D81="NON","-",IFERROR(MEDIAN(IF(Données_nettoyées!$O$1:$O$500=$B81,IF(INDIRECT($A$1&amp;U$1)&gt;0,IF(COUNTIFS(Données_nettoyées!$O$1:$O$500,$B81,INDIRECT($A$1&amp;U$1),"&gt;0")&gt;2,INDIRECT($A$1&amp;U$1))))),"MC"))</f>
        <v>500</v>
      </c>
      <c r="V81" s="7" cm="1">
        <f t="array" aca="1" ref="V81" ca="1">IF($D81="NON","-",IFERROR(MEDIAN(IF(Données_nettoyées!$O$1:$O$500=$B81,IF(INDIRECT($A$1&amp;V$1)&gt;0,IF(COUNTIFS(Données_nettoyées!$O$1:$O$500,$B81,INDIRECT($A$1&amp;V$1),"&gt;0")&gt;2,INDIRECT($A$1&amp;V$1))))),"MC"))</f>
        <v>250</v>
      </c>
      <c r="W81" s="7" t="str" cm="1">
        <f t="array" aca="1" ref="W81" ca="1">IF($D81="NON","-",IFERROR(MEDIAN(IF(Données_nettoyées!$O$1:$O$500=$B81,IF(INDIRECT($A$1&amp;W$1)&gt;0,IF(COUNTIFS(Données_nettoyées!$O$1:$O$500,$B81,INDIRECT($A$1&amp;W$1),"&gt;0")&gt;2,INDIRECT($A$1&amp;W$1))))),"MC"))</f>
        <v>MC</v>
      </c>
      <c r="X81" s="7" cm="1">
        <f t="array" aca="1" ref="X81" ca="1">IF($D81="NON","-",IFERROR(MEDIAN(IF(Données_nettoyées!$O$1:$O$500=$B81,IF(INDIRECT($A$1&amp;X$1)&gt;0,IF(COUNTIFS(Données_nettoyées!$O$1:$O$500,$B81,INDIRECT($A$1&amp;X$1),"&gt;0")&gt;2,INDIRECT($A$1&amp;X$1))))),"MC"))</f>
        <v>750</v>
      </c>
      <c r="Y81" s="7" t="str" cm="1">
        <f t="array" aca="1" ref="Y81" ca="1">IF($D81="NON","-",IFERROR(MEDIAN(IF(Données_nettoyées!$O$1:$O$500=$B81,IF(INDIRECT($A$1&amp;Y$1)&gt;0,IF(COUNTIFS(Données_nettoyées!$O$1:$O$500,$B81,INDIRECT($A$1&amp;Y$1),"&gt;0")&gt;2,INDIRECT($A$1&amp;Y$1))))),"MC"))</f>
        <v>MC</v>
      </c>
      <c r="Z81" s="7" cm="1">
        <f t="array" aca="1" ref="Z81" ca="1">IF($D81="NON","-",IFERROR(MEDIAN(IF(Données_nettoyées!$O$1:$O$500=$B81,IF(INDIRECT($A$1&amp;Z$1)&gt;0,IF(COUNTIFS(Données_nettoyées!$O$1:$O$500,$B81,INDIRECT($A$1&amp;Z$1),"&gt;0")&gt;2,INDIRECT($A$1&amp;Z$1))))),"MC"))</f>
        <v>2500</v>
      </c>
      <c r="AA81" s="7" cm="1">
        <f t="array" aca="1" ref="AA81" ca="1">IF($D81="NON","-",IFERROR(MEDIAN(IF(Données_nettoyées!$O$1:$O$500=$B81,IF(INDIRECT($A$1&amp;AA$1)&gt;0,IF(COUNTIFS(Données_nettoyées!$O$1:$O$500,$B81,INDIRECT($A$1&amp;AA$1),"&gt;0")&gt;2,INDIRECT($A$1&amp;AA$1))))),"MC"))</f>
        <v>3500</v>
      </c>
      <c r="AB81" s="7" cm="1">
        <f t="array" aca="1" ref="AB81" ca="1">IF($D81="NON","-",IFERROR(MEDIAN(IF(Données_nettoyées!$O$1:$O$500=$B81,IF(INDIRECT($A$1&amp;AB$1)&gt;0,IF(COUNTIFS(Données_nettoyées!$O$1:$O$500,$B81,INDIRECT($A$1&amp;AB$1),"&gt;0")&gt;2,INDIRECT($A$1&amp;AB$1))))),"MC"))</f>
        <v>2500</v>
      </c>
      <c r="AC81" s="7" t="str" cm="1">
        <f t="array" aca="1" ref="AC81" ca="1">IF($D81="NON","-",IFERROR(MEDIAN(IF(Données_nettoyées!$O$1:$O$500=$B81,IF(INDIRECT($A$1&amp;AC$1)&gt;0,IF(COUNTIFS(Données_nettoyées!$O$1:$O$500,$B81,INDIRECT($A$1&amp;AC$1),"&gt;0")&gt;2,INDIRECT($A$1&amp;AC$1))))),"MC"))</f>
        <v>MC</v>
      </c>
      <c r="AD81" s="7" cm="1">
        <f t="array" aca="1" ref="AD81" ca="1">IF($D81="NON","-",IFERROR(MEDIAN(IF(Données_nettoyées!$O$1:$O$500=$B81,IF(INDIRECT($A$1&amp;AD$1)&gt;0,IF(COUNTIFS(Données_nettoyées!$O$1:$O$500,$B81,INDIRECT($A$1&amp;AD$1),"&gt;0")&gt;2,INDIRECT($A$1&amp;AD$1))))),"MC"))</f>
        <v>1500</v>
      </c>
      <c r="AE81" s="7" cm="1">
        <f t="array" aca="1" ref="AE81" ca="1">IF($D81="NON","-",IFERROR(MEDIAN(IF(Données_nettoyées!$O$1:$O$500=$B81,IF(INDIRECT($A$1&amp;AE$1)&gt;0,IF(COUNTIFS(Données_nettoyées!$O$1:$O$500,$B81,INDIRECT($A$1&amp;AE$1),"&gt;0")&gt;2,INDIRECT($A$1&amp;AE$1))))),"MC"))</f>
        <v>2250</v>
      </c>
      <c r="AF81" s="7" cm="1">
        <f t="array" aca="1" ref="AF81" ca="1">IF($D81="NON","-",IFERROR(MEDIAN(IF(Données_nettoyées!$O$1:$O$500=$B81,IF(INDIRECT($A$1&amp;AF$1)&gt;0,IF(COUNTIFS(Données_nettoyées!$O$1:$O$500,$B81,INDIRECT($A$1&amp;AF$1),"&gt;0")&gt;2,INDIRECT($A$1&amp;AF$1))))),"MC"))</f>
        <v>300</v>
      </c>
      <c r="AG81" s="7" t="str" cm="1">
        <f t="array" aca="1" ref="AG81" ca="1">IF($D81="NON","-",IFERROR(MEDIAN(IF(Données_nettoyées!$O$1:$O$500=$B81,IF(INDIRECT($A$1&amp;AG$1)&gt;0,IF(COUNTIFS(Données_nettoyées!$O$1:$O$500,$B81,INDIRECT($A$1&amp;AG$1),"&gt;0")&gt;2,INDIRECT($A$1&amp;AG$1))))),"MC"))</f>
        <v>MC</v>
      </c>
      <c r="AI81" s="5">
        <f ca="1">COUNTIF(E81:AG81,"MC")+COUNTIF(E81:AG81,"-")</f>
        <v>11</v>
      </c>
    </row>
    <row r="82" spans="1:35" x14ac:dyDescent="0.35">
      <c r="A82" s="4" t="s">
        <v>81</v>
      </c>
      <c r="B82" s="4" t="s">
        <v>94</v>
      </c>
      <c r="C82" s="4" t="s">
        <v>66</v>
      </c>
      <c r="E82" s="7" cm="1">
        <f t="array" aca="1" ref="E82" ca="1">IF(ISERROR(ABS(E81)),"",IFERROR(MIN(IF(Données_nettoyées!$O$1:$O$500=$B82,IF(INDIRECT($A$1&amp;E$1)&gt;0,IF(COUNTIFS(Données_nettoyées!$O$1:$O$500,$B82,INDIRECT($A$1&amp;E$1),"&gt;0")&gt;2,INDIRECT($A$1&amp;E$1))))),"MC"))</f>
        <v>1250</v>
      </c>
      <c r="F82" s="7" t="str" cm="1">
        <f t="array" aca="1" ref="F82" ca="1">IF(ISERROR(ABS(F81)),"",IFERROR(MIN(IF(Données_nettoyées!$O$1:$O$500=$B82,IF(INDIRECT($A$1&amp;F$1)&gt;0,IF(COUNTIFS(Données_nettoyées!$O$1:$O$500,$B82,INDIRECT($A$1&amp;F$1),"&gt;0")&gt;2,INDIRECT($A$1&amp;F$1))))),"MC"))</f>
        <v/>
      </c>
      <c r="G82" s="7" t="str" cm="1">
        <f t="array" aca="1" ref="G82" ca="1">IF(ISERROR(ABS(G81)),"",IFERROR(MIN(IF(Données_nettoyées!$O$1:$O$500=$B82,IF(INDIRECT($A$1&amp;G$1)&gt;0,IF(COUNTIFS(Données_nettoyées!$O$1:$O$500,$B82,INDIRECT($A$1&amp;G$1),"&gt;0")&gt;2,INDIRECT($A$1&amp;G$1))))),"MC"))</f>
        <v/>
      </c>
      <c r="H82" s="7" cm="1">
        <f t="array" aca="1" ref="H82" ca="1">IF(ISERROR(ABS(H81)),"",IFERROR(MIN(IF(Données_nettoyées!$O$1:$O$500=$B82,IF(INDIRECT($A$1&amp;H$1)&gt;0,IF(COUNTIFS(Données_nettoyées!$O$1:$O$500,$B82,INDIRECT($A$1&amp;H$1),"&gt;0")&gt;2,INDIRECT($A$1&amp;H$1))))),"MC"))</f>
        <v>400</v>
      </c>
      <c r="I82" s="7" cm="1">
        <f t="array" aca="1" ref="I82" ca="1">IF(ISERROR(ABS(I81)),"",IFERROR(MIN(IF(Données_nettoyées!$O$1:$O$500=$B82,IF(INDIRECT($A$1&amp;I$1)&gt;0,IF(COUNTIFS(Données_nettoyées!$O$1:$O$500,$B82,INDIRECT($A$1&amp;I$1),"&gt;0")&gt;2,INDIRECT($A$1&amp;I$1))))),"MC"))</f>
        <v>300</v>
      </c>
      <c r="J82" s="7" cm="1">
        <f t="array" aca="1" ref="J82" ca="1">IF(ISERROR(ABS(J81)),"",IFERROR(MIN(IF(Données_nettoyées!$O$1:$O$500=$B82,IF(INDIRECT($A$1&amp;J$1)&gt;0,IF(COUNTIFS(Données_nettoyées!$O$1:$O$500,$B82,INDIRECT($A$1&amp;J$1),"&gt;0")&gt;2,INDIRECT($A$1&amp;J$1))))),"MC"))</f>
        <v>5000</v>
      </c>
      <c r="K82" s="7" cm="1">
        <f t="array" aca="1" ref="K82" ca="1">IF(ISERROR(ABS(K81)),"",IFERROR(MIN(IF(Données_nettoyées!$O$1:$O$500=$B82,IF(INDIRECT($A$1&amp;K$1)&gt;0,IF(COUNTIFS(Données_nettoyées!$O$1:$O$500,$B82,INDIRECT($A$1&amp;K$1),"&gt;0")&gt;2,INDIRECT($A$1&amp;K$1))))),"MC"))</f>
        <v>10000</v>
      </c>
      <c r="L82" s="7" cm="1">
        <f t="array" aca="1" ref="L82" ca="1">IF(ISERROR(ABS(L81)),"",IFERROR(MIN(IF(Données_nettoyées!$O$1:$O$500=$B82,IF(INDIRECT($A$1&amp;L$1)&gt;0,IF(COUNTIFS(Données_nettoyées!$O$1:$O$500,$B82,INDIRECT($A$1&amp;L$1),"&gt;0")&gt;2,INDIRECT($A$1&amp;L$1))))),"MC"))</f>
        <v>1500</v>
      </c>
      <c r="M82" s="7" cm="1">
        <f t="array" aca="1" ref="M82" ca="1">IF(ISERROR(ABS(M81)),"",IFERROR(MIN(IF(Données_nettoyées!$O$1:$O$500=$B82,IF(INDIRECT($A$1&amp;M$1)&gt;0,IF(COUNTIFS(Données_nettoyées!$O$1:$O$500,$B82,INDIRECT($A$1&amp;M$1),"&gt;0")&gt;2,INDIRECT($A$1&amp;M$1))))),"MC"))</f>
        <v>1750</v>
      </c>
      <c r="N82" s="7" t="str" cm="1">
        <f t="array" aca="1" ref="N82" ca="1">IF(ISERROR(ABS(N81)),"",IFERROR(MIN(IF(Données_nettoyées!$O$1:$O$500=$B82,IF(INDIRECT($A$1&amp;N$1)&gt;0,IF(COUNTIFS(Données_nettoyées!$O$1:$O$500,$B82,INDIRECT($A$1&amp;N$1),"&gt;0")&gt;2,INDIRECT($A$1&amp;N$1))))),"MC"))</f>
        <v/>
      </c>
      <c r="O82" s="7" t="str" cm="1">
        <f t="array" aca="1" ref="O82" ca="1">IF(ISERROR(ABS(O81)),"",IFERROR(MIN(IF(Données_nettoyées!$O$1:$O$500=$B82,IF(INDIRECT($A$1&amp;O$1)&gt;0,IF(COUNTIFS(Données_nettoyées!$O$1:$O$500,$B82,INDIRECT($A$1&amp;O$1),"&gt;0")&gt;2,INDIRECT($A$1&amp;O$1))))),"MC"))</f>
        <v/>
      </c>
      <c r="P82" s="7" t="str" cm="1">
        <f t="array" aca="1" ref="P82" ca="1">IF(ISERROR(ABS(P81)),"",IFERROR(MIN(IF(Données_nettoyées!$O$1:$O$500=$B82,IF(INDIRECT($A$1&amp;P$1)&gt;0,IF(COUNTIFS(Données_nettoyées!$O$1:$O$500,$B82,INDIRECT($A$1&amp;P$1),"&gt;0")&gt;2,INDIRECT($A$1&amp;P$1))))),"MC"))</f>
        <v/>
      </c>
      <c r="Q82" s="7" t="str" cm="1">
        <f t="array" aca="1" ref="Q82" ca="1">IF(ISERROR(ABS(Q81)),"",IFERROR(MIN(IF(Données_nettoyées!$O$1:$O$500=$B82,IF(INDIRECT($A$1&amp;Q$1)&gt;0,IF(COUNTIFS(Données_nettoyées!$O$1:$O$500,$B82,INDIRECT($A$1&amp;Q$1),"&gt;0")&gt;2,INDIRECT($A$1&amp;Q$1))))),"MC"))</f>
        <v/>
      </c>
      <c r="R82" s="7" t="str" cm="1">
        <f t="array" aca="1" ref="R82" ca="1">IF(ISERROR(ABS(R81)),"",IFERROR(MIN(IF(Données_nettoyées!$O$1:$O$500=$B82,IF(INDIRECT($A$1&amp;R$1)&gt;0,IF(COUNTIFS(Données_nettoyées!$O$1:$O$500,$B82,INDIRECT($A$1&amp;R$1),"&gt;0")&gt;2,INDIRECT($A$1&amp;R$1))))),"MC"))</f>
        <v/>
      </c>
      <c r="S82" s="7" cm="1">
        <f t="array" aca="1" ref="S82" ca="1">IF(ISERROR(ABS(S81)),"",IFERROR(MIN(IF(Données_nettoyées!$O$1:$O$500=$B82,IF(INDIRECT($A$1&amp;S$1)&gt;0,IF(COUNTIFS(Données_nettoyées!$O$1:$O$500,$B82,INDIRECT($A$1&amp;S$1),"&gt;0")&gt;2,INDIRECT($A$1&amp;S$1))))),"MC"))</f>
        <v>7500</v>
      </c>
      <c r="T82" s="7" cm="1">
        <f t="array" aca="1" ref="T82" ca="1">IF(ISERROR(ABS(T81)),"",IFERROR(MIN(IF(Données_nettoyées!$O$1:$O$500=$B82,IF(INDIRECT($A$1&amp;T$1)&gt;0,IF(COUNTIFS(Données_nettoyées!$O$1:$O$500,$B82,INDIRECT($A$1&amp;T$1),"&gt;0")&gt;2,INDIRECT($A$1&amp;T$1))))),"MC"))</f>
        <v>6000</v>
      </c>
      <c r="U82" s="7" cm="1">
        <f t="array" aca="1" ref="U82" ca="1">IF(ISERROR(ABS(U81)),"",IFERROR(MIN(IF(Données_nettoyées!$O$1:$O$500=$B82,IF(INDIRECT($A$1&amp;U$1)&gt;0,IF(COUNTIFS(Données_nettoyées!$O$1:$O$500,$B82,INDIRECT($A$1&amp;U$1),"&gt;0")&gt;2,INDIRECT($A$1&amp;U$1))))),"MC"))</f>
        <v>500</v>
      </c>
      <c r="V82" s="7" cm="1">
        <f t="array" aca="1" ref="V82" ca="1">IF(ISERROR(ABS(V81)),"",IFERROR(MIN(IF(Données_nettoyées!$O$1:$O$500=$B82,IF(INDIRECT($A$1&amp;V$1)&gt;0,IF(COUNTIFS(Données_nettoyées!$O$1:$O$500,$B82,INDIRECT($A$1&amp;V$1),"&gt;0")&gt;2,INDIRECT($A$1&amp;V$1))))),"MC"))</f>
        <v>250</v>
      </c>
      <c r="W82" s="7" t="str" cm="1">
        <f t="array" aca="1" ref="W82" ca="1">IF(ISERROR(ABS(W81)),"",IFERROR(MIN(IF(Données_nettoyées!$O$1:$O$500=$B82,IF(INDIRECT($A$1&amp;W$1)&gt;0,IF(COUNTIFS(Données_nettoyées!$O$1:$O$500,$B82,INDIRECT($A$1&amp;W$1),"&gt;0")&gt;2,INDIRECT($A$1&amp;W$1))))),"MC"))</f>
        <v/>
      </c>
      <c r="X82" s="7" cm="1">
        <f t="array" aca="1" ref="X82" ca="1">IF(ISERROR(ABS(X81)),"",IFERROR(MIN(IF(Données_nettoyées!$O$1:$O$500=$B82,IF(INDIRECT($A$1&amp;X$1)&gt;0,IF(COUNTIFS(Données_nettoyées!$O$1:$O$500,$B82,INDIRECT($A$1&amp;X$1),"&gt;0")&gt;2,INDIRECT($A$1&amp;X$1))))),"MC"))</f>
        <v>750</v>
      </c>
      <c r="Y82" s="7" t="str" cm="1">
        <f t="array" aca="1" ref="Y82" ca="1">IF(ISERROR(ABS(Y81)),"",IFERROR(MIN(IF(Données_nettoyées!$O$1:$O$500=$B82,IF(INDIRECT($A$1&amp;Y$1)&gt;0,IF(COUNTIFS(Données_nettoyées!$O$1:$O$500,$B82,INDIRECT($A$1&amp;Y$1),"&gt;0")&gt;2,INDIRECT($A$1&amp;Y$1))))),"MC"))</f>
        <v/>
      </c>
      <c r="Z82" s="7" cm="1">
        <f t="array" aca="1" ref="Z82" ca="1">IF(ISERROR(ABS(Z81)),"",IFERROR(MIN(IF(Données_nettoyées!$O$1:$O$500=$B82,IF(INDIRECT($A$1&amp;Z$1)&gt;0,IF(COUNTIFS(Données_nettoyées!$O$1:$O$500,$B82,INDIRECT($A$1&amp;Z$1),"&gt;0")&gt;2,INDIRECT($A$1&amp;Z$1))))),"MC"))</f>
        <v>2500</v>
      </c>
      <c r="AA82" s="7" cm="1">
        <f t="array" aca="1" ref="AA82" ca="1">IF(ISERROR(ABS(AA81)),"",IFERROR(MIN(IF(Données_nettoyées!$O$1:$O$500=$B82,IF(INDIRECT($A$1&amp;AA$1)&gt;0,IF(COUNTIFS(Données_nettoyées!$O$1:$O$500,$B82,INDIRECT($A$1&amp;AA$1),"&gt;0")&gt;2,INDIRECT($A$1&amp;AA$1))))),"MC"))</f>
        <v>3500</v>
      </c>
      <c r="AB82" s="7" cm="1">
        <f t="array" aca="1" ref="AB82" ca="1">IF(ISERROR(ABS(AB81)),"",IFERROR(MIN(IF(Données_nettoyées!$O$1:$O$500=$B82,IF(INDIRECT($A$1&amp;AB$1)&gt;0,IF(COUNTIFS(Données_nettoyées!$O$1:$O$500,$B82,INDIRECT($A$1&amp;AB$1),"&gt;0")&gt;2,INDIRECT($A$1&amp;AB$1))))),"MC"))</f>
        <v>2500</v>
      </c>
      <c r="AC82" s="7" t="str" cm="1">
        <f t="array" aca="1" ref="AC82" ca="1">IF(ISERROR(ABS(AC81)),"",IFERROR(MIN(IF(Données_nettoyées!$O$1:$O$500=$B82,IF(INDIRECT($A$1&amp;AC$1)&gt;0,IF(COUNTIFS(Données_nettoyées!$O$1:$O$500,$B82,INDIRECT($A$1&amp;AC$1),"&gt;0")&gt;2,INDIRECT($A$1&amp;AC$1))))),"MC"))</f>
        <v/>
      </c>
      <c r="AD82" s="7" cm="1">
        <f t="array" aca="1" ref="AD82" ca="1">IF(ISERROR(ABS(AD81)),"",IFERROR(MIN(IF(Données_nettoyées!$O$1:$O$500=$B82,IF(INDIRECT($A$1&amp;AD$1)&gt;0,IF(COUNTIFS(Données_nettoyées!$O$1:$O$500,$B82,INDIRECT($A$1&amp;AD$1),"&gt;0")&gt;2,INDIRECT($A$1&amp;AD$1))))),"MC"))</f>
        <v>1500</v>
      </c>
      <c r="AE82" s="7" cm="1">
        <f t="array" aca="1" ref="AE82" ca="1">IF(ISERROR(ABS(AE81)),"",IFERROR(MIN(IF(Données_nettoyées!$O$1:$O$500=$B82,IF(INDIRECT($A$1&amp;AE$1)&gt;0,IF(COUNTIFS(Données_nettoyées!$O$1:$O$500,$B82,INDIRECT($A$1&amp;AE$1),"&gt;0")&gt;2,INDIRECT($A$1&amp;AE$1))))),"MC"))</f>
        <v>2250</v>
      </c>
      <c r="AF82" s="7" cm="1">
        <f t="array" aca="1" ref="AF82" ca="1">IF(ISERROR(ABS(AF81)),"",IFERROR(MIN(IF(Données_nettoyées!$O$1:$O$500=$B82,IF(INDIRECT($A$1&amp;AF$1)&gt;0,IF(COUNTIFS(Données_nettoyées!$O$1:$O$500,$B82,INDIRECT($A$1&amp;AF$1),"&gt;0")&gt;2,INDIRECT($A$1&amp;AF$1))))),"MC"))</f>
        <v>300</v>
      </c>
      <c r="AG82" s="7" t="str" cm="1">
        <f t="array" aca="1" ref="AG82" ca="1">IF(ISERROR(ABS(AG81)),"",IFERROR(MIN(IF(Données_nettoyées!$O$1:$O$500=$B82,IF(INDIRECT($A$1&amp;AG$1)&gt;0,IF(COUNTIFS(Données_nettoyées!$O$1:$O$500,$B82,INDIRECT($A$1&amp;AG$1),"&gt;0")&gt;2,INDIRECT($A$1&amp;AG$1))))),"MC"))</f>
        <v/>
      </c>
    </row>
    <row r="83" spans="1:35" x14ac:dyDescent="0.35">
      <c r="A83" s="4" t="s">
        <v>81</v>
      </c>
      <c r="B83" s="4" t="s">
        <v>94</v>
      </c>
      <c r="C83" s="4" t="s">
        <v>68</v>
      </c>
      <c r="E83" s="7" cm="1">
        <f t="array" aca="1" ref="E83" ca="1">IF(ISERROR(ABS(E81)),"",IFERROR(MAX(IF(Données_nettoyées!$O$1:$O$500=$B83,IF(INDIRECT($A$1&amp;E$1)&gt;0,IF(COUNTIFS(Données_nettoyées!$O$1:$O$500,$B83,INDIRECT($A$1&amp;E$1),"&gt;0")&gt;2,INDIRECT($A$1&amp;E$1))))),"MC"))</f>
        <v>1250</v>
      </c>
      <c r="F83" s="7" t="str" cm="1">
        <f t="array" aca="1" ref="F83" ca="1">IF(ISERROR(ABS(F81)),"",IFERROR(MAX(IF(Données_nettoyées!$O$1:$O$500=$B83,IF(INDIRECT($A$1&amp;F$1)&gt;0,IF(COUNTIFS(Données_nettoyées!$O$1:$O$500,$B83,INDIRECT($A$1&amp;F$1),"&gt;0")&gt;2,INDIRECT($A$1&amp;F$1))))),"MC"))</f>
        <v/>
      </c>
      <c r="G83" s="7" t="str" cm="1">
        <f t="array" aca="1" ref="G83" ca="1">IF(ISERROR(ABS(G81)),"",IFERROR(MAX(IF(Données_nettoyées!$O$1:$O$500=$B83,IF(INDIRECT($A$1&amp;G$1)&gt;0,IF(COUNTIFS(Données_nettoyées!$O$1:$O$500,$B83,INDIRECT($A$1&amp;G$1),"&gt;0")&gt;2,INDIRECT($A$1&amp;G$1))))),"MC"))</f>
        <v/>
      </c>
      <c r="H83" s="7" cm="1">
        <f t="array" aca="1" ref="H83" ca="1">IF(ISERROR(ABS(H81)),"",IFERROR(MAX(IF(Données_nettoyées!$O$1:$O$500=$B83,IF(INDIRECT($A$1&amp;H$1)&gt;0,IF(COUNTIFS(Données_nettoyées!$O$1:$O$500,$B83,INDIRECT($A$1&amp;H$1),"&gt;0")&gt;2,INDIRECT($A$1&amp;H$1))))),"MC"))</f>
        <v>400</v>
      </c>
      <c r="I83" s="7" cm="1">
        <f t="array" aca="1" ref="I83" ca="1">IF(ISERROR(ABS(I81)),"",IFERROR(MAX(IF(Données_nettoyées!$O$1:$O$500=$B83,IF(INDIRECT($A$1&amp;I$1)&gt;0,IF(COUNTIFS(Données_nettoyées!$O$1:$O$500,$B83,INDIRECT($A$1&amp;I$1),"&gt;0")&gt;2,INDIRECT($A$1&amp;I$1))))),"MC"))</f>
        <v>300</v>
      </c>
      <c r="J83" s="7" cm="1">
        <f t="array" aca="1" ref="J83" ca="1">IF(ISERROR(ABS(J81)),"",IFERROR(MAX(IF(Données_nettoyées!$O$1:$O$500=$B83,IF(INDIRECT($A$1&amp;J$1)&gt;0,IF(COUNTIFS(Données_nettoyées!$O$1:$O$500,$B83,INDIRECT($A$1&amp;J$1),"&gt;0")&gt;2,INDIRECT($A$1&amp;J$1))))),"MC"))</f>
        <v>5000</v>
      </c>
      <c r="K83" s="7" cm="1">
        <f t="array" aca="1" ref="K83" ca="1">IF(ISERROR(ABS(K81)),"",IFERROR(MAX(IF(Données_nettoyées!$O$1:$O$500=$B83,IF(INDIRECT($A$1&amp;K$1)&gt;0,IF(COUNTIFS(Données_nettoyées!$O$1:$O$500,$B83,INDIRECT($A$1&amp;K$1),"&gt;0")&gt;2,INDIRECT($A$1&amp;K$1))))),"MC"))</f>
        <v>10000</v>
      </c>
      <c r="L83" s="7" cm="1">
        <f t="array" aca="1" ref="L83" ca="1">IF(ISERROR(ABS(L81)),"",IFERROR(MAX(IF(Données_nettoyées!$O$1:$O$500=$B83,IF(INDIRECT($A$1&amp;L$1)&gt;0,IF(COUNTIFS(Données_nettoyées!$O$1:$O$500,$B83,INDIRECT($A$1&amp;L$1),"&gt;0")&gt;2,INDIRECT($A$1&amp;L$1))))),"MC"))</f>
        <v>1750</v>
      </c>
      <c r="M83" s="7" cm="1">
        <f t="array" aca="1" ref="M83" ca="1">IF(ISERROR(ABS(M81)),"",IFERROR(MAX(IF(Données_nettoyées!$O$1:$O$500=$B83,IF(INDIRECT($A$1&amp;M$1)&gt;0,IF(COUNTIFS(Données_nettoyées!$O$1:$O$500,$B83,INDIRECT($A$1&amp;M$1),"&gt;0")&gt;2,INDIRECT($A$1&amp;M$1))))),"MC"))</f>
        <v>2000</v>
      </c>
      <c r="N83" s="7" t="str" cm="1">
        <f t="array" aca="1" ref="N83" ca="1">IF(ISERROR(ABS(N81)),"",IFERROR(MAX(IF(Données_nettoyées!$O$1:$O$500=$B83,IF(INDIRECT($A$1&amp;N$1)&gt;0,IF(COUNTIFS(Données_nettoyées!$O$1:$O$500,$B83,INDIRECT($A$1&amp;N$1),"&gt;0")&gt;2,INDIRECT($A$1&amp;N$1))))),"MC"))</f>
        <v/>
      </c>
      <c r="O83" s="7" t="str" cm="1">
        <f t="array" aca="1" ref="O83" ca="1">IF(ISERROR(ABS(O81)),"",IFERROR(MAX(IF(Données_nettoyées!$O$1:$O$500=$B83,IF(INDIRECT($A$1&amp;O$1)&gt;0,IF(COUNTIFS(Données_nettoyées!$O$1:$O$500,$B83,INDIRECT($A$1&amp;O$1),"&gt;0")&gt;2,INDIRECT($A$1&amp;O$1))))),"MC"))</f>
        <v/>
      </c>
      <c r="P83" s="7" t="str" cm="1">
        <f t="array" aca="1" ref="P83" ca="1">IF(ISERROR(ABS(P81)),"",IFERROR(MAX(IF(Données_nettoyées!$O$1:$O$500=$B83,IF(INDIRECT($A$1&amp;P$1)&gt;0,IF(COUNTIFS(Données_nettoyées!$O$1:$O$500,$B83,INDIRECT($A$1&amp;P$1),"&gt;0")&gt;2,INDIRECT($A$1&amp;P$1))))),"MC"))</f>
        <v/>
      </c>
      <c r="Q83" s="7" t="str" cm="1">
        <f t="array" aca="1" ref="Q83" ca="1">IF(ISERROR(ABS(Q81)),"",IFERROR(MAX(IF(Données_nettoyées!$O$1:$O$500=$B83,IF(INDIRECT($A$1&amp;Q$1)&gt;0,IF(COUNTIFS(Données_nettoyées!$O$1:$O$500,$B83,INDIRECT($A$1&amp;Q$1),"&gt;0")&gt;2,INDIRECT($A$1&amp;Q$1))))),"MC"))</f>
        <v/>
      </c>
      <c r="R83" s="7" t="str" cm="1">
        <f t="array" aca="1" ref="R83" ca="1">IF(ISERROR(ABS(R81)),"",IFERROR(MAX(IF(Données_nettoyées!$O$1:$O$500=$B83,IF(INDIRECT($A$1&amp;R$1)&gt;0,IF(COUNTIFS(Données_nettoyées!$O$1:$O$500,$B83,INDIRECT($A$1&amp;R$1),"&gt;0")&gt;2,INDIRECT($A$1&amp;R$1))))),"MC"))</f>
        <v/>
      </c>
      <c r="S83" s="7" cm="1">
        <f t="array" aca="1" ref="S83" ca="1">IF(ISERROR(ABS(S81)),"",IFERROR(MAX(IF(Données_nettoyées!$O$1:$O$500=$B83,IF(INDIRECT($A$1&amp;S$1)&gt;0,IF(COUNTIFS(Données_nettoyées!$O$1:$O$500,$B83,INDIRECT($A$1&amp;S$1),"&gt;0")&gt;2,INDIRECT($A$1&amp;S$1))))),"MC"))</f>
        <v>7500</v>
      </c>
      <c r="T83" s="7" cm="1">
        <f t="array" aca="1" ref="T83" ca="1">IF(ISERROR(ABS(T81)),"",IFERROR(MAX(IF(Données_nettoyées!$O$1:$O$500=$B83,IF(INDIRECT($A$1&amp;T$1)&gt;0,IF(COUNTIFS(Données_nettoyées!$O$1:$O$500,$B83,INDIRECT($A$1&amp;T$1),"&gt;0")&gt;2,INDIRECT($A$1&amp;T$1))))),"MC"))</f>
        <v>6000</v>
      </c>
      <c r="U83" s="7" cm="1">
        <f t="array" aca="1" ref="U83" ca="1">IF(ISERROR(ABS(U81)),"",IFERROR(MAX(IF(Données_nettoyées!$O$1:$O$500=$B83,IF(INDIRECT($A$1&amp;U$1)&gt;0,IF(COUNTIFS(Données_nettoyées!$O$1:$O$500,$B83,INDIRECT($A$1&amp;U$1),"&gt;0")&gt;2,INDIRECT($A$1&amp;U$1))))),"MC"))</f>
        <v>500</v>
      </c>
      <c r="V83" s="7" cm="1">
        <f t="array" aca="1" ref="V83" ca="1">IF(ISERROR(ABS(V81)),"",IFERROR(MAX(IF(Données_nettoyées!$O$1:$O$500=$B83,IF(INDIRECT($A$1&amp;V$1)&gt;0,IF(COUNTIFS(Données_nettoyées!$O$1:$O$500,$B83,INDIRECT($A$1&amp;V$1),"&gt;0")&gt;2,INDIRECT($A$1&amp;V$1))))),"MC"))</f>
        <v>250</v>
      </c>
      <c r="W83" s="7" t="str" cm="1">
        <f t="array" aca="1" ref="W83" ca="1">IF(ISERROR(ABS(W81)),"",IFERROR(MAX(IF(Données_nettoyées!$O$1:$O$500=$B83,IF(INDIRECT($A$1&amp;W$1)&gt;0,IF(COUNTIFS(Données_nettoyées!$O$1:$O$500,$B83,INDIRECT($A$1&amp;W$1),"&gt;0")&gt;2,INDIRECT($A$1&amp;W$1))))),"MC"))</f>
        <v/>
      </c>
      <c r="X83" s="7" cm="1">
        <f t="array" aca="1" ref="X83" ca="1">IF(ISERROR(ABS(X81)),"",IFERROR(MAX(IF(Données_nettoyées!$O$1:$O$500=$B83,IF(INDIRECT($A$1&amp;X$1)&gt;0,IF(COUNTIFS(Données_nettoyées!$O$1:$O$500,$B83,INDIRECT($A$1&amp;X$1),"&gt;0")&gt;2,INDIRECT($A$1&amp;X$1))))),"MC"))</f>
        <v>750</v>
      </c>
      <c r="Y83" s="7" t="str" cm="1">
        <f t="array" aca="1" ref="Y83" ca="1">IF(ISERROR(ABS(Y81)),"",IFERROR(MAX(IF(Données_nettoyées!$O$1:$O$500=$B83,IF(INDIRECT($A$1&amp;Y$1)&gt;0,IF(COUNTIFS(Données_nettoyées!$O$1:$O$500,$B83,INDIRECT($A$1&amp;Y$1),"&gt;0")&gt;2,INDIRECT($A$1&amp;Y$1))))),"MC"))</f>
        <v/>
      </c>
      <c r="Z83" s="7" cm="1">
        <f t="array" aca="1" ref="Z83" ca="1">IF(ISERROR(ABS(Z81)),"",IFERROR(MAX(IF(Données_nettoyées!$O$1:$O$500=$B83,IF(INDIRECT($A$1&amp;Z$1)&gt;0,IF(COUNTIFS(Données_nettoyées!$O$1:$O$500,$B83,INDIRECT($A$1&amp;Z$1),"&gt;0")&gt;2,INDIRECT($A$1&amp;Z$1))))),"MC"))</f>
        <v>2500</v>
      </c>
      <c r="AA83" s="7" cm="1">
        <f t="array" aca="1" ref="AA83" ca="1">IF(ISERROR(ABS(AA81)),"",IFERROR(MAX(IF(Données_nettoyées!$O$1:$O$500=$B83,IF(INDIRECT($A$1&amp;AA$1)&gt;0,IF(COUNTIFS(Données_nettoyées!$O$1:$O$500,$B83,INDIRECT($A$1&amp;AA$1),"&gt;0")&gt;2,INDIRECT($A$1&amp;AA$1))))),"MC"))</f>
        <v>3500</v>
      </c>
      <c r="AB83" s="7" cm="1">
        <f t="array" aca="1" ref="AB83" ca="1">IF(ISERROR(ABS(AB81)),"",IFERROR(MAX(IF(Données_nettoyées!$O$1:$O$500=$B83,IF(INDIRECT($A$1&amp;AB$1)&gt;0,IF(COUNTIFS(Données_nettoyées!$O$1:$O$500,$B83,INDIRECT($A$1&amp;AB$1),"&gt;0")&gt;2,INDIRECT($A$1&amp;AB$1))))),"MC"))</f>
        <v>2500</v>
      </c>
      <c r="AC83" s="7" t="str" cm="1">
        <f t="array" aca="1" ref="AC83" ca="1">IF(ISERROR(ABS(AC81)),"",IFERROR(MAX(IF(Données_nettoyées!$O$1:$O$500=$B83,IF(INDIRECT($A$1&amp;AC$1)&gt;0,IF(COUNTIFS(Données_nettoyées!$O$1:$O$500,$B83,INDIRECT($A$1&amp;AC$1),"&gt;0")&gt;2,INDIRECT($A$1&amp;AC$1))))),"MC"))</f>
        <v/>
      </c>
      <c r="AD83" s="7" cm="1">
        <f t="array" aca="1" ref="AD83" ca="1">IF(ISERROR(ABS(AD81)),"",IFERROR(MAX(IF(Données_nettoyées!$O$1:$O$500=$B83,IF(INDIRECT($A$1&amp;AD$1)&gt;0,IF(COUNTIFS(Données_nettoyées!$O$1:$O$500,$B83,INDIRECT($A$1&amp;AD$1),"&gt;0")&gt;2,INDIRECT($A$1&amp;AD$1))))),"MC"))</f>
        <v>1500</v>
      </c>
      <c r="AE83" s="7" cm="1">
        <f t="array" aca="1" ref="AE83" ca="1">IF(ISERROR(ABS(AE81)),"",IFERROR(MAX(IF(Données_nettoyées!$O$1:$O$500=$B83,IF(INDIRECT($A$1&amp;AE$1)&gt;0,IF(COUNTIFS(Données_nettoyées!$O$1:$O$500,$B83,INDIRECT($A$1&amp;AE$1),"&gt;0")&gt;2,INDIRECT($A$1&amp;AE$1))))),"MC"))</f>
        <v>2250</v>
      </c>
      <c r="AF83" s="7" cm="1">
        <f t="array" aca="1" ref="AF83" ca="1">IF(ISERROR(ABS(AF81)),"",IFERROR(MAX(IF(Données_nettoyées!$O$1:$O$500=$B83,IF(INDIRECT($A$1&amp;AF$1)&gt;0,IF(COUNTIFS(Données_nettoyées!$O$1:$O$500,$B83,INDIRECT($A$1&amp;AF$1),"&gt;0")&gt;2,INDIRECT($A$1&amp;AF$1))))),"MC"))</f>
        <v>300</v>
      </c>
      <c r="AG83" s="7" t="str" cm="1">
        <f t="array" aca="1" ref="AG83" ca="1">IF(ISERROR(ABS(AG81)),"",IFERROR(MAX(IF(Données_nettoyées!$O$1:$O$500=$B83,IF(INDIRECT($A$1&amp;AG$1)&gt;0,IF(COUNTIFS(Données_nettoyées!$O$1:$O$500,$B83,INDIRECT($A$1&amp;AG$1),"&gt;0")&gt;2,INDIRECT($A$1&amp;AG$1))))),"MC"))</f>
        <v/>
      </c>
    </row>
    <row r="84" spans="1:35" x14ac:dyDescent="0.35">
      <c r="C84" s="38" t="s">
        <v>145</v>
      </c>
      <c r="E84" s="7" t="str">
        <f t="shared" ref="E84:AG84" ca="1" si="12">IFERROR(IF((E83-E82)/E82&gt;=40%,"!!",""),"")</f>
        <v/>
      </c>
      <c r="F84" s="7" t="str">
        <f t="shared" ca="1" si="12"/>
        <v/>
      </c>
      <c r="G84" s="7" t="str">
        <f t="shared" ca="1" si="12"/>
        <v/>
      </c>
      <c r="H84" s="7" t="str">
        <f t="shared" ca="1" si="12"/>
        <v/>
      </c>
      <c r="I84" s="7" t="str">
        <f t="shared" ca="1" si="12"/>
        <v/>
      </c>
      <c r="J84" s="7" t="str">
        <f t="shared" ca="1" si="12"/>
        <v/>
      </c>
      <c r="K84" s="7" t="str">
        <f t="shared" ca="1" si="12"/>
        <v/>
      </c>
      <c r="L84" s="7" t="str">
        <f t="shared" ca="1" si="12"/>
        <v/>
      </c>
      <c r="M84" s="7" t="str">
        <f t="shared" ca="1" si="12"/>
        <v/>
      </c>
      <c r="N84" s="7" t="str">
        <f t="shared" ca="1" si="12"/>
        <v/>
      </c>
      <c r="O84" s="7" t="str">
        <f t="shared" ca="1" si="12"/>
        <v/>
      </c>
      <c r="P84" s="7" t="str">
        <f t="shared" ca="1" si="12"/>
        <v/>
      </c>
      <c r="Q84" s="7" t="str">
        <f t="shared" ca="1" si="12"/>
        <v/>
      </c>
      <c r="R84" s="7" t="str">
        <f t="shared" ca="1" si="12"/>
        <v/>
      </c>
      <c r="S84" s="7" t="str">
        <f t="shared" ca="1" si="12"/>
        <v/>
      </c>
      <c r="T84" s="7" t="str">
        <f t="shared" ca="1" si="12"/>
        <v/>
      </c>
      <c r="U84" s="7" t="str">
        <f t="shared" ca="1" si="12"/>
        <v/>
      </c>
      <c r="V84" s="7" t="str">
        <f t="shared" ca="1" si="12"/>
        <v/>
      </c>
      <c r="W84" s="7" t="str">
        <f t="shared" ca="1" si="12"/>
        <v/>
      </c>
      <c r="X84" s="7" t="str">
        <f t="shared" ca="1" si="12"/>
        <v/>
      </c>
      <c r="Y84" s="7" t="str">
        <f t="shared" ca="1" si="12"/>
        <v/>
      </c>
      <c r="Z84" s="7" t="str">
        <f t="shared" ca="1" si="12"/>
        <v/>
      </c>
      <c r="AA84" s="7" t="str">
        <f t="shared" ca="1" si="12"/>
        <v/>
      </c>
      <c r="AB84" s="7" t="str">
        <f t="shared" ca="1" si="12"/>
        <v/>
      </c>
      <c r="AC84" s="7" t="str">
        <f t="shared" ca="1" si="12"/>
        <v/>
      </c>
      <c r="AD84" s="7" t="str">
        <f t="shared" ca="1" si="12"/>
        <v/>
      </c>
      <c r="AE84" s="7" t="str">
        <f t="shared" ca="1" si="12"/>
        <v/>
      </c>
      <c r="AF84" s="7" t="str">
        <f t="shared" ca="1" si="12"/>
        <v/>
      </c>
      <c r="AG84" s="7" t="str">
        <f t="shared" ca="1" si="12"/>
        <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tr">
        <f>IF(COUNTIF(Données_nettoyées!$O$1:$O$500,$B87)&gt;0,"OUI","NON")</f>
        <v>NON</v>
      </c>
      <c r="E87" s="7" t="str" cm="1">
        <f t="array" aca="1" ref="E87" ca="1">IF($D87="NON","-",IFERROR(MEDIAN(IF(Données_nettoyées!$O$1:$O$500=$B87,IF(INDIRECT($A$1&amp;E$1)&gt;0,IF(COUNTIFS(Données_nettoyées!$O$1:$O$500,$B87,INDIRECT($A$1&amp;E$1),"&gt;0")&gt;2,INDIRECT($A$1&amp;E$1))))),"MC"))</f>
        <v>-</v>
      </c>
      <c r="F87" s="7" t="str" cm="1">
        <f t="array" aca="1" ref="F87" ca="1">IF($D87="NON","-",IFERROR(MEDIAN(IF(Données_nettoyées!$O$1:$O$500=$B87,IF(INDIRECT($A$1&amp;F$1)&gt;0,IF(COUNTIFS(Données_nettoyées!$O$1:$O$500,$B87,INDIRECT($A$1&amp;F$1),"&gt;0")&gt;2,INDIRECT($A$1&amp;F$1))))),"MC"))</f>
        <v>-</v>
      </c>
      <c r="G87" s="7" t="str" cm="1">
        <f t="array" aca="1" ref="G87" ca="1">IF($D87="NON","-",IFERROR(MEDIAN(IF(Données_nettoyées!$O$1:$O$500=$B87,IF(INDIRECT($A$1&amp;G$1)&gt;0,IF(COUNTIFS(Données_nettoyées!$O$1:$O$500,$B87,INDIRECT($A$1&amp;G$1),"&gt;0")&gt;2,INDIRECT($A$1&amp;G$1))))),"MC"))</f>
        <v>-</v>
      </c>
      <c r="H87" s="7" t="str" cm="1">
        <f t="array" aca="1" ref="H87" ca="1">IF($D87="NON","-",IFERROR(MEDIAN(IF(Données_nettoyées!$O$1:$O$500=$B87,IF(INDIRECT($A$1&amp;H$1)&gt;0,IF(COUNTIFS(Données_nettoyées!$O$1:$O$500,$B87,INDIRECT($A$1&amp;H$1),"&gt;0")&gt;2,INDIRECT($A$1&amp;H$1))))),"MC"))</f>
        <v>-</v>
      </c>
      <c r="I87" s="7" t="str" cm="1">
        <f t="array" aca="1" ref="I87" ca="1">IF($D87="NON","-",IFERROR(MEDIAN(IF(Données_nettoyées!$O$1:$O$500=$B87,IF(INDIRECT($A$1&amp;I$1)&gt;0,IF(COUNTIFS(Données_nettoyées!$O$1:$O$500,$B87,INDIRECT($A$1&amp;I$1),"&gt;0")&gt;2,INDIRECT($A$1&amp;I$1))))),"MC"))</f>
        <v>-</v>
      </c>
      <c r="J87" s="7" t="str" cm="1">
        <f t="array" aca="1" ref="J87" ca="1">IF($D87="NON","-",IFERROR(MEDIAN(IF(Données_nettoyées!$O$1:$O$500=$B87,IF(INDIRECT($A$1&amp;J$1)&gt;0,IF(COUNTIFS(Données_nettoyées!$O$1:$O$500,$B87,INDIRECT($A$1&amp;J$1),"&gt;0")&gt;2,INDIRECT($A$1&amp;J$1))))),"MC"))</f>
        <v>-</v>
      </c>
      <c r="K87" s="7" t="str" cm="1">
        <f t="array" aca="1" ref="K87" ca="1">IF($D87="NON","-",IFERROR(MEDIAN(IF(Données_nettoyées!$O$1:$O$500=$B87,IF(INDIRECT($A$1&amp;K$1)&gt;0,IF(COUNTIFS(Données_nettoyées!$O$1:$O$500,$B87,INDIRECT($A$1&amp;K$1),"&gt;0")&gt;2,INDIRECT($A$1&amp;K$1))))),"MC"))</f>
        <v>-</v>
      </c>
      <c r="L87" s="7" t="str" cm="1">
        <f t="array" aca="1" ref="L87" ca="1">IF($D87="NON","-",IFERROR(MEDIAN(IF(Données_nettoyées!$O$1:$O$500=$B87,IF(INDIRECT($A$1&amp;L$1)&gt;0,IF(COUNTIFS(Données_nettoyées!$O$1:$O$500,$B87,INDIRECT($A$1&amp;L$1),"&gt;0")&gt;2,INDIRECT($A$1&amp;L$1))))),"MC"))</f>
        <v>-</v>
      </c>
      <c r="M87" s="7" t="str" cm="1">
        <f t="array" aca="1" ref="M87" ca="1">IF($D87="NON","-",IFERROR(MEDIAN(IF(Données_nettoyées!$O$1:$O$500=$B87,IF(INDIRECT($A$1&amp;M$1)&gt;0,IF(COUNTIFS(Données_nettoyées!$O$1:$O$500,$B87,INDIRECT($A$1&amp;M$1),"&gt;0")&gt;2,INDIRECT($A$1&amp;M$1))))),"MC"))</f>
        <v>-</v>
      </c>
      <c r="N87" s="7" t="str" cm="1">
        <f t="array" aca="1" ref="N87" ca="1">IF($D87="NON","-",IFERROR(MEDIAN(IF(Données_nettoyées!$O$1:$O$500=$B87,IF(INDIRECT($A$1&amp;N$1)&gt;0,IF(COUNTIFS(Données_nettoyées!$O$1:$O$500,$B87,INDIRECT($A$1&amp;N$1),"&gt;0")&gt;2,INDIRECT($A$1&amp;N$1))))),"MC"))</f>
        <v>-</v>
      </c>
      <c r="O87" s="7" t="str" cm="1">
        <f t="array" aca="1" ref="O87" ca="1">IF($D87="NON","-",IFERROR(MEDIAN(IF(Données_nettoyées!$O$1:$O$500=$B87,IF(INDIRECT($A$1&amp;O$1)&gt;0,IF(COUNTIFS(Données_nettoyées!$O$1:$O$500,$B87,INDIRECT($A$1&amp;O$1),"&gt;0")&gt;2,INDIRECT($A$1&amp;O$1))))),"MC"))</f>
        <v>-</v>
      </c>
      <c r="P87" s="7" t="str" cm="1">
        <f t="array" aca="1" ref="P87" ca="1">IF($D87="NON","-",IFERROR(MEDIAN(IF(Données_nettoyées!$O$1:$O$500=$B87,IF(INDIRECT($A$1&amp;P$1)&gt;0,IF(COUNTIFS(Données_nettoyées!$O$1:$O$500,$B87,INDIRECT($A$1&amp;P$1),"&gt;0")&gt;2,INDIRECT($A$1&amp;P$1))))),"MC"))</f>
        <v>-</v>
      </c>
      <c r="Q87" s="7" t="str" cm="1">
        <f t="array" aca="1" ref="Q87" ca="1">IF($D87="NON","-",IFERROR(MEDIAN(IF(Données_nettoyées!$O$1:$O$500=$B87,IF(INDIRECT($A$1&amp;Q$1)&gt;0,IF(COUNTIFS(Données_nettoyées!$O$1:$O$500,$B87,INDIRECT($A$1&amp;Q$1),"&gt;0")&gt;2,INDIRECT($A$1&amp;Q$1))))),"MC"))</f>
        <v>-</v>
      </c>
      <c r="R87" s="7" t="str" cm="1">
        <f t="array" aca="1" ref="R87" ca="1">IF($D87="NON","-",IFERROR(MEDIAN(IF(Données_nettoyées!$O$1:$O$500=$B87,IF(INDIRECT($A$1&amp;R$1)&gt;0,IF(COUNTIFS(Données_nettoyées!$O$1:$O$500,$B87,INDIRECT($A$1&amp;R$1),"&gt;0")&gt;2,INDIRECT($A$1&amp;R$1))))),"MC"))</f>
        <v>-</v>
      </c>
      <c r="S87" s="7" t="str" cm="1">
        <f t="array" aca="1" ref="S87" ca="1">IF($D87="NON","-",IFERROR(MEDIAN(IF(Données_nettoyées!$O$1:$O$500=$B87,IF(INDIRECT($A$1&amp;S$1)&gt;0,IF(COUNTIFS(Données_nettoyées!$O$1:$O$500,$B87,INDIRECT($A$1&amp;S$1),"&gt;0")&gt;2,INDIRECT($A$1&amp;S$1))))),"MC"))</f>
        <v>-</v>
      </c>
      <c r="T87" s="7" t="str" cm="1">
        <f t="array" aca="1" ref="T87" ca="1">IF($D87="NON","-",IFERROR(MEDIAN(IF(Données_nettoyées!$O$1:$O$500=$B87,IF(INDIRECT($A$1&amp;T$1)&gt;0,IF(COUNTIFS(Données_nettoyées!$O$1:$O$500,$B87,INDIRECT($A$1&amp;T$1),"&gt;0")&gt;2,INDIRECT($A$1&amp;T$1))))),"MC"))</f>
        <v>-</v>
      </c>
      <c r="U87" s="7" t="str" cm="1">
        <f t="array" aca="1" ref="U87" ca="1">IF($D87="NON","-",IFERROR(MEDIAN(IF(Données_nettoyées!$O$1:$O$500=$B87,IF(INDIRECT($A$1&amp;U$1)&gt;0,IF(COUNTIFS(Données_nettoyées!$O$1:$O$500,$B87,INDIRECT($A$1&amp;U$1),"&gt;0")&gt;2,INDIRECT($A$1&amp;U$1))))),"MC"))</f>
        <v>-</v>
      </c>
      <c r="V87" s="7" t="str" cm="1">
        <f t="array" aca="1" ref="V87" ca="1">IF($D87="NON","-",IFERROR(MEDIAN(IF(Données_nettoyées!$O$1:$O$500=$B87,IF(INDIRECT($A$1&amp;V$1)&gt;0,IF(COUNTIFS(Données_nettoyées!$O$1:$O$500,$B87,INDIRECT($A$1&amp;V$1),"&gt;0")&gt;2,INDIRECT($A$1&amp;V$1))))),"MC"))</f>
        <v>-</v>
      </c>
      <c r="W87" s="7" t="str" cm="1">
        <f t="array" aca="1" ref="W87" ca="1">IF($D87="NON","-",IFERROR(MEDIAN(IF(Données_nettoyées!$O$1:$O$500=$B87,IF(INDIRECT($A$1&amp;W$1)&gt;0,IF(COUNTIFS(Données_nettoyées!$O$1:$O$500,$B87,INDIRECT($A$1&amp;W$1),"&gt;0")&gt;2,INDIRECT($A$1&amp;W$1))))),"MC"))</f>
        <v>-</v>
      </c>
      <c r="X87" s="7" t="str" cm="1">
        <f t="array" aca="1" ref="X87" ca="1">IF($D87="NON","-",IFERROR(MEDIAN(IF(Données_nettoyées!$O$1:$O$500=$B87,IF(INDIRECT($A$1&amp;X$1)&gt;0,IF(COUNTIFS(Données_nettoyées!$O$1:$O$500,$B87,INDIRECT($A$1&amp;X$1),"&gt;0")&gt;2,INDIRECT($A$1&amp;X$1))))),"MC"))</f>
        <v>-</v>
      </c>
      <c r="Y87" s="7" t="str" cm="1">
        <f t="array" aca="1" ref="Y87" ca="1">IF($D87="NON","-",IFERROR(MEDIAN(IF(Données_nettoyées!$O$1:$O$500=$B87,IF(INDIRECT($A$1&amp;Y$1)&gt;0,IF(COUNTIFS(Données_nettoyées!$O$1:$O$500,$B87,INDIRECT($A$1&amp;Y$1),"&gt;0")&gt;2,INDIRECT($A$1&amp;Y$1))))),"MC"))</f>
        <v>-</v>
      </c>
      <c r="Z87" s="7" t="str" cm="1">
        <f t="array" aca="1" ref="Z87" ca="1">IF($D87="NON","-",IFERROR(MEDIAN(IF(Données_nettoyées!$O$1:$O$500=$B87,IF(INDIRECT($A$1&amp;Z$1)&gt;0,IF(COUNTIFS(Données_nettoyées!$O$1:$O$500,$B87,INDIRECT($A$1&amp;Z$1),"&gt;0")&gt;2,INDIRECT($A$1&amp;Z$1))))),"MC"))</f>
        <v>-</v>
      </c>
      <c r="AA87" s="7" t="str" cm="1">
        <f t="array" aca="1" ref="AA87" ca="1">IF($D87="NON","-",IFERROR(MEDIAN(IF(Données_nettoyées!$O$1:$O$500=$B87,IF(INDIRECT($A$1&amp;AA$1)&gt;0,IF(COUNTIFS(Données_nettoyées!$O$1:$O$500,$B87,INDIRECT($A$1&amp;AA$1),"&gt;0")&gt;2,INDIRECT($A$1&amp;AA$1))))),"MC"))</f>
        <v>-</v>
      </c>
      <c r="AB87" s="7" t="str" cm="1">
        <f t="array" aca="1" ref="AB87" ca="1">IF($D87="NON","-",IFERROR(MEDIAN(IF(Données_nettoyées!$O$1:$O$500=$B87,IF(INDIRECT($A$1&amp;AB$1)&gt;0,IF(COUNTIFS(Données_nettoyées!$O$1:$O$500,$B87,INDIRECT($A$1&amp;AB$1),"&gt;0")&gt;2,INDIRECT($A$1&amp;AB$1))))),"MC"))</f>
        <v>-</v>
      </c>
      <c r="AC87" s="7" t="str" cm="1">
        <f t="array" aca="1" ref="AC87" ca="1">IF($D87="NON","-",IFERROR(MEDIAN(IF(Données_nettoyées!$O$1:$O$500=$B87,IF(INDIRECT($A$1&amp;AC$1)&gt;0,IF(COUNTIFS(Données_nettoyées!$O$1:$O$500,$B87,INDIRECT($A$1&amp;AC$1),"&gt;0")&gt;2,INDIRECT($A$1&amp;AC$1))))),"MC"))</f>
        <v>-</v>
      </c>
      <c r="AD87" s="7" t="str" cm="1">
        <f t="array" aca="1" ref="AD87" ca="1">IF($D87="NON","-",IFERROR(MEDIAN(IF(Données_nettoyées!$O$1:$O$500=$B87,IF(INDIRECT($A$1&amp;AD$1)&gt;0,IF(COUNTIFS(Données_nettoyées!$O$1:$O$500,$B87,INDIRECT($A$1&amp;AD$1),"&gt;0")&gt;2,INDIRECT($A$1&amp;AD$1))))),"MC"))</f>
        <v>-</v>
      </c>
      <c r="AE87" s="7" t="str" cm="1">
        <f t="array" aca="1" ref="AE87" ca="1">IF($D87="NON","-",IFERROR(MEDIAN(IF(Données_nettoyées!$O$1:$O$500=$B87,IF(INDIRECT($A$1&amp;AE$1)&gt;0,IF(COUNTIFS(Données_nettoyées!$O$1:$O$500,$B87,INDIRECT($A$1&amp;AE$1),"&gt;0")&gt;2,INDIRECT($A$1&amp;AE$1))))),"MC"))</f>
        <v>-</v>
      </c>
      <c r="AF87" s="7" t="str" cm="1">
        <f t="array" aca="1" ref="AF87" ca="1">IF($D87="NON","-",IFERROR(MEDIAN(IF(Données_nettoyées!$O$1:$O$500=$B87,IF(INDIRECT($A$1&amp;AF$1)&gt;0,IF(COUNTIFS(Données_nettoyées!$O$1:$O$500,$B87,INDIRECT($A$1&amp;AF$1),"&gt;0")&gt;2,INDIRECT($A$1&amp;AF$1))))),"MC"))</f>
        <v>-</v>
      </c>
      <c r="AG87" s="7" t="str" cm="1">
        <f t="array" aca="1" ref="AG87" ca="1">IF($D87="NON","-",IFERROR(MEDIAN(IF(Données_nettoyées!$O$1:$O$500=$B87,IF(INDIRECT($A$1&amp;AG$1)&gt;0,IF(COUNTIFS(Données_nettoyées!$O$1:$O$500,$B87,INDIRECT($A$1&amp;AG$1),"&gt;0")&gt;2,INDIRECT($A$1&amp;AG$1))))),"MC"))</f>
        <v>-</v>
      </c>
      <c r="AI87" s="5">
        <f ca="1">COUNTIF(E87:AG87,"MC")+COUNTIF(E87:AG87,"-")</f>
        <v>29</v>
      </c>
    </row>
    <row r="88" spans="1:35" x14ac:dyDescent="0.35">
      <c r="A88" s="4" t="s">
        <v>96</v>
      </c>
      <c r="B88" s="4" t="s">
        <v>97</v>
      </c>
      <c r="C88" s="4" t="s">
        <v>66</v>
      </c>
      <c r="E88" s="7" t="str" cm="1">
        <f t="array" aca="1" ref="E88" ca="1">IF(ISERROR(ABS(E87)),"",IFERROR(MIN(IF(Données_nettoyées!$O$1:$O$500=$B88,IF(INDIRECT($A$1&amp;E$1)&gt;0,IF(COUNTIFS(Données_nettoyées!$O$1:$O$500,$B88,INDIRECT($A$1&amp;E$1),"&gt;0")&gt;2,INDIRECT($A$1&amp;E$1))))),"MC"))</f>
        <v/>
      </c>
      <c r="F88" s="7" t="str" cm="1">
        <f t="array" aca="1" ref="F88" ca="1">IF(ISERROR(ABS(F87)),"",IFERROR(MIN(IF(Données_nettoyées!$O$1:$O$500=$B88,IF(INDIRECT($A$1&amp;F$1)&gt;0,IF(COUNTIFS(Données_nettoyées!$O$1:$O$500,$B88,INDIRECT($A$1&amp;F$1),"&gt;0")&gt;2,INDIRECT($A$1&amp;F$1))))),"MC"))</f>
        <v/>
      </c>
      <c r="G88" s="7" t="str" cm="1">
        <f t="array" aca="1" ref="G88" ca="1">IF(ISERROR(ABS(G87)),"",IFERROR(MIN(IF(Données_nettoyées!$O$1:$O$500=$B88,IF(INDIRECT($A$1&amp;G$1)&gt;0,IF(COUNTIFS(Données_nettoyées!$O$1:$O$500,$B88,INDIRECT($A$1&amp;G$1),"&gt;0")&gt;2,INDIRECT($A$1&amp;G$1))))),"MC"))</f>
        <v/>
      </c>
      <c r="H88" s="7" t="str" cm="1">
        <f t="array" aca="1" ref="H88" ca="1">IF(ISERROR(ABS(H87)),"",IFERROR(MIN(IF(Données_nettoyées!$O$1:$O$500=$B88,IF(INDIRECT($A$1&amp;H$1)&gt;0,IF(COUNTIFS(Données_nettoyées!$O$1:$O$500,$B88,INDIRECT($A$1&amp;H$1),"&gt;0")&gt;2,INDIRECT($A$1&amp;H$1))))),"MC"))</f>
        <v/>
      </c>
      <c r="I88" s="7" t="str" cm="1">
        <f t="array" aca="1" ref="I88" ca="1">IF(ISERROR(ABS(I87)),"",IFERROR(MIN(IF(Données_nettoyées!$O$1:$O$500=$B88,IF(INDIRECT($A$1&amp;I$1)&gt;0,IF(COUNTIFS(Données_nettoyées!$O$1:$O$500,$B88,INDIRECT($A$1&amp;I$1),"&gt;0")&gt;2,INDIRECT($A$1&amp;I$1))))),"MC"))</f>
        <v/>
      </c>
      <c r="J88" s="7" t="str" cm="1">
        <f t="array" aca="1" ref="J88" ca="1">IF(ISERROR(ABS(J87)),"",IFERROR(MIN(IF(Données_nettoyées!$O$1:$O$500=$B88,IF(INDIRECT($A$1&amp;J$1)&gt;0,IF(COUNTIFS(Données_nettoyées!$O$1:$O$500,$B88,INDIRECT($A$1&amp;J$1),"&gt;0")&gt;2,INDIRECT($A$1&amp;J$1))))),"MC"))</f>
        <v/>
      </c>
      <c r="K88" s="7" t="str" cm="1">
        <f t="array" aca="1" ref="K88" ca="1">IF(ISERROR(ABS(K87)),"",IFERROR(MIN(IF(Données_nettoyées!$O$1:$O$500=$B88,IF(INDIRECT($A$1&amp;K$1)&gt;0,IF(COUNTIFS(Données_nettoyées!$O$1:$O$500,$B88,INDIRECT($A$1&amp;K$1),"&gt;0")&gt;2,INDIRECT($A$1&amp;K$1))))),"MC"))</f>
        <v/>
      </c>
      <c r="L88" s="7" t="str" cm="1">
        <f t="array" aca="1" ref="L88" ca="1">IF(ISERROR(ABS(L87)),"",IFERROR(MIN(IF(Données_nettoyées!$O$1:$O$500=$B88,IF(INDIRECT($A$1&amp;L$1)&gt;0,IF(COUNTIFS(Données_nettoyées!$O$1:$O$500,$B88,INDIRECT($A$1&amp;L$1),"&gt;0")&gt;2,INDIRECT($A$1&amp;L$1))))),"MC"))</f>
        <v/>
      </c>
      <c r="M88" s="7" t="str" cm="1">
        <f t="array" aca="1" ref="M88" ca="1">IF(ISERROR(ABS(M87)),"",IFERROR(MIN(IF(Données_nettoyées!$O$1:$O$500=$B88,IF(INDIRECT($A$1&amp;M$1)&gt;0,IF(COUNTIFS(Données_nettoyées!$O$1:$O$500,$B88,INDIRECT($A$1&amp;M$1),"&gt;0")&gt;2,INDIRECT($A$1&amp;M$1))))),"MC"))</f>
        <v/>
      </c>
      <c r="N88" s="7" t="str" cm="1">
        <f t="array" aca="1" ref="N88" ca="1">IF(ISERROR(ABS(N87)),"",IFERROR(MIN(IF(Données_nettoyées!$O$1:$O$500=$B88,IF(INDIRECT($A$1&amp;N$1)&gt;0,IF(COUNTIFS(Données_nettoyées!$O$1:$O$500,$B88,INDIRECT($A$1&amp;N$1),"&gt;0")&gt;2,INDIRECT($A$1&amp;N$1))))),"MC"))</f>
        <v/>
      </c>
      <c r="O88" s="7" t="str" cm="1">
        <f t="array" aca="1" ref="O88" ca="1">IF(ISERROR(ABS(O87)),"",IFERROR(MIN(IF(Données_nettoyées!$O$1:$O$500=$B88,IF(INDIRECT($A$1&amp;O$1)&gt;0,IF(COUNTIFS(Données_nettoyées!$O$1:$O$500,$B88,INDIRECT($A$1&amp;O$1),"&gt;0")&gt;2,INDIRECT($A$1&amp;O$1))))),"MC"))</f>
        <v/>
      </c>
      <c r="P88" s="7" t="str" cm="1">
        <f t="array" aca="1" ref="P88" ca="1">IF(ISERROR(ABS(P87)),"",IFERROR(MIN(IF(Données_nettoyées!$O$1:$O$500=$B88,IF(INDIRECT($A$1&amp;P$1)&gt;0,IF(COUNTIFS(Données_nettoyées!$O$1:$O$500,$B88,INDIRECT($A$1&amp;P$1),"&gt;0")&gt;2,INDIRECT($A$1&amp;P$1))))),"MC"))</f>
        <v/>
      </c>
      <c r="Q88" s="7" t="str" cm="1">
        <f t="array" aca="1" ref="Q88" ca="1">IF(ISERROR(ABS(Q87)),"",IFERROR(MIN(IF(Données_nettoyées!$O$1:$O$500=$B88,IF(INDIRECT($A$1&amp;Q$1)&gt;0,IF(COUNTIFS(Données_nettoyées!$O$1:$O$500,$B88,INDIRECT($A$1&amp;Q$1),"&gt;0")&gt;2,INDIRECT($A$1&amp;Q$1))))),"MC"))</f>
        <v/>
      </c>
      <c r="R88" s="7" t="str" cm="1">
        <f t="array" aca="1" ref="R88" ca="1">IF(ISERROR(ABS(R87)),"",IFERROR(MIN(IF(Données_nettoyées!$O$1:$O$500=$B88,IF(INDIRECT($A$1&amp;R$1)&gt;0,IF(COUNTIFS(Données_nettoyées!$O$1:$O$500,$B88,INDIRECT($A$1&amp;R$1),"&gt;0")&gt;2,INDIRECT($A$1&amp;R$1))))),"MC"))</f>
        <v/>
      </c>
      <c r="S88" s="7" t="str" cm="1">
        <f t="array" aca="1" ref="S88" ca="1">IF(ISERROR(ABS(S87)),"",IFERROR(MIN(IF(Données_nettoyées!$O$1:$O$500=$B88,IF(INDIRECT($A$1&amp;S$1)&gt;0,IF(COUNTIFS(Données_nettoyées!$O$1:$O$500,$B88,INDIRECT($A$1&amp;S$1),"&gt;0")&gt;2,INDIRECT($A$1&amp;S$1))))),"MC"))</f>
        <v/>
      </c>
      <c r="T88" s="7" t="str" cm="1">
        <f t="array" aca="1" ref="T88" ca="1">IF(ISERROR(ABS(T87)),"",IFERROR(MIN(IF(Données_nettoyées!$O$1:$O$500=$B88,IF(INDIRECT($A$1&amp;T$1)&gt;0,IF(COUNTIFS(Données_nettoyées!$O$1:$O$500,$B88,INDIRECT($A$1&amp;T$1),"&gt;0")&gt;2,INDIRECT($A$1&amp;T$1))))),"MC"))</f>
        <v/>
      </c>
      <c r="U88" s="7" t="str" cm="1">
        <f t="array" aca="1" ref="U88" ca="1">IF(ISERROR(ABS(U87)),"",IFERROR(MIN(IF(Données_nettoyées!$O$1:$O$500=$B88,IF(INDIRECT($A$1&amp;U$1)&gt;0,IF(COUNTIFS(Données_nettoyées!$O$1:$O$500,$B88,INDIRECT($A$1&amp;U$1),"&gt;0")&gt;2,INDIRECT($A$1&amp;U$1))))),"MC"))</f>
        <v/>
      </c>
      <c r="V88" s="7" t="str" cm="1">
        <f t="array" aca="1" ref="V88" ca="1">IF(ISERROR(ABS(V87)),"",IFERROR(MIN(IF(Données_nettoyées!$O$1:$O$500=$B88,IF(INDIRECT($A$1&amp;V$1)&gt;0,IF(COUNTIFS(Données_nettoyées!$O$1:$O$500,$B88,INDIRECT($A$1&amp;V$1),"&gt;0")&gt;2,INDIRECT($A$1&amp;V$1))))),"MC"))</f>
        <v/>
      </c>
      <c r="W88" s="7" t="str" cm="1">
        <f t="array" aca="1" ref="W88" ca="1">IF(ISERROR(ABS(W87)),"",IFERROR(MIN(IF(Données_nettoyées!$O$1:$O$500=$B88,IF(INDIRECT($A$1&amp;W$1)&gt;0,IF(COUNTIFS(Données_nettoyées!$O$1:$O$500,$B88,INDIRECT($A$1&amp;W$1),"&gt;0")&gt;2,INDIRECT($A$1&amp;W$1))))),"MC"))</f>
        <v/>
      </c>
      <c r="X88" s="7" t="str" cm="1">
        <f t="array" aca="1" ref="X88" ca="1">IF(ISERROR(ABS(X87)),"",IFERROR(MIN(IF(Données_nettoyées!$O$1:$O$500=$B88,IF(INDIRECT($A$1&amp;X$1)&gt;0,IF(COUNTIFS(Données_nettoyées!$O$1:$O$500,$B88,INDIRECT($A$1&amp;X$1),"&gt;0")&gt;2,INDIRECT($A$1&amp;X$1))))),"MC"))</f>
        <v/>
      </c>
      <c r="Y88" s="7" t="str" cm="1">
        <f t="array" aca="1" ref="Y88" ca="1">IF(ISERROR(ABS(Y87)),"",IFERROR(MIN(IF(Données_nettoyées!$O$1:$O$500=$B88,IF(INDIRECT($A$1&amp;Y$1)&gt;0,IF(COUNTIFS(Données_nettoyées!$O$1:$O$500,$B88,INDIRECT($A$1&amp;Y$1),"&gt;0")&gt;2,INDIRECT($A$1&amp;Y$1))))),"MC"))</f>
        <v/>
      </c>
      <c r="Z88" s="7" t="str" cm="1">
        <f t="array" aca="1" ref="Z88" ca="1">IF(ISERROR(ABS(Z87)),"",IFERROR(MIN(IF(Données_nettoyées!$O$1:$O$500=$B88,IF(INDIRECT($A$1&amp;Z$1)&gt;0,IF(COUNTIFS(Données_nettoyées!$O$1:$O$500,$B88,INDIRECT($A$1&amp;Z$1),"&gt;0")&gt;2,INDIRECT($A$1&amp;Z$1))))),"MC"))</f>
        <v/>
      </c>
      <c r="AA88" s="7" t="str" cm="1">
        <f t="array" aca="1" ref="AA88" ca="1">IF(ISERROR(ABS(AA87)),"",IFERROR(MIN(IF(Données_nettoyées!$O$1:$O$500=$B88,IF(INDIRECT($A$1&amp;AA$1)&gt;0,IF(COUNTIFS(Données_nettoyées!$O$1:$O$500,$B88,INDIRECT($A$1&amp;AA$1),"&gt;0")&gt;2,INDIRECT($A$1&amp;AA$1))))),"MC"))</f>
        <v/>
      </c>
      <c r="AB88" s="7" t="str" cm="1">
        <f t="array" aca="1" ref="AB88" ca="1">IF(ISERROR(ABS(AB87)),"",IFERROR(MIN(IF(Données_nettoyées!$O$1:$O$500=$B88,IF(INDIRECT($A$1&amp;AB$1)&gt;0,IF(COUNTIFS(Données_nettoyées!$O$1:$O$500,$B88,INDIRECT($A$1&amp;AB$1),"&gt;0")&gt;2,INDIRECT($A$1&amp;AB$1))))),"MC"))</f>
        <v/>
      </c>
      <c r="AC88" s="7" t="str" cm="1">
        <f t="array" aca="1" ref="AC88" ca="1">IF(ISERROR(ABS(AC87)),"",IFERROR(MIN(IF(Données_nettoyées!$O$1:$O$500=$B88,IF(INDIRECT($A$1&amp;AC$1)&gt;0,IF(COUNTIFS(Données_nettoyées!$O$1:$O$500,$B88,INDIRECT($A$1&amp;AC$1),"&gt;0")&gt;2,INDIRECT($A$1&amp;AC$1))))),"MC"))</f>
        <v/>
      </c>
      <c r="AD88" s="7" t="str" cm="1">
        <f t="array" aca="1" ref="AD88" ca="1">IF(ISERROR(ABS(AD87)),"",IFERROR(MIN(IF(Données_nettoyées!$O$1:$O$500=$B88,IF(INDIRECT($A$1&amp;AD$1)&gt;0,IF(COUNTIFS(Données_nettoyées!$O$1:$O$500,$B88,INDIRECT($A$1&amp;AD$1),"&gt;0")&gt;2,INDIRECT($A$1&amp;AD$1))))),"MC"))</f>
        <v/>
      </c>
      <c r="AE88" s="7" t="str" cm="1">
        <f t="array" aca="1" ref="AE88" ca="1">IF(ISERROR(ABS(AE87)),"",IFERROR(MIN(IF(Données_nettoyées!$O$1:$O$500=$B88,IF(INDIRECT($A$1&amp;AE$1)&gt;0,IF(COUNTIFS(Données_nettoyées!$O$1:$O$500,$B88,INDIRECT($A$1&amp;AE$1),"&gt;0")&gt;2,INDIRECT($A$1&amp;AE$1))))),"MC"))</f>
        <v/>
      </c>
      <c r="AF88" s="7" t="str" cm="1">
        <f t="array" aca="1" ref="AF88" ca="1">IF(ISERROR(ABS(AF87)),"",IFERROR(MIN(IF(Données_nettoyées!$O$1:$O$500=$B88,IF(INDIRECT($A$1&amp;AF$1)&gt;0,IF(COUNTIFS(Données_nettoyées!$O$1:$O$500,$B88,INDIRECT($A$1&amp;AF$1),"&gt;0")&gt;2,INDIRECT($A$1&amp;AF$1))))),"MC"))</f>
        <v/>
      </c>
      <c r="AG88" s="7" t="str" cm="1">
        <f t="array" aca="1" ref="AG88" ca="1">IF(ISERROR(ABS(AG87)),"",IFERROR(MIN(IF(Données_nettoyées!$O$1:$O$500=$B88,IF(INDIRECT($A$1&amp;AG$1)&gt;0,IF(COUNTIFS(Données_nettoyées!$O$1:$O$500,$B88,INDIRECT($A$1&amp;AG$1),"&gt;0")&gt;2,INDIRECT($A$1&amp;AG$1))))),"MC"))</f>
        <v/>
      </c>
    </row>
    <row r="89" spans="1:35" x14ac:dyDescent="0.35">
      <c r="A89" s="4" t="s">
        <v>96</v>
      </c>
      <c r="B89" s="4" t="s">
        <v>97</v>
      </c>
      <c r="C89" s="4" t="s">
        <v>68</v>
      </c>
      <c r="E89" s="7" t="str" cm="1">
        <f t="array" aca="1" ref="E89" ca="1">IF(ISERROR(ABS(E87)),"",IFERROR(MAX(IF(Données_nettoyées!$O$1:$O$500=$B89,IF(INDIRECT($A$1&amp;E$1)&gt;0,IF(COUNTIFS(Données_nettoyées!$O$1:$O$500,$B89,INDIRECT($A$1&amp;E$1),"&gt;0")&gt;2,INDIRECT($A$1&amp;E$1))))),"MC"))</f>
        <v/>
      </c>
      <c r="F89" s="7" t="str" cm="1">
        <f t="array" aca="1" ref="F89" ca="1">IF(ISERROR(ABS(F87)),"",IFERROR(MAX(IF(Données_nettoyées!$O$1:$O$500=$B89,IF(INDIRECT($A$1&amp;F$1)&gt;0,IF(COUNTIFS(Données_nettoyées!$O$1:$O$500,$B89,INDIRECT($A$1&amp;F$1),"&gt;0")&gt;2,INDIRECT($A$1&amp;F$1))))),"MC"))</f>
        <v/>
      </c>
      <c r="G89" s="7" t="str" cm="1">
        <f t="array" aca="1" ref="G89" ca="1">IF(ISERROR(ABS(G87)),"",IFERROR(MAX(IF(Données_nettoyées!$O$1:$O$500=$B89,IF(INDIRECT($A$1&amp;G$1)&gt;0,IF(COUNTIFS(Données_nettoyées!$O$1:$O$500,$B89,INDIRECT($A$1&amp;G$1),"&gt;0")&gt;2,INDIRECT($A$1&amp;G$1))))),"MC"))</f>
        <v/>
      </c>
      <c r="H89" s="7" t="str" cm="1">
        <f t="array" aca="1" ref="H89" ca="1">IF(ISERROR(ABS(H87)),"",IFERROR(MAX(IF(Données_nettoyées!$O$1:$O$500=$B89,IF(INDIRECT($A$1&amp;H$1)&gt;0,IF(COUNTIFS(Données_nettoyées!$O$1:$O$500,$B89,INDIRECT($A$1&amp;H$1),"&gt;0")&gt;2,INDIRECT($A$1&amp;H$1))))),"MC"))</f>
        <v/>
      </c>
      <c r="I89" s="7" t="str" cm="1">
        <f t="array" aca="1" ref="I89" ca="1">IF(ISERROR(ABS(I87)),"",IFERROR(MAX(IF(Données_nettoyées!$O$1:$O$500=$B89,IF(INDIRECT($A$1&amp;I$1)&gt;0,IF(COUNTIFS(Données_nettoyées!$O$1:$O$500,$B89,INDIRECT($A$1&amp;I$1),"&gt;0")&gt;2,INDIRECT($A$1&amp;I$1))))),"MC"))</f>
        <v/>
      </c>
      <c r="J89" s="7" t="str" cm="1">
        <f t="array" aca="1" ref="J89" ca="1">IF(ISERROR(ABS(J87)),"",IFERROR(MAX(IF(Données_nettoyées!$O$1:$O$500=$B89,IF(INDIRECT($A$1&amp;J$1)&gt;0,IF(COUNTIFS(Données_nettoyées!$O$1:$O$500,$B89,INDIRECT($A$1&amp;J$1),"&gt;0")&gt;2,INDIRECT($A$1&amp;J$1))))),"MC"))</f>
        <v/>
      </c>
      <c r="K89" s="7" t="str" cm="1">
        <f t="array" aca="1" ref="K89" ca="1">IF(ISERROR(ABS(K87)),"",IFERROR(MAX(IF(Données_nettoyées!$O$1:$O$500=$B89,IF(INDIRECT($A$1&amp;K$1)&gt;0,IF(COUNTIFS(Données_nettoyées!$O$1:$O$500,$B89,INDIRECT($A$1&amp;K$1),"&gt;0")&gt;2,INDIRECT($A$1&amp;K$1))))),"MC"))</f>
        <v/>
      </c>
      <c r="L89" s="7" t="str" cm="1">
        <f t="array" aca="1" ref="L89" ca="1">IF(ISERROR(ABS(L87)),"",IFERROR(MAX(IF(Données_nettoyées!$O$1:$O$500=$B89,IF(INDIRECT($A$1&amp;L$1)&gt;0,IF(COUNTIFS(Données_nettoyées!$O$1:$O$500,$B89,INDIRECT($A$1&amp;L$1),"&gt;0")&gt;2,INDIRECT($A$1&amp;L$1))))),"MC"))</f>
        <v/>
      </c>
      <c r="M89" s="7" t="str" cm="1">
        <f t="array" aca="1" ref="M89" ca="1">IF(ISERROR(ABS(M87)),"",IFERROR(MAX(IF(Données_nettoyées!$O$1:$O$500=$B89,IF(INDIRECT($A$1&amp;M$1)&gt;0,IF(COUNTIFS(Données_nettoyées!$O$1:$O$500,$B89,INDIRECT($A$1&amp;M$1),"&gt;0")&gt;2,INDIRECT($A$1&amp;M$1))))),"MC"))</f>
        <v/>
      </c>
      <c r="N89" s="7" t="str" cm="1">
        <f t="array" aca="1" ref="N89" ca="1">IF(ISERROR(ABS(N87)),"",IFERROR(MAX(IF(Données_nettoyées!$O$1:$O$500=$B89,IF(INDIRECT($A$1&amp;N$1)&gt;0,IF(COUNTIFS(Données_nettoyées!$O$1:$O$500,$B89,INDIRECT($A$1&amp;N$1),"&gt;0")&gt;2,INDIRECT($A$1&amp;N$1))))),"MC"))</f>
        <v/>
      </c>
      <c r="O89" s="7" t="str" cm="1">
        <f t="array" aca="1" ref="O89" ca="1">IF(ISERROR(ABS(O87)),"",IFERROR(MAX(IF(Données_nettoyées!$O$1:$O$500=$B89,IF(INDIRECT($A$1&amp;O$1)&gt;0,IF(COUNTIFS(Données_nettoyées!$O$1:$O$500,$B89,INDIRECT($A$1&amp;O$1),"&gt;0")&gt;2,INDIRECT($A$1&amp;O$1))))),"MC"))</f>
        <v/>
      </c>
      <c r="P89" s="7" t="str" cm="1">
        <f t="array" aca="1" ref="P89" ca="1">IF(ISERROR(ABS(P87)),"",IFERROR(MAX(IF(Données_nettoyées!$O$1:$O$500=$B89,IF(INDIRECT($A$1&amp;P$1)&gt;0,IF(COUNTIFS(Données_nettoyées!$O$1:$O$500,$B89,INDIRECT($A$1&amp;P$1),"&gt;0")&gt;2,INDIRECT($A$1&amp;P$1))))),"MC"))</f>
        <v/>
      </c>
      <c r="Q89" s="7" t="str" cm="1">
        <f t="array" aca="1" ref="Q89" ca="1">IF(ISERROR(ABS(Q87)),"",IFERROR(MAX(IF(Données_nettoyées!$O$1:$O$500=$B89,IF(INDIRECT($A$1&amp;Q$1)&gt;0,IF(COUNTIFS(Données_nettoyées!$O$1:$O$500,$B89,INDIRECT($A$1&amp;Q$1),"&gt;0")&gt;2,INDIRECT($A$1&amp;Q$1))))),"MC"))</f>
        <v/>
      </c>
      <c r="R89" s="7" t="str" cm="1">
        <f t="array" aca="1" ref="R89" ca="1">IF(ISERROR(ABS(R87)),"",IFERROR(MAX(IF(Données_nettoyées!$O$1:$O$500=$B89,IF(INDIRECT($A$1&amp;R$1)&gt;0,IF(COUNTIFS(Données_nettoyées!$O$1:$O$500,$B89,INDIRECT($A$1&amp;R$1),"&gt;0")&gt;2,INDIRECT($A$1&amp;R$1))))),"MC"))</f>
        <v/>
      </c>
      <c r="S89" s="7" t="str" cm="1">
        <f t="array" aca="1" ref="S89" ca="1">IF(ISERROR(ABS(S87)),"",IFERROR(MAX(IF(Données_nettoyées!$O$1:$O$500=$B89,IF(INDIRECT($A$1&amp;S$1)&gt;0,IF(COUNTIFS(Données_nettoyées!$O$1:$O$500,$B89,INDIRECT($A$1&amp;S$1),"&gt;0")&gt;2,INDIRECT($A$1&amp;S$1))))),"MC"))</f>
        <v/>
      </c>
      <c r="T89" s="7" t="str" cm="1">
        <f t="array" aca="1" ref="T89" ca="1">IF(ISERROR(ABS(T87)),"",IFERROR(MAX(IF(Données_nettoyées!$O$1:$O$500=$B89,IF(INDIRECT($A$1&amp;T$1)&gt;0,IF(COUNTIFS(Données_nettoyées!$O$1:$O$500,$B89,INDIRECT($A$1&amp;T$1),"&gt;0")&gt;2,INDIRECT($A$1&amp;T$1))))),"MC"))</f>
        <v/>
      </c>
      <c r="U89" s="7" t="str" cm="1">
        <f t="array" aca="1" ref="U89" ca="1">IF(ISERROR(ABS(U87)),"",IFERROR(MAX(IF(Données_nettoyées!$O$1:$O$500=$B89,IF(INDIRECT($A$1&amp;U$1)&gt;0,IF(COUNTIFS(Données_nettoyées!$O$1:$O$500,$B89,INDIRECT($A$1&amp;U$1),"&gt;0")&gt;2,INDIRECT($A$1&amp;U$1))))),"MC"))</f>
        <v/>
      </c>
      <c r="V89" s="7" t="str" cm="1">
        <f t="array" aca="1" ref="V89" ca="1">IF(ISERROR(ABS(V87)),"",IFERROR(MAX(IF(Données_nettoyées!$O$1:$O$500=$B89,IF(INDIRECT($A$1&amp;V$1)&gt;0,IF(COUNTIFS(Données_nettoyées!$O$1:$O$500,$B89,INDIRECT($A$1&amp;V$1),"&gt;0")&gt;2,INDIRECT($A$1&amp;V$1))))),"MC"))</f>
        <v/>
      </c>
      <c r="W89" s="7" t="str" cm="1">
        <f t="array" aca="1" ref="W89" ca="1">IF(ISERROR(ABS(W87)),"",IFERROR(MAX(IF(Données_nettoyées!$O$1:$O$500=$B89,IF(INDIRECT($A$1&amp;W$1)&gt;0,IF(COUNTIFS(Données_nettoyées!$O$1:$O$500,$B89,INDIRECT($A$1&amp;W$1),"&gt;0")&gt;2,INDIRECT($A$1&amp;W$1))))),"MC"))</f>
        <v/>
      </c>
      <c r="X89" s="7" t="str" cm="1">
        <f t="array" aca="1" ref="X89" ca="1">IF(ISERROR(ABS(X87)),"",IFERROR(MAX(IF(Données_nettoyées!$O$1:$O$500=$B89,IF(INDIRECT($A$1&amp;X$1)&gt;0,IF(COUNTIFS(Données_nettoyées!$O$1:$O$500,$B89,INDIRECT($A$1&amp;X$1),"&gt;0")&gt;2,INDIRECT($A$1&amp;X$1))))),"MC"))</f>
        <v/>
      </c>
      <c r="Y89" s="7" t="str" cm="1">
        <f t="array" aca="1" ref="Y89" ca="1">IF(ISERROR(ABS(Y87)),"",IFERROR(MAX(IF(Données_nettoyées!$O$1:$O$500=$B89,IF(INDIRECT($A$1&amp;Y$1)&gt;0,IF(COUNTIFS(Données_nettoyées!$O$1:$O$500,$B89,INDIRECT($A$1&amp;Y$1),"&gt;0")&gt;2,INDIRECT($A$1&amp;Y$1))))),"MC"))</f>
        <v/>
      </c>
      <c r="Z89" s="7" t="str" cm="1">
        <f t="array" aca="1" ref="Z89" ca="1">IF(ISERROR(ABS(Z87)),"",IFERROR(MAX(IF(Données_nettoyées!$O$1:$O$500=$B89,IF(INDIRECT($A$1&amp;Z$1)&gt;0,IF(COUNTIFS(Données_nettoyées!$O$1:$O$500,$B89,INDIRECT($A$1&amp;Z$1),"&gt;0")&gt;2,INDIRECT($A$1&amp;Z$1))))),"MC"))</f>
        <v/>
      </c>
      <c r="AA89" s="7" t="str" cm="1">
        <f t="array" aca="1" ref="AA89" ca="1">IF(ISERROR(ABS(AA87)),"",IFERROR(MAX(IF(Données_nettoyées!$O$1:$O$500=$B89,IF(INDIRECT($A$1&amp;AA$1)&gt;0,IF(COUNTIFS(Données_nettoyées!$O$1:$O$500,$B89,INDIRECT($A$1&amp;AA$1),"&gt;0")&gt;2,INDIRECT($A$1&amp;AA$1))))),"MC"))</f>
        <v/>
      </c>
      <c r="AB89" s="7" t="str" cm="1">
        <f t="array" aca="1" ref="AB89" ca="1">IF(ISERROR(ABS(AB87)),"",IFERROR(MAX(IF(Données_nettoyées!$O$1:$O$500=$B89,IF(INDIRECT($A$1&amp;AB$1)&gt;0,IF(COUNTIFS(Données_nettoyées!$O$1:$O$500,$B89,INDIRECT($A$1&amp;AB$1),"&gt;0")&gt;2,INDIRECT($A$1&amp;AB$1))))),"MC"))</f>
        <v/>
      </c>
      <c r="AC89" s="7" t="str" cm="1">
        <f t="array" aca="1" ref="AC89" ca="1">IF(ISERROR(ABS(AC87)),"",IFERROR(MAX(IF(Données_nettoyées!$O$1:$O$500=$B89,IF(INDIRECT($A$1&amp;AC$1)&gt;0,IF(COUNTIFS(Données_nettoyées!$O$1:$O$500,$B89,INDIRECT($A$1&amp;AC$1),"&gt;0")&gt;2,INDIRECT($A$1&amp;AC$1))))),"MC"))</f>
        <v/>
      </c>
      <c r="AD89" s="7" t="str" cm="1">
        <f t="array" aca="1" ref="AD89" ca="1">IF(ISERROR(ABS(AD87)),"",IFERROR(MAX(IF(Données_nettoyées!$O$1:$O$500=$B89,IF(INDIRECT($A$1&amp;AD$1)&gt;0,IF(COUNTIFS(Données_nettoyées!$O$1:$O$500,$B89,INDIRECT($A$1&amp;AD$1),"&gt;0")&gt;2,INDIRECT($A$1&amp;AD$1))))),"MC"))</f>
        <v/>
      </c>
      <c r="AE89" s="7" t="str" cm="1">
        <f t="array" aca="1" ref="AE89" ca="1">IF(ISERROR(ABS(AE87)),"",IFERROR(MAX(IF(Données_nettoyées!$O$1:$O$500=$B89,IF(INDIRECT($A$1&amp;AE$1)&gt;0,IF(COUNTIFS(Données_nettoyées!$O$1:$O$500,$B89,INDIRECT($A$1&amp;AE$1),"&gt;0")&gt;2,INDIRECT($A$1&amp;AE$1))))),"MC"))</f>
        <v/>
      </c>
      <c r="AF89" s="7" t="str" cm="1">
        <f t="array" aca="1" ref="AF89" ca="1">IF(ISERROR(ABS(AF87)),"",IFERROR(MAX(IF(Données_nettoyées!$O$1:$O$500=$B89,IF(INDIRECT($A$1&amp;AF$1)&gt;0,IF(COUNTIFS(Données_nettoyées!$O$1:$O$500,$B89,INDIRECT($A$1&amp;AF$1),"&gt;0")&gt;2,INDIRECT($A$1&amp;AF$1))))),"MC"))</f>
        <v/>
      </c>
      <c r="AG89" s="7" t="str" cm="1">
        <f t="array" aca="1" ref="AG89" ca="1">IF(ISERROR(ABS(AG87)),"",IFERROR(MAX(IF(Données_nettoyées!$O$1:$O$500=$B89,IF(INDIRECT($A$1&amp;AG$1)&gt;0,IF(COUNTIFS(Données_nettoyées!$O$1:$O$500,$B89,INDIRECT($A$1&amp;AG$1),"&gt;0")&gt;2,INDIRECT($A$1&amp;AG$1))))),"MC"))</f>
        <v/>
      </c>
    </row>
    <row r="90" spans="1:35" x14ac:dyDescent="0.35">
      <c r="C90" s="38" t="s">
        <v>145</v>
      </c>
      <c r="E90" s="7" t="str">
        <f t="shared" ref="E90:AG90" ca="1" si="13">IFERROR(IF((E89-E88)/E88&gt;=40%,"!!",""),"")</f>
        <v/>
      </c>
      <c r="F90" s="7" t="str">
        <f t="shared" ca="1" si="13"/>
        <v/>
      </c>
      <c r="G90" s="7" t="str">
        <f t="shared" ca="1" si="13"/>
        <v/>
      </c>
      <c r="H90" s="7" t="str">
        <f t="shared" ca="1" si="13"/>
        <v/>
      </c>
      <c r="I90" s="7" t="str">
        <f t="shared" ca="1" si="13"/>
        <v/>
      </c>
      <c r="J90" s="7" t="str">
        <f t="shared" ca="1" si="13"/>
        <v/>
      </c>
      <c r="K90" s="7" t="str">
        <f t="shared" ca="1" si="13"/>
        <v/>
      </c>
      <c r="L90" s="7" t="str">
        <f t="shared" ca="1" si="13"/>
        <v/>
      </c>
      <c r="M90" s="7" t="str">
        <f t="shared" ca="1" si="13"/>
        <v/>
      </c>
      <c r="N90" s="7" t="str">
        <f t="shared" ca="1" si="13"/>
        <v/>
      </c>
      <c r="O90" s="7" t="str">
        <f t="shared" ca="1" si="13"/>
        <v/>
      </c>
      <c r="P90" s="7" t="str">
        <f t="shared" ca="1" si="13"/>
        <v/>
      </c>
      <c r="Q90" s="7" t="str">
        <f t="shared" ca="1" si="13"/>
        <v/>
      </c>
      <c r="R90" s="7" t="str">
        <f t="shared" ca="1" si="13"/>
        <v/>
      </c>
      <c r="S90" s="7" t="str">
        <f t="shared" ca="1" si="13"/>
        <v/>
      </c>
      <c r="T90" s="7" t="str">
        <f t="shared" ca="1" si="13"/>
        <v/>
      </c>
      <c r="U90" s="7" t="str">
        <f t="shared" ca="1" si="13"/>
        <v/>
      </c>
      <c r="V90" s="7" t="str">
        <f t="shared" ca="1" si="13"/>
        <v/>
      </c>
      <c r="W90" s="7" t="str">
        <f t="shared" ca="1" si="13"/>
        <v/>
      </c>
      <c r="X90" s="7" t="str">
        <f t="shared" ca="1" si="13"/>
        <v/>
      </c>
      <c r="Y90" s="7" t="str">
        <f t="shared" ca="1" si="13"/>
        <v/>
      </c>
      <c r="Z90" s="7" t="str">
        <f t="shared" ca="1" si="13"/>
        <v/>
      </c>
      <c r="AA90" s="7" t="str">
        <f t="shared" ca="1" si="13"/>
        <v/>
      </c>
      <c r="AB90" s="7" t="str">
        <f t="shared" ca="1" si="13"/>
        <v/>
      </c>
      <c r="AC90" s="7" t="str">
        <f t="shared" ca="1" si="13"/>
        <v/>
      </c>
      <c r="AD90" s="7" t="str">
        <f t="shared" ca="1" si="13"/>
        <v/>
      </c>
      <c r="AE90" s="7" t="str">
        <f t="shared" ca="1" si="13"/>
        <v/>
      </c>
      <c r="AF90" s="7" t="str">
        <f t="shared" ca="1" si="13"/>
        <v/>
      </c>
      <c r="AG90" s="7" t="str">
        <f t="shared" ca="1" si="13"/>
        <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tr">
        <f>IF(COUNTIF(Données_nettoyées!$O$1:$O$500,$B93)&gt;0,"OUI","NON")</f>
        <v>OUI</v>
      </c>
      <c r="E93" s="7" t="str" cm="1">
        <f t="array" aca="1" ref="E93" ca="1">IF($D93="NON","-",IFERROR(MEDIAN(IF(Données_nettoyées!$O$1:$O$500=$B93,IF(INDIRECT($A$1&amp;E$1)&gt;0,IF(COUNTIFS(Données_nettoyées!$O$1:$O$500,$B93,INDIRECT($A$1&amp;E$1),"&gt;0")&gt;2,INDIRECT($A$1&amp;E$1))))),"MC"))</f>
        <v>MC</v>
      </c>
      <c r="F93" s="7" t="str" cm="1">
        <f t="array" aca="1" ref="F93" ca="1">IF($D93="NON","-",IFERROR(MEDIAN(IF(Données_nettoyées!$O$1:$O$500=$B93,IF(INDIRECT($A$1&amp;F$1)&gt;0,IF(COUNTIFS(Données_nettoyées!$O$1:$O$500,$B93,INDIRECT($A$1&amp;F$1),"&gt;0")&gt;2,INDIRECT($A$1&amp;F$1))))),"MC"))</f>
        <v>MC</v>
      </c>
      <c r="G93" s="7" t="str" cm="1">
        <f t="array" aca="1" ref="G93" ca="1">IF($D93="NON","-",IFERROR(MEDIAN(IF(Données_nettoyées!$O$1:$O$500=$B93,IF(INDIRECT($A$1&amp;G$1)&gt;0,IF(COUNTIFS(Données_nettoyées!$O$1:$O$500,$B93,INDIRECT($A$1&amp;G$1),"&gt;0")&gt;2,INDIRECT($A$1&amp;G$1))))),"MC"))</f>
        <v>MC</v>
      </c>
      <c r="H93" s="7" t="str" cm="1">
        <f t="array" aca="1" ref="H93" ca="1">IF($D93="NON","-",IFERROR(MEDIAN(IF(Données_nettoyées!$O$1:$O$500=$B93,IF(INDIRECT($A$1&amp;H$1)&gt;0,IF(COUNTIFS(Données_nettoyées!$O$1:$O$500,$B93,INDIRECT($A$1&amp;H$1),"&gt;0")&gt;2,INDIRECT($A$1&amp;H$1))))),"MC"))</f>
        <v>MC</v>
      </c>
      <c r="I93" s="7" t="str" cm="1">
        <f t="array" aca="1" ref="I93" ca="1">IF($D93="NON","-",IFERROR(MEDIAN(IF(Données_nettoyées!$O$1:$O$500=$B93,IF(INDIRECT($A$1&amp;I$1)&gt;0,IF(COUNTIFS(Données_nettoyées!$O$1:$O$500,$B93,INDIRECT($A$1&amp;I$1),"&gt;0")&gt;2,INDIRECT($A$1&amp;I$1))))),"MC"))</f>
        <v>MC</v>
      </c>
      <c r="J93" s="7" t="str" cm="1">
        <f t="array" aca="1" ref="J93" ca="1">IF($D93="NON","-",IFERROR(MEDIAN(IF(Données_nettoyées!$O$1:$O$500=$B93,IF(INDIRECT($A$1&amp;J$1)&gt;0,IF(COUNTIFS(Données_nettoyées!$O$1:$O$500,$B93,INDIRECT($A$1&amp;J$1),"&gt;0")&gt;2,INDIRECT($A$1&amp;J$1))))),"MC"))</f>
        <v>MC</v>
      </c>
      <c r="K93" s="7" t="str" cm="1">
        <f t="array" aca="1" ref="K93" ca="1">IF($D93="NON","-",IFERROR(MEDIAN(IF(Données_nettoyées!$O$1:$O$500=$B93,IF(INDIRECT($A$1&amp;K$1)&gt;0,IF(COUNTIFS(Données_nettoyées!$O$1:$O$500,$B93,INDIRECT($A$1&amp;K$1),"&gt;0")&gt;2,INDIRECT($A$1&amp;K$1))))),"MC"))</f>
        <v>MC</v>
      </c>
      <c r="L93" s="7" t="str" cm="1">
        <f t="array" aca="1" ref="L93" ca="1">IF($D93="NON","-",IFERROR(MEDIAN(IF(Données_nettoyées!$O$1:$O$500=$B93,IF(INDIRECT($A$1&amp;L$1)&gt;0,IF(COUNTIFS(Données_nettoyées!$O$1:$O$500,$B93,INDIRECT($A$1&amp;L$1),"&gt;0")&gt;2,INDIRECT($A$1&amp;L$1))))),"MC"))</f>
        <v>MC</v>
      </c>
      <c r="M93" s="7" t="str" cm="1">
        <f t="array" aca="1" ref="M93" ca="1">IF($D93="NON","-",IFERROR(MEDIAN(IF(Données_nettoyées!$O$1:$O$500=$B93,IF(INDIRECT($A$1&amp;M$1)&gt;0,IF(COUNTIFS(Données_nettoyées!$O$1:$O$500,$B93,INDIRECT($A$1&amp;M$1),"&gt;0")&gt;2,INDIRECT($A$1&amp;M$1))))),"MC"))</f>
        <v>MC</v>
      </c>
      <c r="N93" s="7" t="str" cm="1">
        <f t="array" aca="1" ref="N93" ca="1">IF($D93="NON","-",IFERROR(MEDIAN(IF(Données_nettoyées!$O$1:$O$500=$B93,IF(INDIRECT($A$1&amp;N$1)&gt;0,IF(COUNTIFS(Données_nettoyées!$O$1:$O$500,$B93,INDIRECT($A$1&amp;N$1),"&gt;0")&gt;2,INDIRECT($A$1&amp;N$1))))),"MC"))</f>
        <v>MC</v>
      </c>
      <c r="O93" s="7" t="str" cm="1">
        <f t="array" aca="1" ref="O93" ca="1">IF($D93="NON","-",IFERROR(MEDIAN(IF(Données_nettoyées!$O$1:$O$500=$B93,IF(INDIRECT($A$1&amp;O$1)&gt;0,IF(COUNTIFS(Données_nettoyées!$O$1:$O$500,$B93,INDIRECT($A$1&amp;O$1),"&gt;0")&gt;2,INDIRECT($A$1&amp;O$1))))),"MC"))</f>
        <v>MC</v>
      </c>
      <c r="P93" s="7" t="str" cm="1">
        <f t="array" aca="1" ref="P93" ca="1">IF($D93="NON","-",IFERROR(MEDIAN(IF(Données_nettoyées!$O$1:$O$500=$B93,IF(INDIRECT($A$1&amp;P$1)&gt;0,IF(COUNTIFS(Données_nettoyées!$O$1:$O$500,$B93,INDIRECT($A$1&amp;P$1),"&gt;0")&gt;2,INDIRECT($A$1&amp;P$1))))),"MC"))</f>
        <v>MC</v>
      </c>
      <c r="Q93" s="7" t="str" cm="1">
        <f t="array" aca="1" ref="Q93" ca="1">IF($D93="NON","-",IFERROR(MEDIAN(IF(Données_nettoyées!$O$1:$O$500=$B93,IF(INDIRECT($A$1&amp;Q$1)&gt;0,IF(COUNTIFS(Données_nettoyées!$O$1:$O$500,$B93,INDIRECT($A$1&amp;Q$1),"&gt;0")&gt;2,INDIRECT($A$1&amp;Q$1))))),"MC"))</f>
        <v>MC</v>
      </c>
      <c r="R93" s="7" t="str" cm="1">
        <f t="array" aca="1" ref="R93" ca="1">IF($D93="NON","-",IFERROR(MEDIAN(IF(Données_nettoyées!$O$1:$O$500=$B93,IF(INDIRECT($A$1&amp;R$1)&gt;0,IF(COUNTIFS(Données_nettoyées!$O$1:$O$500,$B93,INDIRECT($A$1&amp;R$1),"&gt;0")&gt;2,INDIRECT($A$1&amp;R$1))))),"MC"))</f>
        <v>MC</v>
      </c>
      <c r="S93" s="7" cm="1">
        <f t="array" aca="1" ref="S93" ca="1">IF($D93="NON","-",IFERROR(MEDIAN(IF(Données_nettoyées!$O$1:$O$500=$B93,IF(INDIRECT($A$1&amp;S$1)&gt;0,IF(COUNTIFS(Données_nettoyées!$O$1:$O$500,$B93,INDIRECT($A$1&amp;S$1),"&gt;0")&gt;2,INDIRECT($A$1&amp;S$1))))),"MC"))</f>
        <v>5000</v>
      </c>
      <c r="T93" s="7" cm="1">
        <f t="array" aca="1" ref="T93" ca="1">IF($D93="NON","-",IFERROR(MEDIAN(IF(Données_nettoyées!$O$1:$O$500=$B93,IF(INDIRECT($A$1&amp;T$1)&gt;0,IF(COUNTIFS(Données_nettoyées!$O$1:$O$500,$B93,INDIRECT($A$1&amp;T$1),"&gt;0")&gt;2,INDIRECT($A$1&amp;T$1))))),"MC"))</f>
        <v>4000</v>
      </c>
      <c r="U93" s="7" t="str" cm="1">
        <f t="array" aca="1" ref="U93" ca="1">IF($D93="NON","-",IFERROR(MEDIAN(IF(Données_nettoyées!$O$1:$O$500=$B93,IF(INDIRECT($A$1&amp;U$1)&gt;0,IF(COUNTIFS(Données_nettoyées!$O$1:$O$500,$B93,INDIRECT($A$1&amp;U$1),"&gt;0")&gt;2,INDIRECT($A$1&amp;U$1))))),"MC"))</f>
        <v>MC</v>
      </c>
      <c r="V93" s="7" cm="1">
        <f t="array" aca="1" ref="V93" ca="1">IF($D93="NON","-",IFERROR(MEDIAN(IF(Données_nettoyées!$O$1:$O$500=$B93,IF(INDIRECT($A$1&amp;V$1)&gt;0,IF(COUNTIFS(Données_nettoyées!$O$1:$O$500,$B93,INDIRECT($A$1&amp;V$1),"&gt;0")&gt;2,INDIRECT($A$1&amp;V$1))))),"MC"))</f>
        <v>150</v>
      </c>
      <c r="W93" s="7" t="str" cm="1">
        <f t="array" aca="1" ref="W93" ca="1">IF($D93="NON","-",IFERROR(MEDIAN(IF(Données_nettoyées!$O$1:$O$500=$B93,IF(INDIRECT($A$1&amp;W$1)&gt;0,IF(COUNTIFS(Données_nettoyées!$O$1:$O$500,$B93,INDIRECT($A$1&amp;W$1),"&gt;0")&gt;2,INDIRECT($A$1&amp;W$1))))),"MC"))</f>
        <v>MC</v>
      </c>
      <c r="X93" s="7" t="str" cm="1">
        <f t="array" aca="1" ref="X93" ca="1">IF($D93="NON","-",IFERROR(MEDIAN(IF(Données_nettoyées!$O$1:$O$500=$B93,IF(INDIRECT($A$1&amp;X$1)&gt;0,IF(COUNTIFS(Données_nettoyées!$O$1:$O$500,$B93,INDIRECT($A$1&amp;X$1),"&gt;0")&gt;2,INDIRECT($A$1&amp;X$1))))),"MC"))</f>
        <v>MC</v>
      </c>
      <c r="Y93" s="7" t="str" cm="1">
        <f t="array" aca="1" ref="Y93" ca="1">IF($D93="NON","-",IFERROR(MEDIAN(IF(Données_nettoyées!$O$1:$O$500=$B93,IF(INDIRECT($A$1&amp;Y$1)&gt;0,IF(COUNTIFS(Données_nettoyées!$O$1:$O$500,$B93,INDIRECT($A$1&amp;Y$1),"&gt;0")&gt;2,INDIRECT($A$1&amp;Y$1))))),"MC"))</f>
        <v>MC</v>
      </c>
      <c r="Z93" s="7" t="str" cm="1">
        <f t="array" aca="1" ref="Z93" ca="1">IF($D93="NON","-",IFERROR(MEDIAN(IF(Données_nettoyées!$O$1:$O$500=$B93,IF(INDIRECT($A$1&amp;Z$1)&gt;0,IF(COUNTIFS(Données_nettoyées!$O$1:$O$500,$B93,INDIRECT($A$1&amp;Z$1),"&gt;0")&gt;2,INDIRECT($A$1&amp;Z$1))))),"MC"))</f>
        <v>MC</v>
      </c>
      <c r="AA93" s="7" cm="1">
        <f t="array" aca="1" ref="AA93" ca="1">IF($D93="NON","-",IFERROR(MEDIAN(IF(Données_nettoyées!$O$1:$O$500=$B93,IF(INDIRECT($A$1&amp;AA$1)&gt;0,IF(COUNTIFS(Données_nettoyées!$O$1:$O$500,$B93,INDIRECT($A$1&amp;AA$1),"&gt;0")&gt;2,INDIRECT($A$1&amp;AA$1))))),"MC"))</f>
        <v>3250</v>
      </c>
      <c r="AB93" s="7" t="str" cm="1">
        <f t="array" aca="1" ref="AB93" ca="1">IF($D93="NON","-",IFERROR(MEDIAN(IF(Données_nettoyées!$O$1:$O$500=$B93,IF(INDIRECT($A$1&amp;AB$1)&gt;0,IF(COUNTIFS(Données_nettoyées!$O$1:$O$500,$B93,INDIRECT($A$1&amp;AB$1),"&gt;0")&gt;2,INDIRECT($A$1&amp;AB$1))))),"MC"))</f>
        <v>MC</v>
      </c>
      <c r="AC93" s="7" t="str" cm="1">
        <f t="array" aca="1" ref="AC93" ca="1">IF($D93="NON","-",IFERROR(MEDIAN(IF(Données_nettoyées!$O$1:$O$500=$B93,IF(INDIRECT($A$1&amp;AC$1)&gt;0,IF(COUNTIFS(Données_nettoyées!$O$1:$O$500,$B93,INDIRECT($A$1&amp;AC$1),"&gt;0")&gt;2,INDIRECT($A$1&amp;AC$1))))),"MC"))</f>
        <v>MC</v>
      </c>
      <c r="AD93" s="7" t="str" cm="1">
        <f t="array" aca="1" ref="AD93" ca="1">IF($D93="NON","-",IFERROR(MEDIAN(IF(Données_nettoyées!$O$1:$O$500=$B93,IF(INDIRECT($A$1&amp;AD$1)&gt;0,IF(COUNTIFS(Données_nettoyées!$O$1:$O$500,$B93,INDIRECT($A$1&amp;AD$1),"&gt;0")&gt;2,INDIRECT($A$1&amp;AD$1))))),"MC"))</f>
        <v>MC</v>
      </c>
      <c r="AE93" s="7" cm="1">
        <f t="array" aca="1" ref="AE93" ca="1">IF($D93="NON","-",IFERROR(MEDIAN(IF(Données_nettoyées!$O$1:$O$500=$B93,IF(INDIRECT($A$1&amp;AE$1)&gt;0,IF(COUNTIFS(Données_nettoyées!$O$1:$O$500,$B93,INDIRECT($A$1&amp;AE$1),"&gt;0")&gt;2,INDIRECT($A$1&amp;AE$1))))),"MC"))</f>
        <v>5000</v>
      </c>
      <c r="AF93" s="7" t="str" cm="1">
        <f t="array" aca="1" ref="AF93" ca="1">IF($D93="NON","-",IFERROR(MEDIAN(IF(Données_nettoyées!$O$1:$O$500=$B93,IF(INDIRECT($A$1&amp;AF$1)&gt;0,IF(COUNTIFS(Données_nettoyées!$O$1:$O$500,$B93,INDIRECT($A$1&amp;AF$1),"&gt;0")&gt;2,INDIRECT($A$1&amp;AF$1))))),"MC"))</f>
        <v>MC</v>
      </c>
      <c r="AG93" s="7" t="str" cm="1">
        <f t="array" aca="1" ref="AG93" ca="1">IF($D93="NON","-",IFERROR(MEDIAN(IF(Données_nettoyées!$O$1:$O$500=$B93,IF(INDIRECT($A$1&amp;AG$1)&gt;0,IF(COUNTIFS(Données_nettoyées!$O$1:$O$500,$B93,INDIRECT($A$1&amp;AG$1),"&gt;0")&gt;2,INDIRECT($A$1&amp;AG$1))))),"MC"))</f>
        <v>MC</v>
      </c>
      <c r="AI93" s="5">
        <f ca="1">COUNTIF(E93:AG93,"MC")+COUNTIF(E93:AG93,"-")</f>
        <v>24</v>
      </c>
    </row>
    <row r="94" spans="1:35" x14ac:dyDescent="0.35">
      <c r="A94" s="4" t="s">
        <v>99</v>
      </c>
      <c r="B94" s="4" t="s">
        <v>100</v>
      </c>
      <c r="C94" s="4" t="s">
        <v>66</v>
      </c>
      <c r="E94" s="7" t="str" cm="1">
        <f t="array" aca="1" ref="E94" ca="1">IF(ISERROR(ABS(E93)),"",IFERROR(MIN(IF(Données_nettoyées!$O$1:$O$500=$B94,IF(INDIRECT($A$1&amp;E$1)&gt;0,IF(COUNTIFS(Données_nettoyées!$O$1:$O$500,$B94,INDIRECT($A$1&amp;E$1),"&gt;0")&gt;2,INDIRECT($A$1&amp;E$1))))),"MC"))</f>
        <v/>
      </c>
      <c r="F94" s="7" t="str" cm="1">
        <f t="array" aca="1" ref="F94" ca="1">IF(ISERROR(ABS(F93)),"",IFERROR(MIN(IF(Données_nettoyées!$O$1:$O$500=$B94,IF(INDIRECT($A$1&amp;F$1)&gt;0,IF(COUNTIFS(Données_nettoyées!$O$1:$O$500,$B94,INDIRECT($A$1&amp;F$1),"&gt;0")&gt;2,INDIRECT($A$1&amp;F$1))))),"MC"))</f>
        <v/>
      </c>
      <c r="G94" s="7" t="str" cm="1">
        <f t="array" aca="1" ref="G94" ca="1">IF(ISERROR(ABS(G93)),"",IFERROR(MIN(IF(Données_nettoyées!$O$1:$O$500=$B94,IF(INDIRECT($A$1&amp;G$1)&gt;0,IF(COUNTIFS(Données_nettoyées!$O$1:$O$500,$B94,INDIRECT($A$1&amp;G$1),"&gt;0")&gt;2,INDIRECT($A$1&amp;G$1))))),"MC"))</f>
        <v/>
      </c>
      <c r="H94" s="7" t="str" cm="1">
        <f t="array" aca="1" ref="H94" ca="1">IF(ISERROR(ABS(H93)),"",IFERROR(MIN(IF(Données_nettoyées!$O$1:$O$500=$B94,IF(INDIRECT($A$1&amp;H$1)&gt;0,IF(COUNTIFS(Données_nettoyées!$O$1:$O$500,$B94,INDIRECT($A$1&amp;H$1),"&gt;0")&gt;2,INDIRECT($A$1&amp;H$1))))),"MC"))</f>
        <v/>
      </c>
      <c r="I94" s="7" t="str" cm="1">
        <f t="array" aca="1" ref="I94" ca="1">IF(ISERROR(ABS(I93)),"",IFERROR(MIN(IF(Données_nettoyées!$O$1:$O$500=$B94,IF(INDIRECT($A$1&amp;I$1)&gt;0,IF(COUNTIFS(Données_nettoyées!$O$1:$O$500,$B94,INDIRECT($A$1&amp;I$1),"&gt;0")&gt;2,INDIRECT($A$1&amp;I$1))))),"MC"))</f>
        <v/>
      </c>
      <c r="J94" s="7" t="str" cm="1">
        <f t="array" aca="1" ref="J94" ca="1">IF(ISERROR(ABS(J93)),"",IFERROR(MIN(IF(Données_nettoyées!$O$1:$O$500=$B94,IF(INDIRECT($A$1&amp;J$1)&gt;0,IF(COUNTIFS(Données_nettoyées!$O$1:$O$500,$B94,INDIRECT($A$1&amp;J$1),"&gt;0")&gt;2,INDIRECT($A$1&amp;J$1))))),"MC"))</f>
        <v/>
      </c>
      <c r="K94" s="7" t="str" cm="1">
        <f t="array" aca="1" ref="K94" ca="1">IF(ISERROR(ABS(K93)),"",IFERROR(MIN(IF(Données_nettoyées!$O$1:$O$500=$B94,IF(INDIRECT($A$1&amp;K$1)&gt;0,IF(COUNTIFS(Données_nettoyées!$O$1:$O$500,$B94,INDIRECT($A$1&amp;K$1),"&gt;0")&gt;2,INDIRECT($A$1&amp;K$1))))),"MC"))</f>
        <v/>
      </c>
      <c r="L94" s="7" t="str" cm="1">
        <f t="array" aca="1" ref="L94" ca="1">IF(ISERROR(ABS(L93)),"",IFERROR(MIN(IF(Données_nettoyées!$O$1:$O$500=$B94,IF(INDIRECT($A$1&amp;L$1)&gt;0,IF(COUNTIFS(Données_nettoyées!$O$1:$O$500,$B94,INDIRECT($A$1&amp;L$1),"&gt;0")&gt;2,INDIRECT($A$1&amp;L$1))))),"MC"))</f>
        <v/>
      </c>
      <c r="M94" s="7" t="str" cm="1">
        <f t="array" aca="1" ref="M94" ca="1">IF(ISERROR(ABS(M93)),"",IFERROR(MIN(IF(Données_nettoyées!$O$1:$O$500=$B94,IF(INDIRECT($A$1&amp;M$1)&gt;0,IF(COUNTIFS(Données_nettoyées!$O$1:$O$500,$B94,INDIRECT($A$1&amp;M$1),"&gt;0")&gt;2,INDIRECT($A$1&amp;M$1))))),"MC"))</f>
        <v/>
      </c>
      <c r="N94" s="7" t="str" cm="1">
        <f t="array" aca="1" ref="N94" ca="1">IF(ISERROR(ABS(N93)),"",IFERROR(MIN(IF(Données_nettoyées!$O$1:$O$500=$B94,IF(INDIRECT($A$1&amp;N$1)&gt;0,IF(COUNTIFS(Données_nettoyées!$O$1:$O$500,$B94,INDIRECT($A$1&amp;N$1),"&gt;0")&gt;2,INDIRECT($A$1&amp;N$1))))),"MC"))</f>
        <v/>
      </c>
      <c r="O94" s="7" t="str" cm="1">
        <f t="array" aca="1" ref="O94" ca="1">IF(ISERROR(ABS(O93)),"",IFERROR(MIN(IF(Données_nettoyées!$O$1:$O$500=$B94,IF(INDIRECT($A$1&amp;O$1)&gt;0,IF(COUNTIFS(Données_nettoyées!$O$1:$O$500,$B94,INDIRECT($A$1&amp;O$1),"&gt;0")&gt;2,INDIRECT($A$1&amp;O$1))))),"MC"))</f>
        <v/>
      </c>
      <c r="P94" s="7" t="str" cm="1">
        <f t="array" aca="1" ref="P94" ca="1">IF(ISERROR(ABS(P93)),"",IFERROR(MIN(IF(Données_nettoyées!$O$1:$O$500=$B94,IF(INDIRECT($A$1&amp;P$1)&gt;0,IF(COUNTIFS(Données_nettoyées!$O$1:$O$500,$B94,INDIRECT($A$1&amp;P$1),"&gt;0")&gt;2,INDIRECT($A$1&amp;P$1))))),"MC"))</f>
        <v/>
      </c>
      <c r="Q94" s="7" t="str" cm="1">
        <f t="array" aca="1" ref="Q94" ca="1">IF(ISERROR(ABS(Q93)),"",IFERROR(MIN(IF(Données_nettoyées!$O$1:$O$500=$B94,IF(INDIRECT($A$1&amp;Q$1)&gt;0,IF(COUNTIFS(Données_nettoyées!$O$1:$O$500,$B94,INDIRECT($A$1&amp;Q$1),"&gt;0")&gt;2,INDIRECT($A$1&amp;Q$1))))),"MC"))</f>
        <v/>
      </c>
      <c r="R94" s="7" t="str" cm="1">
        <f t="array" aca="1" ref="R94" ca="1">IF(ISERROR(ABS(R93)),"",IFERROR(MIN(IF(Données_nettoyées!$O$1:$O$500=$B94,IF(INDIRECT($A$1&amp;R$1)&gt;0,IF(COUNTIFS(Données_nettoyées!$O$1:$O$500,$B94,INDIRECT($A$1&amp;R$1),"&gt;0")&gt;2,INDIRECT($A$1&amp;R$1))))),"MC"))</f>
        <v/>
      </c>
      <c r="S94" s="7" cm="1">
        <f t="array" aca="1" ref="S94" ca="1">IF(ISERROR(ABS(S93)),"",IFERROR(MIN(IF(Données_nettoyées!$O$1:$O$500=$B94,IF(INDIRECT($A$1&amp;S$1)&gt;0,IF(COUNTIFS(Données_nettoyées!$O$1:$O$500,$B94,INDIRECT($A$1&amp;S$1),"&gt;0")&gt;2,INDIRECT($A$1&amp;S$1))))),"MC"))</f>
        <v>5000</v>
      </c>
      <c r="T94" s="7" cm="1">
        <f t="array" aca="1" ref="T94" ca="1">IF(ISERROR(ABS(T93)),"",IFERROR(MIN(IF(Données_nettoyées!$O$1:$O$500=$B94,IF(INDIRECT($A$1&amp;T$1)&gt;0,IF(COUNTIFS(Données_nettoyées!$O$1:$O$500,$B94,INDIRECT($A$1&amp;T$1),"&gt;0")&gt;2,INDIRECT($A$1&amp;T$1))))),"MC"))</f>
        <v>3500</v>
      </c>
      <c r="U94" s="7" t="str" cm="1">
        <f t="array" aca="1" ref="U94" ca="1">IF(ISERROR(ABS(U93)),"",IFERROR(MIN(IF(Données_nettoyées!$O$1:$O$500=$B94,IF(INDIRECT($A$1&amp;U$1)&gt;0,IF(COUNTIFS(Données_nettoyées!$O$1:$O$500,$B94,INDIRECT($A$1&amp;U$1),"&gt;0")&gt;2,INDIRECT($A$1&amp;U$1))))),"MC"))</f>
        <v/>
      </c>
      <c r="V94" s="7" cm="1">
        <f t="array" aca="1" ref="V94" ca="1">IF(ISERROR(ABS(V93)),"",IFERROR(MIN(IF(Données_nettoyées!$O$1:$O$500=$B94,IF(INDIRECT($A$1&amp;V$1)&gt;0,IF(COUNTIFS(Données_nettoyées!$O$1:$O$500,$B94,INDIRECT($A$1&amp;V$1),"&gt;0")&gt;2,INDIRECT($A$1&amp;V$1))))),"MC"))</f>
        <v>150</v>
      </c>
      <c r="W94" s="7" t="str" cm="1">
        <f t="array" aca="1" ref="W94" ca="1">IF(ISERROR(ABS(W93)),"",IFERROR(MIN(IF(Données_nettoyées!$O$1:$O$500=$B94,IF(INDIRECT($A$1&amp;W$1)&gt;0,IF(COUNTIFS(Données_nettoyées!$O$1:$O$500,$B94,INDIRECT($A$1&amp;W$1),"&gt;0")&gt;2,INDIRECT($A$1&amp;W$1))))),"MC"))</f>
        <v/>
      </c>
      <c r="X94" s="7" t="str" cm="1">
        <f t="array" aca="1" ref="X94" ca="1">IF(ISERROR(ABS(X93)),"",IFERROR(MIN(IF(Données_nettoyées!$O$1:$O$500=$B94,IF(INDIRECT($A$1&amp;X$1)&gt;0,IF(COUNTIFS(Données_nettoyées!$O$1:$O$500,$B94,INDIRECT($A$1&amp;X$1),"&gt;0")&gt;2,INDIRECT($A$1&amp;X$1))))),"MC"))</f>
        <v/>
      </c>
      <c r="Y94" s="7" t="str" cm="1">
        <f t="array" aca="1" ref="Y94" ca="1">IF(ISERROR(ABS(Y93)),"",IFERROR(MIN(IF(Données_nettoyées!$O$1:$O$500=$B94,IF(INDIRECT($A$1&amp;Y$1)&gt;0,IF(COUNTIFS(Données_nettoyées!$O$1:$O$500,$B94,INDIRECT($A$1&amp;Y$1),"&gt;0")&gt;2,INDIRECT($A$1&amp;Y$1))))),"MC"))</f>
        <v/>
      </c>
      <c r="Z94" s="7" t="str" cm="1">
        <f t="array" aca="1" ref="Z94" ca="1">IF(ISERROR(ABS(Z93)),"",IFERROR(MIN(IF(Données_nettoyées!$O$1:$O$500=$B94,IF(INDIRECT($A$1&amp;Z$1)&gt;0,IF(COUNTIFS(Données_nettoyées!$O$1:$O$500,$B94,INDIRECT($A$1&amp;Z$1),"&gt;0")&gt;2,INDIRECT($A$1&amp;Z$1))))),"MC"))</f>
        <v/>
      </c>
      <c r="AA94" s="7" cm="1">
        <f t="array" aca="1" ref="AA94" ca="1">IF(ISERROR(ABS(AA93)),"",IFERROR(MIN(IF(Données_nettoyées!$O$1:$O$500=$B94,IF(INDIRECT($A$1&amp;AA$1)&gt;0,IF(COUNTIFS(Données_nettoyées!$O$1:$O$500,$B94,INDIRECT($A$1&amp;AA$1),"&gt;0")&gt;2,INDIRECT($A$1&amp;AA$1))))),"MC"))</f>
        <v>3000</v>
      </c>
      <c r="AB94" s="7" t="str" cm="1">
        <f t="array" aca="1" ref="AB94" ca="1">IF(ISERROR(ABS(AB93)),"",IFERROR(MIN(IF(Données_nettoyées!$O$1:$O$500=$B94,IF(INDIRECT($A$1&amp;AB$1)&gt;0,IF(COUNTIFS(Données_nettoyées!$O$1:$O$500,$B94,INDIRECT($A$1&amp;AB$1),"&gt;0")&gt;2,INDIRECT($A$1&amp;AB$1))))),"MC"))</f>
        <v/>
      </c>
      <c r="AC94" s="7" t="str" cm="1">
        <f t="array" aca="1" ref="AC94" ca="1">IF(ISERROR(ABS(AC93)),"",IFERROR(MIN(IF(Données_nettoyées!$O$1:$O$500=$B94,IF(INDIRECT($A$1&amp;AC$1)&gt;0,IF(COUNTIFS(Données_nettoyées!$O$1:$O$500,$B94,INDIRECT($A$1&amp;AC$1),"&gt;0")&gt;2,INDIRECT($A$1&amp;AC$1))))),"MC"))</f>
        <v/>
      </c>
      <c r="AD94" s="7" t="str" cm="1">
        <f t="array" aca="1" ref="AD94" ca="1">IF(ISERROR(ABS(AD93)),"",IFERROR(MIN(IF(Données_nettoyées!$O$1:$O$500=$B94,IF(INDIRECT($A$1&amp;AD$1)&gt;0,IF(COUNTIFS(Données_nettoyées!$O$1:$O$500,$B94,INDIRECT($A$1&amp;AD$1),"&gt;0")&gt;2,INDIRECT($A$1&amp;AD$1))))),"MC"))</f>
        <v/>
      </c>
      <c r="AE94" s="7" cm="1">
        <f t="array" aca="1" ref="AE94" ca="1">IF(ISERROR(ABS(AE93)),"",IFERROR(MIN(IF(Données_nettoyées!$O$1:$O$500=$B94,IF(INDIRECT($A$1&amp;AE$1)&gt;0,IF(COUNTIFS(Données_nettoyées!$O$1:$O$500,$B94,INDIRECT($A$1&amp;AE$1),"&gt;0")&gt;2,INDIRECT($A$1&amp;AE$1))))),"MC"))</f>
        <v>5000</v>
      </c>
      <c r="AF94" s="7" t="str" cm="1">
        <f t="array" aca="1" ref="AF94" ca="1">IF(ISERROR(ABS(AF93)),"",IFERROR(MIN(IF(Données_nettoyées!$O$1:$O$500=$B94,IF(INDIRECT($A$1&amp;AF$1)&gt;0,IF(COUNTIFS(Données_nettoyées!$O$1:$O$500,$B94,INDIRECT($A$1&amp;AF$1),"&gt;0")&gt;2,INDIRECT($A$1&amp;AF$1))))),"MC"))</f>
        <v/>
      </c>
      <c r="AG94" s="7" t="str" cm="1">
        <f t="array" aca="1" ref="AG94" ca="1">IF(ISERROR(ABS(AG93)),"",IFERROR(MIN(IF(Données_nettoyées!$O$1:$O$500=$B94,IF(INDIRECT($A$1&amp;AG$1)&gt;0,IF(COUNTIFS(Données_nettoyées!$O$1:$O$500,$B94,INDIRECT($A$1&amp;AG$1),"&gt;0")&gt;2,INDIRECT($A$1&amp;AG$1))))),"MC"))</f>
        <v/>
      </c>
    </row>
    <row r="95" spans="1:35" x14ac:dyDescent="0.35">
      <c r="A95" s="4" t="s">
        <v>99</v>
      </c>
      <c r="B95" s="4" t="s">
        <v>100</v>
      </c>
      <c r="C95" s="4" t="s">
        <v>68</v>
      </c>
      <c r="E95" s="7" t="str" cm="1">
        <f t="array" aca="1" ref="E95" ca="1">IF(ISERROR(ABS(E93)),"",IFERROR(MAX(IF(Données_nettoyées!$O$1:$O$500=$B95,IF(INDIRECT($A$1&amp;E$1)&gt;0,IF(COUNTIFS(Données_nettoyées!$O$1:$O$500,$B95,INDIRECT($A$1&amp;E$1),"&gt;0")&gt;2,INDIRECT($A$1&amp;E$1))))),"MC"))</f>
        <v/>
      </c>
      <c r="F95" s="7" t="str" cm="1">
        <f t="array" aca="1" ref="F95" ca="1">IF(ISERROR(ABS(F93)),"",IFERROR(MAX(IF(Données_nettoyées!$O$1:$O$500=$B95,IF(INDIRECT($A$1&amp;F$1)&gt;0,IF(COUNTIFS(Données_nettoyées!$O$1:$O$500,$B95,INDIRECT($A$1&amp;F$1),"&gt;0")&gt;2,INDIRECT($A$1&amp;F$1))))),"MC"))</f>
        <v/>
      </c>
      <c r="G95" s="7" t="str" cm="1">
        <f t="array" aca="1" ref="G95" ca="1">IF(ISERROR(ABS(G93)),"",IFERROR(MAX(IF(Données_nettoyées!$O$1:$O$500=$B95,IF(INDIRECT($A$1&amp;G$1)&gt;0,IF(COUNTIFS(Données_nettoyées!$O$1:$O$500,$B95,INDIRECT($A$1&amp;G$1),"&gt;0")&gt;2,INDIRECT($A$1&amp;G$1))))),"MC"))</f>
        <v/>
      </c>
      <c r="H95" s="7" t="str" cm="1">
        <f t="array" aca="1" ref="H95" ca="1">IF(ISERROR(ABS(H93)),"",IFERROR(MAX(IF(Données_nettoyées!$O$1:$O$500=$B95,IF(INDIRECT($A$1&amp;H$1)&gt;0,IF(COUNTIFS(Données_nettoyées!$O$1:$O$500,$B95,INDIRECT($A$1&amp;H$1),"&gt;0")&gt;2,INDIRECT($A$1&amp;H$1))))),"MC"))</f>
        <v/>
      </c>
      <c r="I95" s="7" t="str" cm="1">
        <f t="array" aca="1" ref="I95" ca="1">IF(ISERROR(ABS(I93)),"",IFERROR(MAX(IF(Données_nettoyées!$O$1:$O$500=$B95,IF(INDIRECT($A$1&amp;I$1)&gt;0,IF(COUNTIFS(Données_nettoyées!$O$1:$O$500,$B95,INDIRECT($A$1&amp;I$1),"&gt;0")&gt;2,INDIRECT($A$1&amp;I$1))))),"MC"))</f>
        <v/>
      </c>
      <c r="J95" s="7" t="str" cm="1">
        <f t="array" aca="1" ref="J95" ca="1">IF(ISERROR(ABS(J93)),"",IFERROR(MAX(IF(Données_nettoyées!$O$1:$O$500=$B95,IF(INDIRECT($A$1&amp;J$1)&gt;0,IF(COUNTIFS(Données_nettoyées!$O$1:$O$500,$B95,INDIRECT($A$1&amp;J$1),"&gt;0")&gt;2,INDIRECT($A$1&amp;J$1))))),"MC"))</f>
        <v/>
      </c>
      <c r="K95" s="7" t="str" cm="1">
        <f t="array" aca="1" ref="K95" ca="1">IF(ISERROR(ABS(K93)),"",IFERROR(MAX(IF(Données_nettoyées!$O$1:$O$500=$B95,IF(INDIRECT($A$1&amp;K$1)&gt;0,IF(COUNTIFS(Données_nettoyées!$O$1:$O$500,$B95,INDIRECT($A$1&amp;K$1),"&gt;0")&gt;2,INDIRECT($A$1&amp;K$1))))),"MC"))</f>
        <v/>
      </c>
      <c r="L95" s="7" t="str" cm="1">
        <f t="array" aca="1" ref="L95" ca="1">IF(ISERROR(ABS(L93)),"",IFERROR(MAX(IF(Données_nettoyées!$O$1:$O$500=$B95,IF(INDIRECT($A$1&amp;L$1)&gt;0,IF(COUNTIFS(Données_nettoyées!$O$1:$O$500,$B95,INDIRECT($A$1&amp;L$1),"&gt;0")&gt;2,INDIRECT($A$1&amp;L$1))))),"MC"))</f>
        <v/>
      </c>
      <c r="M95" s="7" t="str" cm="1">
        <f t="array" aca="1" ref="M95" ca="1">IF(ISERROR(ABS(M93)),"",IFERROR(MAX(IF(Données_nettoyées!$O$1:$O$500=$B95,IF(INDIRECT($A$1&amp;M$1)&gt;0,IF(COUNTIFS(Données_nettoyées!$O$1:$O$500,$B95,INDIRECT($A$1&amp;M$1),"&gt;0")&gt;2,INDIRECT($A$1&amp;M$1))))),"MC"))</f>
        <v/>
      </c>
      <c r="N95" s="7" t="str" cm="1">
        <f t="array" aca="1" ref="N95" ca="1">IF(ISERROR(ABS(N93)),"",IFERROR(MAX(IF(Données_nettoyées!$O$1:$O$500=$B95,IF(INDIRECT($A$1&amp;N$1)&gt;0,IF(COUNTIFS(Données_nettoyées!$O$1:$O$500,$B95,INDIRECT($A$1&amp;N$1),"&gt;0")&gt;2,INDIRECT($A$1&amp;N$1))))),"MC"))</f>
        <v/>
      </c>
      <c r="O95" s="7" t="str" cm="1">
        <f t="array" aca="1" ref="O95" ca="1">IF(ISERROR(ABS(O93)),"",IFERROR(MAX(IF(Données_nettoyées!$O$1:$O$500=$B95,IF(INDIRECT($A$1&amp;O$1)&gt;0,IF(COUNTIFS(Données_nettoyées!$O$1:$O$500,$B95,INDIRECT($A$1&amp;O$1),"&gt;0")&gt;2,INDIRECT($A$1&amp;O$1))))),"MC"))</f>
        <v/>
      </c>
      <c r="P95" s="7" t="str" cm="1">
        <f t="array" aca="1" ref="P95" ca="1">IF(ISERROR(ABS(P93)),"",IFERROR(MAX(IF(Données_nettoyées!$O$1:$O$500=$B95,IF(INDIRECT($A$1&amp;P$1)&gt;0,IF(COUNTIFS(Données_nettoyées!$O$1:$O$500,$B95,INDIRECT($A$1&amp;P$1),"&gt;0")&gt;2,INDIRECT($A$1&amp;P$1))))),"MC"))</f>
        <v/>
      </c>
      <c r="Q95" s="7" t="str" cm="1">
        <f t="array" aca="1" ref="Q95" ca="1">IF(ISERROR(ABS(Q93)),"",IFERROR(MAX(IF(Données_nettoyées!$O$1:$O$500=$B95,IF(INDIRECT($A$1&amp;Q$1)&gt;0,IF(COUNTIFS(Données_nettoyées!$O$1:$O$500,$B95,INDIRECT($A$1&amp;Q$1),"&gt;0")&gt;2,INDIRECT($A$1&amp;Q$1))))),"MC"))</f>
        <v/>
      </c>
      <c r="R95" s="7" t="str" cm="1">
        <f t="array" aca="1" ref="R95" ca="1">IF(ISERROR(ABS(R93)),"",IFERROR(MAX(IF(Données_nettoyées!$O$1:$O$500=$B95,IF(INDIRECT($A$1&amp;R$1)&gt;0,IF(COUNTIFS(Données_nettoyées!$O$1:$O$500,$B95,INDIRECT($A$1&amp;R$1),"&gt;0")&gt;2,INDIRECT($A$1&amp;R$1))))),"MC"))</f>
        <v/>
      </c>
      <c r="S95" s="7" cm="1">
        <f t="array" aca="1" ref="S95" ca="1">IF(ISERROR(ABS(S93)),"",IFERROR(MAX(IF(Données_nettoyées!$O$1:$O$500=$B95,IF(INDIRECT($A$1&amp;S$1)&gt;0,IF(COUNTIFS(Données_nettoyées!$O$1:$O$500,$B95,INDIRECT($A$1&amp;S$1),"&gt;0")&gt;2,INDIRECT($A$1&amp;S$1))))),"MC"))</f>
        <v>5500</v>
      </c>
      <c r="T95" s="7" cm="1">
        <f t="array" aca="1" ref="T95" ca="1">IF(ISERROR(ABS(T93)),"",IFERROR(MAX(IF(Données_nettoyées!$O$1:$O$500=$B95,IF(INDIRECT($A$1&amp;T$1)&gt;0,IF(COUNTIFS(Données_nettoyées!$O$1:$O$500,$B95,INDIRECT($A$1&amp;T$1),"&gt;0")&gt;2,INDIRECT($A$1&amp;T$1))))),"MC"))</f>
        <v>4500</v>
      </c>
      <c r="U95" s="7" t="str" cm="1">
        <f t="array" aca="1" ref="U95" ca="1">IF(ISERROR(ABS(U93)),"",IFERROR(MAX(IF(Données_nettoyées!$O$1:$O$500=$B95,IF(INDIRECT($A$1&amp;U$1)&gt;0,IF(COUNTIFS(Données_nettoyées!$O$1:$O$500,$B95,INDIRECT($A$1&amp;U$1),"&gt;0")&gt;2,INDIRECT($A$1&amp;U$1))))),"MC"))</f>
        <v/>
      </c>
      <c r="V95" s="7" cm="1">
        <f t="array" aca="1" ref="V95" ca="1">IF(ISERROR(ABS(V93)),"",IFERROR(MAX(IF(Données_nettoyées!$O$1:$O$500=$B95,IF(INDIRECT($A$1&amp;V$1)&gt;0,IF(COUNTIFS(Données_nettoyées!$O$1:$O$500,$B95,INDIRECT($A$1&amp;V$1),"&gt;0")&gt;2,INDIRECT($A$1&amp;V$1))))),"MC"))</f>
        <v>200</v>
      </c>
      <c r="W95" s="7" t="str" cm="1">
        <f t="array" aca="1" ref="W95" ca="1">IF(ISERROR(ABS(W93)),"",IFERROR(MAX(IF(Données_nettoyées!$O$1:$O$500=$B95,IF(INDIRECT($A$1&amp;W$1)&gt;0,IF(COUNTIFS(Données_nettoyées!$O$1:$O$500,$B95,INDIRECT($A$1&amp;W$1),"&gt;0")&gt;2,INDIRECT($A$1&amp;W$1))))),"MC"))</f>
        <v/>
      </c>
      <c r="X95" s="7" t="str" cm="1">
        <f t="array" aca="1" ref="X95" ca="1">IF(ISERROR(ABS(X93)),"",IFERROR(MAX(IF(Données_nettoyées!$O$1:$O$500=$B95,IF(INDIRECT($A$1&amp;X$1)&gt;0,IF(COUNTIFS(Données_nettoyées!$O$1:$O$500,$B95,INDIRECT($A$1&amp;X$1),"&gt;0")&gt;2,INDIRECT($A$1&amp;X$1))))),"MC"))</f>
        <v/>
      </c>
      <c r="Y95" s="7" t="str" cm="1">
        <f t="array" aca="1" ref="Y95" ca="1">IF(ISERROR(ABS(Y93)),"",IFERROR(MAX(IF(Données_nettoyées!$O$1:$O$500=$B95,IF(INDIRECT($A$1&amp;Y$1)&gt;0,IF(COUNTIFS(Données_nettoyées!$O$1:$O$500,$B95,INDIRECT($A$1&amp;Y$1),"&gt;0")&gt;2,INDIRECT($A$1&amp;Y$1))))),"MC"))</f>
        <v/>
      </c>
      <c r="Z95" s="7" t="str" cm="1">
        <f t="array" aca="1" ref="Z95" ca="1">IF(ISERROR(ABS(Z93)),"",IFERROR(MAX(IF(Données_nettoyées!$O$1:$O$500=$B95,IF(INDIRECT($A$1&amp;Z$1)&gt;0,IF(COUNTIFS(Données_nettoyées!$O$1:$O$500,$B95,INDIRECT($A$1&amp;Z$1),"&gt;0")&gt;2,INDIRECT($A$1&amp;Z$1))))),"MC"))</f>
        <v/>
      </c>
      <c r="AA95" s="7" cm="1">
        <f t="array" aca="1" ref="AA95" ca="1">IF(ISERROR(ABS(AA93)),"",IFERROR(MAX(IF(Données_nettoyées!$O$1:$O$500=$B95,IF(INDIRECT($A$1&amp;AA$1)&gt;0,IF(COUNTIFS(Données_nettoyées!$O$1:$O$500,$B95,INDIRECT($A$1&amp;AA$1),"&gt;0")&gt;2,INDIRECT($A$1&amp;AA$1))))),"MC"))</f>
        <v>3500</v>
      </c>
      <c r="AB95" s="7" t="str" cm="1">
        <f t="array" aca="1" ref="AB95" ca="1">IF(ISERROR(ABS(AB93)),"",IFERROR(MAX(IF(Données_nettoyées!$O$1:$O$500=$B95,IF(INDIRECT($A$1&amp;AB$1)&gt;0,IF(COUNTIFS(Données_nettoyées!$O$1:$O$500,$B95,INDIRECT($A$1&amp;AB$1),"&gt;0")&gt;2,INDIRECT($A$1&amp;AB$1))))),"MC"))</f>
        <v/>
      </c>
      <c r="AC95" s="7" t="str" cm="1">
        <f t="array" aca="1" ref="AC95" ca="1">IF(ISERROR(ABS(AC93)),"",IFERROR(MAX(IF(Données_nettoyées!$O$1:$O$500=$B95,IF(INDIRECT($A$1&amp;AC$1)&gt;0,IF(COUNTIFS(Données_nettoyées!$O$1:$O$500,$B95,INDIRECT($A$1&amp;AC$1),"&gt;0")&gt;2,INDIRECT($A$1&amp;AC$1))))),"MC"))</f>
        <v/>
      </c>
      <c r="AD95" s="7" t="str" cm="1">
        <f t="array" aca="1" ref="AD95" ca="1">IF(ISERROR(ABS(AD93)),"",IFERROR(MAX(IF(Données_nettoyées!$O$1:$O$500=$B95,IF(INDIRECT($A$1&amp;AD$1)&gt;0,IF(COUNTIFS(Données_nettoyées!$O$1:$O$500,$B95,INDIRECT($A$1&amp;AD$1),"&gt;0")&gt;2,INDIRECT($A$1&amp;AD$1))))),"MC"))</f>
        <v/>
      </c>
      <c r="AE95" s="7" cm="1">
        <f t="array" aca="1" ref="AE95" ca="1">IF(ISERROR(ABS(AE93)),"",IFERROR(MAX(IF(Données_nettoyées!$O$1:$O$500=$B95,IF(INDIRECT($A$1&amp;AE$1)&gt;0,IF(COUNTIFS(Données_nettoyées!$O$1:$O$500,$B95,INDIRECT($A$1&amp;AE$1),"&gt;0")&gt;2,INDIRECT($A$1&amp;AE$1))))),"MC"))</f>
        <v>6000</v>
      </c>
      <c r="AF95" s="7" t="str" cm="1">
        <f t="array" aca="1" ref="AF95" ca="1">IF(ISERROR(ABS(AF93)),"",IFERROR(MAX(IF(Données_nettoyées!$O$1:$O$500=$B95,IF(INDIRECT($A$1&amp;AF$1)&gt;0,IF(COUNTIFS(Données_nettoyées!$O$1:$O$500,$B95,INDIRECT($A$1&amp;AF$1),"&gt;0")&gt;2,INDIRECT($A$1&amp;AF$1))))),"MC"))</f>
        <v/>
      </c>
      <c r="AG95" s="7" t="str" cm="1">
        <f t="array" aca="1" ref="AG95" ca="1">IF(ISERROR(ABS(AG93)),"",IFERROR(MAX(IF(Données_nettoyées!$O$1:$O$500=$B95,IF(INDIRECT($A$1&amp;AG$1)&gt;0,IF(COUNTIFS(Données_nettoyées!$O$1:$O$500,$B95,INDIRECT($A$1&amp;AG$1),"&gt;0")&gt;2,INDIRECT($A$1&amp;AG$1))))),"MC"))</f>
        <v/>
      </c>
    </row>
    <row r="96" spans="1:35" x14ac:dyDescent="0.35">
      <c r="C96" s="38" t="s">
        <v>145</v>
      </c>
      <c r="E96" s="7" t="str">
        <f t="shared" ref="E96:AG96" ca="1" si="14">IFERROR(IF((E95-E94)/E94&gt;=40%,"!!",""),"")</f>
        <v/>
      </c>
      <c r="F96" s="7" t="str">
        <f t="shared" ca="1" si="14"/>
        <v/>
      </c>
      <c r="G96" s="7" t="str">
        <f t="shared" ca="1" si="14"/>
        <v/>
      </c>
      <c r="H96" s="7" t="str">
        <f t="shared" ca="1" si="14"/>
        <v/>
      </c>
      <c r="I96" s="7" t="str">
        <f t="shared" ca="1" si="14"/>
        <v/>
      </c>
      <c r="J96" s="7" t="str">
        <f t="shared" ca="1" si="14"/>
        <v/>
      </c>
      <c r="K96" s="7" t="str">
        <f t="shared" ca="1" si="14"/>
        <v/>
      </c>
      <c r="L96" s="7" t="str">
        <f t="shared" ca="1" si="14"/>
        <v/>
      </c>
      <c r="M96" s="7" t="str">
        <f t="shared" ca="1" si="14"/>
        <v/>
      </c>
      <c r="N96" s="7" t="str">
        <f t="shared" ca="1" si="14"/>
        <v/>
      </c>
      <c r="O96" s="7" t="str">
        <f t="shared" ca="1" si="14"/>
        <v/>
      </c>
      <c r="P96" s="7" t="str">
        <f t="shared" ca="1" si="14"/>
        <v/>
      </c>
      <c r="Q96" s="7" t="str">
        <f t="shared" ca="1" si="14"/>
        <v/>
      </c>
      <c r="R96" s="7" t="str">
        <f t="shared" ca="1" si="14"/>
        <v/>
      </c>
      <c r="S96" s="7" t="str">
        <f t="shared" ca="1" si="14"/>
        <v/>
      </c>
      <c r="T96" s="7" t="str">
        <f t="shared" ca="1" si="14"/>
        <v/>
      </c>
      <c r="U96" s="7" t="str">
        <f t="shared" ca="1" si="14"/>
        <v/>
      </c>
      <c r="V96" s="7" t="str">
        <f t="shared" ca="1" si="14"/>
        <v/>
      </c>
      <c r="W96" s="7" t="str">
        <f t="shared" ca="1" si="14"/>
        <v/>
      </c>
      <c r="X96" s="7" t="str">
        <f t="shared" ca="1" si="14"/>
        <v/>
      </c>
      <c r="Y96" s="7" t="str">
        <f t="shared" ca="1" si="14"/>
        <v/>
      </c>
      <c r="Z96" s="7" t="str">
        <f t="shared" ca="1" si="14"/>
        <v/>
      </c>
      <c r="AA96" s="7" t="str">
        <f t="shared" ca="1" si="14"/>
        <v/>
      </c>
      <c r="AB96" s="7" t="str">
        <f t="shared" ca="1" si="14"/>
        <v/>
      </c>
      <c r="AC96" s="7" t="str">
        <f t="shared" ca="1" si="14"/>
        <v/>
      </c>
      <c r="AD96" s="7" t="str">
        <f t="shared" ca="1" si="14"/>
        <v/>
      </c>
      <c r="AE96" s="7" t="str">
        <f t="shared" ca="1" si="14"/>
        <v/>
      </c>
      <c r="AF96" s="7" t="str">
        <f t="shared" ca="1" si="14"/>
        <v/>
      </c>
      <c r="AG96" s="7" t="str">
        <f t="shared" ca="1" si="14"/>
        <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tr">
        <f>IF(COUNTIF(Données_nettoyées!$O$1:$O$500,$B99)&gt;0,"OUI","NON")</f>
        <v>NON</v>
      </c>
      <c r="E99" s="7" t="str" cm="1">
        <f t="array" aca="1" ref="E99" ca="1">IF($D99="NON","-",IFERROR(MEDIAN(IF(Données_nettoyées!$O$1:$O$500=$B99,IF(INDIRECT($A$1&amp;E$1)&gt;0,IF(COUNTIFS(Données_nettoyées!$O$1:$O$500,$B99,INDIRECT($A$1&amp;E$1),"&gt;0")&gt;2,INDIRECT($A$1&amp;E$1))))),"MC"))</f>
        <v>-</v>
      </c>
      <c r="F99" s="7" t="str" cm="1">
        <f t="array" aca="1" ref="F99" ca="1">IF($D99="NON","-",IFERROR(MEDIAN(IF(Données_nettoyées!$O$1:$O$500=$B99,IF(INDIRECT($A$1&amp;F$1)&gt;0,IF(COUNTIFS(Données_nettoyées!$O$1:$O$500,$B99,INDIRECT($A$1&amp;F$1),"&gt;0")&gt;2,INDIRECT($A$1&amp;F$1))))),"MC"))</f>
        <v>-</v>
      </c>
      <c r="G99" s="7" t="str" cm="1">
        <f t="array" aca="1" ref="G99" ca="1">IF($D99="NON","-",IFERROR(MEDIAN(IF(Données_nettoyées!$O$1:$O$500=$B99,IF(INDIRECT($A$1&amp;G$1)&gt;0,IF(COUNTIFS(Données_nettoyées!$O$1:$O$500,$B99,INDIRECT($A$1&amp;G$1),"&gt;0")&gt;2,INDIRECT($A$1&amp;G$1))))),"MC"))</f>
        <v>-</v>
      </c>
      <c r="H99" s="7" t="str" cm="1">
        <f t="array" aca="1" ref="H99" ca="1">IF($D99="NON","-",IFERROR(MEDIAN(IF(Données_nettoyées!$O$1:$O$500=$B99,IF(INDIRECT($A$1&amp;H$1)&gt;0,IF(COUNTIFS(Données_nettoyées!$O$1:$O$500,$B99,INDIRECT($A$1&amp;H$1),"&gt;0")&gt;2,INDIRECT($A$1&amp;H$1))))),"MC"))</f>
        <v>-</v>
      </c>
      <c r="I99" s="7" t="str" cm="1">
        <f t="array" aca="1" ref="I99" ca="1">IF($D99="NON","-",IFERROR(MEDIAN(IF(Données_nettoyées!$O$1:$O$500=$B99,IF(INDIRECT($A$1&amp;I$1)&gt;0,IF(COUNTIFS(Données_nettoyées!$O$1:$O$500,$B99,INDIRECT($A$1&amp;I$1),"&gt;0")&gt;2,INDIRECT($A$1&amp;I$1))))),"MC"))</f>
        <v>-</v>
      </c>
      <c r="J99" s="7" t="str" cm="1">
        <f t="array" aca="1" ref="J99" ca="1">IF($D99="NON","-",IFERROR(MEDIAN(IF(Données_nettoyées!$O$1:$O$500=$B99,IF(INDIRECT($A$1&amp;J$1)&gt;0,IF(COUNTIFS(Données_nettoyées!$O$1:$O$500,$B99,INDIRECT($A$1&amp;J$1),"&gt;0")&gt;2,INDIRECT($A$1&amp;J$1))))),"MC"))</f>
        <v>-</v>
      </c>
      <c r="K99" s="7" t="str" cm="1">
        <f t="array" aca="1" ref="K99" ca="1">IF($D99="NON","-",IFERROR(MEDIAN(IF(Données_nettoyées!$O$1:$O$500=$B99,IF(INDIRECT($A$1&amp;K$1)&gt;0,IF(COUNTIFS(Données_nettoyées!$O$1:$O$500,$B99,INDIRECT($A$1&amp;K$1),"&gt;0")&gt;2,INDIRECT($A$1&amp;K$1))))),"MC"))</f>
        <v>-</v>
      </c>
      <c r="L99" s="7" t="str" cm="1">
        <f t="array" aca="1" ref="L99" ca="1">IF($D99="NON","-",IFERROR(MEDIAN(IF(Données_nettoyées!$O$1:$O$500=$B99,IF(INDIRECT($A$1&amp;L$1)&gt;0,IF(COUNTIFS(Données_nettoyées!$O$1:$O$500,$B99,INDIRECT($A$1&amp;L$1),"&gt;0")&gt;2,INDIRECT($A$1&amp;L$1))))),"MC"))</f>
        <v>-</v>
      </c>
      <c r="M99" s="7" t="str" cm="1">
        <f t="array" aca="1" ref="M99" ca="1">IF($D99="NON","-",IFERROR(MEDIAN(IF(Données_nettoyées!$O$1:$O$500=$B99,IF(INDIRECT($A$1&amp;M$1)&gt;0,IF(COUNTIFS(Données_nettoyées!$O$1:$O$500,$B99,INDIRECT($A$1&amp;M$1),"&gt;0")&gt;2,INDIRECT($A$1&amp;M$1))))),"MC"))</f>
        <v>-</v>
      </c>
      <c r="N99" s="7" t="str" cm="1">
        <f t="array" aca="1" ref="N99" ca="1">IF($D99="NON","-",IFERROR(MEDIAN(IF(Données_nettoyées!$O$1:$O$500=$B99,IF(INDIRECT($A$1&amp;N$1)&gt;0,IF(COUNTIFS(Données_nettoyées!$O$1:$O$500,$B99,INDIRECT($A$1&amp;N$1),"&gt;0")&gt;2,INDIRECT($A$1&amp;N$1))))),"MC"))</f>
        <v>-</v>
      </c>
      <c r="O99" s="7" t="str" cm="1">
        <f t="array" aca="1" ref="O99" ca="1">IF($D99="NON","-",IFERROR(MEDIAN(IF(Données_nettoyées!$O$1:$O$500=$B99,IF(INDIRECT($A$1&amp;O$1)&gt;0,IF(COUNTIFS(Données_nettoyées!$O$1:$O$500,$B99,INDIRECT($A$1&amp;O$1),"&gt;0")&gt;2,INDIRECT($A$1&amp;O$1))))),"MC"))</f>
        <v>-</v>
      </c>
      <c r="P99" s="7" t="str" cm="1">
        <f t="array" aca="1" ref="P99" ca="1">IF($D99="NON","-",IFERROR(MEDIAN(IF(Données_nettoyées!$O$1:$O$500=$B99,IF(INDIRECT($A$1&amp;P$1)&gt;0,IF(COUNTIFS(Données_nettoyées!$O$1:$O$500,$B99,INDIRECT($A$1&amp;P$1),"&gt;0")&gt;2,INDIRECT($A$1&amp;P$1))))),"MC"))</f>
        <v>-</v>
      </c>
      <c r="Q99" s="7" t="str" cm="1">
        <f t="array" aca="1" ref="Q99" ca="1">IF($D99="NON","-",IFERROR(MEDIAN(IF(Données_nettoyées!$O$1:$O$500=$B99,IF(INDIRECT($A$1&amp;Q$1)&gt;0,IF(COUNTIFS(Données_nettoyées!$O$1:$O$500,$B99,INDIRECT($A$1&amp;Q$1),"&gt;0")&gt;2,INDIRECT($A$1&amp;Q$1))))),"MC"))</f>
        <v>-</v>
      </c>
      <c r="R99" s="7" t="str" cm="1">
        <f t="array" aca="1" ref="R99" ca="1">IF($D99="NON","-",IFERROR(MEDIAN(IF(Données_nettoyées!$O$1:$O$500=$B99,IF(INDIRECT($A$1&amp;R$1)&gt;0,IF(COUNTIFS(Données_nettoyées!$O$1:$O$500,$B99,INDIRECT($A$1&amp;R$1),"&gt;0")&gt;2,INDIRECT($A$1&amp;R$1))))),"MC"))</f>
        <v>-</v>
      </c>
      <c r="S99" s="7" t="str" cm="1">
        <f t="array" aca="1" ref="S99" ca="1">IF($D99="NON","-",IFERROR(MEDIAN(IF(Données_nettoyées!$O$1:$O$500=$B99,IF(INDIRECT($A$1&amp;S$1)&gt;0,IF(COUNTIFS(Données_nettoyées!$O$1:$O$500,$B99,INDIRECT($A$1&amp;S$1),"&gt;0")&gt;2,INDIRECT($A$1&amp;S$1))))),"MC"))</f>
        <v>-</v>
      </c>
      <c r="T99" s="7" t="str" cm="1">
        <f t="array" aca="1" ref="T99" ca="1">IF($D99="NON","-",IFERROR(MEDIAN(IF(Données_nettoyées!$O$1:$O$500=$B99,IF(INDIRECT($A$1&amp;T$1)&gt;0,IF(COUNTIFS(Données_nettoyées!$O$1:$O$500,$B99,INDIRECT($A$1&amp;T$1),"&gt;0")&gt;2,INDIRECT($A$1&amp;T$1))))),"MC"))</f>
        <v>-</v>
      </c>
      <c r="U99" s="7" t="str" cm="1">
        <f t="array" aca="1" ref="U99" ca="1">IF($D99="NON","-",IFERROR(MEDIAN(IF(Données_nettoyées!$O$1:$O$500=$B99,IF(INDIRECT($A$1&amp;U$1)&gt;0,IF(COUNTIFS(Données_nettoyées!$O$1:$O$500,$B99,INDIRECT($A$1&amp;U$1),"&gt;0")&gt;2,INDIRECT($A$1&amp;U$1))))),"MC"))</f>
        <v>-</v>
      </c>
      <c r="V99" s="7" t="str" cm="1">
        <f t="array" aca="1" ref="V99" ca="1">IF($D99="NON","-",IFERROR(MEDIAN(IF(Données_nettoyées!$O$1:$O$500=$B99,IF(INDIRECT($A$1&amp;V$1)&gt;0,IF(COUNTIFS(Données_nettoyées!$O$1:$O$500,$B99,INDIRECT($A$1&amp;V$1),"&gt;0")&gt;2,INDIRECT($A$1&amp;V$1))))),"MC"))</f>
        <v>-</v>
      </c>
      <c r="W99" s="7" t="str" cm="1">
        <f t="array" aca="1" ref="W99" ca="1">IF($D99="NON","-",IFERROR(MEDIAN(IF(Données_nettoyées!$O$1:$O$500=$B99,IF(INDIRECT($A$1&amp;W$1)&gt;0,IF(COUNTIFS(Données_nettoyées!$O$1:$O$500,$B99,INDIRECT($A$1&amp;W$1),"&gt;0")&gt;2,INDIRECT($A$1&amp;W$1))))),"MC"))</f>
        <v>-</v>
      </c>
      <c r="X99" s="7" t="str" cm="1">
        <f t="array" aca="1" ref="X99" ca="1">IF($D99="NON","-",IFERROR(MEDIAN(IF(Données_nettoyées!$O$1:$O$500=$B99,IF(INDIRECT($A$1&amp;X$1)&gt;0,IF(COUNTIFS(Données_nettoyées!$O$1:$O$500,$B99,INDIRECT($A$1&amp;X$1),"&gt;0")&gt;2,INDIRECT($A$1&amp;X$1))))),"MC"))</f>
        <v>-</v>
      </c>
      <c r="Y99" s="7" t="str" cm="1">
        <f t="array" aca="1" ref="Y99" ca="1">IF($D99="NON","-",IFERROR(MEDIAN(IF(Données_nettoyées!$O$1:$O$500=$B99,IF(INDIRECT($A$1&amp;Y$1)&gt;0,IF(COUNTIFS(Données_nettoyées!$O$1:$O$500,$B99,INDIRECT($A$1&amp;Y$1),"&gt;0")&gt;2,INDIRECT($A$1&amp;Y$1))))),"MC"))</f>
        <v>-</v>
      </c>
      <c r="Z99" s="7" t="str" cm="1">
        <f t="array" aca="1" ref="Z99" ca="1">IF($D99="NON","-",IFERROR(MEDIAN(IF(Données_nettoyées!$O$1:$O$500=$B99,IF(INDIRECT($A$1&amp;Z$1)&gt;0,IF(COUNTIFS(Données_nettoyées!$O$1:$O$500,$B99,INDIRECT($A$1&amp;Z$1),"&gt;0")&gt;2,INDIRECT($A$1&amp;Z$1))))),"MC"))</f>
        <v>-</v>
      </c>
      <c r="AA99" s="7" t="str" cm="1">
        <f t="array" aca="1" ref="AA99" ca="1">IF($D99="NON","-",IFERROR(MEDIAN(IF(Données_nettoyées!$O$1:$O$500=$B99,IF(INDIRECT($A$1&amp;AA$1)&gt;0,IF(COUNTIFS(Données_nettoyées!$O$1:$O$500,$B99,INDIRECT($A$1&amp;AA$1),"&gt;0")&gt;2,INDIRECT($A$1&amp;AA$1))))),"MC"))</f>
        <v>-</v>
      </c>
      <c r="AB99" s="7" t="str" cm="1">
        <f t="array" aca="1" ref="AB99" ca="1">IF($D99="NON","-",IFERROR(MEDIAN(IF(Données_nettoyées!$O$1:$O$500=$B99,IF(INDIRECT($A$1&amp;AB$1)&gt;0,IF(COUNTIFS(Données_nettoyées!$O$1:$O$500,$B99,INDIRECT($A$1&amp;AB$1),"&gt;0")&gt;2,INDIRECT($A$1&amp;AB$1))))),"MC"))</f>
        <v>-</v>
      </c>
      <c r="AC99" s="7" t="str" cm="1">
        <f t="array" aca="1" ref="AC99" ca="1">IF($D99="NON","-",IFERROR(MEDIAN(IF(Données_nettoyées!$O$1:$O$500=$B99,IF(INDIRECT($A$1&amp;AC$1)&gt;0,IF(COUNTIFS(Données_nettoyées!$O$1:$O$500,$B99,INDIRECT($A$1&amp;AC$1),"&gt;0")&gt;2,INDIRECT($A$1&amp;AC$1))))),"MC"))</f>
        <v>-</v>
      </c>
      <c r="AD99" s="7" t="str" cm="1">
        <f t="array" aca="1" ref="AD99" ca="1">IF($D99="NON","-",IFERROR(MEDIAN(IF(Données_nettoyées!$O$1:$O$500=$B99,IF(INDIRECT($A$1&amp;AD$1)&gt;0,IF(COUNTIFS(Données_nettoyées!$O$1:$O$500,$B99,INDIRECT($A$1&amp;AD$1),"&gt;0")&gt;2,INDIRECT($A$1&amp;AD$1))))),"MC"))</f>
        <v>-</v>
      </c>
      <c r="AE99" s="7" t="str" cm="1">
        <f t="array" aca="1" ref="AE99" ca="1">IF($D99="NON","-",IFERROR(MEDIAN(IF(Données_nettoyées!$O$1:$O$500=$B99,IF(INDIRECT($A$1&amp;AE$1)&gt;0,IF(COUNTIFS(Données_nettoyées!$O$1:$O$500,$B99,INDIRECT($A$1&amp;AE$1),"&gt;0")&gt;2,INDIRECT($A$1&amp;AE$1))))),"MC"))</f>
        <v>-</v>
      </c>
      <c r="AF99" s="7" t="str" cm="1">
        <f t="array" aca="1" ref="AF99" ca="1">IF($D99="NON","-",IFERROR(MEDIAN(IF(Données_nettoyées!$O$1:$O$500=$B99,IF(INDIRECT($A$1&amp;AF$1)&gt;0,IF(COUNTIFS(Données_nettoyées!$O$1:$O$500,$B99,INDIRECT($A$1&amp;AF$1),"&gt;0")&gt;2,INDIRECT($A$1&amp;AF$1))))),"MC"))</f>
        <v>-</v>
      </c>
      <c r="AG99" s="7" t="str" cm="1">
        <f t="array" aca="1" ref="AG99" ca="1">IF($D99="NON","-",IFERROR(MEDIAN(IF(Données_nettoyées!$O$1:$O$500=$B99,IF(INDIRECT($A$1&amp;AG$1)&gt;0,IF(COUNTIFS(Données_nettoyées!$O$1:$O$500,$B99,INDIRECT($A$1&amp;AG$1),"&gt;0")&gt;2,INDIRECT($A$1&amp;AG$1))))),"MC"))</f>
        <v>-</v>
      </c>
      <c r="AI99" s="5">
        <f ca="1">COUNTIF(E99:AG99,"MC")+COUNTIF(E99:AG99,"-")</f>
        <v>29</v>
      </c>
    </row>
    <row r="100" spans="1:35" x14ac:dyDescent="0.35">
      <c r="A100" s="4" t="s">
        <v>99</v>
      </c>
      <c r="B100" s="4" t="s">
        <v>102</v>
      </c>
      <c r="C100" s="4" t="s">
        <v>66</v>
      </c>
      <c r="E100" s="7" t="str" cm="1">
        <f t="array" aca="1" ref="E100" ca="1">IF(ISERROR(ABS(E99)),"",IFERROR(MIN(IF(Données_nettoyées!$O$1:$O$500=$B100,IF(INDIRECT($A$1&amp;E$1)&gt;0,IF(COUNTIFS(Données_nettoyées!$O$1:$O$500,$B100,INDIRECT($A$1&amp;E$1),"&gt;0")&gt;2,INDIRECT($A$1&amp;E$1))))),"MC"))</f>
        <v/>
      </c>
      <c r="F100" s="7" t="str" cm="1">
        <f t="array" aca="1" ref="F100" ca="1">IF(ISERROR(ABS(F99)),"",IFERROR(MIN(IF(Données_nettoyées!$O$1:$O$500=$B100,IF(INDIRECT($A$1&amp;F$1)&gt;0,IF(COUNTIFS(Données_nettoyées!$O$1:$O$500,$B100,INDIRECT($A$1&amp;F$1),"&gt;0")&gt;2,INDIRECT($A$1&amp;F$1))))),"MC"))</f>
        <v/>
      </c>
      <c r="G100" s="7" t="str" cm="1">
        <f t="array" aca="1" ref="G100" ca="1">IF(ISERROR(ABS(G99)),"",IFERROR(MIN(IF(Données_nettoyées!$O$1:$O$500=$B100,IF(INDIRECT($A$1&amp;G$1)&gt;0,IF(COUNTIFS(Données_nettoyées!$O$1:$O$500,$B100,INDIRECT($A$1&amp;G$1),"&gt;0")&gt;2,INDIRECT($A$1&amp;G$1))))),"MC"))</f>
        <v/>
      </c>
      <c r="H100" s="7" t="str" cm="1">
        <f t="array" aca="1" ref="H100" ca="1">IF(ISERROR(ABS(H99)),"",IFERROR(MIN(IF(Données_nettoyées!$O$1:$O$500=$B100,IF(INDIRECT($A$1&amp;H$1)&gt;0,IF(COUNTIFS(Données_nettoyées!$O$1:$O$500,$B100,INDIRECT($A$1&amp;H$1),"&gt;0")&gt;2,INDIRECT($A$1&amp;H$1))))),"MC"))</f>
        <v/>
      </c>
      <c r="I100" s="7" t="str" cm="1">
        <f t="array" aca="1" ref="I100" ca="1">IF(ISERROR(ABS(I99)),"",IFERROR(MIN(IF(Données_nettoyées!$O$1:$O$500=$B100,IF(INDIRECT($A$1&amp;I$1)&gt;0,IF(COUNTIFS(Données_nettoyées!$O$1:$O$500,$B100,INDIRECT($A$1&amp;I$1),"&gt;0")&gt;2,INDIRECT($A$1&amp;I$1))))),"MC"))</f>
        <v/>
      </c>
      <c r="J100" s="7" t="str" cm="1">
        <f t="array" aca="1" ref="J100" ca="1">IF(ISERROR(ABS(J99)),"",IFERROR(MIN(IF(Données_nettoyées!$O$1:$O$500=$B100,IF(INDIRECT($A$1&amp;J$1)&gt;0,IF(COUNTIFS(Données_nettoyées!$O$1:$O$500,$B100,INDIRECT($A$1&amp;J$1),"&gt;0")&gt;2,INDIRECT($A$1&amp;J$1))))),"MC"))</f>
        <v/>
      </c>
      <c r="K100" s="7" t="str" cm="1">
        <f t="array" aca="1" ref="K100" ca="1">IF(ISERROR(ABS(K99)),"",IFERROR(MIN(IF(Données_nettoyées!$O$1:$O$500=$B100,IF(INDIRECT($A$1&amp;K$1)&gt;0,IF(COUNTIFS(Données_nettoyées!$O$1:$O$500,$B100,INDIRECT($A$1&amp;K$1),"&gt;0")&gt;2,INDIRECT($A$1&amp;K$1))))),"MC"))</f>
        <v/>
      </c>
      <c r="L100" s="7" t="str" cm="1">
        <f t="array" aca="1" ref="L100" ca="1">IF(ISERROR(ABS(L99)),"",IFERROR(MIN(IF(Données_nettoyées!$O$1:$O$500=$B100,IF(INDIRECT($A$1&amp;L$1)&gt;0,IF(COUNTIFS(Données_nettoyées!$O$1:$O$500,$B100,INDIRECT($A$1&amp;L$1),"&gt;0")&gt;2,INDIRECT($A$1&amp;L$1))))),"MC"))</f>
        <v/>
      </c>
      <c r="M100" s="7" t="str" cm="1">
        <f t="array" aca="1" ref="M100" ca="1">IF(ISERROR(ABS(M99)),"",IFERROR(MIN(IF(Données_nettoyées!$O$1:$O$500=$B100,IF(INDIRECT($A$1&amp;M$1)&gt;0,IF(COUNTIFS(Données_nettoyées!$O$1:$O$500,$B100,INDIRECT($A$1&amp;M$1),"&gt;0")&gt;2,INDIRECT($A$1&amp;M$1))))),"MC"))</f>
        <v/>
      </c>
      <c r="N100" s="7" t="str" cm="1">
        <f t="array" aca="1" ref="N100" ca="1">IF(ISERROR(ABS(N99)),"",IFERROR(MIN(IF(Données_nettoyées!$O$1:$O$500=$B100,IF(INDIRECT($A$1&amp;N$1)&gt;0,IF(COUNTIFS(Données_nettoyées!$O$1:$O$500,$B100,INDIRECT($A$1&amp;N$1),"&gt;0")&gt;2,INDIRECT($A$1&amp;N$1))))),"MC"))</f>
        <v/>
      </c>
      <c r="O100" s="7" t="str" cm="1">
        <f t="array" aca="1" ref="O100" ca="1">IF(ISERROR(ABS(O99)),"",IFERROR(MIN(IF(Données_nettoyées!$O$1:$O$500=$B100,IF(INDIRECT($A$1&amp;O$1)&gt;0,IF(COUNTIFS(Données_nettoyées!$O$1:$O$500,$B100,INDIRECT($A$1&amp;O$1),"&gt;0")&gt;2,INDIRECT($A$1&amp;O$1))))),"MC"))</f>
        <v/>
      </c>
      <c r="P100" s="7" t="str" cm="1">
        <f t="array" aca="1" ref="P100" ca="1">IF(ISERROR(ABS(P99)),"",IFERROR(MIN(IF(Données_nettoyées!$O$1:$O$500=$B100,IF(INDIRECT($A$1&amp;P$1)&gt;0,IF(COUNTIFS(Données_nettoyées!$O$1:$O$500,$B100,INDIRECT($A$1&amp;P$1),"&gt;0")&gt;2,INDIRECT($A$1&amp;P$1))))),"MC"))</f>
        <v/>
      </c>
      <c r="Q100" s="7" t="str" cm="1">
        <f t="array" aca="1" ref="Q100" ca="1">IF(ISERROR(ABS(Q99)),"",IFERROR(MIN(IF(Données_nettoyées!$O$1:$O$500=$B100,IF(INDIRECT($A$1&amp;Q$1)&gt;0,IF(COUNTIFS(Données_nettoyées!$O$1:$O$500,$B100,INDIRECT($A$1&amp;Q$1),"&gt;0")&gt;2,INDIRECT($A$1&amp;Q$1))))),"MC"))</f>
        <v/>
      </c>
      <c r="R100" s="7" t="str" cm="1">
        <f t="array" aca="1" ref="R100" ca="1">IF(ISERROR(ABS(R99)),"",IFERROR(MIN(IF(Données_nettoyées!$O$1:$O$500=$B100,IF(INDIRECT($A$1&amp;R$1)&gt;0,IF(COUNTIFS(Données_nettoyées!$O$1:$O$500,$B100,INDIRECT($A$1&amp;R$1),"&gt;0")&gt;2,INDIRECT($A$1&amp;R$1))))),"MC"))</f>
        <v/>
      </c>
      <c r="S100" s="7" t="str" cm="1">
        <f t="array" aca="1" ref="S100" ca="1">IF(ISERROR(ABS(S99)),"",IFERROR(MIN(IF(Données_nettoyées!$O$1:$O$500=$B100,IF(INDIRECT($A$1&amp;S$1)&gt;0,IF(COUNTIFS(Données_nettoyées!$O$1:$O$500,$B100,INDIRECT($A$1&amp;S$1),"&gt;0")&gt;2,INDIRECT($A$1&amp;S$1))))),"MC"))</f>
        <v/>
      </c>
      <c r="T100" s="7" t="str" cm="1">
        <f t="array" aca="1" ref="T100" ca="1">IF(ISERROR(ABS(T99)),"",IFERROR(MIN(IF(Données_nettoyées!$O$1:$O$500=$B100,IF(INDIRECT($A$1&amp;T$1)&gt;0,IF(COUNTIFS(Données_nettoyées!$O$1:$O$500,$B100,INDIRECT($A$1&amp;T$1),"&gt;0")&gt;2,INDIRECT($A$1&amp;T$1))))),"MC"))</f>
        <v/>
      </c>
      <c r="U100" s="7" t="str" cm="1">
        <f t="array" aca="1" ref="U100" ca="1">IF(ISERROR(ABS(U99)),"",IFERROR(MIN(IF(Données_nettoyées!$O$1:$O$500=$B100,IF(INDIRECT($A$1&amp;U$1)&gt;0,IF(COUNTIFS(Données_nettoyées!$O$1:$O$500,$B100,INDIRECT($A$1&amp;U$1),"&gt;0")&gt;2,INDIRECT($A$1&amp;U$1))))),"MC"))</f>
        <v/>
      </c>
      <c r="V100" s="7" t="str" cm="1">
        <f t="array" aca="1" ref="V100" ca="1">IF(ISERROR(ABS(V99)),"",IFERROR(MIN(IF(Données_nettoyées!$O$1:$O$500=$B100,IF(INDIRECT($A$1&amp;V$1)&gt;0,IF(COUNTIFS(Données_nettoyées!$O$1:$O$500,$B100,INDIRECT($A$1&amp;V$1),"&gt;0")&gt;2,INDIRECT($A$1&amp;V$1))))),"MC"))</f>
        <v/>
      </c>
      <c r="W100" s="7" t="str" cm="1">
        <f t="array" aca="1" ref="W100" ca="1">IF(ISERROR(ABS(W99)),"",IFERROR(MIN(IF(Données_nettoyées!$O$1:$O$500=$B100,IF(INDIRECT($A$1&amp;W$1)&gt;0,IF(COUNTIFS(Données_nettoyées!$O$1:$O$500,$B100,INDIRECT($A$1&amp;W$1),"&gt;0")&gt;2,INDIRECT($A$1&amp;W$1))))),"MC"))</f>
        <v/>
      </c>
      <c r="X100" s="7" t="str" cm="1">
        <f t="array" aca="1" ref="X100" ca="1">IF(ISERROR(ABS(X99)),"",IFERROR(MIN(IF(Données_nettoyées!$O$1:$O$500=$B100,IF(INDIRECT($A$1&amp;X$1)&gt;0,IF(COUNTIFS(Données_nettoyées!$O$1:$O$500,$B100,INDIRECT($A$1&amp;X$1),"&gt;0")&gt;2,INDIRECT($A$1&amp;X$1))))),"MC"))</f>
        <v/>
      </c>
      <c r="Y100" s="7" t="str" cm="1">
        <f t="array" aca="1" ref="Y100" ca="1">IF(ISERROR(ABS(Y99)),"",IFERROR(MIN(IF(Données_nettoyées!$O$1:$O$500=$B100,IF(INDIRECT($A$1&amp;Y$1)&gt;0,IF(COUNTIFS(Données_nettoyées!$O$1:$O$500,$B100,INDIRECT($A$1&amp;Y$1),"&gt;0")&gt;2,INDIRECT($A$1&amp;Y$1))))),"MC"))</f>
        <v/>
      </c>
      <c r="Z100" s="7" t="str" cm="1">
        <f t="array" aca="1" ref="Z100" ca="1">IF(ISERROR(ABS(Z99)),"",IFERROR(MIN(IF(Données_nettoyées!$O$1:$O$500=$B100,IF(INDIRECT($A$1&amp;Z$1)&gt;0,IF(COUNTIFS(Données_nettoyées!$O$1:$O$500,$B100,INDIRECT($A$1&amp;Z$1),"&gt;0")&gt;2,INDIRECT($A$1&amp;Z$1))))),"MC"))</f>
        <v/>
      </c>
      <c r="AA100" s="7" t="str" cm="1">
        <f t="array" aca="1" ref="AA100" ca="1">IF(ISERROR(ABS(AA99)),"",IFERROR(MIN(IF(Données_nettoyées!$O$1:$O$500=$B100,IF(INDIRECT($A$1&amp;AA$1)&gt;0,IF(COUNTIFS(Données_nettoyées!$O$1:$O$500,$B100,INDIRECT($A$1&amp;AA$1),"&gt;0")&gt;2,INDIRECT($A$1&amp;AA$1))))),"MC"))</f>
        <v/>
      </c>
      <c r="AB100" s="7" t="str" cm="1">
        <f t="array" aca="1" ref="AB100" ca="1">IF(ISERROR(ABS(AB99)),"",IFERROR(MIN(IF(Données_nettoyées!$O$1:$O$500=$B100,IF(INDIRECT($A$1&amp;AB$1)&gt;0,IF(COUNTIFS(Données_nettoyées!$O$1:$O$500,$B100,INDIRECT($A$1&amp;AB$1),"&gt;0")&gt;2,INDIRECT($A$1&amp;AB$1))))),"MC"))</f>
        <v/>
      </c>
      <c r="AC100" s="7" t="str" cm="1">
        <f t="array" aca="1" ref="AC100" ca="1">IF(ISERROR(ABS(AC99)),"",IFERROR(MIN(IF(Données_nettoyées!$O$1:$O$500=$B100,IF(INDIRECT($A$1&amp;AC$1)&gt;0,IF(COUNTIFS(Données_nettoyées!$O$1:$O$500,$B100,INDIRECT($A$1&amp;AC$1),"&gt;0")&gt;2,INDIRECT($A$1&amp;AC$1))))),"MC"))</f>
        <v/>
      </c>
      <c r="AD100" s="7" t="str" cm="1">
        <f t="array" aca="1" ref="AD100" ca="1">IF(ISERROR(ABS(AD99)),"",IFERROR(MIN(IF(Données_nettoyées!$O$1:$O$500=$B100,IF(INDIRECT($A$1&amp;AD$1)&gt;0,IF(COUNTIFS(Données_nettoyées!$O$1:$O$500,$B100,INDIRECT($A$1&amp;AD$1),"&gt;0")&gt;2,INDIRECT($A$1&amp;AD$1))))),"MC"))</f>
        <v/>
      </c>
      <c r="AE100" s="7" t="str" cm="1">
        <f t="array" aca="1" ref="AE100" ca="1">IF(ISERROR(ABS(AE99)),"",IFERROR(MIN(IF(Données_nettoyées!$O$1:$O$500=$B100,IF(INDIRECT($A$1&amp;AE$1)&gt;0,IF(COUNTIFS(Données_nettoyées!$O$1:$O$500,$B100,INDIRECT($A$1&amp;AE$1),"&gt;0")&gt;2,INDIRECT($A$1&amp;AE$1))))),"MC"))</f>
        <v/>
      </c>
      <c r="AF100" s="7" t="str" cm="1">
        <f t="array" aca="1" ref="AF100" ca="1">IF(ISERROR(ABS(AF99)),"",IFERROR(MIN(IF(Données_nettoyées!$O$1:$O$500=$B100,IF(INDIRECT($A$1&amp;AF$1)&gt;0,IF(COUNTIFS(Données_nettoyées!$O$1:$O$500,$B100,INDIRECT($A$1&amp;AF$1),"&gt;0")&gt;2,INDIRECT($A$1&amp;AF$1))))),"MC"))</f>
        <v/>
      </c>
      <c r="AG100" s="7" t="str" cm="1">
        <f t="array" aca="1" ref="AG100" ca="1">IF(ISERROR(ABS(AG99)),"",IFERROR(MIN(IF(Données_nettoyées!$O$1:$O$500=$B100,IF(INDIRECT($A$1&amp;AG$1)&gt;0,IF(COUNTIFS(Données_nettoyées!$O$1:$O$500,$B100,INDIRECT($A$1&amp;AG$1),"&gt;0")&gt;2,INDIRECT($A$1&amp;AG$1))))),"MC"))</f>
        <v/>
      </c>
    </row>
    <row r="101" spans="1:35" x14ac:dyDescent="0.35">
      <c r="A101" s="4" t="s">
        <v>99</v>
      </c>
      <c r="B101" s="4" t="s">
        <v>102</v>
      </c>
      <c r="C101" s="4" t="s">
        <v>68</v>
      </c>
      <c r="E101" s="7" t="str" cm="1">
        <f t="array" aca="1" ref="E101" ca="1">IF(ISERROR(ABS(E99)),"",IFERROR(MAX(IF(Données_nettoyées!$O$1:$O$500=$B101,IF(INDIRECT($A$1&amp;E$1)&gt;0,IF(COUNTIFS(Données_nettoyées!$O$1:$O$500,$B101,INDIRECT($A$1&amp;E$1),"&gt;0")&gt;2,INDIRECT($A$1&amp;E$1))))),"MC"))</f>
        <v/>
      </c>
      <c r="F101" s="7" t="str" cm="1">
        <f t="array" aca="1" ref="F101" ca="1">IF(ISERROR(ABS(F99)),"",IFERROR(MAX(IF(Données_nettoyées!$O$1:$O$500=$B101,IF(INDIRECT($A$1&amp;F$1)&gt;0,IF(COUNTIFS(Données_nettoyées!$O$1:$O$500,$B101,INDIRECT($A$1&amp;F$1),"&gt;0")&gt;2,INDIRECT($A$1&amp;F$1))))),"MC"))</f>
        <v/>
      </c>
      <c r="G101" s="7" t="str" cm="1">
        <f t="array" aca="1" ref="G101" ca="1">IF(ISERROR(ABS(G99)),"",IFERROR(MAX(IF(Données_nettoyées!$O$1:$O$500=$B101,IF(INDIRECT($A$1&amp;G$1)&gt;0,IF(COUNTIFS(Données_nettoyées!$O$1:$O$500,$B101,INDIRECT($A$1&amp;G$1),"&gt;0")&gt;2,INDIRECT($A$1&amp;G$1))))),"MC"))</f>
        <v/>
      </c>
      <c r="H101" s="7" t="str" cm="1">
        <f t="array" aca="1" ref="H101" ca="1">IF(ISERROR(ABS(H99)),"",IFERROR(MAX(IF(Données_nettoyées!$O$1:$O$500=$B101,IF(INDIRECT($A$1&amp;H$1)&gt;0,IF(COUNTIFS(Données_nettoyées!$O$1:$O$500,$B101,INDIRECT($A$1&amp;H$1),"&gt;0")&gt;2,INDIRECT($A$1&amp;H$1))))),"MC"))</f>
        <v/>
      </c>
      <c r="I101" s="7" t="str" cm="1">
        <f t="array" aca="1" ref="I101" ca="1">IF(ISERROR(ABS(I99)),"",IFERROR(MAX(IF(Données_nettoyées!$O$1:$O$500=$B101,IF(INDIRECT($A$1&amp;I$1)&gt;0,IF(COUNTIFS(Données_nettoyées!$O$1:$O$500,$B101,INDIRECT($A$1&amp;I$1),"&gt;0")&gt;2,INDIRECT($A$1&amp;I$1))))),"MC"))</f>
        <v/>
      </c>
      <c r="J101" s="7" t="str" cm="1">
        <f t="array" aca="1" ref="J101" ca="1">IF(ISERROR(ABS(J99)),"",IFERROR(MAX(IF(Données_nettoyées!$O$1:$O$500=$B101,IF(INDIRECT($A$1&amp;J$1)&gt;0,IF(COUNTIFS(Données_nettoyées!$O$1:$O$500,$B101,INDIRECT($A$1&amp;J$1),"&gt;0")&gt;2,INDIRECT($A$1&amp;J$1))))),"MC"))</f>
        <v/>
      </c>
      <c r="K101" s="7" t="str" cm="1">
        <f t="array" aca="1" ref="K101" ca="1">IF(ISERROR(ABS(K99)),"",IFERROR(MAX(IF(Données_nettoyées!$O$1:$O$500=$B101,IF(INDIRECT($A$1&amp;K$1)&gt;0,IF(COUNTIFS(Données_nettoyées!$O$1:$O$500,$B101,INDIRECT($A$1&amp;K$1),"&gt;0")&gt;2,INDIRECT($A$1&amp;K$1))))),"MC"))</f>
        <v/>
      </c>
      <c r="L101" s="7" t="str" cm="1">
        <f t="array" aca="1" ref="L101" ca="1">IF(ISERROR(ABS(L99)),"",IFERROR(MAX(IF(Données_nettoyées!$O$1:$O$500=$B101,IF(INDIRECT($A$1&amp;L$1)&gt;0,IF(COUNTIFS(Données_nettoyées!$O$1:$O$500,$B101,INDIRECT($A$1&amp;L$1),"&gt;0")&gt;2,INDIRECT($A$1&amp;L$1))))),"MC"))</f>
        <v/>
      </c>
      <c r="M101" s="7" t="str" cm="1">
        <f t="array" aca="1" ref="M101" ca="1">IF(ISERROR(ABS(M99)),"",IFERROR(MAX(IF(Données_nettoyées!$O$1:$O$500=$B101,IF(INDIRECT($A$1&amp;M$1)&gt;0,IF(COUNTIFS(Données_nettoyées!$O$1:$O$500,$B101,INDIRECT($A$1&amp;M$1),"&gt;0")&gt;2,INDIRECT($A$1&amp;M$1))))),"MC"))</f>
        <v/>
      </c>
      <c r="N101" s="7" t="str" cm="1">
        <f t="array" aca="1" ref="N101" ca="1">IF(ISERROR(ABS(N99)),"",IFERROR(MAX(IF(Données_nettoyées!$O$1:$O$500=$B101,IF(INDIRECT($A$1&amp;N$1)&gt;0,IF(COUNTIFS(Données_nettoyées!$O$1:$O$500,$B101,INDIRECT($A$1&amp;N$1),"&gt;0")&gt;2,INDIRECT($A$1&amp;N$1))))),"MC"))</f>
        <v/>
      </c>
      <c r="O101" s="7" t="str" cm="1">
        <f t="array" aca="1" ref="O101" ca="1">IF(ISERROR(ABS(O99)),"",IFERROR(MAX(IF(Données_nettoyées!$O$1:$O$500=$B101,IF(INDIRECT($A$1&amp;O$1)&gt;0,IF(COUNTIFS(Données_nettoyées!$O$1:$O$500,$B101,INDIRECT($A$1&amp;O$1),"&gt;0")&gt;2,INDIRECT($A$1&amp;O$1))))),"MC"))</f>
        <v/>
      </c>
      <c r="P101" s="7" t="str" cm="1">
        <f t="array" aca="1" ref="P101" ca="1">IF(ISERROR(ABS(P99)),"",IFERROR(MAX(IF(Données_nettoyées!$O$1:$O$500=$B101,IF(INDIRECT($A$1&amp;P$1)&gt;0,IF(COUNTIFS(Données_nettoyées!$O$1:$O$500,$B101,INDIRECT($A$1&amp;P$1),"&gt;0")&gt;2,INDIRECT($A$1&amp;P$1))))),"MC"))</f>
        <v/>
      </c>
      <c r="Q101" s="7" t="str" cm="1">
        <f t="array" aca="1" ref="Q101" ca="1">IF(ISERROR(ABS(Q99)),"",IFERROR(MAX(IF(Données_nettoyées!$O$1:$O$500=$B101,IF(INDIRECT($A$1&amp;Q$1)&gt;0,IF(COUNTIFS(Données_nettoyées!$O$1:$O$500,$B101,INDIRECT($A$1&amp;Q$1),"&gt;0")&gt;2,INDIRECT($A$1&amp;Q$1))))),"MC"))</f>
        <v/>
      </c>
      <c r="R101" s="7" t="str" cm="1">
        <f t="array" aca="1" ref="R101" ca="1">IF(ISERROR(ABS(R99)),"",IFERROR(MAX(IF(Données_nettoyées!$O$1:$O$500=$B101,IF(INDIRECT($A$1&amp;R$1)&gt;0,IF(COUNTIFS(Données_nettoyées!$O$1:$O$500,$B101,INDIRECT($A$1&amp;R$1),"&gt;0")&gt;2,INDIRECT($A$1&amp;R$1))))),"MC"))</f>
        <v/>
      </c>
      <c r="S101" s="7" t="str" cm="1">
        <f t="array" aca="1" ref="S101" ca="1">IF(ISERROR(ABS(S99)),"",IFERROR(MAX(IF(Données_nettoyées!$O$1:$O$500=$B101,IF(INDIRECT($A$1&amp;S$1)&gt;0,IF(COUNTIFS(Données_nettoyées!$O$1:$O$500,$B101,INDIRECT($A$1&amp;S$1),"&gt;0")&gt;2,INDIRECT($A$1&amp;S$1))))),"MC"))</f>
        <v/>
      </c>
      <c r="T101" s="7" t="str" cm="1">
        <f t="array" aca="1" ref="T101" ca="1">IF(ISERROR(ABS(T99)),"",IFERROR(MAX(IF(Données_nettoyées!$O$1:$O$500=$B101,IF(INDIRECT($A$1&amp;T$1)&gt;0,IF(COUNTIFS(Données_nettoyées!$O$1:$O$500,$B101,INDIRECT($A$1&amp;T$1),"&gt;0")&gt;2,INDIRECT($A$1&amp;T$1))))),"MC"))</f>
        <v/>
      </c>
      <c r="U101" s="7" t="str" cm="1">
        <f t="array" aca="1" ref="U101" ca="1">IF(ISERROR(ABS(U99)),"",IFERROR(MAX(IF(Données_nettoyées!$O$1:$O$500=$B101,IF(INDIRECT($A$1&amp;U$1)&gt;0,IF(COUNTIFS(Données_nettoyées!$O$1:$O$500,$B101,INDIRECT($A$1&amp;U$1),"&gt;0")&gt;2,INDIRECT($A$1&amp;U$1))))),"MC"))</f>
        <v/>
      </c>
      <c r="V101" s="7" t="str" cm="1">
        <f t="array" aca="1" ref="V101" ca="1">IF(ISERROR(ABS(V99)),"",IFERROR(MAX(IF(Données_nettoyées!$O$1:$O$500=$B101,IF(INDIRECT($A$1&amp;V$1)&gt;0,IF(COUNTIFS(Données_nettoyées!$O$1:$O$500,$B101,INDIRECT($A$1&amp;V$1),"&gt;0")&gt;2,INDIRECT($A$1&amp;V$1))))),"MC"))</f>
        <v/>
      </c>
      <c r="W101" s="7" t="str" cm="1">
        <f t="array" aca="1" ref="W101" ca="1">IF(ISERROR(ABS(W99)),"",IFERROR(MAX(IF(Données_nettoyées!$O$1:$O$500=$B101,IF(INDIRECT($A$1&amp;W$1)&gt;0,IF(COUNTIFS(Données_nettoyées!$O$1:$O$500,$B101,INDIRECT($A$1&amp;W$1),"&gt;0")&gt;2,INDIRECT($A$1&amp;W$1))))),"MC"))</f>
        <v/>
      </c>
      <c r="X101" s="7" t="str" cm="1">
        <f t="array" aca="1" ref="X101" ca="1">IF(ISERROR(ABS(X99)),"",IFERROR(MAX(IF(Données_nettoyées!$O$1:$O$500=$B101,IF(INDIRECT($A$1&amp;X$1)&gt;0,IF(COUNTIFS(Données_nettoyées!$O$1:$O$500,$B101,INDIRECT($A$1&amp;X$1),"&gt;0")&gt;2,INDIRECT($A$1&amp;X$1))))),"MC"))</f>
        <v/>
      </c>
      <c r="Y101" s="7" t="str" cm="1">
        <f t="array" aca="1" ref="Y101" ca="1">IF(ISERROR(ABS(Y99)),"",IFERROR(MAX(IF(Données_nettoyées!$O$1:$O$500=$B101,IF(INDIRECT($A$1&amp;Y$1)&gt;0,IF(COUNTIFS(Données_nettoyées!$O$1:$O$500,$B101,INDIRECT($A$1&amp;Y$1),"&gt;0")&gt;2,INDIRECT($A$1&amp;Y$1))))),"MC"))</f>
        <v/>
      </c>
      <c r="Z101" s="7" t="str" cm="1">
        <f t="array" aca="1" ref="Z101" ca="1">IF(ISERROR(ABS(Z99)),"",IFERROR(MAX(IF(Données_nettoyées!$O$1:$O$500=$B101,IF(INDIRECT($A$1&amp;Z$1)&gt;0,IF(COUNTIFS(Données_nettoyées!$O$1:$O$500,$B101,INDIRECT($A$1&amp;Z$1),"&gt;0")&gt;2,INDIRECT($A$1&amp;Z$1))))),"MC"))</f>
        <v/>
      </c>
      <c r="AA101" s="7" t="str" cm="1">
        <f t="array" aca="1" ref="AA101" ca="1">IF(ISERROR(ABS(AA99)),"",IFERROR(MAX(IF(Données_nettoyées!$O$1:$O$500=$B101,IF(INDIRECT($A$1&amp;AA$1)&gt;0,IF(COUNTIFS(Données_nettoyées!$O$1:$O$500,$B101,INDIRECT($A$1&amp;AA$1),"&gt;0")&gt;2,INDIRECT($A$1&amp;AA$1))))),"MC"))</f>
        <v/>
      </c>
      <c r="AB101" s="7" t="str" cm="1">
        <f t="array" aca="1" ref="AB101" ca="1">IF(ISERROR(ABS(AB99)),"",IFERROR(MAX(IF(Données_nettoyées!$O$1:$O$500=$B101,IF(INDIRECT($A$1&amp;AB$1)&gt;0,IF(COUNTIFS(Données_nettoyées!$O$1:$O$500,$B101,INDIRECT($A$1&amp;AB$1),"&gt;0")&gt;2,INDIRECT($A$1&amp;AB$1))))),"MC"))</f>
        <v/>
      </c>
      <c r="AC101" s="7" t="str" cm="1">
        <f t="array" aca="1" ref="AC101" ca="1">IF(ISERROR(ABS(AC99)),"",IFERROR(MAX(IF(Données_nettoyées!$O$1:$O$500=$B101,IF(INDIRECT($A$1&amp;AC$1)&gt;0,IF(COUNTIFS(Données_nettoyées!$O$1:$O$500,$B101,INDIRECT($A$1&amp;AC$1),"&gt;0")&gt;2,INDIRECT($A$1&amp;AC$1))))),"MC"))</f>
        <v/>
      </c>
      <c r="AD101" s="7" t="str" cm="1">
        <f t="array" aca="1" ref="AD101" ca="1">IF(ISERROR(ABS(AD99)),"",IFERROR(MAX(IF(Données_nettoyées!$O$1:$O$500=$B101,IF(INDIRECT($A$1&amp;AD$1)&gt;0,IF(COUNTIFS(Données_nettoyées!$O$1:$O$500,$B101,INDIRECT($A$1&amp;AD$1),"&gt;0")&gt;2,INDIRECT($A$1&amp;AD$1))))),"MC"))</f>
        <v/>
      </c>
      <c r="AE101" s="7" t="str" cm="1">
        <f t="array" aca="1" ref="AE101" ca="1">IF(ISERROR(ABS(AE99)),"",IFERROR(MAX(IF(Données_nettoyées!$O$1:$O$500=$B101,IF(INDIRECT($A$1&amp;AE$1)&gt;0,IF(COUNTIFS(Données_nettoyées!$O$1:$O$500,$B101,INDIRECT($A$1&amp;AE$1),"&gt;0")&gt;2,INDIRECT($A$1&amp;AE$1))))),"MC"))</f>
        <v/>
      </c>
      <c r="AF101" s="7" t="str" cm="1">
        <f t="array" aca="1" ref="AF101" ca="1">IF(ISERROR(ABS(AF99)),"",IFERROR(MAX(IF(Données_nettoyées!$O$1:$O$500=$B101,IF(INDIRECT($A$1&amp;AF$1)&gt;0,IF(COUNTIFS(Données_nettoyées!$O$1:$O$500,$B101,INDIRECT($A$1&amp;AF$1),"&gt;0")&gt;2,INDIRECT($A$1&amp;AF$1))))),"MC"))</f>
        <v/>
      </c>
      <c r="AG101" s="7" t="str" cm="1">
        <f t="array" aca="1" ref="AG101" ca="1">IF(ISERROR(ABS(AG99)),"",IFERROR(MAX(IF(Données_nettoyées!$O$1:$O$500=$B101,IF(INDIRECT($A$1&amp;AG$1)&gt;0,IF(COUNTIFS(Données_nettoyées!$O$1:$O$500,$B101,INDIRECT($A$1&amp;AG$1),"&gt;0")&gt;2,INDIRECT($A$1&amp;AG$1))))),"MC"))</f>
        <v/>
      </c>
    </row>
    <row r="102" spans="1:35" x14ac:dyDescent="0.35">
      <c r="C102" s="38" t="s">
        <v>145</v>
      </c>
      <c r="E102" s="7" t="str">
        <f t="shared" ref="E102:AG102" ca="1" si="15">IFERROR(IF((E101-E100)/E100&gt;=40%,"!!",""),"")</f>
        <v/>
      </c>
      <c r="F102" s="7" t="str">
        <f t="shared" ca="1" si="15"/>
        <v/>
      </c>
      <c r="G102" s="7" t="str">
        <f t="shared" ca="1" si="15"/>
        <v/>
      </c>
      <c r="H102" s="7" t="str">
        <f t="shared" ca="1" si="15"/>
        <v/>
      </c>
      <c r="I102" s="7" t="str">
        <f t="shared" ca="1" si="15"/>
        <v/>
      </c>
      <c r="J102" s="7" t="str">
        <f t="shared" ca="1" si="15"/>
        <v/>
      </c>
      <c r="K102" s="7" t="str">
        <f t="shared" ca="1" si="15"/>
        <v/>
      </c>
      <c r="L102" s="7" t="str">
        <f t="shared" ca="1" si="15"/>
        <v/>
      </c>
      <c r="M102" s="7" t="str">
        <f t="shared" ca="1" si="15"/>
        <v/>
      </c>
      <c r="N102" s="7" t="str">
        <f t="shared" ca="1" si="15"/>
        <v/>
      </c>
      <c r="O102" s="7" t="str">
        <f t="shared" ca="1" si="15"/>
        <v/>
      </c>
      <c r="P102" s="7" t="str">
        <f t="shared" ca="1" si="15"/>
        <v/>
      </c>
      <c r="Q102" s="7" t="str">
        <f t="shared" ca="1" si="15"/>
        <v/>
      </c>
      <c r="R102" s="7" t="str">
        <f t="shared" ca="1" si="15"/>
        <v/>
      </c>
      <c r="S102" s="7" t="str">
        <f t="shared" ca="1" si="15"/>
        <v/>
      </c>
      <c r="T102" s="7" t="str">
        <f t="shared" ca="1" si="15"/>
        <v/>
      </c>
      <c r="U102" s="7" t="str">
        <f t="shared" ca="1" si="15"/>
        <v/>
      </c>
      <c r="V102" s="7" t="str">
        <f t="shared" ca="1" si="15"/>
        <v/>
      </c>
      <c r="W102" s="7" t="str">
        <f t="shared" ca="1" si="15"/>
        <v/>
      </c>
      <c r="X102" s="7" t="str">
        <f t="shared" ca="1" si="15"/>
        <v/>
      </c>
      <c r="Y102" s="7" t="str">
        <f t="shared" ca="1" si="15"/>
        <v/>
      </c>
      <c r="Z102" s="7" t="str">
        <f t="shared" ca="1" si="15"/>
        <v/>
      </c>
      <c r="AA102" s="7" t="str">
        <f t="shared" ca="1" si="15"/>
        <v/>
      </c>
      <c r="AB102" s="7" t="str">
        <f t="shared" ca="1" si="15"/>
        <v/>
      </c>
      <c r="AC102" s="7" t="str">
        <f t="shared" ca="1" si="15"/>
        <v/>
      </c>
      <c r="AD102" s="7" t="str">
        <f t="shared" ca="1" si="15"/>
        <v/>
      </c>
      <c r="AE102" s="7" t="str">
        <f t="shared" ca="1" si="15"/>
        <v/>
      </c>
      <c r="AF102" s="7" t="str">
        <f t="shared" ca="1" si="15"/>
        <v/>
      </c>
      <c r="AG102" s="7" t="str">
        <f t="shared" ca="1" si="15"/>
        <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tr">
        <f>IF(COUNTIF(Données_nettoyées!$O$1:$O$500,$B105)&gt;0,"OUI","NON")</f>
        <v>NON</v>
      </c>
      <c r="E105" s="7" t="str" cm="1">
        <f t="array" aca="1" ref="E105" ca="1">IF($D105="NON","-",IFERROR(MEDIAN(IF(Données_nettoyées!$O$1:$O$500=$B105,IF(INDIRECT($A$1&amp;E$1)&gt;0,IF(COUNTIFS(Données_nettoyées!$O$1:$O$500,$B105,INDIRECT($A$1&amp;E$1),"&gt;0")&gt;2,INDIRECT($A$1&amp;E$1))))),"MC"))</f>
        <v>-</v>
      </c>
      <c r="F105" s="7" t="str" cm="1">
        <f t="array" aca="1" ref="F105" ca="1">IF($D105="NON","-",IFERROR(MEDIAN(IF(Données_nettoyées!$O$1:$O$500=$B105,IF(INDIRECT($A$1&amp;F$1)&gt;0,IF(COUNTIFS(Données_nettoyées!$O$1:$O$500,$B105,INDIRECT($A$1&amp;F$1),"&gt;0")&gt;2,INDIRECT($A$1&amp;F$1))))),"MC"))</f>
        <v>-</v>
      </c>
      <c r="G105" s="7" t="str" cm="1">
        <f t="array" aca="1" ref="G105" ca="1">IF($D105="NON","-",IFERROR(MEDIAN(IF(Données_nettoyées!$O$1:$O$500=$B105,IF(INDIRECT($A$1&amp;G$1)&gt;0,IF(COUNTIFS(Données_nettoyées!$O$1:$O$500,$B105,INDIRECT($A$1&amp;G$1),"&gt;0")&gt;2,INDIRECT($A$1&amp;G$1))))),"MC"))</f>
        <v>-</v>
      </c>
      <c r="H105" s="7" t="str" cm="1">
        <f t="array" aca="1" ref="H105" ca="1">IF($D105="NON","-",IFERROR(MEDIAN(IF(Données_nettoyées!$O$1:$O$500=$B105,IF(INDIRECT($A$1&amp;H$1)&gt;0,IF(COUNTIFS(Données_nettoyées!$O$1:$O$500,$B105,INDIRECT($A$1&amp;H$1),"&gt;0")&gt;2,INDIRECT($A$1&amp;H$1))))),"MC"))</f>
        <v>-</v>
      </c>
      <c r="I105" s="7" t="str" cm="1">
        <f t="array" aca="1" ref="I105" ca="1">IF($D105="NON","-",IFERROR(MEDIAN(IF(Données_nettoyées!$O$1:$O$500=$B105,IF(INDIRECT($A$1&amp;I$1)&gt;0,IF(COUNTIFS(Données_nettoyées!$O$1:$O$500,$B105,INDIRECT($A$1&amp;I$1),"&gt;0")&gt;2,INDIRECT($A$1&amp;I$1))))),"MC"))</f>
        <v>-</v>
      </c>
      <c r="J105" s="7" t="str" cm="1">
        <f t="array" aca="1" ref="J105" ca="1">IF($D105="NON","-",IFERROR(MEDIAN(IF(Données_nettoyées!$O$1:$O$500=$B105,IF(INDIRECT($A$1&amp;J$1)&gt;0,IF(COUNTIFS(Données_nettoyées!$O$1:$O$500,$B105,INDIRECT($A$1&amp;J$1),"&gt;0")&gt;2,INDIRECT($A$1&amp;J$1))))),"MC"))</f>
        <v>-</v>
      </c>
      <c r="K105" s="7" t="str" cm="1">
        <f t="array" aca="1" ref="K105" ca="1">IF($D105="NON","-",IFERROR(MEDIAN(IF(Données_nettoyées!$O$1:$O$500=$B105,IF(INDIRECT($A$1&amp;K$1)&gt;0,IF(COUNTIFS(Données_nettoyées!$O$1:$O$500,$B105,INDIRECT($A$1&amp;K$1),"&gt;0")&gt;2,INDIRECT($A$1&amp;K$1))))),"MC"))</f>
        <v>-</v>
      </c>
      <c r="L105" s="7" t="str" cm="1">
        <f t="array" aca="1" ref="L105" ca="1">IF($D105="NON","-",IFERROR(MEDIAN(IF(Données_nettoyées!$O$1:$O$500=$B105,IF(INDIRECT($A$1&amp;L$1)&gt;0,IF(COUNTIFS(Données_nettoyées!$O$1:$O$500,$B105,INDIRECT($A$1&amp;L$1),"&gt;0")&gt;2,INDIRECT($A$1&amp;L$1))))),"MC"))</f>
        <v>-</v>
      </c>
      <c r="M105" s="7" t="str" cm="1">
        <f t="array" aca="1" ref="M105" ca="1">IF($D105="NON","-",IFERROR(MEDIAN(IF(Données_nettoyées!$O$1:$O$500=$B105,IF(INDIRECT($A$1&amp;M$1)&gt;0,IF(COUNTIFS(Données_nettoyées!$O$1:$O$500,$B105,INDIRECT($A$1&amp;M$1),"&gt;0")&gt;2,INDIRECT($A$1&amp;M$1))))),"MC"))</f>
        <v>-</v>
      </c>
      <c r="N105" s="7" t="str" cm="1">
        <f t="array" aca="1" ref="N105" ca="1">IF($D105="NON","-",IFERROR(MEDIAN(IF(Données_nettoyées!$O$1:$O$500=$B105,IF(INDIRECT($A$1&amp;N$1)&gt;0,IF(COUNTIFS(Données_nettoyées!$O$1:$O$500,$B105,INDIRECT($A$1&amp;N$1),"&gt;0")&gt;2,INDIRECT($A$1&amp;N$1))))),"MC"))</f>
        <v>-</v>
      </c>
      <c r="O105" s="7" t="str" cm="1">
        <f t="array" aca="1" ref="O105" ca="1">IF($D105="NON","-",IFERROR(MEDIAN(IF(Données_nettoyées!$O$1:$O$500=$B105,IF(INDIRECT($A$1&amp;O$1)&gt;0,IF(COUNTIFS(Données_nettoyées!$O$1:$O$500,$B105,INDIRECT($A$1&amp;O$1),"&gt;0")&gt;2,INDIRECT($A$1&amp;O$1))))),"MC"))</f>
        <v>-</v>
      </c>
      <c r="P105" s="7" t="str" cm="1">
        <f t="array" aca="1" ref="P105" ca="1">IF($D105="NON","-",IFERROR(MEDIAN(IF(Données_nettoyées!$O$1:$O$500=$B105,IF(INDIRECT($A$1&amp;P$1)&gt;0,IF(COUNTIFS(Données_nettoyées!$O$1:$O$500,$B105,INDIRECT($A$1&amp;P$1),"&gt;0")&gt;2,INDIRECT($A$1&amp;P$1))))),"MC"))</f>
        <v>-</v>
      </c>
      <c r="Q105" s="7" t="str" cm="1">
        <f t="array" aca="1" ref="Q105" ca="1">IF($D105="NON","-",IFERROR(MEDIAN(IF(Données_nettoyées!$O$1:$O$500=$B105,IF(INDIRECT($A$1&amp;Q$1)&gt;0,IF(COUNTIFS(Données_nettoyées!$O$1:$O$500,$B105,INDIRECT($A$1&amp;Q$1),"&gt;0")&gt;2,INDIRECT($A$1&amp;Q$1))))),"MC"))</f>
        <v>-</v>
      </c>
      <c r="R105" s="7" t="str" cm="1">
        <f t="array" aca="1" ref="R105" ca="1">IF($D105="NON","-",IFERROR(MEDIAN(IF(Données_nettoyées!$O$1:$O$500=$B105,IF(INDIRECT($A$1&amp;R$1)&gt;0,IF(COUNTIFS(Données_nettoyées!$O$1:$O$500,$B105,INDIRECT($A$1&amp;R$1),"&gt;0")&gt;2,INDIRECT($A$1&amp;R$1))))),"MC"))</f>
        <v>-</v>
      </c>
      <c r="S105" s="7" t="str" cm="1">
        <f t="array" aca="1" ref="S105" ca="1">IF($D105="NON","-",IFERROR(MEDIAN(IF(Données_nettoyées!$O$1:$O$500=$B105,IF(INDIRECT($A$1&amp;S$1)&gt;0,IF(COUNTIFS(Données_nettoyées!$O$1:$O$500,$B105,INDIRECT($A$1&amp;S$1),"&gt;0")&gt;2,INDIRECT($A$1&amp;S$1))))),"MC"))</f>
        <v>-</v>
      </c>
      <c r="T105" s="7" t="str" cm="1">
        <f t="array" aca="1" ref="T105" ca="1">IF($D105="NON","-",IFERROR(MEDIAN(IF(Données_nettoyées!$O$1:$O$500=$B105,IF(INDIRECT($A$1&amp;T$1)&gt;0,IF(COUNTIFS(Données_nettoyées!$O$1:$O$500,$B105,INDIRECT($A$1&amp;T$1),"&gt;0")&gt;2,INDIRECT($A$1&amp;T$1))))),"MC"))</f>
        <v>-</v>
      </c>
      <c r="U105" s="7" t="str" cm="1">
        <f t="array" aca="1" ref="U105" ca="1">IF($D105="NON","-",IFERROR(MEDIAN(IF(Données_nettoyées!$O$1:$O$500=$B105,IF(INDIRECT($A$1&amp;U$1)&gt;0,IF(COUNTIFS(Données_nettoyées!$O$1:$O$500,$B105,INDIRECT($A$1&amp;U$1),"&gt;0")&gt;2,INDIRECT($A$1&amp;U$1))))),"MC"))</f>
        <v>-</v>
      </c>
      <c r="V105" s="7" t="str" cm="1">
        <f t="array" aca="1" ref="V105" ca="1">IF($D105="NON","-",IFERROR(MEDIAN(IF(Données_nettoyées!$O$1:$O$500=$B105,IF(INDIRECT($A$1&amp;V$1)&gt;0,IF(COUNTIFS(Données_nettoyées!$O$1:$O$500,$B105,INDIRECT($A$1&amp;V$1),"&gt;0")&gt;2,INDIRECT($A$1&amp;V$1))))),"MC"))</f>
        <v>-</v>
      </c>
      <c r="W105" s="7" t="str" cm="1">
        <f t="array" aca="1" ref="W105" ca="1">IF($D105="NON","-",IFERROR(MEDIAN(IF(Données_nettoyées!$O$1:$O$500=$B105,IF(INDIRECT($A$1&amp;W$1)&gt;0,IF(COUNTIFS(Données_nettoyées!$O$1:$O$500,$B105,INDIRECT($A$1&amp;W$1),"&gt;0")&gt;2,INDIRECT($A$1&amp;W$1))))),"MC"))</f>
        <v>-</v>
      </c>
      <c r="X105" s="7" t="str" cm="1">
        <f t="array" aca="1" ref="X105" ca="1">IF($D105="NON","-",IFERROR(MEDIAN(IF(Données_nettoyées!$O$1:$O$500=$B105,IF(INDIRECT($A$1&amp;X$1)&gt;0,IF(COUNTIFS(Données_nettoyées!$O$1:$O$500,$B105,INDIRECT($A$1&amp;X$1),"&gt;0")&gt;2,INDIRECT($A$1&amp;X$1))))),"MC"))</f>
        <v>-</v>
      </c>
      <c r="Y105" s="7" t="str" cm="1">
        <f t="array" aca="1" ref="Y105" ca="1">IF($D105="NON","-",IFERROR(MEDIAN(IF(Données_nettoyées!$O$1:$O$500=$B105,IF(INDIRECT($A$1&amp;Y$1)&gt;0,IF(COUNTIFS(Données_nettoyées!$O$1:$O$500,$B105,INDIRECT($A$1&amp;Y$1),"&gt;0")&gt;2,INDIRECT($A$1&amp;Y$1))))),"MC"))</f>
        <v>-</v>
      </c>
      <c r="Z105" s="7" t="str" cm="1">
        <f t="array" aca="1" ref="Z105" ca="1">IF($D105="NON","-",IFERROR(MEDIAN(IF(Données_nettoyées!$O$1:$O$500=$B105,IF(INDIRECT($A$1&amp;Z$1)&gt;0,IF(COUNTIFS(Données_nettoyées!$O$1:$O$500,$B105,INDIRECT($A$1&amp;Z$1),"&gt;0")&gt;2,INDIRECT($A$1&amp;Z$1))))),"MC"))</f>
        <v>-</v>
      </c>
      <c r="AA105" s="7" t="str" cm="1">
        <f t="array" aca="1" ref="AA105" ca="1">IF($D105="NON","-",IFERROR(MEDIAN(IF(Données_nettoyées!$O$1:$O$500=$B105,IF(INDIRECT($A$1&amp;AA$1)&gt;0,IF(COUNTIFS(Données_nettoyées!$O$1:$O$500,$B105,INDIRECT($A$1&amp;AA$1),"&gt;0")&gt;2,INDIRECT($A$1&amp;AA$1))))),"MC"))</f>
        <v>-</v>
      </c>
      <c r="AB105" s="7" t="str" cm="1">
        <f t="array" aca="1" ref="AB105" ca="1">IF($D105="NON","-",IFERROR(MEDIAN(IF(Données_nettoyées!$O$1:$O$500=$B105,IF(INDIRECT($A$1&amp;AB$1)&gt;0,IF(COUNTIFS(Données_nettoyées!$O$1:$O$500,$B105,INDIRECT($A$1&amp;AB$1),"&gt;0")&gt;2,INDIRECT($A$1&amp;AB$1))))),"MC"))</f>
        <v>-</v>
      </c>
      <c r="AC105" s="7" t="str" cm="1">
        <f t="array" aca="1" ref="AC105" ca="1">IF($D105="NON","-",IFERROR(MEDIAN(IF(Données_nettoyées!$O$1:$O$500=$B105,IF(INDIRECT($A$1&amp;AC$1)&gt;0,IF(COUNTIFS(Données_nettoyées!$O$1:$O$500,$B105,INDIRECT($A$1&amp;AC$1),"&gt;0")&gt;2,INDIRECT($A$1&amp;AC$1))))),"MC"))</f>
        <v>-</v>
      </c>
      <c r="AD105" s="7" t="str" cm="1">
        <f t="array" aca="1" ref="AD105" ca="1">IF($D105="NON","-",IFERROR(MEDIAN(IF(Données_nettoyées!$O$1:$O$500=$B105,IF(INDIRECT($A$1&amp;AD$1)&gt;0,IF(COUNTIFS(Données_nettoyées!$O$1:$O$500,$B105,INDIRECT($A$1&amp;AD$1),"&gt;0")&gt;2,INDIRECT($A$1&amp;AD$1))))),"MC"))</f>
        <v>-</v>
      </c>
      <c r="AE105" s="7" t="str" cm="1">
        <f t="array" aca="1" ref="AE105" ca="1">IF($D105="NON","-",IFERROR(MEDIAN(IF(Données_nettoyées!$O$1:$O$500=$B105,IF(INDIRECT($A$1&amp;AE$1)&gt;0,IF(COUNTIFS(Données_nettoyées!$O$1:$O$500,$B105,INDIRECT($A$1&amp;AE$1),"&gt;0")&gt;2,INDIRECT($A$1&amp;AE$1))))),"MC"))</f>
        <v>-</v>
      </c>
      <c r="AF105" s="7" t="str" cm="1">
        <f t="array" aca="1" ref="AF105" ca="1">IF($D105="NON","-",IFERROR(MEDIAN(IF(Données_nettoyées!$O$1:$O$500=$B105,IF(INDIRECT($A$1&amp;AF$1)&gt;0,IF(COUNTIFS(Données_nettoyées!$O$1:$O$500,$B105,INDIRECT($A$1&amp;AF$1),"&gt;0")&gt;2,INDIRECT($A$1&amp;AF$1))))),"MC"))</f>
        <v>-</v>
      </c>
      <c r="AG105" s="7" t="str" cm="1">
        <f t="array" aca="1" ref="AG105" ca="1">IF($D105="NON","-",IFERROR(MEDIAN(IF(Données_nettoyées!$O$1:$O$500=$B105,IF(INDIRECT($A$1&amp;AG$1)&gt;0,IF(COUNTIFS(Données_nettoyées!$O$1:$O$500,$B105,INDIRECT($A$1&amp;AG$1),"&gt;0")&gt;2,INDIRECT($A$1&amp;AG$1))))),"MC"))</f>
        <v>-</v>
      </c>
      <c r="AI105" s="5">
        <f ca="1">COUNTIF(E105:AG105,"MC")+COUNTIF(E105:AG105,"-")</f>
        <v>29</v>
      </c>
    </row>
    <row r="106" spans="1:35" x14ac:dyDescent="0.35">
      <c r="A106" s="4" t="s">
        <v>99</v>
      </c>
      <c r="B106" s="4" t="s">
        <v>104</v>
      </c>
      <c r="C106" s="4" t="s">
        <v>66</v>
      </c>
      <c r="E106" s="7" t="str" cm="1">
        <f t="array" aca="1" ref="E106" ca="1">IF(ISERROR(ABS(E105)),"",IFERROR(MIN(IF(Données_nettoyées!$O$1:$O$500=$B106,IF(INDIRECT($A$1&amp;E$1)&gt;0,IF(COUNTIFS(Données_nettoyées!$O$1:$O$500,$B106,INDIRECT($A$1&amp;E$1),"&gt;0")&gt;2,INDIRECT($A$1&amp;E$1))))),"MC"))</f>
        <v/>
      </c>
      <c r="F106" s="7" t="str" cm="1">
        <f t="array" aca="1" ref="F106" ca="1">IF(ISERROR(ABS(F105)),"",IFERROR(MIN(IF(Données_nettoyées!$O$1:$O$500=$B106,IF(INDIRECT($A$1&amp;F$1)&gt;0,IF(COUNTIFS(Données_nettoyées!$O$1:$O$500,$B106,INDIRECT($A$1&amp;F$1),"&gt;0")&gt;2,INDIRECT($A$1&amp;F$1))))),"MC"))</f>
        <v/>
      </c>
      <c r="G106" s="7" t="str" cm="1">
        <f t="array" aca="1" ref="G106" ca="1">IF(ISERROR(ABS(G105)),"",IFERROR(MIN(IF(Données_nettoyées!$O$1:$O$500=$B106,IF(INDIRECT($A$1&amp;G$1)&gt;0,IF(COUNTIFS(Données_nettoyées!$O$1:$O$500,$B106,INDIRECT($A$1&amp;G$1),"&gt;0")&gt;2,INDIRECT($A$1&amp;G$1))))),"MC"))</f>
        <v/>
      </c>
      <c r="H106" s="7" t="str" cm="1">
        <f t="array" aca="1" ref="H106" ca="1">IF(ISERROR(ABS(H105)),"",IFERROR(MIN(IF(Données_nettoyées!$O$1:$O$500=$B106,IF(INDIRECT($A$1&amp;H$1)&gt;0,IF(COUNTIFS(Données_nettoyées!$O$1:$O$500,$B106,INDIRECT($A$1&amp;H$1),"&gt;0")&gt;2,INDIRECT($A$1&amp;H$1))))),"MC"))</f>
        <v/>
      </c>
      <c r="I106" s="7" t="str" cm="1">
        <f t="array" aca="1" ref="I106" ca="1">IF(ISERROR(ABS(I105)),"",IFERROR(MIN(IF(Données_nettoyées!$O$1:$O$500=$B106,IF(INDIRECT($A$1&amp;I$1)&gt;0,IF(COUNTIFS(Données_nettoyées!$O$1:$O$500,$B106,INDIRECT($A$1&amp;I$1),"&gt;0")&gt;2,INDIRECT($A$1&amp;I$1))))),"MC"))</f>
        <v/>
      </c>
      <c r="J106" s="7" t="str" cm="1">
        <f t="array" aca="1" ref="J106" ca="1">IF(ISERROR(ABS(J105)),"",IFERROR(MIN(IF(Données_nettoyées!$O$1:$O$500=$B106,IF(INDIRECT($A$1&amp;J$1)&gt;0,IF(COUNTIFS(Données_nettoyées!$O$1:$O$500,$B106,INDIRECT($A$1&amp;J$1),"&gt;0")&gt;2,INDIRECT($A$1&amp;J$1))))),"MC"))</f>
        <v/>
      </c>
      <c r="K106" s="7" t="str" cm="1">
        <f t="array" aca="1" ref="K106" ca="1">IF(ISERROR(ABS(K105)),"",IFERROR(MIN(IF(Données_nettoyées!$O$1:$O$500=$B106,IF(INDIRECT($A$1&amp;K$1)&gt;0,IF(COUNTIFS(Données_nettoyées!$O$1:$O$500,$B106,INDIRECT($A$1&amp;K$1),"&gt;0")&gt;2,INDIRECT($A$1&amp;K$1))))),"MC"))</f>
        <v/>
      </c>
      <c r="L106" s="7" t="str" cm="1">
        <f t="array" aca="1" ref="L106" ca="1">IF(ISERROR(ABS(L105)),"",IFERROR(MIN(IF(Données_nettoyées!$O$1:$O$500=$B106,IF(INDIRECT($A$1&amp;L$1)&gt;0,IF(COUNTIFS(Données_nettoyées!$O$1:$O$500,$B106,INDIRECT($A$1&amp;L$1),"&gt;0")&gt;2,INDIRECT($A$1&amp;L$1))))),"MC"))</f>
        <v/>
      </c>
      <c r="M106" s="7" t="str" cm="1">
        <f t="array" aca="1" ref="M106" ca="1">IF(ISERROR(ABS(M105)),"",IFERROR(MIN(IF(Données_nettoyées!$O$1:$O$500=$B106,IF(INDIRECT($A$1&amp;M$1)&gt;0,IF(COUNTIFS(Données_nettoyées!$O$1:$O$500,$B106,INDIRECT($A$1&amp;M$1),"&gt;0")&gt;2,INDIRECT($A$1&amp;M$1))))),"MC"))</f>
        <v/>
      </c>
      <c r="N106" s="7" t="str" cm="1">
        <f t="array" aca="1" ref="N106" ca="1">IF(ISERROR(ABS(N105)),"",IFERROR(MIN(IF(Données_nettoyées!$O$1:$O$500=$B106,IF(INDIRECT($A$1&amp;N$1)&gt;0,IF(COUNTIFS(Données_nettoyées!$O$1:$O$500,$B106,INDIRECT($A$1&amp;N$1),"&gt;0")&gt;2,INDIRECT($A$1&amp;N$1))))),"MC"))</f>
        <v/>
      </c>
      <c r="O106" s="7" t="str" cm="1">
        <f t="array" aca="1" ref="O106" ca="1">IF(ISERROR(ABS(O105)),"",IFERROR(MIN(IF(Données_nettoyées!$O$1:$O$500=$B106,IF(INDIRECT($A$1&amp;O$1)&gt;0,IF(COUNTIFS(Données_nettoyées!$O$1:$O$500,$B106,INDIRECT($A$1&amp;O$1),"&gt;0")&gt;2,INDIRECT($A$1&amp;O$1))))),"MC"))</f>
        <v/>
      </c>
      <c r="P106" s="7" t="str" cm="1">
        <f t="array" aca="1" ref="P106" ca="1">IF(ISERROR(ABS(P105)),"",IFERROR(MIN(IF(Données_nettoyées!$O$1:$O$500=$B106,IF(INDIRECT($A$1&amp;P$1)&gt;0,IF(COUNTIFS(Données_nettoyées!$O$1:$O$500,$B106,INDIRECT($A$1&amp;P$1),"&gt;0")&gt;2,INDIRECT($A$1&amp;P$1))))),"MC"))</f>
        <v/>
      </c>
      <c r="Q106" s="7" t="str" cm="1">
        <f t="array" aca="1" ref="Q106" ca="1">IF(ISERROR(ABS(Q105)),"",IFERROR(MIN(IF(Données_nettoyées!$O$1:$O$500=$B106,IF(INDIRECT($A$1&amp;Q$1)&gt;0,IF(COUNTIFS(Données_nettoyées!$O$1:$O$500,$B106,INDIRECT($A$1&amp;Q$1),"&gt;0")&gt;2,INDIRECT($A$1&amp;Q$1))))),"MC"))</f>
        <v/>
      </c>
      <c r="R106" s="7" t="str" cm="1">
        <f t="array" aca="1" ref="R106" ca="1">IF(ISERROR(ABS(R105)),"",IFERROR(MIN(IF(Données_nettoyées!$O$1:$O$500=$B106,IF(INDIRECT($A$1&amp;R$1)&gt;0,IF(COUNTIFS(Données_nettoyées!$O$1:$O$500,$B106,INDIRECT($A$1&amp;R$1),"&gt;0")&gt;2,INDIRECT($A$1&amp;R$1))))),"MC"))</f>
        <v/>
      </c>
      <c r="S106" s="7" t="str" cm="1">
        <f t="array" aca="1" ref="S106" ca="1">IF(ISERROR(ABS(S105)),"",IFERROR(MIN(IF(Données_nettoyées!$O$1:$O$500=$B106,IF(INDIRECT($A$1&amp;S$1)&gt;0,IF(COUNTIFS(Données_nettoyées!$O$1:$O$500,$B106,INDIRECT($A$1&amp;S$1),"&gt;0")&gt;2,INDIRECT($A$1&amp;S$1))))),"MC"))</f>
        <v/>
      </c>
      <c r="T106" s="7" t="str" cm="1">
        <f t="array" aca="1" ref="T106" ca="1">IF(ISERROR(ABS(T105)),"",IFERROR(MIN(IF(Données_nettoyées!$O$1:$O$500=$B106,IF(INDIRECT($A$1&amp;T$1)&gt;0,IF(COUNTIFS(Données_nettoyées!$O$1:$O$500,$B106,INDIRECT($A$1&amp;T$1),"&gt;0")&gt;2,INDIRECT($A$1&amp;T$1))))),"MC"))</f>
        <v/>
      </c>
      <c r="U106" s="7" t="str" cm="1">
        <f t="array" aca="1" ref="U106" ca="1">IF(ISERROR(ABS(U105)),"",IFERROR(MIN(IF(Données_nettoyées!$O$1:$O$500=$B106,IF(INDIRECT($A$1&amp;U$1)&gt;0,IF(COUNTIFS(Données_nettoyées!$O$1:$O$500,$B106,INDIRECT($A$1&amp;U$1),"&gt;0")&gt;2,INDIRECT($A$1&amp;U$1))))),"MC"))</f>
        <v/>
      </c>
      <c r="V106" s="7" t="str" cm="1">
        <f t="array" aca="1" ref="V106" ca="1">IF(ISERROR(ABS(V105)),"",IFERROR(MIN(IF(Données_nettoyées!$O$1:$O$500=$B106,IF(INDIRECT($A$1&amp;V$1)&gt;0,IF(COUNTIFS(Données_nettoyées!$O$1:$O$500,$B106,INDIRECT($A$1&amp;V$1),"&gt;0")&gt;2,INDIRECT($A$1&amp;V$1))))),"MC"))</f>
        <v/>
      </c>
      <c r="W106" s="7" t="str" cm="1">
        <f t="array" aca="1" ref="W106" ca="1">IF(ISERROR(ABS(W105)),"",IFERROR(MIN(IF(Données_nettoyées!$O$1:$O$500=$B106,IF(INDIRECT($A$1&amp;W$1)&gt;0,IF(COUNTIFS(Données_nettoyées!$O$1:$O$500,$B106,INDIRECT($A$1&amp;W$1),"&gt;0")&gt;2,INDIRECT($A$1&amp;W$1))))),"MC"))</f>
        <v/>
      </c>
      <c r="X106" s="7" t="str" cm="1">
        <f t="array" aca="1" ref="X106" ca="1">IF(ISERROR(ABS(X105)),"",IFERROR(MIN(IF(Données_nettoyées!$O$1:$O$500=$B106,IF(INDIRECT($A$1&amp;X$1)&gt;0,IF(COUNTIFS(Données_nettoyées!$O$1:$O$500,$B106,INDIRECT($A$1&amp;X$1),"&gt;0")&gt;2,INDIRECT($A$1&amp;X$1))))),"MC"))</f>
        <v/>
      </c>
      <c r="Y106" s="7" t="str" cm="1">
        <f t="array" aca="1" ref="Y106" ca="1">IF(ISERROR(ABS(Y105)),"",IFERROR(MIN(IF(Données_nettoyées!$O$1:$O$500=$B106,IF(INDIRECT($A$1&amp;Y$1)&gt;0,IF(COUNTIFS(Données_nettoyées!$O$1:$O$500,$B106,INDIRECT($A$1&amp;Y$1),"&gt;0")&gt;2,INDIRECT($A$1&amp;Y$1))))),"MC"))</f>
        <v/>
      </c>
      <c r="Z106" s="7" t="str" cm="1">
        <f t="array" aca="1" ref="Z106" ca="1">IF(ISERROR(ABS(Z105)),"",IFERROR(MIN(IF(Données_nettoyées!$O$1:$O$500=$B106,IF(INDIRECT($A$1&amp;Z$1)&gt;0,IF(COUNTIFS(Données_nettoyées!$O$1:$O$500,$B106,INDIRECT($A$1&amp;Z$1),"&gt;0")&gt;2,INDIRECT($A$1&amp;Z$1))))),"MC"))</f>
        <v/>
      </c>
      <c r="AA106" s="7" t="str" cm="1">
        <f t="array" aca="1" ref="AA106" ca="1">IF(ISERROR(ABS(AA105)),"",IFERROR(MIN(IF(Données_nettoyées!$O$1:$O$500=$B106,IF(INDIRECT($A$1&amp;AA$1)&gt;0,IF(COUNTIFS(Données_nettoyées!$O$1:$O$500,$B106,INDIRECT($A$1&amp;AA$1),"&gt;0")&gt;2,INDIRECT($A$1&amp;AA$1))))),"MC"))</f>
        <v/>
      </c>
      <c r="AB106" s="7" t="str" cm="1">
        <f t="array" aca="1" ref="AB106" ca="1">IF(ISERROR(ABS(AB105)),"",IFERROR(MIN(IF(Données_nettoyées!$O$1:$O$500=$B106,IF(INDIRECT($A$1&amp;AB$1)&gt;0,IF(COUNTIFS(Données_nettoyées!$O$1:$O$500,$B106,INDIRECT($A$1&amp;AB$1),"&gt;0")&gt;2,INDIRECT($A$1&amp;AB$1))))),"MC"))</f>
        <v/>
      </c>
      <c r="AC106" s="7" t="str" cm="1">
        <f t="array" aca="1" ref="AC106" ca="1">IF(ISERROR(ABS(AC105)),"",IFERROR(MIN(IF(Données_nettoyées!$O$1:$O$500=$B106,IF(INDIRECT($A$1&amp;AC$1)&gt;0,IF(COUNTIFS(Données_nettoyées!$O$1:$O$500,$B106,INDIRECT($A$1&amp;AC$1),"&gt;0")&gt;2,INDIRECT($A$1&amp;AC$1))))),"MC"))</f>
        <v/>
      </c>
      <c r="AD106" s="7" t="str" cm="1">
        <f t="array" aca="1" ref="AD106" ca="1">IF(ISERROR(ABS(AD105)),"",IFERROR(MIN(IF(Données_nettoyées!$O$1:$O$500=$B106,IF(INDIRECT($A$1&amp;AD$1)&gt;0,IF(COUNTIFS(Données_nettoyées!$O$1:$O$500,$B106,INDIRECT($A$1&amp;AD$1),"&gt;0")&gt;2,INDIRECT($A$1&amp;AD$1))))),"MC"))</f>
        <v/>
      </c>
      <c r="AE106" s="7" t="str" cm="1">
        <f t="array" aca="1" ref="AE106" ca="1">IF(ISERROR(ABS(AE105)),"",IFERROR(MIN(IF(Données_nettoyées!$O$1:$O$500=$B106,IF(INDIRECT($A$1&amp;AE$1)&gt;0,IF(COUNTIFS(Données_nettoyées!$O$1:$O$500,$B106,INDIRECT($A$1&amp;AE$1),"&gt;0")&gt;2,INDIRECT($A$1&amp;AE$1))))),"MC"))</f>
        <v/>
      </c>
      <c r="AF106" s="7" t="str" cm="1">
        <f t="array" aca="1" ref="AF106" ca="1">IF(ISERROR(ABS(AF105)),"",IFERROR(MIN(IF(Données_nettoyées!$O$1:$O$500=$B106,IF(INDIRECT($A$1&amp;AF$1)&gt;0,IF(COUNTIFS(Données_nettoyées!$O$1:$O$500,$B106,INDIRECT($A$1&amp;AF$1),"&gt;0")&gt;2,INDIRECT($A$1&amp;AF$1))))),"MC"))</f>
        <v/>
      </c>
      <c r="AG106" s="7" t="str" cm="1">
        <f t="array" aca="1" ref="AG106" ca="1">IF(ISERROR(ABS(AG105)),"",IFERROR(MIN(IF(Données_nettoyées!$O$1:$O$500=$B106,IF(INDIRECT($A$1&amp;AG$1)&gt;0,IF(COUNTIFS(Données_nettoyées!$O$1:$O$500,$B106,INDIRECT($A$1&amp;AG$1),"&gt;0")&gt;2,INDIRECT($A$1&amp;AG$1))))),"MC"))</f>
        <v/>
      </c>
    </row>
    <row r="107" spans="1:35" x14ac:dyDescent="0.35">
      <c r="A107" s="4" t="s">
        <v>99</v>
      </c>
      <c r="B107" s="4" t="s">
        <v>104</v>
      </c>
      <c r="C107" s="4" t="s">
        <v>68</v>
      </c>
      <c r="E107" s="7" t="str" cm="1">
        <f t="array" aca="1" ref="E107" ca="1">IF(ISERROR(ABS(E105)),"",IFERROR(MAX(IF(Données_nettoyées!$O$1:$O$500=$B107,IF(INDIRECT($A$1&amp;E$1)&gt;0,IF(COUNTIFS(Données_nettoyées!$O$1:$O$500,$B107,INDIRECT($A$1&amp;E$1),"&gt;0")&gt;2,INDIRECT($A$1&amp;E$1))))),"MC"))</f>
        <v/>
      </c>
      <c r="F107" s="7" t="str" cm="1">
        <f t="array" aca="1" ref="F107" ca="1">IF(ISERROR(ABS(F105)),"",IFERROR(MAX(IF(Données_nettoyées!$O$1:$O$500=$B107,IF(INDIRECT($A$1&amp;F$1)&gt;0,IF(COUNTIFS(Données_nettoyées!$O$1:$O$500,$B107,INDIRECT($A$1&amp;F$1),"&gt;0")&gt;2,INDIRECT($A$1&amp;F$1))))),"MC"))</f>
        <v/>
      </c>
      <c r="G107" s="7" t="str" cm="1">
        <f t="array" aca="1" ref="G107" ca="1">IF(ISERROR(ABS(G105)),"",IFERROR(MAX(IF(Données_nettoyées!$O$1:$O$500=$B107,IF(INDIRECT($A$1&amp;G$1)&gt;0,IF(COUNTIFS(Données_nettoyées!$O$1:$O$500,$B107,INDIRECT($A$1&amp;G$1),"&gt;0")&gt;2,INDIRECT($A$1&amp;G$1))))),"MC"))</f>
        <v/>
      </c>
      <c r="H107" s="7" t="str" cm="1">
        <f t="array" aca="1" ref="H107" ca="1">IF(ISERROR(ABS(H105)),"",IFERROR(MAX(IF(Données_nettoyées!$O$1:$O$500=$B107,IF(INDIRECT($A$1&amp;H$1)&gt;0,IF(COUNTIFS(Données_nettoyées!$O$1:$O$500,$B107,INDIRECT($A$1&amp;H$1),"&gt;0")&gt;2,INDIRECT($A$1&amp;H$1))))),"MC"))</f>
        <v/>
      </c>
      <c r="I107" s="7" t="str" cm="1">
        <f t="array" aca="1" ref="I107" ca="1">IF(ISERROR(ABS(I105)),"",IFERROR(MAX(IF(Données_nettoyées!$O$1:$O$500=$B107,IF(INDIRECT($A$1&amp;I$1)&gt;0,IF(COUNTIFS(Données_nettoyées!$O$1:$O$500,$B107,INDIRECT($A$1&amp;I$1),"&gt;0")&gt;2,INDIRECT($A$1&amp;I$1))))),"MC"))</f>
        <v/>
      </c>
      <c r="J107" s="7" t="str" cm="1">
        <f t="array" aca="1" ref="J107" ca="1">IF(ISERROR(ABS(J105)),"",IFERROR(MAX(IF(Données_nettoyées!$O$1:$O$500=$B107,IF(INDIRECT($A$1&amp;J$1)&gt;0,IF(COUNTIFS(Données_nettoyées!$O$1:$O$500,$B107,INDIRECT($A$1&amp;J$1),"&gt;0")&gt;2,INDIRECT($A$1&amp;J$1))))),"MC"))</f>
        <v/>
      </c>
      <c r="K107" s="7" t="str" cm="1">
        <f t="array" aca="1" ref="K107" ca="1">IF(ISERROR(ABS(K105)),"",IFERROR(MAX(IF(Données_nettoyées!$O$1:$O$500=$B107,IF(INDIRECT($A$1&amp;K$1)&gt;0,IF(COUNTIFS(Données_nettoyées!$O$1:$O$500,$B107,INDIRECT($A$1&amp;K$1),"&gt;0")&gt;2,INDIRECT($A$1&amp;K$1))))),"MC"))</f>
        <v/>
      </c>
      <c r="L107" s="7" t="str" cm="1">
        <f t="array" aca="1" ref="L107" ca="1">IF(ISERROR(ABS(L105)),"",IFERROR(MAX(IF(Données_nettoyées!$O$1:$O$500=$B107,IF(INDIRECT($A$1&amp;L$1)&gt;0,IF(COUNTIFS(Données_nettoyées!$O$1:$O$500,$B107,INDIRECT($A$1&amp;L$1),"&gt;0")&gt;2,INDIRECT($A$1&amp;L$1))))),"MC"))</f>
        <v/>
      </c>
      <c r="M107" s="7" t="str" cm="1">
        <f t="array" aca="1" ref="M107" ca="1">IF(ISERROR(ABS(M105)),"",IFERROR(MAX(IF(Données_nettoyées!$O$1:$O$500=$B107,IF(INDIRECT($A$1&amp;M$1)&gt;0,IF(COUNTIFS(Données_nettoyées!$O$1:$O$500,$B107,INDIRECT($A$1&amp;M$1),"&gt;0")&gt;2,INDIRECT($A$1&amp;M$1))))),"MC"))</f>
        <v/>
      </c>
      <c r="N107" s="7" t="str" cm="1">
        <f t="array" aca="1" ref="N107" ca="1">IF(ISERROR(ABS(N105)),"",IFERROR(MAX(IF(Données_nettoyées!$O$1:$O$500=$B107,IF(INDIRECT($A$1&amp;N$1)&gt;0,IF(COUNTIFS(Données_nettoyées!$O$1:$O$500,$B107,INDIRECT($A$1&amp;N$1),"&gt;0")&gt;2,INDIRECT($A$1&amp;N$1))))),"MC"))</f>
        <v/>
      </c>
      <c r="O107" s="7" t="str" cm="1">
        <f t="array" aca="1" ref="O107" ca="1">IF(ISERROR(ABS(O105)),"",IFERROR(MAX(IF(Données_nettoyées!$O$1:$O$500=$B107,IF(INDIRECT($A$1&amp;O$1)&gt;0,IF(COUNTIFS(Données_nettoyées!$O$1:$O$500,$B107,INDIRECT($A$1&amp;O$1),"&gt;0")&gt;2,INDIRECT($A$1&amp;O$1))))),"MC"))</f>
        <v/>
      </c>
      <c r="P107" s="7" t="str" cm="1">
        <f t="array" aca="1" ref="P107" ca="1">IF(ISERROR(ABS(P105)),"",IFERROR(MAX(IF(Données_nettoyées!$O$1:$O$500=$B107,IF(INDIRECT($A$1&amp;P$1)&gt;0,IF(COUNTIFS(Données_nettoyées!$O$1:$O$500,$B107,INDIRECT($A$1&amp;P$1),"&gt;0")&gt;2,INDIRECT($A$1&amp;P$1))))),"MC"))</f>
        <v/>
      </c>
      <c r="Q107" s="7" t="str" cm="1">
        <f t="array" aca="1" ref="Q107" ca="1">IF(ISERROR(ABS(Q105)),"",IFERROR(MAX(IF(Données_nettoyées!$O$1:$O$500=$B107,IF(INDIRECT($A$1&amp;Q$1)&gt;0,IF(COUNTIFS(Données_nettoyées!$O$1:$O$500,$B107,INDIRECT($A$1&amp;Q$1),"&gt;0")&gt;2,INDIRECT($A$1&amp;Q$1))))),"MC"))</f>
        <v/>
      </c>
      <c r="R107" s="7" t="str" cm="1">
        <f t="array" aca="1" ref="R107" ca="1">IF(ISERROR(ABS(R105)),"",IFERROR(MAX(IF(Données_nettoyées!$O$1:$O$500=$B107,IF(INDIRECT($A$1&amp;R$1)&gt;0,IF(COUNTIFS(Données_nettoyées!$O$1:$O$500,$B107,INDIRECT($A$1&amp;R$1),"&gt;0")&gt;2,INDIRECT($A$1&amp;R$1))))),"MC"))</f>
        <v/>
      </c>
      <c r="S107" s="7" t="str" cm="1">
        <f t="array" aca="1" ref="S107" ca="1">IF(ISERROR(ABS(S105)),"",IFERROR(MAX(IF(Données_nettoyées!$O$1:$O$500=$B107,IF(INDIRECT($A$1&amp;S$1)&gt;0,IF(COUNTIFS(Données_nettoyées!$O$1:$O$500,$B107,INDIRECT($A$1&amp;S$1),"&gt;0")&gt;2,INDIRECT($A$1&amp;S$1))))),"MC"))</f>
        <v/>
      </c>
      <c r="T107" s="7" t="str" cm="1">
        <f t="array" aca="1" ref="T107" ca="1">IF(ISERROR(ABS(T105)),"",IFERROR(MAX(IF(Données_nettoyées!$O$1:$O$500=$B107,IF(INDIRECT($A$1&amp;T$1)&gt;0,IF(COUNTIFS(Données_nettoyées!$O$1:$O$500,$B107,INDIRECT($A$1&amp;T$1),"&gt;0")&gt;2,INDIRECT($A$1&amp;T$1))))),"MC"))</f>
        <v/>
      </c>
      <c r="U107" s="7" t="str" cm="1">
        <f t="array" aca="1" ref="U107" ca="1">IF(ISERROR(ABS(U105)),"",IFERROR(MAX(IF(Données_nettoyées!$O$1:$O$500=$B107,IF(INDIRECT($A$1&amp;U$1)&gt;0,IF(COUNTIFS(Données_nettoyées!$O$1:$O$500,$B107,INDIRECT($A$1&amp;U$1),"&gt;0")&gt;2,INDIRECT($A$1&amp;U$1))))),"MC"))</f>
        <v/>
      </c>
      <c r="V107" s="7" t="str" cm="1">
        <f t="array" aca="1" ref="V107" ca="1">IF(ISERROR(ABS(V105)),"",IFERROR(MAX(IF(Données_nettoyées!$O$1:$O$500=$B107,IF(INDIRECT($A$1&amp;V$1)&gt;0,IF(COUNTIFS(Données_nettoyées!$O$1:$O$500,$B107,INDIRECT($A$1&amp;V$1),"&gt;0")&gt;2,INDIRECT($A$1&amp;V$1))))),"MC"))</f>
        <v/>
      </c>
      <c r="W107" s="7" t="str" cm="1">
        <f t="array" aca="1" ref="W107" ca="1">IF(ISERROR(ABS(W105)),"",IFERROR(MAX(IF(Données_nettoyées!$O$1:$O$500=$B107,IF(INDIRECT($A$1&amp;W$1)&gt;0,IF(COUNTIFS(Données_nettoyées!$O$1:$O$500,$B107,INDIRECT($A$1&amp;W$1),"&gt;0")&gt;2,INDIRECT($A$1&amp;W$1))))),"MC"))</f>
        <v/>
      </c>
      <c r="X107" s="7" t="str" cm="1">
        <f t="array" aca="1" ref="X107" ca="1">IF(ISERROR(ABS(X105)),"",IFERROR(MAX(IF(Données_nettoyées!$O$1:$O$500=$B107,IF(INDIRECT($A$1&amp;X$1)&gt;0,IF(COUNTIFS(Données_nettoyées!$O$1:$O$500,$B107,INDIRECT($A$1&amp;X$1),"&gt;0")&gt;2,INDIRECT($A$1&amp;X$1))))),"MC"))</f>
        <v/>
      </c>
      <c r="Y107" s="7" t="str" cm="1">
        <f t="array" aca="1" ref="Y107" ca="1">IF(ISERROR(ABS(Y105)),"",IFERROR(MAX(IF(Données_nettoyées!$O$1:$O$500=$B107,IF(INDIRECT($A$1&amp;Y$1)&gt;0,IF(COUNTIFS(Données_nettoyées!$O$1:$O$500,$B107,INDIRECT($A$1&amp;Y$1),"&gt;0")&gt;2,INDIRECT($A$1&amp;Y$1))))),"MC"))</f>
        <v/>
      </c>
      <c r="Z107" s="7" t="str" cm="1">
        <f t="array" aca="1" ref="Z107" ca="1">IF(ISERROR(ABS(Z105)),"",IFERROR(MAX(IF(Données_nettoyées!$O$1:$O$500=$B107,IF(INDIRECT($A$1&amp;Z$1)&gt;0,IF(COUNTIFS(Données_nettoyées!$O$1:$O$500,$B107,INDIRECT($A$1&amp;Z$1),"&gt;0")&gt;2,INDIRECT($A$1&amp;Z$1))))),"MC"))</f>
        <v/>
      </c>
      <c r="AA107" s="7" t="str" cm="1">
        <f t="array" aca="1" ref="AA107" ca="1">IF(ISERROR(ABS(AA105)),"",IFERROR(MAX(IF(Données_nettoyées!$O$1:$O$500=$B107,IF(INDIRECT($A$1&amp;AA$1)&gt;0,IF(COUNTIFS(Données_nettoyées!$O$1:$O$500,$B107,INDIRECT($A$1&amp;AA$1),"&gt;0")&gt;2,INDIRECT($A$1&amp;AA$1))))),"MC"))</f>
        <v/>
      </c>
      <c r="AB107" s="7" t="str" cm="1">
        <f t="array" aca="1" ref="AB107" ca="1">IF(ISERROR(ABS(AB105)),"",IFERROR(MAX(IF(Données_nettoyées!$O$1:$O$500=$B107,IF(INDIRECT($A$1&amp;AB$1)&gt;0,IF(COUNTIFS(Données_nettoyées!$O$1:$O$500,$B107,INDIRECT($A$1&amp;AB$1),"&gt;0")&gt;2,INDIRECT($A$1&amp;AB$1))))),"MC"))</f>
        <v/>
      </c>
      <c r="AC107" s="7" t="str" cm="1">
        <f t="array" aca="1" ref="AC107" ca="1">IF(ISERROR(ABS(AC105)),"",IFERROR(MAX(IF(Données_nettoyées!$O$1:$O$500=$B107,IF(INDIRECT($A$1&amp;AC$1)&gt;0,IF(COUNTIFS(Données_nettoyées!$O$1:$O$500,$B107,INDIRECT($A$1&amp;AC$1),"&gt;0")&gt;2,INDIRECT($A$1&amp;AC$1))))),"MC"))</f>
        <v/>
      </c>
      <c r="AD107" s="7" t="str" cm="1">
        <f t="array" aca="1" ref="AD107" ca="1">IF(ISERROR(ABS(AD105)),"",IFERROR(MAX(IF(Données_nettoyées!$O$1:$O$500=$B107,IF(INDIRECT($A$1&amp;AD$1)&gt;0,IF(COUNTIFS(Données_nettoyées!$O$1:$O$500,$B107,INDIRECT($A$1&amp;AD$1),"&gt;0")&gt;2,INDIRECT($A$1&amp;AD$1))))),"MC"))</f>
        <v/>
      </c>
      <c r="AE107" s="7" t="str" cm="1">
        <f t="array" aca="1" ref="AE107" ca="1">IF(ISERROR(ABS(AE105)),"",IFERROR(MAX(IF(Données_nettoyées!$O$1:$O$500=$B107,IF(INDIRECT($A$1&amp;AE$1)&gt;0,IF(COUNTIFS(Données_nettoyées!$O$1:$O$500,$B107,INDIRECT($A$1&amp;AE$1),"&gt;0")&gt;2,INDIRECT($A$1&amp;AE$1))))),"MC"))</f>
        <v/>
      </c>
      <c r="AF107" s="7" t="str" cm="1">
        <f t="array" aca="1" ref="AF107" ca="1">IF(ISERROR(ABS(AF105)),"",IFERROR(MAX(IF(Données_nettoyées!$O$1:$O$500=$B107,IF(INDIRECT($A$1&amp;AF$1)&gt;0,IF(COUNTIFS(Données_nettoyées!$O$1:$O$500,$B107,INDIRECT($A$1&amp;AF$1),"&gt;0")&gt;2,INDIRECT($A$1&amp;AF$1))))),"MC"))</f>
        <v/>
      </c>
      <c r="AG107" s="7" t="str" cm="1">
        <f t="array" aca="1" ref="AG107" ca="1">IF(ISERROR(ABS(AG105)),"",IFERROR(MAX(IF(Données_nettoyées!$O$1:$O$500=$B107,IF(INDIRECT($A$1&amp;AG$1)&gt;0,IF(COUNTIFS(Données_nettoyées!$O$1:$O$500,$B107,INDIRECT($A$1&amp;AG$1),"&gt;0")&gt;2,INDIRECT($A$1&amp;AG$1))))),"MC"))</f>
        <v/>
      </c>
    </row>
    <row r="108" spans="1:35" x14ac:dyDescent="0.35">
      <c r="C108" s="38" t="s">
        <v>145</v>
      </c>
      <c r="E108" s="7" t="str">
        <f t="shared" ref="E108:AG108" ca="1" si="16">IFERROR(IF((E107-E106)/E106&gt;=40%,"!!",""),"")</f>
        <v/>
      </c>
      <c r="F108" s="7" t="str">
        <f t="shared" ca="1" si="16"/>
        <v/>
      </c>
      <c r="G108" s="7" t="str">
        <f t="shared" ca="1" si="16"/>
        <v/>
      </c>
      <c r="H108" s="7" t="str">
        <f t="shared" ca="1" si="16"/>
        <v/>
      </c>
      <c r="I108" s="7" t="str">
        <f t="shared" ca="1" si="16"/>
        <v/>
      </c>
      <c r="J108" s="7" t="str">
        <f t="shared" ca="1" si="16"/>
        <v/>
      </c>
      <c r="K108" s="7" t="str">
        <f t="shared" ca="1" si="16"/>
        <v/>
      </c>
      <c r="L108" s="7" t="str">
        <f t="shared" ca="1" si="16"/>
        <v/>
      </c>
      <c r="M108" s="7" t="str">
        <f t="shared" ca="1" si="16"/>
        <v/>
      </c>
      <c r="N108" s="7" t="str">
        <f t="shared" ca="1" si="16"/>
        <v/>
      </c>
      <c r="O108" s="7" t="str">
        <f t="shared" ca="1" si="16"/>
        <v/>
      </c>
      <c r="P108" s="7" t="str">
        <f t="shared" ca="1" si="16"/>
        <v/>
      </c>
      <c r="Q108" s="7" t="str">
        <f t="shared" ca="1" si="16"/>
        <v/>
      </c>
      <c r="R108" s="7" t="str">
        <f t="shared" ca="1" si="16"/>
        <v/>
      </c>
      <c r="S108" s="7" t="str">
        <f t="shared" ca="1" si="16"/>
        <v/>
      </c>
      <c r="T108" s="7" t="str">
        <f t="shared" ca="1" si="16"/>
        <v/>
      </c>
      <c r="U108" s="7" t="str">
        <f t="shared" ca="1" si="16"/>
        <v/>
      </c>
      <c r="V108" s="7" t="str">
        <f t="shared" ca="1" si="16"/>
        <v/>
      </c>
      <c r="W108" s="7" t="str">
        <f t="shared" ca="1" si="16"/>
        <v/>
      </c>
      <c r="X108" s="7" t="str">
        <f t="shared" ca="1" si="16"/>
        <v/>
      </c>
      <c r="Y108" s="7" t="str">
        <f t="shared" ca="1" si="16"/>
        <v/>
      </c>
      <c r="Z108" s="7" t="str">
        <f t="shared" ca="1" si="16"/>
        <v/>
      </c>
      <c r="AA108" s="7" t="str">
        <f t="shared" ca="1" si="16"/>
        <v/>
      </c>
      <c r="AB108" s="7" t="str">
        <f t="shared" ca="1" si="16"/>
        <v/>
      </c>
      <c r="AC108" s="7" t="str">
        <f t="shared" ca="1" si="16"/>
        <v/>
      </c>
      <c r="AD108" s="7" t="str">
        <f t="shared" ca="1" si="16"/>
        <v/>
      </c>
      <c r="AE108" s="7" t="str">
        <f t="shared" ca="1" si="16"/>
        <v/>
      </c>
      <c r="AF108" s="7" t="str">
        <f t="shared" ca="1" si="16"/>
        <v/>
      </c>
      <c r="AG108" s="7" t="str">
        <f t="shared" ca="1" si="16"/>
        <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tr">
        <f>IF(COUNTIF(Données_nettoyées!$O$1:$O$500,$B111)&gt;0,"OUI","NON")</f>
        <v>OUI</v>
      </c>
      <c r="E111" s="7" cm="1">
        <f t="array" aca="1" ref="E111" ca="1">IF($D111="NON","-",IFERROR(MEDIAN(IF(Données_nettoyées!$O$1:$O$500=$B111,IF(INDIRECT($A$1&amp;E$1)&gt;0,IF(COUNTIFS(Données_nettoyées!$O$1:$O$500,$B111,INDIRECT($A$1&amp;E$1),"&gt;0")&gt;2,INDIRECT($A$1&amp;E$1))))),"MC"))</f>
        <v>3000</v>
      </c>
      <c r="F111" s="7" cm="1">
        <f t="array" aca="1" ref="F111" ca="1">IF($D111="NON","-",IFERROR(MEDIAN(IF(Données_nettoyées!$O$1:$O$500=$B111,IF(INDIRECT($A$1&amp;F$1)&gt;0,IF(COUNTIFS(Données_nettoyées!$O$1:$O$500,$B111,INDIRECT($A$1&amp;F$1),"&gt;0")&gt;2,INDIRECT($A$1&amp;F$1))))),"MC"))</f>
        <v>1750</v>
      </c>
      <c r="G111" s="7" cm="1">
        <f t="array" aca="1" ref="G111" ca="1">IF($D111="NON","-",IFERROR(MEDIAN(IF(Données_nettoyées!$O$1:$O$500=$B111,IF(INDIRECT($A$1&amp;G$1)&gt;0,IF(COUNTIFS(Données_nettoyées!$O$1:$O$500,$B111,INDIRECT($A$1&amp;G$1),"&gt;0")&gt;2,INDIRECT($A$1&amp;G$1))))),"MC"))</f>
        <v>2250</v>
      </c>
      <c r="H111" s="7" t="str" cm="1">
        <f t="array" aca="1" ref="H111" ca="1">IF($D111="NON","-",IFERROR(MEDIAN(IF(Données_nettoyées!$O$1:$O$500=$B111,IF(INDIRECT($A$1&amp;H$1)&gt;0,IF(COUNTIFS(Données_nettoyées!$O$1:$O$500,$B111,INDIRECT($A$1&amp;H$1),"&gt;0")&gt;2,INDIRECT($A$1&amp;H$1))))),"MC"))</f>
        <v>MC</v>
      </c>
      <c r="I111" s="7" t="str" cm="1">
        <f t="array" aca="1" ref="I111" ca="1">IF($D111="NON","-",IFERROR(MEDIAN(IF(Données_nettoyées!$O$1:$O$500=$B111,IF(INDIRECT($A$1&amp;I$1)&gt;0,IF(COUNTIFS(Données_nettoyées!$O$1:$O$500,$B111,INDIRECT($A$1&amp;I$1),"&gt;0")&gt;2,INDIRECT($A$1&amp;I$1))))),"MC"))</f>
        <v>MC</v>
      </c>
      <c r="J111" s="7" t="str" cm="1">
        <f t="array" aca="1" ref="J111" ca="1">IF($D111="NON","-",IFERROR(MEDIAN(IF(Données_nettoyées!$O$1:$O$500=$B111,IF(INDIRECT($A$1&amp;J$1)&gt;0,IF(COUNTIFS(Données_nettoyées!$O$1:$O$500,$B111,INDIRECT($A$1&amp;J$1),"&gt;0")&gt;2,INDIRECT($A$1&amp;J$1))))),"MC"))</f>
        <v>MC</v>
      </c>
      <c r="K111" s="7" t="str" cm="1">
        <f t="array" aca="1" ref="K111" ca="1">IF($D111="NON","-",IFERROR(MEDIAN(IF(Données_nettoyées!$O$1:$O$500=$B111,IF(INDIRECT($A$1&amp;K$1)&gt;0,IF(COUNTIFS(Données_nettoyées!$O$1:$O$500,$B111,INDIRECT($A$1&amp;K$1),"&gt;0")&gt;2,INDIRECT($A$1&amp;K$1))))),"MC"))</f>
        <v>MC</v>
      </c>
      <c r="L111" s="7" t="str" cm="1">
        <f t="array" aca="1" ref="L111" ca="1">IF($D111="NON","-",IFERROR(MEDIAN(IF(Données_nettoyées!$O$1:$O$500=$B111,IF(INDIRECT($A$1&amp;L$1)&gt;0,IF(COUNTIFS(Données_nettoyées!$O$1:$O$500,$B111,INDIRECT($A$1&amp;L$1),"&gt;0")&gt;2,INDIRECT($A$1&amp;L$1))))),"MC"))</f>
        <v>MC</v>
      </c>
      <c r="M111" s="7" t="str" cm="1">
        <f t="array" aca="1" ref="M111" ca="1">IF($D111="NON","-",IFERROR(MEDIAN(IF(Données_nettoyées!$O$1:$O$500=$B111,IF(INDIRECT($A$1&amp;M$1)&gt;0,IF(COUNTIFS(Données_nettoyées!$O$1:$O$500,$B111,INDIRECT($A$1&amp;M$1),"&gt;0")&gt;2,INDIRECT($A$1&amp;M$1))))),"MC"))</f>
        <v>MC</v>
      </c>
      <c r="N111" s="7" cm="1">
        <f t="array" aca="1" ref="N111" ca="1">IF($D111="NON","-",IFERROR(MEDIAN(IF(Données_nettoyées!$O$1:$O$500=$B111,IF(INDIRECT($A$1&amp;N$1)&gt;0,IF(COUNTIFS(Données_nettoyées!$O$1:$O$500,$B111,INDIRECT($A$1&amp;N$1),"&gt;0")&gt;2,INDIRECT($A$1&amp;N$1))))),"MC"))</f>
        <v>10500</v>
      </c>
      <c r="O111" s="7" cm="1">
        <f t="array" aca="1" ref="O111" ca="1">IF($D111="NON","-",IFERROR(MEDIAN(IF(Données_nettoyées!$O$1:$O$500=$B111,IF(INDIRECT($A$1&amp;O$1)&gt;0,IF(COUNTIFS(Données_nettoyées!$O$1:$O$500,$B111,INDIRECT($A$1&amp;O$1),"&gt;0")&gt;2,INDIRECT($A$1&amp;O$1))))),"MC"))</f>
        <v>450</v>
      </c>
      <c r="P111" s="7" t="str" cm="1">
        <f t="array" aca="1" ref="P111" ca="1">IF($D111="NON","-",IFERROR(MEDIAN(IF(Données_nettoyées!$O$1:$O$500=$B111,IF(INDIRECT($A$1&amp;P$1)&gt;0,IF(COUNTIFS(Données_nettoyées!$O$1:$O$500,$B111,INDIRECT($A$1&amp;P$1),"&gt;0")&gt;2,INDIRECT($A$1&amp;P$1))))),"MC"))</f>
        <v>MC</v>
      </c>
      <c r="Q111" s="7" t="str" cm="1">
        <f t="array" aca="1" ref="Q111" ca="1">IF($D111="NON","-",IFERROR(MEDIAN(IF(Données_nettoyées!$O$1:$O$500=$B111,IF(INDIRECT($A$1&amp;Q$1)&gt;0,IF(COUNTIFS(Données_nettoyées!$O$1:$O$500,$B111,INDIRECT($A$1&amp;Q$1),"&gt;0")&gt;2,INDIRECT($A$1&amp;Q$1))))),"MC"))</f>
        <v>MC</v>
      </c>
      <c r="R111" s="7" t="str" cm="1">
        <f t="array" aca="1" ref="R111" ca="1">IF($D111="NON","-",IFERROR(MEDIAN(IF(Données_nettoyées!$O$1:$O$500=$B111,IF(INDIRECT($A$1&amp;R$1)&gt;0,IF(COUNTIFS(Données_nettoyées!$O$1:$O$500,$B111,INDIRECT($A$1&amp;R$1),"&gt;0")&gt;2,INDIRECT($A$1&amp;R$1))))),"MC"))</f>
        <v>MC</v>
      </c>
      <c r="S111" s="7" t="str" cm="1">
        <f t="array" aca="1" ref="S111" ca="1">IF($D111="NON","-",IFERROR(MEDIAN(IF(Données_nettoyées!$O$1:$O$500=$B111,IF(INDIRECT($A$1&amp;S$1)&gt;0,IF(COUNTIFS(Données_nettoyées!$O$1:$O$500,$B111,INDIRECT($A$1&amp;S$1),"&gt;0")&gt;2,INDIRECT($A$1&amp;S$1))))),"MC"))</f>
        <v>MC</v>
      </c>
      <c r="T111" s="7" t="str" cm="1">
        <f t="array" aca="1" ref="T111" ca="1">IF($D111="NON","-",IFERROR(MEDIAN(IF(Données_nettoyées!$O$1:$O$500=$B111,IF(INDIRECT($A$1&amp;T$1)&gt;0,IF(COUNTIFS(Données_nettoyées!$O$1:$O$500,$B111,INDIRECT($A$1&amp;T$1),"&gt;0")&gt;2,INDIRECT($A$1&amp;T$1))))),"MC"))</f>
        <v>MC</v>
      </c>
      <c r="U111" s="7" t="str" cm="1">
        <f t="array" aca="1" ref="U111" ca="1">IF($D111="NON","-",IFERROR(MEDIAN(IF(Données_nettoyées!$O$1:$O$500=$B111,IF(INDIRECT($A$1&amp;U$1)&gt;0,IF(COUNTIFS(Données_nettoyées!$O$1:$O$500,$B111,INDIRECT($A$1&amp;U$1),"&gt;0")&gt;2,INDIRECT($A$1&amp;U$1))))),"MC"))</f>
        <v>MC</v>
      </c>
      <c r="V111" s="7" t="str" cm="1">
        <f t="array" aca="1" ref="V111" ca="1">IF($D111="NON","-",IFERROR(MEDIAN(IF(Données_nettoyées!$O$1:$O$500=$B111,IF(INDIRECT($A$1&amp;V$1)&gt;0,IF(COUNTIFS(Données_nettoyées!$O$1:$O$500,$B111,INDIRECT($A$1&amp;V$1),"&gt;0")&gt;2,INDIRECT($A$1&amp;V$1))))),"MC"))</f>
        <v>MC</v>
      </c>
      <c r="W111" s="7" t="str" cm="1">
        <f t="array" aca="1" ref="W111" ca="1">IF($D111="NON","-",IFERROR(MEDIAN(IF(Données_nettoyées!$O$1:$O$500=$B111,IF(INDIRECT($A$1&amp;W$1)&gt;0,IF(COUNTIFS(Données_nettoyées!$O$1:$O$500,$B111,INDIRECT($A$1&amp;W$1),"&gt;0")&gt;2,INDIRECT($A$1&amp;W$1))))),"MC"))</f>
        <v>MC</v>
      </c>
      <c r="X111" s="7" t="str" cm="1">
        <f t="array" aca="1" ref="X111" ca="1">IF($D111="NON","-",IFERROR(MEDIAN(IF(Données_nettoyées!$O$1:$O$500=$B111,IF(INDIRECT($A$1&amp;X$1)&gt;0,IF(COUNTIFS(Données_nettoyées!$O$1:$O$500,$B111,INDIRECT($A$1&amp;X$1),"&gt;0")&gt;2,INDIRECT($A$1&amp;X$1))))),"MC"))</f>
        <v>MC</v>
      </c>
      <c r="Y111" s="7" t="str" cm="1">
        <f t="array" aca="1" ref="Y111" ca="1">IF($D111="NON","-",IFERROR(MEDIAN(IF(Données_nettoyées!$O$1:$O$500=$B111,IF(INDIRECT($A$1&amp;Y$1)&gt;0,IF(COUNTIFS(Données_nettoyées!$O$1:$O$500,$B111,INDIRECT($A$1&amp;Y$1),"&gt;0")&gt;2,INDIRECT($A$1&amp;Y$1))))),"MC"))</f>
        <v>MC</v>
      </c>
      <c r="Z111" s="7" t="str" cm="1">
        <f t="array" aca="1" ref="Z111" ca="1">IF($D111="NON","-",IFERROR(MEDIAN(IF(Données_nettoyées!$O$1:$O$500=$B111,IF(INDIRECT($A$1&amp;Z$1)&gt;0,IF(COUNTIFS(Données_nettoyées!$O$1:$O$500,$B111,INDIRECT($A$1&amp;Z$1),"&gt;0")&gt;2,INDIRECT($A$1&amp;Z$1))))),"MC"))</f>
        <v>MC</v>
      </c>
      <c r="AA111" s="7" t="str" cm="1">
        <f t="array" aca="1" ref="AA111" ca="1">IF($D111="NON","-",IFERROR(MEDIAN(IF(Données_nettoyées!$O$1:$O$500=$B111,IF(INDIRECT($A$1&amp;AA$1)&gt;0,IF(COUNTIFS(Données_nettoyées!$O$1:$O$500,$B111,INDIRECT($A$1&amp;AA$1),"&gt;0")&gt;2,INDIRECT($A$1&amp;AA$1))))),"MC"))</f>
        <v>MC</v>
      </c>
      <c r="AB111" s="7" t="str" cm="1">
        <f t="array" aca="1" ref="AB111" ca="1">IF($D111="NON","-",IFERROR(MEDIAN(IF(Données_nettoyées!$O$1:$O$500=$B111,IF(INDIRECT($A$1&amp;AB$1)&gt;0,IF(COUNTIFS(Données_nettoyées!$O$1:$O$500,$B111,INDIRECT($A$1&amp;AB$1),"&gt;0")&gt;2,INDIRECT($A$1&amp;AB$1))))),"MC"))</f>
        <v>MC</v>
      </c>
      <c r="AC111" s="7" t="str" cm="1">
        <f t="array" aca="1" ref="AC111" ca="1">IF($D111="NON","-",IFERROR(MEDIAN(IF(Données_nettoyées!$O$1:$O$500=$B111,IF(INDIRECT($A$1&amp;AC$1)&gt;0,IF(COUNTIFS(Données_nettoyées!$O$1:$O$500,$B111,INDIRECT($A$1&amp;AC$1),"&gt;0")&gt;2,INDIRECT($A$1&amp;AC$1))))),"MC"))</f>
        <v>MC</v>
      </c>
      <c r="AD111" s="7" cm="1">
        <f t="array" aca="1" ref="AD111" ca="1">IF($D111="NON","-",IFERROR(MEDIAN(IF(Données_nettoyées!$O$1:$O$500=$B111,IF(INDIRECT($A$1&amp;AD$1)&gt;0,IF(COUNTIFS(Données_nettoyées!$O$1:$O$500,$B111,INDIRECT($A$1&amp;AD$1),"&gt;0")&gt;2,INDIRECT($A$1&amp;AD$1))))),"MC"))</f>
        <v>2250</v>
      </c>
      <c r="AE111" s="7" t="str" cm="1">
        <f t="array" aca="1" ref="AE111" ca="1">IF($D111="NON","-",IFERROR(MEDIAN(IF(Données_nettoyées!$O$1:$O$500=$B111,IF(INDIRECT($A$1&amp;AE$1)&gt;0,IF(COUNTIFS(Données_nettoyées!$O$1:$O$500,$B111,INDIRECT($A$1&amp;AE$1),"&gt;0")&gt;2,INDIRECT($A$1&amp;AE$1))))),"MC"))</f>
        <v>MC</v>
      </c>
      <c r="AF111" s="7" cm="1">
        <f t="array" aca="1" ref="AF111" ca="1">IF($D111="NON","-",IFERROR(MEDIAN(IF(Données_nettoyées!$O$1:$O$500=$B111,IF(INDIRECT($A$1&amp;AF$1)&gt;0,IF(COUNTIFS(Données_nettoyées!$O$1:$O$500,$B111,INDIRECT($A$1&amp;AF$1),"&gt;0")&gt;2,INDIRECT($A$1&amp;AF$1))))),"MC"))</f>
        <v>750</v>
      </c>
      <c r="AG111" s="7" cm="1">
        <f t="array" aca="1" ref="AG111" ca="1">IF($D111="NON","-",IFERROR(MEDIAN(IF(Données_nettoyées!$O$1:$O$500=$B111,IF(INDIRECT($A$1&amp;AG$1)&gt;0,IF(COUNTIFS(Données_nettoyées!$O$1:$O$500,$B111,INDIRECT($A$1&amp;AG$1),"&gt;0")&gt;2,INDIRECT($A$1&amp;AG$1))))),"MC"))</f>
        <v>1250</v>
      </c>
      <c r="AI111" s="5">
        <f ca="1">COUNTIF(E111:AG111,"MC")+COUNTIF(E111:AG111,"-")</f>
        <v>21</v>
      </c>
    </row>
    <row r="112" spans="1:35" x14ac:dyDescent="0.35">
      <c r="A112" s="4" t="s">
        <v>99</v>
      </c>
      <c r="B112" s="4" t="s">
        <v>106</v>
      </c>
      <c r="C112" s="4" t="s">
        <v>66</v>
      </c>
      <c r="E112" s="7" cm="1">
        <f t="array" aca="1" ref="E112" ca="1">IF(ISERROR(ABS(E111)),"",IFERROR(MIN(IF(Données_nettoyées!$O$1:$O$500=$B112,IF(INDIRECT($A$1&amp;E$1)&gt;0,IF(COUNTIFS(Données_nettoyées!$O$1:$O$500,$B112,INDIRECT($A$1&amp;E$1),"&gt;0")&gt;2,INDIRECT($A$1&amp;E$1))))),"MC"))</f>
        <v>2750</v>
      </c>
      <c r="F112" s="7" cm="1">
        <f t="array" aca="1" ref="F112" ca="1">IF(ISERROR(ABS(F111)),"",IFERROR(MIN(IF(Données_nettoyées!$O$1:$O$500=$B112,IF(INDIRECT($A$1&amp;F$1)&gt;0,IF(COUNTIFS(Données_nettoyées!$O$1:$O$500,$B112,INDIRECT($A$1&amp;F$1),"&gt;0")&gt;2,INDIRECT($A$1&amp;F$1))))),"MC"))</f>
        <v>1500</v>
      </c>
      <c r="G112" s="7" cm="1">
        <f t="array" aca="1" ref="G112" ca="1">IF(ISERROR(ABS(G111)),"",IFERROR(MIN(IF(Données_nettoyées!$O$1:$O$500=$B112,IF(INDIRECT($A$1&amp;G$1)&gt;0,IF(COUNTIFS(Données_nettoyées!$O$1:$O$500,$B112,INDIRECT($A$1&amp;G$1),"&gt;0")&gt;2,INDIRECT($A$1&amp;G$1))))),"MC"))</f>
        <v>2000</v>
      </c>
      <c r="H112" s="7" t="str" cm="1">
        <f t="array" aca="1" ref="H112" ca="1">IF(ISERROR(ABS(H111)),"",IFERROR(MIN(IF(Données_nettoyées!$O$1:$O$500=$B112,IF(INDIRECT($A$1&amp;H$1)&gt;0,IF(COUNTIFS(Données_nettoyées!$O$1:$O$500,$B112,INDIRECT($A$1&amp;H$1),"&gt;0")&gt;2,INDIRECT($A$1&amp;H$1))))),"MC"))</f>
        <v/>
      </c>
      <c r="I112" s="7" t="str" cm="1">
        <f t="array" aca="1" ref="I112" ca="1">IF(ISERROR(ABS(I111)),"",IFERROR(MIN(IF(Données_nettoyées!$O$1:$O$500=$B112,IF(INDIRECT($A$1&amp;I$1)&gt;0,IF(COUNTIFS(Données_nettoyées!$O$1:$O$500,$B112,INDIRECT($A$1&amp;I$1),"&gt;0")&gt;2,INDIRECT($A$1&amp;I$1))))),"MC"))</f>
        <v/>
      </c>
      <c r="J112" s="7" t="str" cm="1">
        <f t="array" aca="1" ref="J112" ca="1">IF(ISERROR(ABS(J111)),"",IFERROR(MIN(IF(Données_nettoyées!$O$1:$O$500=$B112,IF(INDIRECT($A$1&amp;J$1)&gt;0,IF(COUNTIFS(Données_nettoyées!$O$1:$O$500,$B112,INDIRECT($A$1&amp;J$1),"&gt;0")&gt;2,INDIRECT($A$1&amp;J$1))))),"MC"))</f>
        <v/>
      </c>
      <c r="K112" s="7" t="str" cm="1">
        <f t="array" aca="1" ref="K112" ca="1">IF(ISERROR(ABS(K111)),"",IFERROR(MIN(IF(Données_nettoyées!$O$1:$O$500=$B112,IF(INDIRECT($A$1&amp;K$1)&gt;0,IF(COUNTIFS(Données_nettoyées!$O$1:$O$500,$B112,INDIRECT($A$1&amp;K$1),"&gt;0")&gt;2,INDIRECT($A$1&amp;K$1))))),"MC"))</f>
        <v/>
      </c>
      <c r="L112" s="7" t="str" cm="1">
        <f t="array" aca="1" ref="L112" ca="1">IF(ISERROR(ABS(L111)),"",IFERROR(MIN(IF(Données_nettoyées!$O$1:$O$500=$B112,IF(INDIRECT($A$1&amp;L$1)&gt;0,IF(COUNTIFS(Données_nettoyées!$O$1:$O$500,$B112,INDIRECT($A$1&amp;L$1),"&gt;0")&gt;2,INDIRECT($A$1&amp;L$1))))),"MC"))</f>
        <v/>
      </c>
      <c r="M112" s="7" t="str" cm="1">
        <f t="array" aca="1" ref="M112" ca="1">IF(ISERROR(ABS(M111)),"",IFERROR(MIN(IF(Données_nettoyées!$O$1:$O$500=$B112,IF(INDIRECT($A$1&amp;M$1)&gt;0,IF(COUNTIFS(Données_nettoyées!$O$1:$O$500,$B112,INDIRECT($A$1&amp;M$1),"&gt;0")&gt;2,INDIRECT($A$1&amp;M$1))))),"MC"))</f>
        <v/>
      </c>
      <c r="N112" s="7" cm="1">
        <f t="array" aca="1" ref="N112" ca="1">IF(ISERROR(ABS(N111)),"",IFERROR(MIN(IF(Données_nettoyées!$O$1:$O$500=$B112,IF(INDIRECT($A$1&amp;N$1)&gt;0,IF(COUNTIFS(Données_nettoyées!$O$1:$O$500,$B112,INDIRECT($A$1&amp;N$1),"&gt;0")&gt;2,INDIRECT($A$1&amp;N$1))))),"MC"))</f>
        <v>9000</v>
      </c>
      <c r="O112" s="7" cm="1">
        <f t="array" aca="1" ref="O112" ca="1">IF(ISERROR(ABS(O111)),"",IFERROR(MIN(IF(Données_nettoyées!$O$1:$O$500=$B112,IF(INDIRECT($A$1&amp;O$1)&gt;0,IF(COUNTIFS(Données_nettoyées!$O$1:$O$500,$B112,INDIRECT($A$1&amp;O$1),"&gt;0")&gt;2,INDIRECT($A$1&amp;O$1))))),"MC"))</f>
        <v>300</v>
      </c>
      <c r="P112" s="7" t="str" cm="1">
        <f t="array" aca="1" ref="P112" ca="1">IF(ISERROR(ABS(P111)),"",IFERROR(MIN(IF(Données_nettoyées!$O$1:$O$500=$B112,IF(INDIRECT($A$1&amp;P$1)&gt;0,IF(COUNTIFS(Données_nettoyées!$O$1:$O$500,$B112,INDIRECT($A$1&amp;P$1),"&gt;0")&gt;2,INDIRECT($A$1&amp;P$1))))),"MC"))</f>
        <v/>
      </c>
      <c r="Q112" s="7" t="str" cm="1">
        <f t="array" aca="1" ref="Q112" ca="1">IF(ISERROR(ABS(Q111)),"",IFERROR(MIN(IF(Données_nettoyées!$O$1:$O$500=$B112,IF(INDIRECT($A$1&amp;Q$1)&gt;0,IF(COUNTIFS(Données_nettoyées!$O$1:$O$500,$B112,INDIRECT($A$1&amp;Q$1),"&gt;0")&gt;2,INDIRECT($A$1&amp;Q$1))))),"MC"))</f>
        <v/>
      </c>
      <c r="R112" s="7" t="str" cm="1">
        <f t="array" aca="1" ref="R112" ca="1">IF(ISERROR(ABS(R111)),"",IFERROR(MIN(IF(Données_nettoyées!$O$1:$O$500=$B112,IF(INDIRECT($A$1&amp;R$1)&gt;0,IF(COUNTIFS(Données_nettoyées!$O$1:$O$500,$B112,INDIRECT($A$1&amp;R$1),"&gt;0")&gt;2,INDIRECT($A$1&amp;R$1))))),"MC"))</f>
        <v/>
      </c>
      <c r="S112" s="7" t="str" cm="1">
        <f t="array" aca="1" ref="S112" ca="1">IF(ISERROR(ABS(S111)),"",IFERROR(MIN(IF(Données_nettoyées!$O$1:$O$500=$B112,IF(INDIRECT($A$1&amp;S$1)&gt;0,IF(COUNTIFS(Données_nettoyées!$O$1:$O$500,$B112,INDIRECT($A$1&amp;S$1),"&gt;0")&gt;2,INDIRECT($A$1&amp;S$1))))),"MC"))</f>
        <v/>
      </c>
      <c r="T112" s="7" t="str" cm="1">
        <f t="array" aca="1" ref="T112" ca="1">IF(ISERROR(ABS(T111)),"",IFERROR(MIN(IF(Données_nettoyées!$O$1:$O$500=$B112,IF(INDIRECT($A$1&amp;T$1)&gt;0,IF(COUNTIFS(Données_nettoyées!$O$1:$O$500,$B112,INDIRECT($A$1&amp;T$1),"&gt;0")&gt;2,INDIRECT($A$1&amp;T$1))))),"MC"))</f>
        <v/>
      </c>
      <c r="U112" s="7" t="str" cm="1">
        <f t="array" aca="1" ref="U112" ca="1">IF(ISERROR(ABS(U111)),"",IFERROR(MIN(IF(Données_nettoyées!$O$1:$O$500=$B112,IF(INDIRECT($A$1&amp;U$1)&gt;0,IF(COUNTIFS(Données_nettoyées!$O$1:$O$500,$B112,INDIRECT($A$1&amp;U$1),"&gt;0")&gt;2,INDIRECT($A$1&amp;U$1))))),"MC"))</f>
        <v/>
      </c>
      <c r="V112" s="7" t="str" cm="1">
        <f t="array" aca="1" ref="V112" ca="1">IF(ISERROR(ABS(V111)),"",IFERROR(MIN(IF(Données_nettoyées!$O$1:$O$500=$B112,IF(INDIRECT($A$1&amp;V$1)&gt;0,IF(COUNTIFS(Données_nettoyées!$O$1:$O$500,$B112,INDIRECT($A$1&amp;V$1),"&gt;0")&gt;2,INDIRECT($A$1&amp;V$1))))),"MC"))</f>
        <v/>
      </c>
      <c r="W112" s="7" t="str" cm="1">
        <f t="array" aca="1" ref="W112" ca="1">IF(ISERROR(ABS(W111)),"",IFERROR(MIN(IF(Données_nettoyées!$O$1:$O$500=$B112,IF(INDIRECT($A$1&amp;W$1)&gt;0,IF(COUNTIFS(Données_nettoyées!$O$1:$O$500,$B112,INDIRECT($A$1&amp;W$1),"&gt;0")&gt;2,INDIRECT($A$1&amp;W$1))))),"MC"))</f>
        <v/>
      </c>
      <c r="X112" s="7" t="str" cm="1">
        <f t="array" aca="1" ref="X112" ca="1">IF(ISERROR(ABS(X111)),"",IFERROR(MIN(IF(Données_nettoyées!$O$1:$O$500=$B112,IF(INDIRECT($A$1&amp;X$1)&gt;0,IF(COUNTIFS(Données_nettoyées!$O$1:$O$500,$B112,INDIRECT($A$1&amp;X$1),"&gt;0")&gt;2,INDIRECT($A$1&amp;X$1))))),"MC"))</f>
        <v/>
      </c>
      <c r="Y112" s="7" t="str" cm="1">
        <f t="array" aca="1" ref="Y112" ca="1">IF(ISERROR(ABS(Y111)),"",IFERROR(MIN(IF(Données_nettoyées!$O$1:$O$500=$B112,IF(INDIRECT($A$1&amp;Y$1)&gt;0,IF(COUNTIFS(Données_nettoyées!$O$1:$O$500,$B112,INDIRECT($A$1&amp;Y$1),"&gt;0")&gt;2,INDIRECT($A$1&amp;Y$1))))),"MC"))</f>
        <v/>
      </c>
      <c r="Z112" s="7" t="str" cm="1">
        <f t="array" aca="1" ref="Z112" ca="1">IF(ISERROR(ABS(Z111)),"",IFERROR(MIN(IF(Données_nettoyées!$O$1:$O$500=$B112,IF(INDIRECT($A$1&amp;Z$1)&gt;0,IF(COUNTIFS(Données_nettoyées!$O$1:$O$500,$B112,INDIRECT($A$1&amp;Z$1),"&gt;0")&gt;2,INDIRECT($A$1&amp;Z$1))))),"MC"))</f>
        <v/>
      </c>
      <c r="AA112" s="7" t="str" cm="1">
        <f t="array" aca="1" ref="AA112" ca="1">IF(ISERROR(ABS(AA111)),"",IFERROR(MIN(IF(Données_nettoyées!$O$1:$O$500=$B112,IF(INDIRECT($A$1&amp;AA$1)&gt;0,IF(COUNTIFS(Données_nettoyées!$O$1:$O$500,$B112,INDIRECT($A$1&amp;AA$1),"&gt;0")&gt;2,INDIRECT($A$1&amp;AA$1))))),"MC"))</f>
        <v/>
      </c>
      <c r="AB112" s="7" t="str" cm="1">
        <f t="array" aca="1" ref="AB112" ca="1">IF(ISERROR(ABS(AB111)),"",IFERROR(MIN(IF(Données_nettoyées!$O$1:$O$500=$B112,IF(INDIRECT($A$1&amp;AB$1)&gt;0,IF(COUNTIFS(Données_nettoyées!$O$1:$O$500,$B112,INDIRECT($A$1&amp;AB$1),"&gt;0")&gt;2,INDIRECT($A$1&amp;AB$1))))),"MC"))</f>
        <v/>
      </c>
      <c r="AC112" s="7" t="str" cm="1">
        <f t="array" aca="1" ref="AC112" ca="1">IF(ISERROR(ABS(AC111)),"",IFERROR(MIN(IF(Données_nettoyées!$O$1:$O$500=$B112,IF(INDIRECT($A$1&amp;AC$1)&gt;0,IF(COUNTIFS(Données_nettoyées!$O$1:$O$500,$B112,INDIRECT($A$1&amp;AC$1),"&gt;0")&gt;2,INDIRECT($A$1&amp;AC$1))))),"MC"))</f>
        <v/>
      </c>
      <c r="AD112" s="7" cm="1">
        <f t="array" aca="1" ref="AD112" ca="1">IF(ISERROR(ABS(AD111)),"",IFERROR(MIN(IF(Données_nettoyées!$O$1:$O$500=$B112,IF(INDIRECT($A$1&amp;AD$1)&gt;0,IF(COUNTIFS(Données_nettoyées!$O$1:$O$500,$B112,INDIRECT($A$1&amp;AD$1),"&gt;0")&gt;2,INDIRECT($A$1&amp;AD$1))))),"MC"))</f>
        <v>2000</v>
      </c>
      <c r="AE112" s="7" t="str" cm="1">
        <f t="array" aca="1" ref="AE112" ca="1">IF(ISERROR(ABS(AE111)),"",IFERROR(MIN(IF(Données_nettoyées!$O$1:$O$500=$B112,IF(INDIRECT($A$1&amp;AE$1)&gt;0,IF(COUNTIFS(Données_nettoyées!$O$1:$O$500,$B112,INDIRECT($A$1&amp;AE$1),"&gt;0")&gt;2,INDIRECT($A$1&amp;AE$1))))),"MC"))</f>
        <v/>
      </c>
      <c r="AF112" s="7" cm="1">
        <f t="array" aca="1" ref="AF112" ca="1">IF(ISERROR(ABS(AF111)),"",IFERROR(MIN(IF(Données_nettoyées!$O$1:$O$500=$B112,IF(INDIRECT($A$1&amp;AF$1)&gt;0,IF(COUNTIFS(Données_nettoyées!$O$1:$O$500,$B112,INDIRECT($A$1&amp;AF$1),"&gt;0")&gt;2,INDIRECT($A$1&amp;AF$1))))),"MC"))</f>
        <v>600</v>
      </c>
      <c r="AG112" s="7" cm="1">
        <f t="array" aca="1" ref="AG112" ca="1">IF(ISERROR(ABS(AG111)),"",IFERROR(MIN(IF(Données_nettoyées!$O$1:$O$500=$B112,IF(INDIRECT($A$1&amp;AG$1)&gt;0,IF(COUNTIFS(Données_nettoyées!$O$1:$O$500,$B112,INDIRECT($A$1&amp;AG$1),"&gt;0")&gt;2,INDIRECT($A$1&amp;AG$1))))),"MC"))</f>
        <v>1000</v>
      </c>
    </row>
    <row r="113" spans="1:35" x14ac:dyDescent="0.35">
      <c r="A113" s="4" t="s">
        <v>99</v>
      </c>
      <c r="B113" s="4" t="s">
        <v>106</v>
      </c>
      <c r="C113" s="4" t="s">
        <v>68</v>
      </c>
      <c r="E113" s="7" cm="1">
        <f t="array" aca="1" ref="E113" ca="1">IF(ISERROR(ABS(E111)),"",IFERROR(MAX(IF(Données_nettoyées!$O$1:$O$500=$B113,IF(INDIRECT($A$1&amp;E$1)&gt;0,IF(COUNTIFS(Données_nettoyées!$O$1:$O$500,$B113,INDIRECT($A$1&amp;E$1),"&gt;0")&gt;2,INDIRECT($A$1&amp;E$1))))),"MC"))</f>
        <v>3500</v>
      </c>
      <c r="F113" s="7" cm="1">
        <f t="array" aca="1" ref="F113" ca="1">IF(ISERROR(ABS(F111)),"",IFERROR(MAX(IF(Données_nettoyées!$O$1:$O$500=$B113,IF(INDIRECT($A$1&amp;F$1)&gt;0,IF(COUNTIFS(Données_nettoyées!$O$1:$O$500,$B113,INDIRECT($A$1&amp;F$1),"&gt;0")&gt;2,INDIRECT($A$1&amp;F$1))))),"MC"))</f>
        <v>2000</v>
      </c>
      <c r="G113" s="7" cm="1">
        <f t="array" aca="1" ref="G113" ca="1">IF(ISERROR(ABS(G111)),"",IFERROR(MAX(IF(Données_nettoyées!$O$1:$O$500=$B113,IF(INDIRECT($A$1&amp;G$1)&gt;0,IF(COUNTIFS(Données_nettoyées!$O$1:$O$500,$B113,INDIRECT($A$1&amp;G$1),"&gt;0")&gt;2,INDIRECT($A$1&amp;G$1))))),"MC"))</f>
        <v>2500</v>
      </c>
      <c r="H113" s="7" t="str" cm="1">
        <f t="array" aca="1" ref="H113" ca="1">IF(ISERROR(ABS(H111)),"",IFERROR(MAX(IF(Données_nettoyées!$O$1:$O$500=$B113,IF(INDIRECT($A$1&amp;H$1)&gt;0,IF(COUNTIFS(Données_nettoyées!$O$1:$O$500,$B113,INDIRECT($A$1&amp;H$1),"&gt;0")&gt;2,INDIRECT($A$1&amp;H$1))))),"MC"))</f>
        <v/>
      </c>
      <c r="I113" s="7" t="str" cm="1">
        <f t="array" aca="1" ref="I113" ca="1">IF(ISERROR(ABS(I111)),"",IFERROR(MAX(IF(Données_nettoyées!$O$1:$O$500=$B113,IF(INDIRECT($A$1&amp;I$1)&gt;0,IF(COUNTIFS(Données_nettoyées!$O$1:$O$500,$B113,INDIRECT($A$1&amp;I$1),"&gt;0")&gt;2,INDIRECT($A$1&amp;I$1))))),"MC"))</f>
        <v/>
      </c>
      <c r="J113" s="7" t="str" cm="1">
        <f t="array" aca="1" ref="J113" ca="1">IF(ISERROR(ABS(J111)),"",IFERROR(MAX(IF(Données_nettoyées!$O$1:$O$500=$B113,IF(INDIRECT($A$1&amp;J$1)&gt;0,IF(COUNTIFS(Données_nettoyées!$O$1:$O$500,$B113,INDIRECT($A$1&amp;J$1),"&gt;0")&gt;2,INDIRECT($A$1&amp;J$1))))),"MC"))</f>
        <v/>
      </c>
      <c r="K113" s="7" t="str" cm="1">
        <f t="array" aca="1" ref="K113" ca="1">IF(ISERROR(ABS(K111)),"",IFERROR(MAX(IF(Données_nettoyées!$O$1:$O$500=$B113,IF(INDIRECT($A$1&amp;K$1)&gt;0,IF(COUNTIFS(Données_nettoyées!$O$1:$O$500,$B113,INDIRECT($A$1&amp;K$1),"&gt;0")&gt;2,INDIRECT($A$1&amp;K$1))))),"MC"))</f>
        <v/>
      </c>
      <c r="L113" s="7" t="str" cm="1">
        <f t="array" aca="1" ref="L113" ca="1">IF(ISERROR(ABS(L111)),"",IFERROR(MAX(IF(Données_nettoyées!$O$1:$O$500=$B113,IF(INDIRECT($A$1&amp;L$1)&gt;0,IF(COUNTIFS(Données_nettoyées!$O$1:$O$500,$B113,INDIRECT($A$1&amp;L$1),"&gt;0")&gt;2,INDIRECT($A$1&amp;L$1))))),"MC"))</f>
        <v/>
      </c>
      <c r="M113" s="7" t="str" cm="1">
        <f t="array" aca="1" ref="M113" ca="1">IF(ISERROR(ABS(M111)),"",IFERROR(MAX(IF(Données_nettoyées!$O$1:$O$500=$B113,IF(INDIRECT($A$1&amp;M$1)&gt;0,IF(COUNTIFS(Données_nettoyées!$O$1:$O$500,$B113,INDIRECT($A$1&amp;M$1),"&gt;0")&gt;2,INDIRECT($A$1&amp;M$1))))),"MC"))</f>
        <v/>
      </c>
      <c r="N113" s="7" cm="1">
        <f t="array" aca="1" ref="N113" ca="1">IF(ISERROR(ABS(N111)),"",IFERROR(MAX(IF(Données_nettoyées!$O$1:$O$500=$B113,IF(INDIRECT($A$1&amp;N$1)&gt;0,IF(COUNTIFS(Données_nettoyées!$O$1:$O$500,$B113,INDIRECT($A$1&amp;N$1),"&gt;0")&gt;2,INDIRECT($A$1&amp;N$1))))),"MC"))</f>
        <v>11000</v>
      </c>
      <c r="O113" s="7" cm="1">
        <f t="array" aca="1" ref="O113" ca="1">IF(ISERROR(ABS(O111)),"",IFERROR(MAX(IF(Données_nettoyées!$O$1:$O$500=$B113,IF(INDIRECT($A$1&amp;O$1)&gt;0,IF(COUNTIFS(Données_nettoyées!$O$1:$O$500,$B113,INDIRECT($A$1&amp;O$1),"&gt;0")&gt;2,INDIRECT($A$1&amp;O$1))))),"MC"))</f>
        <v>500</v>
      </c>
      <c r="P113" s="7" t="str" cm="1">
        <f t="array" aca="1" ref="P113" ca="1">IF(ISERROR(ABS(P111)),"",IFERROR(MAX(IF(Données_nettoyées!$O$1:$O$500=$B113,IF(INDIRECT($A$1&amp;P$1)&gt;0,IF(COUNTIFS(Données_nettoyées!$O$1:$O$500,$B113,INDIRECT($A$1&amp;P$1),"&gt;0")&gt;2,INDIRECT($A$1&amp;P$1))))),"MC"))</f>
        <v/>
      </c>
      <c r="Q113" s="7" t="str" cm="1">
        <f t="array" aca="1" ref="Q113" ca="1">IF(ISERROR(ABS(Q111)),"",IFERROR(MAX(IF(Données_nettoyées!$O$1:$O$500=$B113,IF(INDIRECT($A$1&amp;Q$1)&gt;0,IF(COUNTIFS(Données_nettoyées!$O$1:$O$500,$B113,INDIRECT($A$1&amp;Q$1),"&gt;0")&gt;2,INDIRECT($A$1&amp;Q$1))))),"MC"))</f>
        <v/>
      </c>
      <c r="R113" s="7" t="str" cm="1">
        <f t="array" aca="1" ref="R113" ca="1">IF(ISERROR(ABS(R111)),"",IFERROR(MAX(IF(Données_nettoyées!$O$1:$O$500=$B113,IF(INDIRECT($A$1&amp;R$1)&gt;0,IF(COUNTIFS(Données_nettoyées!$O$1:$O$500,$B113,INDIRECT($A$1&amp;R$1),"&gt;0")&gt;2,INDIRECT($A$1&amp;R$1))))),"MC"))</f>
        <v/>
      </c>
      <c r="S113" s="7" t="str" cm="1">
        <f t="array" aca="1" ref="S113" ca="1">IF(ISERROR(ABS(S111)),"",IFERROR(MAX(IF(Données_nettoyées!$O$1:$O$500=$B113,IF(INDIRECT($A$1&amp;S$1)&gt;0,IF(COUNTIFS(Données_nettoyées!$O$1:$O$500,$B113,INDIRECT($A$1&amp;S$1),"&gt;0")&gt;2,INDIRECT($A$1&amp;S$1))))),"MC"))</f>
        <v/>
      </c>
      <c r="T113" s="7" t="str" cm="1">
        <f t="array" aca="1" ref="T113" ca="1">IF(ISERROR(ABS(T111)),"",IFERROR(MAX(IF(Données_nettoyées!$O$1:$O$500=$B113,IF(INDIRECT($A$1&amp;T$1)&gt;0,IF(COUNTIFS(Données_nettoyées!$O$1:$O$500,$B113,INDIRECT($A$1&amp;T$1),"&gt;0")&gt;2,INDIRECT($A$1&amp;T$1))))),"MC"))</f>
        <v/>
      </c>
      <c r="U113" s="7" t="str" cm="1">
        <f t="array" aca="1" ref="U113" ca="1">IF(ISERROR(ABS(U111)),"",IFERROR(MAX(IF(Données_nettoyées!$O$1:$O$500=$B113,IF(INDIRECT($A$1&amp;U$1)&gt;0,IF(COUNTIFS(Données_nettoyées!$O$1:$O$500,$B113,INDIRECT($A$1&amp;U$1),"&gt;0")&gt;2,INDIRECT($A$1&amp;U$1))))),"MC"))</f>
        <v/>
      </c>
      <c r="V113" s="7" t="str" cm="1">
        <f t="array" aca="1" ref="V113" ca="1">IF(ISERROR(ABS(V111)),"",IFERROR(MAX(IF(Données_nettoyées!$O$1:$O$500=$B113,IF(INDIRECT($A$1&amp;V$1)&gt;0,IF(COUNTIFS(Données_nettoyées!$O$1:$O$500,$B113,INDIRECT($A$1&amp;V$1),"&gt;0")&gt;2,INDIRECT($A$1&amp;V$1))))),"MC"))</f>
        <v/>
      </c>
      <c r="W113" s="7" t="str" cm="1">
        <f t="array" aca="1" ref="W113" ca="1">IF(ISERROR(ABS(W111)),"",IFERROR(MAX(IF(Données_nettoyées!$O$1:$O$500=$B113,IF(INDIRECT($A$1&amp;W$1)&gt;0,IF(COUNTIFS(Données_nettoyées!$O$1:$O$500,$B113,INDIRECT($A$1&amp;W$1),"&gt;0")&gt;2,INDIRECT($A$1&amp;W$1))))),"MC"))</f>
        <v/>
      </c>
      <c r="X113" s="7" t="str" cm="1">
        <f t="array" aca="1" ref="X113" ca="1">IF(ISERROR(ABS(X111)),"",IFERROR(MAX(IF(Données_nettoyées!$O$1:$O$500=$B113,IF(INDIRECT($A$1&amp;X$1)&gt;0,IF(COUNTIFS(Données_nettoyées!$O$1:$O$500,$B113,INDIRECT($A$1&amp;X$1),"&gt;0")&gt;2,INDIRECT($A$1&amp;X$1))))),"MC"))</f>
        <v/>
      </c>
      <c r="Y113" s="7" t="str" cm="1">
        <f t="array" aca="1" ref="Y113" ca="1">IF(ISERROR(ABS(Y111)),"",IFERROR(MAX(IF(Données_nettoyées!$O$1:$O$500=$B113,IF(INDIRECT($A$1&amp;Y$1)&gt;0,IF(COUNTIFS(Données_nettoyées!$O$1:$O$500,$B113,INDIRECT($A$1&amp;Y$1),"&gt;0")&gt;2,INDIRECT($A$1&amp;Y$1))))),"MC"))</f>
        <v/>
      </c>
      <c r="Z113" s="7" t="str" cm="1">
        <f t="array" aca="1" ref="Z113" ca="1">IF(ISERROR(ABS(Z111)),"",IFERROR(MAX(IF(Données_nettoyées!$O$1:$O$500=$B113,IF(INDIRECT($A$1&amp;Z$1)&gt;0,IF(COUNTIFS(Données_nettoyées!$O$1:$O$500,$B113,INDIRECT($A$1&amp;Z$1),"&gt;0")&gt;2,INDIRECT($A$1&amp;Z$1))))),"MC"))</f>
        <v/>
      </c>
      <c r="AA113" s="7" t="str" cm="1">
        <f t="array" aca="1" ref="AA113" ca="1">IF(ISERROR(ABS(AA111)),"",IFERROR(MAX(IF(Données_nettoyées!$O$1:$O$500=$B113,IF(INDIRECT($A$1&amp;AA$1)&gt;0,IF(COUNTIFS(Données_nettoyées!$O$1:$O$500,$B113,INDIRECT($A$1&amp;AA$1),"&gt;0")&gt;2,INDIRECT($A$1&amp;AA$1))))),"MC"))</f>
        <v/>
      </c>
      <c r="AB113" s="7" t="str" cm="1">
        <f t="array" aca="1" ref="AB113" ca="1">IF(ISERROR(ABS(AB111)),"",IFERROR(MAX(IF(Données_nettoyées!$O$1:$O$500=$B113,IF(INDIRECT($A$1&amp;AB$1)&gt;0,IF(COUNTIFS(Données_nettoyées!$O$1:$O$500,$B113,INDIRECT($A$1&amp;AB$1),"&gt;0")&gt;2,INDIRECT($A$1&amp;AB$1))))),"MC"))</f>
        <v/>
      </c>
      <c r="AC113" s="7" t="str" cm="1">
        <f t="array" aca="1" ref="AC113" ca="1">IF(ISERROR(ABS(AC111)),"",IFERROR(MAX(IF(Données_nettoyées!$O$1:$O$500=$B113,IF(INDIRECT($A$1&amp;AC$1)&gt;0,IF(COUNTIFS(Données_nettoyées!$O$1:$O$500,$B113,INDIRECT($A$1&amp;AC$1),"&gt;0")&gt;2,INDIRECT($A$1&amp;AC$1))))),"MC"))</f>
        <v/>
      </c>
      <c r="AD113" s="7" cm="1">
        <f t="array" aca="1" ref="AD113" ca="1">IF(ISERROR(ABS(AD111)),"",IFERROR(MAX(IF(Données_nettoyées!$O$1:$O$500=$B113,IF(INDIRECT($A$1&amp;AD$1)&gt;0,IF(COUNTIFS(Données_nettoyées!$O$1:$O$500,$B113,INDIRECT($A$1&amp;AD$1),"&gt;0")&gt;2,INDIRECT($A$1&amp;AD$1))))),"MC"))</f>
        <v>2500</v>
      </c>
      <c r="AE113" s="7" t="str" cm="1">
        <f t="array" aca="1" ref="AE113" ca="1">IF(ISERROR(ABS(AE111)),"",IFERROR(MAX(IF(Données_nettoyées!$O$1:$O$500=$B113,IF(INDIRECT($A$1&amp;AE$1)&gt;0,IF(COUNTIFS(Données_nettoyées!$O$1:$O$500,$B113,INDIRECT($A$1&amp;AE$1),"&gt;0")&gt;2,INDIRECT($A$1&amp;AE$1))))),"MC"))</f>
        <v/>
      </c>
      <c r="AF113" s="7" cm="1">
        <f t="array" aca="1" ref="AF113" ca="1">IF(ISERROR(ABS(AF111)),"",IFERROR(MAX(IF(Données_nettoyées!$O$1:$O$500=$B113,IF(INDIRECT($A$1&amp;AF$1)&gt;0,IF(COUNTIFS(Données_nettoyées!$O$1:$O$500,$B113,INDIRECT($A$1&amp;AF$1),"&gt;0")&gt;2,INDIRECT($A$1&amp;AF$1))))),"MC"))</f>
        <v>750</v>
      </c>
      <c r="AG113" s="7" cm="1">
        <f t="array" aca="1" ref="AG113" ca="1">IF(ISERROR(ABS(AG111)),"",IFERROR(MAX(IF(Données_nettoyées!$O$1:$O$500=$B113,IF(INDIRECT($A$1&amp;AG$1)&gt;0,IF(COUNTIFS(Données_nettoyées!$O$1:$O$500,$B113,INDIRECT($A$1&amp;AG$1),"&gt;0")&gt;2,INDIRECT($A$1&amp;AG$1))))),"MC"))</f>
        <v>1500</v>
      </c>
    </row>
    <row r="114" spans="1:35" x14ac:dyDescent="0.35">
      <c r="C114" s="38" t="s">
        <v>145</v>
      </c>
      <c r="E114" s="7" t="str">
        <f t="shared" ref="E114:AG114" ca="1" si="17">IFERROR(IF((E113-E112)/E112&gt;=40%,"!!",""),"")</f>
        <v/>
      </c>
      <c r="F114" s="7" t="str">
        <f t="shared" ca="1" si="17"/>
        <v/>
      </c>
      <c r="G114" s="7" t="str">
        <f t="shared" ca="1" si="17"/>
        <v/>
      </c>
      <c r="H114" s="7" t="str">
        <f t="shared" ca="1" si="17"/>
        <v/>
      </c>
      <c r="I114" s="7" t="str">
        <f t="shared" ca="1" si="17"/>
        <v/>
      </c>
      <c r="J114" s="7" t="str">
        <f t="shared" ca="1" si="17"/>
        <v/>
      </c>
      <c r="K114" s="7" t="str">
        <f t="shared" ca="1" si="17"/>
        <v/>
      </c>
      <c r="L114" s="7" t="str">
        <f t="shared" ca="1" si="17"/>
        <v/>
      </c>
      <c r="M114" s="7" t="str">
        <f t="shared" ca="1" si="17"/>
        <v/>
      </c>
      <c r="N114" s="7" t="str">
        <f t="shared" ca="1" si="17"/>
        <v/>
      </c>
      <c r="O114" s="7" t="str">
        <f t="shared" ca="1" si="17"/>
        <v>!!</v>
      </c>
      <c r="P114" s="7" t="str">
        <f t="shared" ca="1" si="17"/>
        <v/>
      </c>
      <c r="Q114" s="7" t="str">
        <f t="shared" ca="1" si="17"/>
        <v/>
      </c>
      <c r="R114" s="7" t="str">
        <f t="shared" ca="1" si="17"/>
        <v/>
      </c>
      <c r="S114" s="7" t="str">
        <f t="shared" ca="1" si="17"/>
        <v/>
      </c>
      <c r="T114" s="7" t="str">
        <f t="shared" ca="1" si="17"/>
        <v/>
      </c>
      <c r="U114" s="7" t="str">
        <f t="shared" ca="1" si="17"/>
        <v/>
      </c>
      <c r="V114" s="7" t="str">
        <f t="shared" ca="1" si="17"/>
        <v/>
      </c>
      <c r="W114" s="7" t="str">
        <f t="shared" ca="1" si="17"/>
        <v/>
      </c>
      <c r="X114" s="7" t="str">
        <f t="shared" ca="1" si="17"/>
        <v/>
      </c>
      <c r="Y114" s="7" t="str">
        <f t="shared" ca="1" si="17"/>
        <v/>
      </c>
      <c r="Z114" s="7" t="str">
        <f t="shared" ca="1" si="17"/>
        <v/>
      </c>
      <c r="AA114" s="7" t="str">
        <f t="shared" ca="1" si="17"/>
        <v/>
      </c>
      <c r="AB114" s="7" t="str">
        <f t="shared" ca="1" si="17"/>
        <v/>
      </c>
      <c r="AC114" s="7" t="str">
        <f t="shared" ca="1" si="17"/>
        <v/>
      </c>
      <c r="AD114" s="7" t="str">
        <f t="shared" ca="1" si="17"/>
        <v/>
      </c>
      <c r="AE114" s="7" t="str">
        <f t="shared" ca="1" si="17"/>
        <v/>
      </c>
      <c r="AF114" s="7" t="str">
        <f t="shared" ca="1" si="17"/>
        <v/>
      </c>
      <c r="AG114" s="7" t="str">
        <f t="shared" ca="1" si="17"/>
        <v>!!</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tr">
        <f>IF(COUNTIF(Données_nettoyées!$O$1:$O$500,$B117)&gt;0,"OUI","NON")</f>
        <v>NON</v>
      </c>
      <c r="E117" s="7" t="str" cm="1">
        <f t="array" aca="1" ref="E117" ca="1">IF($D117="NON","-",IFERROR(MEDIAN(IF(Données_nettoyées!$O$1:$O$500=$B117,IF(INDIRECT($A$1&amp;E$1)&gt;0,IF(COUNTIFS(Données_nettoyées!$O$1:$O$500,$B117,INDIRECT($A$1&amp;E$1),"&gt;0")&gt;2,INDIRECT($A$1&amp;E$1))))),"MC"))</f>
        <v>-</v>
      </c>
      <c r="F117" s="7" t="str" cm="1">
        <f t="array" aca="1" ref="F117" ca="1">IF($D117="NON","-",IFERROR(MEDIAN(IF(Données_nettoyées!$O$1:$O$500=$B117,IF(INDIRECT($A$1&amp;F$1)&gt;0,IF(COUNTIFS(Données_nettoyées!$O$1:$O$500,$B117,INDIRECT($A$1&amp;F$1),"&gt;0")&gt;2,INDIRECT($A$1&amp;F$1))))),"MC"))</f>
        <v>-</v>
      </c>
      <c r="G117" s="7" t="str" cm="1">
        <f t="array" aca="1" ref="G117" ca="1">IF($D117="NON","-",IFERROR(MEDIAN(IF(Données_nettoyées!$O$1:$O$500=$B117,IF(INDIRECT($A$1&amp;G$1)&gt;0,IF(COUNTIFS(Données_nettoyées!$O$1:$O$500,$B117,INDIRECT($A$1&amp;G$1),"&gt;0")&gt;2,INDIRECT($A$1&amp;G$1))))),"MC"))</f>
        <v>-</v>
      </c>
      <c r="H117" s="7" t="str" cm="1">
        <f t="array" aca="1" ref="H117" ca="1">IF($D117="NON","-",IFERROR(MEDIAN(IF(Données_nettoyées!$O$1:$O$500=$B117,IF(INDIRECT($A$1&amp;H$1)&gt;0,IF(COUNTIFS(Données_nettoyées!$O$1:$O$500,$B117,INDIRECT($A$1&amp;H$1),"&gt;0")&gt;2,INDIRECT($A$1&amp;H$1))))),"MC"))</f>
        <v>-</v>
      </c>
      <c r="I117" s="7" t="str" cm="1">
        <f t="array" aca="1" ref="I117" ca="1">IF($D117="NON","-",IFERROR(MEDIAN(IF(Données_nettoyées!$O$1:$O$500=$B117,IF(INDIRECT($A$1&amp;I$1)&gt;0,IF(COUNTIFS(Données_nettoyées!$O$1:$O$500,$B117,INDIRECT($A$1&amp;I$1),"&gt;0")&gt;2,INDIRECT($A$1&amp;I$1))))),"MC"))</f>
        <v>-</v>
      </c>
      <c r="J117" s="7" t="str" cm="1">
        <f t="array" aca="1" ref="J117" ca="1">IF($D117="NON","-",IFERROR(MEDIAN(IF(Données_nettoyées!$O$1:$O$500=$B117,IF(INDIRECT($A$1&amp;J$1)&gt;0,IF(COUNTIFS(Données_nettoyées!$O$1:$O$500,$B117,INDIRECT($A$1&amp;J$1),"&gt;0")&gt;2,INDIRECT($A$1&amp;J$1))))),"MC"))</f>
        <v>-</v>
      </c>
      <c r="K117" s="7" t="str" cm="1">
        <f t="array" aca="1" ref="K117" ca="1">IF($D117="NON","-",IFERROR(MEDIAN(IF(Données_nettoyées!$O$1:$O$500=$B117,IF(INDIRECT($A$1&amp;K$1)&gt;0,IF(COUNTIFS(Données_nettoyées!$O$1:$O$500,$B117,INDIRECT($A$1&amp;K$1),"&gt;0")&gt;2,INDIRECT($A$1&amp;K$1))))),"MC"))</f>
        <v>-</v>
      </c>
      <c r="L117" s="7" t="str" cm="1">
        <f t="array" aca="1" ref="L117" ca="1">IF($D117="NON","-",IFERROR(MEDIAN(IF(Données_nettoyées!$O$1:$O$500=$B117,IF(INDIRECT($A$1&amp;L$1)&gt;0,IF(COUNTIFS(Données_nettoyées!$O$1:$O$500,$B117,INDIRECT($A$1&amp;L$1),"&gt;0")&gt;2,INDIRECT($A$1&amp;L$1))))),"MC"))</f>
        <v>-</v>
      </c>
      <c r="M117" s="7" t="str" cm="1">
        <f t="array" aca="1" ref="M117" ca="1">IF($D117="NON","-",IFERROR(MEDIAN(IF(Données_nettoyées!$O$1:$O$500=$B117,IF(INDIRECT($A$1&amp;M$1)&gt;0,IF(COUNTIFS(Données_nettoyées!$O$1:$O$500,$B117,INDIRECT($A$1&amp;M$1),"&gt;0")&gt;2,INDIRECT($A$1&amp;M$1))))),"MC"))</f>
        <v>-</v>
      </c>
      <c r="N117" s="7" t="str" cm="1">
        <f t="array" aca="1" ref="N117" ca="1">IF($D117="NON","-",IFERROR(MEDIAN(IF(Données_nettoyées!$O$1:$O$500=$B117,IF(INDIRECT($A$1&amp;N$1)&gt;0,IF(COUNTIFS(Données_nettoyées!$O$1:$O$500,$B117,INDIRECT($A$1&amp;N$1),"&gt;0")&gt;2,INDIRECT($A$1&amp;N$1))))),"MC"))</f>
        <v>-</v>
      </c>
      <c r="O117" s="7" t="str" cm="1">
        <f t="array" aca="1" ref="O117" ca="1">IF($D117="NON","-",IFERROR(MEDIAN(IF(Données_nettoyées!$O$1:$O$500=$B117,IF(INDIRECT($A$1&amp;O$1)&gt;0,IF(COUNTIFS(Données_nettoyées!$O$1:$O$500,$B117,INDIRECT($A$1&amp;O$1),"&gt;0")&gt;2,INDIRECT($A$1&amp;O$1))))),"MC"))</f>
        <v>-</v>
      </c>
      <c r="P117" s="7" t="str" cm="1">
        <f t="array" aca="1" ref="P117" ca="1">IF($D117="NON","-",IFERROR(MEDIAN(IF(Données_nettoyées!$O$1:$O$500=$B117,IF(INDIRECT($A$1&amp;P$1)&gt;0,IF(COUNTIFS(Données_nettoyées!$O$1:$O$500,$B117,INDIRECT($A$1&amp;P$1),"&gt;0")&gt;2,INDIRECT($A$1&amp;P$1))))),"MC"))</f>
        <v>-</v>
      </c>
      <c r="Q117" s="7" t="str" cm="1">
        <f t="array" aca="1" ref="Q117" ca="1">IF($D117="NON","-",IFERROR(MEDIAN(IF(Données_nettoyées!$O$1:$O$500=$B117,IF(INDIRECT($A$1&amp;Q$1)&gt;0,IF(COUNTIFS(Données_nettoyées!$O$1:$O$500,$B117,INDIRECT($A$1&amp;Q$1),"&gt;0")&gt;2,INDIRECT($A$1&amp;Q$1))))),"MC"))</f>
        <v>-</v>
      </c>
      <c r="R117" s="7" t="str" cm="1">
        <f t="array" aca="1" ref="R117" ca="1">IF($D117="NON","-",IFERROR(MEDIAN(IF(Données_nettoyées!$O$1:$O$500=$B117,IF(INDIRECT($A$1&amp;R$1)&gt;0,IF(COUNTIFS(Données_nettoyées!$O$1:$O$500,$B117,INDIRECT($A$1&amp;R$1),"&gt;0")&gt;2,INDIRECT($A$1&amp;R$1))))),"MC"))</f>
        <v>-</v>
      </c>
      <c r="S117" s="7" t="str" cm="1">
        <f t="array" aca="1" ref="S117" ca="1">IF($D117="NON","-",IFERROR(MEDIAN(IF(Données_nettoyées!$O$1:$O$500=$B117,IF(INDIRECT($A$1&amp;S$1)&gt;0,IF(COUNTIFS(Données_nettoyées!$O$1:$O$500,$B117,INDIRECT($A$1&amp;S$1),"&gt;0")&gt;2,INDIRECT($A$1&amp;S$1))))),"MC"))</f>
        <v>-</v>
      </c>
      <c r="T117" s="7" t="str" cm="1">
        <f t="array" aca="1" ref="T117" ca="1">IF($D117="NON","-",IFERROR(MEDIAN(IF(Données_nettoyées!$O$1:$O$500=$B117,IF(INDIRECT($A$1&amp;T$1)&gt;0,IF(COUNTIFS(Données_nettoyées!$O$1:$O$500,$B117,INDIRECT($A$1&amp;T$1),"&gt;0")&gt;2,INDIRECT($A$1&amp;T$1))))),"MC"))</f>
        <v>-</v>
      </c>
      <c r="U117" s="7" t="str" cm="1">
        <f t="array" aca="1" ref="U117" ca="1">IF($D117="NON","-",IFERROR(MEDIAN(IF(Données_nettoyées!$O$1:$O$500=$B117,IF(INDIRECT($A$1&amp;U$1)&gt;0,IF(COUNTIFS(Données_nettoyées!$O$1:$O$500,$B117,INDIRECT($A$1&amp;U$1),"&gt;0")&gt;2,INDIRECT($A$1&amp;U$1))))),"MC"))</f>
        <v>-</v>
      </c>
      <c r="V117" s="7" t="str" cm="1">
        <f t="array" aca="1" ref="V117" ca="1">IF($D117="NON","-",IFERROR(MEDIAN(IF(Données_nettoyées!$O$1:$O$500=$B117,IF(INDIRECT($A$1&amp;V$1)&gt;0,IF(COUNTIFS(Données_nettoyées!$O$1:$O$500,$B117,INDIRECT($A$1&amp;V$1),"&gt;0")&gt;2,INDIRECT($A$1&amp;V$1))))),"MC"))</f>
        <v>-</v>
      </c>
      <c r="W117" s="7" t="str" cm="1">
        <f t="array" aca="1" ref="W117" ca="1">IF($D117="NON","-",IFERROR(MEDIAN(IF(Données_nettoyées!$O$1:$O$500=$B117,IF(INDIRECT($A$1&amp;W$1)&gt;0,IF(COUNTIFS(Données_nettoyées!$O$1:$O$500,$B117,INDIRECT($A$1&amp;W$1),"&gt;0")&gt;2,INDIRECT($A$1&amp;W$1))))),"MC"))</f>
        <v>-</v>
      </c>
      <c r="X117" s="7" t="str" cm="1">
        <f t="array" aca="1" ref="X117" ca="1">IF($D117="NON","-",IFERROR(MEDIAN(IF(Données_nettoyées!$O$1:$O$500=$B117,IF(INDIRECT($A$1&amp;X$1)&gt;0,IF(COUNTIFS(Données_nettoyées!$O$1:$O$500,$B117,INDIRECT($A$1&amp;X$1),"&gt;0")&gt;2,INDIRECT($A$1&amp;X$1))))),"MC"))</f>
        <v>-</v>
      </c>
      <c r="Y117" s="7" t="str" cm="1">
        <f t="array" aca="1" ref="Y117" ca="1">IF($D117="NON","-",IFERROR(MEDIAN(IF(Données_nettoyées!$O$1:$O$500=$B117,IF(INDIRECT($A$1&amp;Y$1)&gt;0,IF(COUNTIFS(Données_nettoyées!$O$1:$O$500,$B117,INDIRECT($A$1&amp;Y$1),"&gt;0")&gt;2,INDIRECT($A$1&amp;Y$1))))),"MC"))</f>
        <v>-</v>
      </c>
      <c r="Z117" s="7" t="str" cm="1">
        <f t="array" aca="1" ref="Z117" ca="1">IF($D117="NON","-",IFERROR(MEDIAN(IF(Données_nettoyées!$O$1:$O$500=$B117,IF(INDIRECT($A$1&amp;Z$1)&gt;0,IF(COUNTIFS(Données_nettoyées!$O$1:$O$500,$B117,INDIRECT($A$1&amp;Z$1),"&gt;0")&gt;2,INDIRECT($A$1&amp;Z$1))))),"MC"))</f>
        <v>-</v>
      </c>
      <c r="AA117" s="7" t="str" cm="1">
        <f t="array" aca="1" ref="AA117" ca="1">IF($D117="NON","-",IFERROR(MEDIAN(IF(Données_nettoyées!$O$1:$O$500=$B117,IF(INDIRECT($A$1&amp;AA$1)&gt;0,IF(COUNTIFS(Données_nettoyées!$O$1:$O$500,$B117,INDIRECT($A$1&amp;AA$1),"&gt;0")&gt;2,INDIRECT($A$1&amp;AA$1))))),"MC"))</f>
        <v>-</v>
      </c>
      <c r="AB117" s="7" t="str" cm="1">
        <f t="array" aca="1" ref="AB117" ca="1">IF($D117="NON","-",IFERROR(MEDIAN(IF(Données_nettoyées!$O$1:$O$500=$B117,IF(INDIRECT($A$1&amp;AB$1)&gt;0,IF(COUNTIFS(Données_nettoyées!$O$1:$O$500,$B117,INDIRECT($A$1&amp;AB$1),"&gt;0")&gt;2,INDIRECT($A$1&amp;AB$1))))),"MC"))</f>
        <v>-</v>
      </c>
      <c r="AC117" s="7" t="str" cm="1">
        <f t="array" aca="1" ref="AC117" ca="1">IF($D117="NON","-",IFERROR(MEDIAN(IF(Données_nettoyées!$O$1:$O$500=$B117,IF(INDIRECT($A$1&amp;AC$1)&gt;0,IF(COUNTIFS(Données_nettoyées!$O$1:$O$500,$B117,INDIRECT($A$1&amp;AC$1),"&gt;0")&gt;2,INDIRECT($A$1&amp;AC$1))))),"MC"))</f>
        <v>-</v>
      </c>
      <c r="AD117" s="7" t="str" cm="1">
        <f t="array" aca="1" ref="AD117" ca="1">IF($D117="NON","-",IFERROR(MEDIAN(IF(Données_nettoyées!$O$1:$O$500=$B117,IF(INDIRECT($A$1&amp;AD$1)&gt;0,IF(COUNTIFS(Données_nettoyées!$O$1:$O$500,$B117,INDIRECT($A$1&amp;AD$1),"&gt;0")&gt;2,INDIRECT($A$1&amp;AD$1))))),"MC"))</f>
        <v>-</v>
      </c>
      <c r="AE117" s="7" t="str" cm="1">
        <f t="array" aca="1" ref="AE117" ca="1">IF($D117="NON","-",IFERROR(MEDIAN(IF(Données_nettoyées!$O$1:$O$500=$B117,IF(INDIRECT($A$1&amp;AE$1)&gt;0,IF(COUNTIFS(Données_nettoyées!$O$1:$O$500,$B117,INDIRECT($A$1&amp;AE$1),"&gt;0")&gt;2,INDIRECT($A$1&amp;AE$1))))),"MC"))</f>
        <v>-</v>
      </c>
      <c r="AF117" s="7" t="str" cm="1">
        <f t="array" aca="1" ref="AF117" ca="1">IF($D117="NON","-",IFERROR(MEDIAN(IF(Données_nettoyées!$O$1:$O$500=$B117,IF(INDIRECT($A$1&amp;AF$1)&gt;0,IF(COUNTIFS(Données_nettoyées!$O$1:$O$500,$B117,INDIRECT($A$1&amp;AF$1),"&gt;0")&gt;2,INDIRECT($A$1&amp;AF$1))))),"MC"))</f>
        <v>-</v>
      </c>
      <c r="AG117" s="7" t="str" cm="1">
        <f t="array" aca="1" ref="AG117" ca="1">IF($D117="NON","-",IFERROR(MEDIAN(IF(Données_nettoyées!$O$1:$O$500=$B117,IF(INDIRECT($A$1&amp;AG$1)&gt;0,IF(COUNTIFS(Données_nettoyées!$O$1:$O$500,$B117,INDIRECT($A$1&amp;AG$1),"&gt;0")&gt;2,INDIRECT($A$1&amp;AG$1))))),"MC"))</f>
        <v>-</v>
      </c>
      <c r="AI117" s="5">
        <f ca="1">COUNTIF(E117:AG117,"MC")+COUNTIF(E117:AG117,"-")</f>
        <v>29</v>
      </c>
    </row>
    <row r="118" spans="1:35" x14ac:dyDescent="0.35">
      <c r="A118" s="4" t="s">
        <v>108</v>
      </c>
      <c r="B118" s="4" t="s">
        <v>109</v>
      </c>
      <c r="C118" s="4" t="s">
        <v>66</v>
      </c>
      <c r="E118" s="7" t="str" cm="1">
        <f t="array" aca="1" ref="E118" ca="1">IF(ISERROR(ABS(E117)),"",IFERROR(MIN(IF(Données_nettoyées!$O$1:$O$500=$B118,IF(INDIRECT($A$1&amp;E$1)&gt;0,IF(COUNTIFS(Données_nettoyées!$O$1:$O$500,$B118,INDIRECT($A$1&amp;E$1),"&gt;0")&gt;2,INDIRECT($A$1&amp;E$1))))),"MC"))</f>
        <v/>
      </c>
      <c r="F118" s="7" t="str" cm="1">
        <f t="array" aca="1" ref="F118" ca="1">IF(ISERROR(ABS(F117)),"",IFERROR(MIN(IF(Données_nettoyées!$O$1:$O$500=$B118,IF(INDIRECT($A$1&amp;F$1)&gt;0,IF(COUNTIFS(Données_nettoyées!$O$1:$O$500,$B118,INDIRECT($A$1&amp;F$1),"&gt;0")&gt;2,INDIRECT($A$1&amp;F$1))))),"MC"))</f>
        <v/>
      </c>
      <c r="G118" s="7" t="str" cm="1">
        <f t="array" aca="1" ref="G118" ca="1">IF(ISERROR(ABS(G117)),"",IFERROR(MIN(IF(Données_nettoyées!$O$1:$O$500=$B118,IF(INDIRECT($A$1&amp;G$1)&gt;0,IF(COUNTIFS(Données_nettoyées!$O$1:$O$500,$B118,INDIRECT($A$1&amp;G$1),"&gt;0")&gt;2,INDIRECT($A$1&amp;G$1))))),"MC"))</f>
        <v/>
      </c>
      <c r="H118" s="7" t="str" cm="1">
        <f t="array" aca="1" ref="H118" ca="1">IF(ISERROR(ABS(H117)),"",IFERROR(MIN(IF(Données_nettoyées!$O$1:$O$500=$B118,IF(INDIRECT($A$1&amp;H$1)&gt;0,IF(COUNTIFS(Données_nettoyées!$O$1:$O$500,$B118,INDIRECT($A$1&amp;H$1),"&gt;0")&gt;2,INDIRECT($A$1&amp;H$1))))),"MC"))</f>
        <v/>
      </c>
      <c r="I118" s="7" t="str" cm="1">
        <f t="array" aca="1" ref="I118" ca="1">IF(ISERROR(ABS(I117)),"",IFERROR(MIN(IF(Données_nettoyées!$O$1:$O$500=$B118,IF(INDIRECT($A$1&amp;I$1)&gt;0,IF(COUNTIFS(Données_nettoyées!$O$1:$O$500,$B118,INDIRECT($A$1&amp;I$1),"&gt;0")&gt;2,INDIRECT($A$1&amp;I$1))))),"MC"))</f>
        <v/>
      </c>
      <c r="J118" s="7" t="str" cm="1">
        <f t="array" aca="1" ref="J118" ca="1">IF(ISERROR(ABS(J117)),"",IFERROR(MIN(IF(Données_nettoyées!$O$1:$O$500=$B118,IF(INDIRECT($A$1&amp;J$1)&gt;0,IF(COUNTIFS(Données_nettoyées!$O$1:$O$500,$B118,INDIRECT($A$1&amp;J$1),"&gt;0")&gt;2,INDIRECT($A$1&amp;J$1))))),"MC"))</f>
        <v/>
      </c>
      <c r="K118" s="7" t="str" cm="1">
        <f t="array" aca="1" ref="K118" ca="1">IF(ISERROR(ABS(K117)),"",IFERROR(MIN(IF(Données_nettoyées!$O$1:$O$500=$B118,IF(INDIRECT($A$1&amp;K$1)&gt;0,IF(COUNTIFS(Données_nettoyées!$O$1:$O$500,$B118,INDIRECT($A$1&amp;K$1),"&gt;0")&gt;2,INDIRECT($A$1&amp;K$1))))),"MC"))</f>
        <v/>
      </c>
      <c r="L118" s="7" t="str" cm="1">
        <f t="array" aca="1" ref="L118" ca="1">IF(ISERROR(ABS(L117)),"",IFERROR(MIN(IF(Données_nettoyées!$O$1:$O$500=$B118,IF(INDIRECT($A$1&amp;L$1)&gt;0,IF(COUNTIFS(Données_nettoyées!$O$1:$O$500,$B118,INDIRECT($A$1&amp;L$1),"&gt;0")&gt;2,INDIRECT($A$1&amp;L$1))))),"MC"))</f>
        <v/>
      </c>
      <c r="M118" s="7" t="str" cm="1">
        <f t="array" aca="1" ref="M118" ca="1">IF(ISERROR(ABS(M117)),"",IFERROR(MIN(IF(Données_nettoyées!$O$1:$O$500=$B118,IF(INDIRECT($A$1&amp;M$1)&gt;0,IF(COUNTIFS(Données_nettoyées!$O$1:$O$500,$B118,INDIRECT($A$1&amp;M$1),"&gt;0")&gt;2,INDIRECT($A$1&amp;M$1))))),"MC"))</f>
        <v/>
      </c>
      <c r="N118" s="7" t="str" cm="1">
        <f t="array" aca="1" ref="N118" ca="1">IF(ISERROR(ABS(N117)),"",IFERROR(MIN(IF(Données_nettoyées!$O$1:$O$500=$B118,IF(INDIRECT($A$1&amp;N$1)&gt;0,IF(COUNTIFS(Données_nettoyées!$O$1:$O$500,$B118,INDIRECT($A$1&amp;N$1),"&gt;0")&gt;2,INDIRECT($A$1&amp;N$1))))),"MC"))</f>
        <v/>
      </c>
      <c r="O118" s="7" t="str" cm="1">
        <f t="array" aca="1" ref="O118" ca="1">IF(ISERROR(ABS(O117)),"",IFERROR(MIN(IF(Données_nettoyées!$O$1:$O$500=$B118,IF(INDIRECT($A$1&amp;O$1)&gt;0,IF(COUNTIFS(Données_nettoyées!$O$1:$O$500,$B118,INDIRECT($A$1&amp;O$1),"&gt;0")&gt;2,INDIRECT($A$1&amp;O$1))))),"MC"))</f>
        <v/>
      </c>
      <c r="P118" s="7" t="str" cm="1">
        <f t="array" aca="1" ref="P118" ca="1">IF(ISERROR(ABS(P117)),"",IFERROR(MIN(IF(Données_nettoyées!$O$1:$O$500=$B118,IF(INDIRECT($A$1&amp;P$1)&gt;0,IF(COUNTIFS(Données_nettoyées!$O$1:$O$500,$B118,INDIRECT($A$1&amp;P$1),"&gt;0")&gt;2,INDIRECT($A$1&amp;P$1))))),"MC"))</f>
        <v/>
      </c>
      <c r="Q118" s="7" t="str" cm="1">
        <f t="array" aca="1" ref="Q118" ca="1">IF(ISERROR(ABS(Q117)),"",IFERROR(MIN(IF(Données_nettoyées!$O$1:$O$500=$B118,IF(INDIRECT($A$1&amp;Q$1)&gt;0,IF(COUNTIFS(Données_nettoyées!$O$1:$O$500,$B118,INDIRECT($A$1&amp;Q$1),"&gt;0")&gt;2,INDIRECT($A$1&amp;Q$1))))),"MC"))</f>
        <v/>
      </c>
      <c r="R118" s="7" t="str" cm="1">
        <f t="array" aca="1" ref="R118" ca="1">IF(ISERROR(ABS(R117)),"",IFERROR(MIN(IF(Données_nettoyées!$O$1:$O$500=$B118,IF(INDIRECT($A$1&amp;R$1)&gt;0,IF(COUNTIFS(Données_nettoyées!$O$1:$O$500,$B118,INDIRECT($A$1&amp;R$1),"&gt;0")&gt;2,INDIRECT($A$1&amp;R$1))))),"MC"))</f>
        <v/>
      </c>
      <c r="S118" s="7" t="str" cm="1">
        <f t="array" aca="1" ref="S118" ca="1">IF(ISERROR(ABS(S117)),"",IFERROR(MIN(IF(Données_nettoyées!$O$1:$O$500=$B118,IF(INDIRECT($A$1&amp;S$1)&gt;0,IF(COUNTIFS(Données_nettoyées!$O$1:$O$500,$B118,INDIRECT($A$1&amp;S$1),"&gt;0")&gt;2,INDIRECT($A$1&amp;S$1))))),"MC"))</f>
        <v/>
      </c>
      <c r="T118" s="7" t="str" cm="1">
        <f t="array" aca="1" ref="T118" ca="1">IF(ISERROR(ABS(T117)),"",IFERROR(MIN(IF(Données_nettoyées!$O$1:$O$500=$B118,IF(INDIRECT($A$1&amp;T$1)&gt;0,IF(COUNTIFS(Données_nettoyées!$O$1:$O$500,$B118,INDIRECT($A$1&amp;T$1),"&gt;0")&gt;2,INDIRECT($A$1&amp;T$1))))),"MC"))</f>
        <v/>
      </c>
      <c r="U118" s="7" t="str" cm="1">
        <f t="array" aca="1" ref="U118" ca="1">IF(ISERROR(ABS(U117)),"",IFERROR(MIN(IF(Données_nettoyées!$O$1:$O$500=$B118,IF(INDIRECT($A$1&amp;U$1)&gt;0,IF(COUNTIFS(Données_nettoyées!$O$1:$O$500,$B118,INDIRECT($A$1&amp;U$1),"&gt;0")&gt;2,INDIRECT($A$1&amp;U$1))))),"MC"))</f>
        <v/>
      </c>
      <c r="V118" s="7" t="str" cm="1">
        <f t="array" aca="1" ref="V118" ca="1">IF(ISERROR(ABS(V117)),"",IFERROR(MIN(IF(Données_nettoyées!$O$1:$O$500=$B118,IF(INDIRECT($A$1&amp;V$1)&gt;0,IF(COUNTIFS(Données_nettoyées!$O$1:$O$500,$B118,INDIRECT($A$1&amp;V$1),"&gt;0")&gt;2,INDIRECT($A$1&amp;V$1))))),"MC"))</f>
        <v/>
      </c>
      <c r="W118" s="7" t="str" cm="1">
        <f t="array" aca="1" ref="W118" ca="1">IF(ISERROR(ABS(W117)),"",IFERROR(MIN(IF(Données_nettoyées!$O$1:$O$500=$B118,IF(INDIRECT($A$1&amp;W$1)&gt;0,IF(COUNTIFS(Données_nettoyées!$O$1:$O$500,$B118,INDIRECT($A$1&amp;W$1),"&gt;0")&gt;2,INDIRECT($A$1&amp;W$1))))),"MC"))</f>
        <v/>
      </c>
      <c r="X118" s="7" t="str" cm="1">
        <f t="array" aca="1" ref="X118" ca="1">IF(ISERROR(ABS(X117)),"",IFERROR(MIN(IF(Données_nettoyées!$O$1:$O$500=$B118,IF(INDIRECT($A$1&amp;X$1)&gt;0,IF(COUNTIFS(Données_nettoyées!$O$1:$O$500,$B118,INDIRECT($A$1&amp;X$1),"&gt;0")&gt;2,INDIRECT($A$1&amp;X$1))))),"MC"))</f>
        <v/>
      </c>
      <c r="Y118" s="7" t="str" cm="1">
        <f t="array" aca="1" ref="Y118" ca="1">IF(ISERROR(ABS(Y117)),"",IFERROR(MIN(IF(Données_nettoyées!$O$1:$O$500=$B118,IF(INDIRECT($A$1&amp;Y$1)&gt;0,IF(COUNTIFS(Données_nettoyées!$O$1:$O$500,$B118,INDIRECT($A$1&amp;Y$1),"&gt;0")&gt;2,INDIRECT($A$1&amp;Y$1))))),"MC"))</f>
        <v/>
      </c>
      <c r="Z118" s="7" t="str" cm="1">
        <f t="array" aca="1" ref="Z118" ca="1">IF(ISERROR(ABS(Z117)),"",IFERROR(MIN(IF(Données_nettoyées!$O$1:$O$500=$B118,IF(INDIRECT($A$1&amp;Z$1)&gt;0,IF(COUNTIFS(Données_nettoyées!$O$1:$O$500,$B118,INDIRECT($A$1&amp;Z$1),"&gt;0")&gt;2,INDIRECT($A$1&amp;Z$1))))),"MC"))</f>
        <v/>
      </c>
      <c r="AA118" s="7" t="str" cm="1">
        <f t="array" aca="1" ref="AA118" ca="1">IF(ISERROR(ABS(AA117)),"",IFERROR(MIN(IF(Données_nettoyées!$O$1:$O$500=$B118,IF(INDIRECT($A$1&amp;AA$1)&gt;0,IF(COUNTIFS(Données_nettoyées!$O$1:$O$500,$B118,INDIRECT($A$1&amp;AA$1),"&gt;0")&gt;2,INDIRECT($A$1&amp;AA$1))))),"MC"))</f>
        <v/>
      </c>
      <c r="AB118" s="7" t="str" cm="1">
        <f t="array" aca="1" ref="AB118" ca="1">IF(ISERROR(ABS(AB117)),"",IFERROR(MIN(IF(Données_nettoyées!$O$1:$O$500=$B118,IF(INDIRECT($A$1&amp;AB$1)&gt;0,IF(COUNTIFS(Données_nettoyées!$O$1:$O$500,$B118,INDIRECT($A$1&amp;AB$1),"&gt;0")&gt;2,INDIRECT($A$1&amp;AB$1))))),"MC"))</f>
        <v/>
      </c>
      <c r="AC118" s="7" t="str" cm="1">
        <f t="array" aca="1" ref="AC118" ca="1">IF(ISERROR(ABS(AC117)),"",IFERROR(MIN(IF(Données_nettoyées!$O$1:$O$500=$B118,IF(INDIRECT($A$1&amp;AC$1)&gt;0,IF(COUNTIFS(Données_nettoyées!$O$1:$O$500,$B118,INDIRECT($A$1&amp;AC$1),"&gt;0")&gt;2,INDIRECT($A$1&amp;AC$1))))),"MC"))</f>
        <v/>
      </c>
      <c r="AD118" s="7" t="str" cm="1">
        <f t="array" aca="1" ref="AD118" ca="1">IF(ISERROR(ABS(AD117)),"",IFERROR(MIN(IF(Données_nettoyées!$O$1:$O$500=$B118,IF(INDIRECT($A$1&amp;AD$1)&gt;0,IF(COUNTIFS(Données_nettoyées!$O$1:$O$500,$B118,INDIRECT($A$1&amp;AD$1),"&gt;0")&gt;2,INDIRECT($A$1&amp;AD$1))))),"MC"))</f>
        <v/>
      </c>
      <c r="AE118" s="7" t="str" cm="1">
        <f t="array" aca="1" ref="AE118" ca="1">IF(ISERROR(ABS(AE117)),"",IFERROR(MIN(IF(Données_nettoyées!$O$1:$O$500=$B118,IF(INDIRECT($A$1&amp;AE$1)&gt;0,IF(COUNTIFS(Données_nettoyées!$O$1:$O$500,$B118,INDIRECT($A$1&amp;AE$1),"&gt;0")&gt;2,INDIRECT($A$1&amp;AE$1))))),"MC"))</f>
        <v/>
      </c>
      <c r="AF118" s="7" t="str" cm="1">
        <f t="array" aca="1" ref="AF118" ca="1">IF(ISERROR(ABS(AF117)),"",IFERROR(MIN(IF(Données_nettoyées!$O$1:$O$500=$B118,IF(INDIRECT($A$1&amp;AF$1)&gt;0,IF(COUNTIFS(Données_nettoyées!$O$1:$O$500,$B118,INDIRECT($A$1&amp;AF$1),"&gt;0")&gt;2,INDIRECT($A$1&amp;AF$1))))),"MC"))</f>
        <v/>
      </c>
      <c r="AG118" s="7" t="str" cm="1">
        <f t="array" aca="1" ref="AG118" ca="1">IF(ISERROR(ABS(AG117)),"",IFERROR(MIN(IF(Données_nettoyées!$O$1:$O$500=$B118,IF(INDIRECT($A$1&amp;AG$1)&gt;0,IF(COUNTIFS(Données_nettoyées!$O$1:$O$500,$B118,INDIRECT($A$1&amp;AG$1),"&gt;0")&gt;2,INDIRECT($A$1&amp;AG$1))))),"MC"))</f>
        <v/>
      </c>
    </row>
    <row r="119" spans="1:35" x14ac:dyDescent="0.35">
      <c r="A119" s="4" t="s">
        <v>108</v>
      </c>
      <c r="B119" s="4" t="s">
        <v>109</v>
      </c>
      <c r="C119" s="4" t="s">
        <v>68</v>
      </c>
      <c r="E119" s="7" t="str" cm="1">
        <f t="array" aca="1" ref="E119" ca="1">IF(ISERROR(ABS(E117)),"",IFERROR(MAX(IF(Données_nettoyées!$O$1:$O$500=$B119,IF(INDIRECT($A$1&amp;E$1)&gt;0,IF(COUNTIFS(Données_nettoyées!$O$1:$O$500,$B119,INDIRECT($A$1&amp;E$1),"&gt;0")&gt;2,INDIRECT($A$1&amp;E$1))))),"MC"))</f>
        <v/>
      </c>
      <c r="F119" s="7" t="str" cm="1">
        <f t="array" aca="1" ref="F119" ca="1">IF(ISERROR(ABS(F117)),"",IFERROR(MAX(IF(Données_nettoyées!$O$1:$O$500=$B119,IF(INDIRECT($A$1&amp;F$1)&gt;0,IF(COUNTIFS(Données_nettoyées!$O$1:$O$500,$B119,INDIRECT($A$1&amp;F$1),"&gt;0")&gt;2,INDIRECT($A$1&amp;F$1))))),"MC"))</f>
        <v/>
      </c>
      <c r="G119" s="7" t="str" cm="1">
        <f t="array" aca="1" ref="G119" ca="1">IF(ISERROR(ABS(G117)),"",IFERROR(MAX(IF(Données_nettoyées!$O$1:$O$500=$B119,IF(INDIRECT($A$1&amp;G$1)&gt;0,IF(COUNTIFS(Données_nettoyées!$O$1:$O$500,$B119,INDIRECT($A$1&amp;G$1),"&gt;0")&gt;2,INDIRECT($A$1&amp;G$1))))),"MC"))</f>
        <v/>
      </c>
      <c r="H119" s="7" t="str" cm="1">
        <f t="array" aca="1" ref="H119" ca="1">IF(ISERROR(ABS(H117)),"",IFERROR(MAX(IF(Données_nettoyées!$O$1:$O$500=$B119,IF(INDIRECT($A$1&amp;H$1)&gt;0,IF(COUNTIFS(Données_nettoyées!$O$1:$O$500,$B119,INDIRECT($A$1&amp;H$1),"&gt;0")&gt;2,INDIRECT($A$1&amp;H$1))))),"MC"))</f>
        <v/>
      </c>
      <c r="I119" s="7" t="str" cm="1">
        <f t="array" aca="1" ref="I119" ca="1">IF(ISERROR(ABS(I117)),"",IFERROR(MAX(IF(Données_nettoyées!$O$1:$O$500=$B119,IF(INDIRECT($A$1&amp;I$1)&gt;0,IF(COUNTIFS(Données_nettoyées!$O$1:$O$500,$B119,INDIRECT($A$1&amp;I$1),"&gt;0")&gt;2,INDIRECT($A$1&amp;I$1))))),"MC"))</f>
        <v/>
      </c>
      <c r="J119" s="7" t="str" cm="1">
        <f t="array" aca="1" ref="J119" ca="1">IF(ISERROR(ABS(J117)),"",IFERROR(MAX(IF(Données_nettoyées!$O$1:$O$500=$B119,IF(INDIRECT($A$1&amp;J$1)&gt;0,IF(COUNTIFS(Données_nettoyées!$O$1:$O$500,$B119,INDIRECT($A$1&amp;J$1),"&gt;0")&gt;2,INDIRECT($A$1&amp;J$1))))),"MC"))</f>
        <v/>
      </c>
      <c r="K119" s="7" t="str" cm="1">
        <f t="array" aca="1" ref="K119" ca="1">IF(ISERROR(ABS(K117)),"",IFERROR(MAX(IF(Données_nettoyées!$O$1:$O$500=$B119,IF(INDIRECT($A$1&amp;K$1)&gt;0,IF(COUNTIFS(Données_nettoyées!$O$1:$O$500,$B119,INDIRECT($A$1&amp;K$1),"&gt;0")&gt;2,INDIRECT($A$1&amp;K$1))))),"MC"))</f>
        <v/>
      </c>
      <c r="L119" s="7" t="str" cm="1">
        <f t="array" aca="1" ref="L119" ca="1">IF(ISERROR(ABS(L117)),"",IFERROR(MAX(IF(Données_nettoyées!$O$1:$O$500=$B119,IF(INDIRECT($A$1&amp;L$1)&gt;0,IF(COUNTIFS(Données_nettoyées!$O$1:$O$500,$B119,INDIRECT($A$1&amp;L$1),"&gt;0")&gt;2,INDIRECT($A$1&amp;L$1))))),"MC"))</f>
        <v/>
      </c>
      <c r="M119" s="7" t="str" cm="1">
        <f t="array" aca="1" ref="M119" ca="1">IF(ISERROR(ABS(M117)),"",IFERROR(MAX(IF(Données_nettoyées!$O$1:$O$500=$B119,IF(INDIRECT($A$1&amp;M$1)&gt;0,IF(COUNTIFS(Données_nettoyées!$O$1:$O$500,$B119,INDIRECT($A$1&amp;M$1),"&gt;0")&gt;2,INDIRECT($A$1&amp;M$1))))),"MC"))</f>
        <v/>
      </c>
      <c r="N119" s="7" t="str" cm="1">
        <f t="array" aca="1" ref="N119" ca="1">IF(ISERROR(ABS(N117)),"",IFERROR(MAX(IF(Données_nettoyées!$O$1:$O$500=$B119,IF(INDIRECT($A$1&amp;N$1)&gt;0,IF(COUNTIFS(Données_nettoyées!$O$1:$O$500,$B119,INDIRECT($A$1&amp;N$1),"&gt;0")&gt;2,INDIRECT($A$1&amp;N$1))))),"MC"))</f>
        <v/>
      </c>
      <c r="O119" s="7" t="str" cm="1">
        <f t="array" aca="1" ref="O119" ca="1">IF(ISERROR(ABS(O117)),"",IFERROR(MAX(IF(Données_nettoyées!$O$1:$O$500=$B119,IF(INDIRECT($A$1&amp;O$1)&gt;0,IF(COUNTIFS(Données_nettoyées!$O$1:$O$500,$B119,INDIRECT($A$1&amp;O$1),"&gt;0")&gt;2,INDIRECT($A$1&amp;O$1))))),"MC"))</f>
        <v/>
      </c>
      <c r="P119" s="7" t="str" cm="1">
        <f t="array" aca="1" ref="P119" ca="1">IF(ISERROR(ABS(P117)),"",IFERROR(MAX(IF(Données_nettoyées!$O$1:$O$500=$B119,IF(INDIRECT($A$1&amp;P$1)&gt;0,IF(COUNTIFS(Données_nettoyées!$O$1:$O$500,$B119,INDIRECT($A$1&amp;P$1),"&gt;0")&gt;2,INDIRECT($A$1&amp;P$1))))),"MC"))</f>
        <v/>
      </c>
      <c r="Q119" s="7" t="str" cm="1">
        <f t="array" aca="1" ref="Q119" ca="1">IF(ISERROR(ABS(Q117)),"",IFERROR(MAX(IF(Données_nettoyées!$O$1:$O$500=$B119,IF(INDIRECT($A$1&amp;Q$1)&gt;0,IF(COUNTIFS(Données_nettoyées!$O$1:$O$500,$B119,INDIRECT($A$1&amp;Q$1),"&gt;0")&gt;2,INDIRECT($A$1&amp;Q$1))))),"MC"))</f>
        <v/>
      </c>
      <c r="R119" s="7" t="str" cm="1">
        <f t="array" aca="1" ref="R119" ca="1">IF(ISERROR(ABS(R117)),"",IFERROR(MAX(IF(Données_nettoyées!$O$1:$O$500=$B119,IF(INDIRECT($A$1&amp;R$1)&gt;0,IF(COUNTIFS(Données_nettoyées!$O$1:$O$500,$B119,INDIRECT($A$1&amp;R$1),"&gt;0")&gt;2,INDIRECT($A$1&amp;R$1))))),"MC"))</f>
        <v/>
      </c>
      <c r="S119" s="7" t="str" cm="1">
        <f t="array" aca="1" ref="S119" ca="1">IF(ISERROR(ABS(S117)),"",IFERROR(MAX(IF(Données_nettoyées!$O$1:$O$500=$B119,IF(INDIRECT($A$1&amp;S$1)&gt;0,IF(COUNTIFS(Données_nettoyées!$O$1:$O$500,$B119,INDIRECT($A$1&amp;S$1),"&gt;0")&gt;2,INDIRECT($A$1&amp;S$1))))),"MC"))</f>
        <v/>
      </c>
      <c r="T119" s="7" t="str" cm="1">
        <f t="array" aca="1" ref="T119" ca="1">IF(ISERROR(ABS(T117)),"",IFERROR(MAX(IF(Données_nettoyées!$O$1:$O$500=$B119,IF(INDIRECT($A$1&amp;T$1)&gt;0,IF(COUNTIFS(Données_nettoyées!$O$1:$O$500,$B119,INDIRECT($A$1&amp;T$1),"&gt;0")&gt;2,INDIRECT($A$1&amp;T$1))))),"MC"))</f>
        <v/>
      </c>
      <c r="U119" s="7" t="str" cm="1">
        <f t="array" aca="1" ref="U119" ca="1">IF(ISERROR(ABS(U117)),"",IFERROR(MAX(IF(Données_nettoyées!$O$1:$O$500=$B119,IF(INDIRECT($A$1&amp;U$1)&gt;0,IF(COUNTIFS(Données_nettoyées!$O$1:$O$500,$B119,INDIRECT($A$1&amp;U$1),"&gt;0")&gt;2,INDIRECT($A$1&amp;U$1))))),"MC"))</f>
        <v/>
      </c>
      <c r="V119" s="7" t="str" cm="1">
        <f t="array" aca="1" ref="V119" ca="1">IF(ISERROR(ABS(V117)),"",IFERROR(MAX(IF(Données_nettoyées!$O$1:$O$500=$B119,IF(INDIRECT($A$1&amp;V$1)&gt;0,IF(COUNTIFS(Données_nettoyées!$O$1:$O$500,$B119,INDIRECT($A$1&amp;V$1),"&gt;0")&gt;2,INDIRECT($A$1&amp;V$1))))),"MC"))</f>
        <v/>
      </c>
      <c r="W119" s="7" t="str" cm="1">
        <f t="array" aca="1" ref="W119" ca="1">IF(ISERROR(ABS(W117)),"",IFERROR(MAX(IF(Données_nettoyées!$O$1:$O$500=$B119,IF(INDIRECT($A$1&amp;W$1)&gt;0,IF(COUNTIFS(Données_nettoyées!$O$1:$O$500,$B119,INDIRECT($A$1&amp;W$1),"&gt;0")&gt;2,INDIRECT($A$1&amp;W$1))))),"MC"))</f>
        <v/>
      </c>
      <c r="X119" s="7" t="str" cm="1">
        <f t="array" aca="1" ref="X119" ca="1">IF(ISERROR(ABS(X117)),"",IFERROR(MAX(IF(Données_nettoyées!$O$1:$O$500=$B119,IF(INDIRECT($A$1&amp;X$1)&gt;0,IF(COUNTIFS(Données_nettoyées!$O$1:$O$500,$B119,INDIRECT($A$1&amp;X$1),"&gt;0")&gt;2,INDIRECT($A$1&amp;X$1))))),"MC"))</f>
        <v/>
      </c>
      <c r="Y119" s="7" t="str" cm="1">
        <f t="array" aca="1" ref="Y119" ca="1">IF(ISERROR(ABS(Y117)),"",IFERROR(MAX(IF(Données_nettoyées!$O$1:$O$500=$B119,IF(INDIRECT($A$1&amp;Y$1)&gt;0,IF(COUNTIFS(Données_nettoyées!$O$1:$O$500,$B119,INDIRECT($A$1&amp;Y$1),"&gt;0")&gt;2,INDIRECT($A$1&amp;Y$1))))),"MC"))</f>
        <v/>
      </c>
      <c r="Z119" s="7" t="str" cm="1">
        <f t="array" aca="1" ref="Z119" ca="1">IF(ISERROR(ABS(Z117)),"",IFERROR(MAX(IF(Données_nettoyées!$O$1:$O$500=$B119,IF(INDIRECT($A$1&amp;Z$1)&gt;0,IF(COUNTIFS(Données_nettoyées!$O$1:$O$500,$B119,INDIRECT($A$1&amp;Z$1),"&gt;0")&gt;2,INDIRECT($A$1&amp;Z$1))))),"MC"))</f>
        <v/>
      </c>
      <c r="AA119" s="7" t="str" cm="1">
        <f t="array" aca="1" ref="AA119" ca="1">IF(ISERROR(ABS(AA117)),"",IFERROR(MAX(IF(Données_nettoyées!$O$1:$O$500=$B119,IF(INDIRECT($A$1&amp;AA$1)&gt;0,IF(COUNTIFS(Données_nettoyées!$O$1:$O$500,$B119,INDIRECT($A$1&amp;AA$1),"&gt;0")&gt;2,INDIRECT($A$1&amp;AA$1))))),"MC"))</f>
        <v/>
      </c>
      <c r="AB119" s="7" t="str" cm="1">
        <f t="array" aca="1" ref="AB119" ca="1">IF(ISERROR(ABS(AB117)),"",IFERROR(MAX(IF(Données_nettoyées!$O$1:$O$500=$B119,IF(INDIRECT($A$1&amp;AB$1)&gt;0,IF(COUNTIFS(Données_nettoyées!$O$1:$O$500,$B119,INDIRECT($A$1&amp;AB$1),"&gt;0")&gt;2,INDIRECT($A$1&amp;AB$1))))),"MC"))</f>
        <v/>
      </c>
      <c r="AC119" s="7" t="str" cm="1">
        <f t="array" aca="1" ref="AC119" ca="1">IF(ISERROR(ABS(AC117)),"",IFERROR(MAX(IF(Données_nettoyées!$O$1:$O$500=$B119,IF(INDIRECT($A$1&amp;AC$1)&gt;0,IF(COUNTIFS(Données_nettoyées!$O$1:$O$500,$B119,INDIRECT($A$1&amp;AC$1),"&gt;0")&gt;2,INDIRECT($A$1&amp;AC$1))))),"MC"))</f>
        <v/>
      </c>
      <c r="AD119" s="7" t="str" cm="1">
        <f t="array" aca="1" ref="AD119" ca="1">IF(ISERROR(ABS(AD117)),"",IFERROR(MAX(IF(Données_nettoyées!$O$1:$O$500=$B119,IF(INDIRECT($A$1&amp;AD$1)&gt;0,IF(COUNTIFS(Données_nettoyées!$O$1:$O$500,$B119,INDIRECT($A$1&amp;AD$1),"&gt;0")&gt;2,INDIRECT($A$1&amp;AD$1))))),"MC"))</f>
        <v/>
      </c>
      <c r="AE119" s="7" t="str" cm="1">
        <f t="array" aca="1" ref="AE119" ca="1">IF(ISERROR(ABS(AE117)),"",IFERROR(MAX(IF(Données_nettoyées!$O$1:$O$500=$B119,IF(INDIRECT($A$1&amp;AE$1)&gt;0,IF(COUNTIFS(Données_nettoyées!$O$1:$O$500,$B119,INDIRECT($A$1&amp;AE$1),"&gt;0")&gt;2,INDIRECT($A$1&amp;AE$1))))),"MC"))</f>
        <v/>
      </c>
      <c r="AF119" s="7" t="str" cm="1">
        <f t="array" aca="1" ref="AF119" ca="1">IF(ISERROR(ABS(AF117)),"",IFERROR(MAX(IF(Données_nettoyées!$O$1:$O$500=$B119,IF(INDIRECT($A$1&amp;AF$1)&gt;0,IF(COUNTIFS(Données_nettoyées!$O$1:$O$500,$B119,INDIRECT($A$1&amp;AF$1),"&gt;0")&gt;2,INDIRECT($A$1&amp;AF$1))))),"MC"))</f>
        <v/>
      </c>
      <c r="AG119" s="7" t="str" cm="1">
        <f t="array" aca="1" ref="AG119" ca="1">IF(ISERROR(ABS(AG117)),"",IFERROR(MAX(IF(Données_nettoyées!$O$1:$O$500=$B119,IF(INDIRECT($A$1&amp;AG$1)&gt;0,IF(COUNTIFS(Données_nettoyées!$O$1:$O$500,$B119,INDIRECT($A$1&amp;AG$1),"&gt;0")&gt;2,INDIRECT($A$1&amp;AG$1))))),"MC"))</f>
        <v/>
      </c>
    </row>
    <row r="120" spans="1:35" x14ac:dyDescent="0.35">
      <c r="C120" s="38" t="s">
        <v>145</v>
      </c>
      <c r="E120" s="7" t="str">
        <f t="shared" ref="E120:AG120" ca="1" si="18">IFERROR(IF((E119-E118)/E118&gt;=40%,"!!",""),"")</f>
        <v/>
      </c>
      <c r="F120" s="7" t="str">
        <f t="shared" ca="1" si="18"/>
        <v/>
      </c>
      <c r="G120" s="7" t="str">
        <f t="shared" ca="1" si="18"/>
        <v/>
      </c>
      <c r="H120" s="7" t="str">
        <f t="shared" ca="1" si="18"/>
        <v/>
      </c>
      <c r="I120" s="7" t="str">
        <f t="shared" ca="1" si="18"/>
        <v/>
      </c>
      <c r="J120" s="7" t="str">
        <f t="shared" ca="1" si="18"/>
        <v/>
      </c>
      <c r="K120" s="7" t="str">
        <f t="shared" ca="1" si="18"/>
        <v/>
      </c>
      <c r="L120" s="7" t="str">
        <f t="shared" ca="1" si="18"/>
        <v/>
      </c>
      <c r="M120" s="7" t="str">
        <f t="shared" ca="1" si="18"/>
        <v/>
      </c>
      <c r="N120" s="7" t="str">
        <f t="shared" ca="1" si="18"/>
        <v/>
      </c>
      <c r="O120" s="7" t="str">
        <f t="shared" ca="1" si="18"/>
        <v/>
      </c>
      <c r="P120" s="7" t="str">
        <f t="shared" ca="1" si="18"/>
        <v/>
      </c>
      <c r="Q120" s="7" t="str">
        <f t="shared" ca="1" si="18"/>
        <v/>
      </c>
      <c r="R120" s="7" t="str">
        <f t="shared" ca="1" si="18"/>
        <v/>
      </c>
      <c r="S120" s="7" t="str">
        <f t="shared" ca="1" si="18"/>
        <v/>
      </c>
      <c r="T120" s="7" t="str">
        <f t="shared" ca="1" si="18"/>
        <v/>
      </c>
      <c r="U120" s="7" t="str">
        <f t="shared" ca="1" si="18"/>
        <v/>
      </c>
      <c r="V120" s="7" t="str">
        <f t="shared" ca="1" si="18"/>
        <v/>
      </c>
      <c r="W120" s="7" t="str">
        <f t="shared" ca="1" si="18"/>
        <v/>
      </c>
      <c r="X120" s="7" t="str">
        <f t="shared" ca="1" si="18"/>
        <v/>
      </c>
      <c r="Y120" s="7" t="str">
        <f t="shared" ca="1" si="18"/>
        <v/>
      </c>
      <c r="Z120" s="7" t="str">
        <f t="shared" ca="1" si="18"/>
        <v/>
      </c>
      <c r="AA120" s="7" t="str">
        <f t="shared" ca="1" si="18"/>
        <v/>
      </c>
      <c r="AB120" s="7" t="str">
        <f t="shared" ca="1" si="18"/>
        <v/>
      </c>
      <c r="AC120" s="7" t="str">
        <f t="shared" ca="1" si="18"/>
        <v/>
      </c>
      <c r="AD120" s="7" t="str">
        <f t="shared" ca="1" si="18"/>
        <v/>
      </c>
      <c r="AE120" s="7" t="str">
        <f t="shared" ca="1" si="18"/>
        <v/>
      </c>
      <c r="AF120" s="7" t="str">
        <f t="shared" ca="1" si="18"/>
        <v/>
      </c>
      <c r="AG120" s="7" t="str">
        <f t="shared" ca="1" si="18"/>
        <v/>
      </c>
    </row>
    <row r="122" spans="1:35" x14ac:dyDescent="0.35">
      <c r="C122" s="4" t="s">
        <v>3432</v>
      </c>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row>
    <row r="123" spans="1:35" x14ac:dyDescent="0.35">
      <c r="A123" s="4" t="s">
        <v>2371</v>
      </c>
      <c r="B123" s="4" t="s">
        <v>2412</v>
      </c>
      <c r="C123" s="4" t="s">
        <v>31</v>
      </c>
      <c r="D123" s="6" t="str">
        <f>IF(COUNTIF(Données_nettoyées!$O$1:$O$500,$B123)&gt;0,"OUI","NON")</f>
        <v>OUI</v>
      </c>
      <c r="E123" s="7" cm="1">
        <f t="array" aca="1" ref="E123" ca="1">IF($D123="NON","-",IFERROR(MEDIAN(IF(Données_nettoyées!$O$1:$O$500=$B123,IF(INDIRECT($A$1&amp;E$1)&gt;0,IF(COUNTIFS(Données_nettoyées!$O$1:$O$500,$B123,INDIRECT($A$1&amp;E$1),"&gt;0")&gt;2,INDIRECT($A$1&amp;E$1))))),"MC"))</f>
        <v>1250</v>
      </c>
      <c r="F123" s="7" cm="1">
        <f t="array" aca="1" ref="F123" ca="1">IF($D123="NON","-",IFERROR(MEDIAN(IF(Données_nettoyées!$O$1:$O$500=$B123,IF(INDIRECT($A$1&amp;F$1)&gt;0,IF(COUNTIFS(Données_nettoyées!$O$1:$O$500,$B123,INDIRECT($A$1&amp;F$1),"&gt;0")&gt;2,INDIRECT($A$1&amp;F$1))))),"MC"))</f>
        <v>2000</v>
      </c>
      <c r="G123" s="7" t="str" cm="1">
        <f t="array" aca="1" ref="G123" ca="1">IF($D123="NON","-",IFERROR(MEDIAN(IF(Données_nettoyées!$O$1:$O$500=$B123,IF(INDIRECT($A$1&amp;G$1)&gt;0,IF(COUNTIFS(Données_nettoyées!$O$1:$O$500,$B123,INDIRECT($A$1&amp;G$1),"&gt;0")&gt;2,INDIRECT($A$1&amp;G$1))))),"MC"))</f>
        <v>MC</v>
      </c>
      <c r="H123" s="7" cm="1">
        <f t="array" aca="1" ref="H123" ca="1">IF($D123="NON","-",IFERROR(MEDIAN(IF(Données_nettoyées!$O$1:$O$500=$B123,IF(INDIRECT($A$1&amp;H$1)&gt;0,IF(COUNTIFS(Données_nettoyées!$O$1:$O$500,$B123,INDIRECT($A$1&amp;H$1),"&gt;0")&gt;2,INDIRECT($A$1&amp;H$1))))),"MC"))</f>
        <v>450</v>
      </c>
      <c r="I123" s="7" cm="1">
        <f t="array" aca="1" ref="I123" ca="1">IF($D123="NON","-",IFERROR(MEDIAN(IF(Données_nettoyées!$O$1:$O$500=$B123,IF(INDIRECT($A$1&amp;I$1)&gt;0,IF(COUNTIFS(Données_nettoyées!$O$1:$O$500,$B123,INDIRECT($A$1&amp;I$1),"&gt;0")&gt;2,INDIRECT($A$1&amp;I$1))))),"MC"))</f>
        <v>300</v>
      </c>
      <c r="J123" s="7" cm="1">
        <f t="array" aca="1" ref="J123" ca="1">IF($D123="NON","-",IFERROR(MEDIAN(IF(Données_nettoyées!$O$1:$O$500=$B123,IF(INDIRECT($A$1&amp;J$1)&gt;0,IF(COUNTIFS(Données_nettoyées!$O$1:$O$500,$B123,INDIRECT($A$1&amp;J$1),"&gt;0")&gt;2,INDIRECT($A$1&amp;J$1))))),"MC"))</f>
        <v>3500</v>
      </c>
      <c r="K123" s="7" cm="1">
        <f t="array" aca="1" ref="K123" ca="1">IF($D123="NON","-",IFERROR(MEDIAN(IF(Données_nettoyées!$O$1:$O$500=$B123,IF(INDIRECT($A$1&amp;K$1)&gt;0,IF(COUNTIFS(Données_nettoyées!$O$1:$O$500,$B123,INDIRECT($A$1&amp;K$1),"&gt;0")&gt;2,INDIRECT($A$1&amp;K$1))))),"MC"))</f>
        <v>7000</v>
      </c>
      <c r="L123" s="7" cm="1">
        <f t="array" aca="1" ref="L123" ca="1">IF($D123="NON","-",IFERROR(MEDIAN(IF(Données_nettoyées!$O$1:$O$500=$B123,IF(INDIRECT($A$1&amp;L$1)&gt;0,IF(COUNTIFS(Données_nettoyées!$O$1:$O$500,$B123,INDIRECT($A$1&amp;L$1),"&gt;0")&gt;2,INDIRECT($A$1&amp;L$1))))),"MC"))</f>
        <v>1000</v>
      </c>
      <c r="M123" s="7" cm="1">
        <f t="array" aca="1" ref="M123" ca="1">IF($D123="NON","-",IFERROR(MEDIAN(IF(Données_nettoyées!$O$1:$O$500=$B123,IF(INDIRECT($A$1&amp;M$1)&gt;0,IF(COUNTIFS(Données_nettoyées!$O$1:$O$500,$B123,INDIRECT($A$1&amp;M$1),"&gt;0")&gt;2,INDIRECT($A$1&amp;M$1))))),"MC"))</f>
        <v>500</v>
      </c>
      <c r="N123" s="7" cm="1">
        <f t="array" aca="1" ref="N123" ca="1">IF($D123="NON","-",IFERROR(MEDIAN(IF(Données_nettoyées!$O$1:$O$500=$B123,IF(INDIRECT($A$1&amp;N$1)&gt;0,IF(COUNTIFS(Données_nettoyées!$O$1:$O$500,$B123,INDIRECT($A$1&amp;N$1),"&gt;0")&gt;2,INDIRECT($A$1&amp;N$1))))),"MC"))</f>
        <v>8500</v>
      </c>
      <c r="O123" s="7" cm="1">
        <f t="array" aca="1" ref="O123" ca="1">IF($D123="NON","-",IFERROR(MEDIAN(IF(Données_nettoyées!$O$1:$O$500=$B123,IF(INDIRECT($A$1&amp;O$1)&gt;0,IF(COUNTIFS(Données_nettoyées!$O$1:$O$500,$B123,INDIRECT($A$1&amp;O$1),"&gt;0")&gt;2,INDIRECT($A$1&amp;O$1))))),"MC"))</f>
        <v>50</v>
      </c>
      <c r="P123" s="7" t="str" cm="1">
        <f t="array" aca="1" ref="P123" ca="1">IF($D123="NON","-",IFERROR(MEDIAN(IF(Données_nettoyées!$O$1:$O$500=$B123,IF(INDIRECT($A$1&amp;P$1)&gt;0,IF(COUNTIFS(Données_nettoyées!$O$1:$O$500,$B123,INDIRECT($A$1&amp;P$1),"&gt;0")&gt;2,INDIRECT($A$1&amp;P$1))))),"MC"))</f>
        <v>MC</v>
      </c>
      <c r="Q123" s="7" cm="1">
        <f t="array" aca="1" ref="Q123" ca="1">IF($D123="NON","-",IFERROR(MEDIAN(IF(Données_nettoyées!$O$1:$O$500=$B123,IF(INDIRECT($A$1&amp;Q$1)&gt;0,IF(COUNTIFS(Données_nettoyées!$O$1:$O$500,$B123,INDIRECT($A$1&amp;Q$1),"&gt;0")&gt;2,INDIRECT($A$1&amp;Q$1))))),"MC"))</f>
        <v>29500</v>
      </c>
      <c r="R123" s="7" cm="1">
        <f t="array" aca="1" ref="R123" ca="1">IF($D123="NON","-",IFERROR(MEDIAN(IF(Données_nettoyées!$O$1:$O$500=$B123,IF(INDIRECT($A$1&amp;R$1)&gt;0,IF(COUNTIFS(Données_nettoyées!$O$1:$O$500,$B123,INDIRECT($A$1&amp;R$1),"&gt;0")&gt;2,INDIRECT($A$1&amp;R$1))))),"MC"))</f>
        <v>39000</v>
      </c>
      <c r="S123" s="7" cm="1">
        <f t="array" aca="1" ref="S123" ca="1">IF($D123="NON","-",IFERROR(MEDIAN(IF(Données_nettoyées!$O$1:$O$500=$B123,IF(INDIRECT($A$1&amp;S$1)&gt;0,IF(COUNTIFS(Données_nettoyées!$O$1:$O$500,$B123,INDIRECT($A$1&amp;S$1),"&gt;0")&gt;2,INDIRECT($A$1&amp;S$1))))),"MC"))</f>
        <v>5000</v>
      </c>
      <c r="T123" s="7" cm="1">
        <f t="array" aca="1" ref="T123" ca="1">IF($D123="NON","-",IFERROR(MEDIAN(IF(Données_nettoyées!$O$1:$O$500=$B123,IF(INDIRECT($A$1&amp;T$1)&gt;0,IF(COUNTIFS(Données_nettoyées!$O$1:$O$500,$B123,INDIRECT($A$1&amp;T$1),"&gt;0")&gt;2,INDIRECT($A$1&amp;T$1))))),"MC"))</f>
        <v>4600</v>
      </c>
      <c r="U123" s="7" cm="1">
        <f t="array" aca="1" ref="U123" ca="1">IF($D123="NON","-",IFERROR(MEDIAN(IF(Données_nettoyées!$O$1:$O$500=$B123,IF(INDIRECT($A$1&amp;U$1)&gt;0,IF(COUNTIFS(Données_nettoyées!$O$1:$O$500,$B123,INDIRECT($A$1&amp;U$1),"&gt;0")&gt;2,INDIRECT($A$1&amp;U$1))))),"MC"))</f>
        <v>600</v>
      </c>
      <c r="V123" s="7" cm="1">
        <f t="array" aca="1" ref="V123" ca="1">IF($D123="NON","-",IFERROR(MEDIAN(IF(Données_nettoyées!$O$1:$O$500=$B123,IF(INDIRECT($A$1&amp;V$1)&gt;0,IF(COUNTIFS(Données_nettoyées!$O$1:$O$500,$B123,INDIRECT($A$1&amp;V$1),"&gt;0")&gt;2,INDIRECT($A$1&amp;V$1))))),"MC"))</f>
        <v>200</v>
      </c>
      <c r="W123" s="7" cm="1">
        <f t="array" aca="1" ref="W123" ca="1">IF($D123="NON","-",IFERROR(MEDIAN(IF(Données_nettoyées!$O$1:$O$500=$B123,IF(INDIRECT($A$1&amp;W$1)&gt;0,IF(COUNTIFS(Données_nettoyées!$O$1:$O$500,$B123,INDIRECT($A$1&amp;W$1),"&gt;0")&gt;2,INDIRECT($A$1&amp;W$1))))),"MC"))</f>
        <v>400</v>
      </c>
      <c r="X123" s="7" cm="1">
        <f t="array" aca="1" ref="X123" ca="1">IF($D123="NON","-",IFERROR(MEDIAN(IF(Données_nettoyées!$O$1:$O$500=$B123,IF(INDIRECT($A$1&amp;X$1)&gt;0,IF(COUNTIFS(Données_nettoyées!$O$1:$O$500,$B123,INDIRECT($A$1&amp;X$1),"&gt;0")&gt;2,INDIRECT($A$1&amp;X$1))))),"MC"))</f>
        <v>550</v>
      </c>
      <c r="Y123" s="7" cm="1">
        <f t="array" aca="1" ref="Y123" ca="1">IF($D123="NON","-",IFERROR(MEDIAN(IF(Données_nettoyées!$O$1:$O$500=$B123,IF(INDIRECT($A$1&amp;Y$1)&gt;0,IF(COUNTIFS(Données_nettoyées!$O$1:$O$500,$B123,INDIRECT($A$1&amp;Y$1),"&gt;0")&gt;2,INDIRECT($A$1&amp;Y$1))))),"MC"))</f>
        <v>875</v>
      </c>
      <c r="Z123" s="7" cm="1">
        <f t="array" aca="1" ref="Z123" ca="1">IF($D123="NON","-",IFERROR(MEDIAN(IF(Données_nettoyées!$O$1:$O$500=$B123,IF(INDIRECT($A$1&amp;Z$1)&gt;0,IF(COUNTIFS(Données_nettoyées!$O$1:$O$500,$B123,INDIRECT($A$1&amp;Z$1),"&gt;0")&gt;2,INDIRECT($A$1&amp;Z$1))))),"MC"))</f>
        <v>2000</v>
      </c>
      <c r="AA123" s="7" cm="1">
        <f t="array" aca="1" ref="AA123" ca="1">IF($D123="NON","-",IFERROR(MEDIAN(IF(Données_nettoyées!$O$1:$O$500=$B123,IF(INDIRECT($A$1&amp;AA$1)&gt;0,IF(COUNTIFS(Données_nettoyées!$O$1:$O$500,$B123,INDIRECT($A$1&amp;AA$1),"&gt;0")&gt;2,INDIRECT($A$1&amp;AA$1))))),"MC"))</f>
        <v>3000</v>
      </c>
      <c r="AB123" s="7" cm="1">
        <f t="array" aca="1" ref="AB123" ca="1">IF($D123="NON","-",IFERROR(MEDIAN(IF(Données_nettoyées!$O$1:$O$500=$B123,IF(INDIRECT($A$1&amp;AB$1)&gt;0,IF(COUNTIFS(Données_nettoyées!$O$1:$O$500,$B123,INDIRECT($A$1&amp;AB$1),"&gt;0")&gt;2,INDIRECT($A$1&amp;AB$1))))),"MC"))</f>
        <v>2000</v>
      </c>
      <c r="AC123" s="7" cm="1">
        <f t="array" aca="1" ref="AC123" ca="1">IF($D123="NON","-",IFERROR(MEDIAN(IF(Données_nettoyées!$O$1:$O$500=$B123,IF(INDIRECT($A$1&amp;AC$1)&gt;0,IF(COUNTIFS(Données_nettoyées!$O$1:$O$500,$B123,INDIRECT($A$1&amp;AC$1),"&gt;0")&gt;2,INDIRECT($A$1&amp;AC$1))))),"MC"))</f>
        <v>2500</v>
      </c>
      <c r="AD123" s="7" cm="1">
        <f t="array" aca="1" ref="AD123" ca="1">IF($D123="NON","-",IFERROR(MEDIAN(IF(Données_nettoyées!$O$1:$O$500=$B123,IF(INDIRECT($A$1&amp;AD$1)&gt;0,IF(COUNTIFS(Données_nettoyées!$O$1:$O$500,$B123,INDIRECT($A$1&amp;AD$1),"&gt;0")&gt;2,INDIRECT($A$1&amp;AD$1))))),"MC"))</f>
        <v>1175</v>
      </c>
      <c r="AE123" s="7" cm="1">
        <f t="array" aca="1" ref="AE123" ca="1">IF($D123="NON","-",IFERROR(MEDIAN(IF(Données_nettoyées!$O$1:$O$500=$B123,IF(INDIRECT($A$1&amp;AE$1)&gt;0,IF(COUNTIFS(Données_nettoyées!$O$1:$O$500,$B123,INDIRECT($A$1&amp;AE$1),"&gt;0")&gt;2,INDIRECT($A$1&amp;AE$1))))),"MC"))</f>
        <v>3750</v>
      </c>
      <c r="AF123" s="7" cm="1">
        <f t="array" aca="1" ref="AF123" ca="1">IF($D123="NON","-",IFERROR(MEDIAN(IF(Données_nettoyées!$O$1:$O$500=$B123,IF(INDIRECT($A$1&amp;AF$1)&gt;0,IF(COUNTIFS(Données_nettoyées!$O$1:$O$500,$B123,INDIRECT($A$1&amp;AF$1),"&gt;0")&gt;2,INDIRECT($A$1&amp;AF$1))))),"MC"))</f>
        <v>275</v>
      </c>
      <c r="AG123" s="7" cm="1">
        <f t="array" aca="1" ref="AG123" ca="1">IF($D123="NON","-",IFERROR(MEDIAN(IF(Données_nettoyées!$O$1:$O$500=$B123,IF(INDIRECT($A$1&amp;AG$1)&gt;0,IF(COUNTIFS(Données_nettoyées!$O$1:$O$500,$B123,INDIRECT($A$1&amp;AG$1),"&gt;0")&gt;2,INDIRECT($A$1&amp;AG$1))))),"MC"))</f>
        <v>500</v>
      </c>
      <c r="AI123" s="5">
        <f ca="1">COUNTIF(E123:AG123,"MC")+COUNTIF(E123:AG123,"-")</f>
        <v>2</v>
      </c>
    </row>
    <row r="124" spans="1:35" x14ac:dyDescent="0.35">
      <c r="A124" s="4" t="s">
        <v>2371</v>
      </c>
      <c r="B124" s="4" t="s">
        <v>2412</v>
      </c>
      <c r="C124" s="4" t="s">
        <v>66</v>
      </c>
      <c r="E124" s="7" cm="1">
        <f t="array" aca="1" ref="E124" ca="1">IF(ISERROR(ABS(E123)),"",IFERROR(MIN(IF(Données_nettoyées!$O$1:$O$500=$B124,IF(INDIRECT($A$1&amp;E$1)&gt;0,IF(COUNTIFS(Données_nettoyées!$O$1:$O$500,$B124,INDIRECT($A$1&amp;E$1),"&gt;0")&gt;2,INDIRECT($A$1&amp;E$1))))),"MC"))</f>
        <v>1000</v>
      </c>
      <c r="F124" s="7" cm="1">
        <f t="array" aca="1" ref="F124" ca="1">IF(ISERROR(ABS(F123)),"",IFERROR(MIN(IF(Données_nettoyées!$O$1:$O$500=$B124,IF(INDIRECT($A$1&amp;F$1)&gt;0,IF(COUNTIFS(Données_nettoyées!$O$1:$O$500,$B124,INDIRECT($A$1&amp;F$1),"&gt;0")&gt;2,INDIRECT($A$1&amp;F$1))))),"MC"))</f>
        <v>1450</v>
      </c>
      <c r="G124" s="7" t="str" cm="1">
        <f t="array" aca="1" ref="G124" ca="1">IF(ISERROR(ABS(G123)),"",IFERROR(MIN(IF(Données_nettoyées!$O$1:$O$500=$B124,IF(INDIRECT($A$1&amp;G$1)&gt;0,IF(COUNTIFS(Données_nettoyées!$O$1:$O$500,$B124,INDIRECT($A$1&amp;G$1),"&gt;0")&gt;2,INDIRECT($A$1&amp;G$1))))),"MC"))</f>
        <v/>
      </c>
      <c r="H124" s="7" cm="1">
        <f t="array" aca="1" ref="H124" ca="1">IF(ISERROR(ABS(H123)),"",IFERROR(MIN(IF(Données_nettoyées!$O$1:$O$500=$B124,IF(INDIRECT($A$1&amp;H$1)&gt;0,IF(COUNTIFS(Données_nettoyées!$O$1:$O$500,$B124,INDIRECT($A$1&amp;H$1),"&gt;0")&gt;2,INDIRECT($A$1&amp;H$1))))),"MC"))</f>
        <v>438</v>
      </c>
      <c r="I124" s="7" cm="1">
        <f t="array" aca="1" ref="I124" ca="1">IF(ISERROR(ABS(I123)),"",IFERROR(MIN(IF(Données_nettoyées!$O$1:$O$500=$B124,IF(INDIRECT($A$1&amp;I$1)&gt;0,IF(COUNTIFS(Données_nettoyées!$O$1:$O$500,$B124,INDIRECT($A$1&amp;I$1),"&gt;0")&gt;2,INDIRECT($A$1&amp;I$1))))),"MC"))</f>
        <v>263</v>
      </c>
      <c r="J124" s="7" cm="1">
        <f t="array" aca="1" ref="J124" ca="1">IF(ISERROR(ABS(J123)),"",IFERROR(MIN(IF(Données_nettoyées!$O$1:$O$500=$B124,IF(INDIRECT($A$1&amp;J$1)&gt;0,IF(COUNTIFS(Données_nettoyées!$O$1:$O$500,$B124,INDIRECT($A$1&amp;J$1),"&gt;0")&gt;2,INDIRECT($A$1&amp;J$1))))),"MC"))</f>
        <v>3500</v>
      </c>
      <c r="K124" s="7" cm="1">
        <f t="array" aca="1" ref="K124" ca="1">IF(ISERROR(ABS(K123)),"",IFERROR(MIN(IF(Données_nettoyées!$O$1:$O$500=$B124,IF(INDIRECT($A$1&amp;K$1)&gt;0,IF(COUNTIFS(Données_nettoyées!$O$1:$O$500,$B124,INDIRECT($A$1&amp;K$1),"&gt;0")&gt;2,INDIRECT($A$1&amp;K$1))))),"MC"))</f>
        <v>3000</v>
      </c>
      <c r="L124" s="7" cm="1">
        <f t="array" aca="1" ref="L124" ca="1">IF(ISERROR(ABS(L123)),"",IFERROR(MIN(IF(Données_nettoyées!$O$1:$O$500=$B124,IF(INDIRECT($A$1&amp;L$1)&gt;0,IF(COUNTIFS(Données_nettoyées!$O$1:$O$500,$B124,INDIRECT($A$1&amp;L$1),"&gt;0")&gt;2,INDIRECT($A$1&amp;L$1))))),"MC"))</f>
        <v>1000</v>
      </c>
      <c r="M124" s="7" cm="1">
        <f t="array" aca="1" ref="M124" ca="1">IF(ISERROR(ABS(M123)),"",IFERROR(MIN(IF(Données_nettoyées!$O$1:$O$500=$B124,IF(INDIRECT($A$1&amp;M$1)&gt;0,IF(COUNTIFS(Données_nettoyées!$O$1:$O$500,$B124,INDIRECT($A$1&amp;M$1),"&gt;0")&gt;2,INDIRECT($A$1&amp;M$1))))),"MC"))</f>
        <v>500</v>
      </c>
      <c r="N124" s="7" cm="1">
        <f t="array" aca="1" ref="N124" ca="1">IF(ISERROR(ABS(N123)),"",IFERROR(MIN(IF(Données_nettoyées!$O$1:$O$500=$B124,IF(INDIRECT($A$1&amp;N$1)&gt;0,IF(COUNTIFS(Données_nettoyées!$O$1:$O$500,$B124,INDIRECT($A$1&amp;N$1),"&gt;0")&gt;2,INDIRECT($A$1&amp;N$1))))),"MC"))</f>
        <v>8000</v>
      </c>
      <c r="O124" s="7" cm="1">
        <f t="array" aca="1" ref="O124" ca="1">IF(ISERROR(ABS(O123)),"",IFERROR(MIN(IF(Données_nettoyées!$O$1:$O$500=$B124,IF(INDIRECT($A$1&amp;O$1)&gt;0,IF(COUNTIFS(Données_nettoyées!$O$1:$O$500,$B124,INDIRECT($A$1&amp;O$1),"&gt;0")&gt;2,INDIRECT($A$1&amp;O$1))))),"MC"))</f>
        <v>50</v>
      </c>
      <c r="P124" s="7" t="str" cm="1">
        <f t="array" aca="1" ref="P124" ca="1">IF(ISERROR(ABS(P123)),"",IFERROR(MIN(IF(Données_nettoyées!$O$1:$O$500=$B124,IF(INDIRECT($A$1&amp;P$1)&gt;0,IF(COUNTIFS(Données_nettoyées!$O$1:$O$500,$B124,INDIRECT($A$1&amp;P$1),"&gt;0")&gt;2,INDIRECT($A$1&amp;P$1))))),"MC"))</f>
        <v/>
      </c>
      <c r="Q124" s="7" cm="1">
        <f t="array" aca="1" ref="Q124" ca="1">IF(ISERROR(ABS(Q123)),"",IFERROR(MIN(IF(Données_nettoyées!$O$1:$O$500=$B124,IF(INDIRECT($A$1&amp;Q$1)&gt;0,IF(COUNTIFS(Données_nettoyées!$O$1:$O$500,$B124,INDIRECT($A$1&amp;Q$1),"&gt;0")&gt;2,INDIRECT($A$1&amp;Q$1))))),"MC"))</f>
        <v>25000</v>
      </c>
      <c r="R124" s="7" cm="1">
        <f t="array" aca="1" ref="R124" ca="1">IF(ISERROR(ABS(R123)),"",IFERROR(MIN(IF(Données_nettoyées!$O$1:$O$500=$B124,IF(INDIRECT($A$1&amp;R$1)&gt;0,IF(COUNTIFS(Données_nettoyées!$O$1:$O$500,$B124,INDIRECT($A$1&amp;R$1),"&gt;0")&gt;2,INDIRECT($A$1&amp;R$1))))),"MC"))</f>
        <v>37000</v>
      </c>
      <c r="S124" s="7" cm="1">
        <f t="array" aca="1" ref="S124" ca="1">IF(ISERROR(ABS(S123)),"",IFERROR(MIN(IF(Données_nettoyées!$O$1:$O$500=$B124,IF(INDIRECT($A$1&amp;S$1)&gt;0,IF(COUNTIFS(Données_nettoyées!$O$1:$O$500,$B124,INDIRECT($A$1&amp;S$1),"&gt;0")&gt;2,INDIRECT($A$1&amp;S$1))))),"MC"))</f>
        <v>5000</v>
      </c>
      <c r="T124" s="7" cm="1">
        <f t="array" aca="1" ref="T124" ca="1">IF(ISERROR(ABS(T123)),"",IFERROR(MIN(IF(Données_nettoyées!$O$1:$O$500=$B124,IF(INDIRECT($A$1&amp;T$1)&gt;0,IF(COUNTIFS(Données_nettoyées!$O$1:$O$500,$B124,INDIRECT($A$1&amp;T$1),"&gt;0")&gt;2,INDIRECT($A$1&amp;T$1))))),"MC"))</f>
        <v>4300</v>
      </c>
      <c r="U124" s="7" cm="1">
        <f t="array" aca="1" ref="U124" ca="1">IF(ISERROR(ABS(U123)),"",IFERROR(MIN(IF(Données_nettoyées!$O$1:$O$500=$B124,IF(INDIRECT($A$1&amp;U$1)&gt;0,IF(COUNTIFS(Données_nettoyées!$O$1:$O$500,$B124,INDIRECT($A$1&amp;U$1),"&gt;0")&gt;2,INDIRECT($A$1&amp;U$1))))),"MC"))</f>
        <v>500</v>
      </c>
      <c r="V124" s="7" cm="1">
        <f t="array" aca="1" ref="V124" ca="1">IF(ISERROR(ABS(V123)),"",IFERROR(MIN(IF(Données_nettoyées!$O$1:$O$500=$B124,IF(INDIRECT($A$1&amp;V$1)&gt;0,IF(COUNTIFS(Données_nettoyées!$O$1:$O$500,$B124,INDIRECT($A$1&amp;V$1),"&gt;0")&gt;2,INDIRECT($A$1&amp;V$1))))),"MC"))</f>
        <v>125</v>
      </c>
      <c r="W124" s="7" cm="1">
        <f t="array" aca="1" ref="W124" ca="1">IF(ISERROR(ABS(W123)),"",IFERROR(MIN(IF(Données_nettoyées!$O$1:$O$500=$B124,IF(INDIRECT($A$1&amp;W$1)&gt;0,IF(COUNTIFS(Données_nettoyées!$O$1:$O$500,$B124,INDIRECT($A$1&amp;W$1),"&gt;0")&gt;2,INDIRECT($A$1&amp;W$1))))),"MC"))</f>
        <v>350</v>
      </c>
      <c r="X124" s="7" cm="1">
        <f t="array" aca="1" ref="X124" ca="1">IF(ISERROR(ABS(X123)),"",IFERROR(MIN(IF(Données_nettoyées!$O$1:$O$500=$B124,IF(INDIRECT($A$1&amp;X$1)&gt;0,IF(COUNTIFS(Données_nettoyées!$O$1:$O$500,$B124,INDIRECT($A$1&amp;X$1),"&gt;0")&gt;2,INDIRECT($A$1&amp;X$1))))),"MC"))</f>
        <v>350</v>
      </c>
      <c r="Y124" s="7" cm="1">
        <f t="array" aca="1" ref="Y124" ca="1">IF(ISERROR(ABS(Y123)),"",IFERROR(MIN(IF(Données_nettoyées!$O$1:$O$500=$B124,IF(INDIRECT($A$1&amp;Y$1)&gt;0,IF(COUNTIFS(Données_nettoyées!$O$1:$O$500,$B124,INDIRECT($A$1&amp;Y$1),"&gt;0")&gt;2,INDIRECT($A$1&amp;Y$1))))),"MC"))</f>
        <v>550</v>
      </c>
      <c r="Z124" s="7" cm="1">
        <f t="array" aca="1" ref="Z124" ca="1">IF(ISERROR(ABS(Z123)),"",IFERROR(MIN(IF(Données_nettoyées!$O$1:$O$500=$B124,IF(INDIRECT($A$1&amp;Z$1)&gt;0,IF(COUNTIFS(Données_nettoyées!$O$1:$O$500,$B124,INDIRECT($A$1&amp;Z$1),"&gt;0")&gt;2,INDIRECT($A$1&amp;Z$1))))),"MC"))</f>
        <v>1750</v>
      </c>
      <c r="AA124" s="7" cm="1">
        <f t="array" aca="1" ref="AA124" ca="1">IF(ISERROR(ABS(AA123)),"",IFERROR(MIN(IF(Données_nettoyées!$O$1:$O$500=$B124,IF(INDIRECT($A$1&amp;AA$1)&gt;0,IF(COUNTIFS(Données_nettoyées!$O$1:$O$500,$B124,INDIRECT($A$1&amp;AA$1),"&gt;0")&gt;2,INDIRECT($A$1&amp;AA$1))))),"MC"))</f>
        <v>2600</v>
      </c>
      <c r="AB124" s="7" cm="1">
        <f t="array" aca="1" ref="AB124" ca="1">IF(ISERROR(ABS(AB123)),"",IFERROR(MIN(IF(Données_nettoyées!$O$1:$O$500=$B124,IF(INDIRECT($A$1&amp;AB$1)&gt;0,IF(COUNTIFS(Données_nettoyées!$O$1:$O$500,$B124,INDIRECT($A$1&amp;AB$1),"&gt;0")&gt;2,INDIRECT($A$1&amp;AB$1))))),"MC"))</f>
        <v>1500</v>
      </c>
      <c r="AC124" s="7" cm="1">
        <f t="array" aca="1" ref="AC124" ca="1">IF(ISERROR(ABS(AC123)),"",IFERROR(MIN(IF(Données_nettoyées!$O$1:$O$500=$B124,IF(INDIRECT($A$1&amp;AC$1)&gt;0,IF(COUNTIFS(Données_nettoyées!$O$1:$O$500,$B124,INDIRECT($A$1&amp;AC$1),"&gt;0")&gt;2,INDIRECT($A$1&amp;AC$1))))),"MC"))</f>
        <v>2000</v>
      </c>
      <c r="AD124" s="7" cm="1">
        <f t="array" aca="1" ref="AD124" ca="1">IF(ISERROR(ABS(AD123)),"",IFERROR(MIN(IF(Données_nettoyées!$O$1:$O$500=$B124,IF(INDIRECT($A$1&amp;AD$1)&gt;0,IF(COUNTIFS(Données_nettoyées!$O$1:$O$500,$B124,INDIRECT($A$1&amp;AD$1),"&gt;0")&gt;2,INDIRECT($A$1&amp;AD$1))))),"MC"))</f>
        <v>1050</v>
      </c>
      <c r="AE124" s="7" cm="1">
        <f t="array" aca="1" ref="AE124" ca="1">IF(ISERROR(ABS(AE123)),"",IFERROR(MIN(IF(Données_nettoyées!$O$1:$O$500=$B124,IF(INDIRECT($A$1&amp;AE$1)&gt;0,IF(COUNTIFS(Données_nettoyées!$O$1:$O$500,$B124,INDIRECT($A$1&amp;AE$1),"&gt;0")&gt;2,INDIRECT($A$1&amp;AE$1))))),"MC"))</f>
        <v>2500</v>
      </c>
      <c r="AF124" s="7" cm="1">
        <f t="array" aca="1" ref="AF124" ca="1">IF(ISERROR(ABS(AF123)),"",IFERROR(MIN(IF(Données_nettoyées!$O$1:$O$500=$B124,IF(INDIRECT($A$1&amp;AF$1)&gt;0,IF(COUNTIFS(Données_nettoyées!$O$1:$O$500,$B124,INDIRECT($A$1&amp;AF$1),"&gt;0")&gt;2,INDIRECT($A$1&amp;AF$1))))),"MC"))</f>
        <v>250</v>
      </c>
      <c r="AG124" s="7" cm="1">
        <f t="array" aca="1" ref="AG124" ca="1">IF(ISERROR(ABS(AG123)),"",IFERROR(MIN(IF(Données_nettoyées!$O$1:$O$500=$B124,IF(INDIRECT($A$1&amp;AG$1)&gt;0,IF(COUNTIFS(Données_nettoyées!$O$1:$O$500,$B124,INDIRECT($A$1&amp;AG$1),"&gt;0")&gt;2,INDIRECT($A$1&amp;AG$1))))),"MC"))</f>
        <v>300</v>
      </c>
    </row>
    <row r="125" spans="1:35" x14ac:dyDescent="0.35">
      <c r="A125" s="4" t="s">
        <v>2371</v>
      </c>
      <c r="B125" s="4" t="s">
        <v>2412</v>
      </c>
      <c r="C125" s="4" t="s">
        <v>68</v>
      </c>
      <c r="E125" s="7" cm="1">
        <f t="array" aca="1" ref="E125" ca="1">IF(ISERROR(ABS(E123)),"",IFERROR(MAX(IF(Données_nettoyées!$O$1:$O$500=$B125,IF(INDIRECT($A$1&amp;E$1)&gt;0,IF(COUNTIFS(Données_nettoyées!$O$1:$O$500,$B125,INDIRECT($A$1&amp;E$1),"&gt;0")&gt;2,INDIRECT($A$1&amp;E$1))))),"MC"))</f>
        <v>1300</v>
      </c>
      <c r="F125" s="7" cm="1">
        <f t="array" aca="1" ref="F125" ca="1">IF(ISERROR(ABS(F123)),"",IFERROR(MAX(IF(Données_nettoyées!$O$1:$O$500=$B125,IF(INDIRECT($A$1&amp;F$1)&gt;0,IF(COUNTIFS(Données_nettoyées!$O$1:$O$500,$B125,INDIRECT($A$1&amp;F$1),"&gt;0")&gt;2,INDIRECT($A$1&amp;F$1))))),"MC"))</f>
        <v>2500</v>
      </c>
      <c r="G125" s="7" t="str" cm="1">
        <f t="array" aca="1" ref="G125" ca="1">IF(ISERROR(ABS(G123)),"",IFERROR(MAX(IF(Données_nettoyées!$O$1:$O$500=$B125,IF(INDIRECT($A$1&amp;G$1)&gt;0,IF(COUNTIFS(Données_nettoyées!$O$1:$O$500,$B125,INDIRECT($A$1&amp;G$1),"&gt;0")&gt;2,INDIRECT($A$1&amp;G$1))))),"MC"))</f>
        <v/>
      </c>
      <c r="H125" s="7" cm="1">
        <f t="array" aca="1" ref="H125" ca="1">IF(ISERROR(ABS(H123)),"",IFERROR(MAX(IF(Données_nettoyées!$O$1:$O$500=$B125,IF(INDIRECT($A$1&amp;H$1)&gt;0,IF(COUNTIFS(Données_nettoyées!$O$1:$O$500,$B125,INDIRECT($A$1&amp;H$1),"&gt;0")&gt;2,INDIRECT($A$1&amp;H$1))))),"MC"))</f>
        <v>500</v>
      </c>
      <c r="I125" s="7" cm="1">
        <f t="array" aca="1" ref="I125" ca="1">IF(ISERROR(ABS(I123)),"",IFERROR(MAX(IF(Données_nettoyées!$O$1:$O$500=$B125,IF(INDIRECT($A$1&amp;I$1)&gt;0,IF(COUNTIFS(Données_nettoyées!$O$1:$O$500,$B125,INDIRECT($A$1&amp;I$1),"&gt;0")&gt;2,INDIRECT($A$1&amp;I$1))))),"MC"))</f>
        <v>300</v>
      </c>
      <c r="J125" s="7" cm="1">
        <f t="array" aca="1" ref="J125" ca="1">IF(ISERROR(ABS(J123)),"",IFERROR(MAX(IF(Données_nettoyées!$O$1:$O$500=$B125,IF(INDIRECT($A$1&amp;J$1)&gt;0,IF(COUNTIFS(Données_nettoyées!$O$1:$O$500,$B125,INDIRECT($A$1&amp;J$1),"&gt;0")&gt;2,INDIRECT($A$1&amp;J$1))))),"MC"))</f>
        <v>4000</v>
      </c>
      <c r="K125" s="7" cm="1">
        <f t="array" aca="1" ref="K125" ca="1">IF(ISERROR(ABS(K123)),"",IFERROR(MAX(IF(Données_nettoyées!$O$1:$O$500=$B125,IF(INDIRECT($A$1&amp;K$1)&gt;0,IF(COUNTIFS(Données_nettoyées!$O$1:$O$500,$B125,INDIRECT($A$1&amp;K$1),"&gt;0")&gt;2,INDIRECT($A$1&amp;K$1))))),"MC"))</f>
        <v>8000</v>
      </c>
      <c r="L125" s="7" cm="1">
        <f t="array" aca="1" ref="L125" ca="1">IF(ISERROR(ABS(L123)),"",IFERROR(MAX(IF(Données_nettoyées!$O$1:$O$500=$B125,IF(INDIRECT($A$1&amp;L$1)&gt;0,IF(COUNTIFS(Données_nettoyées!$O$1:$O$500,$B125,INDIRECT($A$1&amp;L$1),"&gt;0")&gt;2,INDIRECT($A$1&amp;L$1))))),"MC"))</f>
        <v>1000</v>
      </c>
      <c r="M125" s="7" cm="1">
        <f t="array" aca="1" ref="M125" ca="1">IF(ISERROR(ABS(M123)),"",IFERROR(MAX(IF(Données_nettoyées!$O$1:$O$500=$B125,IF(INDIRECT($A$1&amp;M$1)&gt;0,IF(COUNTIFS(Données_nettoyées!$O$1:$O$500,$B125,INDIRECT($A$1&amp;M$1),"&gt;0")&gt;2,INDIRECT($A$1&amp;M$1))))),"MC"))</f>
        <v>600</v>
      </c>
      <c r="N125" s="7" cm="1">
        <f t="array" aca="1" ref="N125" ca="1">IF(ISERROR(ABS(N123)),"",IFERROR(MAX(IF(Données_nettoyées!$O$1:$O$500=$B125,IF(INDIRECT($A$1&amp;N$1)&gt;0,IF(COUNTIFS(Données_nettoyées!$O$1:$O$500,$B125,INDIRECT($A$1&amp;N$1),"&gt;0")&gt;2,INDIRECT($A$1&amp;N$1))))),"MC"))</f>
        <v>9000</v>
      </c>
      <c r="O125" s="7" cm="1">
        <f t="array" aca="1" ref="O125" ca="1">IF(ISERROR(ABS(O123)),"",IFERROR(MAX(IF(Données_nettoyées!$O$1:$O$500=$B125,IF(INDIRECT($A$1&amp;O$1)&gt;0,IF(COUNTIFS(Données_nettoyées!$O$1:$O$500,$B125,INDIRECT($A$1&amp;O$1),"&gt;0")&gt;2,INDIRECT($A$1&amp;O$1))))),"MC"))</f>
        <v>100</v>
      </c>
      <c r="P125" s="7" t="str" cm="1">
        <f t="array" aca="1" ref="P125" ca="1">IF(ISERROR(ABS(P123)),"",IFERROR(MAX(IF(Données_nettoyées!$O$1:$O$500=$B125,IF(INDIRECT($A$1&amp;P$1)&gt;0,IF(COUNTIFS(Données_nettoyées!$O$1:$O$500,$B125,INDIRECT($A$1&amp;P$1),"&gt;0")&gt;2,INDIRECT($A$1&amp;P$1))))),"MC"))</f>
        <v/>
      </c>
      <c r="Q125" s="7" cm="1">
        <f t="array" aca="1" ref="Q125" ca="1">IF(ISERROR(ABS(Q123)),"",IFERROR(MAX(IF(Données_nettoyées!$O$1:$O$500=$B125,IF(INDIRECT($A$1&amp;Q$1)&gt;0,IF(COUNTIFS(Données_nettoyées!$O$1:$O$500,$B125,INDIRECT($A$1&amp;Q$1),"&gt;0")&gt;2,INDIRECT($A$1&amp;Q$1))))),"MC"))</f>
        <v>35000</v>
      </c>
      <c r="R125" s="7" cm="1">
        <f t="array" aca="1" ref="R125" ca="1">IF(ISERROR(ABS(R123)),"",IFERROR(MAX(IF(Données_nettoyées!$O$1:$O$500=$B125,IF(INDIRECT($A$1&amp;R$1)&gt;0,IF(COUNTIFS(Données_nettoyées!$O$1:$O$500,$B125,INDIRECT($A$1&amp;R$1),"&gt;0")&gt;2,INDIRECT($A$1&amp;R$1))))),"MC"))</f>
        <v>47000</v>
      </c>
      <c r="S125" s="7" cm="1">
        <f t="array" aca="1" ref="S125" ca="1">IF(ISERROR(ABS(S123)),"",IFERROR(MAX(IF(Données_nettoyées!$O$1:$O$500=$B125,IF(INDIRECT($A$1&amp;S$1)&gt;0,IF(COUNTIFS(Données_nettoyées!$O$1:$O$500,$B125,INDIRECT($A$1&amp;S$1),"&gt;0")&gt;2,INDIRECT($A$1&amp;S$1))))),"MC"))</f>
        <v>6250</v>
      </c>
      <c r="T125" s="7" cm="1">
        <f t="array" aca="1" ref="T125" ca="1">IF(ISERROR(ABS(T123)),"",IFERROR(MAX(IF(Données_nettoyées!$O$1:$O$500=$B125,IF(INDIRECT($A$1&amp;T$1)&gt;0,IF(COUNTIFS(Données_nettoyées!$O$1:$O$500,$B125,INDIRECT($A$1&amp;T$1),"&gt;0")&gt;2,INDIRECT($A$1&amp;T$1))))),"MC"))</f>
        <v>4750</v>
      </c>
      <c r="U125" s="7" cm="1">
        <f t="array" aca="1" ref="U125" ca="1">IF(ISERROR(ABS(U123)),"",IFERROR(MAX(IF(Données_nettoyées!$O$1:$O$500=$B125,IF(INDIRECT($A$1&amp;U$1)&gt;0,IF(COUNTIFS(Données_nettoyées!$O$1:$O$500,$B125,INDIRECT($A$1&amp;U$1),"&gt;0")&gt;2,INDIRECT($A$1&amp;U$1))))),"MC"))</f>
        <v>600</v>
      </c>
      <c r="V125" s="7" cm="1">
        <f t="array" aca="1" ref="V125" ca="1">IF(ISERROR(ABS(V123)),"",IFERROR(MAX(IF(Données_nettoyées!$O$1:$O$500=$B125,IF(INDIRECT($A$1&amp;V$1)&gt;0,IF(COUNTIFS(Données_nettoyées!$O$1:$O$500,$B125,INDIRECT($A$1&amp;V$1),"&gt;0")&gt;2,INDIRECT($A$1&amp;V$1))))),"MC"))</f>
        <v>500</v>
      </c>
      <c r="W125" s="7" cm="1">
        <f t="array" aca="1" ref="W125" ca="1">IF(ISERROR(ABS(W123)),"",IFERROR(MAX(IF(Données_nettoyées!$O$1:$O$500=$B125,IF(INDIRECT($A$1&amp;W$1)&gt;0,IF(COUNTIFS(Données_nettoyées!$O$1:$O$500,$B125,INDIRECT($A$1&amp;W$1),"&gt;0")&gt;2,INDIRECT($A$1&amp;W$1))))),"MC"))</f>
        <v>500</v>
      </c>
      <c r="X125" s="7" cm="1">
        <f t="array" aca="1" ref="X125" ca="1">IF(ISERROR(ABS(X123)),"",IFERROR(MAX(IF(Données_nettoyées!$O$1:$O$500=$B125,IF(INDIRECT($A$1&amp;X$1)&gt;0,IF(COUNTIFS(Données_nettoyées!$O$1:$O$500,$B125,INDIRECT($A$1&amp;X$1),"&gt;0")&gt;2,INDIRECT($A$1&amp;X$1))))),"MC"))</f>
        <v>750</v>
      </c>
      <c r="Y125" s="7" cm="1">
        <f t="array" aca="1" ref="Y125" ca="1">IF(ISERROR(ABS(Y123)),"",IFERROR(MAX(IF(Données_nettoyées!$O$1:$O$500=$B125,IF(INDIRECT($A$1&amp;Y$1)&gt;0,IF(COUNTIFS(Données_nettoyées!$O$1:$O$500,$B125,INDIRECT($A$1&amp;Y$1),"&gt;0")&gt;2,INDIRECT($A$1&amp;Y$1))))),"MC"))</f>
        <v>1100</v>
      </c>
      <c r="Z125" s="7" cm="1">
        <f t="array" aca="1" ref="Z125" ca="1">IF(ISERROR(ABS(Z123)),"",IFERROR(MAX(IF(Données_nettoyées!$O$1:$O$500=$B125,IF(INDIRECT($A$1&amp;Z$1)&gt;0,IF(COUNTIFS(Données_nettoyées!$O$1:$O$500,$B125,INDIRECT($A$1&amp;Z$1),"&gt;0")&gt;2,INDIRECT($A$1&amp;Z$1))))),"MC"))</f>
        <v>3000</v>
      </c>
      <c r="AA125" s="7" cm="1">
        <f t="array" aca="1" ref="AA125" ca="1">IF(ISERROR(ABS(AA123)),"",IFERROR(MAX(IF(Données_nettoyées!$O$1:$O$500=$B125,IF(INDIRECT($A$1&amp;AA$1)&gt;0,IF(COUNTIFS(Données_nettoyées!$O$1:$O$500,$B125,INDIRECT($A$1&amp;AA$1),"&gt;0")&gt;2,INDIRECT($A$1&amp;AA$1))))),"MC"))</f>
        <v>3000</v>
      </c>
      <c r="AB125" s="7" cm="1">
        <f t="array" aca="1" ref="AB125" ca="1">IF(ISERROR(ABS(AB123)),"",IFERROR(MAX(IF(Données_nettoyées!$O$1:$O$500=$B125,IF(INDIRECT($A$1&amp;AB$1)&gt;0,IF(COUNTIFS(Données_nettoyées!$O$1:$O$500,$B125,INDIRECT($A$1&amp;AB$1),"&gt;0")&gt;2,INDIRECT($A$1&amp;AB$1))))),"MC"))</f>
        <v>2500</v>
      </c>
      <c r="AC125" s="7" cm="1">
        <f t="array" aca="1" ref="AC125" ca="1">IF(ISERROR(ABS(AC123)),"",IFERROR(MAX(IF(Données_nettoyées!$O$1:$O$500=$B125,IF(INDIRECT($A$1&amp;AC$1)&gt;0,IF(COUNTIFS(Données_nettoyées!$O$1:$O$500,$B125,INDIRECT($A$1&amp;AC$1),"&gt;0")&gt;2,INDIRECT($A$1&amp;AC$1))))),"MC"))</f>
        <v>3000</v>
      </c>
      <c r="AD125" s="7" cm="1">
        <f t="array" aca="1" ref="AD125" ca="1">IF(ISERROR(ABS(AD123)),"",IFERROR(MAX(IF(Données_nettoyées!$O$1:$O$500=$B125,IF(INDIRECT($A$1&amp;AD$1)&gt;0,IF(COUNTIFS(Données_nettoyées!$O$1:$O$500,$B125,INDIRECT($A$1&amp;AD$1),"&gt;0")&gt;2,INDIRECT($A$1&amp;AD$1))))),"MC"))</f>
        <v>1300</v>
      </c>
      <c r="AE125" s="7" cm="1">
        <f t="array" aca="1" ref="AE125" ca="1">IF(ISERROR(ABS(AE123)),"",IFERROR(MAX(IF(Données_nettoyées!$O$1:$O$500=$B125,IF(INDIRECT($A$1&amp;AE$1)&gt;0,IF(COUNTIFS(Données_nettoyées!$O$1:$O$500,$B125,INDIRECT($A$1&amp;AE$1),"&gt;0")&gt;2,INDIRECT($A$1&amp;AE$1))))),"MC"))</f>
        <v>4000</v>
      </c>
      <c r="AF125" s="7" cm="1">
        <f t="array" aca="1" ref="AF125" ca="1">IF(ISERROR(ABS(AF123)),"",IFERROR(MAX(IF(Données_nettoyées!$O$1:$O$500=$B125,IF(INDIRECT($A$1&amp;AF$1)&gt;0,IF(COUNTIFS(Données_nettoyées!$O$1:$O$500,$B125,INDIRECT($A$1&amp;AF$1),"&gt;0")&gt;2,INDIRECT($A$1&amp;AF$1))))),"MC"))</f>
        <v>300</v>
      </c>
      <c r="AG125" s="7" cm="1">
        <f t="array" aca="1" ref="AG125" ca="1">IF(ISERROR(ABS(AG123)),"",IFERROR(MAX(IF(Données_nettoyées!$O$1:$O$500=$B125,IF(INDIRECT($A$1&amp;AG$1)&gt;0,IF(COUNTIFS(Données_nettoyées!$O$1:$O$500,$B125,INDIRECT($A$1&amp;AG$1),"&gt;0")&gt;2,INDIRECT($A$1&amp;AG$1))))),"MC"))</f>
        <v>500</v>
      </c>
    </row>
    <row r="126" spans="1:35" x14ac:dyDescent="0.35">
      <c r="C126" s="38" t="s">
        <v>145</v>
      </c>
      <c r="E126" s="7" t="str">
        <f t="shared" ref="E126:AG126" ca="1" si="19">IFERROR(IF((E125-E124)/E124&gt;=40%,"!!",""),"")</f>
        <v/>
      </c>
      <c r="F126" s="7" t="str">
        <f t="shared" ca="1" si="19"/>
        <v>!!</v>
      </c>
      <c r="G126" s="7" t="str">
        <f t="shared" ca="1" si="19"/>
        <v/>
      </c>
      <c r="H126" s="7" t="str">
        <f t="shared" ca="1" si="19"/>
        <v/>
      </c>
      <c r="I126" s="7" t="str">
        <f t="shared" ca="1" si="19"/>
        <v/>
      </c>
      <c r="J126" s="7" t="str">
        <f t="shared" ca="1" si="19"/>
        <v/>
      </c>
      <c r="K126" s="7" t="str">
        <f t="shared" ca="1" si="19"/>
        <v>!!</v>
      </c>
      <c r="L126" s="7" t="str">
        <f t="shared" ca="1" si="19"/>
        <v/>
      </c>
      <c r="M126" s="7" t="str">
        <f t="shared" ca="1" si="19"/>
        <v/>
      </c>
      <c r="N126" s="7" t="str">
        <f t="shared" ca="1" si="19"/>
        <v/>
      </c>
      <c r="O126" s="7" t="str">
        <f t="shared" ca="1" si="19"/>
        <v>!!</v>
      </c>
      <c r="P126" s="7" t="str">
        <f t="shared" ca="1" si="19"/>
        <v/>
      </c>
      <c r="Q126" s="7" t="str">
        <f t="shared" ca="1" si="19"/>
        <v>!!</v>
      </c>
      <c r="R126" s="7" t="str">
        <f t="shared" ca="1" si="19"/>
        <v/>
      </c>
      <c r="S126" s="7" t="str">
        <f t="shared" ca="1" si="19"/>
        <v/>
      </c>
      <c r="T126" s="7" t="str">
        <f t="shared" ca="1" si="19"/>
        <v/>
      </c>
      <c r="U126" s="7" t="str">
        <f t="shared" ca="1" si="19"/>
        <v/>
      </c>
      <c r="V126" s="7" t="str">
        <f t="shared" ca="1" si="19"/>
        <v>!!</v>
      </c>
      <c r="W126" s="7" t="str">
        <f t="shared" ca="1" si="19"/>
        <v>!!</v>
      </c>
      <c r="X126" s="7" t="str">
        <f t="shared" ca="1" si="19"/>
        <v>!!</v>
      </c>
      <c r="Y126" s="7" t="str">
        <f t="shared" ca="1" si="19"/>
        <v>!!</v>
      </c>
      <c r="Z126" s="7" t="str">
        <f t="shared" ca="1" si="19"/>
        <v>!!</v>
      </c>
      <c r="AA126" s="7" t="str">
        <f t="shared" ca="1" si="19"/>
        <v/>
      </c>
      <c r="AB126" s="7" t="str">
        <f t="shared" ca="1" si="19"/>
        <v>!!</v>
      </c>
      <c r="AC126" s="7" t="str">
        <f t="shared" ca="1" si="19"/>
        <v>!!</v>
      </c>
      <c r="AD126" s="7" t="str">
        <f t="shared" ca="1" si="19"/>
        <v/>
      </c>
      <c r="AE126" s="7" t="str">
        <f t="shared" ca="1" si="19"/>
        <v>!!</v>
      </c>
      <c r="AF126" s="7" t="str">
        <f t="shared" ca="1" si="19"/>
        <v/>
      </c>
      <c r="AG126" s="7" t="str">
        <f t="shared" ca="1" si="19"/>
        <v>!!</v>
      </c>
    </row>
    <row r="128" spans="1:35" x14ac:dyDescent="0.35">
      <c r="C128" s="4" t="s">
        <v>3433</v>
      </c>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row>
    <row r="129" spans="1:35" x14ac:dyDescent="0.35">
      <c r="A129" s="4" t="s">
        <v>2371</v>
      </c>
      <c r="B129" s="4" t="s">
        <v>2373</v>
      </c>
      <c r="C129" s="4" t="s">
        <v>31</v>
      </c>
      <c r="D129" s="6" t="str">
        <f>IF(COUNTIF(Données_nettoyées!$O$1:$O$500,$B129)&gt;0,"OUI","NON")</f>
        <v>OUI</v>
      </c>
      <c r="E129" s="7" cm="1">
        <f t="array" aca="1" ref="E129" ca="1">IF($D129="NON","-",IFERROR(MEDIAN(IF(Données_nettoyées!$O$1:$O$500=$B129,IF(INDIRECT($A$1&amp;E$1)&gt;0,IF(COUNTIFS(Données_nettoyées!$O$1:$O$500,$B129,INDIRECT($A$1&amp;E$1),"&gt;0")&gt;2,INDIRECT($A$1&amp;E$1))))),"MC"))</f>
        <v>1250</v>
      </c>
      <c r="F129" s="7" t="str" cm="1">
        <f t="array" aca="1" ref="F129" ca="1">IF($D129="NON","-",IFERROR(MEDIAN(IF(Données_nettoyées!$O$1:$O$500=$B129,IF(INDIRECT($A$1&amp;F$1)&gt;0,IF(COUNTIFS(Données_nettoyées!$O$1:$O$500,$B129,INDIRECT($A$1&amp;F$1),"&gt;0")&gt;2,INDIRECT($A$1&amp;F$1))))),"MC"))</f>
        <v>MC</v>
      </c>
      <c r="G129" s="7" t="str" cm="1">
        <f t="array" aca="1" ref="G129" ca="1">IF($D129="NON","-",IFERROR(MEDIAN(IF(Données_nettoyées!$O$1:$O$500=$B129,IF(INDIRECT($A$1&amp;G$1)&gt;0,IF(COUNTIFS(Données_nettoyées!$O$1:$O$500,$B129,INDIRECT($A$1&amp;G$1),"&gt;0")&gt;2,INDIRECT($A$1&amp;G$1))))),"MC"))</f>
        <v>MC</v>
      </c>
      <c r="H129" s="7" cm="1">
        <f t="array" aca="1" ref="H129" ca="1">IF($D129="NON","-",IFERROR(MEDIAN(IF(Données_nettoyées!$O$1:$O$500=$B129,IF(INDIRECT($A$1&amp;H$1)&gt;0,IF(COUNTIFS(Données_nettoyées!$O$1:$O$500,$B129,INDIRECT($A$1&amp;H$1),"&gt;0")&gt;2,INDIRECT($A$1&amp;H$1))))),"MC"))</f>
        <v>500</v>
      </c>
      <c r="I129" s="7" cm="1">
        <f t="array" aca="1" ref="I129" ca="1">IF($D129="NON","-",IFERROR(MEDIAN(IF(Données_nettoyées!$O$1:$O$500=$B129,IF(INDIRECT($A$1&amp;I$1)&gt;0,IF(COUNTIFS(Données_nettoyées!$O$1:$O$500,$B129,INDIRECT($A$1&amp;I$1),"&gt;0")&gt;2,INDIRECT($A$1&amp;I$1))))),"MC"))</f>
        <v>300</v>
      </c>
      <c r="J129" s="7" cm="1">
        <f t="array" aca="1" ref="J129" ca="1">IF($D129="NON","-",IFERROR(MEDIAN(IF(Données_nettoyées!$O$1:$O$500=$B129,IF(INDIRECT($A$1&amp;J$1)&gt;0,IF(COUNTIFS(Données_nettoyées!$O$1:$O$500,$B129,INDIRECT($A$1&amp;J$1),"&gt;0")&gt;2,INDIRECT($A$1&amp;J$1))))),"MC"))</f>
        <v>7750</v>
      </c>
      <c r="K129" s="7" cm="1">
        <f t="array" aca="1" ref="K129" ca="1">IF($D129="NON","-",IFERROR(MEDIAN(IF(Données_nettoyées!$O$1:$O$500=$B129,IF(INDIRECT($A$1&amp;K$1)&gt;0,IF(COUNTIFS(Données_nettoyées!$O$1:$O$500,$B129,INDIRECT($A$1&amp;K$1),"&gt;0")&gt;2,INDIRECT($A$1&amp;K$1))))),"MC"))</f>
        <v>15050</v>
      </c>
      <c r="L129" s="7" cm="1">
        <f t="array" aca="1" ref="L129" ca="1">IF($D129="NON","-",IFERROR(MEDIAN(IF(Données_nettoyées!$O$1:$O$500=$B129,IF(INDIRECT($A$1&amp;L$1)&gt;0,IF(COUNTIFS(Données_nettoyées!$O$1:$O$500,$B129,INDIRECT($A$1&amp;L$1),"&gt;0")&gt;2,INDIRECT($A$1&amp;L$1))))),"MC"))</f>
        <v>1800</v>
      </c>
      <c r="M129" s="7" cm="1">
        <f t="array" aca="1" ref="M129" ca="1">IF($D129="NON","-",IFERROR(MEDIAN(IF(Données_nettoyées!$O$1:$O$500=$B129,IF(INDIRECT($A$1&amp;M$1)&gt;0,IF(COUNTIFS(Données_nettoyées!$O$1:$O$500,$B129,INDIRECT($A$1&amp;M$1),"&gt;0")&gt;2,INDIRECT($A$1&amp;M$1))))),"MC"))</f>
        <v>1250</v>
      </c>
      <c r="N129" s="7" cm="1">
        <f t="array" aca="1" ref="N129" ca="1">IF($D129="NON","-",IFERROR(MEDIAN(IF(Données_nettoyées!$O$1:$O$500=$B129,IF(INDIRECT($A$1&amp;N$1)&gt;0,IF(COUNTIFS(Données_nettoyées!$O$1:$O$500,$B129,INDIRECT($A$1&amp;N$1),"&gt;0")&gt;2,INDIRECT($A$1&amp;N$1))))),"MC"))</f>
        <v>7750</v>
      </c>
      <c r="O129" s="7" cm="1">
        <f t="array" aca="1" ref="O129" ca="1">IF($D129="NON","-",IFERROR(MEDIAN(IF(Données_nettoyées!$O$1:$O$500=$B129,IF(INDIRECT($A$1&amp;O$1)&gt;0,IF(COUNTIFS(Données_nettoyées!$O$1:$O$500,$B129,INDIRECT($A$1&amp;O$1),"&gt;0")&gt;2,INDIRECT($A$1&amp;O$1))))),"MC"))</f>
        <v>100</v>
      </c>
      <c r="P129" s="7" t="str" cm="1">
        <f t="array" aca="1" ref="P129" ca="1">IF($D129="NON","-",IFERROR(MEDIAN(IF(Données_nettoyées!$O$1:$O$500=$B129,IF(INDIRECT($A$1&amp;P$1)&gt;0,IF(COUNTIFS(Données_nettoyées!$O$1:$O$500,$B129,INDIRECT($A$1&amp;P$1),"&gt;0")&gt;2,INDIRECT($A$1&amp;P$1))))),"MC"))</f>
        <v>MC</v>
      </c>
      <c r="Q129" s="7" cm="1">
        <f t="array" aca="1" ref="Q129" ca="1">IF($D129="NON","-",IFERROR(MEDIAN(IF(Données_nettoyées!$O$1:$O$500=$B129,IF(INDIRECT($A$1&amp;Q$1)&gt;0,IF(COUNTIFS(Données_nettoyées!$O$1:$O$500,$B129,INDIRECT($A$1&amp;Q$1),"&gt;0")&gt;2,INDIRECT($A$1&amp;Q$1))))),"MC"))</f>
        <v>28000</v>
      </c>
      <c r="R129" s="7" cm="1">
        <f t="array" aca="1" ref="R129" ca="1">IF($D129="NON","-",IFERROR(MEDIAN(IF(Données_nettoyées!$O$1:$O$500=$B129,IF(INDIRECT($A$1&amp;R$1)&gt;0,IF(COUNTIFS(Données_nettoyées!$O$1:$O$500,$B129,INDIRECT($A$1&amp;R$1),"&gt;0")&gt;2,INDIRECT($A$1&amp;R$1))))),"MC"))</f>
        <v>28500</v>
      </c>
      <c r="S129" s="7" cm="1">
        <f t="array" aca="1" ref="S129" ca="1">IF($D129="NON","-",IFERROR(MEDIAN(IF(Données_nettoyées!$O$1:$O$500=$B129,IF(INDIRECT($A$1&amp;S$1)&gt;0,IF(COUNTIFS(Données_nettoyées!$O$1:$O$500,$B129,INDIRECT($A$1&amp;S$1),"&gt;0")&gt;2,INDIRECT($A$1&amp;S$1))))),"MC"))</f>
        <v>7000</v>
      </c>
      <c r="T129" s="7" cm="1">
        <f t="array" aca="1" ref="T129" ca="1">IF($D129="NON","-",IFERROR(MEDIAN(IF(Données_nettoyées!$O$1:$O$500=$B129,IF(INDIRECT($A$1&amp;T$1)&gt;0,IF(COUNTIFS(Données_nettoyées!$O$1:$O$500,$B129,INDIRECT($A$1&amp;T$1),"&gt;0")&gt;2,INDIRECT($A$1&amp;T$1))))),"MC"))</f>
        <v>5000</v>
      </c>
      <c r="U129" s="7" cm="1">
        <f t="array" aca="1" ref="U129" ca="1">IF($D129="NON","-",IFERROR(MEDIAN(IF(Données_nettoyées!$O$1:$O$500=$B129,IF(INDIRECT($A$1&amp;U$1)&gt;0,IF(COUNTIFS(Données_nettoyées!$O$1:$O$500,$B129,INDIRECT($A$1&amp;U$1),"&gt;0")&gt;2,INDIRECT($A$1&amp;U$1))))),"MC"))</f>
        <v>325</v>
      </c>
      <c r="V129" s="7" cm="1">
        <f t="array" aca="1" ref="V129" ca="1">IF($D129="NON","-",IFERROR(MEDIAN(IF(Données_nettoyées!$O$1:$O$500=$B129,IF(INDIRECT($A$1&amp;V$1)&gt;0,IF(COUNTIFS(Données_nettoyées!$O$1:$O$500,$B129,INDIRECT($A$1&amp;V$1),"&gt;0")&gt;2,INDIRECT($A$1&amp;V$1))))),"MC"))</f>
        <v>150</v>
      </c>
      <c r="W129" s="7" cm="1">
        <f t="array" aca="1" ref="W129" ca="1">IF($D129="NON","-",IFERROR(MEDIAN(IF(Données_nettoyées!$O$1:$O$500=$B129,IF(INDIRECT($A$1&amp;W$1)&gt;0,IF(COUNTIFS(Données_nettoyées!$O$1:$O$500,$B129,INDIRECT($A$1&amp;W$1),"&gt;0")&gt;2,INDIRECT($A$1&amp;W$1))))),"MC"))</f>
        <v>450</v>
      </c>
      <c r="X129" s="7" cm="1">
        <f t="array" aca="1" ref="X129" ca="1">IF($D129="NON","-",IFERROR(MEDIAN(IF(Données_nettoyées!$O$1:$O$500=$B129,IF(INDIRECT($A$1&amp;X$1)&gt;0,IF(COUNTIFS(Données_nettoyées!$O$1:$O$500,$B129,INDIRECT($A$1&amp;X$1),"&gt;0")&gt;2,INDIRECT($A$1&amp;X$1))))),"MC"))</f>
        <v>750</v>
      </c>
      <c r="Y129" s="7" cm="1">
        <f t="array" aca="1" ref="Y129" ca="1">IF($D129="NON","-",IFERROR(MEDIAN(IF(Données_nettoyées!$O$1:$O$500=$B129,IF(INDIRECT($A$1&amp;Y$1)&gt;0,IF(COUNTIFS(Données_nettoyées!$O$1:$O$500,$B129,INDIRECT($A$1&amp;Y$1),"&gt;0")&gt;2,INDIRECT($A$1&amp;Y$1))))),"MC"))</f>
        <v>1600</v>
      </c>
      <c r="Z129" s="7" cm="1">
        <f t="array" aca="1" ref="Z129" ca="1">IF($D129="NON","-",IFERROR(MEDIAN(IF(Données_nettoyées!$O$1:$O$500=$B129,IF(INDIRECT($A$1&amp;Z$1)&gt;0,IF(COUNTIFS(Données_nettoyées!$O$1:$O$500,$B129,INDIRECT($A$1&amp;Z$1),"&gt;0")&gt;2,INDIRECT($A$1&amp;Z$1))))),"MC"))</f>
        <v>1500</v>
      </c>
      <c r="AA129" s="7" cm="1">
        <f t="array" aca="1" ref="AA129" ca="1">IF($D129="NON","-",IFERROR(MEDIAN(IF(Données_nettoyées!$O$1:$O$500=$B129,IF(INDIRECT($A$1&amp;AA$1)&gt;0,IF(COUNTIFS(Données_nettoyées!$O$1:$O$500,$B129,INDIRECT($A$1&amp;AA$1),"&gt;0")&gt;2,INDIRECT($A$1&amp;AA$1))))),"MC"))</f>
        <v>3000</v>
      </c>
      <c r="AB129" s="7" cm="1">
        <f t="array" aca="1" ref="AB129" ca="1">IF($D129="NON","-",IFERROR(MEDIAN(IF(Données_nettoyées!$O$1:$O$500=$B129,IF(INDIRECT($A$1&amp;AB$1)&gt;0,IF(COUNTIFS(Données_nettoyées!$O$1:$O$500,$B129,INDIRECT($A$1&amp;AB$1),"&gt;0")&gt;2,INDIRECT($A$1&amp;AB$1))))),"MC"))</f>
        <v>2500</v>
      </c>
      <c r="AC129" s="7" cm="1">
        <f t="array" aca="1" ref="AC129" ca="1">IF($D129="NON","-",IFERROR(MEDIAN(IF(Données_nettoyées!$O$1:$O$500=$B129,IF(INDIRECT($A$1&amp;AC$1)&gt;0,IF(COUNTIFS(Données_nettoyées!$O$1:$O$500,$B129,INDIRECT($A$1&amp;AC$1),"&gt;0")&gt;2,INDIRECT($A$1&amp;AC$1))))),"MC"))</f>
        <v>4000</v>
      </c>
      <c r="AD129" s="7" cm="1">
        <f t="array" aca="1" ref="AD129" ca="1">IF($D129="NON","-",IFERROR(MEDIAN(IF(Données_nettoyées!$O$1:$O$500=$B129,IF(INDIRECT($A$1&amp;AD$1)&gt;0,IF(COUNTIFS(Données_nettoyées!$O$1:$O$500,$B129,INDIRECT($A$1&amp;AD$1),"&gt;0")&gt;2,INDIRECT($A$1&amp;AD$1))))),"MC"))</f>
        <v>1600</v>
      </c>
      <c r="AE129" s="7" cm="1">
        <f t="array" aca="1" ref="AE129" ca="1">IF($D129="NON","-",IFERROR(MEDIAN(IF(Données_nettoyées!$O$1:$O$500=$B129,IF(INDIRECT($A$1&amp;AE$1)&gt;0,IF(COUNTIFS(Données_nettoyées!$O$1:$O$500,$B129,INDIRECT($A$1&amp;AE$1),"&gt;0")&gt;2,INDIRECT($A$1&amp;AE$1))))),"MC"))</f>
        <v>4500</v>
      </c>
      <c r="AF129" s="7" cm="1">
        <f t="array" aca="1" ref="AF129" ca="1">IF($D129="NON","-",IFERROR(MEDIAN(IF(Données_nettoyées!$O$1:$O$500=$B129,IF(INDIRECT($A$1&amp;AF$1)&gt;0,IF(COUNTIFS(Données_nettoyées!$O$1:$O$500,$B129,INDIRECT($A$1&amp;AF$1),"&gt;0")&gt;2,INDIRECT($A$1&amp;AF$1))))),"MC"))</f>
        <v>300</v>
      </c>
      <c r="AG129" s="7" cm="1">
        <f t="array" aca="1" ref="AG129" ca="1">IF($D129="NON","-",IFERROR(MEDIAN(IF(Données_nettoyées!$O$1:$O$500=$B129,IF(INDIRECT($A$1&amp;AG$1)&gt;0,IF(COUNTIFS(Données_nettoyées!$O$1:$O$500,$B129,INDIRECT($A$1&amp;AG$1),"&gt;0")&gt;2,INDIRECT($A$1&amp;AG$1))))),"MC"))</f>
        <v>500</v>
      </c>
      <c r="AI129" s="5">
        <f ca="1">COUNTIF(E129:AG129,"MC")+COUNTIF(E129:AG129,"-")</f>
        <v>3</v>
      </c>
    </row>
    <row r="130" spans="1:35" x14ac:dyDescent="0.35">
      <c r="A130" s="4" t="s">
        <v>2371</v>
      </c>
      <c r="B130" s="4" t="s">
        <v>2373</v>
      </c>
      <c r="C130" s="4" t="s">
        <v>66</v>
      </c>
      <c r="E130" s="7" cm="1">
        <f t="array" aca="1" ref="E130" ca="1">IF(ISERROR(ABS(E129)),"",IFERROR(MIN(IF(Données_nettoyées!$O$1:$O$500=$B130,IF(INDIRECT($A$1&amp;E$1)&gt;0,IF(COUNTIFS(Données_nettoyées!$O$1:$O$500,$B130,INDIRECT($A$1&amp;E$1),"&gt;0")&gt;2,INDIRECT($A$1&amp;E$1))))),"MC"))</f>
        <v>1000</v>
      </c>
      <c r="F130" s="7" t="str" cm="1">
        <f t="array" aca="1" ref="F130" ca="1">IF(ISERROR(ABS(F129)),"",IFERROR(MIN(IF(Données_nettoyées!$O$1:$O$500=$B130,IF(INDIRECT($A$1&amp;F$1)&gt;0,IF(COUNTIFS(Données_nettoyées!$O$1:$O$500,$B130,INDIRECT($A$1&amp;F$1),"&gt;0")&gt;2,INDIRECT($A$1&amp;F$1))))),"MC"))</f>
        <v/>
      </c>
      <c r="G130" s="7" t="str" cm="1">
        <f t="array" aca="1" ref="G130" ca="1">IF(ISERROR(ABS(G129)),"",IFERROR(MIN(IF(Données_nettoyées!$O$1:$O$500=$B130,IF(INDIRECT($A$1&amp;G$1)&gt;0,IF(COUNTIFS(Données_nettoyées!$O$1:$O$500,$B130,INDIRECT($A$1&amp;G$1),"&gt;0")&gt;2,INDIRECT($A$1&amp;G$1))))),"MC"))</f>
        <v/>
      </c>
      <c r="H130" s="7" cm="1">
        <f t="array" aca="1" ref="H130" ca="1">IF(ISERROR(ABS(H129)),"",IFERROR(MIN(IF(Données_nettoyées!$O$1:$O$500=$B130,IF(INDIRECT($A$1&amp;H$1)&gt;0,IF(COUNTIFS(Données_nettoyées!$O$1:$O$500,$B130,INDIRECT($A$1&amp;H$1),"&gt;0")&gt;2,INDIRECT($A$1&amp;H$1))))),"MC"))</f>
        <v>500</v>
      </c>
      <c r="I130" s="7" cm="1">
        <f t="array" aca="1" ref="I130" ca="1">IF(ISERROR(ABS(I129)),"",IFERROR(MIN(IF(Données_nettoyées!$O$1:$O$500=$B130,IF(INDIRECT($A$1&amp;I$1)&gt;0,IF(COUNTIFS(Données_nettoyées!$O$1:$O$500,$B130,INDIRECT($A$1&amp;I$1),"&gt;0")&gt;2,INDIRECT($A$1&amp;I$1))))),"MC"))</f>
        <v>300</v>
      </c>
      <c r="J130" s="7" cm="1">
        <f t="array" aca="1" ref="J130" ca="1">IF(ISERROR(ABS(J129)),"",IFERROR(MIN(IF(Données_nettoyées!$O$1:$O$500=$B130,IF(INDIRECT($A$1&amp;J$1)&gt;0,IF(COUNTIFS(Données_nettoyées!$O$1:$O$500,$B130,INDIRECT($A$1&amp;J$1),"&gt;0")&gt;2,INDIRECT($A$1&amp;J$1))))),"MC"))</f>
        <v>5000</v>
      </c>
      <c r="K130" s="7" cm="1">
        <f t="array" aca="1" ref="K130" ca="1">IF(ISERROR(ABS(K129)),"",IFERROR(MIN(IF(Données_nettoyées!$O$1:$O$500=$B130,IF(INDIRECT($A$1&amp;K$1)&gt;0,IF(COUNTIFS(Données_nettoyées!$O$1:$O$500,$B130,INDIRECT($A$1&amp;K$1),"&gt;0")&gt;2,INDIRECT($A$1&amp;K$1))))),"MC"))</f>
        <v>7500</v>
      </c>
      <c r="L130" s="7" cm="1">
        <f t="array" aca="1" ref="L130" ca="1">IF(ISERROR(ABS(L129)),"",IFERROR(MIN(IF(Données_nettoyées!$O$1:$O$500=$B130,IF(INDIRECT($A$1&amp;L$1)&gt;0,IF(COUNTIFS(Données_nettoyées!$O$1:$O$500,$B130,INDIRECT($A$1&amp;L$1),"&gt;0")&gt;2,INDIRECT($A$1&amp;L$1))))),"MC"))</f>
        <v>1500</v>
      </c>
      <c r="M130" s="7" cm="1">
        <f t="array" aca="1" ref="M130" ca="1">IF(ISERROR(ABS(M129)),"",IFERROR(MIN(IF(Données_nettoyées!$O$1:$O$500=$B130,IF(INDIRECT($A$1&amp;M$1)&gt;0,IF(COUNTIFS(Données_nettoyées!$O$1:$O$500,$B130,INDIRECT($A$1&amp;M$1),"&gt;0")&gt;2,INDIRECT($A$1&amp;M$1))))),"MC"))</f>
        <v>1250</v>
      </c>
      <c r="N130" s="7" cm="1">
        <f t="array" aca="1" ref="N130" ca="1">IF(ISERROR(ABS(N129)),"",IFERROR(MIN(IF(Données_nettoyées!$O$1:$O$500=$B130,IF(INDIRECT($A$1&amp;N$1)&gt;0,IF(COUNTIFS(Données_nettoyées!$O$1:$O$500,$B130,INDIRECT($A$1&amp;N$1),"&gt;0")&gt;2,INDIRECT($A$1&amp;N$1))))),"MC"))</f>
        <v>7500</v>
      </c>
      <c r="O130" s="7" cm="1">
        <f t="array" aca="1" ref="O130" ca="1">IF(ISERROR(ABS(O129)),"",IFERROR(MIN(IF(Données_nettoyées!$O$1:$O$500=$B130,IF(INDIRECT($A$1&amp;O$1)&gt;0,IF(COUNTIFS(Données_nettoyées!$O$1:$O$500,$B130,INDIRECT($A$1&amp;O$1),"&gt;0")&gt;2,INDIRECT($A$1&amp;O$1))))),"MC"))</f>
        <v>100</v>
      </c>
      <c r="P130" s="7" t="str" cm="1">
        <f t="array" aca="1" ref="P130" ca="1">IF(ISERROR(ABS(P129)),"",IFERROR(MIN(IF(Données_nettoyées!$O$1:$O$500=$B130,IF(INDIRECT($A$1&amp;P$1)&gt;0,IF(COUNTIFS(Données_nettoyées!$O$1:$O$500,$B130,INDIRECT($A$1&amp;P$1),"&gt;0")&gt;2,INDIRECT($A$1&amp;P$1))))),"MC"))</f>
        <v/>
      </c>
      <c r="Q130" s="7" cm="1">
        <f t="array" aca="1" ref="Q130" ca="1">IF(ISERROR(ABS(Q129)),"",IFERROR(MIN(IF(Données_nettoyées!$O$1:$O$500=$B130,IF(INDIRECT($A$1&amp;Q$1)&gt;0,IF(COUNTIFS(Données_nettoyées!$O$1:$O$500,$B130,INDIRECT($A$1&amp;Q$1),"&gt;0")&gt;2,INDIRECT($A$1&amp;Q$1))))),"MC"))</f>
        <v>27500</v>
      </c>
      <c r="R130" s="7" cm="1">
        <f t="array" aca="1" ref="R130" ca="1">IF(ISERROR(ABS(R129)),"",IFERROR(MIN(IF(Données_nettoyées!$O$1:$O$500=$B130,IF(INDIRECT($A$1&amp;R$1)&gt;0,IF(COUNTIFS(Données_nettoyées!$O$1:$O$500,$B130,INDIRECT($A$1&amp;R$1),"&gt;0")&gt;2,INDIRECT($A$1&amp;R$1))))),"MC"))</f>
        <v>28500</v>
      </c>
      <c r="S130" s="7" cm="1">
        <f t="array" aca="1" ref="S130" ca="1">IF(ISERROR(ABS(S129)),"",IFERROR(MIN(IF(Données_nettoyées!$O$1:$O$500=$B130,IF(INDIRECT($A$1&amp;S$1)&gt;0,IF(COUNTIFS(Données_nettoyées!$O$1:$O$500,$B130,INDIRECT($A$1&amp;S$1),"&gt;0")&gt;2,INDIRECT($A$1&amp;S$1))))),"MC"))</f>
        <v>6500</v>
      </c>
      <c r="T130" s="7" cm="1">
        <f t="array" aca="1" ref="T130" ca="1">IF(ISERROR(ABS(T129)),"",IFERROR(MIN(IF(Données_nettoyées!$O$1:$O$500=$B130,IF(INDIRECT($A$1&amp;T$1)&gt;0,IF(COUNTIFS(Données_nettoyées!$O$1:$O$500,$B130,INDIRECT($A$1&amp;T$1),"&gt;0")&gt;2,INDIRECT($A$1&amp;T$1))))),"MC"))</f>
        <v>5000</v>
      </c>
      <c r="U130" s="7" cm="1">
        <f t="array" aca="1" ref="U130" ca="1">IF(ISERROR(ABS(U129)),"",IFERROR(MIN(IF(Données_nettoyées!$O$1:$O$500=$B130,IF(INDIRECT($A$1&amp;U$1)&gt;0,IF(COUNTIFS(Données_nettoyées!$O$1:$O$500,$B130,INDIRECT($A$1&amp;U$1),"&gt;0")&gt;2,INDIRECT($A$1&amp;U$1))))),"MC"))</f>
        <v>300</v>
      </c>
      <c r="V130" s="7" cm="1">
        <f t="array" aca="1" ref="V130" ca="1">IF(ISERROR(ABS(V129)),"",IFERROR(MIN(IF(Données_nettoyées!$O$1:$O$500=$B130,IF(INDIRECT($A$1&amp;V$1)&gt;0,IF(COUNTIFS(Données_nettoyées!$O$1:$O$500,$B130,INDIRECT($A$1&amp;V$1),"&gt;0")&gt;2,INDIRECT($A$1&amp;V$1))))),"MC"))</f>
        <v>100</v>
      </c>
      <c r="W130" s="7" cm="1">
        <f t="array" aca="1" ref="W130" ca="1">IF(ISERROR(ABS(W129)),"",IFERROR(MIN(IF(Données_nettoyées!$O$1:$O$500=$B130,IF(INDIRECT($A$1&amp;W$1)&gt;0,IF(COUNTIFS(Données_nettoyées!$O$1:$O$500,$B130,INDIRECT($A$1&amp;W$1),"&gt;0")&gt;2,INDIRECT($A$1&amp;W$1))))),"MC"))</f>
        <v>400</v>
      </c>
      <c r="X130" s="7" cm="1">
        <f t="array" aca="1" ref="X130" ca="1">IF(ISERROR(ABS(X129)),"",IFERROR(MIN(IF(Données_nettoyées!$O$1:$O$500=$B130,IF(INDIRECT($A$1&amp;X$1)&gt;0,IF(COUNTIFS(Données_nettoyées!$O$1:$O$500,$B130,INDIRECT($A$1&amp;X$1),"&gt;0")&gt;2,INDIRECT($A$1&amp;X$1))))),"MC"))</f>
        <v>750</v>
      </c>
      <c r="Y130" s="7" cm="1">
        <f t="array" aca="1" ref="Y130" ca="1">IF(ISERROR(ABS(Y129)),"",IFERROR(MIN(IF(Données_nettoyées!$O$1:$O$500=$B130,IF(INDIRECT($A$1&amp;Y$1)&gt;0,IF(COUNTIFS(Données_nettoyées!$O$1:$O$500,$B130,INDIRECT($A$1&amp;Y$1),"&gt;0")&gt;2,INDIRECT($A$1&amp;Y$1))))),"MC"))</f>
        <v>1500</v>
      </c>
      <c r="Z130" s="7" cm="1">
        <f t="array" aca="1" ref="Z130" ca="1">IF(ISERROR(ABS(Z129)),"",IFERROR(MIN(IF(Données_nettoyées!$O$1:$O$500=$B130,IF(INDIRECT($A$1&amp;Z$1)&gt;0,IF(COUNTIFS(Données_nettoyées!$O$1:$O$500,$B130,INDIRECT($A$1&amp;Z$1),"&gt;0")&gt;2,INDIRECT($A$1&amp;Z$1))))),"MC"))</f>
        <v>1300</v>
      </c>
      <c r="AA130" s="7" cm="1">
        <f t="array" aca="1" ref="AA130" ca="1">IF(ISERROR(ABS(AA129)),"",IFERROR(MIN(IF(Données_nettoyées!$O$1:$O$500=$B130,IF(INDIRECT($A$1&amp;AA$1)&gt;0,IF(COUNTIFS(Données_nettoyées!$O$1:$O$500,$B130,INDIRECT($A$1&amp;AA$1),"&gt;0")&gt;2,INDIRECT($A$1&amp;AA$1))))),"MC"))</f>
        <v>3000</v>
      </c>
      <c r="AB130" s="7" cm="1">
        <f t="array" aca="1" ref="AB130" ca="1">IF(ISERROR(ABS(AB129)),"",IFERROR(MIN(IF(Données_nettoyées!$O$1:$O$500=$B130,IF(INDIRECT($A$1&amp;AB$1)&gt;0,IF(COUNTIFS(Données_nettoyées!$O$1:$O$500,$B130,INDIRECT($A$1&amp;AB$1),"&gt;0")&gt;2,INDIRECT($A$1&amp;AB$1))))),"MC"))</f>
        <v>2000</v>
      </c>
      <c r="AC130" s="7" cm="1">
        <f t="array" aca="1" ref="AC130" ca="1">IF(ISERROR(ABS(AC129)),"",IFERROR(MIN(IF(Données_nettoyées!$O$1:$O$500=$B130,IF(INDIRECT($A$1&amp;AC$1)&gt;0,IF(COUNTIFS(Données_nettoyées!$O$1:$O$500,$B130,INDIRECT($A$1&amp;AC$1),"&gt;0")&gt;2,INDIRECT($A$1&amp;AC$1))))),"MC"))</f>
        <v>4000</v>
      </c>
      <c r="AD130" s="7" cm="1">
        <f t="array" aca="1" ref="AD130" ca="1">IF(ISERROR(ABS(AD129)),"",IFERROR(MIN(IF(Données_nettoyées!$O$1:$O$500=$B130,IF(INDIRECT($A$1&amp;AD$1)&gt;0,IF(COUNTIFS(Données_nettoyées!$O$1:$O$500,$B130,INDIRECT($A$1&amp;AD$1),"&gt;0")&gt;2,INDIRECT($A$1&amp;AD$1))))),"MC"))</f>
        <v>1300</v>
      </c>
      <c r="AE130" s="7" cm="1">
        <f t="array" aca="1" ref="AE130" ca="1">IF(ISERROR(ABS(AE129)),"",IFERROR(MIN(IF(Données_nettoyées!$O$1:$O$500=$B130,IF(INDIRECT($A$1&amp;AE$1)&gt;0,IF(COUNTIFS(Données_nettoyées!$O$1:$O$500,$B130,INDIRECT($A$1&amp;AE$1),"&gt;0")&gt;2,INDIRECT($A$1&amp;AE$1))))),"MC"))</f>
        <v>4500</v>
      </c>
      <c r="AF130" s="7" cm="1">
        <f t="array" aca="1" ref="AF130" ca="1">IF(ISERROR(ABS(AF129)),"",IFERROR(MIN(IF(Données_nettoyées!$O$1:$O$500=$B130,IF(INDIRECT($A$1&amp;AF$1)&gt;0,IF(COUNTIFS(Données_nettoyées!$O$1:$O$500,$B130,INDIRECT($A$1&amp;AF$1),"&gt;0")&gt;2,INDIRECT($A$1&amp;AF$1))))),"MC"))</f>
        <v>300</v>
      </c>
      <c r="AG130" s="7" cm="1">
        <f t="array" aca="1" ref="AG130" ca="1">IF(ISERROR(ABS(AG129)),"",IFERROR(MIN(IF(Données_nettoyées!$O$1:$O$500=$B130,IF(INDIRECT($A$1&amp;AG$1)&gt;0,IF(COUNTIFS(Données_nettoyées!$O$1:$O$500,$B130,INDIRECT($A$1&amp;AG$1),"&gt;0")&gt;2,INDIRECT($A$1&amp;AG$1))))),"MC"))</f>
        <v>500</v>
      </c>
    </row>
    <row r="131" spans="1:35" x14ac:dyDescent="0.35">
      <c r="A131" s="4" t="s">
        <v>2371</v>
      </c>
      <c r="B131" s="4" t="s">
        <v>2373</v>
      </c>
      <c r="C131" s="4" t="s">
        <v>68</v>
      </c>
      <c r="E131" s="7" cm="1">
        <f t="array" aca="1" ref="E131" ca="1">IF(ISERROR(ABS(E129)),"",IFERROR(MAX(IF(Données_nettoyées!$O$1:$O$500=$B131,IF(INDIRECT($A$1&amp;E$1)&gt;0,IF(COUNTIFS(Données_nettoyées!$O$1:$O$500,$B131,INDIRECT($A$1&amp;E$1),"&gt;0")&gt;2,INDIRECT($A$1&amp;E$1))))),"MC"))</f>
        <v>1250</v>
      </c>
      <c r="F131" s="7" t="str" cm="1">
        <f t="array" aca="1" ref="F131" ca="1">IF(ISERROR(ABS(F129)),"",IFERROR(MAX(IF(Données_nettoyées!$O$1:$O$500=$B131,IF(INDIRECT($A$1&amp;F$1)&gt;0,IF(COUNTIFS(Données_nettoyées!$O$1:$O$500,$B131,INDIRECT($A$1&amp;F$1),"&gt;0")&gt;2,INDIRECT($A$1&amp;F$1))))),"MC"))</f>
        <v/>
      </c>
      <c r="G131" s="7" t="str" cm="1">
        <f t="array" aca="1" ref="G131" ca="1">IF(ISERROR(ABS(G129)),"",IFERROR(MAX(IF(Données_nettoyées!$O$1:$O$500=$B131,IF(INDIRECT($A$1&amp;G$1)&gt;0,IF(COUNTIFS(Données_nettoyées!$O$1:$O$500,$B131,INDIRECT($A$1&amp;G$1),"&gt;0")&gt;2,INDIRECT($A$1&amp;G$1))))),"MC"))</f>
        <v/>
      </c>
      <c r="H131" s="7" cm="1">
        <f t="array" aca="1" ref="H131" ca="1">IF(ISERROR(ABS(H129)),"",IFERROR(MAX(IF(Données_nettoyées!$O$1:$O$500=$B131,IF(INDIRECT($A$1&amp;H$1)&gt;0,IF(COUNTIFS(Données_nettoyées!$O$1:$O$500,$B131,INDIRECT($A$1&amp;H$1),"&gt;0")&gt;2,INDIRECT($A$1&amp;H$1))))),"MC"))</f>
        <v>550</v>
      </c>
      <c r="I131" s="7" cm="1">
        <f t="array" aca="1" ref="I131" ca="1">IF(ISERROR(ABS(I129)),"",IFERROR(MAX(IF(Données_nettoyées!$O$1:$O$500=$B131,IF(INDIRECT($A$1&amp;I$1)&gt;0,IF(COUNTIFS(Données_nettoyées!$O$1:$O$500,$B131,INDIRECT($A$1&amp;I$1),"&gt;0")&gt;2,INDIRECT($A$1&amp;I$1))))),"MC"))</f>
        <v>300</v>
      </c>
      <c r="J131" s="7" cm="1">
        <f t="array" aca="1" ref="J131" ca="1">IF(ISERROR(ABS(J129)),"",IFERROR(MAX(IF(Données_nettoyées!$O$1:$O$500=$B131,IF(INDIRECT($A$1&amp;J$1)&gt;0,IF(COUNTIFS(Données_nettoyées!$O$1:$O$500,$B131,INDIRECT($A$1&amp;J$1),"&gt;0")&gt;2,INDIRECT($A$1&amp;J$1))))),"MC"))</f>
        <v>8500</v>
      </c>
      <c r="K131" s="7" cm="1">
        <f t="array" aca="1" ref="K131" ca="1">IF(ISERROR(ABS(K129)),"",IFERROR(MAX(IF(Données_nettoyées!$O$1:$O$500=$B131,IF(INDIRECT($A$1&amp;K$1)&gt;0,IF(COUNTIFS(Données_nettoyées!$O$1:$O$500,$B131,INDIRECT($A$1&amp;K$1),"&gt;0")&gt;2,INDIRECT($A$1&amp;K$1))))),"MC"))</f>
        <v>18000</v>
      </c>
      <c r="L131" s="7" cm="1">
        <f t="array" aca="1" ref="L131" ca="1">IF(ISERROR(ABS(L129)),"",IFERROR(MAX(IF(Données_nettoyées!$O$1:$O$500=$B131,IF(INDIRECT($A$1&amp;L$1)&gt;0,IF(COUNTIFS(Données_nettoyées!$O$1:$O$500,$B131,INDIRECT($A$1&amp;L$1),"&gt;0")&gt;2,INDIRECT($A$1&amp;L$1))))),"MC"))</f>
        <v>3500</v>
      </c>
      <c r="M131" s="7" cm="1">
        <f t="array" aca="1" ref="M131" ca="1">IF(ISERROR(ABS(M129)),"",IFERROR(MAX(IF(Données_nettoyées!$O$1:$O$500=$B131,IF(INDIRECT($A$1&amp;M$1)&gt;0,IF(COUNTIFS(Données_nettoyées!$O$1:$O$500,$B131,INDIRECT($A$1&amp;M$1),"&gt;0")&gt;2,INDIRECT($A$1&amp;M$1))))),"MC"))</f>
        <v>1800</v>
      </c>
      <c r="N131" s="7" cm="1">
        <f t="array" aca="1" ref="N131" ca="1">IF(ISERROR(ABS(N129)),"",IFERROR(MAX(IF(Données_nettoyées!$O$1:$O$500=$B131,IF(INDIRECT($A$1&amp;N$1)&gt;0,IF(COUNTIFS(Données_nettoyées!$O$1:$O$500,$B131,INDIRECT($A$1&amp;N$1),"&gt;0")&gt;2,INDIRECT($A$1&amp;N$1))))),"MC"))</f>
        <v>8000</v>
      </c>
      <c r="O131" s="7" cm="1">
        <f t="array" aca="1" ref="O131" ca="1">IF(ISERROR(ABS(O129)),"",IFERROR(MAX(IF(Données_nettoyées!$O$1:$O$500=$B131,IF(INDIRECT($A$1&amp;O$1)&gt;0,IF(COUNTIFS(Données_nettoyées!$O$1:$O$500,$B131,INDIRECT($A$1&amp;O$1),"&gt;0")&gt;2,INDIRECT($A$1&amp;O$1))))),"MC"))</f>
        <v>100</v>
      </c>
      <c r="P131" s="7" t="str" cm="1">
        <f t="array" aca="1" ref="P131" ca="1">IF(ISERROR(ABS(P129)),"",IFERROR(MAX(IF(Données_nettoyées!$O$1:$O$500=$B131,IF(INDIRECT($A$1&amp;P$1)&gt;0,IF(COUNTIFS(Données_nettoyées!$O$1:$O$500,$B131,INDIRECT($A$1&amp;P$1),"&gt;0")&gt;2,INDIRECT($A$1&amp;P$1))))),"MC"))</f>
        <v/>
      </c>
      <c r="Q131" s="7" cm="1">
        <f t="array" aca="1" ref="Q131" ca="1">IF(ISERROR(ABS(Q129)),"",IFERROR(MAX(IF(Données_nettoyées!$O$1:$O$500=$B131,IF(INDIRECT($A$1&amp;Q$1)&gt;0,IF(COUNTIFS(Données_nettoyées!$O$1:$O$500,$B131,INDIRECT($A$1&amp;Q$1),"&gt;0")&gt;2,INDIRECT($A$1&amp;Q$1))))),"MC"))</f>
        <v>28000</v>
      </c>
      <c r="R131" s="7" cm="1">
        <f t="array" aca="1" ref="R131" ca="1">IF(ISERROR(ABS(R129)),"",IFERROR(MAX(IF(Données_nettoyées!$O$1:$O$500=$B131,IF(INDIRECT($A$1&amp;R$1)&gt;0,IF(COUNTIFS(Données_nettoyées!$O$1:$O$500,$B131,INDIRECT($A$1&amp;R$1),"&gt;0")&gt;2,INDIRECT($A$1&amp;R$1))))),"MC"))</f>
        <v>28500</v>
      </c>
      <c r="S131" s="7" cm="1">
        <f t="array" aca="1" ref="S131" ca="1">IF(ISERROR(ABS(S129)),"",IFERROR(MAX(IF(Données_nettoyées!$O$1:$O$500=$B131,IF(INDIRECT($A$1&amp;S$1)&gt;0,IF(COUNTIFS(Données_nettoyées!$O$1:$O$500,$B131,INDIRECT($A$1&amp;S$1),"&gt;0")&gt;2,INDIRECT($A$1&amp;S$1))))),"MC"))</f>
        <v>7000</v>
      </c>
      <c r="T131" s="7" cm="1">
        <f t="array" aca="1" ref="T131" ca="1">IF(ISERROR(ABS(T129)),"",IFERROR(MAX(IF(Données_nettoyées!$O$1:$O$500=$B131,IF(INDIRECT($A$1&amp;T$1)&gt;0,IF(COUNTIFS(Données_nettoyées!$O$1:$O$500,$B131,INDIRECT($A$1&amp;T$1),"&gt;0")&gt;2,INDIRECT($A$1&amp;T$1))))),"MC"))</f>
        <v>5250</v>
      </c>
      <c r="U131" s="7" cm="1">
        <f t="array" aca="1" ref="U131" ca="1">IF(ISERROR(ABS(U129)),"",IFERROR(MAX(IF(Données_nettoyées!$O$1:$O$500=$B131,IF(INDIRECT($A$1&amp;U$1)&gt;0,IF(COUNTIFS(Données_nettoyées!$O$1:$O$500,$B131,INDIRECT($A$1&amp;U$1),"&gt;0")&gt;2,INDIRECT($A$1&amp;U$1))))),"MC"))</f>
        <v>400</v>
      </c>
      <c r="V131" s="7" cm="1">
        <f t="array" aca="1" ref="V131" ca="1">IF(ISERROR(ABS(V129)),"",IFERROR(MAX(IF(Données_nettoyées!$O$1:$O$500=$B131,IF(INDIRECT($A$1&amp;V$1)&gt;0,IF(COUNTIFS(Données_nettoyées!$O$1:$O$500,$B131,INDIRECT($A$1&amp;V$1),"&gt;0")&gt;2,INDIRECT($A$1&amp;V$1))))),"MC"))</f>
        <v>150</v>
      </c>
      <c r="W131" s="7" cm="1">
        <f t="array" aca="1" ref="W131" ca="1">IF(ISERROR(ABS(W129)),"",IFERROR(MAX(IF(Données_nettoyées!$O$1:$O$500=$B131,IF(INDIRECT($A$1&amp;W$1)&gt;0,IF(COUNTIFS(Données_nettoyées!$O$1:$O$500,$B131,INDIRECT($A$1&amp;W$1),"&gt;0")&gt;2,INDIRECT($A$1&amp;W$1))))),"MC"))</f>
        <v>500</v>
      </c>
      <c r="X131" s="7" cm="1">
        <f t="array" aca="1" ref="X131" ca="1">IF(ISERROR(ABS(X129)),"",IFERROR(MAX(IF(Données_nettoyées!$O$1:$O$500=$B131,IF(INDIRECT($A$1&amp;X$1)&gt;0,IF(COUNTIFS(Données_nettoyées!$O$1:$O$500,$B131,INDIRECT($A$1&amp;X$1),"&gt;0")&gt;2,INDIRECT($A$1&amp;X$1))))),"MC"))</f>
        <v>800</v>
      </c>
      <c r="Y131" s="7" cm="1">
        <f t="array" aca="1" ref="Y131" ca="1">IF(ISERROR(ABS(Y129)),"",IFERROR(MAX(IF(Données_nettoyées!$O$1:$O$500=$B131,IF(INDIRECT($A$1&amp;Y$1)&gt;0,IF(COUNTIFS(Données_nettoyées!$O$1:$O$500,$B131,INDIRECT($A$1&amp;Y$1),"&gt;0")&gt;2,INDIRECT($A$1&amp;Y$1))))),"MC"))</f>
        <v>1750</v>
      </c>
      <c r="Z131" s="7" cm="1">
        <f t="array" aca="1" ref="Z131" ca="1">IF(ISERROR(ABS(Z129)),"",IFERROR(MAX(IF(Données_nettoyées!$O$1:$O$500=$B131,IF(INDIRECT($A$1&amp;Z$1)&gt;0,IF(COUNTIFS(Données_nettoyées!$O$1:$O$500,$B131,INDIRECT($A$1&amp;Z$1),"&gt;0")&gt;2,INDIRECT($A$1&amp;Z$1))))),"MC"))</f>
        <v>1750</v>
      </c>
      <c r="AA131" s="7" cm="1">
        <f t="array" aca="1" ref="AA131" ca="1">IF(ISERROR(ABS(AA129)),"",IFERROR(MAX(IF(Données_nettoyées!$O$1:$O$500=$B131,IF(INDIRECT($A$1&amp;AA$1)&gt;0,IF(COUNTIFS(Données_nettoyées!$O$1:$O$500,$B131,INDIRECT($A$1&amp;AA$1),"&gt;0")&gt;2,INDIRECT($A$1&amp;AA$1))))),"MC"))</f>
        <v>3000</v>
      </c>
      <c r="AB131" s="7" cm="1">
        <f t="array" aca="1" ref="AB131" ca="1">IF(ISERROR(ABS(AB129)),"",IFERROR(MAX(IF(Données_nettoyées!$O$1:$O$500=$B131,IF(INDIRECT($A$1&amp;AB$1)&gt;0,IF(COUNTIFS(Données_nettoyées!$O$1:$O$500,$B131,INDIRECT($A$1&amp;AB$1),"&gt;0")&gt;2,INDIRECT($A$1&amp;AB$1))))),"MC"))</f>
        <v>3000</v>
      </c>
      <c r="AC131" s="7" cm="1">
        <f t="array" aca="1" ref="AC131" ca="1">IF(ISERROR(ABS(AC129)),"",IFERROR(MAX(IF(Données_nettoyées!$O$1:$O$500=$B131,IF(INDIRECT($A$1&amp;AC$1)&gt;0,IF(COUNTIFS(Données_nettoyées!$O$1:$O$500,$B131,INDIRECT($A$1&amp;AC$1),"&gt;0")&gt;2,INDIRECT($A$1&amp;AC$1))))),"MC"))</f>
        <v>7500</v>
      </c>
      <c r="AD131" s="7" cm="1">
        <f t="array" aca="1" ref="AD131" ca="1">IF(ISERROR(ABS(AD129)),"",IFERROR(MAX(IF(Données_nettoyées!$O$1:$O$500=$B131,IF(INDIRECT($A$1&amp;AD$1)&gt;0,IF(COUNTIFS(Données_nettoyées!$O$1:$O$500,$B131,INDIRECT($A$1&amp;AD$1),"&gt;0")&gt;2,INDIRECT($A$1&amp;AD$1))))),"MC"))</f>
        <v>2250</v>
      </c>
      <c r="AE131" s="7" cm="1">
        <f t="array" aca="1" ref="AE131" ca="1">IF(ISERROR(ABS(AE129)),"",IFERROR(MAX(IF(Données_nettoyées!$O$1:$O$500=$B131,IF(INDIRECT($A$1&amp;AE$1)&gt;0,IF(COUNTIFS(Données_nettoyées!$O$1:$O$500,$B131,INDIRECT($A$1&amp;AE$1),"&gt;0")&gt;2,INDIRECT($A$1&amp;AE$1))))),"MC"))</f>
        <v>5000</v>
      </c>
      <c r="AF131" s="7" cm="1">
        <f t="array" aca="1" ref="AF131" ca="1">IF(ISERROR(ABS(AF129)),"",IFERROR(MAX(IF(Données_nettoyées!$O$1:$O$500=$B131,IF(INDIRECT($A$1&amp;AF$1)&gt;0,IF(COUNTIFS(Données_nettoyées!$O$1:$O$500,$B131,INDIRECT($A$1&amp;AF$1),"&gt;0")&gt;2,INDIRECT($A$1&amp;AF$1))))),"MC"))</f>
        <v>300</v>
      </c>
      <c r="AG131" s="7" cm="1">
        <f t="array" aca="1" ref="AG131" ca="1">IF(ISERROR(ABS(AG129)),"",IFERROR(MAX(IF(Données_nettoyées!$O$1:$O$500=$B131,IF(INDIRECT($A$1&amp;AG$1)&gt;0,IF(COUNTIFS(Données_nettoyées!$O$1:$O$500,$B131,INDIRECT($A$1&amp;AG$1),"&gt;0")&gt;2,INDIRECT($A$1&amp;AG$1))))),"MC"))</f>
        <v>1000</v>
      </c>
    </row>
    <row r="132" spans="1:35" x14ac:dyDescent="0.35">
      <c r="C132" s="38" t="s">
        <v>145</v>
      </c>
      <c r="E132" s="7" t="str">
        <f t="shared" ref="E132:AG132" ca="1" si="20">IFERROR(IF((E131-E130)/E130&gt;=40%,"!!",""),"")</f>
        <v/>
      </c>
      <c r="F132" s="7" t="str">
        <f t="shared" ca="1" si="20"/>
        <v/>
      </c>
      <c r="G132" s="7" t="str">
        <f t="shared" ca="1" si="20"/>
        <v/>
      </c>
      <c r="H132" s="7" t="str">
        <f t="shared" ca="1" si="20"/>
        <v/>
      </c>
      <c r="I132" s="7" t="str">
        <f t="shared" ca="1" si="20"/>
        <v/>
      </c>
      <c r="J132" s="7" t="str">
        <f t="shared" ca="1" si="20"/>
        <v>!!</v>
      </c>
      <c r="K132" s="7" t="str">
        <f t="shared" ca="1" si="20"/>
        <v>!!</v>
      </c>
      <c r="L132" s="7" t="str">
        <f t="shared" ca="1" si="20"/>
        <v>!!</v>
      </c>
      <c r="M132" s="7" t="str">
        <f t="shared" ca="1" si="20"/>
        <v>!!</v>
      </c>
      <c r="N132" s="7" t="str">
        <f t="shared" ca="1" si="20"/>
        <v/>
      </c>
      <c r="O132" s="7" t="str">
        <f t="shared" ca="1" si="20"/>
        <v/>
      </c>
      <c r="P132" s="7" t="str">
        <f t="shared" ca="1" si="20"/>
        <v/>
      </c>
      <c r="Q132" s="7" t="str">
        <f t="shared" ca="1" si="20"/>
        <v/>
      </c>
      <c r="R132" s="7" t="str">
        <f t="shared" ca="1" si="20"/>
        <v/>
      </c>
      <c r="S132" s="7" t="str">
        <f t="shared" ca="1" si="20"/>
        <v/>
      </c>
      <c r="T132" s="7" t="str">
        <f t="shared" ca="1" si="20"/>
        <v/>
      </c>
      <c r="U132" s="7" t="str">
        <f t="shared" ca="1" si="20"/>
        <v/>
      </c>
      <c r="V132" s="7" t="str">
        <f t="shared" ca="1" si="20"/>
        <v>!!</v>
      </c>
      <c r="W132" s="7" t="str">
        <f t="shared" ca="1" si="20"/>
        <v/>
      </c>
      <c r="X132" s="7" t="str">
        <f t="shared" ca="1" si="20"/>
        <v/>
      </c>
      <c r="Y132" s="7" t="str">
        <f t="shared" ca="1" si="20"/>
        <v/>
      </c>
      <c r="Z132" s="7" t="str">
        <f t="shared" ca="1" si="20"/>
        <v/>
      </c>
      <c r="AA132" s="7" t="str">
        <f t="shared" ca="1" si="20"/>
        <v/>
      </c>
      <c r="AB132" s="7" t="str">
        <f t="shared" ca="1" si="20"/>
        <v>!!</v>
      </c>
      <c r="AC132" s="7" t="str">
        <f t="shared" ca="1" si="20"/>
        <v>!!</v>
      </c>
      <c r="AD132" s="7" t="str">
        <f t="shared" ca="1" si="20"/>
        <v>!!</v>
      </c>
      <c r="AE132" s="7" t="str">
        <f t="shared" ca="1" si="20"/>
        <v/>
      </c>
      <c r="AF132" s="7" t="str">
        <f t="shared" ca="1" si="20"/>
        <v/>
      </c>
      <c r="AG132" s="7" t="str">
        <f t="shared" ca="1" si="20"/>
        <v>!!</v>
      </c>
    </row>
    <row r="134" spans="1:35" x14ac:dyDescent="0.35">
      <c r="C134" s="4" t="s">
        <v>3434</v>
      </c>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row>
    <row r="135" spans="1:35" x14ac:dyDescent="0.35">
      <c r="A135" s="4" t="s">
        <v>2371</v>
      </c>
      <c r="B135" s="4" t="s">
        <v>2426</v>
      </c>
      <c r="C135" s="4" t="s">
        <v>31</v>
      </c>
      <c r="D135" s="6" t="str">
        <f>IF(COUNTIF(Données_nettoyées!$O$1:$O$500,$B135)&gt;0,"OUI","NON")</f>
        <v>OUI</v>
      </c>
      <c r="E135" s="7" cm="1">
        <f t="array" aca="1" ref="E135" ca="1">IF($D135="NON","-",IFERROR(MEDIAN(IF(Données_nettoyées!$O$1:$O$500=$B135,IF(INDIRECT($A$1&amp;E$1)&gt;0,IF(COUNTIFS(Données_nettoyées!$O$1:$O$500,$B135,INDIRECT($A$1&amp;E$1),"&gt;0")&gt;2,INDIRECT($A$1&amp;E$1))))),"MC"))</f>
        <v>1200</v>
      </c>
      <c r="F135" s="7" t="str" cm="1">
        <f t="array" aca="1" ref="F135" ca="1">IF($D135="NON","-",IFERROR(MEDIAN(IF(Données_nettoyées!$O$1:$O$500=$B135,IF(INDIRECT($A$1&amp;F$1)&gt;0,IF(COUNTIFS(Données_nettoyées!$O$1:$O$500,$B135,INDIRECT($A$1&amp;F$1),"&gt;0")&gt;2,INDIRECT($A$1&amp;F$1))))),"MC"))</f>
        <v>MC</v>
      </c>
      <c r="G135" s="7" t="str" cm="1">
        <f t="array" aca="1" ref="G135" ca="1">IF($D135="NON","-",IFERROR(MEDIAN(IF(Données_nettoyées!$O$1:$O$500=$B135,IF(INDIRECT($A$1&amp;G$1)&gt;0,IF(COUNTIFS(Données_nettoyées!$O$1:$O$500,$B135,INDIRECT($A$1&amp;G$1),"&gt;0")&gt;2,INDIRECT($A$1&amp;G$1))))),"MC"))</f>
        <v>MC</v>
      </c>
      <c r="H135" s="7" cm="1">
        <f t="array" aca="1" ref="H135" ca="1">IF($D135="NON","-",IFERROR(MEDIAN(IF(Données_nettoyées!$O$1:$O$500=$B135,IF(INDIRECT($A$1&amp;H$1)&gt;0,IF(COUNTIFS(Données_nettoyées!$O$1:$O$500,$B135,INDIRECT($A$1&amp;H$1),"&gt;0")&gt;2,INDIRECT($A$1&amp;H$1))))),"MC"))</f>
        <v>600</v>
      </c>
      <c r="I135" s="7" cm="1">
        <f t="array" aca="1" ref="I135" ca="1">IF($D135="NON","-",IFERROR(MEDIAN(IF(Données_nettoyées!$O$1:$O$500=$B135,IF(INDIRECT($A$1&amp;I$1)&gt;0,IF(COUNTIFS(Données_nettoyées!$O$1:$O$500,$B135,INDIRECT($A$1&amp;I$1),"&gt;0")&gt;2,INDIRECT($A$1&amp;I$1))))),"MC"))</f>
        <v>300</v>
      </c>
      <c r="J135" s="7" cm="1">
        <f t="array" aca="1" ref="J135" ca="1">IF($D135="NON","-",IFERROR(MEDIAN(IF(Données_nettoyées!$O$1:$O$500=$B135,IF(INDIRECT($A$1&amp;J$1)&gt;0,IF(COUNTIFS(Données_nettoyées!$O$1:$O$500,$B135,INDIRECT($A$1&amp;J$1),"&gt;0")&gt;2,INDIRECT($A$1&amp;J$1))))),"MC"))</f>
        <v>4000</v>
      </c>
      <c r="K135" s="7" cm="1">
        <f t="array" aca="1" ref="K135" ca="1">IF($D135="NON","-",IFERROR(MEDIAN(IF(Données_nettoyées!$O$1:$O$500=$B135,IF(INDIRECT($A$1&amp;K$1)&gt;0,IF(COUNTIFS(Données_nettoyées!$O$1:$O$500,$B135,INDIRECT($A$1&amp;K$1),"&gt;0")&gt;2,INDIRECT($A$1&amp;K$1))))),"MC"))</f>
        <v>3250</v>
      </c>
      <c r="L135" s="7" cm="1">
        <f t="array" aca="1" ref="L135" ca="1">IF($D135="NON","-",IFERROR(MEDIAN(IF(Données_nettoyées!$O$1:$O$500=$B135,IF(INDIRECT($A$1&amp;L$1)&gt;0,IF(COUNTIFS(Données_nettoyées!$O$1:$O$500,$B135,INDIRECT($A$1&amp;L$1),"&gt;0")&gt;2,INDIRECT($A$1&amp;L$1))))),"MC"))</f>
        <v>1500</v>
      </c>
      <c r="M135" s="7" cm="1">
        <f t="array" aca="1" ref="M135" ca="1">IF($D135="NON","-",IFERROR(MEDIAN(IF(Données_nettoyées!$O$1:$O$500=$B135,IF(INDIRECT($A$1&amp;M$1)&gt;0,IF(COUNTIFS(Données_nettoyées!$O$1:$O$500,$B135,INDIRECT($A$1&amp;M$1),"&gt;0")&gt;2,INDIRECT($A$1&amp;M$1))))),"MC"))</f>
        <v>5500</v>
      </c>
      <c r="N135" s="7" cm="1">
        <f t="array" aca="1" ref="N135" ca="1">IF($D135="NON","-",IFERROR(MEDIAN(IF(Données_nettoyées!$O$1:$O$500=$B135,IF(INDIRECT($A$1&amp;N$1)&gt;0,IF(COUNTIFS(Données_nettoyées!$O$1:$O$500,$B135,INDIRECT($A$1&amp;N$1),"&gt;0")&gt;2,INDIRECT($A$1&amp;N$1))))),"MC"))</f>
        <v>7750</v>
      </c>
      <c r="O135" s="7" cm="1">
        <f t="array" aca="1" ref="O135" ca="1">IF($D135="NON","-",IFERROR(MEDIAN(IF(Données_nettoyées!$O$1:$O$500=$B135,IF(INDIRECT($A$1&amp;O$1)&gt;0,IF(COUNTIFS(Données_nettoyées!$O$1:$O$500,$B135,INDIRECT($A$1&amp;O$1),"&gt;0")&gt;2,INDIRECT($A$1&amp;O$1))))),"MC"))</f>
        <v>100</v>
      </c>
      <c r="P135" s="7" t="str" cm="1">
        <f t="array" aca="1" ref="P135" ca="1">IF($D135="NON","-",IFERROR(MEDIAN(IF(Données_nettoyées!$O$1:$O$500=$B135,IF(INDIRECT($A$1&amp;P$1)&gt;0,IF(COUNTIFS(Données_nettoyées!$O$1:$O$500,$B135,INDIRECT($A$1&amp;P$1),"&gt;0")&gt;2,INDIRECT($A$1&amp;P$1))))),"MC"))</f>
        <v>MC</v>
      </c>
      <c r="Q135" s="7" cm="1">
        <f t="array" aca="1" ref="Q135" ca="1">IF($D135="NON","-",IFERROR(MEDIAN(IF(Données_nettoyées!$O$1:$O$500=$B135,IF(INDIRECT($A$1&amp;Q$1)&gt;0,IF(COUNTIFS(Données_nettoyées!$O$1:$O$500,$B135,INDIRECT($A$1&amp;Q$1),"&gt;0")&gt;2,INDIRECT($A$1&amp;Q$1))))),"MC"))</f>
        <v>26000</v>
      </c>
      <c r="R135" s="7" cm="1">
        <f t="array" aca="1" ref="R135" ca="1">IF($D135="NON","-",IFERROR(MEDIAN(IF(Données_nettoyées!$O$1:$O$500=$B135,IF(INDIRECT($A$1&amp;R$1)&gt;0,IF(COUNTIFS(Données_nettoyées!$O$1:$O$500,$B135,INDIRECT($A$1&amp;R$1),"&gt;0")&gt;2,INDIRECT($A$1&amp;R$1))))),"MC"))</f>
        <v>35000</v>
      </c>
      <c r="S135" s="7" cm="1">
        <f t="array" aca="1" ref="S135" ca="1">IF($D135="NON","-",IFERROR(MEDIAN(IF(Données_nettoyées!$O$1:$O$500=$B135,IF(INDIRECT($A$1&amp;S$1)&gt;0,IF(COUNTIFS(Données_nettoyées!$O$1:$O$500,$B135,INDIRECT($A$1&amp;S$1),"&gt;0")&gt;2,INDIRECT($A$1&amp;S$1))))),"MC"))</f>
        <v>7000</v>
      </c>
      <c r="T135" s="7" cm="1">
        <f t="array" aca="1" ref="T135" ca="1">IF($D135="NON","-",IFERROR(MEDIAN(IF(Données_nettoyées!$O$1:$O$500=$B135,IF(INDIRECT($A$1&amp;T$1)&gt;0,IF(COUNTIFS(Données_nettoyées!$O$1:$O$500,$B135,INDIRECT($A$1&amp;T$1),"&gt;0")&gt;2,INDIRECT($A$1&amp;T$1))))),"MC"))</f>
        <v>5500</v>
      </c>
      <c r="U135" s="7" cm="1">
        <f t="array" aca="1" ref="U135" ca="1">IF($D135="NON","-",IFERROR(MEDIAN(IF(Données_nettoyées!$O$1:$O$500=$B135,IF(INDIRECT($A$1&amp;U$1)&gt;0,IF(COUNTIFS(Données_nettoyées!$O$1:$O$500,$B135,INDIRECT($A$1&amp;U$1),"&gt;0")&gt;2,INDIRECT($A$1&amp;U$1))))),"MC"))</f>
        <v>300</v>
      </c>
      <c r="V135" s="7" cm="1">
        <f t="array" aca="1" ref="V135" ca="1">IF($D135="NON","-",IFERROR(MEDIAN(IF(Données_nettoyées!$O$1:$O$500=$B135,IF(INDIRECT($A$1&amp;V$1)&gt;0,IF(COUNTIFS(Données_nettoyées!$O$1:$O$500,$B135,INDIRECT($A$1&amp;V$1),"&gt;0")&gt;2,INDIRECT($A$1&amp;V$1))))),"MC"))</f>
        <v>125</v>
      </c>
      <c r="W135" s="7" t="str" cm="1">
        <f t="array" aca="1" ref="W135" ca="1">IF($D135="NON","-",IFERROR(MEDIAN(IF(Données_nettoyées!$O$1:$O$500=$B135,IF(INDIRECT($A$1&amp;W$1)&gt;0,IF(COUNTIFS(Données_nettoyées!$O$1:$O$500,$B135,INDIRECT($A$1&amp;W$1),"&gt;0")&gt;2,INDIRECT($A$1&amp;W$1))))),"MC"))</f>
        <v>MC</v>
      </c>
      <c r="X135" s="7" t="str" cm="1">
        <f t="array" aca="1" ref="X135" ca="1">IF($D135="NON","-",IFERROR(MEDIAN(IF(Données_nettoyées!$O$1:$O$500=$B135,IF(INDIRECT($A$1&amp;X$1)&gt;0,IF(COUNTIFS(Données_nettoyées!$O$1:$O$500,$B135,INDIRECT($A$1&amp;X$1),"&gt;0")&gt;2,INDIRECT($A$1&amp;X$1))))),"MC"))</f>
        <v>MC</v>
      </c>
      <c r="Y135" s="7" t="str" cm="1">
        <f t="array" aca="1" ref="Y135" ca="1">IF($D135="NON","-",IFERROR(MEDIAN(IF(Données_nettoyées!$O$1:$O$500=$B135,IF(INDIRECT($A$1&amp;Y$1)&gt;0,IF(COUNTIFS(Données_nettoyées!$O$1:$O$500,$B135,INDIRECT($A$1&amp;Y$1),"&gt;0")&gt;2,INDIRECT($A$1&amp;Y$1))))),"MC"))</f>
        <v>MC</v>
      </c>
      <c r="Z135" s="7" cm="1">
        <f t="array" aca="1" ref="Z135" ca="1">IF($D135="NON","-",IFERROR(MEDIAN(IF(Données_nettoyées!$O$1:$O$500=$B135,IF(INDIRECT($A$1&amp;Z$1)&gt;0,IF(COUNTIFS(Données_nettoyées!$O$1:$O$500,$B135,INDIRECT($A$1&amp;Z$1),"&gt;0")&gt;2,INDIRECT($A$1&amp;Z$1))))),"MC"))</f>
        <v>1800</v>
      </c>
      <c r="AA135" s="7" cm="1">
        <f t="array" aca="1" ref="AA135" ca="1">IF($D135="NON","-",IFERROR(MEDIAN(IF(Données_nettoyées!$O$1:$O$500=$B135,IF(INDIRECT($A$1&amp;AA$1)&gt;0,IF(COUNTIFS(Données_nettoyées!$O$1:$O$500,$B135,INDIRECT($A$1&amp;AA$1),"&gt;0")&gt;2,INDIRECT($A$1&amp;AA$1))))),"MC"))</f>
        <v>3000</v>
      </c>
      <c r="AB135" s="7" cm="1">
        <f t="array" aca="1" ref="AB135" ca="1">IF($D135="NON","-",IFERROR(MEDIAN(IF(Données_nettoyées!$O$1:$O$500=$B135,IF(INDIRECT($A$1&amp;AB$1)&gt;0,IF(COUNTIFS(Données_nettoyées!$O$1:$O$500,$B135,INDIRECT($A$1&amp;AB$1),"&gt;0")&gt;2,INDIRECT($A$1&amp;AB$1))))),"MC"))</f>
        <v>2000</v>
      </c>
      <c r="AC135" s="7" t="str" cm="1">
        <f t="array" aca="1" ref="AC135" ca="1">IF($D135="NON","-",IFERROR(MEDIAN(IF(Données_nettoyées!$O$1:$O$500=$B135,IF(INDIRECT($A$1&amp;AC$1)&gt;0,IF(COUNTIFS(Données_nettoyées!$O$1:$O$500,$B135,INDIRECT($A$1&amp;AC$1),"&gt;0")&gt;2,INDIRECT($A$1&amp;AC$1))))),"MC"))</f>
        <v>MC</v>
      </c>
      <c r="AD135" s="7" cm="1">
        <f t="array" aca="1" ref="AD135" ca="1">IF($D135="NON","-",IFERROR(MEDIAN(IF(Données_nettoyées!$O$1:$O$500=$B135,IF(INDIRECT($A$1&amp;AD$1)&gt;0,IF(COUNTIFS(Données_nettoyées!$O$1:$O$500,$B135,INDIRECT($A$1&amp;AD$1),"&gt;0")&gt;2,INDIRECT($A$1&amp;AD$1))))),"MC"))</f>
        <v>1625</v>
      </c>
      <c r="AE135" s="7" cm="1">
        <f t="array" aca="1" ref="AE135" ca="1">IF($D135="NON","-",IFERROR(MEDIAN(IF(Données_nettoyées!$O$1:$O$500=$B135,IF(INDIRECT($A$1&amp;AE$1)&gt;0,IF(COUNTIFS(Données_nettoyées!$O$1:$O$500,$B135,INDIRECT($A$1&amp;AE$1),"&gt;0")&gt;2,INDIRECT($A$1&amp;AE$1))))),"MC"))</f>
        <v>2250</v>
      </c>
      <c r="AF135" s="7" cm="1">
        <f t="array" aca="1" ref="AF135" ca="1">IF($D135="NON","-",IFERROR(MEDIAN(IF(Données_nettoyées!$O$1:$O$500=$B135,IF(INDIRECT($A$1&amp;AF$1)&gt;0,IF(COUNTIFS(Données_nettoyées!$O$1:$O$500,$B135,INDIRECT($A$1&amp;AF$1),"&gt;0")&gt;2,INDIRECT($A$1&amp;AF$1))))),"MC"))</f>
        <v>250</v>
      </c>
      <c r="AG135" s="7" cm="1">
        <f t="array" aca="1" ref="AG135" ca="1">IF($D135="NON","-",IFERROR(MEDIAN(IF(Données_nettoyées!$O$1:$O$500=$B135,IF(INDIRECT($A$1&amp;AG$1)&gt;0,IF(COUNTIFS(Données_nettoyées!$O$1:$O$500,$B135,INDIRECT($A$1&amp;AG$1),"&gt;0")&gt;2,INDIRECT($A$1&amp;AG$1))))),"MC"))</f>
        <v>500</v>
      </c>
      <c r="AI135" s="5">
        <f ca="1">COUNTIF(E135:AG135,"MC")+COUNTIF(E135:AG135,"-")</f>
        <v>7</v>
      </c>
    </row>
    <row r="136" spans="1:35" x14ac:dyDescent="0.35">
      <c r="A136" s="4" t="s">
        <v>2371</v>
      </c>
      <c r="B136" s="4" t="s">
        <v>2426</v>
      </c>
      <c r="C136" s="4" t="s">
        <v>66</v>
      </c>
      <c r="E136" s="7" cm="1">
        <f t="array" aca="1" ref="E136" ca="1">IF(ISERROR(ABS(E135)),"",IFERROR(MIN(IF(Données_nettoyées!$O$1:$O$500=$B136,IF(INDIRECT($A$1&amp;E$1)&gt;0,IF(COUNTIFS(Données_nettoyées!$O$1:$O$500,$B136,INDIRECT($A$1&amp;E$1),"&gt;0")&gt;2,INDIRECT($A$1&amp;E$1))))),"MC"))</f>
        <v>1000</v>
      </c>
      <c r="F136" s="7" t="str" cm="1">
        <f t="array" aca="1" ref="F136" ca="1">IF(ISERROR(ABS(F135)),"",IFERROR(MIN(IF(Données_nettoyées!$O$1:$O$500=$B136,IF(INDIRECT($A$1&amp;F$1)&gt;0,IF(COUNTIFS(Données_nettoyées!$O$1:$O$500,$B136,INDIRECT($A$1&amp;F$1),"&gt;0")&gt;2,INDIRECT($A$1&amp;F$1))))),"MC"))</f>
        <v/>
      </c>
      <c r="G136" s="7" t="str" cm="1">
        <f t="array" aca="1" ref="G136" ca="1">IF(ISERROR(ABS(G135)),"",IFERROR(MIN(IF(Données_nettoyées!$O$1:$O$500=$B136,IF(INDIRECT($A$1&amp;G$1)&gt;0,IF(COUNTIFS(Données_nettoyées!$O$1:$O$500,$B136,INDIRECT($A$1&amp;G$1),"&gt;0")&gt;2,INDIRECT($A$1&amp;G$1))))),"MC"))</f>
        <v/>
      </c>
      <c r="H136" s="7" cm="1">
        <f t="array" aca="1" ref="H136" ca="1">IF(ISERROR(ABS(H135)),"",IFERROR(MIN(IF(Données_nettoyées!$O$1:$O$500=$B136,IF(INDIRECT($A$1&amp;H$1)&gt;0,IF(COUNTIFS(Données_nettoyées!$O$1:$O$500,$B136,INDIRECT($A$1&amp;H$1),"&gt;0")&gt;2,INDIRECT($A$1&amp;H$1))))),"MC"))</f>
        <v>500</v>
      </c>
      <c r="I136" s="7" cm="1">
        <f t="array" aca="1" ref="I136" ca="1">IF(ISERROR(ABS(I135)),"",IFERROR(MIN(IF(Données_nettoyées!$O$1:$O$500=$B136,IF(INDIRECT($A$1&amp;I$1)&gt;0,IF(COUNTIFS(Données_nettoyées!$O$1:$O$500,$B136,INDIRECT($A$1&amp;I$1),"&gt;0")&gt;2,INDIRECT($A$1&amp;I$1))))),"MC"))</f>
        <v>300</v>
      </c>
      <c r="J136" s="7" cm="1">
        <f t="array" aca="1" ref="J136" ca="1">IF(ISERROR(ABS(J135)),"",IFERROR(MIN(IF(Données_nettoyées!$O$1:$O$500=$B136,IF(INDIRECT($A$1&amp;J$1)&gt;0,IF(COUNTIFS(Données_nettoyées!$O$1:$O$500,$B136,INDIRECT($A$1&amp;J$1),"&gt;0")&gt;2,INDIRECT($A$1&amp;J$1))))),"MC"))</f>
        <v>4000</v>
      </c>
      <c r="K136" s="7" cm="1">
        <f t="array" aca="1" ref="K136" ca="1">IF(ISERROR(ABS(K135)),"",IFERROR(MIN(IF(Données_nettoyées!$O$1:$O$500=$B136,IF(INDIRECT($A$1&amp;K$1)&gt;0,IF(COUNTIFS(Données_nettoyées!$O$1:$O$500,$B136,INDIRECT($A$1&amp;K$1),"&gt;0")&gt;2,INDIRECT($A$1&amp;K$1))))),"MC"))</f>
        <v>2250</v>
      </c>
      <c r="L136" s="7" cm="1">
        <f t="array" aca="1" ref="L136" ca="1">IF(ISERROR(ABS(L135)),"",IFERROR(MIN(IF(Données_nettoyées!$O$1:$O$500=$B136,IF(INDIRECT($A$1&amp;L$1)&gt;0,IF(COUNTIFS(Données_nettoyées!$O$1:$O$500,$B136,INDIRECT($A$1&amp;L$1),"&gt;0")&gt;2,INDIRECT($A$1&amp;L$1))))),"MC"))</f>
        <v>1000</v>
      </c>
      <c r="M136" s="7" cm="1">
        <f t="array" aca="1" ref="M136" ca="1">IF(ISERROR(ABS(M135)),"",IFERROR(MIN(IF(Données_nettoyées!$O$1:$O$500=$B136,IF(INDIRECT($A$1&amp;M$1)&gt;0,IF(COUNTIFS(Données_nettoyées!$O$1:$O$500,$B136,INDIRECT($A$1&amp;M$1),"&gt;0")&gt;2,INDIRECT($A$1&amp;M$1))))),"MC"))</f>
        <v>750</v>
      </c>
      <c r="N136" s="7" cm="1">
        <f t="array" aca="1" ref="N136" ca="1">IF(ISERROR(ABS(N135)),"",IFERROR(MIN(IF(Données_nettoyées!$O$1:$O$500=$B136,IF(INDIRECT($A$1&amp;N$1)&gt;0,IF(COUNTIFS(Données_nettoyées!$O$1:$O$500,$B136,INDIRECT($A$1&amp;N$1),"&gt;0")&gt;2,INDIRECT($A$1&amp;N$1))))),"MC"))</f>
        <v>6500</v>
      </c>
      <c r="O136" s="7" cm="1">
        <f t="array" aca="1" ref="O136" ca="1">IF(ISERROR(ABS(O135)),"",IFERROR(MIN(IF(Données_nettoyées!$O$1:$O$500=$B136,IF(INDIRECT($A$1&amp;O$1)&gt;0,IF(COUNTIFS(Données_nettoyées!$O$1:$O$500,$B136,INDIRECT($A$1&amp;O$1),"&gt;0")&gt;2,INDIRECT($A$1&amp;O$1))))),"MC"))</f>
        <v>100</v>
      </c>
      <c r="P136" s="7" t="str" cm="1">
        <f t="array" aca="1" ref="P136" ca="1">IF(ISERROR(ABS(P135)),"",IFERROR(MIN(IF(Données_nettoyées!$O$1:$O$500=$B136,IF(INDIRECT($A$1&amp;P$1)&gt;0,IF(COUNTIFS(Données_nettoyées!$O$1:$O$500,$B136,INDIRECT($A$1&amp;P$1),"&gt;0")&gt;2,INDIRECT($A$1&amp;P$1))))),"MC"))</f>
        <v/>
      </c>
      <c r="Q136" s="7" cm="1">
        <f t="array" aca="1" ref="Q136" ca="1">IF(ISERROR(ABS(Q135)),"",IFERROR(MIN(IF(Données_nettoyées!$O$1:$O$500=$B136,IF(INDIRECT($A$1&amp;Q$1)&gt;0,IF(COUNTIFS(Données_nettoyées!$O$1:$O$500,$B136,INDIRECT($A$1&amp;Q$1),"&gt;0")&gt;2,INDIRECT($A$1&amp;Q$1))))),"MC"))</f>
        <v>17000</v>
      </c>
      <c r="R136" s="7" cm="1">
        <f t="array" aca="1" ref="R136" ca="1">IF(ISERROR(ABS(R135)),"",IFERROR(MIN(IF(Données_nettoyées!$O$1:$O$500=$B136,IF(INDIRECT($A$1&amp;R$1)&gt;0,IF(COUNTIFS(Données_nettoyées!$O$1:$O$500,$B136,INDIRECT($A$1&amp;R$1),"&gt;0")&gt;2,INDIRECT($A$1&amp;R$1))))),"MC"))</f>
        <v>35000</v>
      </c>
      <c r="S136" s="7" cm="1">
        <f t="array" aca="1" ref="S136" ca="1">IF(ISERROR(ABS(S135)),"",IFERROR(MIN(IF(Données_nettoyées!$O$1:$O$500=$B136,IF(INDIRECT($A$1&amp;S$1)&gt;0,IF(COUNTIFS(Données_nettoyées!$O$1:$O$500,$B136,INDIRECT($A$1&amp;S$1),"&gt;0")&gt;2,INDIRECT($A$1&amp;S$1))))),"MC"))</f>
        <v>6000</v>
      </c>
      <c r="T136" s="7" cm="1">
        <f t="array" aca="1" ref="T136" ca="1">IF(ISERROR(ABS(T135)),"",IFERROR(MIN(IF(Données_nettoyées!$O$1:$O$500=$B136,IF(INDIRECT($A$1&amp;T$1)&gt;0,IF(COUNTIFS(Données_nettoyées!$O$1:$O$500,$B136,INDIRECT($A$1&amp;T$1),"&gt;0")&gt;2,INDIRECT($A$1&amp;T$1))))),"MC"))</f>
        <v>5000</v>
      </c>
      <c r="U136" s="7" cm="1">
        <f t="array" aca="1" ref="U136" ca="1">IF(ISERROR(ABS(U135)),"",IFERROR(MIN(IF(Données_nettoyées!$O$1:$O$500=$B136,IF(INDIRECT($A$1&amp;U$1)&gt;0,IF(COUNTIFS(Données_nettoyées!$O$1:$O$500,$B136,INDIRECT($A$1&amp;U$1),"&gt;0")&gt;2,INDIRECT($A$1&amp;U$1))))),"MC"))</f>
        <v>300</v>
      </c>
      <c r="V136" s="7" cm="1">
        <f t="array" aca="1" ref="V136" ca="1">IF(ISERROR(ABS(V135)),"",IFERROR(MIN(IF(Données_nettoyées!$O$1:$O$500=$B136,IF(INDIRECT($A$1&amp;V$1)&gt;0,IF(COUNTIFS(Données_nettoyées!$O$1:$O$500,$B136,INDIRECT($A$1&amp;V$1),"&gt;0")&gt;2,INDIRECT($A$1&amp;V$1))))),"MC"))</f>
        <v>125</v>
      </c>
      <c r="W136" s="7" t="str" cm="1">
        <f t="array" aca="1" ref="W136" ca="1">IF(ISERROR(ABS(W135)),"",IFERROR(MIN(IF(Données_nettoyées!$O$1:$O$500=$B136,IF(INDIRECT($A$1&amp;W$1)&gt;0,IF(COUNTIFS(Données_nettoyées!$O$1:$O$500,$B136,INDIRECT($A$1&amp;W$1),"&gt;0")&gt;2,INDIRECT($A$1&amp;W$1))))),"MC"))</f>
        <v/>
      </c>
      <c r="X136" s="7" t="str" cm="1">
        <f t="array" aca="1" ref="X136" ca="1">IF(ISERROR(ABS(X135)),"",IFERROR(MIN(IF(Données_nettoyées!$O$1:$O$500=$B136,IF(INDIRECT($A$1&amp;X$1)&gt;0,IF(COUNTIFS(Données_nettoyées!$O$1:$O$500,$B136,INDIRECT($A$1&amp;X$1),"&gt;0")&gt;2,INDIRECT($A$1&amp;X$1))))),"MC"))</f>
        <v/>
      </c>
      <c r="Y136" s="7" t="str" cm="1">
        <f t="array" aca="1" ref="Y136" ca="1">IF(ISERROR(ABS(Y135)),"",IFERROR(MIN(IF(Données_nettoyées!$O$1:$O$500=$B136,IF(INDIRECT($A$1&amp;Y$1)&gt;0,IF(COUNTIFS(Données_nettoyées!$O$1:$O$500,$B136,INDIRECT($A$1&amp;Y$1),"&gt;0")&gt;2,INDIRECT($A$1&amp;Y$1))))),"MC"))</f>
        <v/>
      </c>
      <c r="Z136" s="7" cm="1">
        <f t="array" aca="1" ref="Z136" ca="1">IF(ISERROR(ABS(Z135)),"",IFERROR(MIN(IF(Données_nettoyées!$O$1:$O$500=$B136,IF(INDIRECT($A$1&amp;Z$1)&gt;0,IF(COUNTIFS(Données_nettoyées!$O$1:$O$500,$B136,INDIRECT($A$1&amp;Z$1),"&gt;0")&gt;2,INDIRECT($A$1&amp;Z$1))))),"MC"))</f>
        <v>1800</v>
      </c>
      <c r="AA136" s="7" cm="1">
        <f t="array" aca="1" ref="AA136" ca="1">IF(ISERROR(ABS(AA135)),"",IFERROR(MIN(IF(Données_nettoyées!$O$1:$O$500=$B136,IF(INDIRECT($A$1&amp;AA$1)&gt;0,IF(COUNTIFS(Données_nettoyées!$O$1:$O$500,$B136,INDIRECT($A$1&amp;AA$1),"&gt;0")&gt;2,INDIRECT($A$1&amp;AA$1))))),"MC"))</f>
        <v>2500</v>
      </c>
      <c r="AB136" s="7" cm="1">
        <f t="array" aca="1" ref="AB136" ca="1">IF(ISERROR(ABS(AB135)),"",IFERROR(MIN(IF(Données_nettoyées!$O$1:$O$500=$B136,IF(INDIRECT($A$1&amp;AB$1)&gt;0,IF(COUNTIFS(Données_nettoyées!$O$1:$O$500,$B136,INDIRECT($A$1&amp;AB$1),"&gt;0")&gt;2,INDIRECT($A$1&amp;AB$1))))),"MC"))</f>
        <v>2000</v>
      </c>
      <c r="AC136" s="7" t="str" cm="1">
        <f t="array" aca="1" ref="AC136" ca="1">IF(ISERROR(ABS(AC135)),"",IFERROR(MIN(IF(Données_nettoyées!$O$1:$O$500=$B136,IF(INDIRECT($A$1&amp;AC$1)&gt;0,IF(COUNTIFS(Données_nettoyées!$O$1:$O$500,$B136,INDIRECT($A$1&amp;AC$1),"&gt;0")&gt;2,INDIRECT($A$1&amp;AC$1))))),"MC"))</f>
        <v/>
      </c>
      <c r="AD136" s="7" cm="1">
        <f t="array" aca="1" ref="AD136" ca="1">IF(ISERROR(ABS(AD135)),"",IFERROR(MIN(IF(Données_nettoyées!$O$1:$O$500=$B136,IF(INDIRECT($A$1&amp;AD$1)&gt;0,IF(COUNTIFS(Données_nettoyées!$O$1:$O$500,$B136,INDIRECT($A$1&amp;AD$1),"&gt;0")&gt;2,INDIRECT($A$1&amp;AD$1))))),"MC"))</f>
        <v>1000</v>
      </c>
      <c r="AE136" s="7" cm="1">
        <f t="array" aca="1" ref="AE136" ca="1">IF(ISERROR(ABS(AE135)),"",IFERROR(MIN(IF(Données_nettoyées!$O$1:$O$500=$B136,IF(INDIRECT($A$1&amp;AE$1)&gt;0,IF(COUNTIFS(Données_nettoyées!$O$1:$O$500,$B136,INDIRECT($A$1&amp;AE$1),"&gt;0")&gt;2,INDIRECT($A$1&amp;AE$1))))),"MC"))</f>
        <v>750</v>
      </c>
      <c r="AF136" s="7" cm="1">
        <f t="array" aca="1" ref="AF136" ca="1">IF(ISERROR(ABS(AF135)),"",IFERROR(MIN(IF(Données_nettoyées!$O$1:$O$500=$B136,IF(INDIRECT($A$1&amp;AF$1)&gt;0,IF(COUNTIFS(Données_nettoyées!$O$1:$O$500,$B136,INDIRECT($A$1&amp;AF$1),"&gt;0")&gt;2,INDIRECT($A$1&amp;AF$1))))),"MC"))</f>
        <v>250</v>
      </c>
      <c r="AG136" s="7" cm="1">
        <f t="array" aca="1" ref="AG136" ca="1">IF(ISERROR(ABS(AG135)),"",IFERROR(MIN(IF(Données_nettoyées!$O$1:$O$500=$B136,IF(INDIRECT($A$1&amp;AG$1)&gt;0,IF(COUNTIFS(Données_nettoyées!$O$1:$O$500,$B136,INDIRECT($A$1&amp;AG$1),"&gt;0")&gt;2,INDIRECT($A$1&amp;AG$1))))),"MC"))</f>
        <v>500</v>
      </c>
    </row>
    <row r="137" spans="1:35" x14ac:dyDescent="0.35">
      <c r="A137" s="4" t="s">
        <v>2371</v>
      </c>
      <c r="B137" s="4" t="s">
        <v>2426</v>
      </c>
      <c r="C137" s="4" t="s">
        <v>68</v>
      </c>
      <c r="E137" s="7" cm="1">
        <f t="array" aca="1" ref="E137" ca="1">IF(ISERROR(ABS(E135)),"",IFERROR(MAX(IF(Données_nettoyées!$O$1:$O$500=$B137,IF(INDIRECT($A$1&amp;E$1)&gt;0,IF(COUNTIFS(Données_nettoyées!$O$1:$O$500,$B137,INDIRECT($A$1&amp;E$1),"&gt;0")&gt;2,INDIRECT($A$1&amp;E$1))))),"MC"))</f>
        <v>2400</v>
      </c>
      <c r="F137" s="7" t="str" cm="1">
        <f t="array" aca="1" ref="F137" ca="1">IF(ISERROR(ABS(F135)),"",IFERROR(MAX(IF(Données_nettoyées!$O$1:$O$500=$B137,IF(INDIRECT($A$1&amp;F$1)&gt;0,IF(COUNTIFS(Données_nettoyées!$O$1:$O$500,$B137,INDIRECT($A$1&amp;F$1),"&gt;0")&gt;2,INDIRECT($A$1&amp;F$1))))),"MC"))</f>
        <v/>
      </c>
      <c r="G137" s="7" t="str" cm="1">
        <f t="array" aca="1" ref="G137" ca="1">IF(ISERROR(ABS(G135)),"",IFERROR(MAX(IF(Données_nettoyées!$O$1:$O$500=$B137,IF(INDIRECT($A$1&amp;G$1)&gt;0,IF(COUNTIFS(Données_nettoyées!$O$1:$O$500,$B137,INDIRECT($A$1&amp;G$1),"&gt;0")&gt;2,INDIRECT($A$1&amp;G$1))))),"MC"))</f>
        <v/>
      </c>
      <c r="H137" s="7" cm="1">
        <f t="array" aca="1" ref="H137" ca="1">IF(ISERROR(ABS(H135)),"",IFERROR(MAX(IF(Données_nettoyées!$O$1:$O$500=$B137,IF(INDIRECT($A$1&amp;H$1)&gt;0,IF(COUNTIFS(Données_nettoyées!$O$1:$O$500,$B137,INDIRECT($A$1&amp;H$1),"&gt;0")&gt;2,INDIRECT($A$1&amp;H$1))))),"MC"))</f>
        <v>600</v>
      </c>
      <c r="I137" s="7" cm="1">
        <f t="array" aca="1" ref="I137" ca="1">IF(ISERROR(ABS(I135)),"",IFERROR(MAX(IF(Données_nettoyées!$O$1:$O$500=$B137,IF(INDIRECT($A$1&amp;I$1)&gt;0,IF(COUNTIFS(Données_nettoyées!$O$1:$O$500,$B137,INDIRECT($A$1&amp;I$1),"&gt;0")&gt;2,INDIRECT($A$1&amp;I$1))))),"MC"))</f>
        <v>325</v>
      </c>
      <c r="J137" s="7" cm="1">
        <f t="array" aca="1" ref="J137" ca="1">IF(ISERROR(ABS(J135)),"",IFERROR(MAX(IF(Données_nettoyées!$O$1:$O$500=$B137,IF(INDIRECT($A$1&amp;J$1)&gt;0,IF(COUNTIFS(Données_nettoyées!$O$1:$O$500,$B137,INDIRECT($A$1&amp;J$1),"&gt;0")&gt;2,INDIRECT($A$1&amp;J$1))))),"MC"))</f>
        <v>8500</v>
      </c>
      <c r="K137" s="7" cm="1">
        <f t="array" aca="1" ref="K137" ca="1">IF(ISERROR(ABS(K135)),"",IFERROR(MAX(IF(Données_nettoyées!$O$1:$O$500=$B137,IF(INDIRECT($A$1&amp;K$1)&gt;0,IF(COUNTIFS(Données_nettoyées!$O$1:$O$500,$B137,INDIRECT($A$1&amp;K$1),"&gt;0")&gt;2,INDIRECT($A$1&amp;K$1))))),"MC"))</f>
        <v>7000</v>
      </c>
      <c r="L137" s="7" cm="1">
        <f t="array" aca="1" ref="L137" ca="1">IF(ISERROR(ABS(L135)),"",IFERROR(MAX(IF(Données_nettoyées!$O$1:$O$500=$B137,IF(INDIRECT($A$1&amp;L$1)&gt;0,IF(COUNTIFS(Données_nettoyées!$O$1:$O$500,$B137,INDIRECT($A$1&amp;L$1),"&gt;0")&gt;2,INDIRECT($A$1&amp;L$1))))),"MC"))</f>
        <v>1500</v>
      </c>
      <c r="M137" s="7" cm="1">
        <f t="array" aca="1" ref="M137" ca="1">IF(ISERROR(ABS(M135)),"",IFERROR(MAX(IF(Données_nettoyées!$O$1:$O$500=$B137,IF(INDIRECT($A$1&amp;M$1)&gt;0,IF(COUNTIFS(Données_nettoyées!$O$1:$O$500,$B137,INDIRECT($A$1&amp;M$1),"&gt;0")&gt;2,INDIRECT($A$1&amp;M$1))))),"MC"))</f>
        <v>6000</v>
      </c>
      <c r="N137" s="7" cm="1">
        <f t="array" aca="1" ref="N137" ca="1">IF(ISERROR(ABS(N135)),"",IFERROR(MAX(IF(Données_nettoyées!$O$1:$O$500=$B137,IF(INDIRECT($A$1&amp;N$1)&gt;0,IF(COUNTIFS(Données_nettoyées!$O$1:$O$500,$B137,INDIRECT($A$1&amp;N$1),"&gt;0")&gt;2,INDIRECT($A$1&amp;N$1))))),"MC"))</f>
        <v>8000</v>
      </c>
      <c r="O137" s="7" cm="1">
        <f t="array" aca="1" ref="O137" ca="1">IF(ISERROR(ABS(O135)),"",IFERROR(MAX(IF(Données_nettoyées!$O$1:$O$500=$B137,IF(INDIRECT($A$1&amp;O$1)&gt;0,IF(COUNTIFS(Données_nettoyées!$O$1:$O$500,$B137,INDIRECT($A$1&amp;O$1),"&gt;0")&gt;2,INDIRECT($A$1&amp;O$1))))),"MC"))</f>
        <v>100</v>
      </c>
      <c r="P137" s="7" t="str" cm="1">
        <f t="array" aca="1" ref="P137" ca="1">IF(ISERROR(ABS(P135)),"",IFERROR(MAX(IF(Données_nettoyées!$O$1:$O$500=$B137,IF(INDIRECT($A$1&amp;P$1)&gt;0,IF(COUNTIFS(Données_nettoyées!$O$1:$O$500,$B137,INDIRECT($A$1&amp;P$1),"&gt;0")&gt;2,INDIRECT($A$1&amp;P$1))))),"MC"))</f>
        <v/>
      </c>
      <c r="Q137" s="7" cm="1">
        <f t="array" aca="1" ref="Q137" ca="1">IF(ISERROR(ABS(Q135)),"",IFERROR(MAX(IF(Données_nettoyées!$O$1:$O$500=$B137,IF(INDIRECT($A$1&amp;Q$1)&gt;0,IF(COUNTIFS(Données_nettoyées!$O$1:$O$500,$B137,INDIRECT($A$1&amp;Q$1),"&gt;0")&gt;2,INDIRECT($A$1&amp;Q$1))))),"MC"))</f>
        <v>28000</v>
      </c>
      <c r="R137" s="7" cm="1">
        <f t="array" aca="1" ref="R137" ca="1">IF(ISERROR(ABS(R135)),"",IFERROR(MAX(IF(Données_nettoyées!$O$1:$O$500=$B137,IF(INDIRECT($A$1&amp;R$1)&gt;0,IF(COUNTIFS(Données_nettoyées!$O$1:$O$500,$B137,INDIRECT($A$1&amp;R$1),"&gt;0")&gt;2,INDIRECT($A$1&amp;R$1))))),"MC"))</f>
        <v>40000</v>
      </c>
      <c r="S137" s="7" cm="1">
        <f t="array" aca="1" ref="S137" ca="1">IF(ISERROR(ABS(S135)),"",IFERROR(MAX(IF(Données_nettoyées!$O$1:$O$500=$B137,IF(INDIRECT($A$1&amp;S$1)&gt;0,IF(COUNTIFS(Données_nettoyées!$O$1:$O$500,$B137,INDIRECT($A$1&amp;S$1),"&gt;0")&gt;2,INDIRECT($A$1&amp;S$1))))),"MC"))</f>
        <v>9500</v>
      </c>
      <c r="T137" s="7" cm="1">
        <f t="array" aca="1" ref="T137" ca="1">IF(ISERROR(ABS(T135)),"",IFERROR(MAX(IF(Données_nettoyées!$O$1:$O$500=$B137,IF(INDIRECT($A$1&amp;T$1)&gt;0,IF(COUNTIFS(Données_nettoyées!$O$1:$O$500,$B137,INDIRECT($A$1&amp;T$1),"&gt;0")&gt;2,INDIRECT($A$1&amp;T$1))))),"MC"))</f>
        <v>6000</v>
      </c>
      <c r="U137" s="7" cm="1">
        <f t="array" aca="1" ref="U137" ca="1">IF(ISERROR(ABS(U135)),"",IFERROR(MAX(IF(Données_nettoyées!$O$1:$O$500=$B137,IF(INDIRECT($A$1&amp;U$1)&gt;0,IF(COUNTIFS(Données_nettoyées!$O$1:$O$500,$B137,INDIRECT($A$1&amp;U$1),"&gt;0")&gt;2,INDIRECT($A$1&amp;U$1))))),"MC"))</f>
        <v>300</v>
      </c>
      <c r="V137" s="7" cm="1">
        <f t="array" aca="1" ref="V137" ca="1">IF(ISERROR(ABS(V135)),"",IFERROR(MAX(IF(Données_nettoyées!$O$1:$O$500=$B137,IF(INDIRECT($A$1&amp;V$1)&gt;0,IF(COUNTIFS(Données_nettoyées!$O$1:$O$500,$B137,INDIRECT($A$1&amp;V$1),"&gt;0")&gt;2,INDIRECT($A$1&amp;V$1))))),"MC"))</f>
        <v>150</v>
      </c>
      <c r="W137" s="7" t="str" cm="1">
        <f t="array" aca="1" ref="W137" ca="1">IF(ISERROR(ABS(W135)),"",IFERROR(MAX(IF(Données_nettoyées!$O$1:$O$500=$B137,IF(INDIRECT($A$1&amp;W$1)&gt;0,IF(COUNTIFS(Données_nettoyées!$O$1:$O$500,$B137,INDIRECT($A$1&amp;W$1),"&gt;0")&gt;2,INDIRECT($A$1&amp;W$1))))),"MC"))</f>
        <v/>
      </c>
      <c r="X137" s="7" t="str" cm="1">
        <f t="array" aca="1" ref="X137" ca="1">IF(ISERROR(ABS(X135)),"",IFERROR(MAX(IF(Données_nettoyées!$O$1:$O$500=$B137,IF(INDIRECT($A$1&amp;X$1)&gt;0,IF(COUNTIFS(Données_nettoyées!$O$1:$O$500,$B137,INDIRECT($A$1&amp;X$1),"&gt;0")&gt;2,INDIRECT($A$1&amp;X$1))))),"MC"))</f>
        <v/>
      </c>
      <c r="Y137" s="7" t="str" cm="1">
        <f t="array" aca="1" ref="Y137" ca="1">IF(ISERROR(ABS(Y135)),"",IFERROR(MAX(IF(Données_nettoyées!$O$1:$O$500=$B137,IF(INDIRECT($A$1&amp;Y$1)&gt;0,IF(COUNTIFS(Données_nettoyées!$O$1:$O$500,$B137,INDIRECT($A$1&amp;Y$1),"&gt;0")&gt;2,INDIRECT($A$1&amp;Y$1))))),"MC"))</f>
        <v/>
      </c>
      <c r="Z137" s="7" cm="1">
        <f t="array" aca="1" ref="Z137" ca="1">IF(ISERROR(ABS(Z135)),"",IFERROR(MAX(IF(Données_nettoyées!$O$1:$O$500=$B137,IF(INDIRECT($A$1&amp;Z$1)&gt;0,IF(COUNTIFS(Données_nettoyées!$O$1:$O$500,$B137,INDIRECT($A$1&amp;Z$1),"&gt;0")&gt;2,INDIRECT($A$1&amp;Z$1))))),"MC"))</f>
        <v>2500</v>
      </c>
      <c r="AA137" s="7" cm="1">
        <f t="array" aca="1" ref="AA137" ca="1">IF(ISERROR(ABS(AA135)),"",IFERROR(MAX(IF(Données_nettoyées!$O$1:$O$500=$B137,IF(INDIRECT($A$1&amp;AA$1)&gt;0,IF(COUNTIFS(Données_nettoyées!$O$1:$O$500,$B137,INDIRECT($A$1&amp;AA$1),"&gt;0")&gt;2,INDIRECT($A$1&amp;AA$1))))),"MC"))</f>
        <v>4000</v>
      </c>
      <c r="AB137" s="7" cm="1">
        <f t="array" aca="1" ref="AB137" ca="1">IF(ISERROR(ABS(AB135)),"",IFERROR(MAX(IF(Données_nettoyées!$O$1:$O$500=$B137,IF(INDIRECT($A$1&amp;AB$1)&gt;0,IF(COUNTIFS(Données_nettoyées!$O$1:$O$500,$B137,INDIRECT($A$1&amp;AB$1),"&gt;0")&gt;2,INDIRECT($A$1&amp;AB$1))))),"MC"))</f>
        <v>2000</v>
      </c>
      <c r="AC137" s="7" t="str" cm="1">
        <f t="array" aca="1" ref="AC137" ca="1">IF(ISERROR(ABS(AC135)),"",IFERROR(MAX(IF(Données_nettoyées!$O$1:$O$500=$B137,IF(INDIRECT($A$1&amp;AC$1)&gt;0,IF(COUNTIFS(Données_nettoyées!$O$1:$O$500,$B137,INDIRECT($A$1&amp;AC$1),"&gt;0")&gt;2,INDIRECT($A$1&amp;AC$1))))),"MC"))</f>
        <v/>
      </c>
      <c r="AD137" s="7" cm="1">
        <f t="array" aca="1" ref="AD137" ca="1">IF(ISERROR(ABS(AD135)),"",IFERROR(MAX(IF(Données_nettoyées!$O$1:$O$500=$B137,IF(INDIRECT($A$1&amp;AD$1)&gt;0,IF(COUNTIFS(Données_nettoyées!$O$1:$O$500,$B137,INDIRECT($A$1&amp;AD$1),"&gt;0")&gt;2,INDIRECT($A$1&amp;AD$1))))),"MC"))</f>
        <v>2000</v>
      </c>
      <c r="AE137" s="7" cm="1">
        <f t="array" aca="1" ref="AE137" ca="1">IF(ISERROR(ABS(AE135)),"",IFERROR(MAX(IF(Données_nettoyées!$O$1:$O$500=$B137,IF(INDIRECT($A$1&amp;AE$1)&gt;0,IF(COUNTIFS(Données_nettoyées!$O$1:$O$500,$B137,INDIRECT($A$1&amp;AE$1),"&gt;0")&gt;2,INDIRECT($A$1&amp;AE$1))))),"MC"))</f>
        <v>2250</v>
      </c>
      <c r="AF137" s="7" cm="1">
        <f t="array" aca="1" ref="AF137" ca="1">IF(ISERROR(ABS(AF135)),"",IFERROR(MAX(IF(Données_nettoyées!$O$1:$O$500=$B137,IF(INDIRECT($A$1&amp;AF$1)&gt;0,IF(COUNTIFS(Données_nettoyées!$O$1:$O$500,$B137,INDIRECT($A$1&amp;AF$1),"&gt;0")&gt;2,INDIRECT($A$1&amp;AF$1))))),"MC"))</f>
        <v>300</v>
      </c>
      <c r="AG137" s="7" cm="1">
        <f t="array" aca="1" ref="AG137" ca="1">IF(ISERROR(ABS(AG135)),"",IFERROR(MAX(IF(Données_nettoyées!$O$1:$O$500=$B137,IF(INDIRECT($A$1&amp;AG$1)&gt;0,IF(COUNTIFS(Données_nettoyées!$O$1:$O$500,$B137,INDIRECT($A$1&amp;AG$1),"&gt;0")&gt;2,INDIRECT($A$1&amp;AG$1))))),"MC"))</f>
        <v>1000</v>
      </c>
    </row>
    <row r="138" spans="1:35" x14ac:dyDescent="0.35">
      <c r="C138" s="38" t="s">
        <v>145</v>
      </c>
      <c r="E138" s="7" t="str">
        <f t="shared" ref="E138:AG138" ca="1" si="21">IFERROR(IF((E137-E136)/E136&gt;=40%,"!!",""),"")</f>
        <v>!!</v>
      </c>
      <c r="F138" s="7" t="str">
        <f t="shared" ca="1" si="21"/>
        <v/>
      </c>
      <c r="G138" s="7" t="str">
        <f t="shared" ca="1" si="21"/>
        <v/>
      </c>
      <c r="H138" s="7" t="str">
        <f t="shared" ca="1" si="21"/>
        <v/>
      </c>
      <c r="I138" s="7" t="str">
        <f t="shared" ca="1" si="21"/>
        <v/>
      </c>
      <c r="J138" s="7" t="str">
        <f t="shared" ca="1" si="21"/>
        <v>!!</v>
      </c>
      <c r="K138" s="7" t="str">
        <f t="shared" ca="1" si="21"/>
        <v>!!</v>
      </c>
      <c r="L138" s="7" t="str">
        <f t="shared" ca="1" si="21"/>
        <v>!!</v>
      </c>
      <c r="M138" s="7" t="str">
        <f t="shared" ca="1" si="21"/>
        <v>!!</v>
      </c>
      <c r="N138" s="7" t="str">
        <f t="shared" ca="1" si="21"/>
        <v/>
      </c>
      <c r="O138" s="7" t="str">
        <f t="shared" ca="1" si="21"/>
        <v/>
      </c>
      <c r="P138" s="7" t="str">
        <f t="shared" ca="1" si="21"/>
        <v/>
      </c>
      <c r="Q138" s="7" t="str">
        <f t="shared" ca="1" si="21"/>
        <v>!!</v>
      </c>
      <c r="R138" s="7" t="str">
        <f t="shared" ca="1" si="21"/>
        <v/>
      </c>
      <c r="S138" s="7" t="str">
        <f t="shared" ca="1" si="21"/>
        <v>!!</v>
      </c>
      <c r="T138" s="7" t="str">
        <f t="shared" ca="1" si="21"/>
        <v/>
      </c>
      <c r="U138" s="7" t="str">
        <f t="shared" ca="1" si="21"/>
        <v/>
      </c>
      <c r="V138" s="7" t="str">
        <f t="shared" ca="1" si="21"/>
        <v/>
      </c>
      <c r="W138" s="7" t="str">
        <f t="shared" ca="1" si="21"/>
        <v/>
      </c>
      <c r="X138" s="7" t="str">
        <f t="shared" ca="1" si="21"/>
        <v/>
      </c>
      <c r="Y138" s="7" t="str">
        <f t="shared" ca="1" si="21"/>
        <v/>
      </c>
      <c r="Z138" s="7" t="str">
        <f t="shared" ca="1" si="21"/>
        <v/>
      </c>
      <c r="AA138" s="7" t="str">
        <f t="shared" ca="1" si="21"/>
        <v>!!</v>
      </c>
      <c r="AB138" s="7" t="str">
        <f t="shared" ca="1" si="21"/>
        <v/>
      </c>
      <c r="AC138" s="7" t="str">
        <f t="shared" ca="1" si="21"/>
        <v/>
      </c>
      <c r="AD138" s="7" t="str">
        <f t="shared" ca="1" si="21"/>
        <v>!!</v>
      </c>
      <c r="AE138" s="7" t="str">
        <f t="shared" ca="1" si="21"/>
        <v>!!</v>
      </c>
      <c r="AF138" s="7" t="str">
        <f t="shared" ca="1" si="21"/>
        <v/>
      </c>
      <c r="AG138" s="7" t="str">
        <f t="shared" ca="1" si="21"/>
        <v>!!</v>
      </c>
    </row>
  </sheetData>
  <conditionalFormatting sqref="A1:BZ1 A2 C2:BZ2 B3:BZ3 A4:BZ1007">
    <cfRule type="containsText" dxfId="30" priority="1" operator="containsText" text="!!">
      <formula>NOT(ISERROR(SEARCH("!!",A1)))</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679"/>
  <sheetViews>
    <sheetView topLeftCell="A631" zoomScale="70" zoomScaleNormal="70" workbookViewId="0">
      <selection activeCell="I262" sqref="I262"/>
    </sheetView>
  </sheetViews>
  <sheetFormatPr baseColWidth="10" defaultColWidth="11.453125" defaultRowHeight="14.5" x14ac:dyDescent="0.35"/>
  <cols>
    <col min="1" max="1" width="14.81640625" style="4" customWidth="1"/>
    <col min="2" max="2" width="10.81640625" style="4"/>
    <col min="3" max="3" width="13.54296875" style="4" bestFit="1" customWidth="1"/>
    <col min="4" max="4" width="14.54296875" style="4" customWidth="1"/>
    <col min="5" max="5" width="10.81640625" style="4"/>
    <col min="6" max="36" width="10.81640625" style="6"/>
  </cols>
  <sheetData>
    <row r="1" spans="1:35" x14ac:dyDescent="0.35">
      <c r="A1" s="4" t="s">
        <v>3435</v>
      </c>
    </row>
    <row r="2" spans="1:35" x14ac:dyDescent="0.35">
      <c r="A2" s="10" t="s">
        <v>2184</v>
      </c>
    </row>
    <row r="3" spans="1:35" x14ac:dyDescent="0.35">
      <c r="A3" s="11"/>
    </row>
    <row r="4" spans="1:35" x14ac:dyDescent="0.35">
      <c r="A4" s="4" t="s">
        <v>3191</v>
      </c>
      <c r="B4" s="4" t="s">
        <v>3273</v>
      </c>
      <c r="C4" s="4" t="s">
        <v>75</v>
      </c>
      <c r="D4" s="8" t="s">
        <v>3178</v>
      </c>
      <c r="E4" s="4" t="s">
        <v>3193</v>
      </c>
      <c r="F4" s="53" t="s">
        <v>3180</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c r="AI4" s="6" t="s">
        <v>62</v>
      </c>
    </row>
    <row r="6" spans="1:35" x14ac:dyDescent="0.35">
      <c r="E6" s="4" t="s">
        <v>63</v>
      </c>
    </row>
    <row r="7" spans="1:35" x14ac:dyDescent="0.35">
      <c r="A7" s="4" t="s">
        <v>64</v>
      </c>
      <c r="B7" s="4" t="s">
        <v>65</v>
      </c>
      <c r="C7" s="8" t="s">
        <v>3436</v>
      </c>
      <c r="D7" s="4" t="str">
        <f>_xlfn.CONCAT(B7:C7)</f>
        <v>marche_dedougouBNA_nov22!</v>
      </c>
      <c r="E7" s="10">
        <v>44866</v>
      </c>
      <c r="G7" s="7">
        <f t="shared" ref="G7:P22" ca="1" si="0">IFERROR(VLOOKUP($B7,INDIRECT($C7&amp;$A$1),MATCH(G$4,INDIRECT($C7&amp;"$B$7:$BZ$7"),0),FALSE),"")</f>
        <v>1000</v>
      </c>
      <c r="H7" s="7">
        <f t="shared" ca="1" si="0"/>
        <v>700</v>
      </c>
      <c r="I7" s="7">
        <f t="shared" ca="1" si="0"/>
        <v>1875</v>
      </c>
      <c r="J7" s="7">
        <f t="shared" ca="1" si="0"/>
        <v>450</v>
      </c>
      <c r="K7" s="7">
        <f t="shared" ca="1" si="0"/>
        <v>250</v>
      </c>
      <c r="L7" s="7">
        <f t="shared" ca="1" si="0"/>
        <v>5000</v>
      </c>
      <c r="M7" s="7">
        <f t="shared" ca="1" si="0"/>
        <v>6750</v>
      </c>
      <c r="N7" s="7">
        <f t="shared" ca="1" si="0"/>
        <v>1000</v>
      </c>
      <c r="O7" s="7">
        <f t="shared" ca="1" si="0"/>
        <v>500</v>
      </c>
      <c r="P7" s="7">
        <f t="shared" ca="1" si="0"/>
        <v>4000</v>
      </c>
      <c r="Q7" s="7">
        <f t="shared" ref="Q7:Z22" ca="1" si="1">IFERROR(VLOOKUP($B7,INDIRECT($C7&amp;$A$1),MATCH(Q$4,INDIRECT($C7&amp;"$B$7:$BZ$7"),0),FALSE),"")</f>
        <v>100</v>
      </c>
      <c r="R7" s="7" t="str">
        <f t="shared" ca="1" si="1"/>
        <v>MC</v>
      </c>
      <c r="S7" s="7">
        <f t="shared" ca="1" si="1"/>
        <v>26000</v>
      </c>
      <c r="T7" s="7">
        <f t="shared" ca="1" si="1"/>
        <v>27500</v>
      </c>
      <c r="U7" s="7">
        <f t="shared" ca="1" si="1"/>
        <v>5000</v>
      </c>
      <c r="V7" s="7">
        <f t="shared" ca="1" si="1"/>
        <v>3500</v>
      </c>
      <c r="W7" s="7">
        <f t="shared" ca="1" si="1"/>
        <v>1500</v>
      </c>
      <c r="X7" s="7">
        <f t="shared" ca="1" si="1"/>
        <v>100</v>
      </c>
      <c r="Y7" s="7">
        <f t="shared" ca="1" si="1"/>
        <v>500</v>
      </c>
      <c r="Z7" s="7">
        <f t="shared" ca="1" si="1"/>
        <v>750</v>
      </c>
      <c r="AA7" s="7">
        <f t="shared" ref="AA7:AI22" ca="1" si="2">IFERROR(VLOOKUP($B7,INDIRECT($C7&amp;$A$1),MATCH(AA$4,INDIRECT($C7&amp;"$B$7:$BZ$7"),0),FALSE),"")</f>
        <v>1000</v>
      </c>
      <c r="AB7" s="7">
        <f t="shared" ca="1" si="2"/>
        <v>1500</v>
      </c>
      <c r="AC7" s="7">
        <f t="shared" ca="1" si="2"/>
        <v>3000</v>
      </c>
      <c r="AD7" s="7">
        <f t="shared" ca="1" si="2"/>
        <v>3000</v>
      </c>
      <c r="AE7" s="7">
        <f t="shared" ca="1" si="2"/>
        <v>3000</v>
      </c>
      <c r="AF7" s="7">
        <f t="shared" ca="1" si="2"/>
        <v>1500</v>
      </c>
      <c r="AG7" s="7">
        <f t="shared" ca="1" si="2"/>
        <v>2250</v>
      </c>
      <c r="AH7" s="7">
        <f t="shared" ca="1" si="2"/>
        <v>250</v>
      </c>
      <c r="AI7" s="7" t="str">
        <f t="shared" ca="1" si="2"/>
        <v>MC</v>
      </c>
    </row>
    <row r="8" spans="1:35" x14ac:dyDescent="0.35">
      <c r="A8" s="4" t="s">
        <v>64</v>
      </c>
      <c r="B8" s="4" t="s">
        <v>65</v>
      </c>
      <c r="C8" s="8" t="s">
        <v>3437</v>
      </c>
      <c r="D8" s="4" t="str">
        <f t="shared" ref="D8:D196" si="3">_xlfn.CONCAT(B8:C8)</f>
        <v>marche_dedougouBNA_dec22!</v>
      </c>
      <c r="E8" s="10">
        <f>EDATE(E7,1)</f>
        <v>44896</v>
      </c>
      <c r="G8" s="7">
        <f t="shared" ca="1" si="0"/>
        <v>1000</v>
      </c>
      <c r="H8" s="7">
        <f t="shared" ca="1" si="0"/>
        <v>700</v>
      </c>
      <c r="I8" s="7">
        <f t="shared" ca="1" si="0"/>
        <v>1750</v>
      </c>
      <c r="J8" s="7">
        <f t="shared" ca="1" si="0"/>
        <v>450</v>
      </c>
      <c r="K8" s="7">
        <f t="shared" ca="1" si="0"/>
        <v>250</v>
      </c>
      <c r="L8" s="7">
        <f t="shared" ca="1" si="0"/>
        <v>4750</v>
      </c>
      <c r="M8" s="7">
        <f t="shared" ca="1" si="0"/>
        <v>6000</v>
      </c>
      <c r="N8" s="7">
        <f t="shared" ca="1" si="0"/>
        <v>1500</v>
      </c>
      <c r="O8" s="7">
        <f t="shared" ca="1" si="0"/>
        <v>2000</v>
      </c>
      <c r="P8" s="7">
        <f t="shared" ca="1" si="0"/>
        <v>4500</v>
      </c>
      <c r="Q8" s="7">
        <f t="shared" ca="1" si="1"/>
        <v>100</v>
      </c>
      <c r="R8" s="7" t="str">
        <f t="shared" ca="1" si="1"/>
        <v>MC</v>
      </c>
      <c r="S8" s="7" t="str">
        <f t="shared" ca="1" si="1"/>
        <v>MC</v>
      </c>
      <c r="T8" s="7" t="str">
        <f t="shared" ca="1" si="1"/>
        <v>MC</v>
      </c>
      <c r="U8" s="7">
        <f t="shared" ca="1" si="1"/>
        <v>5000</v>
      </c>
      <c r="V8" s="7">
        <f t="shared" ca="1" si="1"/>
        <v>3500</v>
      </c>
      <c r="W8" s="7">
        <f t="shared" ca="1" si="1"/>
        <v>1500</v>
      </c>
      <c r="X8" s="7">
        <f t="shared" ca="1" si="1"/>
        <v>100</v>
      </c>
      <c r="Y8" s="7">
        <f t="shared" ca="1" si="1"/>
        <v>550</v>
      </c>
      <c r="Z8" s="7">
        <f t="shared" ca="1" si="1"/>
        <v>750</v>
      </c>
      <c r="AA8" s="7">
        <f t="shared" ca="1" si="2"/>
        <v>1000</v>
      </c>
      <c r="AB8" s="7">
        <f t="shared" ca="1" si="2"/>
        <v>2000</v>
      </c>
      <c r="AC8" s="7">
        <f t="shared" ca="1" si="2"/>
        <v>3000</v>
      </c>
      <c r="AD8" s="7">
        <f t="shared" ca="1" si="2"/>
        <v>2250</v>
      </c>
      <c r="AE8" s="7">
        <f t="shared" ca="1" si="2"/>
        <v>3000</v>
      </c>
      <c r="AF8" s="7">
        <f t="shared" ca="1" si="2"/>
        <v>1500</v>
      </c>
      <c r="AG8" s="7">
        <f t="shared" ca="1" si="2"/>
        <v>2250</v>
      </c>
      <c r="AH8" s="7">
        <f t="shared" ca="1" si="2"/>
        <v>250</v>
      </c>
      <c r="AI8" s="7">
        <f t="shared" ca="1" si="2"/>
        <v>200</v>
      </c>
    </row>
    <row r="9" spans="1:35" x14ac:dyDescent="0.35">
      <c r="A9" s="4" t="s">
        <v>64</v>
      </c>
      <c r="B9" s="4" t="s">
        <v>65</v>
      </c>
      <c r="C9" s="8" t="s">
        <v>3438</v>
      </c>
      <c r="D9" s="4" t="str">
        <f t="shared" si="3"/>
        <v>marche_dedougouBNA_jan23!</v>
      </c>
      <c r="E9" s="10">
        <f t="shared" ref="E9:E32" si="4">EDATE(E8,1)</f>
        <v>44927</v>
      </c>
      <c r="G9" s="7">
        <f t="shared" ca="1" si="0"/>
        <v>1000</v>
      </c>
      <c r="H9" s="7" t="str">
        <f t="shared" ca="1" si="0"/>
        <v>MC</v>
      </c>
      <c r="I9" s="7" t="str">
        <f t="shared" ca="1" si="0"/>
        <v>MC</v>
      </c>
      <c r="J9" s="7">
        <f t="shared" ca="1" si="0"/>
        <v>450</v>
      </c>
      <c r="K9" s="7">
        <f t="shared" ca="1" si="0"/>
        <v>275</v>
      </c>
      <c r="L9" s="7">
        <f t="shared" ca="1" si="0"/>
        <v>5000</v>
      </c>
      <c r="M9" s="7" t="str">
        <f t="shared" ca="1" si="0"/>
        <v>MC</v>
      </c>
      <c r="N9" s="7">
        <f t="shared" ca="1" si="0"/>
        <v>1125</v>
      </c>
      <c r="O9" s="7">
        <f t="shared" ca="1" si="0"/>
        <v>2000</v>
      </c>
      <c r="P9" s="7" t="str">
        <f t="shared" ca="1" si="0"/>
        <v>MC</v>
      </c>
      <c r="Q9" s="7">
        <f t="shared" ca="1" si="1"/>
        <v>100</v>
      </c>
      <c r="R9" s="7" t="str">
        <f t="shared" ca="1" si="1"/>
        <v>MC</v>
      </c>
      <c r="S9" s="7" t="str">
        <f t="shared" ca="1" si="1"/>
        <v>MC</v>
      </c>
      <c r="T9" s="7" t="str">
        <f t="shared" ca="1" si="1"/>
        <v>MC</v>
      </c>
      <c r="U9" s="7">
        <f t="shared" ca="1" si="1"/>
        <v>7500</v>
      </c>
      <c r="V9" s="7">
        <f t="shared" ca="1" si="1"/>
        <v>5250</v>
      </c>
      <c r="W9" s="7">
        <f t="shared" ca="1" si="1"/>
        <v>400</v>
      </c>
      <c r="X9" s="7">
        <f t="shared" ca="1" si="1"/>
        <v>125</v>
      </c>
      <c r="Y9" s="7">
        <f t="shared" ca="1" si="1"/>
        <v>550</v>
      </c>
      <c r="Z9" s="7">
        <f t="shared" ca="1" si="1"/>
        <v>775</v>
      </c>
      <c r="AA9" s="7">
        <f t="shared" ca="1" si="2"/>
        <v>1150</v>
      </c>
      <c r="AB9" s="7">
        <f t="shared" ca="1" si="2"/>
        <v>2000</v>
      </c>
      <c r="AC9" s="7">
        <f t="shared" ca="1" si="2"/>
        <v>3000</v>
      </c>
      <c r="AD9" s="7">
        <f t="shared" ca="1" si="2"/>
        <v>2500</v>
      </c>
      <c r="AE9" s="7" t="str">
        <f t="shared" ca="1" si="2"/>
        <v>MC</v>
      </c>
      <c r="AF9" s="7">
        <f t="shared" ca="1" si="2"/>
        <v>1500</v>
      </c>
      <c r="AG9" s="7">
        <f t="shared" ca="1" si="2"/>
        <v>2250</v>
      </c>
      <c r="AH9" s="7">
        <f t="shared" ca="1" si="2"/>
        <v>250</v>
      </c>
      <c r="AI9" s="7" t="str">
        <f t="shared" ca="1" si="2"/>
        <v>MC</v>
      </c>
    </row>
    <row r="10" spans="1:35" x14ac:dyDescent="0.35">
      <c r="A10" s="4" t="s">
        <v>64</v>
      </c>
      <c r="B10" s="4" t="s">
        <v>65</v>
      </c>
      <c r="C10" s="8" t="s">
        <v>3439</v>
      </c>
      <c r="D10" s="4" t="str">
        <f t="shared" si="3"/>
        <v>marche_dedougouBNA_fev23!</v>
      </c>
      <c r="E10" s="10">
        <f t="shared" si="4"/>
        <v>44958</v>
      </c>
      <c r="G10" s="7">
        <f t="shared" ca="1" si="0"/>
        <v>1000</v>
      </c>
      <c r="H10" s="7" t="str">
        <f t="shared" ca="1" si="0"/>
        <v>MC</v>
      </c>
      <c r="I10" s="7" t="str">
        <f t="shared" ca="1" si="0"/>
        <v>MC</v>
      </c>
      <c r="J10" s="7">
        <f t="shared" ca="1" si="0"/>
        <v>450</v>
      </c>
      <c r="K10" s="7">
        <f t="shared" ca="1" si="0"/>
        <v>300</v>
      </c>
      <c r="L10" s="7">
        <f t="shared" ca="1" si="0"/>
        <v>5000</v>
      </c>
      <c r="M10" s="7" t="str">
        <f t="shared" ca="1" si="0"/>
        <v>MC</v>
      </c>
      <c r="N10" s="7">
        <f t="shared" ca="1" si="0"/>
        <v>1000</v>
      </c>
      <c r="O10" s="7">
        <f t="shared" ca="1" si="0"/>
        <v>1750</v>
      </c>
      <c r="P10" s="7" t="str">
        <f t="shared" ca="1" si="0"/>
        <v>MC</v>
      </c>
      <c r="Q10" s="7">
        <f t="shared" ca="1" si="1"/>
        <v>100</v>
      </c>
      <c r="R10" s="7" t="str">
        <f t="shared" ca="1" si="1"/>
        <v>MC</v>
      </c>
      <c r="S10" s="7" t="str">
        <f t="shared" ca="1" si="1"/>
        <v>MC</v>
      </c>
      <c r="T10" s="7" t="str">
        <f t="shared" ca="1" si="1"/>
        <v>MC</v>
      </c>
      <c r="U10" s="7">
        <f t="shared" ca="1" si="1"/>
        <v>7000</v>
      </c>
      <c r="V10" s="7">
        <f t="shared" ca="1" si="1"/>
        <v>5500</v>
      </c>
      <c r="W10" s="7">
        <f t="shared" ca="1" si="1"/>
        <v>400</v>
      </c>
      <c r="X10" s="7">
        <f t="shared" ca="1" si="1"/>
        <v>125</v>
      </c>
      <c r="Y10" s="7">
        <f t="shared" ca="1" si="1"/>
        <v>600</v>
      </c>
      <c r="Z10" s="7">
        <f t="shared" ca="1" si="1"/>
        <v>750</v>
      </c>
      <c r="AA10" s="7">
        <f t="shared" ca="1" si="2"/>
        <v>1200</v>
      </c>
      <c r="AB10" s="7">
        <f t="shared" ca="1" si="2"/>
        <v>2250</v>
      </c>
      <c r="AC10" s="7">
        <f t="shared" ca="1" si="2"/>
        <v>3000</v>
      </c>
      <c r="AD10" s="7">
        <f t="shared" ca="1" si="2"/>
        <v>2500</v>
      </c>
      <c r="AE10" s="7" t="str">
        <f t="shared" ca="1" si="2"/>
        <v>MC</v>
      </c>
      <c r="AF10" s="7">
        <f t="shared" ca="1" si="2"/>
        <v>1500</v>
      </c>
      <c r="AG10" s="7">
        <f t="shared" ca="1" si="2"/>
        <v>2250</v>
      </c>
      <c r="AH10" s="7">
        <f t="shared" ca="1" si="2"/>
        <v>250</v>
      </c>
      <c r="AI10" s="7">
        <f t="shared" ca="1" si="2"/>
        <v>500</v>
      </c>
    </row>
    <row r="11" spans="1:35" x14ac:dyDescent="0.35">
      <c r="A11" s="4" t="s">
        <v>64</v>
      </c>
      <c r="B11" s="4" t="s">
        <v>65</v>
      </c>
      <c r="C11" s="8" t="s">
        <v>3440</v>
      </c>
      <c r="D11" s="4" t="str">
        <f t="shared" si="3"/>
        <v>marche_dedougouBNA_mar23!</v>
      </c>
      <c r="E11" s="10">
        <f t="shared" si="4"/>
        <v>44986</v>
      </c>
      <c r="G11" s="7">
        <f t="shared" ca="1" si="0"/>
        <v>1000</v>
      </c>
      <c r="H11" s="7" t="str">
        <f t="shared" ca="1" si="0"/>
        <v>MC</v>
      </c>
      <c r="I11" s="7" t="str">
        <f t="shared" ca="1" si="0"/>
        <v>MC</v>
      </c>
      <c r="J11" s="7">
        <f t="shared" ca="1" si="0"/>
        <v>500</v>
      </c>
      <c r="K11" s="7">
        <f t="shared" ca="1" si="0"/>
        <v>300</v>
      </c>
      <c r="L11" s="7">
        <f t="shared" ca="1" si="0"/>
        <v>5000</v>
      </c>
      <c r="M11" s="7" t="str">
        <f t="shared" ca="1" si="0"/>
        <v>MC</v>
      </c>
      <c r="N11" s="7">
        <f t="shared" ca="1" si="0"/>
        <v>1500</v>
      </c>
      <c r="O11" s="7">
        <f t="shared" ca="1" si="0"/>
        <v>2000</v>
      </c>
      <c r="P11" s="7">
        <f t="shared" ca="1" si="0"/>
        <v>4000</v>
      </c>
      <c r="Q11" s="7">
        <f t="shared" ca="1" si="1"/>
        <v>100</v>
      </c>
      <c r="R11" s="7" t="str">
        <f t="shared" ca="1" si="1"/>
        <v>MC</v>
      </c>
      <c r="S11" s="7">
        <f t="shared" ca="1" si="1"/>
        <v>32500</v>
      </c>
      <c r="T11" s="7">
        <f t="shared" ca="1" si="1"/>
        <v>37500</v>
      </c>
      <c r="U11" s="7">
        <f t="shared" ca="1" si="1"/>
        <v>7000</v>
      </c>
      <c r="V11" s="7">
        <f t="shared" ca="1" si="1"/>
        <v>5250</v>
      </c>
      <c r="W11" s="7">
        <f t="shared" ca="1" si="1"/>
        <v>400</v>
      </c>
      <c r="X11" s="7">
        <f t="shared" ca="1" si="1"/>
        <v>125</v>
      </c>
      <c r="Y11" s="7">
        <f t="shared" ca="1" si="1"/>
        <v>600</v>
      </c>
      <c r="Z11" s="7">
        <f t="shared" ca="1" si="1"/>
        <v>800</v>
      </c>
      <c r="AA11" s="7">
        <f t="shared" ca="1" si="2"/>
        <v>1200</v>
      </c>
      <c r="AB11" s="7" t="str">
        <f t="shared" ca="1" si="2"/>
        <v>MC</v>
      </c>
      <c r="AC11" s="7">
        <f t="shared" ca="1" si="2"/>
        <v>3000</v>
      </c>
      <c r="AD11" s="7" t="str">
        <f t="shared" ca="1" si="2"/>
        <v>MC</v>
      </c>
      <c r="AE11" s="7" t="str">
        <f t="shared" ca="1" si="2"/>
        <v>MC</v>
      </c>
      <c r="AF11" s="7">
        <f t="shared" ca="1" si="2"/>
        <v>1500</v>
      </c>
      <c r="AG11" s="7">
        <f t="shared" ca="1" si="2"/>
        <v>2250</v>
      </c>
      <c r="AH11" s="7">
        <f t="shared" ca="1" si="2"/>
        <v>250</v>
      </c>
      <c r="AI11" s="7">
        <f t="shared" ca="1" si="2"/>
        <v>200</v>
      </c>
    </row>
    <row r="12" spans="1:35" x14ac:dyDescent="0.35">
      <c r="A12" s="4" t="s">
        <v>64</v>
      </c>
      <c r="B12" s="4" t="s">
        <v>65</v>
      </c>
      <c r="C12" s="8" t="s">
        <v>3441</v>
      </c>
      <c r="D12" s="4" t="str">
        <f t="shared" si="3"/>
        <v>marche_dedougouBNA_avr23!</v>
      </c>
      <c r="E12" s="10">
        <f t="shared" si="4"/>
        <v>45017</v>
      </c>
      <c r="G12" s="7" t="str">
        <f t="shared" ca="1" si="0"/>
        <v>MC</v>
      </c>
      <c r="H12" s="7" t="str">
        <f t="shared" ca="1" si="0"/>
        <v>MC</v>
      </c>
      <c r="I12" s="7" t="str">
        <f t="shared" ca="1" si="0"/>
        <v>MC</v>
      </c>
      <c r="J12" s="7" t="str">
        <f t="shared" ca="1" si="0"/>
        <v>MC</v>
      </c>
      <c r="K12" s="7" t="str">
        <f t="shared" ca="1" si="0"/>
        <v>MC</v>
      </c>
      <c r="L12" s="7">
        <f t="shared" ca="1" si="0"/>
        <v>5000</v>
      </c>
      <c r="M12" s="7" t="str">
        <f t="shared" ca="1" si="0"/>
        <v>MC</v>
      </c>
      <c r="N12" s="7" t="str">
        <f t="shared" ca="1" si="0"/>
        <v>MC</v>
      </c>
      <c r="O12" s="7" t="str">
        <f t="shared" ca="1" si="0"/>
        <v>MC</v>
      </c>
      <c r="P12" s="7" t="str">
        <f t="shared" ca="1" si="0"/>
        <v>MC</v>
      </c>
      <c r="Q12" s="7">
        <f t="shared" ca="1" si="1"/>
        <v>100</v>
      </c>
      <c r="R12" s="7" t="str">
        <f t="shared" ca="1" si="1"/>
        <v>MC</v>
      </c>
      <c r="S12" s="7">
        <f t="shared" ca="1" si="1"/>
        <v>32500</v>
      </c>
      <c r="T12" s="7">
        <f t="shared" ca="1" si="1"/>
        <v>37500</v>
      </c>
      <c r="U12" s="7" t="str">
        <f t="shared" ca="1" si="1"/>
        <v>MC</v>
      </c>
      <c r="V12" s="7" t="str">
        <f t="shared" ca="1" si="1"/>
        <v>MC</v>
      </c>
      <c r="W12" s="7" t="str">
        <f t="shared" ca="1" si="1"/>
        <v>MC</v>
      </c>
      <c r="X12" s="7" t="str">
        <f t="shared" ca="1" si="1"/>
        <v>MC</v>
      </c>
      <c r="Y12" s="7" t="str">
        <f t="shared" ca="1" si="1"/>
        <v>MC</v>
      </c>
      <c r="Z12" s="7" t="str">
        <f t="shared" ca="1" si="1"/>
        <v>MC</v>
      </c>
      <c r="AA12" s="7" t="str">
        <f t="shared" ca="1" si="2"/>
        <v>MC</v>
      </c>
      <c r="AB12" s="7" t="str">
        <f t="shared" ca="1" si="2"/>
        <v>MC</v>
      </c>
      <c r="AC12" s="7" t="str">
        <f t="shared" ca="1" si="2"/>
        <v>MC</v>
      </c>
      <c r="AD12" s="7" t="str">
        <f t="shared" ca="1" si="2"/>
        <v>MC</v>
      </c>
      <c r="AE12" s="7" t="str">
        <f t="shared" ca="1" si="2"/>
        <v>MC</v>
      </c>
      <c r="AF12" s="7" t="str">
        <f t="shared" ca="1" si="2"/>
        <v>MC</v>
      </c>
      <c r="AG12" s="7">
        <f t="shared" ca="1" si="2"/>
        <v>2250</v>
      </c>
      <c r="AH12" s="7">
        <f t="shared" ca="1" si="2"/>
        <v>250</v>
      </c>
      <c r="AI12" s="7">
        <f t="shared" ca="1" si="2"/>
        <v>200</v>
      </c>
    </row>
    <row r="13" spans="1:35" x14ac:dyDescent="0.35">
      <c r="A13" s="4" t="s">
        <v>64</v>
      </c>
      <c r="B13" s="4" t="s">
        <v>65</v>
      </c>
      <c r="C13" s="8" t="s">
        <v>3442</v>
      </c>
      <c r="D13" s="4" t="str">
        <f t="shared" si="3"/>
        <v>marche_dedougouBNA_mai23!</v>
      </c>
      <c r="E13" s="10">
        <f t="shared" si="4"/>
        <v>45047</v>
      </c>
      <c r="G13" s="7">
        <f t="shared" ca="1" si="0"/>
        <v>1150</v>
      </c>
      <c r="H13" s="7" t="str">
        <f t="shared" ca="1" si="0"/>
        <v>MC</v>
      </c>
      <c r="I13" s="7" t="str">
        <f t="shared" ca="1" si="0"/>
        <v>MC</v>
      </c>
      <c r="J13" s="7">
        <f t="shared" ca="1" si="0"/>
        <v>500</v>
      </c>
      <c r="K13" s="7">
        <f t="shared" ca="1" si="0"/>
        <v>325</v>
      </c>
      <c r="L13" s="7">
        <f t="shared" ca="1" si="0"/>
        <v>5000</v>
      </c>
      <c r="M13" s="7" t="str">
        <f t="shared" ca="1" si="0"/>
        <v>MC</v>
      </c>
      <c r="N13" s="7">
        <f t="shared" ca="1" si="0"/>
        <v>1375</v>
      </c>
      <c r="O13" s="7">
        <f t="shared" ca="1" si="0"/>
        <v>2000</v>
      </c>
      <c r="P13" s="7">
        <f t="shared" ca="1" si="0"/>
        <v>5000</v>
      </c>
      <c r="Q13" s="7">
        <f t="shared" ca="1" si="1"/>
        <v>100</v>
      </c>
      <c r="R13" s="7" t="str">
        <f t="shared" ca="1" si="1"/>
        <v>MC</v>
      </c>
      <c r="S13" s="7">
        <f t="shared" ca="1" si="1"/>
        <v>32500</v>
      </c>
      <c r="T13" s="7">
        <f t="shared" ca="1" si="1"/>
        <v>37500</v>
      </c>
      <c r="U13" s="7">
        <f t="shared" ca="1" si="1"/>
        <v>7500</v>
      </c>
      <c r="V13" s="7">
        <f t="shared" ca="1" si="1"/>
        <v>5500</v>
      </c>
      <c r="W13" s="7">
        <f t="shared" ca="1" si="1"/>
        <v>400</v>
      </c>
      <c r="X13" s="7">
        <f t="shared" ca="1" si="1"/>
        <v>125</v>
      </c>
      <c r="Y13" s="7" t="str">
        <f t="shared" ca="1" si="1"/>
        <v>MC</v>
      </c>
      <c r="Z13" s="7">
        <f t="shared" ca="1" si="1"/>
        <v>800</v>
      </c>
      <c r="AA13" s="7">
        <f t="shared" ca="1" si="2"/>
        <v>1300</v>
      </c>
      <c r="AB13" s="7">
        <f t="shared" ca="1" si="2"/>
        <v>2125</v>
      </c>
      <c r="AC13" s="7">
        <f t="shared" ca="1" si="2"/>
        <v>3000</v>
      </c>
      <c r="AD13" s="7" t="str">
        <f t="shared" ca="1" si="2"/>
        <v>MC</v>
      </c>
      <c r="AE13" s="7" t="str">
        <f t="shared" ca="1" si="2"/>
        <v>MC</v>
      </c>
      <c r="AF13" s="7" t="str">
        <f t="shared" ca="1" si="2"/>
        <v>MC</v>
      </c>
      <c r="AG13" s="7">
        <f t="shared" ca="1" si="2"/>
        <v>2625</v>
      </c>
      <c r="AH13" s="7">
        <f t="shared" ca="1" si="2"/>
        <v>250</v>
      </c>
      <c r="AI13" s="7">
        <f t="shared" ca="1" si="2"/>
        <v>200</v>
      </c>
    </row>
    <row r="14" spans="1:35" x14ac:dyDescent="0.35">
      <c r="A14" s="4" t="s">
        <v>64</v>
      </c>
      <c r="B14" s="4" t="s">
        <v>65</v>
      </c>
      <c r="C14" s="8" t="s">
        <v>3443</v>
      </c>
      <c r="D14" s="4" t="str">
        <f t="shared" si="3"/>
        <v>marche_dedougouBNA_juin23!</v>
      </c>
      <c r="E14" s="10">
        <f t="shared" si="4"/>
        <v>45078</v>
      </c>
      <c r="G14" s="7">
        <f t="shared" ca="1" si="0"/>
        <v>1050</v>
      </c>
      <c r="H14" s="7" t="str">
        <f t="shared" ca="1" si="0"/>
        <v>MC</v>
      </c>
      <c r="I14" s="7" t="str">
        <f t="shared" ca="1" si="0"/>
        <v>MC</v>
      </c>
      <c r="J14" s="7">
        <f t="shared" ca="1" si="0"/>
        <v>500</v>
      </c>
      <c r="K14" s="7">
        <f t="shared" ca="1" si="0"/>
        <v>337.5</v>
      </c>
      <c r="L14" s="7">
        <f t="shared" ca="1" si="0"/>
        <v>5500</v>
      </c>
      <c r="M14" s="7" t="str">
        <f t="shared" ca="1" si="0"/>
        <v>MC</v>
      </c>
      <c r="N14" s="7">
        <f t="shared" ca="1" si="0"/>
        <v>1250</v>
      </c>
      <c r="O14" s="7">
        <f t="shared" ca="1" si="0"/>
        <v>2375</v>
      </c>
      <c r="P14" s="7">
        <f t="shared" ca="1" si="0"/>
        <v>5750</v>
      </c>
      <c r="Q14" s="7">
        <f t="shared" ca="1" si="1"/>
        <v>100</v>
      </c>
      <c r="R14" s="7" t="str">
        <f t="shared" ca="1" si="1"/>
        <v>MC</v>
      </c>
      <c r="S14" s="7">
        <f t="shared" ca="1" si="1"/>
        <v>31750</v>
      </c>
      <c r="T14" s="7">
        <f t="shared" ca="1" si="1"/>
        <v>36250</v>
      </c>
      <c r="U14" s="7">
        <f t="shared" ca="1" si="1"/>
        <v>7500</v>
      </c>
      <c r="V14" s="7">
        <f t="shared" ca="1" si="1"/>
        <v>5500</v>
      </c>
      <c r="W14" s="7">
        <f t="shared" ca="1" si="1"/>
        <v>400</v>
      </c>
      <c r="X14" s="7">
        <f t="shared" ca="1" si="1"/>
        <v>100</v>
      </c>
      <c r="Y14" s="7">
        <f t="shared" ca="1" si="1"/>
        <v>750</v>
      </c>
      <c r="Z14" s="7">
        <f t="shared" ca="1" si="1"/>
        <v>1000</v>
      </c>
      <c r="AA14" s="7">
        <f t="shared" ca="1" si="2"/>
        <v>1500</v>
      </c>
      <c r="AB14" s="7">
        <f t="shared" ca="1" si="2"/>
        <v>2000</v>
      </c>
      <c r="AC14" s="7">
        <f t="shared" ca="1" si="2"/>
        <v>3000</v>
      </c>
      <c r="AD14" s="7">
        <f t="shared" ca="1" si="2"/>
        <v>3000</v>
      </c>
      <c r="AE14" s="7">
        <f t="shared" ca="1" si="2"/>
        <v>2500</v>
      </c>
      <c r="AF14" s="7">
        <f t="shared" ca="1" si="2"/>
        <v>1375</v>
      </c>
      <c r="AG14" s="7">
        <f t="shared" ca="1" si="2"/>
        <v>2250</v>
      </c>
      <c r="AH14" s="7">
        <f t="shared" ca="1" si="2"/>
        <v>250</v>
      </c>
      <c r="AI14" s="7">
        <f t="shared" ca="1" si="2"/>
        <v>200</v>
      </c>
    </row>
    <row r="15" spans="1:35" x14ac:dyDescent="0.35">
      <c r="A15" s="4" t="str">
        <f t="shared" ref="A15:B20" si="5">A14</f>
        <v>boucle_du_mouhoun</v>
      </c>
      <c r="B15" s="4" t="str">
        <f t="shared" si="5"/>
        <v>marche_dedougou</v>
      </c>
      <c r="C15" s="8" t="s">
        <v>2183</v>
      </c>
      <c r="D15" s="4" t="str">
        <f t="shared" si="3"/>
        <v>marche_dedougouBNA_juil23!</v>
      </c>
      <c r="E15" s="10">
        <f t="shared" si="4"/>
        <v>45108</v>
      </c>
      <c r="G15" s="7">
        <f t="shared" ca="1" si="0"/>
        <v>1100</v>
      </c>
      <c r="H15" s="7" t="str">
        <f t="shared" ca="1" si="0"/>
        <v>MC</v>
      </c>
      <c r="I15" s="7" t="str">
        <f t="shared" ca="1" si="0"/>
        <v>MC</v>
      </c>
      <c r="J15" s="7" t="str">
        <f t="shared" ca="1" si="0"/>
        <v>MC</v>
      </c>
      <c r="K15" s="7" t="str">
        <f t="shared" ca="1" si="0"/>
        <v>MC</v>
      </c>
      <c r="L15" s="7">
        <f t="shared" ca="1" si="0"/>
        <v>5000</v>
      </c>
      <c r="M15" s="7" t="str">
        <f t="shared" ca="1" si="0"/>
        <v>MC</v>
      </c>
      <c r="N15" s="7">
        <f t="shared" ca="1" si="0"/>
        <v>1000</v>
      </c>
      <c r="O15" s="7">
        <f t="shared" ca="1" si="0"/>
        <v>2000</v>
      </c>
      <c r="P15" s="7">
        <f t="shared" ca="1" si="0"/>
        <v>6000</v>
      </c>
      <c r="Q15" s="7">
        <f t="shared" ca="1" si="1"/>
        <v>100</v>
      </c>
      <c r="R15" s="7" t="str">
        <f t="shared" ca="1" si="1"/>
        <v>MC</v>
      </c>
      <c r="S15" s="7">
        <f t="shared" ca="1" si="1"/>
        <v>32500</v>
      </c>
      <c r="T15" s="7">
        <f t="shared" ca="1" si="1"/>
        <v>37500</v>
      </c>
      <c r="U15" s="7">
        <f t="shared" ca="1" si="1"/>
        <v>7500</v>
      </c>
      <c r="V15" s="7">
        <f t="shared" ca="1" si="1"/>
        <v>6000</v>
      </c>
      <c r="W15" s="7">
        <f t="shared" ca="1" si="1"/>
        <v>400</v>
      </c>
      <c r="X15" s="7">
        <f t="shared" ca="1" si="1"/>
        <v>100</v>
      </c>
      <c r="Y15" s="7">
        <f t="shared" ca="1" si="1"/>
        <v>650</v>
      </c>
      <c r="Z15" s="7">
        <f t="shared" ca="1" si="1"/>
        <v>850</v>
      </c>
      <c r="AA15" s="7">
        <f t="shared" ca="1" si="2"/>
        <v>1200</v>
      </c>
      <c r="AB15" s="7">
        <f t="shared" ca="1" si="2"/>
        <v>2000</v>
      </c>
      <c r="AC15" s="7">
        <f t="shared" ca="1" si="2"/>
        <v>3000</v>
      </c>
      <c r="AD15" s="7">
        <f t="shared" ca="1" si="2"/>
        <v>3500</v>
      </c>
      <c r="AE15" s="7">
        <f t="shared" ca="1" si="2"/>
        <v>2500</v>
      </c>
      <c r="AF15" s="7">
        <f t="shared" ca="1" si="2"/>
        <v>1250</v>
      </c>
      <c r="AG15" s="7">
        <f t="shared" ca="1" si="2"/>
        <v>3000</v>
      </c>
      <c r="AH15" s="7">
        <f t="shared" ca="1" si="2"/>
        <v>250</v>
      </c>
      <c r="AI15" s="7">
        <f t="shared" ca="1" si="2"/>
        <v>350</v>
      </c>
    </row>
    <row r="16" spans="1:35" x14ac:dyDescent="0.35">
      <c r="A16" s="4" t="str">
        <f t="shared" si="5"/>
        <v>boucle_du_mouhoun</v>
      </c>
      <c r="B16" s="4" t="str">
        <f t="shared" si="5"/>
        <v>marche_dedougou</v>
      </c>
      <c r="C16" s="8" t="s">
        <v>2186</v>
      </c>
      <c r="D16" s="4" t="str">
        <f t="shared" si="3"/>
        <v>marche_dedougouBNA_aout23!</v>
      </c>
      <c r="E16" s="10">
        <f t="shared" si="4"/>
        <v>45139</v>
      </c>
      <c r="G16" s="7">
        <f t="shared" ca="1" si="0"/>
        <v>1000</v>
      </c>
      <c r="H16" s="7" t="str">
        <f t="shared" ca="1" si="0"/>
        <v>MC</v>
      </c>
      <c r="I16" s="7" t="str">
        <f t="shared" ca="1" si="0"/>
        <v>MC</v>
      </c>
      <c r="J16" s="7">
        <f t="shared" ca="1" si="0"/>
        <v>500</v>
      </c>
      <c r="K16" s="7">
        <f t="shared" ca="1" si="0"/>
        <v>300</v>
      </c>
      <c r="L16" s="7">
        <f t="shared" ca="1" si="0"/>
        <v>5000</v>
      </c>
      <c r="M16" s="7" t="str">
        <f t="shared" ca="1" si="0"/>
        <v>MC</v>
      </c>
      <c r="N16" s="7">
        <f t="shared" ca="1" si="0"/>
        <v>1250</v>
      </c>
      <c r="O16" s="7">
        <f t="shared" ca="1" si="0"/>
        <v>2000</v>
      </c>
      <c r="P16" s="7">
        <f t="shared" ca="1" si="0"/>
        <v>6000</v>
      </c>
      <c r="Q16" s="7">
        <f t="shared" ca="1" si="1"/>
        <v>100</v>
      </c>
      <c r="R16" s="7" t="str">
        <f t="shared" ca="1" si="1"/>
        <v>MC</v>
      </c>
      <c r="S16" s="7">
        <f t="shared" ca="1" si="1"/>
        <v>31250</v>
      </c>
      <c r="T16" s="7">
        <f t="shared" ca="1" si="1"/>
        <v>35000</v>
      </c>
      <c r="U16" s="7">
        <f t="shared" ca="1" si="1"/>
        <v>7500</v>
      </c>
      <c r="V16" s="7">
        <f t="shared" ca="1" si="1"/>
        <v>5500</v>
      </c>
      <c r="W16" s="7">
        <f t="shared" ca="1" si="1"/>
        <v>450</v>
      </c>
      <c r="X16" s="7">
        <f t="shared" ca="1" si="1"/>
        <v>100</v>
      </c>
      <c r="Y16" s="7">
        <f t="shared" ca="1" si="1"/>
        <v>600</v>
      </c>
      <c r="Z16" s="7">
        <f t="shared" ca="1" si="1"/>
        <v>750</v>
      </c>
      <c r="AA16" s="7">
        <f t="shared" ca="1" si="2"/>
        <v>1100</v>
      </c>
      <c r="AB16" s="7">
        <f t="shared" ca="1" si="2"/>
        <v>2000</v>
      </c>
      <c r="AC16" s="7">
        <f t="shared" ca="1" si="2"/>
        <v>3000</v>
      </c>
      <c r="AD16" s="7">
        <f t="shared" ca="1" si="2"/>
        <v>3000</v>
      </c>
      <c r="AE16" s="7">
        <f t="shared" ca="1" si="2"/>
        <v>2500</v>
      </c>
      <c r="AF16" s="7">
        <f t="shared" ca="1" si="2"/>
        <v>1375</v>
      </c>
      <c r="AG16" s="7">
        <f t="shared" ca="1" si="2"/>
        <v>3000</v>
      </c>
      <c r="AH16" s="7">
        <f t="shared" ca="1" si="2"/>
        <v>250</v>
      </c>
      <c r="AI16" s="7">
        <f t="shared" ca="1" si="2"/>
        <v>200</v>
      </c>
    </row>
    <row r="17" spans="1:35" x14ac:dyDescent="0.35">
      <c r="A17" s="4" t="str">
        <f t="shared" si="5"/>
        <v>boucle_du_mouhoun</v>
      </c>
      <c r="B17" s="4" t="str">
        <f t="shared" si="5"/>
        <v>marche_dedougou</v>
      </c>
      <c r="C17" s="8" t="s">
        <v>2187</v>
      </c>
      <c r="D17" s="4" t="str">
        <f t="shared" si="3"/>
        <v>marche_dedougouBNA_sept23!</v>
      </c>
      <c r="E17" s="10">
        <f t="shared" si="4"/>
        <v>45170</v>
      </c>
      <c r="G17" s="7">
        <f t="shared" ca="1" si="0"/>
        <v>1000</v>
      </c>
      <c r="H17" s="7" t="str">
        <f t="shared" ca="1" si="0"/>
        <v>MC</v>
      </c>
      <c r="I17" s="7" t="str">
        <f t="shared" ca="1" si="0"/>
        <v>MC</v>
      </c>
      <c r="J17" s="7">
        <f t="shared" ca="1" si="0"/>
        <v>500</v>
      </c>
      <c r="K17" s="7">
        <f t="shared" ca="1" si="0"/>
        <v>300</v>
      </c>
      <c r="L17" s="7">
        <f t="shared" ca="1" si="0"/>
        <v>5000</v>
      </c>
      <c r="M17" s="7" t="str">
        <f t="shared" ca="1" si="0"/>
        <v>MC</v>
      </c>
      <c r="N17" s="7">
        <f t="shared" ca="1" si="0"/>
        <v>1250</v>
      </c>
      <c r="O17" s="7">
        <f t="shared" ca="1" si="0"/>
        <v>2000</v>
      </c>
      <c r="P17" s="7">
        <f t="shared" ca="1" si="0"/>
        <v>6000</v>
      </c>
      <c r="Q17" s="7">
        <f t="shared" ca="1" si="1"/>
        <v>100</v>
      </c>
      <c r="R17" s="7" t="str">
        <f t="shared" ca="1" si="1"/>
        <v>MC</v>
      </c>
      <c r="S17" s="7">
        <f t="shared" ca="1" si="1"/>
        <v>30000</v>
      </c>
      <c r="T17" s="7">
        <f t="shared" ca="1" si="1"/>
        <v>35000</v>
      </c>
      <c r="U17" s="7">
        <f t="shared" ca="1" si="1"/>
        <v>7250</v>
      </c>
      <c r="V17" s="7">
        <f t="shared" ca="1" si="1"/>
        <v>5500</v>
      </c>
      <c r="W17" s="7">
        <f t="shared" ca="1" si="1"/>
        <v>400</v>
      </c>
      <c r="X17" s="7">
        <f t="shared" ca="1" si="1"/>
        <v>125</v>
      </c>
      <c r="Y17" s="7">
        <f t="shared" ca="1" si="1"/>
        <v>650</v>
      </c>
      <c r="Z17" s="7">
        <f t="shared" ca="1" si="1"/>
        <v>850</v>
      </c>
      <c r="AA17" s="7">
        <f t="shared" ca="1" si="2"/>
        <v>1100</v>
      </c>
      <c r="AB17" s="7">
        <f t="shared" ca="1" si="2"/>
        <v>2000</v>
      </c>
      <c r="AC17" s="7">
        <f t="shared" ca="1" si="2"/>
        <v>3000</v>
      </c>
      <c r="AD17" s="7">
        <f t="shared" ca="1" si="2"/>
        <v>3000</v>
      </c>
      <c r="AE17" s="7">
        <f t="shared" ca="1" si="2"/>
        <v>2500</v>
      </c>
      <c r="AF17" s="7">
        <f t="shared" ca="1" si="2"/>
        <v>1250</v>
      </c>
      <c r="AG17" s="7">
        <f t="shared" ca="1" si="2"/>
        <v>3000</v>
      </c>
      <c r="AH17" s="7">
        <f t="shared" ca="1" si="2"/>
        <v>250</v>
      </c>
      <c r="AI17" s="7">
        <f t="shared" ca="1" si="2"/>
        <v>200</v>
      </c>
    </row>
    <row r="18" spans="1:35" x14ac:dyDescent="0.35">
      <c r="A18" s="4" t="str">
        <f t="shared" si="5"/>
        <v>boucle_du_mouhoun</v>
      </c>
      <c r="B18" s="4" t="str">
        <f t="shared" si="5"/>
        <v>marche_dedougou</v>
      </c>
      <c r="C18" s="8" t="s">
        <v>2219</v>
      </c>
      <c r="D18" s="4" t="str">
        <f t="shared" si="3"/>
        <v>marche_dedougouBNA_oct23!</v>
      </c>
      <c r="E18" s="10">
        <f t="shared" si="4"/>
        <v>45200</v>
      </c>
      <c r="G18" s="7">
        <f t="shared" ca="1" si="0"/>
        <v>1200</v>
      </c>
      <c r="H18" s="7" t="str">
        <f t="shared" ca="1" si="0"/>
        <v>MC</v>
      </c>
      <c r="I18" s="7" t="str">
        <f t="shared" ca="1" si="0"/>
        <v>MC</v>
      </c>
      <c r="J18" s="7">
        <f t="shared" ca="1" si="0"/>
        <v>500</v>
      </c>
      <c r="K18" s="7">
        <f t="shared" ca="1" si="0"/>
        <v>300</v>
      </c>
      <c r="L18" s="7">
        <f t="shared" ca="1" si="0"/>
        <v>5000</v>
      </c>
      <c r="M18" s="7" t="str">
        <f t="shared" ca="1" si="0"/>
        <v>MC</v>
      </c>
      <c r="N18" s="7">
        <f t="shared" ca="1" si="0"/>
        <v>1250</v>
      </c>
      <c r="O18" s="7">
        <f t="shared" ca="1" si="0"/>
        <v>2000</v>
      </c>
      <c r="P18" s="7">
        <f t="shared" ca="1" si="0"/>
        <v>5000</v>
      </c>
      <c r="Q18" s="7">
        <f t="shared" ca="1" si="1"/>
        <v>100</v>
      </c>
      <c r="R18" s="7" t="str">
        <f t="shared" ca="1" si="1"/>
        <v>MC</v>
      </c>
      <c r="S18" s="7">
        <f t="shared" ca="1" si="1"/>
        <v>32000</v>
      </c>
      <c r="T18" s="7">
        <f t="shared" ca="1" si="1"/>
        <v>36250</v>
      </c>
      <c r="U18" s="7">
        <f t="shared" ca="1" si="1"/>
        <v>7500</v>
      </c>
      <c r="V18" s="7">
        <f t="shared" ca="1" si="1"/>
        <v>5500</v>
      </c>
      <c r="W18" s="7">
        <f t="shared" ca="1" si="1"/>
        <v>500</v>
      </c>
      <c r="X18" s="7">
        <f t="shared" ca="1" si="1"/>
        <v>125</v>
      </c>
      <c r="Y18" s="7">
        <f t="shared" ca="1" si="1"/>
        <v>750</v>
      </c>
      <c r="Z18" s="7">
        <f t="shared" ca="1" si="1"/>
        <v>850</v>
      </c>
      <c r="AA18" s="7">
        <f t="shared" ca="1" si="2"/>
        <v>1200</v>
      </c>
      <c r="AB18" s="7">
        <f t="shared" ca="1" si="2"/>
        <v>2000</v>
      </c>
      <c r="AC18" s="7">
        <f t="shared" ca="1" si="2"/>
        <v>3000</v>
      </c>
      <c r="AD18" s="7">
        <f t="shared" ca="1" si="2"/>
        <v>3000</v>
      </c>
      <c r="AE18" s="7">
        <f t="shared" ca="1" si="2"/>
        <v>3000</v>
      </c>
      <c r="AF18" s="7">
        <f t="shared" ca="1" si="2"/>
        <v>1250</v>
      </c>
      <c r="AG18" s="7">
        <f t="shared" ca="1" si="2"/>
        <v>3000</v>
      </c>
      <c r="AH18" s="7">
        <f t="shared" ca="1" si="2"/>
        <v>250</v>
      </c>
      <c r="AI18" s="7">
        <f t="shared" ca="1" si="2"/>
        <v>200</v>
      </c>
    </row>
    <row r="19" spans="1:35" x14ac:dyDescent="0.35">
      <c r="A19" s="4" t="str">
        <f t="shared" si="5"/>
        <v>boucle_du_mouhoun</v>
      </c>
      <c r="B19" s="4" t="str">
        <f t="shared" si="5"/>
        <v>marche_dedougou</v>
      </c>
      <c r="C19" s="8" t="s">
        <v>2220</v>
      </c>
      <c r="D19" s="4" t="str">
        <f t="shared" si="3"/>
        <v>marche_dedougouBNA_nov23!</v>
      </c>
      <c r="E19" s="10">
        <f t="shared" si="4"/>
        <v>45231</v>
      </c>
      <c r="G19" s="7" t="str">
        <f t="shared" ca="1" si="0"/>
        <v>-</v>
      </c>
      <c r="H19" s="7" t="str">
        <f t="shared" ca="1" si="0"/>
        <v>-</v>
      </c>
      <c r="I19" s="7" t="str">
        <f t="shared" ca="1" si="0"/>
        <v>-</v>
      </c>
      <c r="J19" s="7" t="str">
        <f t="shared" ca="1" si="0"/>
        <v>-</v>
      </c>
      <c r="K19" s="7" t="str">
        <f t="shared" ca="1" si="0"/>
        <v>-</v>
      </c>
      <c r="L19" s="7" t="str">
        <f t="shared" ca="1" si="0"/>
        <v>-</v>
      </c>
      <c r="M19" s="7" t="str">
        <f t="shared" ca="1" si="0"/>
        <v>-</v>
      </c>
      <c r="N19" s="7" t="str">
        <f t="shared" ca="1" si="0"/>
        <v>-</v>
      </c>
      <c r="O19" s="7" t="str">
        <f t="shared" ca="1" si="0"/>
        <v>-</v>
      </c>
      <c r="P19" s="7" t="str">
        <f t="shared" ca="1" si="0"/>
        <v>-</v>
      </c>
      <c r="Q19" s="7" t="str">
        <f t="shared" ca="1" si="1"/>
        <v>-</v>
      </c>
      <c r="R19" s="7" t="str">
        <f t="shared" ca="1" si="1"/>
        <v>-</v>
      </c>
      <c r="S19" s="7" t="str">
        <f t="shared" ca="1" si="1"/>
        <v>-</v>
      </c>
      <c r="T19" s="7" t="str">
        <f t="shared" ca="1" si="1"/>
        <v>-</v>
      </c>
      <c r="U19" s="7" t="str">
        <f t="shared" ca="1" si="1"/>
        <v>-</v>
      </c>
      <c r="V19" s="7" t="str">
        <f t="shared" ca="1" si="1"/>
        <v>-</v>
      </c>
      <c r="W19" s="7" t="str">
        <f t="shared" ca="1" si="1"/>
        <v>-</v>
      </c>
      <c r="X19" s="7" t="str">
        <f t="shared" ca="1" si="1"/>
        <v>-</v>
      </c>
      <c r="Y19" s="7" t="str">
        <f t="shared" ca="1" si="1"/>
        <v>-</v>
      </c>
      <c r="Z19" s="7" t="str">
        <f t="shared" ca="1" si="1"/>
        <v>-</v>
      </c>
      <c r="AA19" s="7" t="str">
        <f t="shared" ca="1" si="2"/>
        <v>-</v>
      </c>
      <c r="AB19" s="7" t="str">
        <f t="shared" ca="1" si="2"/>
        <v>-</v>
      </c>
      <c r="AC19" s="7" t="str">
        <f t="shared" ca="1" si="2"/>
        <v>-</v>
      </c>
      <c r="AD19" s="7" t="str">
        <f t="shared" ca="1" si="2"/>
        <v>-</v>
      </c>
      <c r="AE19" s="7" t="str">
        <f t="shared" ca="1" si="2"/>
        <v>-</v>
      </c>
      <c r="AF19" s="7" t="str">
        <f t="shared" ca="1" si="2"/>
        <v>-</v>
      </c>
      <c r="AG19" s="7" t="str">
        <f t="shared" ca="1" si="2"/>
        <v>-</v>
      </c>
      <c r="AH19" s="7" t="str">
        <f t="shared" ca="1" si="2"/>
        <v>-</v>
      </c>
      <c r="AI19" s="7" t="str">
        <f t="shared" ca="1" si="2"/>
        <v>-</v>
      </c>
    </row>
    <row r="20" spans="1:35" x14ac:dyDescent="0.35">
      <c r="A20" s="4" t="str">
        <f t="shared" si="5"/>
        <v>boucle_du_mouhoun</v>
      </c>
      <c r="B20" s="4" t="str">
        <f>B19</f>
        <v>marche_dedougou</v>
      </c>
      <c r="C20" s="8" t="s">
        <v>2221</v>
      </c>
      <c r="D20" s="4" t="str">
        <f t="shared" si="3"/>
        <v>marche_dedougouBNA_déc23!</v>
      </c>
      <c r="E20" s="10">
        <f t="shared" si="4"/>
        <v>45261</v>
      </c>
      <c r="G20" s="7" t="str">
        <f ca="1">IFERROR(VLOOKUP($B20,INDIRECT($C20&amp;$A$1),MATCH(G$4,INDIRECT($C20&amp;"$B$7:$BZ$7"),0),FALSE),"")</f>
        <v>-</v>
      </c>
      <c r="H20" s="7" t="str">
        <f t="shared" ca="1" si="0"/>
        <v>-</v>
      </c>
      <c r="I20" s="7" t="str">
        <f t="shared" ca="1" si="0"/>
        <v>-</v>
      </c>
      <c r="J20" s="7" t="str">
        <f t="shared" ca="1" si="0"/>
        <v>-</v>
      </c>
      <c r="K20" s="7" t="str">
        <f t="shared" ca="1" si="0"/>
        <v>-</v>
      </c>
      <c r="L20" s="7" t="str">
        <f t="shared" ca="1" si="0"/>
        <v>-</v>
      </c>
      <c r="M20" s="7" t="str">
        <f t="shared" ca="1" si="0"/>
        <v>-</v>
      </c>
      <c r="N20" s="7" t="str">
        <f t="shared" ca="1" si="0"/>
        <v>-</v>
      </c>
      <c r="O20" s="7" t="str">
        <f t="shared" ca="1" si="0"/>
        <v>-</v>
      </c>
      <c r="P20" s="7" t="str">
        <f t="shared" ca="1" si="0"/>
        <v>-</v>
      </c>
      <c r="Q20" s="7" t="str">
        <f t="shared" ca="1" si="1"/>
        <v>-</v>
      </c>
      <c r="R20" s="7" t="str">
        <f t="shared" ca="1" si="1"/>
        <v>-</v>
      </c>
      <c r="S20" s="7" t="str">
        <f t="shared" ca="1" si="1"/>
        <v>-</v>
      </c>
      <c r="T20" s="7" t="str">
        <f t="shared" ca="1" si="1"/>
        <v>-</v>
      </c>
      <c r="U20" s="7" t="str">
        <f t="shared" ca="1" si="1"/>
        <v>-</v>
      </c>
      <c r="V20" s="7" t="str">
        <f t="shared" ca="1" si="1"/>
        <v>-</v>
      </c>
      <c r="W20" s="7" t="str">
        <f t="shared" ca="1" si="1"/>
        <v>-</v>
      </c>
      <c r="X20" s="7" t="str">
        <f t="shared" ca="1" si="1"/>
        <v>-</v>
      </c>
      <c r="Y20" s="7" t="str">
        <f t="shared" ca="1" si="1"/>
        <v>-</v>
      </c>
      <c r="Z20" s="7" t="str">
        <f t="shared" ca="1" si="1"/>
        <v>-</v>
      </c>
      <c r="AA20" s="7" t="str">
        <f t="shared" ca="1" si="2"/>
        <v>-</v>
      </c>
      <c r="AB20" s="7" t="str">
        <f t="shared" ca="1" si="2"/>
        <v>-</v>
      </c>
      <c r="AC20" s="7" t="str">
        <f t="shared" ca="1" si="2"/>
        <v>-</v>
      </c>
      <c r="AD20" s="7" t="str">
        <f t="shared" ca="1" si="2"/>
        <v>-</v>
      </c>
      <c r="AE20" s="7" t="str">
        <f t="shared" ca="1" si="2"/>
        <v>-</v>
      </c>
      <c r="AF20" s="7" t="str">
        <f t="shared" ca="1" si="2"/>
        <v>-</v>
      </c>
      <c r="AG20" s="7" t="str">
        <f t="shared" ca="1" si="2"/>
        <v>-</v>
      </c>
      <c r="AH20" s="7" t="str">
        <f t="shared" ca="1" si="2"/>
        <v>-</v>
      </c>
      <c r="AI20" s="7" t="str">
        <f t="shared" ca="1" si="2"/>
        <v>-</v>
      </c>
    </row>
    <row r="21" spans="1:35" x14ac:dyDescent="0.35">
      <c r="A21" s="4" t="str">
        <f t="shared" ref="A21:B21" si="6">A20</f>
        <v>boucle_du_mouhoun</v>
      </c>
      <c r="B21" s="4" t="str">
        <f t="shared" si="6"/>
        <v>marche_dedougou</v>
      </c>
      <c r="C21" s="8" t="s">
        <v>2222</v>
      </c>
      <c r="D21" s="4" t="str">
        <f t="shared" ref="D21:D32" si="7">_xlfn.CONCAT(B21:C21)</f>
        <v>marche_dedougouBNA_janv24!</v>
      </c>
      <c r="E21" s="10">
        <f t="shared" si="4"/>
        <v>45292</v>
      </c>
      <c r="G21" s="7">
        <f t="shared" ref="G21:V32" ca="1" si="8">IFERROR(VLOOKUP($B21,INDIRECT($C21&amp;$A$1),MATCH(G$4,INDIRECT($C21&amp;"$B$7:$BZ$7"),0),FALSE),"")</f>
        <v>1150</v>
      </c>
      <c r="H21" s="7" t="str">
        <f t="shared" ca="1" si="0"/>
        <v>MC</v>
      </c>
      <c r="I21" s="7" t="str">
        <f t="shared" ca="1" si="0"/>
        <v>MC</v>
      </c>
      <c r="J21" s="7">
        <f t="shared" ca="1" si="0"/>
        <v>500</v>
      </c>
      <c r="K21" s="7">
        <f t="shared" ca="1" si="0"/>
        <v>300</v>
      </c>
      <c r="L21" s="7">
        <f t="shared" ca="1" si="0"/>
        <v>6000</v>
      </c>
      <c r="M21" s="7" t="str">
        <f t="shared" ca="1" si="0"/>
        <v>MC</v>
      </c>
      <c r="N21" s="7">
        <f t="shared" ca="1" si="0"/>
        <v>1500</v>
      </c>
      <c r="O21" s="7">
        <f t="shared" ca="1" si="0"/>
        <v>2250</v>
      </c>
      <c r="P21" s="7">
        <f t="shared" ca="1" si="0"/>
        <v>6000</v>
      </c>
      <c r="Q21" s="7">
        <f t="shared" ca="1" si="1"/>
        <v>100</v>
      </c>
      <c r="R21" s="7" t="str">
        <f t="shared" ca="1" si="1"/>
        <v>MC</v>
      </c>
      <c r="S21" s="7">
        <f t="shared" ca="1" si="1"/>
        <v>28750</v>
      </c>
      <c r="T21" s="7">
        <f t="shared" ca="1" si="1"/>
        <v>35000</v>
      </c>
      <c r="U21" s="7">
        <f t="shared" ca="1" si="1"/>
        <v>7250</v>
      </c>
      <c r="V21" s="7">
        <f t="shared" ca="1" si="1"/>
        <v>6000</v>
      </c>
      <c r="W21" s="7">
        <f t="shared" ca="1" si="1"/>
        <v>500</v>
      </c>
      <c r="X21" s="7">
        <f t="shared" ca="1" si="1"/>
        <v>150</v>
      </c>
      <c r="Y21" s="7">
        <f t="shared" ca="1" si="1"/>
        <v>650</v>
      </c>
      <c r="Z21" s="7">
        <f t="shared" ca="1" si="1"/>
        <v>750</v>
      </c>
      <c r="AA21" s="7">
        <f t="shared" ca="1" si="2"/>
        <v>1200</v>
      </c>
      <c r="AB21" s="7">
        <f t="shared" ca="1" si="2"/>
        <v>2000</v>
      </c>
      <c r="AC21" s="7">
        <f t="shared" ca="1" si="2"/>
        <v>3000</v>
      </c>
      <c r="AD21" s="7">
        <f t="shared" ca="1" si="2"/>
        <v>3250</v>
      </c>
      <c r="AE21" s="7">
        <f t="shared" ca="1" si="2"/>
        <v>2500</v>
      </c>
      <c r="AF21" s="7">
        <f t="shared" ca="1" si="2"/>
        <v>1500</v>
      </c>
      <c r="AG21" s="7">
        <f t="shared" ca="1" si="2"/>
        <v>3000</v>
      </c>
      <c r="AH21" s="7">
        <f t="shared" ca="1" si="2"/>
        <v>250</v>
      </c>
      <c r="AI21" s="7">
        <f t="shared" ca="1" si="2"/>
        <v>200</v>
      </c>
    </row>
    <row r="22" spans="1:35" x14ac:dyDescent="0.35">
      <c r="A22" s="4" t="str">
        <f t="shared" ref="A22:B22" si="9">A21</f>
        <v>boucle_du_mouhoun</v>
      </c>
      <c r="B22" s="4" t="str">
        <f t="shared" si="9"/>
        <v>marche_dedougou</v>
      </c>
      <c r="C22" s="8" t="s">
        <v>2223</v>
      </c>
      <c r="D22" s="4" t="str">
        <f t="shared" si="7"/>
        <v>marche_dedougouBNA_févr24!</v>
      </c>
      <c r="E22" s="10">
        <f t="shared" si="4"/>
        <v>45323</v>
      </c>
      <c r="G22" s="7">
        <f t="shared" ca="1" si="8"/>
        <v>1150</v>
      </c>
      <c r="H22" s="7" t="str">
        <f t="shared" ca="1" si="0"/>
        <v>MC</v>
      </c>
      <c r="I22" s="7" t="str">
        <f t="shared" ca="1" si="0"/>
        <v>MC</v>
      </c>
      <c r="J22" s="7">
        <f t="shared" ca="1" si="0"/>
        <v>500</v>
      </c>
      <c r="K22" s="7">
        <f t="shared" ca="1" si="0"/>
        <v>300</v>
      </c>
      <c r="L22" s="7">
        <f t="shared" ca="1" si="0"/>
        <v>6000</v>
      </c>
      <c r="M22" s="7" t="str">
        <f t="shared" ca="1" si="0"/>
        <v>MC</v>
      </c>
      <c r="N22" s="7">
        <f t="shared" ca="1" si="0"/>
        <v>1500</v>
      </c>
      <c r="O22" s="7">
        <f t="shared" ca="1" si="0"/>
        <v>2250</v>
      </c>
      <c r="P22" s="7">
        <f t="shared" ca="1" si="0"/>
        <v>6000</v>
      </c>
      <c r="Q22" s="7">
        <f t="shared" ca="1" si="1"/>
        <v>100</v>
      </c>
      <c r="R22" s="7" t="str">
        <f t="shared" ca="1" si="1"/>
        <v>MC</v>
      </c>
      <c r="S22" s="7">
        <f t="shared" ca="1" si="1"/>
        <v>28750</v>
      </c>
      <c r="T22" s="7">
        <f t="shared" ca="1" si="1"/>
        <v>35000</v>
      </c>
      <c r="U22" s="7">
        <f t="shared" ca="1" si="1"/>
        <v>7250</v>
      </c>
      <c r="V22" s="7">
        <f t="shared" ca="1" si="1"/>
        <v>6000</v>
      </c>
      <c r="W22" s="7">
        <f t="shared" ca="1" si="1"/>
        <v>500</v>
      </c>
      <c r="X22" s="7">
        <f t="shared" ca="1" si="1"/>
        <v>150</v>
      </c>
      <c r="Y22" s="7">
        <f t="shared" ca="1" si="1"/>
        <v>650</v>
      </c>
      <c r="Z22" s="7">
        <f t="shared" ca="1" si="1"/>
        <v>750</v>
      </c>
      <c r="AA22" s="7">
        <f t="shared" ca="1" si="2"/>
        <v>1200</v>
      </c>
      <c r="AB22" s="7">
        <f t="shared" ca="1" si="2"/>
        <v>2000</v>
      </c>
      <c r="AC22" s="7">
        <f t="shared" ca="1" si="2"/>
        <v>3000</v>
      </c>
      <c r="AD22" s="7">
        <f t="shared" ca="1" si="2"/>
        <v>3250</v>
      </c>
      <c r="AE22" s="7">
        <f t="shared" ca="1" si="2"/>
        <v>2500</v>
      </c>
      <c r="AF22" s="7">
        <f t="shared" ca="1" si="2"/>
        <v>1500</v>
      </c>
      <c r="AG22" s="7">
        <f t="shared" ca="1" si="2"/>
        <v>3000</v>
      </c>
      <c r="AH22" s="7">
        <f t="shared" ca="1" si="2"/>
        <v>250</v>
      </c>
      <c r="AI22" s="7">
        <f t="shared" ca="1" si="2"/>
        <v>200</v>
      </c>
    </row>
    <row r="23" spans="1:35" x14ac:dyDescent="0.35">
      <c r="A23" s="4" t="str">
        <f t="shared" ref="A23:B23" si="10">A22</f>
        <v>boucle_du_mouhoun</v>
      </c>
      <c r="B23" s="4" t="str">
        <f t="shared" si="10"/>
        <v>marche_dedougou</v>
      </c>
      <c r="C23" s="8" t="s">
        <v>3431</v>
      </c>
      <c r="D23" s="4" t="str">
        <f t="shared" si="7"/>
        <v>marche_dedougouBNA_mars24!</v>
      </c>
      <c r="E23" s="10">
        <f t="shared" si="4"/>
        <v>45352</v>
      </c>
      <c r="G23" s="7">
        <f t="shared" ca="1" si="8"/>
        <v>1050</v>
      </c>
      <c r="H23" s="7" t="str">
        <f t="shared" ca="1" si="8"/>
        <v>MC</v>
      </c>
      <c r="I23" s="7" t="str">
        <f t="shared" ca="1" si="8"/>
        <v>MC</v>
      </c>
      <c r="J23" s="7">
        <f t="shared" ca="1" si="8"/>
        <v>475</v>
      </c>
      <c r="K23" s="7">
        <f t="shared" ca="1" si="8"/>
        <v>300</v>
      </c>
      <c r="L23" s="7">
        <f t="shared" ca="1" si="8"/>
        <v>5000</v>
      </c>
      <c r="M23" s="7" t="str">
        <f t="shared" ca="1" si="8"/>
        <v>MC</v>
      </c>
      <c r="N23" s="7">
        <f t="shared" ca="1" si="8"/>
        <v>1500</v>
      </c>
      <c r="O23" s="7">
        <f t="shared" ca="1" si="8"/>
        <v>2125</v>
      </c>
      <c r="P23" s="7">
        <f t="shared" ca="1" si="8"/>
        <v>4750</v>
      </c>
      <c r="Q23" s="7">
        <f t="shared" ca="1" si="8"/>
        <v>100</v>
      </c>
      <c r="R23" s="7" t="str">
        <f t="shared" ca="1" si="8"/>
        <v>MC</v>
      </c>
      <c r="S23" s="7">
        <f t="shared" ca="1" si="8"/>
        <v>27750</v>
      </c>
      <c r="T23" s="7">
        <f t="shared" ca="1" si="8"/>
        <v>33750</v>
      </c>
      <c r="U23" s="7">
        <f t="shared" ca="1" si="8"/>
        <v>7000</v>
      </c>
      <c r="V23" s="7">
        <f t="shared" ca="1" si="8"/>
        <v>5750</v>
      </c>
      <c r="W23" s="7">
        <f t="shared" ref="W23:AI32" ca="1" si="11">IFERROR(VLOOKUP($B23,INDIRECT($C23&amp;$A$1),MATCH(W$4,INDIRECT($C23&amp;"$B$7:$BZ$7"),0),FALSE),"")</f>
        <v>450</v>
      </c>
      <c r="X23" s="7">
        <f t="shared" ca="1" si="11"/>
        <v>125</v>
      </c>
      <c r="Y23" s="7">
        <f t="shared" ca="1" si="11"/>
        <v>625</v>
      </c>
      <c r="Z23" s="7">
        <f t="shared" ca="1" si="11"/>
        <v>750</v>
      </c>
      <c r="AA23" s="7">
        <f t="shared" ca="1" si="11"/>
        <v>1000</v>
      </c>
      <c r="AB23" s="7">
        <f t="shared" ca="1" si="11"/>
        <v>2000</v>
      </c>
      <c r="AC23" s="7">
        <f t="shared" ca="1" si="11"/>
        <v>3000</v>
      </c>
      <c r="AD23" s="7">
        <f t="shared" ca="1" si="11"/>
        <v>2500</v>
      </c>
      <c r="AE23" s="7">
        <f t="shared" ca="1" si="11"/>
        <v>2500</v>
      </c>
      <c r="AF23" s="7">
        <f t="shared" ca="1" si="11"/>
        <v>1500</v>
      </c>
      <c r="AG23" s="7">
        <f t="shared" ca="1" si="11"/>
        <v>3000</v>
      </c>
      <c r="AH23" s="7">
        <f t="shared" ca="1" si="11"/>
        <v>250</v>
      </c>
      <c r="AI23" s="7">
        <f t="shared" ca="1" si="11"/>
        <v>200</v>
      </c>
    </row>
    <row r="24" spans="1:35" x14ac:dyDescent="0.35">
      <c r="A24" s="4" t="str">
        <f t="shared" ref="A24:B24" si="12">A23</f>
        <v>boucle_du_mouhoun</v>
      </c>
      <c r="B24" s="4" t="str">
        <f t="shared" si="12"/>
        <v>marche_dedougou</v>
      </c>
      <c r="C24" s="8" t="s">
        <v>3444</v>
      </c>
      <c r="D24" s="4" t="str">
        <f t="shared" si="7"/>
        <v>marche_dedougouBNA_avr24!</v>
      </c>
      <c r="E24" s="10">
        <f t="shared" si="4"/>
        <v>45383</v>
      </c>
      <c r="G24" s="7" t="str">
        <f t="shared" ca="1" si="8"/>
        <v/>
      </c>
      <c r="H24" s="7" t="str">
        <f t="shared" ca="1" si="8"/>
        <v/>
      </c>
      <c r="I24" s="7" t="str">
        <f t="shared" ca="1" si="8"/>
        <v/>
      </c>
      <c r="J24" s="7" t="str">
        <f t="shared" ca="1" si="8"/>
        <v/>
      </c>
      <c r="K24" s="7" t="str">
        <f t="shared" ca="1" si="8"/>
        <v/>
      </c>
      <c r="L24" s="7" t="str">
        <f t="shared" ca="1" si="8"/>
        <v/>
      </c>
      <c r="M24" s="7" t="str">
        <f t="shared" ca="1" si="8"/>
        <v/>
      </c>
      <c r="N24" s="7" t="str">
        <f t="shared" ca="1" si="8"/>
        <v/>
      </c>
      <c r="O24" s="7" t="str">
        <f t="shared" ca="1" si="8"/>
        <v/>
      </c>
      <c r="P24" s="7" t="str">
        <f t="shared" ca="1" si="8"/>
        <v/>
      </c>
      <c r="Q24" s="7" t="str">
        <f t="shared" ca="1" si="8"/>
        <v/>
      </c>
      <c r="R24" s="7" t="str">
        <f t="shared" ca="1" si="8"/>
        <v/>
      </c>
      <c r="S24" s="7" t="str">
        <f t="shared" ca="1" si="8"/>
        <v/>
      </c>
      <c r="T24" s="7" t="str">
        <f t="shared" ca="1" si="8"/>
        <v/>
      </c>
      <c r="U24" s="7" t="str">
        <f t="shared" ca="1" si="8"/>
        <v/>
      </c>
      <c r="V24" s="7" t="str">
        <f t="shared" ca="1" si="8"/>
        <v/>
      </c>
      <c r="W24" s="7" t="str">
        <f t="shared" ca="1" si="11"/>
        <v/>
      </c>
      <c r="X24" s="7" t="str">
        <f t="shared" ca="1" si="11"/>
        <v/>
      </c>
      <c r="Y24" s="7" t="str">
        <f t="shared" ca="1" si="11"/>
        <v/>
      </c>
      <c r="Z24" s="7" t="str">
        <f t="shared" ca="1" si="11"/>
        <v/>
      </c>
      <c r="AA24" s="7" t="str">
        <f t="shared" ca="1" si="11"/>
        <v/>
      </c>
      <c r="AB24" s="7" t="str">
        <f t="shared" ca="1" si="11"/>
        <v/>
      </c>
      <c r="AC24" s="7" t="str">
        <f t="shared" ca="1" si="11"/>
        <v/>
      </c>
      <c r="AD24" s="7" t="str">
        <f t="shared" ca="1" si="11"/>
        <v/>
      </c>
      <c r="AE24" s="7" t="str">
        <f t="shared" ca="1" si="11"/>
        <v/>
      </c>
      <c r="AF24" s="7" t="str">
        <f t="shared" ca="1" si="11"/>
        <v/>
      </c>
      <c r="AG24" s="7" t="str">
        <f t="shared" ca="1" si="11"/>
        <v/>
      </c>
      <c r="AH24" s="7" t="str">
        <f t="shared" ca="1" si="11"/>
        <v/>
      </c>
      <c r="AI24" s="7" t="str">
        <f t="shared" ca="1" si="11"/>
        <v/>
      </c>
    </row>
    <row r="25" spans="1:35" x14ac:dyDescent="0.35">
      <c r="A25" s="4" t="str">
        <f t="shared" ref="A25:B25" si="13">A24</f>
        <v>boucle_du_mouhoun</v>
      </c>
      <c r="B25" s="4" t="str">
        <f t="shared" si="13"/>
        <v>marche_dedougou</v>
      </c>
      <c r="C25" s="8" t="s">
        <v>3445</v>
      </c>
      <c r="D25" s="4" t="str">
        <f t="shared" si="7"/>
        <v>marche_dedougouBNA_mai24!</v>
      </c>
      <c r="E25" s="10">
        <f t="shared" si="4"/>
        <v>45413</v>
      </c>
      <c r="G25" s="7" t="str">
        <f t="shared" ca="1" si="8"/>
        <v/>
      </c>
      <c r="H25" s="7" t="str">
        <f t="shared" ca="1" si="8"/>
        <v/>
      </c>
      <c r="I25" s="7" t="str">
        <f t="shared" ca="1" si="8"/>
        <v/>
      </c>
      <c r="J25" s="7" t="str">
        <f t="shared" ca="1" si="8"/>
        <v/>
      </c>
      <c r="K25" s="7" t="str">
        <f t="shared" ca="1" si="8"/>
        <v/>
      </c>
      <c r="L25" s="7" t="str">
        <f t="shared" ca="1" si="8"/>
        <v/>
      </c>
      <c r="M25" s="7" t="str">
        <f t="shared" ca="1" si="8"/>
        <v/>
      </c>
      <c r="N25" s="7" t="str">
        <f t="shared" ca="1" si="8"/>
        <v/>
      </c>
      <c r="O25" s="7" t="str">
        <f t="shared" ca="1" si="8"/>
        <v/>
      </c>
      <c r="P25" s="7" t="str">
        <f t="shared" ca="1" si="8"/>
        <v/>
      </c>
      <c r="Q25" s="7" t="str">
        <f t="shared" ca="1" si="8"/>
        <v/>
      </c>
      <c r="R25" s="7" t="str">
        <f t="shared" ca="1" si="8"/>
        <v/>
      </c>
      <c r="S25" s="7" t="str">
        <f t="shared" ca="1" si="8"/>
        <v/>
      </c>
      <c r="T25" s="7" t="str">
        <f t="shared" ca="1" si="8"/>
        <v/>
      </c>
      <c r="U25" s="7" t="str">
        <f t="shared" ca="1" si="8"/>
        <v/>
      </c>
      <c r="V25" s="7" t="str">
        <f t="shared" ca="1" si="8"/>
        <v/>
      </c>
      <c r="W25" s="7" t="str">
        <f t="shared" ca="1" si="11"/>
        <v/>
      </c>
      <c r="X25" s="7" t="str">
        <f t="shared" ca="1" si="11"/>
        <v/>
      </c>
      <c r="Y25" s="7" t="str">
        <f t="shared" ca="1" si="11"/>
        <v/>
      </c>
      <c r="Z25" s="7" t="str">
        <f t="shared" ca="1" si="11"/>
        <v/>
      </c>
      <c r="AA25" s="7" t="str">
        <f t="shared" ca="1" si="11"/>
        <v/>
      </c>
      <c r="AB25" s="7" t="str">
        <f t="shared" ca="1" si="11"/>
        <v/>
      </c>
      <c r="AC25" s="7" t="str">
        <f t="shared" ca="1" si="11"/>
        <v/>
      </c>
      <c r="AD25" s="7" t="str">
        <f t="shared" ca="1" si="11"/>
        <v/>
      </c>
      <c r="AE25" s="7" t="str">
        <f t="shared" ca="1" si="11"/>
        <v/>
      </c>
      <c r="AF25" s="7" t="str">
        <f t="shared" ca="1" si="11"/>
        <v/>
      </c>
      <c r="AG25" s="7" t="str">
        <f t="shared" ca="1" si="11"/>
        <v/>
      </c>
      <c r="AH25" s="7" t="str">
        <f t="shared" ca="1" si="11"/>
        <v/>
      </c>
      <c r="AI25" s="7" t="str">
        <f t="shared" ca="1" si="11"/>
        <v/>
      </c>
    </row>
    <row r="26" spans="1:35" x14ac:dyDescent="0.35">
      <c r="A26" s="4" t="str">
        <f t="shared" ref="A26:B26" si="14">A25</f>
        <v>boucle_du_mouhoun</v>
      </c>
      <c r="B26" s="4" t="str">
        <f t="shared" si="14"/>
        <v>marche_dedougou</v>
      </c>
      <c r="C26" s="8" t="s">
        <v>3446</v>
      </c>
      <c r="D26" s="4" t="str">
        <f t="shared" si="7"/>
        <v>marche_dedougouBNA_juin24!</v>
      </c>
      <c r="E26" s="10">
        <f t="shared" si="4"/>
        <v>45444</v>
      </c>
      <c r="G26" s="7" t="str">
        <f t="shared" ca="1" si="8"/>
        <v/>
      </c>
      <c r="H26" s="7" t="str">
        <f t="shared" ca="1" si="8"/>
        <v/>
      </c>
      <c r="I26" s="7" t="str">
        <f t="shared" ca="1" si="8"/>
        <v/>
      </c>
      <c r="J26" s="7" t="str">
        <f t="shared" ca="1" si="8"/>
        <v/>
      </c>
      <c r="K26" s="7" t="str">
        <f t="shared" ca="1" si="8"/>
        <v/>
      </c>
      <c r="L26" s="7" t="str">
        <f t="shared" ca="1" si="8"/>
        <v/>
      </c>
      <c r="M26" s="7" t="str">
        <f t="shared" ca="1" si="8"/>
        <v/>
      </c>
      <c r="N26" s="7" t="str">
        <f t="shared" ca="1" si="8"/>
        <v/>
      </c>
      <c r="O26" s="7" t="str">
        <f t="shared" ca="1" si="8"/>
        <v/>
      </c>
      <c r="P26" s="7" t="str">
        <f t="shared" ca="1" si="8"/>
        <v/>
      </c>
      <c r="Q26" s="7" t="str">
        <f t="shared" ca="1" si="8"/>
        <v/>
      </c>
      <c r="R26" s="7" t="str">
        <f t="shared" ca="1" si="8"/>
        <v/>
      </c>
      <c r="S26" s="7" t="str">
        <f t="shared" ca="1" si="8"/>
        <v/>
      </c>
      <c r="T26" s="7" t="str">
        <f t="shared" ca="1" si="8"/>
        <v/>
      </c>
      <c r="U26" s="7" t="str">
        <f t="shared" ca="1" si="8"/>
        <v/>
      </c>
      <c r="V26" s="7" t="str">
        <f t="shared" ca="1" si="8"/>
        <v/>
      </c>
      <c r="W26" s="7" t="str">
        <f t="shared" ca="1" si="11"/>
        <v/>
      </c>
      <c r="X26" s="7" t="str">
        <f t="shared" ca="1" si="11"/>
        <v/>
      </c>
      <c r="Y26" s="7" t="str">
        <f t="shared" ca="1" si="11"/>
        <v/>
      </c>
      <c r="Z26" s="7" t="str">
        <f t="shared" ca="1" si="11"/>
        <v/>
      </c>
      <c r="AA26" s="7" t="str">
        <f t="shared" ca="1" si="11"/>
        <v/>
      </c>
      <c r="AB26" s="7" t="str">
        <f t="shared" ca="1" si="11"/>
        <v/>
      </c>
      <c r="AC26" s="7" t="str">
        <f t="shared" ca="1" si="11"/>
        <v/>
      </c>
      <c r="AD26" s="7" t="str">
        <f t="shared" ca="1" si="11"/>
        <v/>
      </c>
      <c r="AE26" s="7" t="str">
        <f t="shared" ca="1" si="11"/>
        <v/>
      </c>
      <c r="AF26" s="7" t="str">
        <f t="shared" ca="1" si="11"/>
        <v/>
      </c>
      <c r="AG26" s="7" t="str">
        <f t="shared" ca="1" si="11"/>
        <v/>
      </c>
      <c r="AH26" s="7" t="str">
        <f t="shared" ca="1" si="11"/>
        <v/>
      </c>
      <c r="AI26" s="7" t="str">
        <f t="shared" ca="1" si="11"/>
        <v/>
      </c>
    </row>
    <row r="27" spans="1:35" x14ac:dyDescent="0.35">
      <c r="A27" s="4" t="str">
        <f t="shared" ref="A27:B27" si="15">A26</f>
        <v>boucle_du_mouhoun</v>
      </c>
      <c r="B27" s="4" t="str">
        <f t="shared" si="15"/>
        <v>marche_dedougou</v>
      </c>
      <c r="C27" s="8" t="s">
        <v>3447</v>
      </c>
      <c r="D27" s="4" t="str">
        <f t="shared" si="7"/>
        <v>marche_dedougouBNA_juil24!</v>
      </c>
      <c r="E27" s="10">
        <f t="shared" si="4"/>
        <v>45474</v>
      </c>
      <c r="G27" s="7" t="str">
        <f t="shared" ca="1" si="8"/>
        <v/>
      </c>
      <c r="H27" s="7" t="str">
        <f t="shared" ca="1" si="8"/>
        <v/>
      </c>
      <c r="I27" s="7" t="str">
        <f t="shared" ca="1" si="8"/>
        <v/>
      </c>
      <c r="J27" s="7" t="str">
        <f t="shared" ca="1" si="8"/>
        <v/>
      </c>
      <c r="K27" s="7" t="str">
        <f t="shared" ca="1" si="8"/>
        <v/>
      </c>
      <c r="L27" s="7" t="str">
        <f t="shared" ca="1" si="8"/>
        <v/>
      </c>
      <c r="M27" s="7" t="str">
        <f t="shared" ca="1" si="8"/>
        <v/>
      </c>
      <c r="N27" s="7" t="str">
        <f t="shared" ca="1" si="8"/>
        <v/>
      </c>
      <c r="O27" s="7" t="str">
        <f t="shared" ca="1" si="8"/>
        <v/>
      </c>
      <c r="P27" s="7" t="str">
        <f t="shared" ca="1" si="8"/>
        <v/>
      </c>
      <c r="Q27" s="7" t="str">
        <f t="shared" ca="1" si="8"/>
        <v/>
      </c>
      <c r="R27" s="7" t="str">
        <f t="shared" ca="1" si="8"/>
        <v/>
      </c>
      <c r="S27" s="7" t="str">
        <f t="shared" ca="1" si="8"/>
        <v/>
      </c>
      <c r="T27" s="7" t="str">
        <f t="shared" ca="1" si="8"/>
        <v/>
      </c>
      <c r="U27" s="7" t="str">
        <f t="shared" ca="1" si="8"/>
        <v/>
      </c>
      <c r="V27" s="7" t="str">
        <f t="shared" ca="1" si="8"/>
        <v/>
      </c>
      <c r="W27" s="7" t="str">
        <f t="shared" ca="1" si="11"/>
        <v/>
      </c>
      <c r="X27" s="7" t="str">
        <f t="shared" ca="1" si="11"/>
        <v/>
      </c>
      <c r="Y27" s="7" t="str">
        <f t="shared" ca="1" si="11"/>
        <v/>
      </c>
      <c r="Z27" s="7" t="str">
        <f t="shared" ca="1" si="11"/>
        <v/>
      </c>
      <c r="AA27" s="7" t="str">
        <f t="shared" ca="1" si="11"/>
        <v/>
      </c>
      <c r="AB27" s="7" t="str">
        <f t="shared" ca="1" si="11"/>
        <v/>
      </c>
      <c r="AC27" s="7" t="str">
        <f t="shared" ca="1" si="11"/>
        <v/>
      </c>
      <c r="AD27" s="7" t="str">
        <f t="shared" ca="1" si="11"/>
        <v/>
      </c>
      <c r="AE27" s="7" t="str">
        <f t="shared" ca="1" si="11"/>
        <v/>
      </c>
      <c r="AF27" s="7" t="str">
        <f t="shared" ca="1" si="11"/>
        <v/>
      </c>
      <c r="AG27" s="7" t="str">
        <f t="shared" ca="1" si="11"/>
        <v/>
      </c>
      <c r="AH27" s="7" t="str">
        <f t="shared" ca="1" si="11"/>
        <v/>
      </c>
      <c r="AI27" s="7" t="str">
        <f t="shared" ca="1" si="11"/>
        <v/>
      </c>
    </row>
    <row r="28" spans="1:35" x14ac:dyDescent="0.35">
      <c r="A28" s="4" t="str">
        <f t="shared" ref="A28:B28" si="16">A27</f>
        <v>boucle_du_mouhoun</v>
      </c>
      <c r="B28" s="4" t="str">
        <f t="shared" si="16"/>
        <v>marche_dedougou</v>
      </c>
      <c r="C28" s="8" t="s">
        <v>3448</v>
      </c>
      <c r="D28" s="4" t="str">
        <f t="shared" si="7"/>
        <v>marche_dedougouBNA_aout24!</v>
      </c>
      <c r="E28" s="10">
        <f t="shared" si="4"/>
        <v>45505</v>
      </c>
      <c r="G28" s="7" t="str">
        <f t="shared" ca="1" si="8"/>
        <v/>
      </c>
      <c r="H28" s="7" t="str">
        <f t="shared" ca="1" si="8"/>
        <v/>
      </c>
      <c r="I28" s="7" t="str">
        <f t="shared" ca="1" si="8"/>
        <v/>
      </c>
      <c r="J28" s="7" t="str">
        <f t="shared" ca="1" si="8"/>
        <v/>
      </c>
      <c r="K28" s="7" t="str">
        <f t="shared" ca="1" si="8"/>
        <v/>
      </c>
      <c r="L28" s="7" t="str">
        <f t="shared" ca="1" si="8"/>
        <v/>
      </c>
      <c r="M28" s="7" t="str">
        <f t="shared" ca="1" si="8"/>
        <v/>
      </c>
      <c r="N28" s="7" t="str">
        <f t="shared" ca="1" si="8"/>
        <v/>
      </c>
      <c r="O28" s="7" t="str">
        <f t="shared" ca="1" si="8"/>
        <v/>
      </c>
      <c r="P28" s="7" t="str">
        <f t="shared" ca="1" si="8"/>
        <v/>
      </c>
      <c r="Q28" s="7" t="str">
        <f t="shared" ca="1" si="8"/>
        <v/>
      </c>
      <c r="R28" s="7" t="str">
        <f t="shared" ca="1" si="8"/>
        <v/>
      </c>
      <c r="S28" s="7" t="str">
        <f t="shared" ca="1" si="8"/>
        <v/>
      </c>
      <c r="T28" s="7" t="str">
        <f t="shared" ca="1" si="8"/>
        <v/>
      </c>
      <c r="U28" s="7" t="str">
        <f t="shared" ca="1" si="8"/>
        <v/>
      </c>
      <c r="V28" s="7" t="str">
        <f t="shared" ca="1" si="8"/>
        <v/>
      </c>
      <c r="W28" s="7" t="str">
        <f t="shared" ca="1" si="11"/>
        <v/>
      </c>
      <c r="X28" s="7" t="str">
        <f t="shared" ca="1" si="11"/>
        <v/>
      </c>
      <c r="Y28" s="7" t="str">
        <f t="shared" ca="1" si="11"/>
        <v/>
      </c>
      <c r="Z28" s="7" t="str">
        <f t="shared" ca="1" si="11"/>
        <v/>
      </c>
      <c r="AA28" s="7" t="str">
        <f t="shared" ca="1" si="11"/>
        <v/>
      </c>
      <c r="AB28" s="7" t="str">
        <f t="shared" ca="1" si="11"/>
        <v/>
      </c>
      <c r="AC28" s="7" t="str">
        <f t="shared" ca="1" si="11"/>
        <v/>
      </c>
      <c r="AD28" s="7" t="str">
        <f t="shared" ca="1" si="11"/>
        <v/>
      </c>
      <c r="AE28" s="7" t="str">
        <f t="shared" ca="1" si="11"/>
        <v/>
      </c>
      <c r="AF28" s="7" t="str">
        <f t="shared" ca="1" si="11"/>
        <v/>
      </c>
      <c r="AG28" s="7" t="str">
        <f t="shared" ca="1" si="11"/>
        <v/>
      </c>
      <c r="AH28" s="7" t="str">
        <f t="shared" ca="1" si="11"/>
        <v/>
      </c>
      <c r="AI28" s="7" t="str">
        <f t="shared" ca="1" si="11"/>
        <v/>
      </c>
    </row>
    <row r="29" spans="1:35" x14ac:dyDescent="0.35">
      <c r="A29" s="4" t="str">
        <f t="shared" ref="A29:B29" si="17">A28</f>
        <v>boucle_du_mouhoun</v>
      </c>
      <c r="B29" s="4" t="str">
        <f t="shared" si="17"/>
        <v>marche_dedougou</v>
      </c>
      <c r="C29" s="8" t="s">
        <v>3449</v>
      </c>
      <c r="D29" s="4" t="str">
        <f t="shared" si="7"/>
        <v>marche_dedougouBNA_sept24!</v>
      </c>
      <c r="E29" s="10">
        <f t="shared" si="4"/>
        <v>45536</v>
      </c>
      <c r="G29" s="7" t="str">
        <f t="shared" ca="1" si="8"/>
        <v/>
      </c>
      <c r="H29" s="7" t="str">
        <f t="shared" ca="1" si="8"/>
        <v/>
      </c>
      <c r="I29" s="7" t="str">
        <f t="shared" ca="1" si="8"/>
        <v/>
      </c>
      <c r="J29" s="7" t="str">
        <f t="shared" ca="1" si="8"/>
        <v/>
      </c>
      <c r="K29" s="7" t="str">
        <f t="shared" ca="1" si="8"/>
        <v/>
      </c>
      <c r="L29" s="7" t="str">
        <f t="shared" ca="1" si="8"/>
        <v/>
      </c>
      <c r="M29" s="7" t="str">
        <f t="shared" ca="1" si="8"/>
        <v/>
      </c>
      <c r="N29" s="7" t="str">
        <f t="shared" ca="1" si="8"/>
        <v/>
      </c>
      <c r="O29" s="7" t="str">
        <f t="shared" ca="1" si="8"/>
        <v/>
      </c>
      <c r="P29" s="7" t="str">
        <f t="shared" ca="1" si="8"/>
        <v/>
      </c>
      <c r="Q29" s="7" t="str">
        <f t="shared" ca="1" si="8"/>
        <v/>
      </c>
      <c r="R29" s="7" t="str">
        <f t="shared" ca="1" si="8"/>
        <v/>
      </c>
      <c r="S29" s="7" t="str">
        <f t="shared" ca="1" si="8"/>
        <v/>
      </c>
      <c r="T29" s="7" t="str">
        <f t="shared" ca="1" si="8"/>
        <v/>
      </c>
      <c r="U29" s="7" t="str">
        <f t="shared" ca="1" si="8"/>
        <v/>
      </c>
      <c r="V29" s="7" t="str">
        <f t="shared" ca="1" si="8"/>
        <v/>
      </c>
      <c r="W29" s="7" t="str">
        <f t="shared" ca="1" si="11"/>
        <v/>
      </c>
      <c r="X29" s="7" t="str">
        <f t="shared" ca="1" si="11"/>
        <v/>
      </c>
      <c r="Y29" s="7" t="str">
        <f t="shared" ca="1" si="11"/>
        <v/>
      </c>
      <c r="Z29" s="7" t="str">
        <f t="shared" ca="1" si="11"/>
        <v/>
      </c>
      <c r="AA29" s="7" t="str">
        <f t="shared" ca="1" si="11"/>
        <v/>
      </c>
      <c r="AB29" s="7" t="str">
        <f t="shared" ca="1" si="11"/>
        <v/>
      </c>
      <c r="AC29" s="7" t="str">
        <f t="shared" ca="1" si="11"/>
        <v/>
      </c>
      <c r="AD29" s="7" t="str">
        <f t="shared" ca="1" si="11"/>
        <v/>
      </c>
      <c r="AE29" s="7" t="str">
        <f t="shared" ca="1" si="11"/>
        <v/>
      </c>
      <c r="AF29" s="7" t="str">
        <f t="shared" ca="1" si="11"/>
        <v/>
      </c>
      <c r="AG29" s="7" t="str">
        <f t="shared" ca="1" si="11"/>
        <v/>
      </c>
      <c r="AH29" s="7" t="str">
        <f t="shared" ca="1" si="11"/>
        <v/>
      </c>
      <c r="AI29" s="7" t="str">
        <f t="shared" ca="1" si="11"/>
        <v/>
      </c>
    </row>
    <row r="30" spans="1:35" x14ac:dyDescent="0.35">
      <c r="A30" s="4" t="str">
        <f t="shared" ref="A30:B30" si="18">A29</f>
        <v>boucle_du_mouhoun</v>
      </c>
      <c r="B30" s="4" t="str">
        <f t="shared" si="18"/>
        <v>marche_dedougou</v>
      </c>
      <c r="C30" s="8" t="s">
        <v>3450</v>
      </c>
      <c r="D30" s="4" t="str">
        <f t="shared" si="7"/>
        <v>marche_dedougouBNA_oct24!</v>
      </c>
      <c r="E30" s="10">
        <f t="shared" si="4"/>
        <v>45566</v>
      </c>
      <c r="G30" s="7" t="str">
        <f t="shared" ca="1" si="8"/>
        <v/>
      </c>
      <c r="H30" s="7" t="str">
        <f t="shared" ca="1" si="8"/>
        <v/>
      </c>
      <c r="I30" s="7" t="str">
        <f t="shared" ca="1" si="8"/>
        <v/>
      </c>
      <c r="J30" s="7" t="str">
        <f t="shared" ca="1" si="8"/>
        <v/>
      </c>
      <c r="K30" s="7" t="str">
        <f t="shared" ca="1" si="8"/>
        <v/>
      </c>
      <c r="L30" s="7" t="str">
        <f t="shared" ca="1" si="8"/>
        <v/>
      </c>
      <c r="M30" s="7" t="str">
        <f t="shared" ca="1" si="8"/>
        <v/>
      </c>
      <c r="N30" s="7" t="str">
        <f t="shared" ca="1" si="8"/>
        <v/>
      </c>
      <c r="O30" s="7" t="str">
        <f t="shared" ca="1" si="8"/>
        <v/>
      </c>
      <c r="P30" s="7" t="str">
        <f t="shared" ca="1" si="8"/>
        <v/>
      </c>
      <c r="Q30" s="7" t="str">
        <f t="shared" ca="1" si="8"/>
        <v/>
      </c>
      <c r="R30" s="7" t="str">
        <f t="shared" ca="1" si="8"/>
        <v/>
      </c>
      <c r="S30" s="7" t="str">
        <f t="shared" ca="1" si="8"/>
        <v/>
      </c>
      <c r="T30" s="7" t="str">
        <f t="shared" ca="1" si="8"/>
        <v/>
      </c>
      <c r="U30" s="7" t="str">
        <f t="shared" ca="1" si="8"/>
        <v/>
      </c>
      <c r="V30" s="7" t="str">
        <f t="shared" ca="1" si="8"/>
        <v/>
      </c>
      <c r="W30" s="7" t="str">
        <f t="shared" ca="1" si="11"/>
        <v/>
      </c>
      <c r="X30" s="7" t="str">
        <f t="shared" ca="1" si="11"/>
        <v/>
      </c>
      <c r="Y30" s="7" t="str">
        <f t="shared" ca="1" si="11"/>
        <v/>
      </c>
      <c r="Z30" s="7" t="str">
        <f t="shared" ca="1" si="11"/>
        <v/>
      </c>
      <c r="AA30" s="7" t="str">
        <f t="shared" ca="1" si="11"/>
        <v/>
      </c>
      <c r="AB30" s="7" t="str">
        <f t="shared" ca="1" si="11"/>
        <v/>
      </c>
      <c r="AC30" s="7" t="str">
        <f t="shared" ca="1" si="11"/>
        <v/>
      </c>
      <c r="AD30" s="7" t="str">
        <f t="shared" ca="1" si="11"/>
        <v/>
      </c>
      <c r="AE30" s="7" t="str">
        <f t="shared" ca="1" si="11"/>
        <v/>
      </c>
      <c r="AF30" s="7" t="str">
        <f t="shared" ca="1" si="11"/>
        <v/>
      </c>
      <c r="AG30" s="7" t="str">
        <f t="shared" ca="1" si="11"/>
        <v/>
      </c>
      <c r="AH30" s="7" t="str">
        <f t="shared" ca="1" si="11"/>
        <v/>
      </c>
      <c r="AI30" s="7" t="str">
        <f t="shared" ca="1" si="11"/>
        <v/>
      </c>
    </row>
    <row r="31" spans="1:35" x14ac:dyDescent="0.35">
      <c r="A31" s="4" t="str">
        <f t="shared" ref="A31:B31" si="19">A30</f>
        <v>boucle_du_mouhoun</v>
      </c>
      <c r="B31" s="4" t="str">
        <f t="shared" si="19"/>
        <v>marche_dedougou</v>
      </c>
      <c r="C31" s="8" t="s">
        <v>3451</v>
      </c>
      <c r="D31" s="4" t="str">
        <f t="shared" si="7"/>
        <v>marche_dedougouBNA_nov24!</v>
      </c>
      <c r="E31" s="10">
        <f t="shared" si="4"/>
        <v>45597</v>
      </c>
      <c r="G31" s="7" t="str">
        <f t="shared" ca="1" si="8"/>
        <v/>
      </c>
      <c r="H31" s="7" t="str">
        <f t="shared" ca="1" si="8"/>
        <v/>
      </c>
      <c r="I31" s="7" t="str">
        <f t="shared" ca="1" si="8"/>
        <v/>
      </c>
      <c r="J31" s="7" t="str">
        <f t="shared" ca="1" si="8"/>
        <v/>
      </c>
      <c r="K31" s="7" t="str">
        <f t="shared" ca="1" si="8"/>
        <v/>
      </c>
      <c r="L31" s="7" t="str">
        <f t="shared" ca="1" si="8"/>
        <v/>
      </c>
      <c r="M31" s="7" t="str">
        <f t="shared" ca="1" si="8"/>
        <v/>
      </c>
      <c r="N31" s="7" t="str">
        <f t="shared" ca="1" si="8"/>
        <v/>
      </c>
      <c r="O31" s="7" t="str">
        <f t="shared" ca="1" si="8"/>
        <v/>
      </c>
      <c r="P31" s="7" t="str">
        <f t="shared" ca="1" si="8"/>
        <v/>
      </c>
      <c r="Q31" s="7" t="str">
        <f t="shared" ca="1" si="8"/>
        <v/>
      </c>
      <c r="R31" s="7" t="str">
        <f t="shared" ca="1" si="8"/>
        <v/>
      </c>
      <c r="S31" s="7" t="str">
        <f t="shared" ca="1" si="8"/>
        <v/>
      </c>
      <c r="T31" s="7" t="str">
        <f t="shared" ca="1" si="8"/>
        <v/>
      </c>
      <c r="U31" s="7" t="str">
        <f t="shared" ca="1" si="8"/>
        <v/>
      </c>
      <c r="V31" s="7" t="str">
        <f t="shared" ca="1" si="8"/>
        <v/>
      </c>
      <c r="W31" s="7" t="str">
        <f t="shared" ca="1" si="11"/>
        <v/>
      </c>
      <c r="X31" s="7" t="str">
        <f t="shared" ca="1" si="11"/>
        <v/>
      </c>
      <c r="Y31" s="7" t="str">
        <f t="shared" ca="1" si="11"/>
        <v/>
      </c>
      <c r="Z31" s="7" t="str">
        <f t="shared" ca="1" si="11"/>
        <v/>
      </c>
      <c r="AA31" s="7" t="str">
        <f t="shared" ca="1" si="11"/>
        <v/>
      </c>
      <c r="AB31" s="7" t="str">
        <f t="shared" ca="1" si="11"/>
        <v/>
      </c>
      <c r="AC31" s="7" t="str">
        <f t="shared" ca="1" si="11"/>
        <v/>
      </c>
      <c r="AD31" s="7" t="str">
        <f t="shared" ca="1" si="11"/>
        <v/>
      </c>
      <c r="AE31" s="7" t="str">
        <f t="shared" ca="1" si="11"/>
        <v/>
      </c>
      <c r="AF31" s="7" t="str">
        <f t="shared" ca="1" si="11"/>
        <v/>
      </c>
      <c r="AG31" s="7" t="str">
        <f t="shared" ca="1" si="11"/>
        <v/>
      </c>
      <c r="AH31" s="7" t="str">
        <f t="shared" ca="1" si="11"/>
        <v/>
      </c>
      <c r="AI31" s="7" t="str">
        <f t="shared" ca="1" si="11"/>
        <v/>
      </c>
    </row>
    <row r="32" spans="1:35" x14ac:dyDescent="0.35">
      <c r="A32" s="4" t="str">
        <f t="shared" ref="A32:B32" si="20">A31</f>
        <v>boucle_du_mouhoun</v>
      </c>
      <c r="B32" s="4" t="str">
        <f t="shared" si="20"/>
        <v>marche_dedougou</v>
      </c>
      <c r="C32" s="8" t="s">
        <v>3452</v>
      </c>
      <c r="D32" s="4" t="str">
        <f t="shared" si="7"/>
        <v>marche_dedougouBNA_déc24!</v>
      </c>
      <c r="E32" s="10">
        <f t="shared" si="4"/>
        <v>45627</v>
      </c>
      <c r="G32" s="7" t="str">
        <f t="shared" ca="1" si="8"/>
        <v/>
      </c>
      <c r="H32" s="7" t="str">
        <f t="shared" ca="1" si="8"/>
        <v/>
      </c>
      <c r="I32" s="7" t="str">
        <f t="shared" ca="1" si="8"/>
        <v/>
      </c>
      <c r="J32" s="7" t="str">
        <f t="shared" ca="1" si="8"/>
        <v/>
      </c>
      <c r="K32" s="7" t="str">
        <f t="shared" ca="1" si="8"/>
        <v/>
      </c>
      <c r="L32" s="7" t="str">
        <f t="shared" ca="1" si="8"/>
        <v/>
      </c>
      <c r="M32" s="7" t="str">
        <f t="shared" ca="1" si="8"/>
        <v/>
      </c>
      <c r="N32" s="7" t="str">
        <f t="shared" ca="1" si="8"/>
        <v/>
      </c>
      <c r="O32" s="7" t="str">
        <f t="shared" ca="1" si="8"/>
        <v/>
      </c>
      <c r="P32" s="7" t="str">
        <f t="shared" ca="1" si="8"/>
        <v/>
      </c>
      <c r="Q32" s="7" t="str">
        <f t="shared" ca="1" si="8"/>
        <v/>
      </c>
      <c r="R32" s="7" t="str">
        <f t="shared" ca="1" si="8"/>
        <v/>
      </c>
      <c r="S32" s="7" t="str">
        <f t="shared" ca="1" si="8"/>
        <v/>
      </c>
      <c r="T32" s="7" t="str">
        <f t="shared" ca="1" si="8"/>
        <v/>
      </c>
      <c r="U32" s="7" t="str">
        <f t="shared" ca="1" si="8"/>
        <v/>
      </c>
      <c r="V32" s="7" t="str">
        <f t="shared" ca="1" si="8"/>
        <v/>
      </c>
      <c r="W32" s="7" t="str">
        <f t="shared" ca="1" si="11"/>
        <v/>
      </c>
      <c r="X32" s="7" t="str">
        <f t="shared" ca="1" si="11"/>
        <v/>
      </c>
      <c r="Y32" s="7" t="str">
        <f t="shared" ca="1" si="11"/>
        <v/>
      </c>
      <c r="Z32" s="7" t="str">
        <f t="shared" ca="1" si="11"/>
        <v/>
      </c>
      <c r="AA32" s="7" t="str">
        <f t="shared" ca="1" si="11"/>
        <v/>
      </c>
      <c r="AB32" s="7" t="str">
        <f t="shared" ca="1" si="11"/>
        <v/>
      </c>
      <c r="AC32" s="7" t="str">
        <f t="shared" ca="1" si="11"/>
        <v/>
      </c>
      <c r="AD32" s="7" t="str">
        <f t="shared" ca="1" si="11"/>
        <v/>
      </c>
      <c r="AE32" s="7" t="str">
        <f t="shared" ca="1" si="11"/>
        <v/>
      </c>
      <c r="AF32" s="7" t="str">
        <f t="shared" ca="1" si="11"/>
        <v/>
      </c>
      <c r="AG32" s="7" t="str">
        <f t="shared" ca="1" si="11"/>
        <v/>
      </c>
      <c r="AH32" s="7" t="str">
        <f t="shared" ca="1" si="11"/>
        <v/>
      </c>
      <c r="AI32" s="7" t="str">
        <f t="shared" ca="1" si="11"/>
        <v/>
      </c>
    </row>
    <row r="33" spans="1:35" x14ac:dyDescent="0.35">
      <c r="C33" s="8"/>
      <c r="E33" s="10"/>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row>
    <row r="34" spans="1:35" x14ac:dyDescent="0.35">
      <c r="D34" s="4" t="str">
        <f t="shared" si="3"/>
        <v/>
      </c>
      <c r="E34" s="4" t="s">
        <v>70</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row>
    <row r="35" spans="1:35" x14ac:dyDescent="0.35">
      <c r="A35" s="4" t="s">
        <v>64</v>
      </c>
      <c r="B35" s="4" t="s">
        <v>71</v>
      </c>
      <c r="C35" s="10" t="str">
        <f t="shared" ref="C35:C48" si="21">C7</f>
        <v>BNA_nov22!</v>
      </c>
      <c r="D35" s="4" t="str">
        <f t="shared" si="3"/>
        <v>marché_touganBNA_nov22!</v>
      </c>
      <c r="E35" s="10">
        <f t="shared" ref="E35:E42" si="22">E7</f>
        <v>44866</v>
      </c>
      <c r="G35" s="7">
        <f t="shared" ref="G35:P50" ca="1" si="23">IFERROR(VLOOKUP($B35,INDIRECT($C35&amp;$A$1),MATCH(G$4,INDIRECT($C35&amp;"$B$7:$BZ$7"),0),FALSE),"")</f>
        <v>1000</v>
      </c>
      <c r="H35" s="7">
        <f t="shared" ca="1" si="23"/>
        <v>2000</v>
      </c>
      <c r="I35" s="7" t="str">
        <f t="shared" ca="1" si="23"/>
        <v>MC</v>
      </c>
      <c r="J35" s="7">
        <f t="shared" ca="1" si="23"/>
        <v>500</v>
      </c>
      <c r="K35" s="7">
        <f t="shared" ca="1" si="23"/>
        <v>275</v>
      </c>
      <c r="L35" s="7">
        <f t="shared" ca="1" si="23"/>
        <v>5000</v>
      </c>
      <c r="M35" s="7">
        <f t="shared" ca="1" si="23"/>
        <v>4500</v>
      </c>
      <c r="N35" s="7">
        <f t="shared" ca="1" si="23"/>
        <v>1000</v>
      </c>
      <c r="O35" s="7">
        <f t="shared" ca="1" si="23"/>
        <v>1750</v>
      </c>
      <c r="P35" s="7">
        <f t="shared" ca="1" si="23"/>
        <v>3625</v>
      </c>
      <c r="Q35" s="7">
        <f t="shared" ref="Q35:Z50" ca="1" si="24">IFERROR(VLOOKUP($B35,INDIRECT($C35&amp;$A$1),MATCH(Q$4,INDIRECT($C35&amp;"$B$7:$BZ$7"),0),FALSE),"")</f>
        <v>100</v>
      </c>
      <c r="R35" s="7" t="str">
        <f t="shared" ca="1" si="24"/>
        <v>MC</v>
      </c>
      <c r="S35" s="7">
        <f t="shared" ca="1" si="24"/>
        <v>27500</v>
      </c>
      <c r="T35" s="7">
        <f t="shared" ca="1" si="24"/>
        <v>27500</v>
      </c>
      <c r="U35" s="7">
        <f t="shared" ca="1" si="24"/>
        <v>7500</v>
      </c>
      <c r="V35" s="7">
        <f t="shared" ca="1" si="24"/>
        <v>6000</v>
      </c>
      <c r="W35" s="7">
        <f t="shared" ca="1" si="24"/>
        <v>2750</v>
      </c>
      <c r="X35" s="7">
        <f t="shared" ca="1" si="24"/>
        <v>200</v>
      </c>
      <c r="Y35" s="7">
        <f t="shared" ca="1" si="24"/>
        <v>500</v>
      </c>
      <c r="Z35" s="7">
        <f t="shared" ca="1" si="24"/>
        <v>750</v>
      </c>
      <c r="AA35" s="7">
        <f t="shared" ref="AA35:AI50" ca="1" si="25">IFERROR(VLOOKUP($B35,INDIRECT($C35&amp;$A$1),MATCH(AA$4,INDIRECT($C35&amp;"$B$7:$BZ$7"),0),FALSE),"")</f>
        <v>1250</v>
      </c>
      <c r="AB35" s="7">
        <f t="shared" ca="1" si="25"/>
        <v>1250</v>
      </c>
      <c r="AC35" s="7">
        <f t="shared" ca="1" si="25"/>
        <v>3000</v>
      </c>
      <c r="AD35" s="7">
        <f t="shared" ca="1" si="25"/>
        <v>2500</v>
      </c>
      <c r="AE35" s="7">
        <f t="shared" ca="1" si="25"/>
        <v>2500</v>
      </c>
      <c r="AF35" s="7">
        <f t="shared" ca="1" si="25"/>
        <v>1500</v>
      </c>
      <c r="AG35" s="7">
        <f t="shared" ca="1" si="25"/>
        <v>2000</v>
      </c>
      <c r="AH35" s="7">
        <f t="shared" ca="1" si="25"/>
        <v>200</v>
      </c>
      <c r="AI35" s="7" t="str">
        <f t="shared" ca="1" si="25"/>
        <v>MC</v>
      </c>
    </row>
    <row r="36" spans="1:35" x14ac:dyDescent="0.35">
      <c r="A36" s="4" t="s">
        <v>64</v>
      </c>
      <c r="B36" s="4" t="s">
        <v>71</v>
      </c>
      <c r="C36" s="10" t="str">
        <f t="shared" si="21"/>
        <v>BNA_dec22!</v>
      </c>
      <c r="D36" s="4" t="str">
        <f t="shared" si="3"/>
        <v>marché_touganBNA_dec22!</v>
      </c>
      <c r="E36" s="10">
        <f t="shared" si="22"/>
        <v>44896</v>
      </c>
      <c r="G36" s="7">
        <f t="shared" ca="1" si="23"/>
        <v>1000</v>
      </c>
      <c r="H36" s="7" t="str">
        <f t="shared" ca="1" si="23"/>
        <v>MC</v>
      </c>
      <c r="I36" s="7" t="str">
        <f t="shared" ca="1" si="23"/>
        <v>MC</v>
      </c>
      <c r="J36" s="7">
        <f t="shared" ca="1" si="23"/>
        <v>450</v>
      </c>
      <c r="K36" s="7">
        <f t="shared" ca="1" si="23"/>
        <v>300</v>
      </c>
      <c r="L36" s="7">
        <f t="shared" ca="1" si="23"/>
        <v>5000</v>
      </c>
      <c r="M36" s="7">
        <f t="shared" ca="1" si="23"/>
        <v>4500</v>
      </c>
      <c r="N36" s="7">
        <f t="shared" ca="1" si="23"/>
        <v>1000</v>
      </c>
      <c r="O36" s="7">
        <f t="shared" ca="1" si="23"/>
        <v>300</v>
      </c>
      <c r="P36" s="7">
        <f t="shared" ca="1" si="23"/>
        <v>3250</v>
      </c>
      <c r="Q36" s="7">
        <f t="shared" ca="1" si="24"/>
        <v>100</v>
      </c>
      <c r="R36" s="7" t="str">
        <f t="shared" ca="1" si="24"/>
        <v>MC</v>
      </c>
      <c r="S36" s="7">
        <f t="shared" ca="1" si="24"/>
        <v>27000</v>
      </c>
      <c r="T36" s="7">
        <f t="shared" ca="1" si="24"/>
        <v>27750</v>
      </c>
      <c r="U36" s="7">
        <f t="shared" ca="1" si="24"/>
        <v>7500</v>
      </c>
      <c r="V36" s="7">
        <f t="shared" ca="1" si="24"/>
        <v>6000</v>
      </c>
      <c r="W36" s="7">
        <f t="shared" ca="1" si="24"/>
        <v>3000</v>
      </c>
      <c r="X36" s="7">
        <f t="shared" ca="1" si="24"/>
        <v>150</v>
      </c>
      <c r="Y36" s="7" t="str">
        <f t="shared" ca="1" si="24"/>
        <v>MC</v>
      </c>
      <c r="Z36" s="7">
        <f t="shared" ca="1" si="24"/>
        <v>700</v>
      </c>
      <c r="AA36" s="7">
        <f t="shared" ca="1" si="25"/>
        <v>1000</v>
      </c>
      <c r="AB36" s="7">
        <f t="shared" ca="1" si="25"/>
        <v>1250</v>
      </c>
      <c r="AC36" s="7">
        <f t="shared" ca="1" si="25"/>
        <v>3000</v>
      </c>
      <c r="AD36" s="7">
        <f t="shared" ca="1" si="25"/>
        <v>2750</v>
      </c>
      <c r="AE36" s="7">
        <f t="shared" ca="1" si="25"/>
        <v>2500</v>
      </c>
      <c r="AF36" s="7">
        <f t="shared" ca="1" si="25"/>
        <v>1500</v>
      </c>
      <c r="AG36" s="7">
        <f t="shared" ca="1" si="25"/>
        <v>2250</v>
      </c>
      <c r="AH36" s="7">
        <f t="shared" ca="1" si="25"/>
        <v>200</v>
      </c>
      <c r="AI36" s="7">
        <f t="shared" ca="1" si="25"/>
        <v>200</v>
      </c>
    </row>
    <row r="37" spans="1:35" x14ac:dyDescent="0.35">
      <c r="A37" s="4" t="s">
        <v>64</v>
      </c>
      <c r="B37" s="4" t="s">
        <v>71</v>
      </c>
      <c r="C37" s="10" t="str">
        <f t="shared" si="21"/>
        <v>BNA_jan23!</v>
      </c>
      <c r="D37" s="4" t="str">
        <f t="shared" si="3"/>
        <v>marché_touganBNA_jan23!</v>
      </c>
      <c r="E37" s="10">
        <f t="shared" si="22"/>
        <v>44927</v>
      </c>
      <c r="G37" s="7" t="str">
        <f t="shared" ca="1" si="23"/>
        <v>-</v>
      </c>
      <c r="H37" s="7" t="str">
        <f t="shared" ca="1" si="23"/>
        <v>-</v>
      </c>
      <c r="I37" s="7" t="str">
        <f t="shared" ca="1" si="23"/>
        <v>-</v>
      </c>
      <c r="J37" s="7" t="str">
        <f t="shared" ca="1" si="23"/>
        <v>-</v>
      </c>
      <c r="K37" s="7" t="str">
        <f t="shared" ca="1" si="23"/>
        <v>-</v>
      </c>
      <c r="L37" s="7" t="str">
        <f t="shared" ca="1" si="23"/>
        <v>-</v>
      </c>
      <c r="M37" s="7" t="str">
        <f t="shared" ca="1" si="23"/>
        <v>-</v>
      </c>
      <c r="N37" s="7" t="str">
        <f t="shared" ca="1" si="23"/>
        <v>-</v>
      </c>
      <c r="O37" s="7" t="str">
        <f t="shared" ca="1" si="23"/>
        <v>-</v>
      </c>
      <c r="P37" s="7" t="str">
        <f t="shared" ca="1" si="23"/>
        <v>-</v>
      </c>
      <c r="Q37" s="7" t="str">
        <f t="shared" ca="1" si="24"/>
        <v>-</v>
      </c>
      <c r="R37" s="7" t="str">
        <f t="shared" ca="1" si="24"/>
        <v>-</v>
      </c>
      <c r="S37" s="7" t="str">
        <f t="shared" ca="1" si="24"/>
        <v>-</v>
      </c>
      <c r="T37" s="7" t="str">
        <f t="shared" ca="1" si="24"/>
        <v>-</v>
      </c>
      <c r="U37" s="7" t="str">
        <f t="shared" ca="1" si="24"/>
        <v>-</v>
      </c>
      <c r="V37" s="7" t="str">
        <f t="shared" ca="1" si="24"/>
        <v>-</v>
      </c>
      <c r="W37" s="7" t="str">
        <f t="shared" ca="1" si="24"/>
        <v>-</v>
      </c>
      <c r="X37" s="7" t="str">
        <f t="shared" ca="1" si="24"/>
        <v>-</v>
      </c>
      <c r="Y37" s="7" t="str">
        <f t="shared" ca="1" si="24"/>
        <v>-</v>
      </c>
      <c r="Z37" s="7" t="str">
        <f t="shared" ca="1" si="24"/>
        <v>-</v>
      </c>
      <c r="AA37" s="7" t="str">
        <f t="shared" ca="1" si="25"/>
        <v>-</v>
      </c>
      <c r="AB37" s="7" t="str">
        <f t="shared" ca="1" si="25"/>
        <v>-</v>
      </c>
      <c r="AC37" s="7" t="str">
        <f t="shared" ca="1" si="25"/>
        <v>-</v>
      </c>
      <c r="AD37" s="7" t="str">
        <f t="shared" ca="1" si="25"/>
        <v>-</v>
      </c>
      <c r="AE37" s="7" t="str">
        <f t="shared" ca="1" si="25"/>
        <v>-</v>
      </c>
      <c r="AF37" s="7" t="str">
        <f t="shared" ca="1" si="25"/>
        <v>-</v>
      </c>
      <c r="AG37" s="7" t="str">
        <f t="shared" ca="1" si="25"/>
        <v>-</v>
      </c>
      <c r="AH37" s="7" t="str">
        <f t="shared" ca="1" si="25"/>
        <v>-</v>
      </c>
      <c r="AI37" s="7" t="str">
        <f t="shared" ca="1" si="25"/>
        <v>-</v>
      </c>
    </row>
    <row r="38" spans="1:35" x14ac:dyDescent="0.35">
      <c r="A38" s="4" t="s">
        <v>64</v>
      </c>
      <c r="B38" s="4" t="s">
        <v>71</v>
      </c>
      <c r="C38" s="10" t="str">
        <f t="shared" si="21"/>
        <v>BNA_fev23!</v>
      </c>
      <c r="D38" s="4" t="str">
        <f t="shared" si="3"/>
        <v>marché_touganBNA_fev23!</v>
      </c>
      <c r="E38" s="10">
        <f t="shared" si="22"/>
        <v>44958</v>
      </c>
      <c r="G38" s="7" t="str">
        <f t="shared" ca="1" si="23"/>
        <v>-</v>
      </c>
      <c r="H38" s="7" t="str">
        <f t="shared" ca="1" si="23"/>
        <v>-</v>
      </c>
      <c r="I38" s="7" t="str">
        <f t="shared" ca="1" si="23"/>
        <v>-</v>
      </c>
      <c r="J38" s="7" t="str">
        <f t="shared" ca="1" si="23"/>
        <v>-</v>
      </c>
      <c r="K38" s="7" t="str">
        <f t="shared" ca="1" si="23"/>
        <v>-</v>
      </c>
      <c r="L38" s="7" t="str">
        <f t="shared" ca="1" si="23"/>
        <v>-</v>
      </c>
      <c r="M38" s="7" t="str">
        <f t="shared" ca="1" si="23"/>
        <v>-</v>
      </c>
      <c r="N38" s="7" t="str">
        <f t="shared" ca="1" si="23"/>
        <v>-</v>
      </c>
      <c r="O38" s="7" t="str">
        <f t="shared" ca="1" si="23"/>
        <v>-</v>
      </c>
      <c r="P38" s="7" t="str">
        <f t="shared" ca="1" si="23"/>
        <v>-</v>
      </c>
      <c r="Q38" s="7" t="str">
        <f t="shared" ca="1" si="24"/>
        <v>-</v>
      </c>
      <c r="R38" s="7" t="str">
        <f t="shared" ca="1" si="24"/>
        <v>-</v>
      </c>
      <c r="S38" s="7" t="str">
        <f t="shared" ca="1" si="24"/>
        <v>-</v>
      </c>
      <c r="T38" s="7" t="str">
        <f t="shared" ca="1" si="24"/>
        <v>-</v>
      </c>
      <c r="U38" s="7" t="str">
        <f t="shared" ca="1" si="24"/>
        <v>-</v>
      </c>
      <c r="V38" s="7" t="str">
        <f t="shared" ca="1" si="24"/>
        <v>-</v>
      </c>
      <c r="W38" s="7" t="str">
        <f t="shared" ca="1" si="24"/>
        <v>-</v>
      </c>
      <c r="X38" s="7" t="str">
        <f t="shared" ca="1" si="24"/>
        <v>-</v>
      </c>
      <c r="Y38" s="7" t="str">
        <f t="shared" ca="1" si="24"/>
        <v>-</v>
      </c>
      <c r="Z38" s="7" t="str">
        <f t="shared" ca="1" si="24"/>
        <v>-</v>
      </c>
      <c r="AA38" s="7" t="str">
        <f t="shared" ca="1" si="25"/>
        <v>-</v>
      </c>
      <c r="AB38" s="7" t="str">
        <f t="shared" ca="1" si="25"/>
        <v>-</v>
      </c>
      <c r="AC38" s="7" t="str">
        <f t="shared" ca="1" si="25"/>
        <v>-</v>
      </c>
      <c r="AD38" s="7" t="str">
        <f t="shared" ca="1" si="25"/>
        <v>-</v>
      </c>
      <c r="AE38" s="7" t="str">
        <f t="shared" ca="1" si="25"/>
        <v>-</v>
      </c>
      <c r="AF38" s="7" t="str">
        <f t="shared" ca="1" si="25"/>
        <v>-</v>
      </c>
      <c r="AG38" s="7" t="str">
        <f t="shared" ca="1" si="25"/>
        <v>-</v>
      </c>
      <c r="AH38" s="7" t="str">
        <f t="shared" ca="1" si="25"/>
        <v>-</v>
      </c>
      <c r="AI38" s="7" t="str">
        <f t="shared" ca="1" si="25"/>
        <v>-</v>
      </c>
    </row>
    <row r="39" spans="1:35" x14ac:dyDescent="0.35">
      <c r="A39" s="4" t="s">
        <v>64</v>
      </c>
      <c r="B39" s="4" t="s">
        <v>71</v>
      </c>
      <c r="C39" s="10" t="str">
        <f t="shared" si="21"/>
        <v>BNA_mar23!</v>
      </c>
      <c r="D39" s="4" t="str">
        <f t="shared" si="3"/>
        <v>marché_touganBNA_mar23!</v>
      </c>
      <c r="E39" s="10">
        <f t="shared" si="22"/>
        <v>44986</v>
      </c>
      <c r="G39" s="7">
        <f t="shared" ca="1" si="23"/>
        <v>1050</v>
      </c>
      <c r="H39" s="7" t="str">
        <f t="shared" ca="1" si="23"/>
        <v>MC</v>
      </c>
      <c r="I39" s="7" t="str">
        <f t="shared" ca="1" si="23"/>
        <v>MC</v>
      </c>
      <c r="J39" s="7">
        <f t="shared" ca="1" si="23"/>
        <v>500</v>
      </c>
      <c r="K39" s="7">
        <f t="shared" ca="1" si="23"/>
        <v>300</v>
      </c>
      <c r="L39" s="7">
        <f t="shared" ca="1" si="23"/>
        <v>5500</v>
      </c>
      <c r="M39" s="7">
        <f t="shared" ca="1" si="23"/>
        <v>4625</v>
      </c>
      <c r="N39" s="7">
        <f t="shared" ca="1" si="23"/>
        <v>1000</v>
      </c>
      <c r="O39" s="7">
        <f t="shared" ca="1" si="23"/>
        <v>1875</v>
      </c>
      <c r="P39" s="7" t="str">
        <f t="shared" ca="1" si="23"/>
        <v>MC</v>
      </c>
      <c r="Q39" s="7" t="str">
        <f t="shared" ca="1" si="24"/>
        <v>MC</v>
      </c>
      <c r="R39" s="7" t="str">
        <f t="shared" ca="1" si="24"/>
        <v>MC</v>
      </c>
      <c r="S39" s="7" t="str">
        <f t="shared" ca="1" si="24"/>
        <v>MC</v>
      </c>
      <c r="T39" s="7" t="str">
        <f t="shared" ca="1" si="24"/>
        <v>MC</v>
      </c>
      <c r="U39" s="7">
        <f t="shared" ca="1" si="24"/>
        <v>7500</v>
      </c>
      <c r="V39" s="7">
        <f t="shared" ca="1" si="24"/>
        <v>6500</v>
      </c>
      <c r="W39" s="7">
        <f t="shared" ca="1" si="24"/>
        <v>400</v>
      </c>
      <c r="X39" s="7">
        <f t="shared" ca="1" si="24"/>
        <v>150</v>
      </c>
      <c r="Y39" s="7" t="str">
        <f t="shared" ca="1" si="24"/>
        <v>MC</v>
      </c>
      <c r="Z39" s="7">
        <f t="shared" ca="1" si="24"/>
        <v>600</v>
      </c>
      <c r="AA39" s="7">
        <f t="shared" ca="1" si="25"/>
        <v>925</v>
      </c>
      <c r="AB39" s="7">
        <f t="shared" ca="1" si="25"/>
        <v>1500</v>
      </c>
      <c r="AC39" s="7">
        <f t="shared" ca="1" si="25"/>
        <v>3500</v>
      </c>
      <c r="AD39" s="7" t="str">
        <f t="shared" ca="1" si="25"/>
        <v>MC</v>
      </c>
      <c r="AE39" s="7" t="str">
        <f t="shared" ca="1" si="25"/>
        <v>MC</v>
      </c>
      <c r="AF39" s="7">
        <f t="shared" ca="1" si="25"/>
        <v>1500</v>
      </c>
      <c r="AG39" s="7" t="str">
        <f t="shared" ca="1" si="25"/>
        <v>MC</v>
      </c>
      <c r="AH39" s="7">
        <f t="shared" ca="1" si="25"/>
        <v>200</v>
      </c>
      <c r="AI39" s="7" t="str">
        <f t="shared" ca="1" si="25"/>
        <v>MC</v>
      </c>
    </row>
    <row r="40" spans="1:35" x14ac:dyDescent="0.35">
      <c r="A40" s="4" t="s">
        <v>64</v>
      </c>
      <c r="B40" s="4" t="s">
        <v>71</v>
      </c>
      <c r="C40" s="10" t="str">
        <f t="shared" si="21"/>
        <v>BNA_avr23!</v>
      </c>
      <c r="D40" s="4" t="str">
        <f>_xlfn.CONCAT(B40:C40)</f>
        <v>marché_touganBNA_avr23!</v>
      </c>
      <c r="E40" s="10">
        <f t="shared" si="22"/>
        <v>45017</v>
      </c>
      <c r="G40" s="7">
        <f t="shared" ca="1" si="23"/>
        <v>1000</v>
      </c>
      <c r="H40" s="7" t="str">
        <f t="shared" ca="1" si="23"/>
        <v>MC</v>
      </c>
      <c r="I40" s="7" t="str">
        <f t="shared" ca="1" si="23"/>
        <v>MC</v>
      </c>
      <c r="J40" s="7">
        <f t="shared" ca="1" si="23"/>
        <v>500</v>
      </c>
      <c r="K40" s="7">
        <f t="shared" ca="1" si="23"/>
        <v>300</v>
      </c>
      <c r="L40" s="7">
        <f t="shared" ca="1" si="23"/>
        <v>5000</v>
      </c>
      <c r="M40" s="7">
        <f t="shared" ca="1" si="23"/>
        <v>4500</v>
      </c>
      <c r="N40" s="7">
        <f t="shared" ca="1" si="23"/>
        <v>1000</v>
      </c>
      <c r="O40" s="7">
        <f t="shared" ca="1" si="23"/>
        <v>1750</v>
      </c>
      <c r="P40" s="7">
        <f t="shared" ca="1" si="23"/>
        <v>8000</v>
      </c>
      <c r="Q40" s="7">
        <f t="shared" ca="1" si="24"/>
        <v>200</v>
      </c>
      <c r="R40" s="7" t="str">
        <f t="shared" ca="1" si="24"/>
        <v>MC</v>
      </c>
      <c r="S40" s="7">
        <f t="shared" ca="1" si="24"/>
        <v>32000</v>
      </c>
      <c r="T40" s="7">
        <f t="shared" ca="1" si="24"/>
        <v>36000</v>
      </c>
      <c r="U40" s="7">
        <f t="shared" ca="1" si="24"/>
        <v>7500</v>
      </c>
      <c r="V40" s="7">
        <f t="shared" ca="1" si="24"/>
        <v>6500</v>
      </c>
      <c r="W40" s="7">
        <f t="shared" ca="1" si="24"/>
        <v>450</v>
      </c>
      <c r="X40" s="7">
        <f t="shared" ca="1" si="24"/>
        <v>150</v>
      </c>
      <c r="Y40" s="7" t="str">
        <f t="shared" ca="1" si="24"/>
        <v>MC</v>
      </c>
      <c r="Z40" s="7">
        <f t="shared" ca="1" si="24"/>
        <v>675</v>
      </c>
      <c r="AA40" s="7">
        <f t="shared" ca="1" si="25"/>
        <v>875</v>
      </c>
      <c r="AB40" s="7">
        <f t="shared" ca="1" si="25"/>
        <v>1500</v>
      </c>
      <c r="AC40" s="7">
        <f t="shared" ca="1" si="25"/>
        <v>3000</v>
      </c>
      <c r="AD40" s="7">
        <f t="shared" ca="1" si="25"/>
        <v>2500</v>
      </c>
      <c r="AE40" s="7">
        <f t="shared" ca="1" si="25"/>
        <v>2500</v>
      </c>
      <c r="AF40" s="7">
        <f t="shared" ca="1" si="25"/>
        <v>2000</v>
      </c>
      <c r="AG40" s="7">
        <f t="shared" ca="1" si="25"/>
        <v>6500</v>
      </c>
      <c r="AH40" s="7">
        <f t="shared" ca="1" si="25"/>
        <v>200</v>
      </c>
      <c r="AI40" s="7" t="str">
        <f t="shared" ca="1" si="25"/>
        <v>MC</v>
      </c>
    </row>
    <row r="41" spans="1:35" x14ac:dyDescent="0.35">
      <c r="A41" s="4" t="s">
        <v>64</v>
      </c>
      <c r="B41" s="4" t="s">
        <v>71</v>
      </c>
      <c r="C41" s="10" t="str">
        <f>C13</f>
        <v>BNA_mai23!</v>
      </c>
      <c r="D41" s="4" t="str">
        <f t="shared" si="3"/>
        <v>marché_touganBNA_mai23!</v>
      </c>
      <c r="E41" s="10">
        <f t="shared" si="22"/>
        <v>45047</v>
      </c>
      <c r="G41" s="7">
        <f t="shared" ca="1" si="23"/>
        <v>1000</v>
      </c>
      <c r="H41" s="7" t="str">
        <f t="shared" ca="1" si="23"/>
        <v>MC</v>
      </c>
      <c r="I41" s="7" t="str">
        <f t="shared" ca="1" si="23"/>
        <v>MC</v>
      </c>
      <c r="J41" s="7">
        <f t="shared" ca="1" si="23"/>
        <v>462.5</v>
      </c>
      <c r="K41" s="7">
        <f t="shared" ca="1" si="23"/>
        <v>300</v>
      </c>
      <c r="L41" s="7">
        <f t="shared" ca="1" si="23"/>
        <v>5250</v>
      </c>
      <c r="M41" s="7">
        <f t="shared" ca="1" si="23"/>
        <v>5000</v>
      </c>
      <c r="N41" s="7">
        <f t="shared" ca="1" si="23"/>
        <v>1000</v>
      </c>
      <c r="O41" s="7">
        <f t="shared" ca="1" si="23"/>
        <v>1875</v>
      </c>
      <c r="P41" s="7">
        <f t="shared" ca="1" si="23"/>
        <v>7500</v>
      </c>
      <c r="Q41" s="7">
        <f t="shared" ca="1" si="24"/>
        <v>200</v>
      </c>
      <c r="R41" s="7" t="str">
        <f t="shared" ca="1" si="24"/>
        <v>MC</v>
      </c>
      <c r="S41" s="7">
        <f t="shared" ca="1" si="24"/>
        <v>31750</v>
      </c>
      <c r="T41" s="7">
        <f t="shared" ca="1" si="24"/>
        <v>34750</v>
      </c>
      <c r="U41" s="7">
        <f t="shared" ca="1" si="24"/>
        <v>7500</v>
      </c>
      <c r="V41" s="7">
        <f t="shared" ca="1" si="24"/>
        <v>6250</v>
      </c>
      <c r="W41" s="7">
        <f t="shared" ca="1" si="24"/>
        <v>425</v>
      </c>
      <c r="X41" s="7">
        <f t="shared" ca="1" si="24"/>
        <v>150</v>
      </c>
      <c r="Y41" s="7" t="str">
        <f t="shared" ca="1" si="24"/>
        <v>MC</v>
      </c>
      <c r="Z41" s="7">
        <f t="shared" ca="1" si="24"/>
        <v>625</v>
      </c>
      <c r="AA41" s="7">
        <f t="shared" ca="1" si="25"/>
        <v>825</v>
      </c>
      <c r="AB41" s="7">
        <f t="shared" ca="1" si="25"/>
        <v>1500</v>
      </c>
      <c r="AC41" s="7">
        <f t="shared" ca="1" si="25"/>
        <v>3000</v>
      </c>
      <c r="AD41" s="7">
        <f t="shared" ca="1" si="25"/>
        <v>2500</v>
      </c>
      <c r="AE41" s="7">
        <f t="shared" ca="1" si="25"/>
        <v>2500</v>
      </c>
      <c r="AF41" s="7">
        <f t="shared" ca="1" si="25"/>
        <v>1500</v>
      </c>
      <c r="AG41" s="7">
        <f t="shared" ca="1" si="25"/>
        <v>6500</v>
      </c>
      <c r="AH41" s="7">
        <f t="shared" ca="1" si="25"/>
        <v>200</v>
      </c>
      <c r="AI41" s="7" t="str">
        <f t="shared" ca="1" si="25"/>
        <v>MC</v>
      </c>
    </row>
    <row r="42" spans="1:35" x14ac:dyDescent="0.35">
      <c r="A42" s="4" t="s">
        <v>64</v>
      </c>
      <c r="B42" s="4" t="s">
        <v>71</v>
      </c>
      <c r="C42" s="10" t="str">
        <f t="shared" si="21"/>
        <v>BNA_juin23!</v>
      </c>
      <c r="D42" s="4" t="str">
        <f t="shared" si="3"/>
        <v>marché_touganBNA_juin23!</v>
      </c>
      <c r="E42" s="10">
        <f t="shared" si="22"/>
        <v>45078</v>
      </c>
      <c r="G42" s="7">
        <f ca="1">IFERROR(VLOOKUP($B42,INDIRECT($C42&amp;$A$1),MATCH(G$4,INDIRECT($C42&amp;"$B$7:$BZ$7"),0),FALSE),"")</f>
        <v>1000</v>
      </c>
      <c r="H42" s="7">
        <f t="shared" ca="1" si="23"/>
        <v>3050</v>
      </c>
      <c r="I42" s="7" t="str">
        <f t="shared" ca="1" si="23"/>
        <v>MC</v>
      </c>
      <c r="J42" s="7">
        <f t="shared" ca="1" si="23"/>
        <v>500</v>
      </c>
      <c r="K42" s="7">
        <f t="shared" ca="1" si="23"/>
        <v>300</v>
      </c>
      <c r="L42" s="7">
        <f t="shared" ca="1" si="23"/>
        <v>5000</v>
      </c>
      <c r="M42" s="7">
        <f t="shared" ca="1" si="23"/>
        <v>12750</v>
      </c>
      <c r="N42" s="7">
        <f t="shared" ca="1" si="23"/>
        <v>1000</v>
      </c>
      <c r="O42" s="7">
        <f t="shared" ca="1" si="23"/>
        <v>2900</v>
      </c>
      <c r="P42" s="7">
        <f t="shared" ca="1" si="23"/>
        <v>8500</v>
      </c>
      <c r="Q42" s="7" t="str">
        <f t="shared" ca="1" si="24"/>
        <v>MC</v>
      </c>
      <c r="R42" s="7" t="str">
        <f t="shared" ca="1" si="24"/>
        <v>MC</v>
      </c>
      <c r="S42" s="7">
        <f t="shared" ca="1" si="24"/>
        <v>32500</v>
      </c>
      <c r="T42" s="7">
        <f t="shared" ca="1" si="24"/>
        <v>45000</v>
      </c>
      <c r="U42" s="7" t="str">
        <f t="shared" ca="1" si="24"/>
        <v>MC</v>
      </c>
      <c r="V42" s="7" t="str">
        <f t="shared" ca="1" si="24"/>
        <v>MC</v>
      </c>
      <c r="W42" s="7">
        <f t="shared" ca="1" si="24"/>
        <v>800</v>
      </c>
      <c r="X42" s="7">
        <f t="shared" ca="1" si="24"/>
        <v>200</v>
      </c>
      <c r="Y42" s="7" t="str">
        <f t="shared" ca="1" si="24"/>
        <v>MC</v>
      </c>
      <c r="Z42" s="7">
        <f t="shared" ca="1" si="24"/>
        <v>1000</v>
      </c>
      <c r="AA42" s="7">
        <f t="shared" ca="1" si="25"/>
        <v>1500</v>
      </c>
      <c r="AB42" s="7">
        <f t="shared" ca="1" si="25"/>
        <v>2500</v>
      </c>
      <c r="AC42" s="7" t="str">
        <f t="shared" ca="1" si="25"/>
        <v>MC</v>
      </c>
      <c r="AD42" s="7" t="str">
        <f t="shared" ca="1" si="25"/>
        <v>MC</v>
      </c>
      <c r="AE42" s="7" t="str">
        <f t="shared" ca="1" si="25"/>
        <v>MC</v>
      </c>
      <c r="AF42" s="7" t="str">
        <f t="shared" ca="1" si="25"/>
        <v>MC</v>
      </c>
      <c r="AG42" s="7" t="str">
        <f t="shared" ca="1" si="25"/>
        <v>MC</v>
      </c>
      <c r="AH42" s="7" t="str">
        <f t="shared" ca="1" si="25"/>
        <v>MC</v>
      </c>
      <c r="AI42" s="7">
        <f t="shared" ca="1" si="25"/>
        <v>400</v>
      </c>
    </row>
    <row r="43" spans="1:35" x14ac:dyDescent="0.35">
      <c r="A43" s="4" t="str">
        <f t="shared" ref="A43:B48" si="26">A42</f>
        <v>boucle_du_mouhoun</v>
      </c>
      <c r="B43" s="4" t="str">
        <f t="shared" si="26"/>
        <v>marché_tougan</v>
      </c>
      <c r="C43" s="10" t="str">
        <f>C15</f>
        <v>BNA_juil23!</v>
      </c>
      <c r="D43" s="4" t="str">
        <f t="shared" si="3"/>
        <v>marché_touganBNA_juil23!</v>
      </c>
      <c r="E43" s="10">
        <f t="shared" ref="E43:E60" si="27">EDATE(E42,1)</f>
        <v>45108</v>
      </c>
      <c r="G43" s="7">
        <f t="shared" ca="1" si="23"/>
        <v>1000</v>
      </c>
      <c r="H43" s="7">
        <f t="shared" ca="1" si="23"/>
        <v>3000</v>
      </c>
      <c r="I43" s="7">
        <f t="shared" ca="1" si="23"/>
        <v>3700</v>
      </c>
      <c r="J43" s="7">
        <f t="shared" ca="1" si="23"/>
        <v>500</v>
      </c>
      <c r="K43" s="7">
        <f t="shared" ca="1" si="23"/>
        <v>350</v>
      </c>
      <c r="L43" s="7">
        <f t="shared" ca="1" si="23"/>
        <v>6000</v>
      </c>
      <c r="M43" s="7">
        <f t="shared" ca="1" si="23"/>
        <v>12500</v>
      </c>
      <c r="N43" s="7">
        <f t="shared" ca="1" si="23"/>
        <v>1000</v>
      </c>
      <c r="O43" s="7">
        <f t="shared" ca="1" si="23"/>
        <v>3950</v>
      </c>
      <c r="P43" s="7">
        <f t="shared" ca="1" si="23"/>
        <v>8000</v>
      </c>
      <c r="Q43" s="7">
        <f t="shared" ca="1" si="24"/>
        <v>200</v>
      </c>
      <c r="R43" s="7" t="str">
        <f t="shared" ca="1" si="24"/>
        <v>MC</v>
      </c>
      <c r="S43" s="7">
        <f t="shared" ca="1" si="24"/>
        <v>15000</v>
      </c>
      <c r="T43" s="7" t="str">
        <f t="shared" ca="1" si="24"/>
        <v>MC</v>
      </c>
      <c r="U43" s="7">
        <f t="shared" ca="1" si="24"/>
        <v>8000</v>
      </c>
      <c r="V43" s="7" t="str">
        <f t="shared" ca="1" si="24"/>
        <v>MC</v>
      </c>
      <c r="W43" s="7">
        <f t="shared" ca="1" si="24"/>
        <v>1000</v>
      </c>
      <c r="X43" s="7">
        <f t="shared" ca="1" si="24"/>
        <v>800</v>
      </c>
      <c r="Y43" s="7" t="str">
        <f t="shared" ca="1" si="24"/>
        <v>MC</v>
      </c>
      <c r="Z43" s="7">
        <f t="shared" ca="1" si="24"/>
        <v>1800</v>
      </c>
      <c r="AA43" s="7">
        <f t="shared" ca="1" si="25"/>
        <v>2100</v>
      </c>
      <c r="AB43" s="7">
        <f t="shared" ca="1" si="25"/>
        <v>3800</v>
      </c>
      <c r="AC43" s="7">
        <f t="shared" ca="1" si="25"/>
        <v>3500</v>
      </c>
      <c r="AD43" s="7">
        <f t="shared" ca="1" si="25"/>
        <v>700</v>
      </c>
      <c r="AE43" s="7" t="str">
        <f t="shared" ca="1" si="25"/>
        <v>MC</v>
      </c>
      <c r="AF43" s="7">
        <f t="shared" ca="1" si="25"/>
        <v>1350</v>
      </c>
      <c r="AG43" s="7">
        <f t="shared" ca="1" si="25"/>
        <v>3000</v>
      </c>
      <c r="AH43" s="7">
        <f t="shared" ca="1" si="25"/>
        <v>300</v>
      </c>
      <c r="AI43" s="7">
        <f t="shared" ca="1" si="25"/>
        <v>500</v>
      </c>
    </row>
    <row r="44" spans="1:35" x14ac:dyDescent="0.35">
      <c r="A44" s="4" t="str">
        <f t="shared" si="26"/>
        <v>boucle_du_mouhoun</v>
      </c>
      <c r="B44" s="4" t="str">
        <f t="shared" si="26"/>
        <v>marché_tougan</v>
      </c>
      <c r="C44" s="10" t="str">
        <f t="shared" si="21"/>
        <v>BNA_aout23!</v>
      </c>
      <c r="D44" s="4" t="str">
        <f t="shared" si="3"/>
        <v>marché_touganBNA_aout23!</v>
      </c>
      <c r="E44" s="10">
        <f t="shared" si="27"/>
        <v>45139</v>
      </c>
      <c r="G44" s="7" t="str">
        <f t="shared" ca="1" si="23"/>
        <v>MC</v>
      </c>
      <c r="H44" s="7" t="str">
        <f t="shared" ca="1" si="23"/>
        <v>MC</v>
      </c>
      <c r="I44" s="7" t="str">
        <f t="shared" ca="1" si="23"/>
        <v>MC</v>
      </c>
      <c r="J44" s="7" t="str">
        <f t="shared" ca="1" si="23"/>
        <v>MC</v>
      </c>
      <c r="K44" s="7" t="str">
        <f t="shared" ca="1" si="23"/>
        <v>MC</v>
      </c>
      <c r="L44" s="7" t="str">
        <f t="shared" ca="1" si="23"/>
        <v>MC</v>
      </c>
      <c r="M44" s="7" t="str">
        <f t="shared" ca="1" si="23"/>
        <v>MC</v>
      </c>
      <c r="N44" s="7" t="str">
        <f t="shared" ca="1" si="23"/>
        <v>MC</v>
      </c>
      <c r="O44" s="7" t="str">
        <f t="shared" ca="1" si="23"/>
        <v>MC</v>
      </c>
      <c r="P44" s="7" t="str">
        <f t="shared" ca="1" si="23"/>
        <v>MC</v>
      </c>
      <c r="Q44" s="7" t="str">
        <f t="shared" ca="1" si="24"/>
        <v>MC</v>
      </c>
      <c r="R44" s="7" t="str">
        <f t="shared" ca="1" si="24"/>
        <v>MC</v>
      </c>
      <c r="S44" s="7" t="str">
        <f t="shared" ca="1" si="24"/>
        <v>MC</v>
      </c>
      <c r="T44" s="7" t="str">
        <f t="shared" ca="1" si="24"/>
        <v>MC</v>
      </c>
      <c r="U44" s="7" t="str">
        <f t="shared" ca="1" si="24"/>
        <v>MC</v>
      </c>
      <c r="V44" s="7" t="str">
        <f t="shared" ca="1" si="24"/>
        <v>MC</v>
      </c>
      <c r="W44" s="7" t="str">
        <f t="shared" ca="1" si="24"/>
        <v>MC</v>
      </c>
      <c r="X44" s="7" t="str">
        <f t="shared" ca="1" si="24"/>
        <v>MC</v>
      </c>
      <c r="Y44" s="7" t="str">
        <f t="shared" ca="1" si="24"/>
        <v>MC</v>
      </c>
      <c r="Z44" s="7" t="str">
        <f t="shared" ca="1" si="24"/>
        <v>MC</v>
      </c>
      <c r="AA44" s="7" t="str">
        <f t="shared" ca="1" si="25"/>
        <v>MC</v>
      </c>
      <c r="AB44" s="7" t="str">
        <f t="shared" ca="1" si="25"/>
        <v>MC</v>
      </c>
      <c r="AC44" s="7" t="str">
        <f t="shared" ca="1" si="25"/>
        <v>MC</v>
      </c>
      <c r="AD44" s="7" t="str">
        <f t="shared" ca="1" si="25"/>
        <v>MC</v>
      </c>
      <c r="AE44" s="7" t="str">
        <f t="shared" ca="1" si="25"/>
        <v>MC</v>
      </c>
      <c r="AF44" s="7" t="str">
        <f t="shared" ca="1" si="25"/>
        <v>MC</v>
      </c>
      <c r="AG44" s="7" t="str">
        <f t="shared" ca="1" si="25"/>
        <v>MC</v>
      </c>
      <c r="AH44" s="7" t="str">
        <f t="shared" ca="1" si="25"/>
        <v>MC</v>
      </c>
      <c r="AI44" s="7" t="str">
        <f t="shared" ca="1" si="25"/>
        <v>MC</v>
      </c>
    </row>
    <row r="45" spans="1:35" x14ac:dyDescent="0.35">
      <c r="A45" s="4" t="str">
        <f t="shared" si="26"/>
        <v>boucle_du_mouhoun</v>
      </c>
      <c r="B45" s="4" t="str">
        <f t="shared" si="26"/>
        <v>marché_tougan</v>
      </c>
      <c r="C45" s="10" t="str">
        <f t="shared" si="21"/>
        <v>BNA_sept23!</v>
      </c>
      <c r="D45" s="4" t="str">
        <f t="shared" si="3"/>
        <v>marché_touganBNA_sept23!</v>
      </c>
      <c r="E45" s="10">
        <f t="shared" si="27"/>
        <v>45170</v>
      </c>
      <c r="G45" s="7">
        <f ca="1">IFERROR(VLOOKUP($B45,INDIRECT($C45&amp;$A$1),MATCH(G$4,INDIRECT($C45&amp;"$B$7:$BZ$7"),0),FALSE),"")</f>
        <v>1500</v>
      </c>
      <c r="H45" s="7">
        <f t="shared" ca="1" si="23"/>
        <v>2875</v>
      </c>
      <c r="I45" s="7">
        <f t="shared" ca="1" si="23"/>
        <v>3250</v>
      </c>
      <c r="J45" s="7">
        <f t="shared" ca="1" si="23"/>
        <v>550</v>
      </c>
      <c r="K45" s="7">
        <f t="shared" ca="1" si="23"/>
        <v>362.5</v>
      </c>
      <c r="L45" s="7">
        <f t="shared" ca="1" si="23"/>
        <v>6000</v>
      </c>
      <c r="M45" s="7">
        <f t="shared" ca="1" si="23"/>
        <v>21000</v>
      </c>
      <c r="N45" s="7">
        <f t="shared" ca="1" si="23"/>
        <v>800</v>
      </c>
      <c r="O45" s="7">
        <f t="shared" ca="1" si="23"/>
        <v>4500</v>
      </c>
      <c r="P45" s="7">
        <f t="shared" ca="1" si="23"/>
        <v>9750</v>
      </c>
      <c r="Q45" s="7">
        <f t="shared" ca="1" si="24"/>
        <v>200</v>
      </c>
      <c r="R45" s="7" t="str">
        <f t="shared" ca="1" si="24"/>
        <v>MC</v>
      </c>
      <c r="S45" s="7">
        <f t="shared" ca="1" si="24"/>
        <v>24000</v>
      </c>
      <c r="T45" s="7">
        <f t="shared" ca="1" si="24"/>
        <v>37250</v>
      </c>
      <c r="U45" s="7">
        <f t="shared" ca="1" si="24"/>
        <v>5750</v>
      </c>
      <c r="V45" s="7">
        <f t="shared" ca="1" si="24"/>
        <v>4000</v>
      </c>
      <c r="W45" s="7">
        <f t="shared" ca="1" si="24"/>
        <v>1000</v>
      </c>
      <c r="X45" s="7">
        <f t="shared" ca="1" si="24"/>
        <v>625</v>
      </c>
      <c r="Y45" s="7" t="str">
        <f t="shared" ca="1" si="24"/>
        <v>MC</v>
      </c>
      <c r="Z45" s="7">
        <f t="shared" ca="1" si="24"/>
        <v>1100</v>
      </c>
      <c r="AA45" s="7">
        <f t="shared" ca="1" si="25"/>
        <v>1500</v>
      </c>
      <c r="AB45" s="7">
        <f t="shared" ca="1" si="25"/>
        <v>3600</v>
      </c>
      <c r="AC45" s="7">
        <f t="shared" ca="1" si="25"/>
        <v>3500</v>
      </c>
      <c r="AD45" s="7">
        <f t="shared" ca="1" si="25"/>
        <v>700</v>
      </c>
      <c r="AE45" s="7" t="str">
        <f t="shared" ca="1" si="25"/>
        <v>MC</v>
      </c>
      <c r="AF45" s="7">
        <f t="shared" ca="1" si="25"/>
        <v>1000</v>
      </c>
      <c r="AG45" s="7">
        <f t="shared" ca="1" si="25"/>
        <v>2500</v>
      </c>
      <c r="AH45" s="7">
        <f t="shared" ca="1" si="25"/>
        <v>325</v>
      </c>
      <c r="AI45" s="7">
        <f t="shared" ca="1" si="25"/>
        <v>750</v>
      </c>
    </row>
    <row r="46" spans="1:35" x14ac:dyDescent="0.35">
      <c r="A46" s="4" t="str">
        <f t="shared" si="26"/>
        <v>boucle_du_mouhoun</v>
      </c>
      <c r="B46" s="4" t="str">
        <f t="shared" si="26"/>
        <v>marché_tougan</v>
      </c>
      <c r="C46" s="10" t="str">
        <f t="shared" si="21"/>
        <v>BNA_oct23!</v>
      </c>
      <c r="D46" s="4" t="str">
        <f t="shared" si="3"/>
        <v>marché_touganBNA_oct23!</v>
      </c>
      <c r="E46" s="10">
        <f t="shared" si="27"/>
        <v>45200</v>
      </c>
      <c r="G46" s="7" t="str">
        <f t="shared" ca="1" si="23"/>
        <v>MC</v>
      </c>
      <c r="H46" s="7" t="str">
        <f t="shared" ca="1" si="23"/>
        <v>MC</v>
      </c>
      <c r="I46" s="7" t="str">
        <f t="shared" ca="1" si="23"/>
        <v>MC</v>
      </c>
      <c r="J46" s="7">
        <f t="shared" ca="1" si="23"/>
        <v>550</v>
      </c>
      <c r="K46" s="7">
        <f t="shared" ca="1" si="23"/>
        <v>350</v>
      </c>
      <c r="L46" s="7">
        <f t="shared" ca="1" si="23"/>
        <v>6500</v>
      </c>
      <c r="M46" s="7">
        <f t="shared" ca="1" si="23"/>
        <v>28500</v>
      </c>
      <c r="N46" s="7">
        <f t="shared" ca="1" si="23"/>
        <v>1000</v>
      </c>
      <c r="O46" s="7">
        <f t="shared" ca="1" si="23"/>
        <v>4500</v>
      </c>
      <c r="P46" s="7">
        <f t="shared" ca="1" si="23"/>
        <v>10000</v>
      </c>
      <c r="Q46" s="7">
        <f t="shared" ca="1" si="24"/>
        <v>200</v>
      </c>
      <c r="R46" s="7" t="str">
        <f t="shared" ca="1" si="24"/>
        <v>MC</v>
      </c>
      <c r="S46" s="7">
        <f t="shared" ca="1" si="24"/>
        <v>30000</v>
      </c>
      <c r="T46" s="7">
        <f t="shared" ca="1" si="24"/>
        <v>38000</v>
      </c>
      <c r="U46" s="7" t="str">
        <f t="shared" ca="1" si="24"/>
        <v>MC</v>
      </c>
      <c r="V46" s="7" t="str">
        <f t="shared" ca="1" si="24"/>
        <v>MC</v>
      </c>
      <c r="W46" s="7" t="str">
        <f t="shared" ca="1" si="24"/>
        <v>MC</v>
      </c>
      <c r="X46" s="7">
        <f t="shared" ca="1" si="24"/>
        <v>850</v>
      </c>
      <c r="Y46" s="7" t="str">
        <f t="shared" ca="1" si="24"/>
        <v>MC</v>
      </c>
      <c r="Z46" s="7" t="str">
        <f t="shared" ca="1" si="24"/>
        <v>MC</v>
      </c>
      <c r="AA46" s="7" t="str">
        <f t="shared" ca="1" si="25"/>
        <v>MC</v>
      </c>
      <c r="AB46" s="7">
        <f t="shared" ca="1" si="25"/>
        <v>4000</v>
      </c>
      <c r="AC46" s="7">
        <f t="shared" ca="1" si="25"/>
        <v>3500</v>
      </c>
      <c r="AD46" s="7">
        <f t="shared" ca="1" si="25"/>
        <v>650</v>
      </c>
      <c r="AE46" s="7" t="str">
        <f t="shared" ca="1" si="25"/>
        <v>MC</v>
      </c>
      <c r="AF46" s="7">
        <f t="shared" ca="1" si="25"/>
        <v>1200</v>
      </c>
      <c r="AG46" s="7">
        <f t="shared" ca="1" si="25"/>
        <v>2800</v>
      </c>
      <c r="AH46" s="7" t="str">
        <f t="shared" ca="1" si="25"/>
        <v>MC</v>
      </c>
      <c r="AI46" s="7">
        <f t="shared" ca="1" si="25"/>
        <v>1800</v>
      </c>
    </row>
    <row r="47" spans="1:35" x14ac:dyDescent="0.35">
      <c r="A47" s="4" t="str">
        <f t="shared" si="26"/>
        <v>boucle_du_mouhoun</v>
      </c>
      <c r="B47" s="4" t="str">
        <f t="shared" si="26"/>
        <v>marché_tougan</v>
      </c>
      <c r="C47" s="10" t="str">
        <f t="shared" si="21"/>
        <v>BNA_nov23!</v>
      </c>
      <c r="D47" s="4" t="str">
        <f t="shared" si="3"/>
        <v>marché_touganBNA_nov23!</v>
      </c>
      <c r="E47" s="10">
        <f t="shared" si="27"/>
        <v>45231</v>
      </c>
      <c r="G47" s="7" t="str">
        <f ca="1">IFERROR(VLOOKUP($B47,INDIRECT($C47&amp;$A$1),MATCH(G$4,INDIRECT($C47&amp;"$B$7:$BZ$7"),0),FALSE),"")</f>
        <v>MC</v>
      </c>
      <c r="H47" s="7">
        <f t="shared" ca="1" si="23"/>
        <v>3000</v>
      </c>
      <c r="I47" s="7">
        <f t="shared" ca="1" si="23"/>
        <v>3700</v>
      </c>
      <c r="J47" s="7" t="str">
        <f t="shared" ca="1" si="23"/>
        <v>MC</v>
      </c>
      <c r="K47" s="7" t="str">
        <f t="shared" ca="1" si="23"/>
        <v>MC</v>
      </c>
      <c r="L47" s="7">
        <f t="shared" ca="1" si="23"/>
        <v>6100</v>
      </c>
      <c r="M47" s="7">
        <f t="shared" ca="1" si="23"/>
        <v>24250</v>
      </c>
      <c r="N47" s="7" t="str">
        <f t="shared" ca="1" si="23"/>
        <v>MC</v>
      </c>
      <c r="O47" s="7">
        <f t="shared" ca="1" si="23"/>
        <v>4800</v>
      </c>
      <c r="P47" s="7">
        <f t="shared" ca="1" si="23"/>
        <v>10000</v>
      </c>
      <c r="Q47" s="7">
        <f t="shared" ca="1" si="24"/>
        <v>200</v>
      </c>
      <c r="R47" s="7" t="str">
        <f t="shared" ca="1" si="24"/>
        <v>MC</v>
      </c>
      <c r="S47" s="7" t="str">
        <f t="shared" ca="1" si="24"/>
        <v>MC</v>
      </c>
      <c r="T47" s="7" t="str">
        <f t="shared" ca="1" si="24"/>
        <v>MC</v>
      </c>
      <c r="U47" s="7">
        <f t="shared" ca="1" si="24"/>
        <v>4700</v>
      </c>
      <c r="V47" s="7" t="str">
        <f t="shared" ca="1" si="24"/>
        <v>MC</v>
      </c>
      <c r="W47" s="7" t="str">
        <f t="shared" ca="1" si="24"/>
        <v>MC</v>
      </c>
      <c r="X47" s="7">
        <f t="shared" ca="1" si="24"/>
        <v>450</v>
      </c>
      <c r="Y47" s="7" t="str">
        <f t="shared" ca="1" si="24"/>
        <v>MC</v>
      </c>
      <c r="Z47" s="7" t="str">
        <f t="shared" ca="1" si="24"/>
        <v>MC</v>
      </c>
      <c r="AA47" s="7" t="str">
        <f t="shared" ca="1" si="25"/>
        <v>MC</v>
      </c>
      <c r="AB47" s="7">
        <f t="shared" ca="1" si="25"/>
        <v>6500</v>
      </c>
      <c r="AC47" s="7" t="str">
        <f t="shared" ca="1" si="25"/>
        <v>MC</v>
      </c>
      <c r="AD47" s="7" t="str">
        <f t="shared" ca="1" si="25"/>
        <v>MC</v>
      </c>
      <c r="AE47" s="7" t="str">
        <f t="shared" ca="1" si="25"/>
        <v>MC</v>
      </c>
      <c r="AF47" s="7" t="str">
        <f t="shared" ca="1" si="25"/>
        <v>MC</v>
      </c>
      <c r="AG47" s="7" t="str">
        <f t="shared" ca="1" si="25"/>
        <v>MC</v>
      </c>
      <c r="AH47" s="7" t="str">
        <f t="shared" ca="1" si="25"/>
        <v>MC</v>
      </c>
      <c r="AI47" s="7" t="str">
        <f t="shared" ca="1" si="25"/>
        <v>MC</v>
      </c>
    </row>
    <row r="48" spans="1:35" x14ac:dyDescent="0.35">
      <c r="A48" s="4" t="str">
        <f t="shared" si="26"/>
        <v>boucle_du_mouhoun</v>
      </c>
      <c r="B48" s="4" t="str">
        <f t="shared" si="26"/>
        <v>marché_tougan</v>
      </c>
      <c r="C48" s="10" t="str">
        <f t="shared" si="21"/>
        <v>BNA_déc23!</v>
      </c>
      <c r="D48" s="4" t="str">
        <f t="shared" si="3"/>
        <v>marché_touganBNA_déc23!</v>
      </c>
      <c r="E48" s="10">
        <f t="shared" si="27"/>
        <v>45261</v>
      </c>
      <c r="G48" s="7" t="str">
        <f ca="1">IFERROR(VLOOKUP($B48,INDIRECT($C48&amp;$A$1),MATCH(G$4,INDIRECT($C48&amp;"$B$7:$BZ$7"),0),FALSE),"")</f>
        <v>MC</v>
      </c>
      <c r="H48" s="7">
        <f t="shared" ca="1" si="23"/>
        <v>3000</v>
      </c>
      <c r="I48" s="7">
        <f t="shared" ca="1" si="23"/>
        <v>3700</v>
      </c>
      <c r="J48" s="7" t="str">
        <f t="shared" ca="1" si="23"/>
        <v>MC</v>
      </c>
      <c r="K48" s="7" t="str">
        <f t="shared" ca="1" si="23"/>
        <v>MC</v>
      </c>
      <c r="L48" s="7">
        <f t="shared" ca="1" si="23"/>
        <v>6100</v>
      </c>
      <c r="M48" s="7">
        <f t="shared" ca="1" si="23"/>
        <v>24250</v>
      </c>
      <c r="N48" s="7" t="str">
        <f t="shared" ca="1" si="23"/>
        <v>MC</v>
      </c>
      <c r="O48" s="7">
        <f t="shared" ca="1" si="23"/>
        <v>4800</v>
      </c>
      <c r="P48" s="7">
        <f t="shared" ca="1" si="23"/>
        <v>10000</v>
      </c>
      <c r="Q48" s="7">
        <f t="shared" ca="1" si="24"/>
        <v>200</v>
      </c>
      <c r="R48" s="7" t="str">
        <f t="shared" ca="1" si="24"/>
        <v>MC</v>
      </c>
      <c r="S48" s="7" t="str">
        <f t="shared" ca="1" si="24"/>
        <v>MC</v>
      </c>
      <c r="T48" s="7" t="str">
        <f t="shared" ca="1" si="24"/>
        <v>MC</v>
      </c>
      <c r="U48" s="7">
        <f t="shared" ca="1" si="24"/>
        <v>4700</v>
      </c>
      <c r="V48" s="7" t="str">
        <f t="shared" ca="1" si="24"/>
        <v>MC</v>
      </c>
      <c r="W48" s="7" t="str">
        <f t="shared" ca="1" si="24"/>
        <v>MC</v>
      </c>
      <c r="X48" s="7">
        <f t="shared" ca="1" si="24"/>
        <v>450</v>
      </c>
      <c r="Y48" s="7" t="str">
        <f t="shared" ca="1" si="24"/>
        <v>MC</v>
      </c>
      <c r="Z48" s="7" t="str">
        <f t="shared" ca="1" si="24"/>
        <v>MC</v>
      </c>
      <c r="AA48" s="7" t="str">
        <f t="shared" ca="1" si="25"/>
        <v>MC</v>
      </c>
      <c r="AB48" s="7">
        <f t="shared" ca="1" si="25"/>
        <v>6500</v>
      </c>
      <c r="AC48" s="7" t="str">
        <f t="shared" ca="1" si="25"/>
        <v>MC</v>
      </c>
      <c r="AD48" s="7" t="str">
        <f t="shared" ca="1" si="25"/>
        <v>MC</v>
      </c>
      <c r="AE48" s="7" t="str">
        <f t="shared" ca="1" si="25"/>
        <v>MC</v>
      </c>
      <c r="AF48" s="7" t="str">
        <f t="shared" ca="1" si="25"/>
        <v>MC</v>
      </c>
      <c r="AG48" s="7" t="str">
        <f t="shared" ca="1" si="25"/>
        <v>MC</v>
      </c>
      <c r="AH48" s="7" t="str">
        <f t="shared" ca="1" si="25"/>
        <v>MC</v>
      </c>
      <c r="AI48" s="7" t="str">
        <f t="shared" ca="1" si="25"/>
        <v>MC</v>
      </c>
    </row>
    <row r="49" spans="1:35" x14ac:dyDescent="0.35">
      <c r="A49" s="4" t="str">
        <f t="shared" ref="A49:B49" si="28">A48</f>
        <v>boucle_du_mouhoun</v>
      </c>
      <c r="B49" s="4" t="str">
        <f t="shared" si="28"/>
        <v>marché_tougan</v>
      </c>
      <c r="C49" s="10" t="str">
        <f t="shared" ref="C49:C60" si="29">C21</f>
        <v>BNA_janv24!</v>
      </c>
      <c r="D49" s="4" t="str">
        <f t="shared" ref="D49:D60" si="30">_xlfn.CONCAT(B49:C49)</f>
        <v>marché_touganBNA_janv24!</v>
      </c>
      <c r="E49" s="10">
        <f t="shared" si="27"/>
        <v>45292</v>
      </c>
      <c r="G49" s="7">
        <f t="shared" ref="G49:V60" ca="1" si="31">IFERROR(VLOOKUP($B49,INDIRECT($C49&amp;$A$1),MATCH(G$4,INDIRECT($C49&amp;"$B$7:$BZ$7"),0),FALSE),"")</f>
        <v>1850</v>
      </c>
      <c r="H49" s="7" t="str">
        <f t="shared" ca="1" si="23"/>
        <v>MC</v>
      </c>
      <c r="I49" s="7" t="str">
        <f t="shared" ca="1" si="23"/>
        <v>MC</v>
      </c>
      <c r="J49" s="7">
        <f t="shared" ca="1" si="23"/>
        <v>450</v>
      </c>
      <c r="K49" s="7">
        <f t="shared" ca="1" si="23"/>
        <v>300</v>
      </c>
      <c r="L49" s="7">
        <f t="shared" ca="1" si="23"/>
        <v>6000</v>
      </c>
      <c r="M49" s="7">
        <f t="shared" ca="1" si="23"/>
        <v>25800</v>
      </c>
      <c r="N49" s="7">
        <f t="shared" ca="1" si="23"/>
        <v>750</v>
      </c>
      <c r="O49" s="7">
        <f t="shared" ca="1" si="23"/>
        <v>4800</v>
      </c>
      <c r="P49" s="7">
        <f t="shared" ca="1" si="23"/>
        <v>8500</v>
      </c>
      <c r="Q49" s="7" t="str">
        <f t="shared" ca="1" si="24"/>
        <v>MC</v>
      </c>
      <c r="R49" s="7" t="str">
        <f t="shared" ca="1" si="24"/>
        <v>MC</v>
      </c>
      <c r="S49" s="7">
        <f t="shared" ca="1" si="24"/>
        <v>25000</v>
      </c>
      <c r="T49" s="7">
        <f t="shared" ca="1" si="24"/>
        <v>35000</v>
      </c>
      <c r="U49" s="7">
        <f t="shared" ca="1" si="24"/>
        <v>5000</v>
      </c>
      <c r="V49" s="7" t="str">
        <f t="shared" ca="1" si="24"/>
        <v>MC</v>
      </c>
      <c r="W49" s="7" t="str">
        <f t="shared" ca="1" si="24"/>
        <v>MC</v>
      </c>
      <c r="X49" s="7">
        <f t="shared" ca="1" si="24"/>
        <v>300</v>
      </c>
      <c r="Y49" s="7" t="str">
        <f t="shared" ca="1" si="24"/>
        <v>MC</v>
      </c>
      <c r="Z49" s="7" t="str">
        <f t="shared" ca="1" si="24"/>
        <v>MC</v>
      </c>
      <c r="AA49" s="7" t="str">
        <f t="shared" ca="1" si="25"/>
        <v>MC</v>
      </c>
      <c r="AB49" s="7">
        <f t="shared" ca="1" si="25"/>
        <v>6000</v>
      </c>
      <c r="AC49" s="7">
        <f t="shared" ca="1" si="25"/>
        <v>3500</v>
      </c>
      <c r="AD49" s="7">
        <f t="shared" ca="1" si="25"/>
        <v>2250</v>
      </c>
      <c r="AE49" s="7" t="str">
        <f t="shared" ca="1" si="25"/>
        <v>MC</v>
      </c>
      <c r="AF49" s="7">
        <f t="shared" ca="1" si="25"/>
        <v>1000</v>
      </c>
      <c r="AG49" s="7" t="str">
        <f t="shared" ca="1" si="25"/>
        <v>MC</v>
      </c>
      <c r="AH49" s="7">
        <f t="shared" ca="1" si="25"/>
        <v>300</v>
      </c>
      <c r="AI49" s="7" t="str">
        <f t="shared" ca="1" si="25"/>
        <v>MC</v>
      </c>
    </row>
    <row r="50" spans="1:35" x14ac:dyDescent="0.35">
      <c r="A50" s="4" t="str">
        <f t="shared" ref="A50:B50" si="32">A49</f>
        <v>boucle_du_mouhoun</v>
      </c>
      <c r="B50" s="4" t="str">
        <f t="shared" si="32"/>
        <v>marché_tougan</v>
      </c>
      <c r="C50" s="10" t="str">
        <f t="shared" si="29"/>
        <v>BNA_févr24!</v>
      </c>
      <c r="D50" s="4" t="str">
        <f t="shared" si="30"/>
        <v>marché_touganBNA_févr24!</v>
      </c>
      <c r="E50" s="10">
        <f t="shared" si="27"/>
        <v>45323</v>
      </c>
      <c r="G50" s="7">
        <f t="shared" ca="1" si="31"/>
        <v>1850</v>
      </c>
      <c r="H50" s="7" t="str">
        <f t="shared" ca="1" si="23"/>
        <v>MC</v>
      </c>
      <c r="I50" s="7" t="str">
        <f t="shared" ca="1" si="23"/>
        <v>MC</v>
      </c>
      <c r="J50" s="7">
        <f t="shared" ca="1" si="23"/>
        <v>450</v>
      </c>
      <c r="K50" s="7">
        <f t="shared" ca="1" si="23"/>
        <v>300</v>
      </c>
      <c r="L50" s="7">
        <f t="shared" ca="1" si="23"/>
        <v>6000</v>
      </c>
      <c r="M50" s="7">
        <f t="shared" ca="1" si="23"/>
        <v>25800</v>
      </c>
      <c r="N50" s="7">
        <f t="shared" ca="1" si="23"/>
        <v>750</v>
      </c>
      <c r="O50" s="7">
        <f t="shared" ca="1" si="23"/>
        <v>4800</v>
      </c>
      <c r="P50" s="7">
        <f t="shared" ca="1" si="23"/>
        <v>8500</v>
      </c>
      <c r="Q50" s="7" t="str">
        <f t="shared" ca="1" si="24"/>
        <v>MC</v>
      </c>
      <c r="R50" s="7" t="str">
        <f t="shared" ca="1" si="24"/>
        <v>MC</v>
      </c>
      <c r="S50" s="7">
        <f t="shared" ca="1" si="24"/>
        <v>25000</v>
      </c>
      <c r="T50" s="7">
        <f t="shared" ca="1" si="24"/>
        <v>35000</v>
      </c>
      <c r="U50" s="7">
        <f t="shared" ca="1" si="24"/>
        <v>5000</v>
      </c>
      <c r="V50" s="7" t="str">
        <f t="shared" ca="1" si="24"/>
        <v>MC</v>
      </c>
      <c r="W50" s="7" t="str">
        <f t="shared" ca="1" si="24"/>
        <v>MC</v>
      </c>
      <c r="X50" s="7">
        <f t="shared" ca="1" si="24"/>
        <v>300</v>
      </c>
      <c r="Y50" s="7" t="str">
        <f t="shared" ca="1" si="24"/>
        <v>MC</v>
      </c>
      <c r="Z50" s="7" t="str">
        <f t="shared" ca="1" si="24"/>
        <v>MC</v>
      </c>
      <c r="AA50" s="7" t="str">
        <f t="shared" ca="1" si="25"/>
        <v>MC</v>
      </c>
      <c r="AB50" s="7">
        <f t="shared" ca="1" si="25"/>
        <v>6000</v>
      </c>
      <c r="AC50" s="7">
        <f t="shared" ca="1" si="25"/>
        <v>3500</v>
      </c>
      <c r="AD50" s="7">
        <f t="shared" ca="1" si="25"/>
        <v>2250</v>
      </c>
      <c r="AE50" s="7" t="str">
        <f t="shared" ca="1" si="25"/>
        <v>MC</v>
      </c>
      <c r="AF50" s="7">
        <f t="shared" ca="1" si="25"/>
        <v>1000</v>
      </c>
      <c r="AG50" s="7" t="str">
        <f t="shared" ca="1" si="25"/>
        <v>MC</v>
      </c>
      <c r="AH50" s="7">
        <f t="shared" ca="1" si="25"/>
        <v>300</v>
      </c>
      <c r="AI50" s="7" t="str">
        <f t="shared" ca="1" si="25"/>
        <v>MC</v>
      </c>
    </row>
    <row r="51" spans="1:35" x14ac:dyDescent="0.35">
      <c r="A51" s="4" t="str">
        <f t="shared" ref="A51:B51" si="33">A50</f>
        <v>boucle_du_mouhoun</v>
      </c>
      <c r="B51" s="4" t="str">
        <f t="shared" si="33"/>
        <v>marché_tougan</v>
      </c>
      <c r="C51" s="10" t="str">
        <f>C23</f>
        <v>BNA_mars24!</v>
      </c>
      <c r="D51" s="4" t="str">
        <f t="shared" si="30"/>
        <v>marché_touganBNA_mars24!</v>
      </c>
      <c r="E51" s="10">
        <f t="shared" si="27"/>
        <v>45352</v>
      </c>
      <c r="G51" s="7">
        <f t="shared" ca="1" si="31"/>
        <v>1850</v>
      </c>
      <c r="H51" s="7">
        <f t="shared" ca="1" si="31"/>
        <v>3000</v>
      </c>
      <c r="I51" s="7" t="str">
        <f t="shared" ca="1" si="31"/>
        <v>MC</v>
      </c>
      <c r="J51" s="7" t="str">
        <f t="shared" ca="1" si="31"/>
        <v>MC</v>
      </c>
      <c r="K51" s="7" t="str">
        <f t="shared" ca="1" si="31"/>
        <v>MC</v>
      </c>
      <c r="L51" s="7">
        <f t="shared" ca="1" si="31"/>
        <v>5500</v>
      </c>
      <c r="M51" s="7">
        <f t="shared" ca="1" si="31"/>
        <v>29000</v>
      </c>
      <c r="N51" s="7">
        <f t="shared" ca="1" si="31"/>
        <v>700</v>
      </c>
      <c r="O51" s="7">
        <f t="shared" ca="1" si="31"/>
        <v>4500</v>
      </c>
      <c r="P51" s="7">
        <f t="shared" ca="1" si="31"/>
        <v>8000</v>
      </c>
      <c r="Q51" s="7">
        <f t="shared" ca="1" si="31"/>
        <v>100</v>
      </c>
      <c r="R51" s="7" t="str">
        <f t="shared" ca="1" si="31"/>
        <v>MC</v>
      </c>
      <c r="S51" s="7">
        <f t="shared" ca="1" si="31"/>
        <v>28500</v>
      </c>
      <c r="T51" s="7">
        <f t="shared" ca="1" si="31"/>
        <v>35700</v>
      </c>
      <c r="U51" s="7" t="str">
        <f t="shared" ca="1" si="31"/>
        <v>MC</v>
      </c>
      <c r="V51" s="7" t="str">
        <f t="shared" ca="1" si="31"/>
        <v>MC</v>
      </c>
      <c r="W51" s="7" t="str">
        <f t="shared" ref="W51:AI60" ca="1" si="34">IFERROR(VLOOKUP($B51,INDIRECT($C51&amp;$A$1),MATCH(W$4,INDIRECT($C51&amp;"$B$7:$BZ$7"),0),FALSE),"")</f>
        <v>MC</v>
      </c>
      <c r="X51" s="7">
        <f t="shared" ca="1" si="34"/>
        <v>325</v>
      </c>
      <c r="Y51" s="7" t="str">
        <f t="shared" ca="1" si="34"/>
        <v>MC</v>
      </c>
      <c r="Z51" s="7" t="str">
        <f t="shared" ca="1" si="34"/>
        <v>MC</v>
      </c>
      <c r="AA51" s="7" t="str">
        <f t="shared" ca="1" si="34"/>
        <v>MC</v>
      </c>
      <c r="AB51" s="7">
        <f t="shared" ca="1" si="34"/>
        <v>6000</v>
      </c>
      <c r="AC51" s="7">
        <f t="shared" ca="1" si="34"/>
        <v>3500</v>
      </c>
      <c r="AD51" s="7">
        <f t="shared" ca="1" si="34"/>
        <v>2500</v>
      </c>
      <c r="AE51" s="7" t="str">
        <f t="shared" ca="1" si="34"/>
        <v>MC</v>
      </c>
      <c r="AF51" s="7">
        <f t="shared" ca="1" si="34"/>
        <v>1000</v>
      </c>
      <c r="AG51" s="7" t="str">
        <f t="shared" ca="1" si="34"/>
        <v>MC</v>
      </c>
      <c r="AH51" s="7">
        <f t="shared" ca="1" si="34"/>
        <v>300</v>
      </c>
      <c r="AI51" s="7">
        <f t="shared" ca="1" si="34"/>
        <v>500</v>
      </c>
    </row>
    <row r="52" spans="1:35" x14ac:dyDescent="0.35">
      <c r="A52" s="4" t="str">
        <f t="shared" ref="A52:B52" si="35">A51</f>
        <v>boucle_du_mouhoun</v>
      </c>
      <c r="B52" s="4" t="str">
        <f t="shared" si="35"/>
        <v>marché_tougan</v>
      </c>
      <c r="C52" s="10" t="str">
        <f t="shared" si="29"/>
        <v>BNA_avr24!</v>
      </c>
      <c r="D52" s="4" t="str">
        <f t="shared" si="30"/>
        <v>marché_touganBNA_avr24!</v>
      </c>
      <c r="E52" s="10">
        <f t="shared" si="27"/>
        <v>45383</v>
      </c>
      <c r="G52" s="7" t="str">
        <f t="shared" ca="1" si="31"/>
        <v/>
      </c>
      <c r="H52" s="7" t="str">
        <f t="shared" ca="1" si="31"/>
        <v/>
      </c>
      <c r="I52" s="7" t="str">
        <f t="shared" ca="1" si="31"/>
        <v/>
      </c>
      <c r="J52" s="7" t="str">
        <f t="shared" ca="1" si="31"/>
        <v/>
      </c>
      <c r="K52" s="7" t="str">
        <f t="shared" ca="1" si="31"/>
        <v/>
      </c>
      <c r="L52" s="7" t="str">
        <f t="shared" ca="1" si="31"/>
        <v/>
      </c>
      <c r="M52" s="7" t="str">
        <f t="shared" ca="1" si="31"/>
        <v/>
      </c>
      <c r="N52" s="7" t="str">
        <f t="shared" ca="1" si="31"/>
        <v/>
      </c>
      <c r="O52" s="7" t="str">
        <f t="shared" ca="1" si="31"/>
        <v/>
      </c>
      <c r="P52" s="7" t="str">
        <f t="shared" ca="1" si="31"/>
        <v/>
      </c>
      <c r="Q52" s="7" t="str">
        <f t="shared" ca="1" si="31"/>
        <v/>
      </c>
      <c r="R52" s="7" t="str">
        <f t="shared" ca="1" si="31"/>
        <v/>
      </c>
      <c r="S52" s="7" t="str">
        <f t="shared" ca="1" si="31"/>
        <v/>
      </c>
      <c r="T52" s="7" t="str">
        <f t="shared" ca="1" si="31"/>
        <v/>
      </c>
      <c r="U52" s="7" t="str">
        <f t="shared" ca="1" si="31"/>
        <v/>
      </c>
      <c r="V52" s="7" t="str">
        <f t="shared" ca="1" si="31"/>
        <v/>
      </c>
      <c r="W52" s="7" t="str">
        <f t="shared" ca="1" si="34"/>
        <v/>
      </c>
      <c r="X52" s="7" t="str">
        <f t="shared" ca="1" si="34"/>
        <v/>
      </c>
      <c r="Y52" s="7" t="str">
        <f t="shared" ca="1" si="34"/>
        <v/>
      </c>
      <c r="Z52" s="7" t="str">
        <f t="shared" ca="1" si="34"/>
        <v/>
      </c>
      <c r="AA52" s="7" t="str">
        <f t="shared" ca="1" si="34"/>
        <v/>
      </c>
      <c r="AB52" s="7" t="str">
        <f t="shared" ca="1" si="34"/>
        <v/>
      </c>
      <c r="AC52" s="7" t="str">
        <f t="shared" ca="1" si="34"/>
        <v/>
      </c>
      <c r="AD52" s="7" t="str">
        <f t="shared" ca="1" si="34"/>
        <v/>
      </c>
      <c r="AE52" s="7" t="str">
        <f t="shared" ca="1" si="34"/>
        <v/>
      </c>
      <c r="AF52" s="7" t="str">
        <f t="shared" ca="1" si="34"/>
        <v/>
      </c>
      <c r="AG52" s="7" t="str">
        <f t="shared" ca="1" si="34"/>
        <v/>
      </c>
      <c r="AH52" s="7" t="str">
        <f t="shared" ca="1" si="34"/>
        <v/>
      </c>
      <c r="AI52" s="7" t="str">
        <f t="shared" ca="1" si="34"/>
        <v/>
      </c>
    </row>
    <row r="53" spans="1:35" x14ac:dyDescent="0.35">
      <c r="A53" s="4" t="str">
        <f t="shared" ref="A53:B53" si="36">A52</f>
        <v>boucle_du_mouhoun</v>
      </c>
      <c r="B53" s="4" t="str">
        <f t="shared" si="36"/>
        <v>marché_tougan</v>
      </c>
      <c r="C53" s="10" t="str">
        <f t="shared" si="29"/>
        <v>BNA_mai24!</v>
      </c>
      <c r="D53" s="4" t="str">
        <f t="shared" si="30"/>
        <v>marché_touganBNA_mai24!</v>
      </c>
      <c r="E53" s="10">
        <f t="shared" si="27"/>
        <v>45413</v>
      </c>
      <c r="G53" s="7" t="str">
        <f t="shared" ca="1" si="31"/>
        <v/>
      </c>
      <c r="H53" s="7" t="str">
        <f t="shared" ca="1" si="31"/>
        <v/>
      </c>
      <c r="I53" s="7" t="str">
        <f t="shared" ca="1" si="31"/>
        <v/>
      </c>
      <c r="J53" s="7" t="str">
        <f t="shared" ca="1" si="31"/>
        <v/>
      </c>
      <c r="K53" s="7" t="str">
        <f t="shared" ca="1" si="31"/>
        <v/>
      </c>
      <c r="L53" s="7" t="str">
        <f t="shared" ca="1" si="31"/>
        <v/>
      </c>
      <c r="M53" s="7" t="str">
        <f t="shared" ca="1" si="31"/>
        <v/>
      </c>
      <c r="N53" s="7" t="str">
        <f t="shared" ca="1" si="31"/>
        <v/>
      </c>
      <c r="O53" s="7" t="str">
        <f t="shared" ca="1" si="31"/>
        <v/>
      </c>
      <c r="P53" s="7" t="str">
        <f t="shared" ca="1" si="31"/>
        <v/>
      </c>
      <c r="Q53" s="7" t="str">
        <f t="shared" ca="1" si="31"/>
        <v/>
      </c>
      <c r="R53" s="7" t="str">
        <f t="shared" ca="1" si="31"/>
        <v/>
      </c>
      <c r="S53" s="7" t="str">
        <f t="shared" ca="1" si="31"/>
        <v/>
      </c>
      <c r="T53" s="7" t="str">
        <f t="shared" ca="1" si="31"/>
        <v/>
      </c>
      <c r="U53" s="7" t="str">
        <f t="shared" ca="1" si="31"/>
        <v/>
      </c>
      <c r="V53" s="7" t="str">
        <f t="shared" ca="1" si="31"/>
        <v/>
      </c>
      <c r="W53" s="7" t="str">
        <f t="shared" ca="1" si="34"/>
        <v/>
      </c>
      <c r="X53" s="7" t="str">
        <f t="shared" ca="1" si="34"/>
        <v/>
      </c>
      <c r="Y53" s="7" t="str">
        <f t="shared" ca="1" si="34"/>
        <v/>
      </c>
      <c r="Z53" s="7" t="str">
        <f t="shared" ca="1" si="34"/>
        <v/>
      </c>
      <c r="AA53" s="7" t="str">
        <f t="shared" ca="1" si="34"/>
        <v/>
      </c>
      <c r="AB53" s="7" t="str">
        <f t="shared" ca="1" si="34"/>
        <v/>
      </c>
      <c r="AC53" s="7" t="str">
        <f t="shared" ca="1" si="34"/>
        <v/>
      </c>
      <c r="AD53" s="7" t="str">
        <f t="shared" ca="1" si="34"/>
        <v/>
      </c>
      <c r="AE53" s="7" t="str">
        <f t="shared" ca="1" si="34"/>
        <v/>
      </c>
      <c r="AF53" s="7" t="str">
        <f t="shared" ca="1" si="34"/>
        <v/>
      </c>
      <c r="AG53" s="7" t="str">
        <f t="shared" ca="1" si="34"/>
        <v/>
      </c>
      <c r="AH53" s="7" t="str">
        <f t="shared" ca="1" si="34"/>
        <v/>
      </c>
      <c r="AI53" s="7" t="str">
        <f t="shared" ca="1" si="34"/>
        <v/>
      </c>
    </row>
    <row r="54" spans="1:35" x14ac:dyDescent="0.35">
      <c r="A54" s="4" t="str">
        <f t="shared" ref="A54:B54" si="37">A53</f>
        <v>boucle_du_mouhoun</v>
      </c>
      <c r="B54" s="4" t="str">
        <f t="shared" si="37"/>
        <v>marché_tougan</v>
      </c>
      <c r="C54" s="10" t="str">
        <f t="shared" si="29"/>
        <v>BNA_juin24!</v>
      </c>
      <c r="D54" s="4" t="str">
        <f t="shared" si="30"/>
        <v>marché_touganBNA_juin24!</v>
      </c>
      <c r="E54" s="10">
        <f t="shared" si="27"/>
        <v>45444</v>
      </c>
      <c r="G54" s="7" t="str">
        <f t="shared" ca="1" si="31"/>
        <v/>
      </c>
      <c r="H54" s="7" t="str">
        <f t="shared" ca="1" si="31"/>
        <v/>
      </c>
      <c r="I54" s="7" t="str">
        <f t="shared" ca="1" si="31"/>
        <v/>
      </c>
      <c r="J54" s="7" t="str">
        <f t="shared" ca="1" si="31"/>
        <v/>
      </c>
      <c r="K54" s="7" t="str">
        <f t="shared" ca="1" si="31"/>
        <v/>
      </c>
      <c r="L54" s="7" t="str">
        <f t="shared" ca="1" si="31"/>
        <v/>
      </c>
      <c r="M54" s="7" t="str">
        <f t="shared" ca="1" si="31"/>
        <v/>
      </c>
      <c r="N54" s="7" t="str">
        <f t="shared" ca="1" si="31"/>
        <v/>
      </c>
      <c r="O54" s="7" t="str">
        <f t="shared" ca="1" si="31"/>
        <v/>
      </c>
      <c r="P54" s="7" t="str">
        <f t="shared" ca="1" si="31"/>
        <v/>
      </c>
      <c r="Q54" s="7" t="str">
        <f t="shared" ca="1" si="31"/>
        <v/>
      </c>
      <c r="R54" s="7" t="str">
        <f t="shared" ca="1" si="31"/>
        <v/>
      </c>
      <c r="S54" s="7" t="str">
        <f t="shared" ca="1" si="31"/>
        <v/>
      </c>
      <c r="T54" s="7" t="str">
        <f t="shared" ca="1" si="31"/>
        <v/>
      </c>
      <c r="U54" s="7" t="str">
        <f t="shared" ca="1" si="31"/>
        <v/>
      </c>
      <c r="V54" s="7" t="str">
        <f t="shared" ca="1" si="31"/>
        <v/>
      </c>
      <c r="W54" s="7" t="str">
        <f t="shared" ca="1" si="34"/>
        <v/>
      </c>
      <c r="X54" s="7" t="str">
        <f t="shared" ca="1" si="34"/>
        <v/>
      </c>
      <c r="Y54" s="7" t="str">
        <f t="shared" ca="1" si="34"/>
        <v/>
      </c>
      <c r="Z54" s="7" t="str">
        <f t="shared" ca="1" si="34"/>
        <v/>
      </c>
      <c r="AA54" s="7" t="str">
        <f t="shared" ca="1" si="34"/>
        <v/>
      </c>
      <c r="AB54" s="7" t="str">
        <f t="shared" ca="1" si="34"/>
        <v/>
      </c>
      <c r="AC54" s="7" t="str">
        <f t="shared" ca="1" si="34"/>
        <v/>
      </c>
      <c r="AD54" s="7" t="str">
        <f t="shared" ca="1" si="34"/>
        <v/>
      </c>
      <c r="AE54" s="7" t="str">
        <f t="shared" ca="1" si="34"/>
        <v/>
      </c>
      <c r="AF54" s="7" t="str">
        <f t="shared" ca="1" si="34"/>
        <v/>
      </c>
      <c r="AG54" s="7" t="str">
        <f t="shared" ca="1" si="34"/>
        <v/>
      </c>
      <c r="AH54" s="7" t="str">
        <f t="shared" ca="1" si="34"/>
        <v/>
      </c>
      <c r="AI54" s="7" t="str">
        <f t="shared" ca="1" si="34"/>
        <v/>
      </c>
    </row>
    <row r="55" spans="1:35" x14ac:dyDescent="0.35">
      <c r="A55" s="4" t="str">
        <f t="shared" ref="A55:B55" si="38">A54</f>
        <v>boucle_du_mouhoun</v>
      </c>
      <c r="B55" s="4" t="str">
        <f t="shared" si="38"/>
        <v>marché_tougan</v>
      </c>
      <c r="C55" s="10" t="str">
        <f t="shared" si="29"/>
        <v>BNA_juil24!</v>
      </c>
      <c r="D55" s="4" t="str">
        <f t="shared" si="30"/>
        <v>marché_touganBNA_juil24!</v>
      </c>
      <c r="E55" s="10">
        <f t="shared" si="27"/>
        <v>45474</v>
      </c>
      <c r="G55" s="7" t="str">
        <f t="shared" ca="1" si="31"/>
        <v/>
      </c>
      <c r="H55" s="7" t="str">
        <f t="shared" ca="1" si="31"/>
        <v/>
      </c>
      <c r="I55" s="7" t="str">
        <f t="shared" ca="1" si="31"/>
        <v/>
      </c>
      <c r="J55" s="7" t="str">
        <f t="shared" ca="1" si="31"/>
        <v/>
      </c>
      <c r="K55" s="7" t="str">
        <f t="shared" ca="1" si="31"/>
        <v/>
      </c>
      <c r="L55" s="7" t="str">
        <f t="shared" ca="1" si="31"/>
        <v/>
      </c>
      <c r="M55" s="7" t="str">
        <f t="shared" ca="1" si="31"/>
        <v/>
      </c>
      <c r="N55" s="7" t="str">
        <f t="shared" ca="1" si="31"/>
        <v/>
      </c>
      <c r="O55" s="7" t="str">
        <f t="shared" ca="1" si="31"/>
        <v/>
      </c>
      <c r="P55" s="7" t="str">
        <f t="shared" ca="1" si="31"/>
        <v/>
      </c>
      <c r="Q55" s="7" t="str">
        <f t="shared" ca="1" si="31"/>
        <v/>
      </c>
      <c r="R55" s="7" t="str">
        <f t="shared" ca="1" si="31"/>
        <v/>
      </c>
      <c r="S55" s="7" t="str">
        <f t="shared" ca="1" si="31"/>
        <v/>
      </c>
      <c r="T55" s="7" t="str">
        <f t="shared" ca="1" si="31"/>
        <v/>
      </c>
      <c r="U55" s="7" t="str">
        <f t="shared" ca="1" si="31"/>
        <v/>
      </c>
      <c r="V55" s="7" t="str">
        <f t="shared" ca="1" si="31"/>
        <v/>
      </c>
      <c r="W55" s="7" t="str">
        <f t="shared" ca="1" si="34"/>
        <v/>
      </c>
      <c r="X55" s="7" t="str">
        <f t="shared" ca="1" si="34"/>
        <v/>
      </c>
      <c r="Y55" s="7" t="str">
        <f t="shared" ca="1" si="34"/>
        <v/>
      </c>
      <c r="Z55" s="7" t="str">
        <f t="shared" ca="1" si="34"/>
        <v/>
      </c>
      <c r="AA55" s="7" t="str">
        <f t="shared" ca="1" si="34"/>
        <v/>
      </c>
      <c r="AB55" s="7" t="str">
        <f t="shared" ca="1" si="34"/>
        <v/>
      </c>
      <c r="AC55" s="7" t="str">
        <f t="shared" ca="1" si="34"/>
        <v/>
      </c>
      <c r="AD55" s="7" t="str">
        <f t="shared" ca="1" si="34"/>
        <v/>
      </c>
      <c r="AE55" s="7" t="str">
        <f t="shared" ca="1" si="34"/>
        <v/>
      </c>
      <c r="AF55" s="7" t="str">
        <f t="shared" ca="1" si="34"/>
        <v/>
      </c>
      <c r="AG55" s="7" t="str">
        <f t="shared" ca="1" si="34"/>
        <v/>
      </c>
      <c r="AH55" s="7" t="str">
        <f t="shared" ca="1" si="34"/>
        <v/>
      </c>
      <c r="AI55" s="7" t="str">
        <f t="shared" ca="1" si="34"/>
        <v/>
      </c>
    </row>
    <row r="56" spans="1:35" x14ac:dyDescent="0.35">
      <c r="A56" s="4" t="str">
        <f t="shared" ref="A56:B56" si="39">A55</f>
        <v>boucle_du_mouhoun</v>
      </c>
      <c r="B56" s="4" t="str">
        <f t="shared" si="39"/>
        <v>marché_tougan</v>
      </c>
      <c r="C56" s="10" t="str">
        <f t="shared" si="29"/>
        <v>BNA_aout24!</v>
      </c>
      <c r="D56" s="4" t="str">
        <f t="shared" si="30"/>
        <v>marché_touganBNA_aout24!</v>
      </c>
      <c r="E56" s="10">
        <f t="shared" si="27"/>
        <v>45505</v>
      </c>
      <c r="G56" s="7" t="str">
        <f t="shared" ca="1" si="31"/>
        <v/>
      </c>
      <c r="H56" s="7" t="str">
        <f t="shared" ca="1" si="31"/>
        <v/>
      </c>
      <c r="I56" s="7" t="str">
        <f t="shared" ca="1" si="31"/>
        <v/>
      </c>
      <c r="J56" s="7" t="str">
        <f t="shared" ca="1" si="31"/>
        <v/>
      </c>
      <c r="K56" s="7" t="str">
        <f t="shared" ca="1" si="31"/>
        <v/>
      </c>
      <c r="L56" s="7" t="str">
        <f t="shared" ca="1" si="31"/>
        <v/>
      </c>
      <c r="M56" s="7" t="str">
        <f t="shared" ca="1" si="31"/>
        <v/>
      </c>
      <c r="N56" s="7" t="str">
        <f t="shared" ca="1" si="31"/>
        <v/>
      </c>
      <c r="O56" s="7" t="str">
        <f t="shared" ca="1" si="31"/>
        <v/>
      </c>
      <c r="P56" s="7" t="str">
        <f t="shared" ca="1" si="31"/>
        <v/>
      </c>
      <c r="Q56" s="7" t="str">
        <f t="shared" ca="1" si="31"/>
        <v/>
      </c>
      <c r="R56" s="7" t="str">
        <f t="shared" ca="1" si="31"/>
        <v/>
      </c>
      <c r="S56" s="7" t="str">
        <f t="shared" ca="1" si="31"/>
        <v/>
      </c>
      <c r="T56" s="7" t="str">
        <f t="shared" ca="1" si="31"/>
        <v/>
      </c>
      <c r="U56" s="7" t="str">
        <f t="shared" ca="1" si="31"/>
        <v/>
      </c>
      <c r="V56" s="7" t="str">
        <f t="shared" ca="1" si="31"/>
        <v/>
      </c>
      <c r="W56" s="7" t="str">
        <f t="shared" ca="1" si="34"/>
        <v/>
      </c>
      <c r="X56" s="7" t="str">
        <f t="shared" ca="1" si="34"/>
        <v/>
      </c>
      <c r="Y56" s="7" t="str">
        <f t="shared" ca="1" si="34"/>
        <v/>
      </c>
      <c r="Z56" s="7" t="str">
        <f t="shared" ca="1" si="34"/>
        <v/>
      </c>
      <c r="AA56" s="7" t="str">
        <f t="shared" ca="1" si="34"/>
        <v/>
      </c>
      <c r="AB56" s="7" t="str">
        <f t="shared" ca="1" si="34"/>
        <v/>
      </c>
      <c r="AC56" s="7" t="str">
        <f t="shared" ca="1" si="34"/>
        <v/>
      </c>
      <c r="AD56" s="7" t="str">
        <f t="shared" ca="1" si="34"/>
        <v/>
      </c>
      <c r="AE56" s="7" t="str">
        <f t="shared" ca="1" si="34"/>
        <v/>
      </c>
      <c r="AF56" s="7" t="str">
        <f t="shared" ca="1" si="34"/>
        <v/>
      </c>
      <c r="AG56" s="7" t="str">
        <f t="shared" ca="1" si="34"/>
        <v/>
      </c>
      <c r="AH56" s="7" t="str">
        <f t="shared" ca="1" si="34"/>
        <v/>
      </c>
      <c r="AI56" s="7" t="str">
        <f t="shared" ca="1" si="34"/>
        <v/>
      </c>
    </row>
    <row r="57" spans="1:35" x14ac:dyDescent="0.35">
      <c r="A57" s="4" t="str">
        <f t="shared" ref="A57:B57" si="40">A56</f>
        <v>boucle_du_mouhoun</v>
      </c>
      <c r="B57" s="4" t="str">
        <f t="shared" si="40"/>
        <v>marché_tougan</v>
      </c>
      <c r="C57" s="10" t="str">
        <f t="shared" si="29"/>
        <v>BNA_sept24!</v>
      </c>
      <c r="D57" s="4" t="str">
        <f t="shared" si="30"/>
        <v>marché_touganBNA_sept24!</v>
      </c>
      <c r="E57" s="10">
        <f t="shared" si="27"/>
        <v>45536</v>
      </c>
      <c r="G57" s="7" t="str">
        <f t="shared" ca="1" si="31"/>
        <v/>
      </c>
      <c r="H57" s="7" t="str">
        <f t="shared" ca="1" si="31"/>
        <v/>
      </c>
      <c r="I57" s="7" t="str">
        <f t="shared" ca="1" si="31"/>
        <v/>
      </c>
      <c r="J57" s="7" t="str">
        <f t="shared" ca="1" si="31"/>
        <v/>
      </c>
      <c r="K57" s="7" t="str">
        <f t="shared" ca="1" si="31"/>
        <v/>
      </c>
      <c r="L57" s="7" t="str">
        <f t="shared" ca="1" si="31"/>
        <v/>
      </c>
      <c r="M57" s="7" t="str">
        <f t="shared" ca="1" si="31"/>
        <v/>
      </c>
      <c r="N57" s="7" t="str">
        <f t="shared" ca="1" si="31"/>
        <v/>
      </c>
      <c r="O57" s="7" t="str">
        <f t="shared" ca="1" si="31"/>
        <v/>
      </c>
      <c r="P57" s="7" t="str">
        <f t="shared" ca="1" si="31"/>
        <v/>
      </c>
      <c r="Q57" s="7" t="str">
        <f t="shared" ca="1" si="31"/>
        <v/>
      </c>
      <c r="R57" s="7" t="str">
        <f t="shared" ca="1" si="31"/>
        <v/>
      </c>
      <c r="S57" s="7" t="str">
        <f t="shared" ca="1" si="31"/>
        <v/>
      </c>
      <c r="T57" s="7" t="str">
        <f t="shared" ca="1" si="31"/>
        <v/>
      </c>
      <c r="U57" s="7" t="str">
        <f t="shared" ca="1" si="31"/>
        <v/>
      </c>
      <c r="V57" s="7" t="str">
        <f t="shared" ca="1" si="31"/>
        <v/>
      </c>
      <c r="W57" s="7" t="str">
        <f t="shared" ca="1" si="34"/>
        <v/>
      </c>
      <c r="X57" s="7" t="str">
        <f t="shared" ca="1" si="34"/>
        <v/>
      </c>
      <c r="Y57" s="7" t="str">
        <f t="shared" ca="1" si="34"/>
        <v/>
      </c>
      <c r="Z57" s="7" t="str">
        <f t="shared" ca="1" si="34"/>
        <v/>
      </c>
      <c r="AA57" s="7" t="str">
        <f t="shared" ca="1" si="34"/>
        <v/>
      </c>
      <c r="AB57" s="7" t="str">
        <f t="shared" ca="1" si="34"/>
        <v/>
      </c>
      <c r="AC57" s="7" t="str">
        <f t="shared" ca="1" si="34"/>
        <v/>
      </c>
      <c r="AD57" s="7" t="str">
        <f t="shared" ca="1" si="34"/>
        <v/>
      </c>
      <c r="AE57" s="7" t="str">
        <f t="shared" ca="1" si="34"/>
        <v/>
      </c>
      <c r="AF57" s="7" t="str">
        <f t="shared" ca="1" si="34"/>
        <v/>
      </c>
      <c r="AG57" s="7" t="str">
        <f t="shared" ca="1" si="34"/>
        <v/>
      </c>
      <c r="AH57" s="7" t="str">
        <f t="shared" ca="1" si="34"/>
        <v/>
      </c>
      <c r="AI57" s="7" t="str">
        <f t="shared" ca="1" si="34"/>
        <v/>
      </c>
    </row>
    <row r="58" spans="1:35" x14ac:dyDescent="0.35">
      <c r="A58" s="4" t="str">
        <f t="shared" ref="A58:B58" si="41">A57</f>
        <v>boucle_du_mouhoun</v>
      </c>
      <c r="B58" s="4" t="str">
        <f t="shared" si="41"/>
        <v>marché_tougan</v>
      </c>
      <c r="C58" s="10" t="str">
        <f t="shared" si="29"/>
        <v>BNA_oct24!</v>
      </c>
      <c r="D58" s="4" t="str">
        <f t="shared" si="30"/>
        <v>marché_touganBNA_oct24!</v>
      </c>
      <c r="E58" s="10">
        <f t="shared" si="27"/>
        <v>45566</v>
      </c>
      <c r="G58" s="7" t="str">
        <f t="shared" ca="1" si="31"/>
        <v/>
      </c>
      <c r="H58" s="7" t="str">
        <f t="shared" ca="1" si="31"/>
        <v/>
      </c>
      <c r="I58" s="7" t="str">
        <f t="shared" ca="1" si="31"/>
        <v/>
      </c>
      <c r="J58" s="7" t="str">
        <f t="shared" ca="1" si="31"/>
        <v/>
      </c>
      <c r="K58" s="7" t="str">
        <f t="shared" ca="1" si="31"/>
        <v/>
      </c>
      <c r="L58" s="7" t="str">
        <f t="shared" ca="1" si="31"/>
        <v/>
      </c>
      <c r="M58" s="7" t="str">
        <f t="shared" ca="1" si="31"/>
        <v/>
      </c>
      <c r="N58" s="7" t="str">
        <f t="shared" ca="1" si="31"/>
        <v/>
      </c>
      <c r="O58" s="7" t="str">
        <f t="shared" ca="1" si="31"/>
        <v/>
      </c>
      <c r="P58" s="7" t="str">
        <f t="shared" ca="1" si="31"/>
        <v/>
      </c>
      <c r="Q58" s="7" t="str">
        <f t="shared" ca="1" si="31"/>
        <v/>
      </c>
      <c r="R58" s="7" t="str">
        <f t="shared" ca="1" si="31"/>
        <v/>
      </c>
      <c r="S58" s="7" t="str">
        <f t="shared" ca="1" si="31"/>
        <v/>
      </c>
      <c r="T58" s="7" t="str">
        <f t="shared" ca="1" si="31"/>
        <v/>
      </c>
      <c r="U58" s="7" t="str">
        <f t="shared" ca="1" si="31"/>
        <v/>
      </c>
      <c r="V58" s="7" t="str">
        <f t="shared" ca="1" si="31"/>
        <v/>
      </c>
      <c r="W58" s="7" t="str">
        <f t="shared" ca="1" si="34"/>
        <v/>
      </c>
      <c r="X58" s="7" t="str">
        <f t="shared" ca="1" si="34"/>
        <v/>
      </c>
      <c r="Y58" s="7" t="str">
        <f t="shared" ca="1" si="34"/>
        <v/>
      </c>
      <c r="Z58" s="7" t="str">
        <f t="shared" ca="1" si="34"/>
        <v/>
      </c>
      <c r="AA58" s="7" t="str">
        <f t="shared" ca="1" si="34"/>
        <v/>
      </c>
      <c r="AB58" s="7" t="str">
        <f t="shared" ca="1" si="34"/>
        <v/>
      </c>
      <c r="AC58" s="7" t="str">
        <f t="shared" ca="1" si="34"/>
        <v/>
      </c>
      <c r="AD58" s="7" t="str">
        <f t="shared" ca="1" si="34"/>
        <v/>
      </c>
      <c r="AE58" s="7" t="str">
        <f t="shared" ca="1" si="34"/>
        <v/>
      </c>
      <c r="AF58" s="7" t="str">
        <f t="shared" ca="1" si="34"/>
        <v/>
      </c>
      <c r="AG58" s="7" t="str">
        <f t="shared" ca="1" si="34"/>
        <v/>
      </c>
      <c r="AH58" s="7" t="str">
        <f t="shared" ca="1" si="34"/>
        <v/>
      </c>
      <c r="AI58" s="7" t="str">
        <f t="shared" ca="1" si="34"/>
        <v/>
      </c>
    </row>
    <row r="59" spans="1:35" x14ac:dyDescent="0.35">
      <c r="A59" s="4" t="str">
        <f t="shared" ref="A59:B59" si="42">A58</f>
        <v>boucle_du_mouhoun</v>
      </c>
      <c r="B59" s="4" t="str">
        <f t="shared" si="42"/>
        <v>marché_tougan</v>
      </c>
      <c r="C59" s="10" t="str">
        <f t="shared" si="29"/>
        <v>BNA_nov24!</v>
      </c>
      <c r="D59" s="4" t="str">
        <f t="shared" si="30"/>
        <v>marché_touganBNA_nov24!</v>
      </c>
      <c r="E59" s="10">
        <f t="shared" si="27"/>
        <v>45597</v>
      </c>
      <c r="G59" s="7" t="str">
        <f t="shared" ca="1" si="31"/>
        <v/>
      </c>
      <c r="H59" s="7" t="str">
        <f t="shared" ca="1" si="31"/>
        <v/>
      </c>
      <c r="I59" s="7" t="str">
        <f t="shared" ca="1" si="31"/>
        <v/>
      </c>
      <c r="J59" s="7" t="str">
        <f t="shared" ca="1" si="31"/>
        <v/>
      </c>
      <c r="K59" s="7" t="str">
        <f t="shared" ca="1" si="31"/>
        <v/>
      </c>
      <c r="L59" s="7" t="str">
        <f t="shared" ca="1" si="31"/>
        <v/>
      </c>
      <c r="M59" s="7" t="str">
        <f t="shared" ca="1" si="31"/>
        <v/>
      </c>
      <c r="N59" s="7" t="str">
        <f t="shared" ca="1" si="31"/>
        <v/>
      </c>
      <c r="O59" s="7" t="str">
        <f t="shared" ca="1" si="31"/>
        <v/>
      </c>
      <c r="P59" s="7" t="str">
        <f t="shared" ca="1" si="31"/>
        <v/>
      </c>
      <c r="Q59" s="7" t="str">
        <f t="shared" ca="1" si="31"/>
        <v/>
      </c>
      <c r="R59" s="7" t="str">
        <f t="shared" ca="1" si="31"/>
        <v/>
      </c>
      <c r="S59" s="7" t="str">
        <f t="shared" ca="1" si="31"/>
        <v/>
      </c>
      <c r="T59" s="7" t="str">
        <f t="shared" ca="1" si="31"/>
        <v/>
      </c>
      <c r="U59" s="7" t="str">
        <f t="shared" ca="1" si="31"/>
        <v/>
      </c>
      <c r="V59" s="7" t="str">
        <f t="shared" ca="1" si="31"/>
        <v/>
      </c>
      <c r="W59" s="7" t="str">
        <f t="shared" ca="1" si="34"/>
        <v/>
      </c>
      <c r="X59" s="7" t="str">
        <f t="shared" ca="1" si="34"/>
        <v/>
      </c>
      <c r="Y59" s="7" t="str">
        <f t="shared" ca="1" si="34"/>
        <v/>
      </c>
      <c r="Z59" s="7" t="str">
        <f t="shared" ca="1" si="34"/>
        <v/>
      </c>
      <c r="AA59" s="7" t="str">
        <f t="shared" ca="1" si="34"/>
        <v/>
      </c>
      <c r="AB59" s="7" t="str">
        <f t="shared" ca="1" si="34"/>
        <v/>
      </c>
      <c r="AC59" s="7" t="str">
        <f t="shared" ca="1" si="34"/>
        <v/>
      </c>
      <c r="AD59" s="7" t="str">
        <f t="shared" ca="1" si="34"/>
        <v/>
      </c>
      <c r="AE59" s="7" t="str">
        <f t="shared" ca="1" si="34"/>
        <v/>
      </c>
      <c r="AF59" s="7" t="str">
        <f t="shared" ca="1" si="34"/>
        <v/>
      </c>
      <c r="AG59" s="7" t="str">
        <f t="shared" ca="1" si="34"/>
        <v/>
      </c>
      <c r="AH59" s="7" t="str">
        <f t="shared" ca="1" si="34"/>
        <v/>
      </c>
      <c r="AI59" s="7" t="str">
        <f t="shared" ca="1" si="34"/>
        <v/>
      </c>
    </row>
    <row r="60" spans="1:35" x14ac:dyDescent="0.35">
      <c r="A60" s="4" t="str">
        <f t="shared" ref="A60:B60" si="43">A59</f>
        <v>boucle_du_mouhoun</v>
      </c>
      <c r="B60" s="4" t="str">
        <f t="shared" si="43"/>
        <v>marché_tougan</v>
      </c>
      <c r="C60" s="10" t="str">
        <f t="shared" si="29"/>
        <v>BNA_déc24!</v>
      </c>
      <c r="D60" s="4" t="str">
        <f t="shared" si="30"/>
        <v>marché_touganBNA_déc24!</v>
      </c>
      <c r="E60" s="10">
        <f t="shared" si="27"/>
        <v>45627</v>
      </c>
      <c r="G60" s="7" t="str">
        <f t="shared" ca="1" si="31"/>
        <v/>
      </c>
      <c r="H60" s="7" t="str">
        <f t="shared" ca="1" si="31"/>
        <v/>
      </c>
      <c r="I60" s="7" t="str">
        <f t="shared" ca="1" si="31"/>
        <v/>
      </c>
      <c r="J60" s="7" t="str">
        <f t="shared" ca="1" si="31"/>
        <v/>
      </c>
      <c r="K60" s="7" t="str">
        <f t="shared" ca="1" si="31"/>
        <v/>
      </c>
      <c r="L60" s="7" t="str">
        <f t="shared" ca="1" si="31"/>
        <v/>
      </c>
      <c r="M60" s="7" t="str">
        <f t="shared" ca="1" si="31"/>
        <v/>
      </c>
      <c r="N60" s="7" t="str">
        <f t="shared" ca="1" si="31"/>
        <v/>
      </c>
      <c r="O60" s="7" t="str">
        <f t="shared" ca="1" si="31"/>
        <v/>
      </c>
      <c r="P60" s="7" t="str">
        <f t="shared" ca="1" si="31"/>
        <v/>
      </c>
      <c r="Q60" s="7" t="str">
        <f t="shared" ca="1" si="31"/>
        <v/>
      </c>
      <c r="R60" s="7" t="str">
        <f t="shared" ca="1" si="31"/>
        <v/>
      </c>
      <c r="S60" s="7" t="str">
        <f t="shared" ca="1" si="31"/>
        <v/>
      </c>
      <c r="T60" s="7" t="str">
        <f t="shared" ca="1" si="31"/>
        <v/>
      </c>
      <c r="U60" s="7" t="str">
        <f t="shared" ca="1" si="31"/>
        <v/>
      </c>
      <c r="V60" s="7" t="str">
        <f t="shared" ca="1" si="31"/>
        <v/>
      </c>
      <c r="W60" s="7" t="str">
        <f t="shared" ca="1" si="34"/>
        <v/>
      </c>
      <c r="X60" s="7" t="str">
        <f t="shared" ca="1" si="34"/>
        <v/>
      </c>
      <c r="Y60" s="7" t="str">
        <f t="shared" ca="1" si="34"/>
        <v/>
      </c>
      <c r="Z60" s="7" t="str">
        <f t="shared" ca="1" si="34"/>
        <v/>
      </c>
      <c r="AA60" s="7" t="str">
        <f t="shared" ca="1" si="34"/>
        <v/>
      </c>
      <c r="AB60" s="7" t="str">
        <f t="shared" ca="1" si="34"/>
        <v/>
      </c>
      <c r="AC60" s="7" t="str">
        <f t="shared" ca="1" si="34"/>
        <v/>
      </c>
      <c r="AD60" s="7" t="str">
        <f t="shared" ca="1" si="34"/>
        <v/>
      </c>
      <c r="AE60" s="7" t="str">
        <f t="shared" ca="1" si="34"/>
        <v/>
      </c>
      <c r="AF60" s="7" t="str">
        <f t="shared" ca="1" si="34"/>
        <v/>
      </c>
      <c r="AG60" s="7" t="str">
        <f t="shared" ca="1" si="34"/>
        <v/>
      </c>
      <c r="AH60" s="7" t="str">
        <f t="shared" ca="1" si="34"/>
        <v/>
      </c>
      <c r="AI60" s="7" t="str">
        <f t="shared" ca="1" si="34"/>
        <v/>
      </c>
    </row>
    <row r="61" spans="1:35" x14ac:dyDescent="0.35">
      <c r="C61" s="10"/>
      <c r="E61" s="10"/>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row>
    <row r="62" spans="1:35" x14ac:dyDescent="0.35">
      <c r="C62" s="10"/>
      <c r="E62" s="10"/>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row>
    <row r="63" spans="1:35" x14ac:dyDescent="0.35">
      <c r="C63" s="10"/>
      <c r="E63" s="10"/>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row>
    <row r="64" spans="1:35" x14ac:dyDescent="0.35">
      <c r="D64" s="4" t="str">
        <f t="shared" si="3"/>
        <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row>
    <row r="65" spans="1:35" x14ac:dyDescent="0.35">
      <c r="D65" s="4" t="str">
        <f t="shared" si="3"/>
        <v/>
      </c>
      <c r="E65" s="4" t="s">
        <v>72</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row>
    <row r="66" spans="1:35" x14ac:dyDescent="0.35">
      <c r="A66" s="4" t="s">
        <v>73</v>
      </c>
      <c r="B66" s="4" t="s">
        <v>74</v>
      </c>
      <c r="C66" s="10" t="str">
        <f t="shared" ref="C66:C79" si="44">C35</f>
        <v>BNA_nov22!</v>
      </c>
      <c r="D66" s="4" t="str">
        <f t="shared" si="3"/>
        <v>marche_barsaloghoBNA_nov22!</v>
      </c>
      <c r="E66" s="10">
        <f t="shared" ref="E66:E73" si="45">E35</f>
        <v>44866</v>
      </c>
      <c r="G66" s="7" t="str">
        <f ca="1">IFERROR(VLOOKUP($B66,INDIRECT($C66&amp;$A$1),MATCH(G$4,INDIRECT($C66&amp;"$B$7:$BZ$7"),0),FALSE),"")</f>
        <v>-</v>
      </c>
      <c r="H66" s="7" t="str">
        <f t="shared" ref="G66:P81" ca="1" si="46">IFERROR(VLOOKUP($B66,INDIRECT($C66&amp;$A$1),MATCH(H$4,INDIRECT($C66&amp;"$B$7:$BZ$7"),0),FALSE),"")</f>
        <v>-</v>
      </c>
      <c r="I66" s="7" t="str">
        <f t="shared" ca="1" si="46"/>
        <v>-</v>
      </c>
      <c r="J66" s="7" t="str">
        <f t="shared" ca="1" si="46"/>
        <v>-</v>
      </c>
      <c r="K66" s="7" t="str">
        <f t="shared" ca="1" si="46"/>
        <v>-</v>
      </c>
      <c r="L66" s="7" t="str">
        <f t="shared" ca="1" si="46"/>
        <v>-</v>
      </c>
      <c r="M66" s="7" t="str">
        <f t="shared" ca="1" si="46"/>
        <v>-</v>
      </c>
      <c r="N66" s="7" t="str">
        <f t="shared" ca="1" si="46"/>
        <v>-</v>
      </c>
      <c r="O66" s="7" t="str">
        <f t="shared" ca="1" si="46"/>
        <v>-</v>
      </c>
      <c r="P66" s="7" t="str">
        <f t="shared" ca="1" si="46"/>
        <v>-</v>
      </c>
      <c r="Q66" s="7" t="str">
        <f t="shared" ref="Q66:Z81" ca="1" si="47">IFERROR(VLOOKUP($B66,INDIRECT($C66&amp;$A$1),MATCH(Q$4,INDIRECT($C66&amp;"$B$7:$BZ$7"),0),FALSE),"")</f>
        <v>-</v>
      </c>
      <c r="R66" s="7" t="str">
        <f t="shared" ca="1" si="47"/>
        <v>-</v>
      </c>
      <c r="S66" s="7" t="str">
        <f t="shared" ca="1" si="47"/>
        <v>-</v>
      </c>
      <c r="T66" s="7" t="str">
        <f t="shared" ca="1" si="47"/>
        <v>-</v>
      </c>
      <c r="U66" s="7" t="str">
        <f t="shared" ca="1" si="47"/>
        <v>-</v>
      </c>
      <c r="V66" s="7" t="str">
        <f t="shared" ca="1" si="47"/>
        <v>-</v>
      </c>
      <c r="W66" s="7" t="str">
        <f t="shared" ca="1" si="47"/>
        <v>-</v>
      </c>
      <c r="X66" s="7" t="str">
        <f t="shared" ca="1" si="47"/>
        <v>-</v>
      </c>
      <c r="Y66" s="7" t="str">
        <f t="shared" ca="1" si="47"/>
        <v>-</v>
      </c>
      <c r="Z66" s="7" t="str">
        <f t="shared" ca="1" si="47"/>
        <v>-</v>
      </c>
      <c r="AA66" s="7" t="str">
        <f t="shared" ref="AA66:AI81" ca="1" si="48">IFERROR(VLOOKUP($B66,INDIRECT($C66&amp;$A$1),MATCH(AA$4,INDIRECT($C66&amp;"$B$7:$BZ$7"),0),FALSE),"")</f>
        <v>-</v>
      </c>
      <c r="AB66" s="7" t="str">
        <f t="shared" ca="1" si="48"/>
        <v>-</v>
      </c>
      <c r="AC66" s="7" t="str">
        <f t="shared" ca="1" si="48"/>
        <v>-</v>
      </c>
      <c r="AD66" s="7" t="str">
        <f t="shared" ca="1" si="48"/>
        <v>-</v>
      </c>
      <c r="AE66" s="7" t="str">
        <f t="shared" ca="1" si="48"/>
        <v>-</v>
      </c>
      <c r="AF66" s="7" t="str">
        <f t="shared" ca="1" si="48"/>
        <v>-</v>
      </c>
      <c r="AG66" s="7" t="str">
        <f t="shared" ca="1" si="48"/>
        <v>-</v>
      </c>
      <c r="AH66" s="7" t="str">
        <f t="shared" ca="1" si="48"/>
        <v>-</v>
      </c>
      <c r="AI66" s="7" t="str">
        <f t="shared" ca="1" si="48"/>
        <v>-</v>
      </c>
    </row>
    <row r="67" spans="1:35" x14ac:dyDescent="0.35">
      <c r="A67" s="4" t="s">
        <v>73</v>
      </c>
      <c r="B67" s="4" t="s">
        <v>74</v>
      </c>
      <c r="C67" s="10" t="str">
        <f t="shared" si="44"/>
        <v>BNA_dec22!</v>
      </c>
      <c r="D67" s="4" t="str">
        <f t="shared" si="3"/>
        <v>marche_barsaloghoBNA_dec22!</v>
      </c>
      <c r="E67" s="10">
        <f t="shared" si="45"/>
        <v>44896</v>
      </c>
      <c r="G67" s="7" t="str">
        <f t="shared" ca="1" si="46"/>
        <v>-</v>
      </c>
      <c r="H67" s="7" t="str">
        <f t="shared" ca="1" si="46"/>
        <v>-</v>
      </c>
      <c r="I67" s="7" t="str">
        <f t="shared" ca="1" si="46"/>
        <v>-</v>
      </c>
      <c r="J67" s="7" t="str">
        <f t="shared" ca="1" si="46"/>
        <v>-</v>
      </c>
      <c r="K67" s="7" t="str">
        <f t="shared" ca="1" si="46"/>
        <v>-</v>
      </c>
      <c r="L67" s="7" t="str">
        <f t="shared" ca="1" si="46"/>
        <v>-</v>
      </c>
      <c r="M67" s="7" t="str">
        <f t="shared" ca="1" si="46"/>
        <v>-</v>
      </c>
      <c r="N67" s="7" t="str">
        <f t="shared" ca="1" si="46"/>
        <v>-</v>
      </c>
      <c r="O67" s="7" t="str">
        <f t="shared" ca="1" si="46"/>
        <v>-</v>
      </c>
      <c r="P67" s="7" t="str">
        <f t="shared" ca="1" si="46"/>
        <v>-</v>
      </c>
      <c r="Q67" s="7" t="str">
        <f t="shared" ca="1" si="47"/>
        <v>-</v>
      </c>
      <c r="R67" s="7" t="str">
        <f t="shared" ca="1" si="47"/>
        <v>-</v>
      </c>
      <c r="S67" s="7" t="str">
        <f t="shared" ca="1" si="47"/>
        <v>-</v>
      </c>
      <c r="T67" s="7" t="str">
        <f t="shared" ca="1" si="47"/>
        <v>-</v>
      </c>
      <c r="U67" s="7" t="str">
        <f t="shared" ca="1" si="47"/>
        <v>-</v>
      </c>
      <c r="V67" s="7" t="str">
        <f t="shared" ca="1" si="47"/>
        <v>-</v>
      </c>
      <c r="W67" s="7" t="str">
        <f t="shared" ca="1" si="47"/>
        <v>-</v>
      </c>
      <c r="X67" s="7" t="str">
        <f t="shared" ca="1" si="47"/>
        <v>-</v>
      </c>
      <c r="Y67" s="7" t="str">
        <f t="shared" ca="1" si="47"/>
        <v>-</v>
      </c>
      <c r="Z67" s="7" t="str">
        <f t="shared" ca="1" si="47"/>
        <v>-</v>
      </c>
      <c r="AA67" s="7" t="str">
        <f t="shared" ca="1" si="48"/>
        <v>-</v>
      </c>
      <c r="AB67" s="7" t="str">
        <f t="shared" ca="1" si="48"/>
        <v>-</v>
      </c>
      <c r="AC67" s="7" t="str">
        <f t="shared" ca="1" si="48"/>
        <v>-</v>
      </c>
      <c r="AD67" s="7" t="str">
        <f t="shared" ca="1" si="48"/>
        <v>-</v>
      </c>
      <c r="AE67" s="7" t="str">
        <f t="shared" ca="1" si="48"/>
        <v>-</v>
      </c>
      <c r="AF67" s="7" t="str">
        <f t="shared" ca="1" si="48"/>
        <v>-</v>
      </c>
      <c r="AG67" s="7" t="str">
        <f t="shared" ca="1" si="48"/>
        <v>-</v>
      </c>
      <c r="AH67" s="7" t="str">
        <f t="shared" ca="1" si="48"/>
        <v>-</v>
      </c>
      <c r="AI67" s="7" t="str">
        <f t="shared" ca="1" si="48"/>
        <v>-</v>
      </c>
    </row>
    <row r="68" spans="1:35" x14ac:dyDescent="0.35">
      <c r="A68" s="4" t="s">
        <v>73</v>
      </c>
      <c r="B68" s="4" t="s">
        <v>74</v>
      </c>
      <c r="C68" s="10" t="str">
        <f t="shared" si="44"/>
        <v>BNA_jan23!</v>
      </c>
      <c r="D68" s="4" t="str">
        <f t="shared" si="3"/>
        <v>marche_barsaloghoBNA_jan23!</v>
      </c>
      <c r="E68" s="10">
        <f t="shared" si="45"/>
        <v>44927</v>
      </c>
      <c r="G68" s="7" t="str">
        <f t="shared" ca="1" si="46"/>
        <v>-</v>
      </c>
      <c r="H68" s="7" t="str">
        <f t="shared" ca="1" si="46"/>
        <v>-</v>
      </c>
      <c r="I68" s="7" t="str">
        <f t="shared" ca="1" si="46"/>
        <v>-</v>
      </c>
      <c r="J68" s="7" t="str">
        <f t="shared" ca="1" si="46"/>
        <v>-</v>
      </c>
      <c r="K68" s="7" t="str">
        <f t="shared" ca="1" si="46"/>
        <v>-</v>
      </c>
      <c r="L68" s="7" t="str">
        <f t="shared" ca="1" si="46"/>
        <v>-</v>
      </c>
      <c r="M68" s="7" t="str">
        <f t="shared" ca="1" si="46"/>
        <v>-</v>
      </c>
      <c r="N68" s="7" t="str">
        <f t="shared" ca="1" si="46"/>
        <v>-</v>
      </c>
      <c r="O68" s="7" t="str">
        <f t="shared" ca="1" si="46"/>
        <v>-</v>
      </c>
      <c r="P68" s="7" t="str">
        <f t="shared" ca="1" si="46"/>
        <v>-</v>
      </c>
      <c r="Q68" s="7" t="str">
        <f t="shared" ca="1" si="47"/>
        <v>-</v>
      </c>
      <c r="R68" s="7" t="str">
        <f t="shared" ca="1" si="47"/>
        <v>-</v>
      </c>
      <c r="S68" s="7" t="str">
        <f t="shared" ca="1" si="47"/>
        <v>-</v>
      </c>
      <c r="T68" s="7" t="str">
        <f t="shared" ca="1" si="47"/>
        <v>-</v>
      </c>
      <c r="U68" s="7" t="str">
        <f t="shared" ca="1" si="47"/>
        <v>-</v>
      </c>
      <c r="V68" s="7" t="str">
        <f t="shared" ca="1" si="47"/>
        <v>-</v>
      </c>
      <c r="W68" s="7" t="str">
        <f t="shared" ca="1" si="47"/>
        <v>-</v>
      </c>
      <c r="X68" s="7" t="str">
        <f t="shared" ca="1" si="47"/>
        <v>-</v>
      </c>
      <c r="Y68" s="7" t="str">
        <f t="shared" ca="1" si="47"/>
        <v>-</v>
      </c>
      <c r="Z68" s="7" t="str">
        <f t="shared" ca="1" si="47"/>
        <v>-</v>
      </c>
      <c r="AA68" s="7" t="str">
        <f t="shared" ca="1" si="48"/>
        <v>-</v>
      </c>
      <c r="AB68" s="7" t="str">
        <f t="shared" ca="1" si="48"/>
        <v>-</v>
      </c>
      <c r="AC68" s="7" t="str">
        <f t="shared" ca="1" si="48"/>
        <v>-</v>
      </c>
      <c r="AD68" s="7" t="str">
        <f t="shared" ca="1" si="48"/>
        <v>-</v>
      </c>
      <c r="AE68" s="7" t="str">
        <f t="shared" ca="1" si="48"/>
        <v>-</v>
      </c>
      <c r="AF68" s="7" t="str">
        <f t="shared" ca="1" si="48"/>
        <v>-</v>
      </c>
      <c r="AG68" s="7" t="str">
        <f t="shared" ca="1" si="48"/>
        <v>-</v>
      </c>
      <c r="AH68" s="7" t="str">
        <f t="shared" ca="1" si="48"/>
        <v>-</v>
      </c>
      <c r="AI68" s="7" t="str">
        <f t="shared" ca="1" si="48"/>
        <v>-</v>
      </c>
    </row>
    <row r="69" spans="1:35" x14ac:dyDescent="0.35">
      <c r="A69" s="4" t="s">
        <v>73</v>
      </c>
      <c r="B69" s="4" t="s">
        <v>74</v>
      </c>
      <c r="C69" s="10" t="str">
        <f t="shared" si="44"/>
        <v>BNA_fev23!</v>
      </c>
      <c r="D69" s="4" t="str">
        <f t="shared" si="3"/>
        <v>marche_barsaloghoBNA_fev23!</v>
      </c>
      <c r="E69" s="10">
        <f t="shared" si="45"/>
        <v>44958</v>
      </c>
      <c r="G69" s="7" t="str">
        <f t="shared" ca="1" si="46"/>
        <v>-</v>
      </c>
      <c r="H69" s="7" t="str">
        <f t="shared" ca="1" si="46"/>
        <v>-</v>
      </c>
      <c r="I69" s="7" t="str">
        <f t="shared" ca="1" si="46"/>
        <v>-</v>
      </c>
      <c r="J69" s="7" t="str">
        <f t="shared" ca="1" si="46"/>
        <v>-</v>
      </c>
      <c r="K69" s="7" t="str">
        <f t="shared" ca="1" si="46"/>
        <v>-</v>
      </c>
      <c r="L69" s="7" t="str">
        <f t="shared" ca="1" si="46"/>
        <v>-</v>
      </c>
      <c r="M69" s="7" t="str">
        <f t="shared" ca="1" si="46"/>
        <v>-</v>
      </c>
      <c r="N69" s="7" t="str">
        <f t="shared" ca="1" si="46"/>
        <v>-</v>
      </c>
      <c r="O69" s="7" t="str">
        <f t="shared" ca="1" si="46"/>
        <v>-</v>
      </c>
      <c r="P69" s="7" t="str">
        <f t="shared" ca="1" si="46"/>
        <v>-</v>
      </c>
      <c r="Q69" s="7" t="str">
        <f t="shared" ca="1" si="47"/>
        <v>-</v>
      </c>
      <c r="R69" s="7" t="str">
        <f t="shared" ca="1" si="47"/>
        <v>-</v>
      </c>
      <c r="S69" s="7" t="str">
        <f t="shared" ca="1" si="47"/>
        <v>-</v>
      </c>
      <c r="T69" s="7" t="str">
        <f t="shared" ca="1" si="47"/>
        <v>-</v>
      </c>
      <c r="U69" s="7" t="str">
        <f t="shared" ca="1" si="47"/>
        <v>-</v>
      </c>
      <c r="V69" s="7" t="str">
        <f t="shared" ca="1" si="47"/>
        <v>-</v>
      </c>
      <c r="W69" s="7" t="str">
        <f t="shared" ca="1" si="47"/>
        <v>-</v>
      </c>
      <c r="X69" s="7" t="str">
        <f t="shared" ca="1" si="47"/>
        <v>-</v>
      </c>
      <c r="Y69" s="7" t="str">
        <f t="shared" ca="1" si="47"/>
        <v>-</v>
      </c>
      <c r="Z69" s="7" t="str">
        <f t="shared" ca="1" si="47"/>
        <v>-</v>
      </c>
      <c r="AA69" s="7" t="str">
        <f t="shared" ca="1" si="48"/>
        <v>-</v>
      </c>
      <c r="AB69" s="7" t="str">
        <f t="shared" ca="1" si="48"/>
        <v>-</v>
      </c>
      <c r="AC69" s="7" t="str">
        <f t="shared" ca="1" si="48"/>
        <v>-</v>
      </c>
      <c r="AD69" s="7" t="str">
        <f t="shared" ca="1" si="48"/>
        <v>-</v>
      </c>
      <c r="AE69" s="7" t="str">
        <f t="shared" ca="1" si="48"/>
        <v>-</v>
      </c>
      <c r="AF69" s="7" t="str">
        <f t="shared" ca="1" si="48"/>
        <v>-</v>
      </c>
      <c r="AG69" s="7" t="str">
        <f t="shared" ca="1" si="48"/>
        <v>-</v>
      </c>
      <c r="AH69" s="7" t="str">
        <f t="shared" ca="1" si="48"/>
        <v>-</v>
      </c>
      <c r="AI69" s="7" t="str">
        <f t="shared" ca="1" si="48"/>
        <v>-</v>
      </c>
    </row>
    <row r="70" spans="1:35" x14ac:dyDescent="0.35">
      <c r="A70" s="4" t="s">
        <v>73</v>
      </c>
      <c r="B70" s="4" t="s">
        <v>74</v>
      </c>
      <c r="C70" s="10" t="str">
        <f t="shared" si="44"/>
        <v>BNA_mar23!</v>
      </c>
      <c r="D70" s="4" t="str">
        <f t="shared" si="3"/>
        <v>marche_barsaloghoBNA_mar23!</v>
      </c>
      <c r="E70" s="10">
        <f t="shared" si="45"/>
        <v>44986</v>
      </c>
      <c r="G70" s="7" t="str">
        <f t="shared" ca="1" si="46"/>
        <v>-</v>
      </c>
      <c r="H70" s="7" t="str">
        <f t="shared" ca="1" si="46"/>
        <v>-</v>
      </c>
      <c r="I70" s="7" t="str">
        <f t="shared" ca="1" si="46"/>
        <v>-</v>
      </c>
      <c r="J70" s="7" t="str">
        <f t="shared" ca="1" si="46"/>
        <v>-</v>
      </c>
      <c r="K70" s="7" t="str">
        <f t="shared" ca="1" si="46"/>
        <v>-</v>
      </c>
      <c r="L70" s="7" t="str">
        <f t="shared" ca="1" si="46"/>
        <v>-</v>
      </c>
      <c r="M70" s="7" t="str">
        <f t="shared" ca="1" si="46"/>
        <v>-</v>
      </c>
      <c r="N70" s="7" t="str">
        <f t="shared" ca="1" si="46"/>
        <v>-</v>
      </c>
      <c r="O70" s="7" t="str">
        <f t="shared" ca="1" si="46"/>
        <v>-</v>
      </c>
      <c r="P70" s="7" t="str">
        <f t="shared" ca="1" si="46"/>
        <v>-</v>
      </c>
      <c r="Q70" s="7" t="str">
        <f t="shared" ca="1" si="47"/>
        <v>-</v>
      </c>
      <c r="R70" s="7" t="str">
        <f t="shared" ca="1" si="47"/>
        <v>-</v>
      </c>
      <c r="S70" s="7" t="str">
        <f t="shared" ca="1" si="47"/>
        <v>-</v>
      </c>
      <c r="T70" s="7" t="str">
        <f t="shared" ca="1" si="47"/>
        <v>-</v>
      </c>
      <c r="U70" s="7" t="str">
        <f t="shared" ca="1" si="47"/>
        <v>-</v>
      </c>
      <c r="V70" s="7" t="str">
        <f t="shared" ca="1" si="47"/>
        <v>-</v>
      </c>
      <c r="W70" s="7" t="str">
        <f t="shared" ca="1" si="47"/>
        <v>-</v>
      </c>
      <c r="X70" s="7" t="str">
        <f t="shared" ca="1" si="47"/>
        <v>-</v>
      </c>
      <c r="Y70" s="7" t="str">
        <f t="shared" ca="1" si="47"/>
        <v>-</v>
      </c>
      <c r="Z70" s="7" t="str">
        <f t="shared" ca="1" si="47"/>
        <v>-</v>
      </c>
      <c r="AA70" s="7" t="str">
        <f t="shared" ca="1" si="48"/>
        <v>-</v>
      </c>
      <c r="AB70" s="7" t="str">
        <f t="shared" ca="1" si="48"/>
        <v>-</v>
      </c>
      <c r="AC70" s="7" t="str">
        <f t="shared" ca="1" si="48"/>
        <v>-</v>
      </c>
      <c r="AD70" s="7" t="str">
        <f t="shared" ca="1" si="48"/>
        <v>-</v>
      </c>
      <c r="AE70" s="7" t="str">
        <f t="shared" ca="1" si="48"/>
        <v>-</v>
      </c>
      <c r="AF70" s="7" t="str">
        <f t="shared" ca="1" si="48"/>
        <v>-</v>
      </c>
      <c r="AG70" s="7" t="str">
        <f t="shared" ca="1" si="48"/>
        <v>-</v>
      </c>
      <c r="AH70" s="7" t="str">
        <f t="shared" ca="1" si="48"/>
        <v>-</v>
      </c>
      <c r="AI70" s="7" t="str">
        <f t="shared" ca="1" si="48"/>
        <v>-</v>
      </c>
    </row>
    <row r="71" spans="1:35" x14ac:dyDescent="0.35">
      <c r="A71" s="4" t="s">
        <v>73</v>
      </c>
      <c r="B71" s="4" t="s">
        <v>74</v>
      </c>
      <c r="C71" s="10" t="str">
        <f t="shared" si="44"/>
        <v>BNA_avr23!</v>
      </c>
      <c r="D71" s="4" t="str">
        <f t="shared" si="3"/>
        <v>marche_barsaloghoBNA_avr23!</v>
      </c>
      <c r="E71" s="10">
        <f t="shared" si="45"/>
        <v>45017</v>
      </c>
      <c r="G71" s="7" t="str">
        <f t="shared" ca="1" si="46"/>
        <v>-</v>
      </c>
      <c r="H71" s="7" t="str">
        <f t="shared" ca="1" si="46"/>
        <v>-</v>
      </c>
      <c r="I71" s="7" t="str">
        <f t="shared" ca="1" si="46"/>
        <v>-</v>
      </c>
      <c r="J71" s="7" t="str">
        <f t="shared" ca="1" si="46"/>
        <v>-</v>
      </c>
      <c r="K71" s="7" t="str">
        <f t="shared" ca="1" si="46"/>
        <v>-</v>
      </c>
      <c r="L71" s="7" t="str">
        <f t="shared" ca="1" si="46"/>
        <v>-</v>
      </c>
      <c r="M71" s="7" t="str">
        <f t="shared" ca="1" si="46"/>
        <v>-</v>
      </c>
      <c r="N71" s="7" t="str">
        <f t="shared" ca="1" si="46"/>
        <v>-</v>
      </c>
      <c r="O71" s="7" t="str">
        <f t="shared" ca="1" si="46"/>
        <v>-</v>
      </c>
      <c r="P71" s="7" t="str">
        <f t="shared" ca="1" si="46"/>
        <v>-</v>
      </c>
      <c r="Q71" s="7" t="str">
        <f t="shared" ca="1" si="47"/>
        <v>-</v>
      </c>
      <c r="R71" s="7" t="str">
        <f t="shared" ca="1" si="47"/>
        <v>-</v>
      </c>
      <c r="S71" s="7" t="str">
        <f t="shared" ca="1" si="47"/>
        <v>-</v>
      </c>
      <c r="T71" s="7" t="str">
        <f t="shared" ca="1" si="47"/>
        <v>-</v>
      </c>
      <c r="U71" s="7" t="str">
        <f t="shared" ca="1" si="47"/>
        <v>-</v>
      </c>
      <c r="V71" s="7" t="str">
        <f t="shared" ca="1" si="47"/>
        <v>-</v>
      </c>
      <c r="W71" s="7" t="str">
        <f t="shared" ca="1" si="47"/>
        <v>-</v>
      </c>
      <c r="X71" s="7" t="str">
        <f t="shared" ca="1" si="47"/>
        <v>-</v>
      </c>
      <c r="Y71" s="7" t="str">
        <f t="shared" ca="1" si="47"/>
        <v>-</v>
      </c>
      <c r="Z71" s="7" t="str">
        <f t="shared" ca="1" si="47"/>
        <v>-</v>
      </c>
      <c r="AA71" s="7" t="str">
        <f t="shared" ca="1" si="48"/>
        <v>-</v>
      </c>
      <c r="AB71" s="7" t="str">
        <f t="shared" ca="1" si="48"/>
        <v>-</v>
      </c>
      <c r="AC71" s="7" t="str">
        <f t="shared" ca="1" si="48"/>
        <v>-</v>
      </c>
      <c r="AD71" s="7" t="str">
        <f t="shared" ca="1" si="48"/>
        <v>-</v>
      </c>
      <c r="AE71" s="7" t="str">
        <f t="shared" ca="1" si="48"/>
        <v>-</v>
      </c>
      <c r="AF71" s="7" t="str">
        <f t="shared" ca="1" si="48"/>
        <v>-</v>
      </c>
      <c r="AG71" s="7" t="str">
        <f t="shared" ca="1" si="48"/>
        <v>-</v>
      </c>
      <c r="AH71" s="7" t="str">
        <f t="shared" ca="1" si="48"/>
        <v>-</v>
      </c>
      <c r="AI71" s="7" t="str">
        <f t="shared" ca="1" si="48"/>
        <v>-</v>
      </c>
    </row>
    <row r="72" spans="1:35" x14ac:dyDescent="0.35">
      <c r="A72" s="4" t="s">
        <v>73</v>
      </c>
      <c r="B72" s="4" t="s">
        <v>74</v>
      </c>
      <c r="C72" s="10" t="str">
        <f t="shared" si="44"/>
        <v>BNA_mai23!</v>
      </c>
      <c r="D72" s="4" t="str">
        <f t="shared" si="3"/>
        <v>marche_barsaloghoBNA_mai23!</v>
      </c>
      <c r="E72" s="10">
        <f t="shared" si="45"/>
        <v>45047</v>
      </c>
      <c r="G72" s="7" t="str">
        <f t="shared" ca="1" si="46"/>
        <v>-</v>
      </c>
      <c r="H72" s="7" t="str">
        <f t="shared" ca="1" si="46"/>
        <v>-</v>
      </c>
      <c r="I72" s="7" t="str">
        <f t="shared" ca="1" si="46"/>
        <v>-</v>
      </c>
      <c r="J72" s="7" t="str">
        <f t="shared" ca="1" si="46"/>
        <v>-</v>
      </c>
      <c r="K72" s="7" t="str">
        <f t="shared" ca="1" si="46"/>
        <v>-</v>
      </c>
      <c r="L72" s="7" t="str">
        <f t="shared" ca="1" si="46"/>
        <v>-</v>
      </c>
      <c r="M72" s="7" t="str">
        <f t="shared" ca="1" si="46"/>
        <v>-</v>
      </c>
      <c r="N72" s="7" t="str">
        <f t="shared" ca="1" si="46"/>
        <v>-</v>
      </c>
      <c r="O72" s="7" t="str">
        <f t="shared" ca="1" si="46"/>
        <v>-</v>
      </c>
      <c r="P72" s="7" t="str">
        <f t="shared" ca="1" si="46"/>
        <v>-</v>
      </c>
      <c r="Q72" s="7" t="str">
        <f t="shared" ca="1" si="47"/>
        <v>-</v>
      </c>
      <c r="R72" s="7" t="str">
        <f t="shared" ca="1" si="47"/>
        <v>-</v>
      </c>
      <c r="S72" s="7" t="str">
        <f t="shared" ca="1" si="47"/>
        <v>-</v>
      </c>
      <c r="T72" s="7" t="str">
        <f t="shared" ca="1" si="47"/>
        <v>-</v>
      </c>
      <c r="U72" s="7" t="str">
        <f t="shared" ca="1" si="47"/>
        <v>-</v>
      </c>
      <c r="V72" s="7" t="str">
        <f t="shared" ca="1" si="47"/>
        <v>-</v>
      </c>
      <c r="W72" s="7" t="str">
        <f t="shared" ca="1" si="47"/>
        <v>-</v>
      </c>
      <c r="X72" s="7" t="str">
        <f t="shared" ca="1" si="47"/>
        <v>-</v>
      </c>
      <c r="Y72" s="7" t="str">
        <f t="shared" ca="1" si="47"/>
        <v>-</v>
      </c>
      <c r="Z72" s="7" t="str">
        <f t="shared" ca="1" si="47"/>
        <v>-</v>
      </c>
      <c r="AA72" s="7" t="str">
        <f t="shared" ca="1" si="48"/>
        <v>-</v>
      </c>
      <c r="AB72" s="7" t="str">
        <f t="shared" ca="1" si="48"/>
        <v>-</v>
      </c>
      <c r="AC72" s="7" t="str">
        <f t="shared" ca="1" si="48"/>
        <v>-</v>
      </c>
      <c r="AD72" s="7" t="str">
        <f t="shared" ca="1" si="48"/>
        <v>-</v>
      </c>
      <c r="AE72" s="7" t="str">
        <f t="shared" ca="1" si="48"/>
        <v>-</v>
      </c>
      <c r="AF72" s="7" t="str">
        <f t="shared" ca="1" si="48"/>
        <v>-</v>
      </c>
      <c r="AG72" s="7" t="str">
        <f t="shared" ca="1" si="48"/>
        <v>-</v>
      </c>
      <c r="AH72" s="7" t="str">
        <f t="shared" ca="1" si="48"/>
        <v>-</v>
      </c>
      <c r="AI72" s="7" t="str">
        <f t="shared" ca="1" si="48"/>
        <v>-</v>
      </c>
    </row>
    <row r="73" spans="1:35" x14ac:dyDescent="0.35">
      <c r="A73" s="4" t="s">
        <v>73</v>
      </c>
      <c r="B73" s="4" t="s">
        <v>74</v>
      </c>
      <c r="C73" s="10" t="str">
        <f t="shared" si="44"/>
        <v>BNA_juin23!</v>
      </c>
      <c r="D73" s="4" t="str">
        <f t="shared" si="3"/>
        <v>marche_barsaloghoBNA_juin23!</v>
      </c>
      <c r="E73" s="10">
        <f t="shared" si="45"/>
        <v>45078</v>
      </c>
      <c r="G73" s="7">
        <f t="shared" ca="1" si="46"/>
        <v>1150</v>
      </c>
      <c r="H73" s="7" t="str">
        <f t="shared" ca="1" si="46"/>
        <v>MC</v>
      </c>
      <c r="I73" s="7" t="str">
        <f t="shared" ca="1" si="46"/>
        <v>MC</v>
      </c>
      <c r="J73" s="7" t="str">
        <f t="shared" ca="1" si="46"/>
        <v>MC</v>
      </c>
      <c r="K73" s="7">
        <f t="shared" ca="1" si="46"/>
        <v>525</v>
      </c>
      <c r="L73" s="7">
        <f t="shared" ca="1" si="46"/>
        <v>5500</v>
      </c>
      <c r="M73" s="7">
        <f t="shared" ca="1" si="46"/>
        <v>16000</v>
      </c>
      <c r="N73" s="7">
        <f t="shared" ca="1" si="46"/>
        <v>1500</v>
      </c>
      <c r="O73" s="7">
        <f t="shared" ca="1" si="46"/>
        <v>2750</v>
      </c>
      <c r="P73" s="7" t="str">
        <f t="shared" ca="1" si="46"/>
        <v>MC</v>
      </c>
      <c r="Q73" s="7" t="str">
        <f t="shared" ca="1" si="47"/>
        <v>MC</v>
      </c>
      <c r="R73" s="7" t="str">
        <f t="shared" ca="1" si="47"/>
        <v>MC</v>
      </c>
      <c r="S73" s="7" t="str">
        <f t="shared" ca="1" si="47"/>
        <v>MC</v>
      </c>
      <c r="T73" s="7" t="str">
        <f t="shared" ca="1" si="47"/>
        <v>MC</v>
      </c>
      <c r="U73" s="7" t="str">
        <f t="shared" ca="1" si="47"/>
        <v>MC</v>
      </c>
      <c r="V73" s="7" t="str">
        <f t="shared" ca="1" si="47"/>
        <v>MC</v>
      </c>
      <c r="W73" s="7">
        <f t="shared" ca="1" si="47"/>
        <v>475</v>
      </c>
      <c r="X73" s="7" t="str">
        <f t="shared" ca="1" si="47"/>
        <v>MC</v>
      </c>
      <c r="Y73" s="7" t="str">
        <f t="shared" ca="1" si="47"/>
        <v>MC</v>
      </c>
      <c r="Z73" s="7" t="str">
        <f t="shared" ca="1" si="47"/>
        <v>MC</v>
      </c>
      <c r="AA73" s="7" t="str">
        <f t="shared" ca="1" si="48"/>
        <v>MC</v>
      </c>
      <c r="AB73" s="7" t="str">
        <f t="shared" ca="1" si="48"/>
        <v>MC</v>
      </c>
      <c r="AC73" s="7" t="str">
        <f t="shared" ca="1" si="48"/>
        <v>MC</v>
      </c>
      <c r="AD73" s="7" t="str">
        <f t="shared" ca="1" si="48"/>
        <v>MC</v>
      </c>
      <c r="AE73" s="7" t="str">
        <f t="shared" ca="1" si="48"/>
        <v>MC</v>
      </c>
      <c r="AF73" s="7">
        <f t="shared" ca="1" si="48"/>
        <v>1500</v>
      </c>
      <c r="AG73" s="7" t="str">
        <f t="shared" ca="1" si="48"/>
        <v>MC</v>
      </c>
      <c r="AH73" s="7" t="str">
        <f t="shared" ca="1" si="48"/>
        <v>MC</v>
      </c>
      <c r="AI73" s="7" t="str">
        <f t="shared" ca="1" si="48"/>
        <v>MC</v>
      </c>
    </row>
    <row r="74" spans="1:35" x14ac:dyDescent="0.35">
      <c r="A74" s="4" t="str">
        <f t="shared" ref="A74:B79" si="49">A73</f>
        <v>centre_nord</v>
      </c>
      <c r="B74" s="4" t="str">
        <f t="shared" si="49"/>
        <v>marche_barsalogho</v>
      </c>
      <c r="C74" s="10" t="str">
        <f t="shared" si="44"/>
        <v>BNA_juil23!</v>
      </c>
      <c r="D74" s="4" t="str">
        <f t="shared" si="3"/>
        <v>marche_barsaloghoBNA_juil23!</v>
      </c>
      <c r="E74" s="10">
        <f t="shared" ref="E74:E91" si="50">EDATE(E73,1)</f>
        <v>45108</v>
      </c>
      <c r="G74" s="7">
        <f t="shared" ca="1" si="46"/>
        <v>1000</v>
      </c>
      <c r="H74" s="7" t="str">
        <f t="shared" ca="1" si="46"/>
        <v>MC</v>
      </c>
      <c r="I74" s="7" t="str">
        <f t="shared" ca="1" si="46"/>
        <v>MC</v>
      </c>
      <c r="J74" s="7" t="str">
        <f t="shared" ca="1" si="46"/>
        <v>MC</v>
      </c>
      <c r="K74" s="7">
        <f t="shared" ca="1" si="46"/>
        <v>525</v>
      </c>
      <c r="L74" s="7">
        <f t="shared" ca="1" si="46"/>
        <v>6750</v>
      </c>
      <c r="M74" s="7">
        <f t="shared" ca="1" si="46"/>
        <v>9500</v>
      </c>
      <c r="N74" s="7">
        <f t="shared" ca="1" si="46"/>
        <v>1500</v>
      </c>
      <c r="O74" s="7">
        <f t="shared" ca="1" si="46"/>
        <v>3000</v>
      </c>
      <c r="P74" s="7" t="str">
        <f t="shared" ca="1" si="46"/>
        <v>MC</v>
      </c>
      <c r="Q74" s="7" t="str">
        <f t="shared" ca="1" si="47"/>
        <v>MC</v>
      </c>
      <c r="R74" s="7" t="str">
        <f t="shared" ca="1" si="47"/>
        <v>MC</v>
      </c>
      <c r="S74" s="7" t="str">
        <f t="shared" ca="1" si="47"/>
        <v>MC</v>
      </c>
      <c r="T74" s="7" t="str">
        <f t="shared" ca="1" si="47"/>
        <v>MC</v>
      </c>
      <c r="U74" s="7" t="str">
        <f t="shared" ca="1" si="47"/>
        <v>MC</v>
      </c>
      <c r="V74" s="7" t="str">
        <f t="shared" ca="1" si="47"/>
        <v>MC</v>
      </c>
      <c r="W74" s="7" t="str">
        <f t="shared" ca="1" si="47"/>
        <v>MC</v>
      </c>
      <c r="X74" s="7" t="str">
        <f t="shared" ca="1" si="47"/>
        <v>MC</v>
      </c>
      <c r="Y74" s="7" t="str">
        <f t="shared" ca="1" si="47"/>
        <v>MC</v>
      </c>
      <c r="Z74" s="7">
        <f t="shared" ca="1" si="47"/>
        <v>350</v>
      </c>
      <c r="AA74" s="7" t="str">
        <f t="shared" ca="1" si="48"/>
        <v>MC</v>
      </c>
      <c r="AB74" s="7" t="str">
        <f t="shared" ca="1" si="48"/>
        <v>MC</v>
      </c>
      <c r="AC74" s="7" t="str">
        <f t="shared" ca="1" si="48"/>
        <v>MC</v>
      </c>
      <c r="AD74" s="7" t="str">
        <f t="shared" ca="1" si="48"/>
        <v>MC</v>
      </c>
      <c r="AE74" s="7" t="str">
        <f t="shared" ca="1" si="48"/>
        <v>MC</v>
      </c>
      <c r="AF74" s="7">
        <f t="shared" ca="1" si="48"/>
        <v>1750</v>
      </c>
      <c r="AG74" s="7">
        <f t="shared" ca="1" si="48"/>
        <v>7500</v>
      </c>
      <c r="AH74" s="7" t="str">
        <f t="shared" ca="1" si="48"/>
        <v>MC</v>
      </c>
      <c r="AI74" s="7" t="str">
        <f t="shared" ca="1" si="48"/>
        <v>MC</v>
      </c>
    </row>
    <row r="75" spans="1:35" x14ac:dyDescent="0.35">
      <c r="A75" s="4" t="str">
        <f t="shared" si="49"/>
        <v>centre_nord</v>
      </c>
      <c r="B75" s="4" t="str">
        <f t="shared" si="49"/>
        <v>marche_barsalogho</v>
      </c>
      <c r="C75" s="10" t="str">
        <f t="shared" si="44"/>
        <v>BNA_aout23!</v>
      </c>
      <c r="D75" s="4" t="str">
        <f t="shared" si="3"/>
        <v>marche_barsaloghoBNA_aout23!</v>
      </c>
      <c r="E75" s="10">
        <f t="shared" si="50"/>
        <v>45139</v>
      </c>
      <c r="G75" s="7">
        <f t="shared" ca="1" si="46"/>
        <v>1350</v>
      </c>
      <c r="H75" s="7" t="str">
        <f t="shared" ca="1" si="46"/>
        <v>MC</v>
      </c>
      <c r="I75" s="7" t="str">
        <f t="shared" ca="1" si="46"/>
        <v>MC</v>
      </c>
      <c r="J75" s="7" t="str">
        <f t="shared" ca="1" si="46"/>
        <v>MC</v>
      </c>
      <c r="K75" s="7">
        <f t="shared" ca="1" si="46"/>
        <v>387.5</v>
      </c>
      <c r="L75" s="7">
        <f t="shared" ca="1" si="46"/>
        <v>6750</v>
      </c>
      <c r="M75" s="7" t="str">
        <f t="shared" ca="1" si="46"/>
        <v>MC</v>
      </c>
      <c r="N75" s="7" t="str">
        <f t="shared" ca="1" si="46"/>
        <v>MC</v>
      </c>
      <c r="O75" s="7">
        <f t="shared" ca="1" si="46"/>
        <v>2500</v>
      </c>
      <c r="P75" s="7" t="str">
        <f t="shared" ca="1" si="46"/>
        <v>MC</v>
      </c>
      <c r="Q75" s="7" t="str">
        <f t="shared" ca="1" si="47"/>
        <v>MC</v>
      </c>
      <c r="R75" s="7" t="str">
        <f t="shared" ca="1" si="47"/>
        <v>MC</v>
      </c>
      <c r="S75" s="7" t="str">
        <f t="shared" ca="1" si="47"/>
        <v>MC</v>
      </c>
      <c r="T75" s="7" t="str">
        <f t="shared" ca="1" si="47"/>
        <v>MC</v>
      </c>
      <c r="U75" s="7" t="str">
        <f t="shared" ca="1" si="47"/>
        <v>MC</v>
      </c>
      <c r="V75" s="7" t="str">
        <f t="shared" ca="1" si="47"/>
        <v>MC</v>
      </c>
      <c r="W75" s="7" t="str">
        <f t="shared" ca="1" si="47"/>
        <v>MC</v>
      </c>
      <c r="X75" s="7">
        <f t="shared" ca="1" si="47"/>
        <v>375</v>
      </c>
      <c r="Y75" s="7" t="str">
        <f t="shared" ca="1" si="47"/>
        <v>MC</v>
      </c>
      <c r="Z75" s="7" t="str">
        <f t="shared" ca="1" si="47"/>
        <v>MC</v>
      </c>
      <c r="AA75" s="7" t="str">
        <f t="shared" ca="1" si="48"/>
        <v>MC</v>
      </c>
      <c r="AB75" s="7" t="str">
        <f t="shared" ca="1" si="48"/>
        <v>MC</v>
      </c>
      <c r="AC75" s="7" t="str">
        <f t="shared" ca="1" si="48"/>
        <v>MC</v>
      </c>
      <c r="AD75" s="7" t="str">
        <f t="shared" ca="1" si="48"/>
        <v>MC</v>
      </c>
      <c r="AE75" s="7" t="str">
        <f t="shared" ca="1" si="48"/>
        <v>MC</v>
      </c>
      <c r="AF75" s="7">
        <f t="shared" ca="1" si="48"/>
        <v>2000</v>
      </c>
      <c r="AG75" s="7">
        <f t="shared" ca="1" si="48"/>
        <v>7875</v>
      </c>
      <c r="AH75" s="7" t="str">
        <f t="shared" ca="1" si="48"/>
        <v>MC</v>
      </c>
      <c r="AI75" s="7" t="str">
        <f t="shared" ca="1" si="48"/>
        <v>MC</v>
      </c>
    </row>
    <row r="76" spans="1:35" x14ac:dyDescent="0.35">
      <c r="A76" s="4" t="str">
        <f t="shared" si="49"/>
        <v>centre_nord</v>
      </c>
      <c r="B76" s="4" t="str">
        <f t="shared" si="49"/>
        <v>marche_barsalogho</v>
      </c>
      <c r="C76" s="10" t="str">
        <f t="shared" si="44"/>
        <v>BNA_sept23!</v>
      </c>
      <c r="D76" s="4" t="str">
        <f t="shared" si="3"/>
        <v>marche_barsaloghoBNA_sept23!</v>
      </c>
      <c r="E76" s="10">
        <f t="shared" si="50"/>
        <v>45170</v>
      </c>
      <c r="G76" s="7">
        <f t="shared" ca="1" si="46"/>
        <v>1000</v>
      </c>
      <c r="H76" s="7" t="str">
        <f t="shared" ca="1" si="46"/>
        <v>MC</v>
      </c>
      <c r="I76" s="7" t="str">
        <f t="shared" ca="1" si="46"/>
        <v>MC</v>
      </c>
      <c r="J76" s="7" t="str">
        <f t="shared" ca="1" si="46"/>
        <v>MC</v>
      </c>
      <c r="K76" s="7">
        <f t="shared" ca="1" si="46"/>
        <v>500</v>
      </c>
      <c r="L76" s="7" t="str">
        <f t="shared" ca="1" si="46"/>
        <v>MC</v>
      </c>
      <c r="M76" s="7" t="str">
        <f t="shared" ca="1" si="46"/>
        <v>MC</v>
      </c>
      <c r="N76" s="7" t="str">
        <f t="shared" ca="1" si="46"/>
        <v>MC</v>
      </c>
      <c r="O76" s="7" t="str">
        <f t="shared" ca="1" si="46"/>
        <v>MC</v>
      </c>
      <c r="P76" s="7" t="str">
        <f t="shared" ca="1" si="46"/>
        <v>MC</v>
      </c>
      <c r="Q76" s="7" t="str">
        <f t="shared" ca="1" si="47"/>
        <v>MC</v>
      </c>
      <c r="R76" s="7" t="str">
        <f t="shared" ca="1" si="47"/>
        <v>MC</v>
      </c>
      <c r="S76" s="7" t="str">
        <f t="shared" ca="1" si="47"/>
        <v>MC</v>
      </c>
      <c r="T76" s="7" t="str">
        <f t="shared" ca="1" si="47"/>
        <v>MC</v>
      </c>
      <c r="U76" s="7" t="str">
        <f t="shared" ca="1" si="47"/>
        <v>MC</v>
      </c>
      <c r="V76" s="7" t="str">
        <f t="shared" ca="1" si="47"/>
        <v>MC</v>
      </c>
      <c r="W76" s="7">
        <f t="shared" ca="1" si="47"/>
        <v>425</v>
      </c>
      <c r="X76" s="7">
        <f t="shared" ca="1" si="47"/>
        <v>400</v>
      </c>
      <c r="Y76" s="7" t="str">
        <f t="shared" ca="1" si="47"/>
        <v>MC</v>
      </c>
      <c r="Z76" s="7" t="str">
        <f t="shared" ca="1" si="47"/>
        <v>MC</v>
      </c>
      <c r="AA76" s="7" t="str">
        <f t="shared" ca="1" si="48"/>
        <v>MC</v>
      </c>
      <c r="AB76" s="7">
        <f t="shared" ca="1" si="48"/>
        <v>2500</v>
      </c>
      <c r="AC76" s="7">
        <f t="shared" ca="1" si="48"/>
        <v>4750</v>
      </c>
      <c r="AD76" s="7">
        <f t="shared" ca="1" si="48"/>
        <v>2000</v>
      </c>
      <c r="AE76" s="7" t="str">
        <f t="shared" ca="1" si="48"/>
        <v>MC</v>
      </c>
      <c r="AF76" s="7">
        <f t="shared" ca="1" si="48"/>
        <v>2500</v>
      </c>
      <c r="AG76" s="7">
        <f t="shared" ca="1" si="48"/>
        <v>7500</v>
      </c>
      <c r="AH76" s="7">
        <f t="shared" ca="1" si="48"/>
        <v>300</v>
      </c>
      <c r="AI76" s="7" t="str">
        <f t="shared" ca="1" si="48"/>
        <v>MC</v>
      </c>
    </row>
    <row r="77" spans="1:35" x14ac:dyDescent="0.35">
      <c r="A77" s="4" t="str">
        <f t="shared" si="49"/>
        <v>centre_nord</v>
      </c>
      <c r="B77" s="4" t="str">
        <f t="shared" si="49"/>
        <v>marche_barsalogho</v>
      </c>
      <c r="C77" s="10" t="str">
        <f t="shared" si="44"/>
        <v>BNA_oct23!</v>
      </c>
      <c r="D77" s="4" t="str">
        <f t="shared" si="3"/>
        <v>marche_barsaloghoBNA_oct23!</v>
      </c>
      <c r="E77" s="10">
        <f t="shared" si="50"/>
        <v>45200</v>
      </c>
      <c r="G77" s="7">
        <f t="shared" ca="1" si="46"/>
        <v>1000</v>
      </c>
      <c r="H77" s="7" t="str">
        <f t="shared" ca="1" si="46"/>
        <v>MC</v>
      </c>
      <c r="I77" s="7" t="str">
        <f t="shared" ca="1" si="46"/>
        <v>MC</v>
      </c>
      <c r="J77" s="7" t="str">
        <f t="shared" ca="1" si="46"/>
        <v>MC</v>
      </c>
      <c r="K77" s="7">
        <f t="shared" ca="1" si="46"/>
        <v>500</v>
      </c>
      <c r="L77" s="7" t="str">
        <f t="shared" ca="1" si="46"/>
        <v>MC</v>
      </c>
      <c r="M77" s="7" t="str">
        <f t="shared" ca="1" si="46"/>
        <v>MC</v>
      </c>
      <c r="N77" s="7" t="str">
        <f t="shared" ca="1" si="46"/>
        <v>MC</v>
      </c>
      <c r="O77" s="7" t="str">
        <f t="shared" ca="1" si="46"/>
        <v>MC</v>
      </c>
      <c r="P77" s="7" t="str">
        <f t="shared" ca="1" si="46"/>
        <v>MC</v>
      </c>
      <c r="Q77" s="7" t="str">
        <f t="shared" ca="1" si="47"/>
        <v>MC</v>
      </c>
      <c r="R77" s="7" t="str">
        <f t="shared" ca="1" si="47"/>
        <v>MC</v>
      </c>
      <c r="S77" s="7" t="str">
        <f t="shared" ca="1" si="47"/>
        <v>MC</v>
      </c>
      <c r="T77" s="7" t="str">
        <f t="shared" ca="1" si="47"/>
        <v>MC</v>
      </c>
      <c r="U77" s="7" t="str">
        <f t="shared" ca="1" si="47"/>
        <v>MC</v>
      </c>
      <c r="V77" s="7" t="str">
        <f t="shared" ca="1" si="47"/>
        <v>MC</v>
      </c>
      <c r="W77" s="7">
        <f t="shared" ca="1" si="47"/>
        <v>525</v>
      </c>
      <c r="X77" s="7">
        <f t="shared" ca="1" si="47"/>
        <v>375</v>
      </c>
      <c r="Y77" s="7" t="str">
        <f t="shared" ca="1" si="47"/>
        <v>MC</v>
      </c>
      <c r="Z77" s="7" t="str">
        <f t="shared" ca="1" si="47"/>
        <v>MC</v>
      </c>
      <c r="AA77" s="7" t="str">
        <f t="shared" ca="1" si="48"/>
        <v>MC</v>
      </c>
      <c r="AB77" s="7">
        <f t="shared" ca="1" si="48"/>
        <v>2500</v>
      </c>
      <c r="AC77" s="7">
        <f t="shared" ca="1" si="48"/>
        <v>4125</v>
      </c>
      <c r="AD77" s="7" t="str">
        <f t="shared" ca="1" si="48"/>
        <v>MC</v>
      </c>
      <c r="AE77" s="7" t="str">
        <f t="shared" ca="1" si="48"/>
        <v>MC</v>
      </c>
      <c r="AF77" s="7">
        <f t="shared" ca="1" si="48"/>
        <v>2500</v>
      </c>
      <c r="AG77" s="7">
        <f t="shared" ca="1" si="48"/>
        <v>6750</v>
      </c>
      <c r="AH77" s="7">
        <f t="shared" ca="1" si="48"/>
        <v>250</v>
      </c>
      <c r="AI77" s="7" t="str">
        <f t="shared" ca="1" si="48"/>
        <v>MC</v>
      </c>
    </row>
    <row r="78" spans="1:35" x14ac:dyDescent="0.35">
      <c r="A78" s="4" t="str">
        <f t="shared" si="49"/>
        <v>centre_nord</v>
      </c>
      <c r="B78" s="4" t="str">
        <f t="shared" si="49"/>
        <v>marche_barsalogho</v>
      </c>
      <c r="C78" s="10" t="str">
        <f t="shared" si="44"/>
        <v>BNA_nov23!</v>
      </c>
      <c r="D78" s="4" t="str">
        <f t="shared" si="3"/>
        <v>marche_barsaloghoBNA_nov23!</v>
      </c>
      <c r="E78" s="10">
        <f t="shared" si="50"/>
        <v>45231</v>
      </c>
      <c r="G78" s="7">
        <f ca="1">IFERROR(VLOOKUP($B78,INDIRECT($C78&amp;$A$1),MATCH(G$4,INDIRECT($C78&amp;"$B$7:$BZ$7"),0),FALSE),"")</f>
        <v>1000</v>
      </c>
      <c r="H78" s="7" t="str">
        <f t="shared" ca="1" si="46"/>
        <v>MC</v>
      </c>
      <c r="I78" s="7" t="str">
        <f t="shared" ca="1" si="46"/>
        <v>MC</v>
      </c>
      <c r="J78" s="7" t="str">
        <f t="shared" ca="1" si="46"/>
        <v>MC</v>
      </c>
      <c r="K78" s="7">
        <f t="shared" ca="1" si="46"/>
        <v>500</v>
      </c>
      <c r="L78" s="7">
        <f t="shared" ca="1" si="46"/>
        <v>6250</v>
      </c>
      <c r="M78" s="7">
        <f t="shared" ca="1" si="46"/>
        <v>13000</v>
      </c>
      <c r="N78" s="7">
        <f t="shared" ca="1" si="46"/>
        <v>1050</v>
      </c>
      <c r="O78" s="7">
        <f t="shared" ca="1" si="46"/>
        <v>2950</v>
      </c>
      <c r="P78" s="7" t="str">
        <f t="shared" ca="1" si="46"/>
        <v>MC</v>
      </c>
      <c r="Q78" s="7" t="str">
        <f t="shared" ca="1" si="47"/>
        <v>MC</v>
      </c>
      <c r="R78" s="7" t="str">
        <f t="shared" ca="1" si="47"/>
        <v>MC</v>
      </c>
      <c r="S78" s="7" t="str">
        <f t="shared" ca="1" si="47"/>
        <v>MC</v>
      </c>
      <c r="T78" s="7" t="str">
        <f t="shared" ca="1" si="47"/>
        <v>MC</v>
      </c>
      <c r="U78" s="7" t="str">
        <f t="shared" ca="1" si="47"/>
        <v>MC</v>
      </c>
      <c r="V78" s="7" t="str">
        <f t="shared" ca="1" si="47"/>
        <v>MC</v>
      </c>
      <c r="W78" s="7" t="str">
        <f t="shared" ca="1" si="47"/>
        <v>MC</v>
      </c>
      <c r="X78" s="7">
        <f t="shared" ca="1" si="47"/>
        <v>400</v>
      </c>
      <c r="Y78" s="7" t="str">
        <f t="shared" ca="1" si="47"/>
        <v>MC</v>
      </c>
      <c r="Z78" s="7" t="str">
        <f t="shared" ca="1" si="47"/>
        <v>MC</v>
      </c>
      <c r="AA78" s="7" t="str">
        <f t="shared" ca="1" si="48"/>
        <v>MC</v>
      </c>
      <c r="AB78" s="7" t="str">
        <f t="shared" ca="1" si="48"/>
        <v>MC</v>
      </c>
      <c r="AC78" s="7">
        <f t="shared" ca="1" si="48"/>
        <v>4125</v>
      </c>
      <c r="AD78" s="7" t="str">
        <f t="shared" ca="1" si="48"/>
        <v>MC</v>
      </c>
      <c r="AE78" s="7" t="str">
        <f t="shared" ca="1" si="48"/>
        <v>MC</v>
      </c>
      <c r="AF78" s="7">
        <f t="shared" ca="1" si="48"/>
        <v>2500</v>
      </c>
      <c r="AG78" s="7">
        <f t="shared" ca="1" si="48"/>
        <v>6750</v>
      </c>
      <c r="AH78" s="7" t="str">
        <f t="shared" ca="1" si="48"/>
        <v>MC</v>
      </c>
      <c r="AI78" s="7" t="str">
        <f t="shared" ca="1" si="48"/>
        <v>MC</v>
      </c>
    </row>
    <row r="79" spans="1:35" x14ac:dyDescent="0.35">
      <c r="A79" s="4" t="str">
        <f>A78</f>
        <v>centre_nord</v>
      </c>
      <c r="B79" s="4" t="str">
        <f t="shared" si="49"/>
        <v>marche_barsalogho</v>
      </c>
      <c r="C79" s="10" t="str">
        <f t="shared" si="44"/>
        <v>BNA_déc23!</v>
      </c>
      <c r="D79" s="4" t="str">
        <f t="shared" si="3"/>
        <v>marche_barsaloghoBNA_déc23!</v>
      </c>
      <c r="E79" s="10">
        <f t="shared" si="50"/>
        <v>45261</v>
      </c>
      <c r="G79" s="7">
        <f ca="1">IFERROR(VLOOKUP($B79,INDIRECT($C79&amp;$A$1),MATCH(G$4,INDIRECT($C79&amp;"$B$7:$BZ$7"),0),FALSE),"")</f>
        <v>1000</v>
      </c>
      <c r="H79" s="7" t="str">
        <f t="shared" ca="1" si="46"/>
        <v>MC</v>
      </c>
      <c r="I79" s="7" t="str">
        <f t="shared" ca="1" si="46"/>
        <v>MC</v>
      </c>
      <c r="J79" s="7" t="str">
        <f t="shared" ca="1" si="46"/>
        <v>MC</v>
      </c>
      <c r="K79" s="7">
        <f t="shared" ca="1" si="46"/>
        <v>500</v>
      </c>
      <c r="L79" s="7">
        <f t="shared" ca="1" si="46"/>
        <v>6250</v>
      </c>
      <c r="M79" s="7">
        <f t="shared" ca="1" si="46"/>
        <v>13000</v>
      </c>
      <c r="N79" s="7">
        <f t="shared" ca="1" si="46"/>
        <v>1050</v>
      </c>
      <c r="O79" s="7">
        <f t="shared" ca="1" si="46"/>
        <v>2950</v>
      </c>
      <c r="P79" s="7" t="str">
        <f t="shared" ca="1" si="46"/>
        <v>MC</v>
      </c>
      <c r="Q79" s="7" t="str">
        <f t="shared" ca="1" si="47"/>
        <v>MC</v>
      </c>
      <c r="R79" s="7" t="str">
        <f t="shared" ca="1" si="47"/>
        <v>MC</v>
      </c>
      <c r="S79" s="7" t="str">
        <f t="shared" ca="1" si="47"/>
        <v>MC</v>
      </c>
      <c r="T79" s="7" t="str">
        <f t="shared" ca="1" si="47"/>
        <v>MC</v>
      </c>
      <c r="U79" s="7" t="str">
        <f t="shared" ca="1" si="47"/>
        <v>MC</v>
      </c>
      <c r="V79" s="7" t="str">
        <f t="shared" ca="1" si="47"/>
        <v>MC</v>
      </c>
      <c r="W79" s="7" t="str">
        <f t="shared" ca="1" si="47"/>
        <v>MC</v>
      </c>
      <c r="X79" s="7">
        <f t="shared" ca="1" si="47"/>
        <v>400</v>
      </c>
      <c r="Y79" s="7" t="str">
        <f t="shared" ca="1" si="47"/>
        <v>MC</v>
      </c>
      <c r="Z79" s="7" t="str">
        <f t="shared" ca="1" si="47"/>
        <v>MC</v>
      </c>
      <c r="AA79" s="7" t="str">
        <f t="shared" ca="1" si="48"/>
        <v>MC</v>
      </c>
      <c r="AB79" s="7" t="str">
        <f t="shared" ca="1" si="48"/>
        <v>MC</v>
      </c>
      <c r="AC79" s="7">
        <f t="shared" ca="1" si="48"/>
        <v>4125</v>
      </c>
      <c r="AD79" s="7" t="str">
        <f t="shared" ca="1" si="48"/>
        <v>MC</v>
      </c>
      <c r="AE79" s="7" t="str">
        <f t="shared" ca="1" si="48"/>
        <v>MC</v>
      </c>
      <c r="AF79" s="7">
        <f t="shared" ca="1" si="48"/>
        <v>2500</v>
      </c>
      <c r="AG79" s="7">
        <f t="shared" ca="1" si="48"/>
        <v>6750</v>
      </c>
      <c r="AH79" s="7" t="str">
        <f t="shared" ca="1" si="48"/>
        <v>MC</v>
      </c>
      <c r="AI79" s="7" t="str">
        <f t="shared" ca="1" si="48"/>
        <v>MC</v>
      </c>
    </row>
    <row r="80" spans="1:35" x14ac:dyDescent="0.35">
      <c r="A80" s="4" t="str">
        <f t="shared" ref="A80:B91" si="51">A79</f>
        <v>centre_nord</v>
      </c>
      <c r="B80" s="4" t="str">
        <f t="shared" si="51"/>
        <v>marche_barsalogho</v>
      </c>
      <c r="C80" s="10" t="str">
        <f t="shared" ref="C80:C90" si="52">C49</f>
        <v>BNA_janv24!</v>
      </c>
      <c r="D80" s="4" t="str">
        <f t="shared" ref="D80:D91" si="53">_xlfn.CONCAT(B80:C80)</f>
        <v>marche_barsaloghoBNA_janv24!</v>
      </c>
      <c r="E80" s="10">
        <f t="shared" si="50"/>
        <v>45292</v>
      </c>
      <c r="G80" s="7" t="str">
        <f t="shared" ref="G80:V91" ca="1" si="54">IFERROR(VLOOKUP($B80,INDIRECT($C80&amp;$A$1),MATCH(G$4,INDIRECT($C80&amp;"$B$7:$BZ$7"),0),FALSE),"")</f>
        <v>-</v>
      </c>
      <c r="H80" s="7" t="str">
        <f t="shared" ca="1" si="46"/>
        <v>-</v>
      </c>
      <c r="I80" s="7" t="str">
        <f t="shared" ca="1" si="46"/>
        <v>-</v>
      </c>
      <c r="J80" s="7" t="str">
        <f t="shared" ca="1" si="46"/>
        <v>-</v>
      </c>
      <c r="K80" s="7" t="str">
        <f t="shared" ca="1" si="46"/>
        <v>-</v>
      </c>
      <c r="L80" s="7" t="str">
        <f t="shared" ca="1" si="46"/>
        <v>-</v>
      </c>
      <c r="M80" s="7" t="str">
        <f t="shared" ca="1" si="46"/>
        <v>-</v>
      </c>
      <c r="N80" s="7" t="str">
        <f t="shared" ca="1" si="46"/>
        <v>-</v>
      </c>
      <c r="O80" s="7" t="str">
        <f t="shared" ca="1" si="46"/>
        <v>-</v>
      </c>
      <c r="P80" s="7" t="str">
        <f t="shared" ca="1" si="46"/>
        <v>-</v>
      </c>
      <c r="Q80" s="7" t="str">
        <f t="shared" ca="1" si="47"/>
        <v>-</v>
      </c>
      <c r="R80" s="7" t="str">
        <f t="shared" ca="1" si="47"/>
        <v>-</v>
      </c>
      <c r="S80" s="7" t="str">
        <f t="shared" ca="1" si="47"/>
        <v>-</v>
      </c>
      <c r="T80" s="7" t="str">
        <f t="shared" ca="1" si="47"/>
        <v>-</v>
      </c>
      <c r="U80" s="7" t="str">
        <f t="shared" ca="1" si="47"/>
        <v>-</v>
      </c>
      <c r="V80" s="7" t="str">
        <f t="shared" ca="1" si="47"/>
        <v>-</v>
      </c>
      <c r="W80" s="7" t="str">
        <f t="shared" ca="1" si="47"/>
        <v>-</v>
      </c>
      <c r="X80" s="7" t="str">
        <f t="shared" ca="1" si="47"/>
        <v>-</v>
      </c>
      <c r="Y80" s="7" t="str">
        <f t="shared" ca="1" si="47"/>
        <v>-</v>
      </c>
      <c r="Z80" s="7" t="str">
        <f t="shared" ca="1" si="47"/>
        <v>-</v>
      </c>
      <c r="AA80" s="7" t="str">
        <f t="shared" ca="1" si="48"/>
        <v>-</v>
      </c>
      <c r="AB80" s="7" t="str">
        <f t="shared" ca="1" si="48"/>
        <v>-</v>
      </c>
      <c r="AC80" s="7" t="str">
        <f t="shared" ca="1" si="48"/>
        <v>-</v>
      </c>
      <c r="AD80" s="7" t="str">
        <f t="shared" ca="1" si="48"/>
        <v>-</v>
      </c>
      <c r="AE80" s="7" t="str">
        <f t="shared" ca="1" si="48"/>
        <v>-</v>
      </c>
      <c r="AF80" s="7" t="str">
        <f t="shared" ca="1" si="48"/>
        <v>-</v>
      </c>
      <c r="AG80" s="7" t="str">
        <f t="shared" ca="1" si="48"/>
        <v>-</v>
      </c>
      <c r="AH80" s="7" t="str">
        <f t="shared" ca="1" si="48"/>
        <v>-</v>
      </c>
      <c r="AI80" s="7" t="str">
        <f t="shared" ca="1" si="48"/>
        <v>-</v>
      </c>
    </row>
    <row r="81" spans="1:35" x14ac:dyDescent="0.35">
      <c r="A81" s="4" t="str">
        <f t="shared" si="51"/>
        <v>centre_nord</v>
      </c>
      <c r="B81" s="4" t="str">
        <f t="shared" si="51"/>
        <v>marche_barsalogho</v>
      </c>
      <c r="C81" s="10" t="str">
        <f t="shared" si="52"/>
        <v>BNA_févr24!</v>
      </c>
      <c r="D81" s="4" t="str">
        <f t="shared" si="53"/>
        <v>marche_barsaloghoBNA_févr24!</v>
      </c>
      <c r="E81" s="10">
        <f t="shared" si="50"/>
        <v>45323</v>
      </c>
      <c r="G81" s="7" t="str">
        <f t="shared" ca="1" si="54"/>
        <v>-</v>
      </c>
      <c r="H81" s="7" t="str">
        <f t="shared" ca="1" si="46"/>
        <v>-</v>
      </c>
      <c r="I81" s="7" t="str">
        <f t="shared" ca="1" si="46"/>
        <v>-</v>
      </c>
      <c r="J81" s="7" t="str">
        <f t="shared" ca="1" si="46"/>
        <v>-</v>
      </c>
      <c r="K81" s="7" t="str">
        <f t="shared" ca="1" si="46"/>
        <v>-</v>
      </c>
      <c r="L81" s="7" t="str">
        <f t="shared" ca="1" si="46"/>
        <v>-</v>
      </c>
      <c r="M81" s="7" t="str">
        <f t="shared" ca="1" si="46"/>
        <v>-</v>
      </c>
      <c r="N81" s="7" t="str">
        <f t="shared" ca="1" si="46"/>
        <v>-</v>
      </c>
      <c r="O81" s="7" t="str">
        <f t="shared" ca="1" si="46"/>
        <v>-</v>
      </c>
      <c r="P81" s="7" t="str">
        <f t="shared" ca="1" si="46"/>
        <v>-</v>
      </c>
      <c r="Q81" s="7" t="str">
        <f t="shared" ca="1" si="47"/>
        <v>-</v>
      </c>
      <c r="R81" s="7" t="str">
        <f t="shared" ca="1" si="47"/>
        <v>-</v>
      </c>
      <c r="S81" s="7" t="str">
        <f t="shared" ca="1" si="47"/>
        <v>-</v>
      </c>
      <c r="T81" s="7" t="str">
        <f t="shared" ca="1" si="47"/>
        <v>-</v>
      </c>
      <c r="U81" s="7" t="str">
        <f t="shared" ca="1" si="47"/>
        <v>-</v>
      </c>
      <c r="V81" s="7" t="str">
        <f t="shared" ca="1" si="47"/>
        <v>-</v>
      </c>
      <c r="W81" s="7" t="str">
        <f t="shared" ca="1" si="47"/>
        <v>-</v>
      </c>
      <c r="X81" s="7" t="str">
        <f t="shared" ca="1" si="47"/>
        <v>-</v>
      </c>
      <c r="Y81" s="7" t="str">
        <f t="shared" ca="1" si="47"/>
        <v>-</v>
      </c>
      <c r="Z81" s="7" t="str">
        <f t="shared" ca="1" si="47"/>
        <v>-</v>
      </c>
      <c r="AA81" s="7" t="str">
        <f t="shared" ca="1" si="48"/>
        <v>-</v>
      </c>
      <c r="AB81" s="7" t="str">
        <f t="shared" ca="1" si="48"/>
        <v>-</v>
      </c>
      <c r="AC81" s="7" t="str">
        <f t="shared" ca="1" si="48"/>
        <v>-</v>
      </c>
      <c r="AD81" s="7" t="str">
        <f t="shared" ca="1" si="48"/>
        <v>-</v>
      </c>
      <c r="AE81" s="7" t="str">
        <f t="shared" ca="1" si="48"/>
        <v>-</v>
      </c>
      <c r="AF81" s="7" t="str">
        <f t="shared" ca="1" si="48"/>
        <v>-</v>
      </c>
      <c r="AG81" s="7" t="str">
        <f t="shared" ca="1" si="48"/>
        <v>-</v>
      </c>
      <c r="AH81" s="7" t="str">
        <f t="shared" ca="1" si="48"/>
        <v>-</v>
      </c>
      <c r="AI81" s="7" t="str">
        <f t="shared" ca="1" si="48"/>
        <v>-</v>
      </c>
    </row>
    <row r="82" spans="1:35" x14ac:dyDescent="0.35">
      <c r="A82" s="4" t="str">
        <f t="shared" si="51"/>
        <v>centre_nord</v>
      </c>
      <c r="B82" s="4" t="str">
        <f t="shared" si="51"/>
        <v>marche_barsalogho</v>
      </c>
      <c r="C82" s="10" t="str">
        <f t="shared" si="52"/>
        <v>BNA_mars24!</v>
      </c>
      <c r="D82" s="4" t="str">
        <f t="shared" si="53"/>
        <v>marche_barsaloghoBNA_mars24!</v>
      </c>
      <c r="E82" s="10">
        <f t="shared" si="50"/>
        <v>45352</v>
      </c>
      <c r="G82" s="7" t="str">
        <f t="shared" ca="1" si="54"/>
        <v>-</v>
      </c>
      <c r="H82" s="7" t="str">
        <f t="shared" ca="1" si="54"/>
        <v>-</v>
      </c>
      <c r="I82" s="7" t="str">
        <f t="shared" ca="1" si="54"/>
        <v>-</v>
      </c>
      <c r="J82" s="7" t="str">
        <f t="shared" ca="1" si="54"/>
        <v>-</v>
      </c>
      <c r="K82" s="7" t="str">
        <f t="shared" ca="1" si="54"/>
        <v>-</v>
      </c>
      <c r="L82" s="7" t="str">
        <f t="shared" ca="1" si="54"/>
        <v>-</v>
      </c>
      <c r="M82" s="7" t="str">
        <f t="shared" ca="1" si="54"/>
        <v>-</v>
      </c>
      <c r="N82" s="7" t="str">
        <f t="shared" ca="1" si="54"/>
        <v>-</v>
      </c>
      <c r="O82" s="7" t="str">
        <f t="shared" ca="1" si="54"/>
        <v>-</v>
      </c>
      <c r="P82" s="7" t="str">
        <f t="shared" ca="1" si="54"/>
        <v>-</v>
      </c>
      <c r="Q82" s="7" t="str">
        <f t="shared" ca="1" si="54"/>
        <v>-</v>
      </c>
      <c r="R82" s="7" t="str">
        <f t="shared" ca="1" si="54"/>
        <v>-</v>
      </c>
      <c r="S82" s="7" t="str">
        <f t="shared" ca="1" si="54"/>
        <v>-</v>
      </c>
      <c r="T82" s="7" t="str">
        <f t="shared" ca="1" si="54"/>
        <v>-</v>
      </c>
      <c r="U82" s="7" t="str">
        <f t="shared" ca="1" si="54"/>
        <v>-</v>
      </c>
      <c r="V82" s="7" t="str">
        <f t="shared" ca="1" si="54"/>
        <v>-</v>
      </c>
      <c r="W82" s="7" t="str">
        <f t="shared" ref="W82:AI91" ca="1" si="55">IFERROR(VLOOKUP($B82,INDIRECT($C82&amp;$A$1),MATCH(W$4,INDIRECT($C82&amp;"$B$7:$BZ$7"),0),FALSE),"")</f>
        <v>-</v>
      </c>
      <c r="X82" s="7" t="str">
        <f t="shared" ca="1" si="55"/>
        <v>-</v>
      </c>
      <c r="Y82" s="7" t="str">
        <f t="shared" ca="1" si="55"/>
        <v>-</v>
      </c>
      <c r="Z82" s="7" t="str">
        <f t="shared" ca="1" si="55"/>
        <v>-</v>
      </c>
      <c r="AA82" s="7" t="str">
        <f t="shared" ca="1" si="55"/>
        <v>-</v>
      </c>
      <c r="AB82" s="7" t="str">
        <f t="shared" ca="1" si="55"/>
        <v>-</v>
      </c>
      <c r="AC82" s="7" t="str">
        <f t="shared" ca="1" si="55"/>
        <v>-</v>
      </c>
      <c r="AD82" s="7" t="str">
        <f t="shared" ca="1" si="55"/>
        <v>-</v>
      </c>
      <c r="AE82" s="7" t="str">
        <f t="shared" ca="1" si="55"/>
        <v>-</v>
      </c>
      <c r="AF82" s="7" t="str">
        <f t="shared" ca="1" si="55"/>
        <v>-</v>
      </c>
      <c r="AG82" s="7" t="str">
        <f t="shared" ca="1" si="55"/>
        <v>-</v>
      </c>
      <c r="AH82" s="7" t="str">
        <f t="shared" ca="1" si="55"/>
        <v>-</v>
      </c>
      <c r="AI82" s="7" t="str">
        <f t="shared" ca="1" si="55"/>
        <v>-</v>
      </c>
    </row>
    <row r="83" spans="1:35" x14ac:dyDescent="0.35">
      <c r="A83" s="4" t="str">
        <f t="shared" si="51"/>
        <v>centre_nord</v>
      </c>
      <c r="B83" s="4" t="str">
        <f t="shared" si="51"/>
        <v>marche_barsalogho</v>
      </c>
      <c r="C83" s="10" t="str">
        <f t="shared" si="52"/>
        <v>BNA_avr24!</v>
      </c>
      <c r="D83" s="4" t="str">
        <f t="shared" si="53"/>
        <v>marche_barsaloghoBNA_avr24!</v>
      </c>
      <c r="E83" s="10">
        <f t="shared" si="50"/>
        <v>45383</v>
      </c>
      <c r="G83" s="7" t="str">
        <f t="shared" ca="1" si="54"/>
        <v/>
      </c>
      <c r="H83" s="7" t="str">
        <f t="shared" ca="1" si="54"/>
        <v/>
      </c>
      <c r="I83" s="7" t="str">
        <f t="shared" ca="1" si="54"/>
        <v/>
      </c>
      <c r="J83" s="7" t="str">
        <f t="shared" ca="1" si="54"/>
        <v/>
      </c>
      <c r="K83" s="7" t="str">
        <f t="shared" ca="1" si="54"/>
        <v/>
      </c>
      <c r="L83" s="7" t="str">
        <f t="shared" ca="1" si="54"/>
        <v/>
      </c>
      <c r="M83" s="7" t="str">
        <f t="shared" ca="1" si="54"/>
        <v/>
      </c>
      <c r="N83" s="7" t="str">
        <f t="shared" ca="1" si="54"/>
        <v/>
      </c>
      <c r="O83" s="7" t="str">
        <f t="shared" ca="1" si="54"/>
        <v/>
      </c>
      <c r="P83" s="7" t="str">
        <f t="shared" ca="1" si="54"/>
        <v/>
      </c>
      <c r="Q83" s="7" t="str">
        <f t="shared" ca="1" si="54"/>
        <v/>
      </c>
      <c r="R83" s="7" t="str">
        <f t="shared" ca="1" si="54"/>
        <v/>
      </c>
      <c r="S83" s="7" t="str">
        <f t="shared" ca="1" si="54"/>
        <v/>
      </c>
      <c r="T83" s="7" t="str">
        <f t="shared" ca="1" si="54"/>
        <v/>
      </c>
      <c r="U83" s="7" t="str">
        <f t="shared" ca="1" si="54"/>
        <v/>
      </c>
      <c r="V83" s="7" t="str">
        <f t="shared" ca="1" si="54"/>
        <v/>
      </c>
      <c r="W83" s="7" t="str">
        <f t="shared" ca="1" si="55"/>
        <v/>
      </c>
      <c r="X83" s="7" t="str">
        <f t="shared" ca="1" si="55"/>
        <v/>
      </c>
      <c r="Y83" s="7" t="str">
        <f t="shared" ca="1" si="55"/>
        <v/>
      </c>
      <c r="Z83" s="7" t="str">
        <f t="shared" ca="1" si="55"/>
        <v/>
      </c>
      <c r="AA83" s="7" t="str">
        <f t="shared" ca="1" si="55"/>
        <v/>
      </c>
      <c r="AB83" s="7" t="str">
        <f t="shared" ca="1" si="55"/>
        <v/>
      </c>
      <c r="AC83" s="7" t="str">
        <f t="shared" ca="1" si="55"/>
        <v/>
      </c>
      <c r="AD83" s="7" t="str">
        <f t="shared" ca="1" si="55"/>
        <v/>
      </c>
      <c r="AE83" s="7" t="str">
        <f t="shared" ca="1" si="55"/>
        <v/>
      </c>
      <c r="AF83" s="7" t="str">
        <f t="shared" ca="1" si="55"/>
        <v/>
      </c>
      <c r="AG83" s="7" t="str">
        <f t="shared" ca="1" si="55"/>
        <v/>
      </c>
      <c r="AH83" s="7" t="str">
        <f t="shared" ca="1" si="55"/>
        <v/>
      </c>
      <c r="AI83" s="7" t="str">
        <f t="shared" ca="1" si="55"/>
        <v/>
      </c>
    </row>
    <row r="84" spans="1:35" x14ac:dyDescent="0.35">
      <c r="A84" s="4" t="str">
        <f t="shared" si="51"/>
        <v>centre_nord</v>
      </c>
      <c r="B84" s="4" t="str">
        <f t="shared" si="51"/>
        <v>marche_barsalogho</v>
      </c>
      <c r="C84" s="10" t="str">
        <f t="shared" si="52"/>
        <v>BNA_mai24!</v>
      </c>
      <c r="D84" s="4" t="str">
        <f t="shared" si="53"/>
        <v>marche_barsaloghoBNA_mai24!</v>
      </c>
      <c r="E84" s="10">
        <f t="shared" si="50"/>
        <v>45413</v>
      </c>
      <c r="G84" s="7" t="str">
        <f t="shared" ca="1" si="54"/>
        <v/>
      </c>
      <c r="H84" s="7" t="str">
        <f t="shared" ca="1" si="54"/>
        <v/>
      </c>
      <c r="I84" s="7" t="str">
        <f t="shared" ca="1" si="54"/>
        <v/>
      </c>
      <c r="J84" s="7" t="str">
        <f t="shared" ca="1" si="54"/>
        <v/>
      </c>
      <c r="K84" s="7" t="str">
        <f t="shared" ca="1" si="54"/>
        <v/>
      </c>
      <c r="L84" s="7" t="str">
        <f t="shared" ca="1" si="54"/>
        <v/>
      </c>
      <c r="M84" s="7" t="str">
        <f t="shared" ca="1" si="54"/>
        <v/>
      </c>
      <c r="N84" s="7" t="str">
        <f t="shared" ca="1" si="54"/>
        <v/>
      </c>
      <c r="O84" s="7" t="str">
        <f t="shared" ca="1" si="54"/>
        <v/>
      </c>
      <c r="P84" s="7" t="str">
        <f t="shared" ca="1" si="54"/>
        <v/>
      </c>
      <c r="Q84" s="7" t="str">
        <f t="shared" ca="1" si="54"/>
        <v/>
      </c>
      <c r="R84" s="7" t="str">
        <f t="shared" ca="1" si="54"/>
        <v/>
      </c>
      <c r="S84" s="7" t="str">
        <f t="shared" ca="1" si="54"/>
        <v/>
      </c>
      <c r="T84" s="7" t="str">
        <f t="shared" ca="1" si="54"/>
        <v/>
      </c>
      <c r="U84" s="7" t="str">
        <f t="shared" ca="1" si="54"/>
        <v/>
      </c>
      <c r="V84" s="7" t="str">
        <f t="shared" ca="1" si="54"/>
        <v/>
      </c>
      <c r="W84" s="7" t="str">
        <f t="shared" ca="1" si="55"/>
        <v/>
      </c>
      <c r="X84" s="7" t="str">
        <f t="shared" ca="1" si="55"/>
        <v/>
      </c>
      <c r="Y84" s="7" t="str">
        <f t="shared" ca="1" si="55"/>
        <v/>
      </c>
      <c r="Z84" s="7" t="str">
        <f t="shared" ca="1" si="55"/>
        <v/>
      </c>
      <c r="AA84" s="7" t="str">
        <f t="shared" ca="1" si="55"/>
        <v/>
      </c>
      <c r="AB84" s="7" t="str">
        <f t="shared" ca="1" si="55"/>
        <v/>
      </c>
      <c r="AC84" s="7" t="str">
        <f t="shared" ca="1" si="55"/>
        <v/>
      </c>
      <c r="AD84" s="7" t="str">
        <f t="shared" ca="1" si="55"/>
        <v/>
      </c>
      <c r="AE84" s="7" t="str">
        <f t="shared" ca="1" si="55"/>
        <v/>
      </c>
      <c r="AF84" s="7" t="str">
        <f t="shared" ca="1" si="55"/>
        <v/>
      </c>
      <c r="AG84" s="7" t="str">
        <f t="shared" ca="1" si="55"/>
        <v/>
      </c>
      <c r="AH84" s="7" t="str">
        <f t="shared" ca="1" si="55"/>
        <v/>
      </c>
      <c r="AI84" s="7" t="str">
        <f t="shared" ca="1" si="55"/>
        <v/>
      </c>
    </row>
    <row r="85" spans="1:35" x14ac:dyDescent="0.35">
      <c r="A85" s="4" t="str">
        <f t="shared" si="51"/>
        <v>centre_nord</v>
      </c>
      <c r="B85" s="4" t="str">
        <f t="shared" si="51"/>
        <v>marche_barsalogho</v>
      </c>
      <c r="C85" s="10" t="str">
        <f t="shared" si="52"/>
        <v>BNA_juin24!</v>
      </c>
      <c r="D85" s="4" t="str">
        <f t="shared" si="53"/>
        <v>marche_barsaloghoBNA_juin24!</v>
      </c>
      <c r="E85" s="10">
        <f t="shared" si="50"/>
        <v>45444</v>
      </c>
      <c r="G85" s="7" t="str">
        <f t="shared" ca="1" si="54"/>
        <v/>
      </c>
      <c r="H85" s="7" t="str">
        <f t="shared" ca="1" si="54"/>
        <v/>
      </c>
      <c r="I85" s="7" t="str">
        <f t="shared" ca="1" si="54"/>
        <v/>
      </c>
      <c r="J85" s="7" t="str">
        <f t="shared" ca="1" si="54"/>
        <v/>
      </c>
      <c r="K85" s="7" t="str">
        <f t="shared" ca="1" si="54"/>
        <v/>
      </c>
      <c r="L85" s="7" t="str">
        <f t="shared" ca="1" si="54"/>
        <v/>
      </c>
      <c r="M85" s="7" t="str">
        <f t="shared" ca="1" si="54"/>
        <v/>
      </c>
      <c r="N85" s="7" t="str">
        <f t="shared" ca="1" si="54"/>
        <v/>
      </c>
      <c r="O85" s="7" t="str">
        <f t="shared" ca="1" si="54"/>
        <v/>
      </c>
      <c r="P85" s="7" t="str">
        <f t="shared" ca="1" si="54"/>
        <v/>
      </c>
      <c r="Q85" s="7" t="str">
        <f t="shared" ca="1" si="54"/>
        <v/>
      </c>
      <c r="R85" s="7" t="str">
        <f t="shared" ca="1" si="54"/>
        <v/>
      </c>
      <c r="S85" s="7" t="str">
        <f t="shared" ca="1" si="54"/>
        <v/>
      </c>
      <c r="T85" s="7" t="str">
        <f t="shared" ca="1" si="54"/>
        <v/>
      </c>
      <c r="U85" s="7" t="str">
        <f t="shared" ca="1" si="54"/>
        <v/>
      </c>
      <c r="V85" s="7" t="str">
        <f t="shared" ca="1" si="54"/>
        <v/>
      </c>
      <c r="W85" s="7" t="str">
        <f t="shared" ca="1" si="55"/>
        <v/>
      </c>
      <c r="X85" s="7" t="str">
        <f t="shared" ca="1" si="55"/>
        <v/>
      </c>
      <c r="Y85" s="7" t="str">
        <f t="shared" ca="1" si="55"/>
        <v/>
      </c>
      <c r="Z85" s="7" t="str">
        <f t="shared" ca="1" si="55"/>
        <v/>
      </c>
      <c r="AA85" s="7" t="str">
        <f t="shared" ca="1" si="55"/>
        <v/>
      </c>
      <c r="AB85" s="7" t="str">
        <f t="shared" ca="1" si="55"/>
        <v/>
      </c>
      <c r="AC85" s="7" t="str">
        <f t="shared" ca="1" si="55"/>
        <v/>
      </c>
      <c r="AD85" s="7" t="str">
        <f t="shared" ca="1" si="55"/>
        <v/>
      </c>
      <c r="AE85" s="7" t="str">
        <f t="shared" ca="1" si="55"/>
        <v/>
      </c>
      <c r="AF85" s="7" t="str">
        <f t="shared" ca="1" si="55"/>
        <v/>
      </c>
      <c r="AG85" s="7" t="str">
        <f t="shared" ca="1" si="55"/>
        <v/>
      </c>
      <c r="AH85" s="7" t="str">
        <f t="shared" ca="1" si="55"/>
        <v/>
      </c>
      <c r="AI85" s="7" t="str">
        <f t="shared" ca="1" si="55"/>
        <v/>
      </c>
    </row>
    <row r="86" spans="1:35" x14ac:dyDescent="0.35">
      <c r="A86" s="4" t="str">
        <f t="shared" si="51"/>
        <v>centre_nord</v>
      </c>
      <c r="B86" s="4" t="str">
        <f t="shared" si="51"/>
        <v>marche_barsalogho</v>
      </c>
      <c r="C86" s="10" t="str">
        <f t="shared" si="52"/>
        <v>BNA_juil24!</v>
      </c>
      <c r="D86" s="4" t="str">
        <f t="shared" si="53"/>
        <v>marche_barsaloghoBNA_juil24!</v>
      </c>
      <c r="E86" s="10">
        <f t="shared" si="50"/>
        <v>45474</v>
      </c>
      <c r="G86" s="7" t="str">
        <f t="shared" ca="1" si="54"/>
        <v/>
      </c>
      <c r="H86" s="7" t="str">
        <f t="shared" ca="1" si="54"/>
        <v/>
      </c>
      <c r="I86" s="7" t="str">
        <f t="shared" ca="1" si="54"/>
        <v/>
      </c>
      <c r="J86" s="7" t="str">
        <f t="shared" ca="1" si="54"/>
        <v/>
      </c>
      <c r="K86" s="7" t="str">
        <f t="shared" ca="1" si="54"/>
        <v/>
      </c>
      <c r="L86" s="7" t="str">
        <f t="shared" ca="1" si="54"/>
        <v/>
      </c>
      <c r="M86" s="7" t="str">
        <f t="shared" ca="1" si="54"/>
        <v/>
      </c>
      <c r="N86" s="7" t="str">
        <f t="shared" ca="1" si="54"/>
        <v/>
      </c>
      <c r="O86" s="7" t="str">
        <f t="shared" ca="1" si="54"/>
        <v/>
      </c>
      <c r="P86" s="7" t="str">
        <f t="shared" ca="1" si="54"/>
        <v/>
      </c>
      <c r="Q86" s="7" t="str">
        <f t="shared" ca="1" si="54"/>
        <v/>
      </c>
      <c r="R86" s="7" t="str">
        <f t="shared" ca="1" si="54"/>
        <v/>
      </c>
      <c r="S86" s="7" t="str">
        <f t="shared" ca="1" si="54"/>
        <v/>
      </c>
      <c r="T86" s="7" t="str">
        <f t="shared" ca="1" si="54"/>
        <v/>
      </c>
      <c r="U86" s="7" t="str">
        <f t="shared" ca="1" si="54"/>
        <v/>
      </c>
      <c r="V86" s="7" t="str">
        <f t="shared" ca="1" si="54"/>
        <v/>
      </c>
      <c r="W86" s="7" t="str">
        <f t="shared" ca="1" si="55"/>
        <v/>
      </c>
      <c r="X86" s="7" t="str">
        <f t="shared" ca="1" si="55"/>
        <v/>
      </c>
      <c r="Y86" s="7" t="str">
        <f t="shared" ca="1" si="55"/>
        <v/>
      </c>
      <c r="Z86" s="7" t="str">
        <f t="shared" ca="1" si="55"/>
        <v/>
      </c>
      <c r="AA86" s="7" t="str">
        <f t="shared" ca="1" si="55"/>
        <v/>
      </c>
      <c r="AB86" s="7" t="str">
        <f t="shared" ca="1" si="55"/>
        <v/>
      </c>
      <c r="AC86" s="7" t="str">
        <f t="shared" ca="1" si="55"/>
        <v/>
      </c>
      <c r="AD86" s="7" t="str">
        <f t="shared" ca="1" si="55"/>
        <v/>
      </c>
      <c r="AE86" s="7" t="str">
        <f t="shared" ca="1" si="55"/>
        <v/>
      </c>
      <c r="AF86" s="7" t="str">
        <f t="shared" ca="1" si="55"/>
        <v/>
      </c>
      <c r="AG86" s="7" t="str">
        <f t="shared" ca="1" si="55"/>
        <v/>
      </c>
      <c r="AH86" s="7" t="str">
        <f t="shared" ca="1" si="55"/>
        <v/>
      </c>
      <c r="AI86" s="7" t="str">
        <f t="shared" ca="1" si="55"/>
        <v/>
      </c>
    </row>
    <row r="87" spans="1:35" x14ac:dyDescent="0.35">
      <c r="A87" s="4" t="str">
        <f t="shared" si="51"/>
        <v>centre_nord</v>
      </c>
      <c r="B87" s="4" t="str">
        <f t="shared" si="51"/>
        <v>marche_barsalogho</v>
      </c>
      <c r="C87" s="10" t="str">
        <f t="shared" si="52"/>
        <v>BNA_aout24!</v>
      </c>
      <c r="D87" s="4" t="str">
        <f t="shared" si="53"/>
        <v>marche_barsaloghoBNA_aout24!</v>
      </c>
      <c r="E87" s="10">
        <f t="shared" si="50"/>
        <v>45505</v>
      </c>
      <c r="G87" s="7" t="str">
        <f t="shared" ca="1" si="54"/>
        <v/>
      </c>
      <c r="H87" s="7" t="str">
        <f t="shared" ca="1" si="54"/>
        <v/>
      </c>
      <c r="I87" s="7" t="str">
        <f t="shared" ca="1" si="54"/>
        <v/>
      </c>
      <c r="J87" s="7" t="str">
        <f t="shared" ca="1" si="54"/>
        <v/>
      </c>
      <c r="K87" s="7" t="str">
        <f t="shared" ca="1" si="54"/>
        <v/>
      </c>
      <c r="L87" s="7" t="str">
        <f t="shared" ca="1" si="54"/>
        <v/>
      </c>
      <c r="M87" s="7" t="str">
        <f t="shared" ca="1" si="54"/>
        <v/>
      </c>
      <c r="N87" s="7" t="str">
        <f t="shared" ca="1" si="54"/>
        <v/>
      </c>
      <c r="O87" s="7" t="str">
        <f t="shared" ca="1" si="54"/>
        <v/>
      </c>
      <c r="P87" s="7" t="str">
        <f t="shared" ca="1" si="54"/>
        <v/>
      </c>
      <c r="Q87" s="7" t="str">
        <f t="shared" ca="1" si="54"/>
        <v/>
      </c>
      <c r="R87" s="7" t="str">
        <f t="shared" ca="1" si="54"/>
        <v/>
      </c>
      <c r="S87" s="7" t="str">
        <f t="shared" ca="1" si="54"/>
        <v/>
      </c>
      <c r="T87" s="7" t="str">
        <f t="shared" ca="1" si="54"/>
        <v/>
      </c>
      <c r="U87" s="7" t="str">
        <f t="shared" ca="1" si="54"/>
        <v/>
      </c>
      <c r="V87" s="7" t="str">
        <f t="shared" ca="1" si="54"/>
        <v/>
      </c>
      <c r="W87" s="7" t="str">
        <f t="shared" ca="1" si="55"/>
        <v/>
      </c>
      <c r="X87" s="7" t="str">
        <f t="shared" ca="1" si="55"/>
        <v/>
      </c>
      <c r="Y87" s="7" t="str">
        <f t="shared" ca="1" si="55"/>
        <v/>
      </c>
      <c r="Z87" s="7" t="str">
        <f t="shared" ca="1" si="55"/>
        <v/>
      </c>
      <c r="AA87" s="7" t="str">
        <f t="shared" ca="1" si="55"/>
        <v/>
      </c>
      <c r="AB87" s="7" t="str">
        <f t="shared" ca="1" si="55"/>
        <v/>
      </c>
      <c r="AC87" s="7" t="str">
        <f t="shared" ca="1" si="55"/>
        <v/>
      </c>
      <c r="AD87" s="7" t="str">
        <f t="shared" ca="1" si="55"/>
        <v/>
      </c>
      <c r="AE87" s="7" t="str">
        <f t="shared" ca="1" si="55"/>
        <v/>
      </c>
      <c r="AF87" s="7" t="str">
        <f t="shared" ca="1" si="55"/>
        <v/>
      </c>
      <c r="AG87" s="7" t="str">
        <f t="shared" ca="1" si="55"/>
        <v/>
      </c>
      <c r="AH87" s="7" t="str">
        <f t="shared" ca="1" si="55"/>
        <v/>
      </c>
      <c r="AI87" s="7" t="str">
        <f t="shared" ca="1" si="55"/>
        <v/>
      </c>
    </row>
    <row r="88" spans="1:35" x14ac:dyDescent="0.35">
      <c r="A88" s="4" t="str">
        <f t="shared" si="51"/>
        <v>centre_nord</v>
      </c>
      <c r="B88" s="4" t="str">
        <f t="shared" si="51"/>
        <v>marche_barsalogho</v>
      </c>
      <c r="C88" s="10" t="str">
        <f t="shared" si="52"/>
        <v>BNA_sept24!</v>
      </c>
      <c r="D88" s="4" t="str">
        <f t="shared" si="53"/>
        <v>marche_barsaloghoBNA_sept24!</v>
      </c>
      <c r="E88" s="10">
        <f t="shared" si="50"/>
        <v>45536</v>
      </c>
      <c r="G88" s="7" t="str">
        <f t="shared" ca="1" si="54"/>
        <v/>
      </c>
      <c r="H88" s="7" t="str">
        <f t="shared" ca="1" si="54"/>
        <v/>
      </c>
      <c r="I88" s="7" t="str">
        <f t="shared" ca="1" si="54"/>
        <v/>
      </c>
      <c r="J88" s="7" t="str">
        <f t="shared" ca="1" si="54"/>
        <v/>
      </c>
      <c r="K88" s="7" t="str">
        <f t="shared" ca="1" si="54"/>
        <v/>
      </c>
      <c r="L88" s="7" t="str">
        <f t="shared" ca="1" si="54"/>
        <v/>
      </c>
      <c r="M88" s="7" t="str">
        <f t="shared" ca="1" si="54"/>
        <v/>
      </c>
      <c r="N88" s="7" t="str">
        <f t="shared" ca="1" si="54"/>
        <v/>
      </c>
      <c r="O88" s="7" t="str">
        <f t="shared" ca="1" si="54"/>
        <v/>
      </c>
      <c r="P88" s="7" t="str">
        <f t="shared" ca="1" si="54"/>
        <v/>
      </c>
      <c r="Q88" s="7" t="str">
        <f t="shared" ca="1" si="54"/>
        <v/>
      </c>
      <c r="R88" s="7" t="str">
        <f t="shared" ca="1" si="54"/>
        <v/>
      </c>
      <c r="S88" s="7" t="str">
        <f t="shared" ca="1" si="54"/>
        <v/>
      </c>
      <c r="T88" s="7" t="str">
        <f t="shared" ca="1" si="54"/>
        <v/>
      </c>
      <c r="U88" s="7" t="str">
        <f t="shared" ca="1" si="54"/>
        <v/>
      </c>
      <c r="V88" s="7" t="str">
        <f t="shared" ca="1" si="54"/>
        <v/>
      </c>
      <c r="W88" s="7" t="str">
        <f t="shared" ca="1" si="55"/>
        <v/>
      </c>
      <c r="X88" s="7" t="str">
        <f t="shared" ca="1" si="55"/>
        <v/>
      </c>
      <c r="Y88" s="7" t="str">
        <f t="shared" ca="1" si="55"/>
        <v/>
      </c>
      <c r="Z88" s="7" t="str">
        <f t="shared" ca="1" si="55"/>
        <v/>
      </c>
      <c r="AA88" s="7" t="str">
        <f t="shared" ca="1" si="55"/>
        <v/>
      </c>
      <c r="AB88" s="7" t="str">
        <f t="shared" ca="1" si="55"/>
        <v/>
      </c>
      <c r="AC88" s="7" t="str">
        <f t="shared" ca="1" si="55"/>
        <v/>
      </c>
      <c r="AD88" s="7" t="str">
        <f t="shared" ca="1" si="55"/>
        <v/>
      </c>
      <c r="AE88" s="7" t="str">
        <f t="shared" ca="1" si="55"/>
        <v/>
      </c>
      <c r="AF88" s="7" t="str">
        <f t="shared" ca="1" si="55"/>
        <v/>
      </c>
      <c r="AG88" s="7" t="str">
        <f t="shared" ca="1" si="55"/>
        <v/>
      </c>
      <c r="AH88" s="7" t="str">
        <f t="shared" ca="1" si="55"/>
        <v/>
      </c>
      <c r="AI88" s="7" t="str">
        <f t="shared" ca="1" si="55"/>
        <v/>
      </c>
    </row>
    <row r="89" spans="1:35" x14ac:dyDescent="0.35">
      <c r="A89" s="4" t="str">
        <f t="shared" si="51"/>
        <v>centre_nord</v>
      </c>
      <c r="B89" s="4" t="str">
        <f t="shared" si="51"/>
        <v>marche_barsalogho</v>
      </c>
      <c r="C89" s="10" t="str">
        <f t="shared" si="52"/>
        <v>BNA_oct24!</v>
      </c>
      <c r="D89" s="4" t="str">
        <f t="shared" si="53"/>
        <v>marche_barsaloghoBNA_oct24!</v>
      </c>
      <c r="E89" s="10">
        <f t="shared" si="50"/>
        <v>45566</v>
      </c>
      <c r="G89" s="7" t="str">
        <f t="shared" ca="1" si="54"/>
        <v/>
      </c>
      <c r="H89" s="7" t="str">
        <f t="shared" ca="1" si="54"/>
        <v/>
      </c>
      <c r="I89" s="7" t="str">
        <f t="shared" ca="1" si="54"/>
        <v/>
      </c>
      <c r="J89" s="7" t="str">
        <f t="shared" ca="1" si="54"/>
        <v/>
      </c>
      <c r="K89" s="7" t="str">
        <f t="shared" ca="1" si="54"/>
        <v/>
      </c>
      <c r="L89" s="7" t="str">
        <f t="shared" ca="1" si="54"/>
        <v/>
      </c>
      <c r="M89" s="7" t="str">
        <f t="shared" ca="1" si="54"/>
        <v/>
      </c>
      <c r="N89" s="7" t="str">
        <f t="shared" ca="1" si="54"/>
        <v/>
      </c>
      <c r="O89" s="7" t="str">
        <f t="shared" ca="1" si="54"/>
        <v/>
      </c>
      <c r="P89" s="7" t="str">
        <f t="shared" ca="1" si="54"/>
        <v/>
      </c>
      <c r="Q89" s="7" t="str">
        <f t="shared" ca="1" si="54"/>
        <v/>
      </c>
      <c r="R89" s="7" t="str">
        <f t="shared" ca="1" si="54"/>
        <v/>
      </c>
      <c r="S89" s="7" t="str">
        <f t="shared" ca="1" si="54"/>
        <v/>
      </c>
      <c r="T89" s="7" t="str">
        <f t="shared" ca="1" si="54"/>
        <v/>
      </c>
      <c r="U89" s="7" t="str">
        <f t="shared" ca="1" si="54"/>
        <v/>
      </c>
      <c r="V89" s="7" t="str">
        <f t="shared" ca="1" si="54"/>
        <v/>
      </c>
      <c r="W89" s="7" t="str">
        <f t="shared" ca="1" si="55"/>
        <v/>
      </c>
      <c r="X89" s="7" t="str">
        <f t="shared" ca="1" si="55"/>
        <v/>
      </c>
      <c r="Y89" s="7" t="str">
        <f t="shared" ca="1" si="55"/>
        <v/>
      </c>
      <c r="Z89" s="7" t="str">
        <f t="shared" ca="1" si="55"/>
        <v/>
      </c>
      <c r="AA89" s="7" t="str">
        <f t="shared" ca="1" si="55"/>
        <v/>
      </c>
      <c r="AB89" s="7" t="str">
        <f t="shared" ca="1" si="55"/>
        <v/>
      </c>
      <c r="AC89" s="7" t="str">
        <f t="shared" ca="1" si="55"/>
        <v/>
      </c>
      <c r="AD89" s="7" t="str">
        <f t="shared" ca="1" si="55"/>
        <v/>
      </c>
      <c r="AE89" s="7" t="str">
        <f t="shared" ca="1" si="55"/>
        <v/>
      </c>
      <c r="AF89" s="7" t="str">
        <f t="shared" ca="1" si="55"/>
        <v/>
      </c>
      <c r="AG89" s="7" t="str">
        <f t="shared" ca="1" si="55"/>
        <v/>
      </c>
      <c r="AH89" s="7" t="str">
        <f t="shared" ca="1" si="55"/>
        <v/>
      </c>
      <c r="AI89" s="7" t="str">
        <f t="shared" ca="1" si="55"/>
        <v/>
      </c>
    </row>
    <row r="90" spans="1:35" x14ac:dyDescent="0.35">
      <c r="A90" s="4" t="str">
        <f t="shared" si="51"/>
        <v>centre_nord</v>
      </c>
      <c r="B90" s="4" t="str">
        <f t="shared" si="51"/>
        <v>marche_barsalogho</v>
      </c>
      <c r="C90" s="10" t="str">
        <f t="shared" si="52"/>
        <v>BNA_nov24!</v>
      </c>
      <c r="D90" s="4" t="str">
        <f t="shared" si="53"/>
        <v>marche_barsaloghoBNA_nov24!</v>
      </c>
      <c r="E90" s="10">
        <f t="shared" si="50"/>
        <v>45597</v>
      </c>
      <c r="G90" s="7" t="str">
        <f t="shared" ca="1" si="54"/>
        <v/>
      </c>
      <c r="H90" s="7" t="str">
        <f t="shared" ca="1" si="54"/>
        <v/>
      </c>
      <c r="I90" s="7" t="str">
        <f t="shared" ca="1" si="54"/>
        <v/>
      </c>
      <c r="J90" s="7" t="str">
        <f t="shared" ca="1" si="54"/>
        <v/>
      </c>
      <c r="K90" s="7" t="str">
        <f t="shared" ca="1" si="54"/>
        <v/>
      </c>
      <c r="L90" s="7" t="str">
        <f t="shared" ca="1" si="54"/>
        <v/>
      </c>
      <c r="M90" s="7" t="str">
        <f t="shared" ca="1" si="54"/>
        <v/>
      </c>
      <c r="N90" s="7" t="str">
        <f t="shared" ca="1" si="54"/>
        <v/>
      </c>
      <c r="O90" s="7" t="str">
        <f t="shared" ca="1" si="54"/>
        <v/>
      </c>
      <c r="P90" s="7" t="str">
        <f t="shared" ca="1" si="54"/>
        <v/>
      </c>
      <c r="Q90" s="7" t="str">
        <f t="shared" ca="1" si="54"/>
        <v/>
      </c>
      <c r="R90" s="7" t="str">
        <f t="shared" ca="1" si="54"/>
        <v/>
      </c>
      <c r="S90" s="7" t="str">
        <f t="shared" ca="1" si="54"/>
        <v/>
      </c>
      <c r="T90" s="7" t="str">
        <f t="shared" ca="1" si="54"/>
        <v/>
      </c>
      <c r="U90" s="7" t="str">
        <f t="shared" ca="1" si="54"/>
        <v/>
      </c>
      <c r="V90" s="7" t="str">
        <f t="shared" ca="1" si="54"/>
        <v/>
      </c>
      <c r="W90" s="7" t="str">
        <f t="shared" ca="1" si="55"/>
        <v/>
      </c>
      <c r="X90" s="7" t="str">
        <f t="shared" ca="1" si="55"/>
        <v/>
      </c>
      <c r="Y90" s="7" t="str">
        <f t="shared" ca="1" si="55"/>
        <v/>
      </c>
      <c r="Z90" s="7" t="str">
        <f t="shared" ca="1" si="55"/>
        <v/>
      </c>
      <c r="AA90" s="7" t="str">
        <f t="shared" ca="1" si="55"/>
        <v/>
      </c>
      <c r="AB90" s="7" t="str">
        <f t="shared" ca="1" si="55"/>
        <v/>
      </c>
      <c r="AC90" s="7" t="str">
        <f t="shared" ca="1" si="55"/>
        <v/>
      </c>
      <c r="AD90" s="7" t="str">
        <f t="shared" ca="1" si="55"/>
        <v/>
      </c>
      <c r="AE90" s="7" t="str">
        <f t="shared" ca="1" si="55"/>
        <v/>
      </c>
      <c r="AF90" s="7" t="str">
        <f t="shared" ca="1" si="55"/>
        <v/>
      </c>
      <c r="AG90" s="7" t="str">
        <f t="shared" ca="1" si="55"/>
        <v/>
      </c>
      <c r="AH90" s="7" t="str">
        <f t="shared" ca="1" si="55"/>
        <v/>
      </c>
      <c r="AI90" s="7" t="str">
        <f t="shared" ca="1" si="55"/>
        <v/>
      </c>
    </row>
    <row r="91" spans="1:35" x14ac:dyDescent="0.35">
      <c r="A91" s="4" t="str">
        <f>A90</f>
        <v>centre_nord</v>
      </c>
      <c r="B91" s="4" t="str">
        <f t="shared" si="51"/>
        <v>marche_barsalogho</v>
      </c>
      <c r="C91" s="10" t="str">
        <f>C60</f>
        <v>BNA_déc24!</v>
      </c>
      <c r="D91" s="4" t="str">
        <f t="shared" si="53"/>
        <v>marche_barsaloghoBNA_déc24!</v>
      </c>
      <c r="E91" s="10">
        <f t="shared" si="50"/>
        <v>45627</v>
      </c>
      <c r="G91" s="7" t="str">
        <f t="shared" ca="1" si="54"/>
        <v/>
      </c>
      <c r="H91" s="7" t="str">
        <f t="shared" ca="1" si="54"/>
        <v/>
      </c>
      <c r="I91" s="7" t="str">
        <f t="shared" ca="1" si="54"/>
        <v/>
      </c>
      <c r="J91" s="7" t="str">
        <f t="shared" ca="1" si="54"/>
        <v/>
      </c>
      <c r="K91" s="7" t="str">
        <f t="shared" ca="1" si="54"/>
        <v/>
      </c>
      <c r="L91" s="7" t="str">
        <f t="shared" ca="1" si="54"/>
        <v/>
      </c>
      <c r="M91" s="7" t="str">
        <f t="shared" ca="1" si="54"/>
        <v/>
      </c>
      <c r="N91" s="7" t="str">
        <f t="shared" ca="1" si="54"/>
        <v/>
      </c>
      <c r="O91" s="7" t="str">
        <f t="shared" ca="1" si="54"/>
        <v/>
      </c>
      <c r="P91" s="7" t="str">
        <f t="shared" ca="1" si="54"/>
        <v/>
      </c>
      <c r="Q91" s="7" t="str">
        <f t="shared" ca="1" si="54"/>
        <v/>
      </c>
      <c r="R91" s="7" t="str">
        <f t="shared" ca="1" si="54"/>
        <v/>
      </c>
      <c r="S91" s="7" t="str">
        <f t="shared" ca="1" si="54"/>
        <v/>
      </c>
      <c r="T91" s="7" t="str">
        <f t="shared" ca="1" si="54"/>
        <v/>
      </c>
      <c r="U91" s="7" t="str">
        <f t="shared" ca="1" si="54"/>
        <v/>
      </c>
      <c r="V91" s="7" t="str">
        <f t="shared" ca="1" si="54"/>
        <v/>
      </c>
      <c r="W91" s="7" t="str">
        <f t="shared" ca="1" si="55"/>
        <v/>
      </c>
      <c r="X91" s="7" t="str">
        <f t="shared" ca="1" si="55"/>
        <v/>
      </c>
      <c r="Y91" s="7" t="str">
        <f t="shared" ca="1" si="55"/>
        <v/>
      </c>
      <c r="Z91" s="7" t="str">
        <f t="shared" ca="1" si="55"/>
        <v/>
      </c>
      <c r="AA91" s="7" t="str">
        <f t="shared" ca="1" si="55"/>
        <v/>
      </c>
      <c r="AB91" s="7" t="str">
        <f t="shared" ca="1" si="55"/>
        <v/>
      </c>
      <c r="AC91" s="7" t="str">
        <f t="shared" ca="1" si="55"/>
        <v/>
      </c>
      <c r="AD91" s="7" t="str">
        <f t="shared" ca="1" si="55"/>
        <v/>
      </c>
      <c r="AE91" s="7" t="str">
        <f t="shared" ca="1" si="55"/>
        <v/>
      </c>
      <c r="AF91" s="7" t="str">
        <f t="shared" ca="1" si="55"/>
        <v/>
      </c>
      <c r="AG91" s="7" t="str">
        <f t="shared" ca="1" si="55"/>
        <v/>
      </c>
      <c r="AH91" s="7" t="str">
        <f t="shared" ca="1" si="55"/>
        <v/>
      </c>
      <c r="AI91" s="7" t="str">
        <f t="shared" ca="1" si="55"/>
        <v/>
      </c>
    </row>
    <row r="92" spans="1:35" x14ac:dyDescent="0.35">
      <c r="C92" s="10"/>
      <c r="E92" s="10"/>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row>
    <row r="93" spans="1:35" x14ac:dyDescent="0.35">
      <c r="C93" s="10"/>
      <c r="E93" s="10"/>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row>
    <row r="94" spans="1:35" x14ac:dyDescent="0.35">
      <c r="C94" s="10"/>
      <c r="E94" s="10"/>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row>
    <row r="95" spans="1:35" x14ac:dyDescent="0.35">
      <c r="C95" s="10"/>
      <c r="E95" s="10"/>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row>
    <row r="96" spans="1:35" x14ac:dyDescent="0.35">
      <c r="C96" s="10"/>
      <c r="E96" s="10"/>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row>
    <row r="97" spans="1:35" x14ac:dyDescent="0.35">
      <c r="D97" s="4" t="str">
        <f t="shared" si="3"/>
        <v/>
      </c>
      <c r="E97" s="4" t="s">
        <v>76</v>
      </c>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row>
    <row r="98" spans="1:35" x14ac:dyDescent="0.35">
      <c r="A98" s="4" t="s">
        <v>73</v>
      </c>
      <c r="B98" s="4" t="s">
        <v>77</v>
      </c>
      <c r="C98" s="10" t="str">
        <f t="shared" ref="C98:C111" si="56">C66</f>
        <v>BNA_nov22!</v>
      </c>
      <c r="D98" s="4" t="str">
        <f t="shared" si="3"/>
        <v>marche_boussoumaBNA_nov22!</v>
      </c>
      <c r="E98" s="10">
        <f t="shared" ref="E98:E105" si="57">E66</f>
        <v>44866</v>
      </c>
      <c r="G98" s="7">
        <f t="shared" ref="G98:P113" ca="1" si="58">IFERROR(VLOOKUP($B98,INDIRECT($C98&amp;$A$1),MATCH(G$4,INDIRECT($C98&amp;"$B$7:$BZ$7"),0),FALSE),"")</f>
        <v>1050</v>
      </c>
      <c r="H98" s="7">
        <f t="shared" ca="1" si="58"/>
        <v>750</v>
      </c>
      <c r="I98" s="7">
        <f t="shared" ca="1" si="58"/>
        <v>1000</v>
      </c>
      <c r="J98" s="7">
        <f t="shared" ca="1" si="58"/>
        <v>400</v>
      </c>
      <c r="K98" s="7">
        <f t="shared" ca="1" si="58"/>
        <v>250</v>
      </c>
      <c r="L98" s="7">
        <f t="shared" ca="1" si="58"/>
        <v>6000</v>
      </c>
      <c r="M98" s="7">
        <f t="shared" ca="1" si="58"/>
        <v>6000</v>
      </c>
      <c r="N98" s="7">
        <f t="shared" ca="1" si="58"/>
        <v>1500</v>
      </c>
      <c r="O98" s="7">
        <f t="shared" ca="1" si="58"/>
        <v>1500</v>
      </c>
      <c r="P98" s="7">
        <f t="shared" ca="1" si="58"/>
        <v>8000</v>
      </c>
      <c r="Q98" s="7">
        <f t="shared" ref="Q98:Z113" ca="1" si="59">IFERROR(VLOOKUP($B98,INDIRECT($C98&amp;$A$1),MATCH(Q$4,INDIRECT($C98&amp;"$B$7:$BZ$7"),0),FALSE),"")</f>
        <v>100</v>
      </c>
      <c r="R98" s="7" t="str">
        <f t="shared" ca="1" si="59"/>
        <v>MC</v>
      </c>
      <c r="S98" s="7">
        <f t="shared" ca="1" si="59"/>
        <v>27500</v>
      </c>
      <c r="T98" s="7">
        <f t="shared" ca="1" si="59"/>
        <v>35000</v>
      </c>
      <c r="U98" s="7">
        <f t="shared" ca="1" si="59"/>
        <v>6000</v>
      </c>
      <c r="V98" s="7">
        <f t="shared" ca="1" si="59"/>
        <v>5000</v>
      </c>
      <c r="W98" s="7">
        <f t="shared" ca="1" si="59"/>
        <v>300</v>
      </c>
      <c r="X98" s="7">
        <f t="shared" ca="1" si="59"/>
        <v>125</v>
      </c>
      <c r="Y98" s="7">
        <f t="shared" ca="1" si="59"/>
        <v>400</v>
      </c>
      <c r="Z98" s="7">
        <f t="shared" ca="1" si="59"/>
        <v>500</v>
      </c>
      <c r="AA98" s="7">
        <f t="shared" ref="AA98:AI113" ca="1" si="60">IFERROR(VLOOKUP($B98,INDIRECT($C98&amp;$A$1),MATCH(AA$4,INDIRECT($C98&amp;"$B$7:$BZ$7"),0),FALSE),"")</f>
        <v>1025</v>
      </c>
      <c r="AB98" s="7">
        <f t="shared" ca="1" si="60"/>
        <v>1500</v>
      </c>
      <c r="AC98" s="7">
        <f t="shared" ca="1" si="60"/>
        <v>3500</v>
      </c>
      <c r="AD98" s="7">
        <f t="shared" ca="1" si="60"/>
        <v>2000</v>
      </c>
      <c r="AE98" s="7">
        <f t="shared" ca="1" si="60"/>
        <v>2000</v>
      </c>
      <c r="AF98" s="7">
        <f t="shared" ca="1" si="60"/>
        <v>700</v>
      </c>
      <c r="AG98" s="7">
        <f t="shared" ca="1" si="60"/>
        <v>4000</v>
      </c>
      <c r="AH98" s="7">
        <f t="shared" ca="1" si="60"/>
        <v>500</v>
      </c>
      <c r="AI98" s="7" t="str">
        <f t="shared" ca="1" si="60"/>
        <v>MC</v>
      </c>
    </row>
    <row r="99" spans="1:35" x14ac:dyDescent="0.35">
      <c r="A99" s="4" t="s">
        <v>73</v>
      </c>
      <c r="B99" s="4" t="s">
        <v>77</v>
      </c>
      <c r="C99" s="10" t="str">
        <f t="shared" si="56"/>
        <v>BNA_dec22!</v>
      </c>
      <c r="D99" s="4" t="str">
        <f t="shared" si="3"/>
        <v>marche_boussoumaBNA_dec22!</v>
      </c>
      <c r="E99" s="10">
        <f t="shared" si="57"/>
        <v>44896</v>
      </c>
      <c r="G99" s="7">
        <f t="shared" ca="1" si="58"/>
        <v>1125</v>
      </c>
      <c r="H99" s="7">
        <f t="shared" ca="1" si="58"/>
        <v>775</v>
      </c>
      <c r="I99" s="7">
        <f t="shared" ca="1" si="58"/>
        <v>1075</v>
      </c>
      <c r="J99" s="7">
        <f t="shared" ca="1" si="58"/>
        <v>562.5</v>
      </c>
      <c r="K99" s="7">
        <f t="shared" ca="1" si="58"/>
        <v>300</v>
      </c>
      <c r="L99" s="7">
        <f t="shared" ca="1" si="58"/>
        <v>6125</v>
      </c>
      <c r="M99" s="7">
        <f t="shared" ca="1" si="58"/>
        <v>4875</v>
      </c>
      <c r="N99" s="7">
        <f t="shared" ca="1" si="58"/>
        <v>2050</v>
      </c>
      <c r="O99" s="7">
        <f t="shared" ca="1" si="58"/>
        <v>1775</v>
      </c>
      <c r="P99" s="7">
        <f t="shared" ca="1" si="58"/>
        <v>8250</v>
      </c>
      <c r="Q99" s="7">
        <f t="shared" ca="1" si="59"/>
        <v>100</v>
      </c>
      <c r="R99" s="7" t="str">
        <f t="shared" ca="1" si="59"/>
        <v>MC</v>
      </c>
      <c r="S99" s="7">
        <f t="shared" ca="1" si="59"/>
        <v>27000</v>
      </c>
      <c r="T99" s="7">
        <f t="shared" ca="1" si="59"/>
        <v>45000</v>
      </c>
      <c r="U99" s="7">
        <f t="shared" ca="1" si="59"/>
        <v>6250</v>
      </c>
      <c r="V99" s="7">
        <f t="shared" ca="1" si="59"/>
        <v>5125</v>
      </c>
      <c r="W99" s="7">
        <f t="shared" ca="1" si="59"/>
        <v>325</v>
      </c>
      <c r="X99" s="7">
        <f t="shared" ca="1" si="59"/>
        <v>137.5</v>
      </c>
      <c r="Y99" s="7">
        <f t="shared" ca="1" si="59"/>
        <v>437.5</v>
      </c>
      <c r="Z99" s="7">
        <f t="shared" ca="1" si="59"/>
        <v>500</v>
      </c>
      <c r="AA99" s="7">
        <f t="shared" ca="1" si="60"/>
        <v>1050</v>
      </c>
      <c r="AB99" s="7">
        <f t="shared" ca="1" si="60"/>
        <v>1750</v>
      </c>
      <c r="AC99" s="7">
        <f t="shared" ca="1" si="60"/>
        <v>3625</v>
      </c>
      <c r="AD99" s="7">
        <f t="shared" ca="1" si="60"/>
        <v>2500</v>
      </c>
      <c r="AE99" s="7">
        <f t="shared" ca="1" si="60"/>
        <v>2500</v>
      </c>
      <c r="AF99" s="7">
        <f t="shared" ca="1" si="60"/>
        <v>2225</v>
      </c>
      <c r="AG99" s="7">
        <f t="shared" ca="1" si="60"/>
        <v>2125</v>
      </c>
      <c r="AH99" s="7">
        <f t="shared" ca="1" si="60"/>
        <v>350</v>
      </c>
      <c r="AI99" s="7">
        <f t="shared" ca="1" si="60"/>
        <v>500</v>
      </c>
    </row>
    <row r="100" spans="1:35" x14ac:dyDescent="0.35">
      <c r="A100" s="4" t="s">
        <v>73</v>
      </c>
      <c r="B100" s="4" t="s">
        <v>77</v>
      </c>
      <c r="C100" s="10" t="str">
        <f t="shared" si="56"/>
        <v>BNA_jan23!</v>
      </c>
      <c r="D100" s="4" t="str">
        <f t="shared" si="3"/>
        <v>marche_boussoumaBNA_jan23!</v>
      </c>
      <c r="E100" s="10">
        <f t="shared" si="57"/>
        <v>44927</v>
      </c>
      <c r="G100" s="7">
        <f t="shared" ca="1" si="58"/>
        <v>1125</v>
      </c>
      <c r="H100" s="7">
        <f t="shared" ca="1" si="58"/>
        <v>775</v>
      </c>
      <c r="I100" s="7">
        <f t="shared" ca="1" si="58"/>
        <v>1050</v>
      </c>
      <c r="J100" s="7">
        <f t="shared" ca="1" si="58"/>
        <v>500</v>
      </c>
      <c r="K100" s="7">
        <f t="shared" ca="1" si="58"/>
        <v>262.5</v>
      </c>
      <c r="L100" s="7">
        <f t="shared" ca="1" si="58"/>
        <v>6375</v>
      </c>
      <c r="M100" s="7">
        <f t="shared" ca="1" si="58"/>
        <v>9000</v>
      </c>
      <c r="N100" s="7">
        <f t="shared" ca="1" si="58"/>
        <v>2000</v>
      </c>
      <c r="O100" s="7">
        <f t="shared" ca="1" si="58"/>
        <v>1725</v>
      </c>
      <c r="P100" s="7">
        <f t="shared" ca="1" si="58"/>
        <v>8875</v>
      </c>
      <c r="Q100" s="7">
        <f t="shared" ca="1" si="59"/>
        <v>100</v>
      </c>
      <c r="R100" s="7" t="str">
        <f t="shared" ca="1" si="59"/>
        <v>MC</v>
      </c>
      <c r="S100" s="7">
        <f t="shared" ca="1" si="59"/>
        <v>27250</v>
      </c>
      <c r="T100" s="7">
        <f t="shared" ca="1" si="59"/>
        <v>46300</v>
      </c>
      <c r="U100" s="7">
        <f t="shared" ca="1" si="59"/>
        <v>6000</v>
      </c>
      <c r="V100" s="7">
        <f t="shared" ca="1" si="59"/>
        <v>5000</v>
      </c>
      <c r="W100" s="7">
        <f t="shared" ca="1" si="59"/>
        <v>350</v>
      </c>
      <c r="X100" s="7">
        <f t="shared" ca="1" si="59"/>
        <v>137.5</v>
      </c>
      <c r="Y100" s="7">
        <f t="shared" ca="1" si="59"/>
        <v>300</v>
      </c>
      <c r="Z100" s="7">
        <f t="shared" ca="1" si="59"/>
        <v>575</v>
      </c>
      <c r="AA100" s="7">
        <f t="shared" ca="1" si="60"/>
        <v>1100</v>
      </c>
      <c r="AB100" s="7">
        <f t="shared" ca="1" si="60"/>
        <v>1675</v>
      </c>
      <c r="AC100" s="7">
        <f t="shared" ca="1" si="60"/>
        <v>4125</v>
      </c>
      <c r="AD100" s="7">
        <f t="shared" ca="1" si="60"/>
        <v>2750</v>
      </c>
      <c r="AE100" s="7">
        <f t="shared" ca="1" si="60"/>
        <v>2500</v>
      </c>
      <c r="AF100" s="7">
        <f t="shared" ca="1" si="60"/>
        <v>2125</v>
      </c>
      <c r="AG100" s="7">
        <f t="shared" ca="1" si="60"/>
        <v>6000</v>
      </c>
      <c r="AH100" s="7">
        <f t="shared" ca="1" si="60"/>
        <v>300</v>
      </c>
      <c r="AI100" s="7">
        <f t="shared" ca="1" si="60"/>
        <v>500</v>
      </c>
    </row>
    <row r="101" spans="1:35" x14ac:dyDescent="0.35">
      <c r="A101" s="4" t="s">
        <v>73</v>
      </c>
      <c r="B101" s="4" t="s">
        <v>77</v>
      </c>
      <c r="C101" s="10" t="str">
        <f t="shared" si="56"/>
        <v>BNA_fev23!</v>
      </c>
      <c r="D101" s="4" t="str">
        <f t="shared" si="3"/>
        <v>marche_boussoumaBNA_fev23!</v>
      </c>
      <c r="E101" s="10">
        <f t="shared" si="57"/>
        <v>44958</v>
      </c>
      <c r="G101" s="7">
        <f t="shared" ca="1" si="58"/>
        <v>1100</v>
      </c>
      <c r="H101" s="7">
        <f t="shared" ca="1" si="58"/>
        <v>800</v>
      </c>
      <c r="I101" s="7">
        <f t="shared" ca="1" si="58"/>
        <v>1000</v>
      </c>
      <c r="J101" s="7">
        <f t="shared" ca="1" si="58"/>
        <v>500</v>
      </c>
      <c r="K101" s="7">
        <f t="shared" ca="1" si="58"/>
        <v>250</v>
      </c>
      <c r="L101" s="7">
        <f t="shared" ca="1" si="58"/>
        <v>6000</v>
      </c>
      <c r="M101" s="7">
        <f t="shared" ca="1" si="58"/>
        <v>9000</v>
      </c>
      <c r="N101" s="7">
        <f t="shared" ca="1" si="58"/>
        <v>2000</v>
      </c>
      <c r="O101" s="7">
        <f t="shared" ca="1" si="58"/>
        <v>1750</v>
      </c>
      <c r="P101" s="7">
        <f t="shared" ca="1" si="58"/>
        <v>8250</v>
      </c>
      <c r="Q101" s="7">
        <f t="shared" ca="1" si="59"/>
        <v>100</v>
      </c>
      <c r="R101" s="7" t="str">
        <f t="shared" ca="1" si="59"/>
        <v>MC</v>
      </c>
      <c r="S101" s="7">
        <f t="shared" ca="1" si="59"/>
        <v>27500</v>
      </c>
      <c r="T101" s="7">
        <f t="shared" ca="1" si="59"/>
        <v>45000</v>
      </c>
      <c r="U101" s="7">
        <f t="shared" ca="1" si="59"/>
        <v>6000</v>
      </c>
      <c r="V101" s="7">
        <f t="shared" ca="1" si="59"/>
        <v>5000</v>
      </c>
      <c r="W101" s="7">
        <f t="shared" ca="1" si="59"/>
        <v>300</v>
      </c>
      <c r="X101" s="7">
        <f t="shared" ca="1" si="59"/>
        <v>137.5</v>
      </c>
      <c r="Y101" s="7">
        <f t="shared" ca="1" si="59"/>
        <v>300</v>
      </c>
      <c r="Z101" s="7">
        <f t="shared" ca="1" si="59"/>
        <v>500</v>
      </c>
      <c r="AA101" s="7">
        <f t="shared" ca="1" si="60"/>
        <v>1000</v>
      </c>
      <c r="AB101" s="7">
        <f t="shared" ca="1" si="60"/>
        <v>1500</v>
      </c>
      <c r="AC101" s="7">
        <f t="shared" ca="1" si="60"/>
        <v>3500</v>
      </c>
      <c r="AD101" s="7">
        <f t="shared" ca="1" si="60"/>
        <v>2000</v>
      </c>
      <c r="AE101" s="7">
        <f t="shared" ca="1" si="60"/>
        <v>2000</v>
      </c>
      <c r="AF101" s="7">
        <f t="shared" ca="1" si="60"/>
        <v>2000</v>
      </c>
      <c r="AG101" s="7">
        <f t="shared" ca="1" si="60"/>
        <v>3000</v>
      </c>
      <c r="AH101" s="7">
        <f t="shared" ca="1" si="60"/>
        <v>300</v>
      </c>
      <c r="AI101" s="7">
        <f t="shared" ca="1" si="60"/>
        <v>500</v>
      </c>
    </row>
    <row r="102" spans="1:35" x14ac:dyDescent="0.35">
      <c r="A102" s="4" t="s">
        <v>73</v>
      </c>
      <c r="B102" s="4" t="s">
        <v>77</v>
      </c>
      <c r="C102" s="10" t="str">
        <f t="shared" si="56"/>
        <v>BNA_mar23!</v>
      </c>
      <c r="D102" s="4" t="str">
        <f t="shared" si="3"/>
        <v>marche_boussoumaBNA_mar23!</v>
      </c>
      <c r="E102" s="10">
        <f t="shared" si="57"/>
        <v>44986</v>
      </c>
      <c r="G102" s="7">
        <f t="shared" ca="1" si="58"/>
        <v>1000</v>
      </c>
      <c r="H102" s="7">
        <f t="shared" ca="1" si="58"/>
        <v>1000</v>
      </c>
      <c r="I102" s="7" t="str">
        <f t="shared" ca="1" si="58"/>
        <v>MC</v>
      </c>
      <c r="J102" s="7">
        <f t="shared" ca="1" si="58"/>
        <v>525</v>
      </c>
      <c r="K102" s="7">
        <f t="shared" ca="1" si="58"/>
        <v>300</v>
      </c>
      <c r="L102" s="7">
        <f t="shared" ca="1" si="58"/>
        <v>4250</v>
      </c>
      <c r="M102" s="7">
        <f t="shared" ca="1" si="58"/>
        <v>4500</v>
      </c>
      <c r="N102" s="7">
        <f t="shared" ca="1" si="58"/>
        <v>1000</v>
      </c>
      <c r="O102" s="7">
        <f t="shared" ca="1" si="58"/>
        <v>1500</v>
      </c>
      <c r="P102" s="7">
        <f t="shared" ca="1" si="58"/>
        <v>7000</v>
      </c>
      <c r="Q102" s="7">
        <f t="shared" ca="1" si="59"/>
        <v>100</v>
      </c>
      <c r="R102" s="7" t="str">
        <f t="shared" ca="1" si="59"/>
        <v>MC</v>
      </c>
      <c r="S102" s="7">
        <f t="shared" ca="1" si="59"/>
        <v>27500</v>
      </c>
      <c r="T102" s="7">
        <f t="shared" ca="1" si="59"/>
        <v>45000</v>
      </c>
      <c r="U102" s="7">
        <f t="shared" ca="1" si="59"/>
        <v>6500</v>
      </c>
      <c r="V102" s="7">
        <f t="shared" ca="1" si="59"/>
        <v>4500</v>
      </c>
      <c r="W102" s="7">
        <f t="shared" ca="1" si="59"/>
        <v>325</v>
      </c>
      <c r="X102" s="7">
        <f t="shared" ca="1" si="59"/>
        <v>175</v>
      </c>
      <c r="Y102" s="7">
        <f t="shared" ca="1" si="59"/>
        <v>250</v>
      </c>
      <c r="Z102" s="7">
        <f t="shared" ca="1" si="59"/>
        <v>325</v>
      </c>
      <c r="AA102" s="7">
        <f t="shared" ca="1" si="60"/>
        <v>400</v>
      </c>
      <c r="AB102" s="7">
        <f t="shared" ca="1" si="60"/>
        <v>1400</v>
      </c>
      <c r="AC102" s="7">
        <f t="shared" ca="1" si="60"/>
        <v>3125</v>
      </c>
      <c r="AD102" s="7">
        <f t="shared" ca="1" si="60"/>
        <v>2250</v>
      </c>
      <c r="AE102" s="7" t="str">
        <f t="shared" ca="1" si="60"/>
        <v>MC</v>
      </c>
      <c r="AF102" s="7">
        <f t="shared" ca="1" si="60"/>
        <v>1250</v>
      </c>
      <c r="AG102" s="7">
        <f t="shared" ca="1" si="60"/>
        <v>4500</v>
      </c>
      <c r="AH102" s="7">
        <f t="shared" ca="1" si="60"/>
        <v>275</v>
      </c>
      <c r="AI102" s="7">
        <f t="shared" ca="1" si="60"/>
        <v>500</v>
      </c>
    </row>
    <row r="103" spans="1:35" x14ac:dyDescent="0.35">
      <c r="A103" s="4" t="s">
        <v>73</v>
      </c>
      <c r="B103" s="4" t="s">
        <v>77</v>
      </c>
      <c r="C103" s="10" t="str">
        <f t="shared" si="56"/>
        <v>BNA_avr23!</v>
      </c>
      <c r="D103" s="4" t="str">
        <f t="shared" si="3"/>
        <v>marche_boussoumaBNA_avr23!</v>
      </c>
      <c r="E103" s="10">
        <f t="shared" si="57"/>
        <v>45017</v>
      </c>
      <c r="G103" s="7">
        <f t="shared" ca="1" si="58"/>
        <v>1100</v>
      </c>
      <c r="H103" s="7">
        <f t="shared" ca="1" si="58"/>
        <v>800</v>
      </c>
      <c r="I103" s="7">
        <f t="shared" ca="1" si="58"/>
        <v>1000</v>
      </c>
      <c r="J103" s="7">
        <f t="shared" ca="1" si="58"/>
        <v>500</v>
      </c>
      <c r="K103" s="7">
        <f t="shared" ca="1" si="58"/>
        <v>250</v>
      </c>
      <c r="L103" s="7">
        <f t="shared" ca="1" si="58"/>
        <v>6000</v>
      </c>
      <c r="M103" s="7">
        <f t="shared" ca="1" si="58"/>
        <v>9000</v>
      </c>
      <c r="N103" s="7">
        <f t="shared" ca="1" si="58"/>
        <v>2000</v>
      </c>
      <c r="O103" s="7">
        <f t="shared" ca="1" si="58"/>
        <v>1750</v>
      </c>
      <c r="P103" s="7">
        <f t="shared" ca="1" si="58"/>
        <v>9000</v>
      </c>
      <c r="Q103" s="7">
        <f t="shared" ca="1" si="59"/>
        <v>100</v>
      </c>
      <c r="R103" s="7" t="str">
        <f t="shared" ca="1" si="59"/>
        <v>MC</v>
      </c>
      <c r="S103" s="7">
        <f t="shared" ca="1" si="59"/>
        <v>27500</v>
      </c>
      <c r="T103" s="7">
        <f t="shared" ca="1" si="59"/>
        <v>45000</v>
      </c>
      <c r="U103" s="7">
        <f t="shared" ca="1" si="59"/>
        <v>6000</v>
      </c>
      <c r="V103" s="7">
        <f t="shared" ca="1" si="59"/>
        <v>5000</v>
      </c>
      <c r="W103" s="7">
        <f t="shared" ca="1" si="59"/>
        <v>300</v>
      </c>
      <c r="X103" s="7">
        <f t="shared" ca="1" si="59"/>
        <v>150</v>
      </c>
      <c r="Y103" s="7">
        <f t="shared" ca="1" si="59"/>
        <v>300</v>
      </c>
      <c r="Z103" s="7">
        <f t="shared" ca="1" si="59"/>
        <v>600</v>
      </c>
      <c r="AA103" s="7">
        <f t="shared" ca="1" si="60"/>
        <v>1000</v>
      </c>
      <c r="AB103" s="7">
        <f t="shared" ca="1" si="60"/>
        <v>1500</v>
      </c>
      <c r="AC103" s="7">
        <f t="shared" ca="1" si="60"/>
        <v>3500</v>
      </c>
      <c r="AD103" s="7">
        <f t="shared" ca="1" si="60"/>
        <v>2000</v>
      </c>
      <c r="AE103" s="7">
        <f t="shared" ca="1" si="60"/>
        <v>2000</v>
      </c>
      <c r="AF103" s="7">
        <f t="shared" ca="1" si="60"/>
        <v>2000</v>
      </c>
      <c r="AG103" s="7">
        <f t="shared" ca="1" si="60"/>
        <v>3000</v>
      </c>
      <c r="AH103" s="7">
        <f t="shared" ca="1" si="60"/>
        <v>300</v>
      </c>
      <c r="AI103" s="7">
        <f t="shared" ca="1" si="60"/>
        <v>500</v>
      </c>
    </row>
    <row r="104" spans="1:35" x14ac:dyDescent="0.35">
      <c r="A104" s="4" t="s">
        <v>73</v>
      </c>
      <c r="B104" s="4" t="s">
        <v>77</v>
      </c>
      <c r="C104" s="10" t="str">
        <f t="shared" si="56"/>
        <v>BNA_mai23!</v>
      </c>
      <c r="D104" s="4" t="str">
        <f t="shared" si="3"/>
        <v>marche_boussoumaBNA_mai23!</v>
      </c>
      <c r="E104" s="10">
        <f t="shared" si="57"/>
        <v>45047</v>
      </c>
      <c r="G104" s="7">
        <f t="shared" ca="1" si="58"/>
        <v>900</v>
      </c>
      <c r="H104" s="7">
        <f t="shared" ca="1" si="58"/>
        <v>1250</v>
      </c>
      <c r="I104" s="7" t="str">
        <f t="shared" ca="1" si="58"/>
        <v>MC</v>
      </c>
      <c r="J104" s="7">
        <f t="shared" ca="1" si="58"/>
        <v>500</v>
      </c>
      <c r="K104" s="7">
        <f t="shared" ca="1" si="58"/>
        <v>300</v>
      </c>
      <c r="L104" s="7">
        <f t="shared" ca="1" si="58"/>
        <v>5000</v>
      </c>
      <c r="M104" s="7">
        <f t="shared" ca="1" si="58"/>
        <v>5000</v>
      </c>
      <c r="N104" s="7">
        <f t="shared" ca="1" si="58"/>
        <v>2000</v>
      </c>
      <c r="O104" s="7">
        <f t="shared" ca="1" si="58"/>
        <v>1500</v>
      </c>
      <c r="P104" s="7">
        <f t="shared" ca="1" si="58"/>
        <v>7500</v>
      </c>
      <c r="Q104" s="7">
        <f t="shared" ca="1" si="59"/>
        <v>100</v>
      </c>
      <c r="R104" s="7" t="str">
        <f t="shared" ca="1" si="59"/>
        <v>MC</v>
      </c>
      <c r="S104" s="7">
        <f t="shared" ca="1" si="59"/>
        <v>25000</v>
      </c>
      <c r="T104" s="7">
        <f t="shared" ca="1" si="59"/>
        <v>6000</v>
      </c>
      <c r="U104" s="7">
        <f t="shared" ca="1" si="59"/>
        <v>4500</v>
      </c>
      <c r="V104" s="7">
        <f t="shared" ca="1" si="59"/>
        <v>3500</v>
      </c>
      <c r="W104" s="7">
        <f t="shared" ca="1" si="59"/>
        <v>300</v>
      </c>
      <c r="X104" s="7">
        <f t="shared" ca="1" si="59"/>
        <v>175</v>
      </c>
      <c r="Y104" s="7" t="str">
        <f t="shared" ca="1" si="59"/>
        <v>MC</v>
      </c>
      <c r="Z104" s="7" t="str">
        <f t="shared" ca="1" si="59"/>
        <v>MC</v>
      </c>
      <c r="AA104" s="7">
        <f t="shared" ca="1" si="60"/>
        <v>500</v>
      </c>
      <c r="AB104" s="7">
        <f t="shared" ca="1" si="60"/>
        <v>2875</v>
      </c>
      <c r="AC104" s="7">
        <f t="shared" ca="1" si="60"/>
        <v>3125</v>
      </c>
      <c r="AD104" s="7">
        <f t="shared" ca="1" si="60"/>
        <v>2000</v>
      </c>
      <c r="AE104" s="7">
        <f t="shared" ca="1" si="60"/>
        <v>2000</v>
      </c>
      <c r="AF104" s="7">
        <f t="shared" ca="1" si="60"/>
        <v>775</v>
      </c>
      <c r="AG104" s="7">
        <f t="shared" ca="1" si="60"/>
        <v>6000</v>
      </c>
      <c r="AH104" s="7">
        <f t="shared" ca="1" si="60"/>
        <v>500</v>
      </c>
      <c r="AI104" s="7">
        <f t="shared" ca="1" si="60"/>
        <v>500</v>
      </c>
    </row>
    <row r="105" spans="1:35" x14ac:dyDescent="0.35">
      <c r="A105" s="4" t="s">
        <v>73</v>
      </c>
      <c r="B105" s="4" t="s">
        <v>77</v>
      </c>
      <c r="C105" s="10" t="str">
        <f t="shared" si="56"/>
        <v>BNA_juin23!</v>
      </c>
      <c r="D105" s="4" t="str">
        <f t="shared" si="3"/>
        <v>marche_boussoumaBNA_juin23!</v>
      </c>
      <c r="E105" s="10">
        <f t="shared" si="57"/>
        <v>45078</v>
      </c>
      <c r="G105" s="7">
        <f t="shared" ca="1" si="58"/>
        <v>800</v>
      </c>
      <c r="H105" s="7">
        <f t="shared" ca="1" si="58"/>
        <v>1250</v>
      </c>
      <c r="I105" s="7" t="str">
        <f t="shared" ca="1" si="58"/>
        <v>MC</v>
      </c>
      <c r="J105" s="7">
        <f t="shared" ca="1" si="58"/>
        <v>500</v>
      </c>
      <c r="K105" s="7">
        <f t="shared" ca="1" si="58"/>
        <v>300</v>
      </c>
      <c r="L105" s="7">
        <f t="shared" ca="1" si="58"/>
        <v>5000</v>
      </c>
      <c r="M105" s="7">
        <f t="shared" ca="1" si="58"/>
        <v>15000</v>
      </c>
      <c r="N105" s="7">
        <f t="shared" ca="1" si="58"/>
        <v>725</v>
      </c>
      <c r="O105" s="7">
        <f t="shared" ca="1" si="58"/>
        <v>1500</v>
      </c>
      <c r="P105" s="7">
        <f t="shared" ca="1" si="58"/>
        <v>6750</v>
      </c>
      <c r="Q105" s="7">
        <f t="shared" ca="1" si="59"/>
        <v>100</v>
      </c>
      <c r="R105" s="7" t="str">
        <f t="shared" ca="1" si="59"/>
        <v>MC</v>
      </c>
      <c r="S105" s="7">
        <f t="shared" ca="1" si="59"/>
        <v>25000</v>
      </c>
      <c r="T105" s="7">
        <f t="shared" ca="1" si="59"/>
        <v>35000</v>
      </c>
      <c r="U105" s="7">
        <f t="shared" ca="1" si="59"/>
        <v>4500</v>
      </c>
      <c r="V105" s="7">
        <f t="shared" ca="1" si="59"/>
        <v>3500</v>
      </c>
      <c r="W105" s="7">
        <f t="shared" ca="1" si="59"/>
        <v>550</v>
      </c>
      <c r="X105" s="7">
        <f t="shared" ca="1" si="59"/>
        <v>100</v>
      </c>
      <c r="Y105" s="7">
        <f t="shared" ca="1" si="59"/>
        <v>200</v>
      </c>
      <c r="Z105" s="7">
        <f t="shared" ca="1" si="59"/>
        <v>300</v>
      </c>
      <c r="AA105" s="7">
        <f t="shared" ca="1" si="60"/>
        <v>550</v>
      </c>
      <c r="AB105" s="7">
        <f t="shared" ca="1" si="60"/>
        <v>3000</v>
      </c>
      <c r="AC105" s="7">
        <f t="shared" ca="1" si="60"/>
        <v>2375</v>
      </c>
      <c r="AD105" s="7">
        <f t="shared" ca="1" si="60"/>
        <v>2000</v>
      </c>
      <c r="AE105" s="7">
        <f t="shared" ca="1" si="60"/>
        <v>2000</v>
      </c>
      <c r="AF105" s="7">
        <f t="shared" ca="1" si="60"/>
        <v>1125</v>
      </c>
      <c r="AG105" s="7">
        <f t="shared" ca="1" si="60"/>
        <v>3000</v>
      </c>
      <c r="AH105" s="7">
        <f t="shared" ca="1" si="60"/>
        <v>475</v>
      </c>
      <c r="AI105" s="7">
        <f t="shared" ca="1" si="60"/>
        <v>500</v>
      </c>
    </row>
    <row r="106" spans="1:35" x14ac:dyDescent="0.35">
      <c r="A106" s="4" t="str">
        <f t="shared" ref="A106:B111" si="61">A105</f>
        <v>centre_nord</v>
      </c>
      <c r="B106" s="4" t="str">
        <f t="shared" si="61"/>
        <v>marche_boussouma</v>
      </c>
      <c r="C106" s="10" t="str">
        <f t="shared" si="56"/>
        <v>BNA_juil23!</v>
      </c>
      <c r="D106" s="4" t="str">
        <f t="shared" si="3"/>
        <v>marche_boussoumaBNA_juil23!</v>
      </c>
      <c r="E106" s="10">
        <f t="shared" ref="E106:E123" si="62">EDATE(E105,1)</f>
        <v>45108</v>
      </c>
      <c r="G106" s="7">
        <f t="shared" ca="1" si="58"/>
        <v>1000</v>
      </c>
      <c r="H106" s="7">
        <f t="shared" ca="1" si="58"/>
        <v>1000</v>
      </c>
      <c r="I106" s="7">
        <f t="shared" ca="1" si="58"/>
        <v>1250</v>
      </c>
      <c r="J106" s="7">
        <f t="shared" ca="1" si="58"/>
        <v>500</v>
      </c>
      <c r="K106" s="7">
        <f t="shared" ca="1" si="58"/>
        <v>300</v>
      </c>
      <c r="L106" s="7">
        <f t="shared" ca="1" si="58"/>
        <v>5000</v>
      </c>
      <c r="M106" s="7">
        <f t="shared" ca="1" si="58"/>
        <v>15000</v>
      </c>
      <c r="N106" s="7">
        <f t="shared" ca="1" si="58"/>
        <v>2000</v>
      </c>
      <c r="O106" s="7">
        <f t="shared" ca="1" si="58"/>
        <v>1700</v>
      </c>
      <c r="P106" s="7">
        <f t="shared" ca="1" si="58"/>
        <v>8000</v>
      </c>
      <c r="Q106" s="7">
        <f t="shared" ca="1" si="59"/>
        <v>100</v>
      </c>
      <c r="R106" s="7" t="str">
        <f t="shared" ca="1" si="59"/>
        <v>MC</v>
      </c>
      <c r="S106" s="7">
        <f t="shared" ca="1" si="59"/>
        <v>27500</v>
      </c>
      <c r="T106" s="7">
        <f t="shared" ca="1" si="59"/>
        <v>48500</v>
      </c>
      <c r="U106" s="7">
        <f t="shared" ca="1" si="59"/>
        <v>4500</v>
      </c>
      <c r="V106" s="7">
        <f t="shared" ca="1" si="59"/>
        <v>3500</v>
      </c>
      <c r="W106" s="7">
        <f t="shared" ca="1" si="59"/>
        <v>300</v>
      </c>
      <c r="X106" s="7">
        <f t="shared" ca="1" si="59"/>
        <v>150</v>
      </c>
      <c r="Y106" s="7">
        <f t="shared" ca="1" si="59"/>
        <v>300</v>
      </c>
      <c r="Z106" s="7">
        <f t="shared" ca="1" si="59"/>
        <v>600</v>
      </c>
      <c r="AA106" s="7">
        <f t="shared" ca="1" si="60"/>
        <v>1000</v>
      </c>
      <c r="AB106" s="7">
        <f t="shared" ca="1" si="60"/>
        <v>2500</v>
      </c>
      <c r="AC106" s="7">
        <f t="shared" ca="1" si="60"/>
        <v>4000</v>
      </c>
      <c r="AD106" s="7">
        <f t="shared" ca="1" si="60"/>
        <v>2250</v>
      </c>
      <c r="AE106" s="7">
        <f t="shared" ca="1" si="60"/>
        <v>2000</v>
      </c>
      <c r="AF106" s="7">
        <f t="shared" ca="1" si="60"/>
        <v>1000</v>
      </c>
      <c r="AG106" s="7">
        <f t="shared" ca="1" si="60"/>
        <v>3250</v>
      </c>
      <c r="AH106" s="7">
        <f t="shared" ca="1" si="60"/>
        <v>325</v>
      </c>
      <c r="AI106" s="7">
        <f t="shared" ca="1" si="60"/>
        <v>500</v>
      </c>
    </row>
    <row r="107" spans="1:35" x14ac:dyDescent="0.35">
      <c r="A107" s="4" t="str">
        <f t="shared" si="61"/>
        <v>centre_nord</v>
      </c>
      <c r="B107" s="4" t="str">
        <f t="shared" si="61"/>
        <v>marche_boussouma</v>
      </c>
      <c r="C107" s="10" t="str">
        <f t="shared" si="56"/>
        <v>BNA_aout23!</v>
      </c>
      <c r="D107" s="4" t="str">
        <f t="shared" si="3"/>
        <v>marche_boussoumaBNA_aout23!</v>
      </c>
      <c r="E107" s="10">
        <f t="shared" si="62"/>
        <v>45139</v>
      </c>
      <c r="G107" s="7">
        <f t="shared" ca="1" si="58"/>
        <v>1000</v>
      </c>
      <c r="H107" s="7">
        <f t="shared" ca="1" si="58"/>
        <v>1000</v>
      </c>
      <c r="I107" s="7">
        <f t="shared" ca="1" si="58"/>
        <v>1250</v>
      </c>
      <c r="J107" s="7">
        <f t="shared" ca="1" si="58"/>
        <v>450</v>
      </c>
      <c r="K107" s="7">
        <f t="shared" ca="1" si="58"/>
        <v>300</v>
      </c>
      <c r="L107" s="7">
        <f t="shared" ca="1" si="58"/>
        <v>5000</v>
      </c>
      <c r="M107" s="7">
        <f t="shared" ca="1" si="58"/>
        <v>3000</v>
      </c>
      <c r="N107" s="7">
        <f t="shared" ca="1" si="58"/>
        <v>1500</v>
      </c>
      <c r="O107" s="7">
        <f t="shared" ca="1" si="58"/>
        <v>1800</v>
      </c>
      <c r="P107" s="7">
        <f t="shared" ca="1" si="58"/>
        <v>6000</v>
      </c>
      <c r="Q107" s="7">
        <f t="shared" ca="1" si="59"/>
        <v>100</v>
      </c>
      <c r="R107" s="7" t="str">
        <f t="shared" ca="1" si="59"/>
        <v>MC</v>
      </c>
      <c r="S107" s="7">
        <f t="shared" ca="1" si="59"/>
        <v>25000</v>
      </c>
      <c r="T107" s="7">
        <f t="shared" ca="1" si="59"/>
        <v>60000</v>
      </c>
      <c r="U107" s="7">
        <f t="shared" ca="1" si="59"/>
        <v>3500</v>
      </c>
      <c r="V107" s="7">
        <f t="shared" ca="1" si="59"/>
        <v>2500</v>
      </c>
      <c r="W107" s="7">
        <f t="shared" ca="1" si="59"/>
        <v>400</v>
      </c>
      <c r="X107" s="7">
        <f t="shared" ca="1" si="59"/>
        <v>150</v>
      </c>
      <c r="Y107" s="7">
        <f t="shared" ca="1" si="59"/>
        <v>300</v>
      </c>
      <c r="Z107" s="7">
        <f t="shared" ca="1" si="59"/>
        <v>750</v>
      </c>
      <c r="AA107" s="7">
        <f t="shared" ca="1" si="60"/>
        <v>1000</v>
      </c>
      <c r="AB107" s="7">
        <f t="shared" ca="1" si="60"/>
        <v>2500</v>
      </c>
      <c r="AC107" s="7">
        <f t="shared" ca="1" si="60"/>
        <v>2500</v>
      </c>
      <c r="AD107" s="7">
        <f t="shared" ca="1" si="60"/>
        <v>2500</v>
      </c>
      <c r="AE107" s="7">
        <f t="shared" ca="1" si="60"/>
        <v>2000</v>
      </c>
      <c r="AF107" s="7">
        <f t="shared" ca="1" si="60"/>
        <v>1000</v>
      </c>
      <c r="AG107" s="7">
        <f t="shared" ca="1" si="60"/>
        <v>3000</v>
      </c>
      <c r="AH107" s="7">
        <f t="shared" ca="1" si="60"/>
        <v>300</v>
      </c>
      <c r="AI107" s="7">
        <f t="shared" ca="1" si="60"/>
        <v>500</v>
      </c>
    </row>
    <row r="108" spans="1:35" x14ac:dyDescent="0.35">
      <c r="A108" s="4" t="str">
        <f t="shared" si="61"/>
        <v>centre_nord</v>
      </c>
      <c r="B108" s="4" t="str">
        <f t="shared" si="61"/>
        <v>marche_boussouma</v>
      </c>
      <c r="C108" s="10" t="str">
        <f t="shared" si="56"/>
        <v>BNA_sept23!</v>
      </c>
      <c r="D108" s="4" t="str">
        <f t="shared" si="3"/>
        <v>marche_boussoumaBNA_sept23!</v>
      </c>
      <c r="E108" s="10">
        <f t="shared" si="62"/>
        <v>45170</v>
      </c>
      <c r="G108" s="7">
        <f t="shared" ca="1" si="58"/>
        <v>1000</v>
      </c>
      <c r="H108" s="7">
        <f t="shared" ca="1" si="58"/>
        <v>1000</v>
      </c>
      <c r="I108" s="7">
        <f t="shared" ca="1" si="58"/>
        <v>1250</v>
      </c>
      <c r="J108" s="7">
        <f t="shared" ca="1" si="58"/>
        <v>450</v>
      </c>
      <c r="K108" s="7">
        <f t="shared" ca="1" si="58"/>
        <v>300</v>
      </c>
      <c r="L108" s="7">
        <f t="shared" ca="1" si="58"/>
        <v>4000</v>
      </c>
      <c r="M108" s="7">
        <f t="shared" ca="1" si="58"/>
        <v>3000</v>
      </c>
      <c r="N108" s="7">
        <f t="shared" ca="1" si="58"/>
        <v>1500</v>
      </c>
      <c r="O108" s="7">
        <f t="shared" ca="1" si="58"/>
        <v>1800</v>
      </c>
      <c r="P108" s="7">
        <f t="shared" ca="1" si="58"/>
        <v>7500</v>
      </c>
      <c r="Q108" s="7">
        <f t="shared" ca="1" si="59"/>
        <v>100</v>
      </c>
      <c r="R108" s="7" t="str">
        <f t="shared" ca="1" si="59"/>
        <v>MC</v>
      </c>
      <c r="S108" s="7">
        <f t="shared" ca="1" si="59"/>
        <v>26000</v>
      </c>
      <c r="T108" s="7">
        <f t="shared" ca="1" si="59"/>
        <v>60000</v>
      </c>
      <c r="U108" s="7">
        <f t="shared" ca="1" si="59"/>
        <v>3525</v>
      </c>
      <c r="V108" s="7">
        <f t="shared" ca="1" si="59"/>
        <v>2500</v>
      </c>
      <c r="W108" s="7">
        <f t="shared" ca="1" si="59"/>
        <v>400</v>
      </c>
      <c r="X108" s="7">
        <f t="shared" ca="1" si="59"/>
        <v>175</v>
      </c>
      <c r="Y108" s="7">
        <f t="shared" ca="1" si="59"/>
        <v>250</v>
      </c>
      <c r="Z108" s="7">
        <f t="shared" ca="1" si="59"/>
        <v>500</v>
      </c>
      <c r="AA108" s="7">
        <f t="shared" ca="1" si="60"/>
        <v>1000</v>
      </c>
      <c r="AB108" s="7">
        <f t="shared" ca="1" si="60"/>
        <v>2500</v>
      </c>
      <c r="AC108" s="7">
        <f t="shared" ca="1" si="60"/>
        <v>3000</v>
      </c>
      <c r="AD108" s="7">
        <f t="shared" ca="1" si="60"/>
        <v>2500</v>
      </c>
      <c r="AE108" s="7">
        <f t="shared" ca="1" si="60"/>
        <v>2000</v>
      </c>
      <c r="AF108" s="7">
        <f t="shared" ca="1" si="60"/>
        <v>1000</v>
      </c>
      <c r="AG108" s="7" t="str">
        <f t="shared" ca="1" si="60"/>
        <v>MC</v>
      </c>
      <c r="AH108" s="7">
        <f t="shared" ca="1" si="60"/>
        <v>300</v>
      </c>
      <c r="AI108" s="7">
        <f t="shared" ca="1" si="60"/>
        <v>500</v>
      </c>
    </row>
    <row r="109" spans="1:35" x14ac:dyDescent="0.35">
      <c r="A109" s="4" t="str">
        <f t="shared" si="61"/>
        <v>centre_nord</v>
      </c>
      <c r="B109" s="4" t="str">
        <f t="shared" si="61"/>
        <v>marche_boussouma</v>
      </c>
      <c r="C109" s="10" t="str">
        <f t="shared" si="56"/>
        <v>BNA_oct23!</v>
      </c>
      <c r="D109" s="4" t="str">
        <f t="shared" si="3"/>
        <v>marche_boussoumaBNA_oct23!</v>
      </c>
      <c r="E109" s="10">
        <f t="shared" si="62"/>
        <v>45200</v>
      </c>
      <c r="G109" s="7">
        <f t="shared" ca="1" si="58"/>
        <v>1000</v>
      </c>
      <c r="H109" s="7">
        <f t="shared" ca="1" si="58"/>
        <v>1000</v>
      </c>
      <c r="I109" s="7" t="str">
        <f t="shared" ca="1" si="58"/>
        <v>MC</v>
      </c>
      <c r="J109" s="7">
        <f t="shared" ca="1" si="58"/>
        <v>450</v>
      </c>
      <c r="K109" s="7">
        <f t="shared" ca="1" si="58"/>
        <v>400</v>
      </c>
      <c r="L109" s="7">
        <f t="shared" ca="1" si="58"/>
        <v>4000</v>
      </c>
      <c r="M109" s="7">
        <f t="shared" ca="1" si="58"/>
        <v>2500</v>
      </c>
      <c r="N109" s="7">
        <f t="shared" ca="1" si="58"/>
        <v>1500</v>
      </c>
      <c r="O109" s="7">
        <f t="shared" ca="1" si="58"/>
        <v>1800</v>
      </c>
      <c r="P109" s="7">
        <f t="shared" ca="1" si="58"/>
        <v>7500</v>
      </c>
      <c r="Q109" s="7">
        <f t="shared" ca="1" si="59"/>
        <v>100</v>
      </c>
      <c r="R109" s="7" t="str">
        <f t="shared" ca="1" si="59"/>
        <v>MC</v>
      </c>
      <c r="S109" s="7">
        <f t="shared" ca="1" si="59"/>
        <v>25000</v>
      </c>
      <c r="T109" s="7">
        <f t="shared" ca="1" si="59"/>
        <v>50000</v>
      </c>
      <c r="U109" s="7">
        <f t="shared" ca="1" si="59"/>
        <v>3500</v>
      </c>
      <c r="V109" s="7">
        <f t="shared" ca="1" si="59"/>
        <v>2500</v>
      </c>
      <c r="W109" s="7">
        <f t="shared" ca="1" si="59"/>
        <v>400</v>
      </c>
      <c r="X109" s="7">
        <f t="shared" ca="1" si="59"/>
        <v>75</v>
      </c>
      <c r="Y109" s="7">
        <f t="shared" ca="1" si="59"/>
        <v>150</v>
      </c>
      <c r="Z109" s="7">
        <f t="shared" ca="1" si="59"/>
        <v>200</v>
      </c>
      <c r="AA109" s="7">
        <f t="shared" ca="1" si="60"/>
        <v>400</v>
      </c>
      <c r="AB109" s="7">
        <f t="shared" ca="1" si="60"/>
        <v>2500</v>
      </c>
      <c r="AC109" s="7">
        <f t="shared" ca="1" si="60"/>
        <v>2500</v>
      </c>
      <c r="AD109" s="7">
        <f t="shared" ca="1" si="60"/>
        <v>2500</v>
      </c>
      <c r="AE109" s="7">
        <f t="shared" ca="1" si="60"/>
        <v>2000</v>
      </c>
      <c r="AF109" s="7">
        <f t="shared" ca="1" si="60"/>
        <v>1000</v>
      </c>
      <c r="AG109" s="7">
        <f t="shared" ca="1" si="60"/>
        <v>3000</v>
      </c>
      <c r="AH109" s="7">
        <f t="shared" ca="1" si="60"/>
        <v>300</v>
      </c>
      <c r="AI109" s="7">
        <f t="shared" ca="1" si="60"/>
        <v>500</v>
      </c>
    </row>
    <row r="110" spans="1:35" x14ac:dyDescent="0.35">
      <c r="A110" s="4" t="str">
        <f t="shared" si="61"/>
        <v>centre_nord</v>
      </c>
      <c r="B110" s="4" t="str">
        <f t="shared" si="61"/>
        <v>marche_boussouma</v>
      </c>
      <c r="C110" s="10" t="str">
        <f t="shared" si="56"/>
        <v>BNA_nov23!</v>
      </c>
      <c r="D110" s="4" t="str">
        <f t="shared" si="3"/>
        <v>marche_boussoumaBNA_nov23!</v>
      </c>
      <c r="E110" s="10">
        <f t="shared" si="62"/>
        <v>45231</v>
      </c>
      <c r="G110" s="7">
        <f t="shared" ca="1" si="58"/>
        <v>1000</v>
      </c>
      <c r="H110" s="7">
        <f t="shared" ca="1" si="58"/>
        <v>1000</v>
      </c>
      <c r="I110" s="7" t="str">
        <f t="shared" ca="1" si="58"/>
        <v>MC</v>
      </c>
      <c r="J110" s="7">
        <f t="shared" ca="1" si="58"/>
        <v>500</v>
      </c>
      <c r="K110" s="7">
        <f t="shared" ca="1" si="58"/>
        <v>400</v>
      </c>
      <c r="L110" s="7">
        <f t="shared" ca="1" si="58"/>
        <v>4000</v>
      </c>
      <c r="M110" s="7">
        <f t="shared" ca="1" si="58"/>
        <v>2500</v>
      </c>
      <c r="N110" s="7">
        <f t="shared" ca="1" si="58"/>
        <v>1500</v>
      </c>
      <c r="O110" s="7">
        <f t="shared" ca="1" si="58"/>
        <v>1800</v>
      </c>
      <c r="P110" s="7">
        <f t="shared" ca="1" si="58"/>
        <v>7500</v>
      </c>
      <c r="Q110" s="7">
        <f t="shared" ca="1" si="59"/>
        <v>100</v>
      </c>
      <c r="R110" s="7" t="str">
        <f t="shared" ca="1" si="59"/>
        <v>MC</v>
      </c>
      <c r="S110" s="7">
        <f t="shared" ca="1" si="59"/>
        <v>30000</v>
      </c>
      <c r="T110" s="7">
        <f t="shared" ca="1" si="59"/>
        <v>60000</v>
      </c>
      <c r="U110" s="7">
        <f t="shared" ca="1" si="59"/>
        <v>2500</v>
      </c>
      <c r="V110" s="7">
        <f t="shared" ca="1" si="59"/>
        <v>2000</v>
      </c>
      <c r="W110" s="7">
        <f t="shared" ca="1" si="59"/>
        <v>200</v>
      </c>
      <c r="X110" s="7">
        <f t="shared" ca="1" si="59"/>
        <v>125</v>
      </c>
      <c r="Y110" s="7">
        <f t="shared" ca="1" si="59"/>
        <v>200</v>
      </c>
      <c r="Z110" s="7">
        <f t="shared" ca="1" si="59"/>
        <v>300</v>
      </c>
      <c r="AA110" s="7">
        <f t="shared" ca="1" si="60"/>
        <v>400</v>
      </c>
      <c r="AB110" s="7">
        <f t="shared" ca="1" si="60"/>
        <v>2500</v>
      </c>
      <c r="AC110" s="7">
        <f t="shared" ca="1" si="60"/>
        <v>2500</v>
      </c>
      <c r="AD110" s="7">
        <f t="shared" ca="1" si="60"/>
        <v>2500</v>
      </c>
      <c r="AE110" s="7">
        <f t="shared" ca="1" si="60"/>
        <v>2000</v>
      </c>
      <c r="AF110" s="7">
        <f t="shared" ca="1" si="60"/>
        <v>1100</v>
      </c>
      <c r="AG110" s="7">
        <f t="shared" ca="1" si="60"/>
        <v>1500</v>
      </c>
      <c r="AH110" s="7">
        <f t="shared" ca="1" si="60"/>
        <v>300</v>
      </c>
      <c r="AI110" s="7">
        <f t="shared" ca="1" si="60"/>
        <v>500</v>
      </c>
    </row>
    <row r="111" spans="1:35" x14ac:dyDescent="0.35">
      <c r="A111" s="4" t="str">
        <f t="shared" si="61"/>
        <v>centre_nord</v>
      </c>
      <c r="B111" s="4" t="str">
        <f t="shared" si="61"/>
        <v>marche_boussouma</v>
      </c>
      <c r="C111" s="10" t="str">
        <f t="shared" si="56"/>
        <v>BNA_déc23!</v>
      </c>
      <c r="D111" s="4" t="str">
        <f t="shared" si="3"/>
        <v>marche_boussoumaBNA_déc23!</v>
      </c>
      <c r="E111" s="10">
        <f t="shared" si="62"/>
        <v>45261</v>
      </c>
      <c r="G111" s="7">
        <f ca="1">IFERROR(VLOOKUP($B111,INDIRECT($C111&amp;$A$1),MATCH(G$4,INDIRECT($C111&amp;"$B$7:$BZ$7"),0),FALSE),"")</f>
        <v>1000</v>
      </c>
      <c r="H111" s="7">
        <f t="shared" ca="1" si="58"/>
        <v>1000</v>
      </c>
      <c r="I111" s="7" t="str">
        <f t="shared" ca="1" si="58"/>
        <v>MC</v>
      </c>
      <c r="J111" s="7">
        <f t="shared" ca="1" si="58"/>
        <v>500</v>
      </c>
      <c r="K111" s="7">
        <f t="shared" ca="1" si="58"/>
        <v>400</v>
      </c>
      <c r="L111" s="7">
        <f t="shared" ca="1" si="58"/>
        <v>4000</v>
      </c>
      <c r="M111" s="7">
        <f t="shared" ca="1" si="58"/>
        <v>2500</v>
      </c>
      <c r="N111" s="7">
        <f t="shared" ca="1" si="58"/>
        <v>1500</v>
      </c>
      <c r="O111" s="7">
        <f t="shared" ca="1" si="58"/>
        <v>1800</v>
      </c>
      <c r="P111" s="7">
        <f t="shared" ca="1" si="58"/>
        <v>7500</v>
      </c>
      <c r="Q111" s="7">
        <f t="shared" ca="1" si="59"/>
        <v>100</v>
      </c>
      <c r="R111" s="7" t="str">
        <f t="shared" ca="1" si="59"/>
        <v>MC</v>
      </c>
      <c r="S111" s="7">
        <f t="shared" ca="1" si="59"/>
        <v>30000</v>
      </c>
      <c r="T111" s="7">
        <f t="shared" ca="1" si="59"/>
        <v>60000</v>
      </c>
      <c r="U111" s="7">
        <f t="shared" ca="1" si="59"/>
        <v>2500</v>
      </c>
      <c r="V111" s="7">
        <f t="shared" ca="1" si="59"/>
        <v>2000</v>
      </c>
      <c r="W111" s="7">
        <f t="shared" ca="1" si="59"/>
        <v>200</v>
      </c>
      <c r="X111" s="7">
        <f t="shared" ca="1" si="59"/>
        <v>125</v>
      </c>
      <c r="Y111" s="7">
        <f t="shared" ca="1" si="59"/>
        <v>200</v>
      </c>
      <c r="Z111" s="7">
        <f t="shared" ca="1" si="59"/>
        <v>300</v>
      </c>
      <c r="AA111" s="7">
        <f t="shared" ca="1" si="60"/>
        <v>400</v>
      </c>
      <c r="AB111" s="7">
        <f t="shared" ca="1" si="60"/>
        <v>2500</v>
      </c>
      <c r="AC111" s="7">
        <f t="shared" ca="1" si="60"/>
        <v>2500</v>
      </c>
      <c r="AD111" s="7">
        <f t="shared" ca="1" si="60"/>
        <v>2500</v>
      </c>
      <c r="AE111" s="7">
        <f t="shared" ca="1" si="60"/>
        <v>2000</v>
      </c>
      <c r="AF111" s="7">
        <f t="shared" ca="1" si="60"/>
        <v>1100</v>
      </c>
      <c r="AG111" s="7">
        <f t="shared" ca="1" si="60"/>
        <v>1500</v>
      </c>
      <c r="AH111" s="7">
        <f t="shared" ca="1" si="60"/>
        <v>300</v>
      </c>
      <c r="AI111" s="7">
        <f t="shared" ca="1" si="60"/>
        <v>500</v>
      </c>
    </row>
    <row r="112" spans="1:35" x14ac:dyDescent="0.35">
      <c r="A112" s="4" t="str">
        <f t="shared" ref="A112:B112" si="63">A111</f>
        <v>centre_nord</v>
      </c>
      <c r="B112" s="4" t="str">
        <f t="shared" si="63"/>
        <v>marche_boussouma</v>
      </c>
      <c r="C112" s="10" t="str">
        <f t="shared" ref="C112:C123" si="64">C80</f>
        <v>BNA_janv24!</v>
      </c>
      <c r="D112" s="4" t="str">
        <f t="shared" ref="D112:D123" si="65">_xlfn.CONCAT(B112:C112)</f>
        <v>marche_boussoumaBNA_janv24!</v>
      </c>
      <c r="E112" s="10">
        <f t="shared" si="62"/>
        <v>45292</v>
      </c>
      <c r="G112" s="7">
        <f t="shared" ref="G112:V123" ca="1" si="66">IFERROR(VLOOKUP($B112,INDIRECT($C112&amp;$A$1),MATCH(G$4,INDIRECT($C112&amp;"$B$7:$BZ$7"),0),FALSE),"")</f>
        <v>1000</v>
      </c>
      <c r="H112" s="7">
        <f t="shared" ca="1" si="58"/>
        <v>500</v>
      </c>
      <c r="I112" s="7">
        <f t="shared" ca="1" si="58"/>
        <v>500</v>
      </c>
      <c r="J112" s="7">
        <f t="shared" ca="1" si="58"/>
        <v>500</v>
      </c>
      <c r="K112" s="7">
        <f t="shared" ca="1" si="58"/>
        <v>300</v>
      </c>
      <c r="L112" s="7">
        <f t="shared" ca="1" si="58"/>
        <v>4000</v>
      </c>
      <c r="M112" s="7">
        <f t="shared" ca="1" si="58"/>
        <v>400</v>
      </c>
      <c r="N112" s="7">
        <f t="shared" ca="1" si="58"/>
        <v>1125</v>
      </c>
      <c r="O112" s="7">
        <f t="shared" ca="1" si="58"/>
        <v>1500</v>
      </c>
      <c r="P112" s="7">
        <f t="shared" ca="1" si="58"/>
        <v>7500</v>
      </c>
      <c r="Q112" s="7">
        <f t="shared" ca="1" si="59"/>
        <v>100</v>
      </c>
      <c r="R112" s="7" t="str">
        <f t="shared" ca="1" si="59"/>
        <v>MC</v>
      </c>
      <c r="S112" s="7">
        <f t="shared" ca="1" si="59"/>
        <v>30000</v>
      </c>
      <c r="T112" s="7">
        <f t="shared" ca="1" si="59"/>
        <v>30000</v>
      </c>
      <c r="U112" s="7">
        <f t="shared" ca="1" si="59"/>
        <v>6000</v>
      </c>
      <c r="V112" s="7">
        <f t="shared" ca="1" si="59"/>
        <v>2000</v>
      </c>
      <c r="W112" s="7">
        <f t="shared" ca="1" si="59"/>
        <v>200</v>
      </c>
      <c r="X112" s="7">
        <f t="shared" ca="1" si="59"/>
        <v>100</v>
      </c>
      <c r="Y112" s="7">
        <f t="shared" ca="1" si="59"/>
        <v>200</v>
      </c>
      <c r="Z112" s="7">
        <f t="shared" ca="1" si="59"/>
        <v>300</v>
      </c>
      <c r="AA112" s="7">
        <f t="shared" ca="1" si="60"/>
        <v>500</v>
      </c>
      <c r="AB112" s="7">
        <f t="shared" ca="1" si="60"/>
        <v>2625</v>
      </c>
      <c r="AC112" s="7">
        <f t="shared" ca="1" si="60"/>
        <v>3000</v>
      </c>
      <c r="AD112" s="7" t="str">
        <f t="shared" ca="1" si="60"/>
        <v>MC</v>
      </c>
      <c r="AE112" s="7" t="str">
        <f t="shared" ca="1" si="60"/>
        <v>MC</v>
      </c>
      <c r="AF112" s="7">
        <f t="shared" ca="1" si="60"/>
        <v>675</v>
      </c>
      <c r="AG112" s="7">
        <f t="shared" ca="1" si="60"/>
        <v>2250</v>
      </c>
      <c r="AH112" s="7">
        <f t="shared" ca="1" si="60"/>
        <v>300</v>
      </c>
      <c r="AI112" s="7">
        <f t="shared" ca="1" si="60"/>
        <v>500</v>
      </c>
    </row>
    <row r="113" spans="1:35" x14ac:dyDescent="0.35">
      <c r="A113" s="4" t="str">
        <f t="shared" ref="A113:B113" si="67">A112</f>
        <v>centre_nord</v>
      </c>
      <c r="B113" s="4" t="str">
        <f t="shared" si="67"/>
        <v>marche_boussouma</v>
      </c>
      <c r="C113" s="10" t="str">
        <f t="shared" si="64"/>
        <v>BNA_févr24!</v>
      </c>
      <c r="D113" s="4" t="str">
        <f t="shared" si="65"/>
        <v>marche_boussoumaBNA_févr24!</v>
      </c>
      <c r="E113" s="10">
        <f t="shared" si="62"/>
        <v>45323</v>
      </c>
      <c r="G113" s="7">
        <f t="shared" ca="1" si="66"/>
        <v>1000</v>
      </c>
      <c r="H113" s="7">
        <f t="shared" ca="1" si="58"/>
        <v>500</v>
      </c>
      <c r="I113" s="7">
        <f t="shared" ca="1" si="58"/>
        <v>500</v>
      </c>
      <c r="J113" s="7">
        <f t="shared" ca="1" si="58"/>
        <v>500</v>
      </c>
      <c r="K113" s="7">
        <f t="shared" ca="1" si="58"/>
        <v>300</v>
      </c>
      <c r="L113" s="7">
        <f t="shared" ca="1" si="58"/>
        <v>4000</v>
      </c>
      <c r="M113" s="7">
        <f t="shared" ca="1" si="58"/>
        <v>400</v>
      </c>
      <c r="N113" s="7">
        <f t="shared" ca="1" si="58"/>
        <v>1125</v>
      </c>
      <c r="O113" s="7">
        <f t="shared" ca="1" si="58"/>
        <v>1500</v>
      </c>
      <c r="P113" s="7">
        <f t="shared" ca="1" si="58"/>
        <v>7500</v>
      </c>
      <c r="Q113" s="7">
        <f t="shared" ca="1" si="59"/>
        <v>100</v>
      </c>
      <c r="R113" s="7" t="str">
        <f t="shared" ca="1" si="59"/>
        <v>MC</v>
      </c>
      <c r="S113" s="7">
        <f t="shared" ca="1" si="59"/>
        <v>30000</v>
      </c>
      <c r="T113" s="7">
        <f t="shared" ca="1" si="59"/>
        <v>30000</v>
      </c>
      <c r="U113" s="7">
        <f t="shared" ca="1" si="59"/>
        <v>6000</v>
      </c>
      <c r="V113" s="7">
        <f t="shared" ca="1" si="59"/>
        <v>2000</v>
      </c>
      <c r="W113" s="7">
        <f t="shared" ca="1" si="59"/>
        <v>200</v>
      </c>
      <c r="X113" s="7">
        <f t="shared" ca="1" si="59"/>
        <v>100</v>
      </c>
      <c r="Y113" s="7">
        <f t="shared" ca="1" si="59"/>
        <v>200</v>
      </c>
      <c r="Z113" s="7">
        <f t="shared" ca="1" si="59"/>
        <v>300</v>
      </c>
      <c r="AA113" s="7">
        <f t="shared" ca="1" si="60"/>
        <v>500</v>
      </c>
      <c r="AB113" s="7">
        <f t="shared" ca="1" si="60"/>
        <v>2625</v>
      </c>
      <c r="AC113" s="7">
        <f t="shared" ca="1" si="60"/>
        <v>3000</v>
      </c>
      <c r="AD113" s="7" t="str">
        <f t="shared" ca="1" si="60"/>
        <v>MC</v>
      </c>
      <c r="AE113" s="7" t="str">
        <f t="shared" ca="1" si="60"/>
        <v>MC</v>
      </c>
      <c r="AF113" s="7">
        <f t="shared" ca="1" si="60"/>
        <v>675</v>
      </c>
      <c r="AG113" s="7">
        <f t="shared" ca="1" si="60"/>
        <v>2250</v>
      </c>
      <c r="AH113" s="7">
        <f t="shared" ca="1" si="60"/>
        <v>300</v>
      </c>
      <c r="AI113" s="7">
        <f t="shared" ca="1" si="60"/>
        <v>500</v>
      </c>
    </row>
    <row r="114" spans="1:35" x14ac:dyDescent="0.35">
      <c r="A114" s="4" t="str">
        <f t="shared" ref="A114:B114" si="68">A113</f>
        <v>centre_nord</v>
      </c>
      <c r="B114" s="4" t="str">
        <f t="shared" si="68"/>
        <v>marche_boussouma</v>
      </c>
      <c r="C114" s="10" t="str">
        <f t="shared" si="64"/>
        <v>BNA_mars24!</v>
      </c>
      <c r="D114" s="4" t="str">
        <f t="shared" si="65"/>
        <v>marche_boussoumaBNA_mars24!</v>
      </c>
      <c r="E114" s="10">
        <f t="shared" si="62"/>
        <v>45352</v>
      </c>
      <c r="G114" s="7">
        <f t="shared" ca="1" si="66"/>
        <v>1025</v>
      </c>
      <c r="H114" s="7">
        <f t="shared" ca="1" si="66"/>
        <v>875</v>
      </c>
      <c r="I114" s="7" t="str">
        <f t="shared" ca="1" si="66"/>
        <v>MC</v>
      </c>
      <c r="J114" s="7">
        <f t="shared" ca="1" si="66"/>
        <v>500</v>
      </c>
      <c r="K114" s="7">
        <f t="shared" ca="1" si="66"/>
        <v>300</v>
      </c>
      <c r="L114" s="7" t="str">
        <f t="shared" ca="1" si="66"/>
        <v>MC</v>
      </c>
      <c r="M114" s="7" t="str">
        <f t="shared" ca="1" si="66"/>
        <v>MC</v>
      </c>
      <c r="N114" s="7" t="str">
        <f t="shared" ca="1" si="66"/>
        <v>MC</v>
      </c>
      <c r="O114" s="7" t="str">
        <f t="shared" ca="1" si="66"/>
        <v>MC</v>
      </c>
      <c r="P114" s="7" t="str">
        <f t="shared" ca="1" si="66"/>
        <v>MC</v>
      </c>
      <c r="Q114" s="7" t="str">
        <f t="shared" ca="1" si="66"/>
        <v>MC</v>
      </c>
      <c r="R114" s="7" t="str">
        <f t="shared" ca="1" si="66"/>
        <v>MC</v>
      </c>
      <c r="S114" s="7">
        <f t="shared" ca="1" si="66"/>
        <v>22500</v>
      </c>
      <c r="T114" s="7">
        <f t="shared" ca="1" si="66"/>
        <v>35000</v>
      </c>
      <c r="U114" s="7" t="str">
        <f t="shared" ca="1" si="66"/>
        <v>MC</v>
      </c>
      <c r="V114" s="7" t="str">
        <f t="shared" ca="1" si="66"/>
        <v>MC</v>
      </c>
      <c r="W114" s="7" t="str">
        <f t="shared" ref="W114:AI123" ca="1" si="69">IFERROR(VLOOKUP($B114,INDIRECT($C114&amp;$A$1),MATCH(W$4,INDIRECT($C114&amp;"$B$7:$BZ$7"),0),FALSE),"")</f>
        <v>MC</v>
      </c>
      <c r="X114" s="7">
        <f t="shared" ca="1" si="69"/>
        <v>150</v>
      </c>
      <c r="Y114" s="7" t="str">
        <f t="shared" ca="1" si="69"/>
        <v>MC</v>
      </c>
      <c r="Z114" s="7" t="str">
        <f t="shared" ca="1" si="69"/>
        <v>MC</v>
      </c>
      <c r="AA114" s="7" t="str">
        <f t="shared" ca="1" si="69"/>
        <v>MC</v>
      </c>
      <c r="AB114" s="7">
        <f t="shared" ca="1" si="69"/>
        <v>2000</v>
      </c>
      <c r="AC114" s="7">
        <f t="shared" ca="1" si="69"/>
        <v>2725</v>
      </c>
      <c r="AD114" s="7" t="str">
        <f t="shared" ca="1" si="69"/>
        <v>MC</v>
      </c>
      <c r="AE114" s="7" t="str">
        <f t="shared" ca="1" si="69"/>
        <v>MC</v>
      </c>
      <c r="AF114" s="7">
        <f t="shared" ca="1" si="69"/>
        <v>900</v>
      </c>
      <c r="AG114" s="7">
        <f t="shared" ca="1" si="69"/>
        <v>3000</v>
      </c>
      <c r="AH114" s="7">
        <f t="shared" ca="1" si="69"/>
        <v>300</v>
      </c>
      <c r="AI114" s="7" t="str">
        <f t="shared" ca="1" si="69"/>
        <v>MC</v>
      </c>
    </row>
    <row r="115" spans="1:35" x14ac:dyDescent="0.35">
      <c r="A115" s="4" t="str">
        <f t="shared" ref="A115:B115" si="70">A114</f>
        <v>centre_nord</v>
      </c>
      <c r="B115" s="4" t="str">
        <f t="shared" si="70"/>
        <v>marche_boussouma</v>
      </c>
      <c r="C115" s="10" t="str">
        <f t="shared" si="64"/>
        <v>BNA_avr24!</v>
      </c>
      <c r="D115" s="4" t="str">
        <f t="shared" si="65"/>
        <v>marche_boussoumaBNA_avr24!</v>
      </c>
      <c r="E115" s="10">
        <f t="shared" si="62"/>
        <v>45383</v>
      </c>
      <c r="G115" s="7" t="str">
        <f t="shared" ca="1" si="66"/>
        <v/>
      </c>
      <c r="H115" s="7" t="str">
        <f t="shared" ca="1" si="66"/>
        <v/>
      </c>
      <c r="I115" s="7" t="str">
        <f t="shared" ca="1" si="66"/>
        <v/>
      </c>
      <c r="J115" s="7" t="str">
        <f t="shared" ca="1" si="66"/>
        <v/>
      </c>
      <c r="K115" s="7" t="str">
        <f t="shared" ca="1" si="66"/>
        <v/>
      </c>
      <c r="L115" s="7" t="str">
        <f t="shared" ca="1" si="66"/>
        <v/>
      </c>
      <c r="M115" s="7" t="str">
        <f t="shared" ca="1" si="66"/>
        <v/>
      </c>
      <c r="N115" s="7" t="str">
        <f t="shared" ca="1" si="66"/>
        <v/>
      </c>
      <c r="O115" s="7" t="str">
        <f t="shared" ca="1" si="66"/>
        <v/>
      </c>
      <c r="P115" s="7" t="str">
        <f t="shared" ca="1" si="66"/>
        <v/>
      </c>
      <c r="Q115" s="7" t="str">
        <f t="shared" ca="1" si="66"/>
        <v/>
      </c>
      <c r="R115" s="7" t="str">
        <f t="shared" ca="1" si="66"/>
        <v/>
      </c>
      <c r="S115" s="7" t="str">
        <f t="shared" ca="1" si="66"/>
        <v/>
      </c>
      <c r="T115" s="7" t="str">
        <f t="shared" ca="1" si="66"/>
        <v/>
      </c>
      <c r="U115" s="7" t="str">
        <f t="shared" ca="1" si="66"/>
        <v/>
      </c>
      <c r="V115" s="7" t="str">
        <f t="shared" ca="1" si="66"/>
        <v/>
      </c>
      <c r="W115" s="7" t="str">
        <f t="shared" ca="1" si="69"/>
        <v/>
      </c>
      <c r="X115" s="7" t="str">
        <f t="shared" ca="1" si="69"/>
        <v/>
      </c>
      <c r="Y115" s="7" t="str">
        <f t="shared" ca="1" si="69"/>
        <v/>
      </c>
      <c r="Z115" s="7" t="str">
        <f t="shared" ca="1" si="69"/>
        <v/>
      </c>
      <c r="AA115" s="7" t="str">
        <f t="shared" ca="1" si="69"/>
        <v/>
      </c>
      <c r="AB115" s="7" t="str">
        <f t="shared" ca="1" si="69"/>
        <v/>
      </c>
      <c r="AC115" s="7" t="str">
        <f t="shared" ca="1" si="69"/>
        <v/>
      </c>
      <c r="AD115" s="7" t="str">
        <f t="shared" ca="1" si="69"/>
        <v/>
      </c>
      <c r="AE115" s="7" t="str">
        <f t="shared" ca="1" si="69"/>
        <v/>
      </c>
      <c r="AF115" s="7" t="str">
        <f t="shared" ca="1" si="69"/>
        <v/>
      </c>
      <c r="AG115" s="7" t="str">
        <f t="shared" ca="1" si="69"/>
        <v/>
      </c>
      <c r="AH115" s="7" t="str">
        <f t="shared" ca="1" si="69"/>
        <v/>
      </c>
      <c r="AI115" s="7" t="str">
        <f t="shared" ca="1" si="69"/>
        <v/>
      </c>
    </row>
    <row r="116" spans="1:35" x14ac:dyDescent="0.35">
      <c r="A116" s="4" t="str">
        <f t="shared" ref="A116:B116" si="71">A115</f>
        <v>centre_nord</v>
      </c>
      <c r="B116" s="4" t="str">
        <f t="shared" si="71"/>
        <v>marche_boussouma</v>
      </c>
      <c r="C116" s="10" t="str">
        <f t="shared" si="64"/>
        <v>BNA_mai24!</v>
      </c>
      <c r="D116" s="4" t="str">
        <f t="shared" si="65"/>
        <v>marche_boussoumaBNA_mai24!</v>
      </c>
      <c r="E116" s="10">
        <f t="shared" si="62"/>
        <v>45413</v>
      </c>
      <c r="G116" s="7" t="str">
        <f t="shared" ca="1" si="66"/>
        <v/>
      </c>
      <c r="H116" s="7" t="str">
        <f t="shared" ca="1" si="66"/>
        <v/>
      </c>
      <c r="I116" s="7" t="str">
        <f t="shared" ca="1" si="66"/>
        <v/>
      </c>
      <c r="J116" s="7" t="str">
        <f t="shared" ca="1" si="66"/>
        <v/>
      </c>
      <c r="K116" s="7" t="str">
        <f t="shared" ca="1" si="66"/>
        <v/>
      </c>
      <c r="L116" s="7" t="str">
        <f t="shared" ca="1" si="66"/>
        <v/>
      </c>
      <c r="M116" s="7" t="str">
        <f t="shared" ca="1" si="66"/>
        <v/>
      </c>
      <c r="N116" s="7" t="str">
        <f t="shared" ca="1" si="66"/>
        <v/>
      </c>
      <c r="O116" s="7" t="str">
        <f t="shared" ca="1" si="66"/>
        <v/>
      </c>
      <c r="P116" s="7" t="str">
        <f t="shared" ca="1" si="66"/>
        <v/>
      </c>
      <c r="Q116" s="7" t="str">
        <f t="shared" ca="1" si="66"/>
        <v/>
      </c>
      <c r="R116" s="7" t="str">
        <f t="shared" ca="1" si="66"/>
        <v/>
      </c>
      <c r="S116" s="7" t="str">
        <f t="shared" ca="1" si="66"/>
        <v/>
      </c>
      <c r="T116" s="7" t="str">
        <f t="shared" ca="1" si="66"/>
        <v/>
      </c>
      <c r="U116" s="7" t="str">
        <f t="shared" ca="1" si="66"/>
        <v/>
      </c>
      <c r="V116" s="7" t="str">
        <f t="shared" ca="1" si="66"/>
        <v/>
      </c>
      <c r="W116" s="7" t="str">
        <f t="shared" ca="1" si="69"/>
        <v/>
      </c>
      <c r="X116" s="7" t="str">
        <f t="shared" ca="1" si="69"/>
        <v/>
      </c>
      <c r="Y116" s="7" t="str">
        <f t="shared" ca="1" si="69"/>
        <v/>
      </c>
      <c r="Z116" s="7" t="str">
        <f t="shared" ca="1" si="69"/>
        <v/>
      </c>
      <c r="AA116" s="7" t="str">
        <f t="shared" ca="1" si="69"/>
        <v/>
      </c>
      <c r="AB116" s="7" t="str">
        <f t="shared" ca="1" si="69"/>
        <v/>
      </c>
      <c r="AC116" s="7" t="str">
        <f t="shared" ca="1" si="69"/>
        <v/>
      </c>
      <c r="AD116" s="7" t="str">
        <f t="shared" ca="1" si="69"/>
        <v/>
      </c>
      <c r="AE116" s="7" t="str">
        <f t="shared" ca="1" si="69"/>
        <v/>
      </c>
      <c r="AF116" s="7" t="str">
        <f t="shared" ca="1" si="69"/>
        <v/>
      </c>
      <c r="AG116" s="7" t="str">
        <f t="shared" ca="1" si="69"/>
        <v/>
      </c>
      <c r="AH116" s="7" t="str">
        <f t="shared" ca="1" si="69"/>
        <v/>
      </c>
      <c r="AI116" s="7" t="str">
        <f t="shared" ca="1" si="69"/>
        <v/>
      </c>
    </row>
    <row r="117" spans="1:35" x14ac:dyDescent="0.35">
      <c r="A117" s="4" t="str">
        <f t="shared" ref="A117:B117" si="72">A116</f>
        <v>centre_nord</v>
      </c>
      <c r="B117" s="4" t="str">
        <f t="shared" si="72"/>
        <v>marche_boussouma</v>
      </c>
      <c r="C117" s="10" t="str">
        <f t="shared" si="64"/>
        <v>BNA_juin24!</v>
      </c>
      <c r="D117" s="4" t="str">
        <f t="shared" si="65"/>
        <v>marche_boussoumaBNA_juin24!</v>
      </c>
      <c r="E117" s="10">
        <f t="shared" si="62"/>
        <v>45444</v>
      </c>
      <c r="G117" s="7" t="str">
        <f t="shared" ca="1" si="66"/>
        <v/>
      </c>
      <c r="H117" s="7" t="str">
        <f t="shared" ca="1" si="66"/>
        <v/>
      </c>
      <c r="I117" s="7" t="str">
        <f t="shared" ca="1" si="66"/>
        <v/>
      </c>
      <c r="J117" s="7" t="str">
        <f t="shared" ca="1" si="66"/>
        <v/>
      </c>
      <c r="K117" s="7" t="str">
        <f t="shared" ca="1" si="66"/>
        <v/>
      </c>
      <c r="L117" s="7" t="str">
        <f t="shared" ca="1" si="66"/>
        <v/>
      </c>
      <c r="M117" s="7" t="str">
        <f t="shared" ca="1" si="66"/>
        <v/>
      </c>
      <c r="N117" s="7" t="str">
        <f t="shared" ca="1" si="66"/>
        <v/>
      </c>
      <c r="O117" s="7" t="str">
        <f t="shared" ca="1" si="66"/>
        <v/>
      </c>
      <c r="P117" s="7" t="str">
        <f t="shared" ca="1" si="66"/>
        <v/>
      </c>
      <c r="Q117" s="7" t="str">
        <f t="shared" ca="1" si="66"/>
        <v/>
      </c>
      <c r="R117" s="7" t="str">
        <f t="shared" ca="1" si="66"/>
        <v/>
      </c>
      <c r="S117" s="7" t="str">
        <f t="shared" ca="1" si="66"/>
        <v/>
      </c>
      <c r="T117" s="7" t="str">
        <f t="shared" ca="1" si="66"/>
        <v/>
      </c>
      <c r="U117" s="7" t="str">
        <f t="shared" ca="1" si="66"/>
        <v/>
      </c>
      <c r="V117" s="7" t="str">
        <f t="shared" ca="1" si="66"/>
        <v/>
      </c>
      <c r="W117" s="7" t="str">
        <f t="shared" ca="1" si="69"/>
        <v/>
      </c>
      <c r="X117" s="7" t="str">
        <f t="shared" ca="1" si="69"/>
        <v/>
      </c>
      <c r="Y117" s="7" t="str">
        <f t="shared" ca="1" si="69"/>
        <v/>
      </c>
      <c r="Z117" s="7" t="str">
        <f t="shared" ca="1" si="69"/>
        <v/>
      </c>
      <c r="AA117" s="7" t="str">
        <f t="shared" ca="1" si="69"/>
        <v/>
      </c>
      <c r="AB117" s="7" t="str">
        <f t="shared" ca="1" si="69"/>
        <v/>
      </c>
      <c r="AC117" s="7" t="str">
        <f t="shared" ca="1" si="69"/>
        <v/>
      </c>
      <c r="AD117" s="7" t="str">
        <f t="shared" ca="1" si="69"/>
        <v/>
      </c>
      <c r="AE117" s="7" t="str">
        <f t="shared" ca="1" si="69"/>
        <v/>
      </c>
      <c r="AF117" s="7" t="str">
        <f t="shared" ca="1" si="69"/>
        <v/>
      </c>
      <c r="AG117" s="7" t="str">
        <f t="shared" ca="1" si="69"/>
        <v/>
      </c>
      <c r="AH117" s="7" t="str">
        <f t="shared" ca="1" si="69"/>
        <v/>
      </c>
      <c r="AI117" s="7" t="str">
        <f t="shared" ca="1" si="69"/>
        <v/>
      </c>
    </row>
    <row r="118" spans="1:35" x14ac:dyDescent="0.35">
      <c r="A118" s="4" t="str">
        <f t="shared" ref="A118:B118" si="73">A117</f>
        <v>centre_nord</v>
      </c>
      <c r="B118" s="4" t="str">
        <f t="shared" si="73"/>
        <v>marche_boussouma</v>
      </c>
      <c r="C118" s="10" t="str">
        <f t="shared" si="64"/>
        <v>BNA_juil24!</v>
      </c>
      <c r="D118" s="4" t="str">
        <f t="shared" si="65"/>
        <v>marche_boussoumaBNA_juil24!</v>
      </c>
      <c r="E118" s="10">
        <f t="shared" si="62"/>
        <v>45474</v>
      </c>
      <c r="G118" s="7" t="str">
        <f t="shared" ca="1" si="66"/>
        <v/>
      </c>
      <c r="H118" s="7" t="str">
        <f t="shared" ca="1" si="66"/>
        <v/>
      </c>
      <c r="I118" s="7" t="str">
        <f t="shared" ca="1" si="66"/>
        <v/>
      </c>
      <c r="J118" s="7" t="str">
        <f t="shared" ca="1" si="66"/>
        <v/>
      </c>
      <c r="K118" s="7" t="str">
        <f t="shared" ca="1" si="66"/>
        <v/>
      </c>
      <c r="L118" s="7" t="str">
        <f t="shared" ca="1" si="66"/>
        <v/>
      </c>
      <c r="M118" s="7" t="str">
        <f t="shared" ca="1" si="66"/>
        <v/>
      </c>
      <c r="N118" s="7" t="str">
        <f t="shared" ca="1" si="66"/>
        <v/>
      </c>
      <c r="O118" s="7" t="str">
        <f t="shared" ca="1" si="66"/>
        <v/>
      </c>
      <c r="P118" s="7" t="str">
        <f t="shared" ca="1" si="66"/>
        <v/>
      </c>
      <c r="Q118" s="7" t="str">
        <f t="shared" ca="1" si="66"/>
        <v/>
      </c>
      <c r="R118" s="7" t="str">
        <f t="shared" ca="1" si="66"/>
        <v/>
      </c>
      <c r="S118" s="7" t="str">
        <f t="shared" ca="1" si="66"/>
        <v/>
      </c>
      <c r="T118" s="7" t="str">
        <f t="shared" ca="1" si="66"/>
        <v/>
      </c>
      <c r="U118" s="7" t="str">
        <f t="shared" ca="1" si="66"/>
        <v/>
      </c>
      <c r="V118" s="7" t="str">
        <f t="shared" ca="1" si="66"/>
        <v/>
      </c>
      <c r="W118" s="7" t="str">
        <f t="shared" ca="1" si="69"/>
        <v/>
      </c>
      <c r="X118" s="7" t="str">
        <f t="shared" ca="1" si="69"/>
        <v/>
      </c>
      <c r="Y118" s="7" t="str">
        <f t="shared" ca="1" si="69"/>
        <v/>
      </c>
      <c r="Z118" s="7" t="str">
        <f t="shared" ca="1" si="69"/>
        <v/>
      </c>
      <c r="AA118" s="7" t="str">
        <f t="shared" ca="1" si="69"/>
        <v/>
      </c>
      <c r="AB118" s="7" t="str">
        <f t="shared" ca="1" si="69"/>
        <v/>
      </c>
      <c r="AC118" s="7" t="str">
        <f t="shared" ca="1" si="69"/>
        <v/>
      </c>
      <c r="AD118" s="7" t="str">
        <f t="shared" ca="1" si="69"/>
        <v/>
      </c>
      <c r="AE118" s="7" t="str">
        <f t="shared" ca="1" si="69"/>
        <v/>
      </c>
      <c r="AF118" s="7" t="str">
        <f t="shared" ca="1" si="69"/>
        <v/>
      </c>
      <c r="AG118" s="7" t="str">
        <f t="shared" ca="1" si="69"/>
        <v/>
      </c>
      <c r="AH118" s="7" t="str">
        <f t="shared" ca="1" si="69"/>
        <v/>
      </c>
      <c r="AI118" s="7" t="str">
        <f t="shared" ca="1" si="69"/>
        <v/>
      </c>
    </row>
    <row r="119" spans="1:35" x14ac:dyDescent="0.35">
      <c r="A119" s="4" t="str">
        <f t="shared" ref="A119:B119" si="74">A118</f>
        <v>centre_nord</v>
      </c>
      <c r="B119" s="4" t="str">
        <f t="shared" si="74"/>
        <v>marche_boussouma</v>
      </c>
      <c r="C119" s="10" t="str">
        <f t="shared" si="64"/>
        <v>BNA_aout24!</v>
      </c>
      <c r="D119" s="4" t="str">
        <f t="shared" si="65"/>
        <v>marche_boussoumaBNA_aout24!</v>
      </c>
      <c r="E119" s="10">
        <f t="shared" si="62"/>
        <v>45505</v>
      </c>
      <c r="G119" s="7" t="str">
        <f t="shared" ca="1" si="66"/>
        <v/>
      </c>
      <c r="H119" s="7" t="str">
        <f t="shared" ca="1" si="66"/>
        <v/>
      </c>
      <c r="I119" s="7" t="str">
        <f t="shared" ca="1" si="66"/>
        <v/>
      </c>
      <c r="J119" s="7" t="str">
        <f t="shared" ca="1" si="66"/>
        <v/>
      </c>
      <c r="K119" s="7" t="str">
        <f t="shared" ca="1" si="66"/>
        <v/>
      </c>
      <c r="L119" s="7" t="str">
        <f t="shared" ca="1" si="66"/>
        <v/>
      </c>
      <c r="M119" s="7" t="str">
        <f t="shared" ca="1" si="66"/>
        <v/>
      </c>
      <c r="N119" s="7" t="str">
        <f t="shared" ca="1" si="66"/>
        <v/>
      </c>
      <c r="O119" s="7" t="str">
        <f t="shared" ca="1" si="66"/>
        <v/>
      </c>
      <c r="P119" s="7" t="str">
        <f t="shared" ca="1" si="66"/>
        <v/>
      </c>
      <c r="Q119" s="7" t="str">
        <f t="shared" ca="1" si="66"/>
        <v/>
      </c>
      <c r="R119" s="7" t="str">
        <f t="shared" ca="1" si="66"/>
        <v/>
      </c>
      <c r="S119" s="7" t="str">
        <f t="shared" ca="1" si="66"/>
        <v/>
      </c>
      <c r="T119" s="7" t="str">
        <f t="shared" ca="1" si="66"/>
        <v/>
      </c>
      <c r="U119" s="7" t="str">
        <f t="shared" ca="1" si="66"/>
        <v/>
      </c>
      <c r="V119" s="7" t="str">
        <f t="shared" ca="1" si="66"/>
        <v/>
      </c>
      <c r="W119" s="7" t="str">
        <f t="shared" ca="1" si="69"/>
        <v/>
      </c>
      <c r="X119" s="7" t="str">
        <f t="shared" ca="1" si="69"/>
        <v/>
      </c>
      <c r="Y119" s="7" t="str">
        <f t="shared" ca="1" si="69"/>
        <v/>
      </c>
      <c r="Z119" s="7" t="str">
        <f t="shared" ca="1" si="69"/>
        <v/>
      </c>
      <c r="AA119" s="7" t="str">
        <f t="shared" ca="1" si="69"/>
        <v/>
      </c>
      <c r="AB119" s="7" t="str">
        <f t="shared" ca="1" si="69"/>
        <v/>
      </c>
      <c r="AC119" s="7" t="str">
        <f t="shared" ca="1" si="69"/>
        <v/>
      </c>
      <c r="AD119" s="7" t="str">
        <f t="shared" ca="1" si="69"/>
        <v/>
      </c>
      <c r="AE119" s="7" t="str">
        <f t="shared" ca="1" si="69"/>
        <v/>
      </c>
      <c r="AF119" s="7" t="str">
        <f t="shared" ca="1" si="69"/>
        <v/>
      </c>
      <c r="AG119" s="7" t="str">
        <f t="shared" ca="1" si="69"/>
        <v/>
      </c>
      <c r="AH119" s="7" t="str">
        <f t="shared" ca="1" si="69"/>
        <v/>
      </c>
      <c r="AI119" s="7" t="str">
        <f t="shared" ca="1" si="69"/>
        <v/>
      </c>
    </row>
    <row r="120" spans="1:35" x14ac:dyDescent="0.35">
      <c r="A120" s="4" t="str">
        <f t="shared" ref="A120:B120" si="75">A119</f>
        <v>centre_nord</v>
      </c>
      <c r="B120" s="4" t="str">
        <f t="shared" si="75"/>
        <v>marche_boussouma</v>
      </c>
      <c r="C120" s="10" t="str">
        <f t="shared" si="64"/>
        <v>BNA_sept24!</v>
      </c>
      <c r="D120" s="4" t="str">
        <f t="shared" si="65"/>
        <v>marche_boussoumaBNA_sept24!</v>
      </c>
      <c r="E120" s="10">
        <f t="shared" si="62"/>
        <v>45536</v>
      </c>
      <c r="G120" s="7" t="str">
        <f t="shared" ca="1" si="66"/>
        <v/>
      </c>
      <c r="H120" s="7" t="str">
        <f t="shared" ca="1" si="66"/>
        <v/>
      </c>
      <c r="I120" s="7" t="str">
        <f t="shared" ca="1" si="66"/>
        <v/>
      </c>
      <c r="J120" s="7" t="str">
        <f t="shared" ca="1" si="66"/>
        <v/>
      </c>
      <c r="K120" s="7" t="str">
        <f t="shared" ca="1" si="66"/>
        <v/>
      </c>
      <c r="L120" s="7" t="str">
        <f t="shared" ca="1" si="66"/>
        <v/>
      </c>
      <c r="M120" s="7" t="str">
        <f t="shared" ca="1" si="66"/>
        <v/>
      </c>
      <c r="N120" s="7" t="str">
        <f t="shared" ca="1" si="66"/>
        <v/>
      </c>
      <c r="O120" s="7" t="str">
        <f t="shared" ca="1" si="66"/>
        <v/>
      </c>
      <c r="P120" s="7" t="str">
        <f t="shared" ca="1" si="66"/>
        <v/>
      </c>
      <c r="Q120" s="7" t="str">
        <f t="shared" ca="1" si="66"/>
        <v/>
      </c>
      <c r="R120" s="7" t="str">
        <f t="shared" ca="1" si="66"/>
        <v/>
      </c>
      <c r="S120" s="7" t="str">
        <f t="shared" ca="1" si="66"/>
        <v/>
      </c>
      <c r="T120" s="7" t="str">
        <f t="shared" ca="1" si="66"/>
        <v/>
      </c>
      <c r="U120" s="7" t="str">
        <f t="shared" ca="1" si="66"/>
        <v/>
      </c>
      <c r="V120" s="7" t="str">
        <f t="shared" ca="1" si="66"/>
        <v/>
      </c>
      <c r="W120" s="7" t="str">
        <f t="shared" ca="1" si="69"/>
        <v/>
      </c>
      <c r="X120" s="7" t="str">
        <f t="shared" ca="1" si="69"/>
        <v/>
      </c>
      <c r="Y120" s="7" t="str">
        <f t="shared" ca="1" si="69"/>
        <v/>
      </c>
      <c r="Z120" s="7" t="str">
        <f t="shared" ca="1" si="69"/>
        <v/>
      </c>
      <c r="AA120" s="7" t="str">
        <f t="shared" ca="1" si="69"/>
        <v/>
      </c>
      <c r="AB120" s="7" t="str">
        <f t="shared" ca="1" si="69"/>
        <v/>
      </c>
      <c r="AC120" s="7" t="str">
        <f t="shared" ca="1" si="69"/>
        <v/>
      </c>
      <c r="AD120" s="7" t="str">
        <f t="shared" ca="1" si="69"/>
        <v/>
      </c>
      <c r="AE120" s="7" t="str">
        <f t="shared" ca="1" si="69"/>
        <v/>
      </c>
      <c r="AF120" s="7" t="str">
        <f t="shared" ca="1" si="69"/>
        <v/>
      </c>
      <c r="AG120" s="7" t="str">
        <f t="shared" ca="1" si="69"/>
        <v/>
      </c>
      <c r="AH120" s="7" t="str">
        <f t="shared" ca="1" si="69"/>
        <v/>
      </c>
      <c r="AI120" s="7" t="str">
        <f t="shared" ca="1" si="69"/>
        <v/>
      </c>
    </row>
    <row r="121" spans="1:35" x14ac:dyDescent="0.35">
      <c r="A121" s="4" t="str">
        <f t="shared" ref="A121:B121" si="76">A120</f>
        <v>centre_nord</v>
      </c>
      <c r="B121" s="4" t="str">
        <f t="shared" si="76"/>
        <v>marche_boussouma</v>
      </c>
      <c r="C121" s="10" t="str">
        <f t="shared" si="64"/>
        <v>BNA_oct24!</v>
      </c>
      <c r="D121" s="4" t="str">
        <f t="shared" si="65"/>
        <v>marche_boussoumaBNA_oct24!</v>
      </c>
      <c r="E121" s="10">
        <f t="shared" si="62"/>
        <v>45566</v>
      </c>
      <c r="G121" s="7" t="str">
        <f t="shared" ca="1" si="66"/>
        <v/>
      </c>
      <c r="H121" s="7" t="str">
        <f t="shared" ca="1" si="66"/>
        <v/>
      </c>
      <c r="I121" s="7" t="str">
        <f t="shared" ca="1" si="66"/>
        <v/>
      </c>
      <c r="J121" s="7" t="str">
        <f t="shared" ca="1" si="66"/>
        <v/>
      </c>
      <c r="K121" s="7" t="str">
        <f t="shared" ca="1" si="66"/>
        <v/>
      </c>
      <c r="L121" s="7" t="str">
        <f t="shared" ca="1" si="66"/>
        <v/>
      </c>
      <c r="M121" s="7" t="str">
        <f t="shared" ca="1" si="66"/>
        <v/>
      </c>
      <c r="N121" s="7" t="str">
        <f t="shared" ca="1" si="66"/>
        <v/>
      </c>
      <c r="O121" s="7" t="str">
        <f t="shared" ca="1" si="66"/>
        <v/>
      </c>
      <c r="P121" s="7" t="str">
        <f t="shared" ca="1" si="66"/>
        <v/>
      </c>
      <c r="Q121" s="7" t="str">
        <f t="shared" ca="1" si="66"/>
        <v/>
      </c>
      <c r="R121" s="7" t="str">
        <f t="shared" ca="1" si="66"/>
        <v/>
      </c>
      <c r="S121" s="7" t="str">
        <f t="shared" ca="1" si="66"/>
        <v/>
      </c>
      <c r="T121" s="7" t="str">
        <f t="shared" ca="1" si="66"/>
        <v/>
      </c>
      <c r="U121" s="7" t="str">
        <f t="shared" ca="1" si="66"/>
        <v/>
      </c>
      <c r="V121" s="7" t="str">
        <f t="shared" ca="1" si="66"/>
        <v/>
      </c>
      <c r="W121" s="7" t="str">
        <f t="shared" ca="1" si="69"/>
        <v/>
      </c>
      <c r="X121" s="7" t="str">
        <f t="shared" ca="1" si="69"/>
        <v/>
      </c>
      <c r="Y121" s="7" t="str">
        <f t="shared" ca="1" si="69"/>
        <v/>
      </c>
      <c r="Z121" s="7" t="str">
        <f t="shared" ca="1" si="69"/>
        <v/>
      </c>
      <c r="AA121" s="7" t="str">
        <f t="shared" ca="1" si="69"/>
        <v/>
      </c>
      <c r="AB121" s="7" t="str">
        <f t="shared" ca="1" si="69"/>
        <v/>
      </c>
      <c r="AC121" s="7" t="str">
        <f t="shared" ca="1" si="69"/>
        <v/>
      </c>
      <c r="AD121" s="7" t="str">
        <f t="shared" ca="1" si="69"/>
        <v/>
      </c>
      <c r="AE121" s="7" t="str">
        <f t="shared" ca="1" si="69"/>
        <v/>
      </c>
      <c r="AF121" s="7" t="str">
        <f t="shared" ca="1" si="69"/>
        <v/>
      </c>
      <c r="AG121" s="7" t="str">
        <f t="shared" ca="1" si="69"/>
        <v/>
      </c>
      <c r="AH121" s="7" t="str">
        <f t="shared" ca="1" si="69"/>
        <v/>
      </c>
      <c r="AI121" s="7" t="str">
        <f t="shared" ca="1" si="69"/>
        <v/>
      </c>
    </row>
    <row r="122" spans="1:35" x14ac:dyDescent="0.35">
      <c r="A122" s="4" t="str">
        <f t="shared" ref="A122:B122" si="77">A121</f>
        <v>centre_nord</v>
      </c>
      <c r="B122" s="4" t="str">
        <f t="shared" si="77"/>
        <v>marche_boussouma</v>
      </c>
      <c r="C122" s="10" t="str">
        <f t="shared" si="64"/>
        <v>BNA_nov24!</v>
      </c>
      <c r="D122" s="4" t="str">
        <f t="shared" si="65"/>
        <v>marche_boussoumaBNA_nov24!</v>
      </c>
      <c r="E122" s="10">
        <f t="shared" si="62"/>
        <v>45597</v>
      </c>
      <c r="G122" s="7" t="str">
        <f t="shared" ca="1" si="66"/>
        <v/>
      </c>
      <c r="H122" s="7" t="str">
        <f t="shared" ca="1" si="66"/>
        <v/>
      </c>
      <c r="I122" s="7" t="str">
        <f t="shared" ca="1" si="66"/>
        <v/>
      </c>
      <c r="J122" s="7" t="str">
        <f t="shared" ca="1" si="66"/>
        <v/>
      </c>
      <c r="K122" s="7" t="str">
        <f t="shared" ca="1" si="66"/>
        <v/>
      </c>
      <c r="L122" s="7" t="str">
        <f t="shared" ca="1" si="66"/>
        <v/>
      </c>
      <c r="M122" s="7" t="str">
        <f t="shared" ca="1" si="66"/>
        <v/>
      </c>
      <c r="N122" s="7" t="str">
        <f t="shared" ca="1" si="66"/>
        <v/>
      </c>
      <c r="O122" s="7" t="str">
        <f t="shared" ca="1" si="66"/>
        <v/>
      </c>
      <c r="P122" s="7" t="str">
        <f t="shared" ca="1" si="66"/>
        <v/>
      </c>
      <c r="Q122" s="7" t="str">
        <f t="shared" ca="1" si="66"/>
        <v/>
      </c>
      <c r="R122" s="7" t="str">
        <f t="shared" ca="1" si="66"/>
        <v/>
      </c>
      <c r="S122" s="7" t="str">
        <f t="shared" ca="1" si="66"/>
        <v/>
      </c>
      <c r="T122" s="7" t="str">
        <f t="shared" ca="1" si="66"/>
        <v/>
      </c>
      <c r="U122" s="7" t="str">
        <f t="shared" ca="1" si="66"/>
        <v/>
      </c>
      <c r="V122" s="7" t="str">
        <f t="shared" ca="1" si="66"/>
        <v/>
      </c>
      <c r="W122" s="7" t="str">
        <f t="shared" ca="1" si="69"/>
        <v/>
      </c>
      <c r="X122" s="7" t="str">
        <f t="shared" ca="1" si="69"/>
        <v/>
      </c>
      <c r="Y122" s="7" t="str">
        <f t="shared" ca="1" si="69"/>
        <v/>
      </c>
      <c r="Z122" s="7" t="str">
        <f t="shared" ca="1" si="69"/>
        <v/>
      </c>
      <c r="AA122" s="7" t="str">
        <f t="shared" ca="1" si="69"/>
        <v/>
      </c>
      <c r="AB122" s="7" t="str">
        <f t="shared" ca="1" si="69"/>
        <v/>
      </c>
      <c r="AC122" s="7" t="str">
        <f t="shared" ca="1" si="69"/>
        <v/>
      </c>
      <c r="AD122" s="7" t="str">
        <f t="shared" ca="1" si="69"/>
        <v/>
      </c>
      <c r="AE122" s="7" t="str">
        <f t="shared" ca="1" si="69"/>
        <v/>
      </c>
      <c r="AF122" s="7" t="str">
        <f t="shared" ca="1" si="69"/>
        <v/>
      </c>
      <c r="AG122" s="7" t="str">
        <f t="shared" ca="1" si="69"/>
        <v/>
      </c>
      <c r="AH122" s="7" t="str">
        <f t="shared" ca="1" si="69"/>
        <v/>
      </c>
      <c r="AI122" s="7" t="str">
        <f t="shared" ca="1" si="69"/>
        <v/>
      </c>
    </row>
    <row r="123" spans="1:35" x14ac:dyDescent="0.35">
      <c r="A123" s="4" t="str">
        <f t="shared" ref="A123:B123" si="78">A122</f>
        <v>centre_nord</v>
      </c>
      <c r="B123" s="4" t="str">
        <f t="shared" si="78"/>
        <v>marche_boussouma</v>
      </c>
      <c r="C123" s="10" t="str">
        <f t="shared" si="64"/>
        <v>BNA_déc24!</v>
      </c>
      <c r="D123" s="4" t="str">
        <f t="shared" si="65"/>
        <v>marche_boussoumaBNA_déc24!</v>
      </c>
      <c r="E123" s="10">
        <f t="shared" si="62"/>
        <v>45627</v>
      </c>
      <c r="G123" s="7" t="str">
        <f t="shared" ca="1" si="66"/>
        <v/>
      </c>
      <c r="H123" s="7" t="str">
        <f t="shared" ca="1" si="66"/>
        <v/>
      </c>
      <c r="I123" s="7" t="str">
        <f t="shared" ca="1" si="66"/>
        <v/>
      </c>
      <c r="J123" s="7" t="str">
        <f t="shared" ca="1" si="66"/>
        <v/>
      </c>
      <c r="K123" s="7" t="str">
        <f t="shared" ca="1" si="66"/>
        <v/>
      </c>
      <c r="L123" s="7" t="str">
        <f t="shared" ca="1" si="66"/>
        <v/>
      </c>
      <c r="M123" s="7" t="str">
        <f t="shared" ca="1" si="66"/>
        <v/>
      </c>
      <c r="N123" s="7" t="str">
        <f t="shared" ca="1" si="66"/>
        <v/>
      </c>
      <c r="O123" s="7" t="str">
        <f t="shared" ca="1" si="66"/>
        <v/>
      </c>
      <c r="P123" s="7" t="str">
        <f t="shared" ca="1" si="66"/>
        <v/>
      </c>
      <c r="Q123" s="7" t="str">
        <f t="shared" ca="1" si="66"/>
        <v/>
      </c>
      <c r="R123" s="7" t="str">
        <f t="shared" ca="1" si="66"/>
        <v/>
      </c>
      <c r="S123" s="7" t="str">
        <f t="shared" ca="1" si="66"/>
        <v/>
      </c>
      <c r="T123" s="7" t="str">
        <f t="shared" ca="1" si="66"/>
        <v/>
      </c>
      <c r="U123" s="7" t="str">
        <f t="shared" ca="1" si="66"/>
        <v/>
      </c>
      <c r="V123" s="7" t="str">
        <f t="shared" ca="1" si="66"/>
        <v/>
      </c>
      <c r="W123" s="7" t="str">
        <f t="shared" ca="1" si="69"/>
        <v/>
      </c>
      <c r="X123" s="7" t="str">
        <f t="shared" ca="1" si="69"/>
        <v/>
      </c>
      <c r="Y123" s="7" t="str">
        <f t="shared" ca="1" si="69"/>
        <v/>
      </c>
      <c r="Z123" s="7" t="str">
        <f t="shared" ca="1" si="69"/>
        <v/>
      </c>
      <c r="AA123" s="7" t="str">
        <f t="shared" ca="1" si="69"/>
        <v/>
      </c>
      <c r="AB123" s="7" t="str">
        <f t="shared" ca="1" si="69"/>
        <v/>
      </c>
      <c r="AC123" s="7" t="str">
        <f t="shared" ca="1" si="69"/>
        <v/>
      </c>
      <c r="AD123" s="7" t="str">
        <f t="shared" ca="1" si="69"/>
        <v/>
      </c>
      <c r="AE123" s="7" t="str">
        <f t="shared" ca="1" si="69"/>
        <v/>
      </c>
      <c r="AF123" s="7" t="str">
        <f t="shared" ca="1" si="69"/>
        <v/>
      </c>
      <c r="AG123" s="7" t="str">
        <f t="shared" ca="1" si="69"/>
        <v/>
      </c>
      <c r="AH123" s="7" t="str">
        <f t="shared" ca="1" si="69"/>
        <v/>
      </c>
      <c r="AI123" s="7" t="str">
        <f t="shared" ca="1" si="69"/>
        <v/>
      </c>
    </row>
    <row r="124" spans="1:35" x14ac:dyDescent="0.35">
      <c r="C124" s="10"/>
      <c r="E124" s="10"/>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row>
    <row r="125" spans="1:35" x14ac:dyDescent="0.35">
      <c r="C125" s="10"/>
      <c r="E125" s="10"/>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row>
    <row r="126" spans="1:35" x14ac:dyDescent="0.35">
      <c r="C126" s="10"/>
      <c r="E126" s="10"/>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row>
    <row r="127" spans="1:35" x14ac:dyDescent="0.35">
      <c r="C127" s="10"/>
      <c r="E127" s="10"/>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row>
    <row r="128" spans="1:35" x14ac:dyDescent="0.35">
      <c r="D128" s="4" t="str">
        <f t="shared" si="3"/>
        <v/>
      </c>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row>
    <row r="129" spans="1:35" x14ac:dyDescent="0.35">
      <c r="D129" s="4" t="str">
        <f t="shared" si="3"/>
        <v/>
      </c>
      <c r="E129" s="4" t="s">
        <v>78</v>
      </c>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row>
    <row r="130" spans="1:35" x14ac:dyDescent="0.35">
      <c r="A130" s="4" t="s">
        <v>73</v>
      </c>
      <c r="B130" s="4" t="s">
        <v>79</v>
      </c>
      <c r="C130" s="10" t="str">
        <f t="shared" ref="C130:C143" si="79">C98</f>
        <v>BNA_nov22!</v>
      </c>
      <c r="D130" s="4" t="str">
        <f t="shared" si="3"/>
        <v>marche_kongoussiBNA_nov22!</v>
      </c>
      <c r="E130" s="10">
        <f t="shared" ref="E130:E137" si="80">E98</f>
        <v>44866</v>
      </c>
      <c r="G130" s="7" t="str">
        <f t="shared" ref="G130:P145" ca="1" si="81">IFERROR(VLOOKUP($B130,INDIRECT($C130&amp;$A$1),MATCH(G$4,INDIRECT($C130&amp;"$B$7:$BZ$7"),0),FALSE),"")</f>
        <v>-</v>
      </c>
      <c r="H130" s="7" t="str">
        <f t="shared" ca="1" si="81"/>
        <v>-</v>
      </c>
      <c r="I130" s="7" t="str">
        <f t="shared" ca="1" si="81"/>
        <v>-</v>
      </c>
      <c r="J130" s="7" t="str">
        <f t="shared" ca="1" si="81"/>
        <v>-</v>
      </c>
      <c r="K130" s="7" t="str">
        <f t="shared" ca="1" si="81"/>
        <v>-</v>
      </c>
      <c r="L130" s="7" t="str">
        <f t="shared" ca="1" si="81"/>
        <v>-</v>
      </c>
      <c r="M130" s="7" t="str">
        <f t="shared" ca="1" si="81"/>
        <v>-</v>
      </c>
      <c r="N130" s="7" t="str">
        <f t="shared" ca="1" si="81"/>
        <v>-</v>
      </c>
      <c r="O130" s="7" t="str">
        <f t="shared" ca="1" si="81"/>
        <v>-</v>
      </c>
      <c r="P130" s="7" t="str">
        <f t="shared" ca="1" si="81"/>
        <v>-</v>
      </c>
      <c r="Q130" s="7" t="str">
        <f t="shared" ref="Q130:Z145" ca="1" si="82">IFERROR(VLOOKUP($B130,INDIRECT($C130&amp;$A$1),MATCH(Q$4,INDIRECT($C130&amp;"$B$7:$BZ$7"),0),FALSE),"")</f>
        <v>-</v>
      </c>
      <c r="R130" s="7" t="str">
        <f t="shared" ca="1" si="82"/>
        <v>-</v>
      </c>
      <c r="S130" s="7" t="str">
        <f t="shared" ca="1" si="82"/>
        <v>-</v>
      </c>
      <c r="T130" s="7" t="str">
        <f t="shared" ca="1" si="82"/>
        <v>-</v>
      </c>
      <c r="U130" s="7" t="str">
        <f t="shared" ca="1" si="82"/>
        <v>-</v>
      </c>
      <c r="V130" s="7" t="str">
        <f t="shared" ca="1" si="82"/>
        <v>-</v>
      </c>
      <c r="W130" s="7" t="str">
        <f t="shared" ca="1" si="82"/>
        <v>-</v>
      </c>
      <c r="X130" s="7" t="str">
        <f t="shared" ca="1" si="82"/>
        <v>-</v>
      </c>
      <c r="Y130" s="7" t="str">
        <f t="shared" ca="1" si="82"/>
        <v>-</v>
      </c>
      <c r="Z130" s="7" t="str">
        <f t="shared" ca="1" si="82"/>
        <v>-</v>
      </c>
      <c r="AA130" s="7" t="str">
        <f t="shared" ref="AA130:AI145" ca="1" si="83">IFERROR(VLOOKUP($B130,INDIRECT($C130&amp;$A$1),MATCH(AA$4,INDIRECT($C130&amp;"$B$7:$BZ$7"),0),FALSE),"")</f>
        <v>-</v>
      </c>
      <c r="AB130" s="7" t="str">
        <f t="shared" ca="1" si="83"/>
        <v>-</v>
      </c>
      <c r="AC130" s="7" t="str">
        <f t="shared" ca="1" si="83"/>
        <v>-</v>
      </c>
      <c r="AD130" s="7" t="str">
        <f t="shared" ca="1" si="83"/>
        <v>-</v>
      </c>
      <c r="AE130" s="7" t="str">
        <f t="shared" ca="1" si="83"/>
        <v>-</v>
      </c>
      <c r="AF130" s="7" t="str">
        <f t="shared" ca="1" si="83"/>
        <v>-</v>
      </c>
      <c r="AG130" s="7" t="str">
        <f t="shared" ca="1" si="83"/>
        <v>-</v>
      </c>
      <c r="AH130" s="7" t="str">
        <f t="shared" ca="1" si="83"/>
        <v>-</v>
      </c>
      <c r="AI130" s="7" t="str">
        <f t="shared" ca="1" si="83"/>
        <v>-</v>
      </c>
    </row>
    <row r="131" spans="1:35" x14ac:dyDescent="0.35">
      <c r="A131" s="4" t="s">
        <v>73</v>
      </c>
      <c r="B131" s="4" t="s">
        <v>79</v>
      </c>
      <c r="C131" s="10" t="str">
        <f t="shared" si="79"/>
        <v>BNA_dec22!</v>
      </c>
      <c r="D131" s="4" t="str">
        <f t="shared" si="3"/>
        <v>marche_kongoussiBNA_dec22!</v>
      </c>
      <c r="E131" s="10">
        <f t="shared" si="80"/>
        <v>44896</v>
      </c>
      <c r="G131" s="7" t="str">
        <f t="shared" ca="1" si="81"/>
        <v>-</v>
      </c>
      <c r="H131" s="7" t="str">
        <f t="shared" ca="1" si="81"/>
        <v>-</v>
      </c>
      <c r="I131" s="7" t="str">
        <f t="shared" ca="1" si="81"/>
        <v>-</v>
      </c>
      <c r="J131" s="7" t="str">
        <f t="shared" ca="1" si="81"/>
        <v>-</v>
      </c>
      <c r="K131" s="7" t="str">
        <f t="shared" ca="1" si="81"/>
        <v>-</v>
      </c>
      <c r="L131" s="7" t="str">
        <f t="shared" ca="1" si="81"/>
        <v>-</v>
      </c>
      <c r="M131" s="7" t="str">
        <f t="shared" ca="1" si="81"/>
        <v>-</v>
      </c>
      <c r="N131" s="7" t="str">
        <f t="shared" ca="1" si="81"/>
        <v>-</v>
      </c>
      <c r="O131" s="7" t="str">
        <f t="shared" ca="1" si="81"/>
        <v>-</v>
      </c>
      <c r="P131" s="7" t="str">
        <f t="shared" ca="1" si="81"/>
        <v>-</v>
      </c>
      <c r="Q131" s="7" t="str">
        <f t="shared" ca="1" si="82"/>
        <v>-</v>
      </c>
      <c r="R131" s="7" t="str">
        <f t="shared" ca="1" si="82"/>
        <v>-</v>
      </c>
      <c r="S131" s="7" t="str">
        <f t="shared" ca="1" si="82"/>
        <v>-</v>
      </c>
      <c r="T131" s="7" t="str">
        <f t="shared" ca="1" si="82"/>
        <v>-</v>
      </c>
      <c r="U131" s="7" t="str">
        <f t="shared" ca="1" si="82"/>
        <v>-</v>
      </c>
      <c r="V131" s="7" t="str">
        <f t="shared" ca="1" si="82"/>
        <v>-</v>
      </c>
      <c r="W131" s="7" t="str">
        <f t="shared" ca="1" si="82"/>
        <v>-</v>
      </c>
      <c r="X131" s="7" t="str">
        <f t="shared" ca="1" si="82"/>
        <v>-</v>
      </c>
      <c r="Y131" s="7" t="str">
        <f t="shared" ca="1" si="82"/>
        <v>-</v>
      </c>
      <c r="Z131" s="7" t="str">
        <f t="shared" ca="1" si="82"/>
        <v>-</v>
      </c>
      <c r="AA131" s="7" t="str">
        <f t="shared" ca="1" si="83"/>
        <v>-</v>
      </c>
      <c r="AB131" s="7" t="str">
        <f t="shared" ca="1" si="83"/>
        <v>-</v>
      </c>
      <c r="AC131" s="7" t="str">
        <f t="shared" ca="1" si="83"/>
        <v>-</v>
      </c>
      <c r="AD131" s="7" t="str">
        <f t="shared" ca="1" si="83"/>
        <v>-</v>
      </c>
      <c r="AE131" s="7" t="str">
        <f t="shared" ca="1" si="83"/>
        <v>-</v>
      </c>
      <c r="AF131" s="7" t="str">
        <f t="shared" ca="1" si="83"/>
        <v>-</v>
      </c>
      <c r="AG131" s="7" t="str">
        <f t="shared" ca="1" si="83"/>
        <v>-</v>
      </c>
      <c r="AH131" s="7" t="str">
        <f t="shared" ca="1" si="83"/>
        <v>-</v>
      </c>
      <c r="AI131" s="7" t="str">
        <f t="shared" ca="1" si="83"/>
        <v>-</v>
      </c>
    </row>
    <row r="132" spans="1:35" x14ac:dyDescent="0.35">
      <c r="A132" s="4" t="s">
        <v>73</v>
      </c>
      <c r="B132" s="4" t="s">
        <v>79</v>
      </c>
      <c r="C132" s="10" t="str">
        <f t="shared" si="79"/>
        <v>BNA_jan23!</v>
      </c>
      <c r="D132" s="4" t="str">
        <f t="shared" si="3"/>
        <v>marche_kongoussiBNA_jan23!</v>
      </c>
      <c r="E132" s="10">
        <f t="shared" si="80"/>
        <v>44927</v>
      </c>
      <c r="G132" s="7" t="str">
        <f t="shared" ca="1" si="81"/>
        <v>-</v>
      </c>
      <c r="H132" s="7" t="str">
        <f t="shared" ca="1" si="81"/>
        <v>-</v>
      </c>
      <c r="I132" s="7" t="str">
        <f t="shared" ca="1" si="81"/>
        <v>-</v>
      </c>
      <c r="J132" s="7" t="str">
        <f t="shared" ca="1" si="81"/>
        <v>-</v>
      </c>
      <c r="K132" s="7" t="str">
        <f t="shared" ca="1" si="81"/>
        <v>-</v>
      </c>
      <c r="L132" s="7" t="str">
        <f t="shared" ca="1" si="81"/>
        <v>-</v>
      </c>
      <c r="M132" s="7" t="str">
        <f t="shared" ca="1" si="81"/>
        <v>-</v>
      </c>
      <c r="N132" s="7" t="str">
        <f t="shared" ca="1" si="81"/>
        <v>-</v>
      </c>
      <c r="O132" s="7" t="str">
        <f t="shared" ca="1" si="81"/>
        <v>-</v>
      </c>
      <c r="P132" s="7" t="str">
        <f t="shared" ca="1" si="81"/>
        <v>-</v>
      </c>
      <c r="Q132" s="7" t="str">
        <f t="shared" ca="1" si="82"/>
        <v>-</v>
      </c>
      <c r="R132" s="7" t="str">
        <f t="shared" ca="1" si="82"/>
        <v>-</v>
      </c>
      <c r="S132" s="7" t="str">
        <f t="shared" ca="1" si="82"/>
        <v>-</v>
      </c>
      <c r="T132" s="7" t="str">
        <f t="shared" ca="1" si="82"/>
        <v>-</v>
      </c>
      <c r="U132" s="7" t="str">
        <f t="shared" ca="1" si="82"/>
        <v>-</v>
      </c>
      <c r="V132" s="7" t="str">
        <f t="shared" ca="1" si="82"/>
        <v>-</v>
      </c>
      <c r="W132" s="7" t="str">
        <f t="shared" ca="1" si="82"/>
        <v>-</v>
      </c>
      <c r="X132" s="7" t="str">
        <f t="shared" ca="1" si="82"/>
        <v>-</v>
      </c>
      <c r="Y132" s="7" t="str">
        <f t="shared" ca="1" si="82"/>
        <v>-</v>
      </c>
      <c r="Z132" s="7" t="str">
        <f t="shared" ca="1" si="82"/>
        <v>-</v>
      </c>
      <c r="AA132" s="7" t="str">
        <f t="shared" ca="1" si="83"/>
        <v>-</v>
      </c>
      <c r="AB132" s="7" t="str">
        <f t="shared" ca="1" si="83"/>
        <v>-</v>
      </c>
      <c r="AC132" s="7" t="str">
        <f t="shared" ca="1" si="83"/>
        <v>-</v>
      </c>
      <c r="AD132" s="7" t="str">
        <f t="shared" ca="1" si="83"/>
        <v>-</v>
      </c>
      <c r="AE132" s="7" t="str">
        <f t="shared" ca="1" si="83"/>
        <v>-</v>
      </c>
      <c r="AF132" s="7" t="str">
        <f t="shared" ca="1" si="83"/>
        <v>-</v>
      </c>
      <c r="AG132" s="7" t="str">
        <f t="shared" ca="1" si="83"/>
        <v>-</v>
      </c>
      <c r="AH132" s="7" t="str">
        <f t="shared" ca="1" si="83"/>
        <v>-</v>
      </c>
      <c r="AI132" s="7" t="str">
        <f t="shared" ca="1" si="83"/>
        <v>-</v>
      </c>
    </row>
    <row r="133" spans="1:35" x14ac:dyDescent="0.35">
      <c r="A133" s="4" t="s">
        <v>73</v>
      </c>
      <c r="B133" s="4" t="s">
        <v>79</v>
      </c>
      <c r="C133" s="10" t="str">
        <f t="shared" si="79"/>
        <v>BNA_fev23!</v>
      </c>
      <c r="D133" s="4" t="str">
        <f t="shared" si="3"/>
        <v>marche_kongoussiBNA_fev23!</v>
      </c>
      <c r="E133" s="10">
        <f t="shared" si="80"/>
        <v>44958</v>
      </c>
      <c r="G133" s="7" t="str">
        <f t="shared" ca="1" si="81"/>
        <v>-</v>
      </c>
      <c r="H133" s="7" t="str">
        <f t="shared" ca="1" si="81"/>
        <v>-</v>
      </c>
      <c r="I133" s="7" t="str">
        <f t="shared" ca="1" si="81"/>
        <v>-</v>
      </c>
      <c r="J133" s="7" t="str">
        <f t="shared" ca="1" si="81"/>
        <v>-</v>
      </c>
      <c r="K133" s="7" t="str">
        <f t="shared" ca="1" si="81"/>
        <v>-</v>
      </c>
      <c r="L133" s="7" t="str">
        <f t="shared" ca="1" si="81"/>
        <v>-</v>
      </c>
      <c r="M133" s="7" t="str">
        <f t="shared" ca="1" si="81"/>
        <v>-</v>
      </c>
      <c r="N133" s="7" t="str">
        <f t="shared" ca="1" si="81"/>
        <v>-</v>
      </c>
      <c r="O133" s="7" t="str">
        <f t="shared" ca="1" si="81"/>
        <v>-</v>
      </c>
      <c r="P133" s="7" t="str">
        <f t="shared" ca="1" si="81"/>
        <v>-</v>
      </c>
      <c r="Q133" s="7" t="str">
        <f t="shared" ca="1" si="82"/>
        <v>-</v>
      </c>
      <c r="R133" s="7" t="str">
        <f t="shared" ca="1" si="82"/>
        <v>-</v>
      </c>
      <c r="S133" s="7" t="str">
        <f t="shared" ca="1" si="82"/>
        <v>-</v>
      </c>
      <c r="T133" s="7" t="str">
        <f t="shared" ca="1" si="82"/>
        <v>-</v>
      </c>
      <c r="U133" s="7" t="str">
        <f t="shared" ca="1" si="82"/>
        <v>-</v>
      </c>
      <c r="V133" s="7" t="str">
        <f t="shared" ca="1" si="82"/>
        <v>-</v>
      </c>
      <c r="W133" s="7" t="str">
        <f t="shared" ca="1" si="82"/>
        <v>-</v>
      </c>
      <c r="X133" s="7" t="str">
        <f t="shared" ca="1" si="82"/>
        <v>-</v>
      </c>
      <c r="Y133" s="7" t="str">
        <f t="shared" ca="1" si="82"/>
        <v>-</v>
      </c>
      <c r="Z133" s="7" t="str">
        <f t="shared" ca="1" si="82"/>
        <v>-</v>
      </c>
      <c r="AA133" s="7" t="str">
        <f t="shared" ca="1" si="83"/>
        <v>-</v>
      </c>
      <c r="AB133" s="7" t="str">
        <f t="shared" ca="1" si="83"/>
        <v>-</v>
      </c>
      <c r="AC133" s="7" t="str">
        <f t="shared" ca="1" si="83"/>
        <v>-</v>
      </c>
      <c r="AD133" s="7" t="str">
        <f t="shared" ca="1" si="83"/>
        <v>-</v>
      </c>
      <c r="AE133" s="7" t="str">
        <f t="shared" ca="1" si="83"/>
        <v>-</v>
      </c>
      <c r="AF133" s="7" t="str">
        <f t="shared" ca="1" si="83"/>
        <v>-</v>
      </c>
      <c r="AG133" s="7" t="str">
        <f t="shared" ca="1" si="83"/>
        <v>-</v>
      </c>
      <c r="AH133" s="7" t="str">
        <f t="shared" ca="1" si="83"/>
        <v>-</v>
      </c>
      <c r="AI133" s="7" t="str">
        <f t="shared" ca="1" si="83"/>
        <v>-</v>
      </c>
    </row>
    <row r="134" spans="1:35" x14ac:dyDescent="0.35">
      <c r="A134" s="4" t="s">
        <v>73</v>
      </c>
      <c r="B134" s="4" t="s">
        <v>79</v>
      </c>
      <c r="C134" s="10" t="str">
        <f t="shared" si="79"/>
        <v>BNA_mar23!</v>
      </c>
      <c r="D134" s="4" t="str">
        <f t="shared" si="3"/>
        <v>marche_kongoussiBNA_mar23!</v>
      </c>
      <c r="E134" s="10">
        <f t="shared" si="80"/>
        <v>44986</v>
      </c>
      <c r="G134" s="7" t="str">
        <f t="shared" ca="1" si="81"/>
        <v>-</v>
      </c>
      <c r="H134" s="7" t="str">
        <f t="shared" ca="1" si="81"/>
        <v>-</v>
      </c>
      <c r="I134" s="7" t="str">
        <f t="shared" ca="1" si="81"/>
        <v>-</v>
      </c>
      <c r="J134" s="7" t="str">
        <f t="shared" ca="1" si="81"/>
        <v>-</v>
      </c>
      <c r="K134" s="7" t="str">
        <f t="shared" ca="1" si="81"/>
        <v>-</v>
      </c>
      <c r="L134" s="7" t="str">
        <f t="shared" ca="1" si="81"/>
        <v>-</v>
      </c>
      <c r="M134" s="7" t="str">
        <f t="shared" ca="1" si="81"/>
        <v>-</v>
      </c>
      <c r="N134" s="7" t="str">
        <f t="shared" ca="1" si="81"/>
        <v>-</v>
      </c>
      <c r="O134" s="7" t="str">
        <f t="shared" ca="1" si="81"/>
        <v>-</v>
      </c>
      <c r="P134" s="7" t="str">
        <f t="shared" ca="1" si="81"/>
        <v>-</v>
      </c>
      <c r="Q134" s="7" t="str">
        <f t="shared" ca="1" si="82"/>
        <v>-</v>
      </c>
      <c r="R134" s="7" t="str">
        <f t="shared" ca="1" si="82"/>
        <v>-</v>
      </c>
      <c r="S134" s="7" t="str">
        <f t="shared" ca="1" si="82"/>
        <v>-</v>
      </c>
      <c r="T134" s="7" t="str">
        <f t="shared" ca="1" si="82"/>
        <v>-</v>
      </c>
      <c r="U134" s="7" t="str">
        <f t="shared" ca="1" si="82"/>
        <v>-</v>
      </c>
      <c r="V134" s="7" t="str">
        <f t="shared" ca="1" si="82"/>
        <v>-</v>
      </c>
      <c r="W134" s="7" t="str">
        <f t="shared" ca="1" si="82"/>
        <v>-</v>
      </c>
      <c r="X134" s="7" t="str">
        <f t="shared" ca="1" si="82"/>
        <v>-</v>
      </c>
      <c r="Y134" s="7" t="str">
        <f t="shared" ca="1" si="82"/>
        <v>-</v>
      </c>
      <c r="Z134" s="7" t="str">
        <f t="shared" ca="1" si="82"/>
        <v>-</v>
      </c>
      <c r="AA134" s="7" t="str">
        <f t="shared" ca="1" si="83"/>
        <v>-</v>
      </c>
      <c r="AB134" s="7" t="str">
        <f t="shared" ca="1" si="83"/>
        <v>-</v>
      </c>
      <c r="AC134" s="7" t="str">
        <f t="shared" ca="1" si="83"/>
        <v>-</v>
      </c>
      <c r="AD134" s="7" t="str">
        <f t="shared" ca="1" si="83"/>
        <v>-</v>
      </c>
      <c r="AE134" s="7" t="str">
        <f t="shared" ca="1" si="83"/>
        <v>-</v>
      </c>
      <c r="AF134" s="7" t="str">
        <f t="shared" ca="1" si="83"/>
        <v>-</v>
      </c>
      <c r="AG134" s="7" t="str">
        <f t="shared" ca="1" si="83"/>
        <v>-</v>
      </c>
      <c r="AH134" s="7" t="str">
        <f t="shared" ca="1" si="83"/>
        <v>-</v>
      </c>
      <c r="AI134" s="7" t="str">
        <f t="shared" ca="1" si="83"/>
        <v>-</v>
      </c>
    </row>
    <row r="135" spans="1:35" x14ac:dyDescent="0.35">
      <c r="A135" s="4" t="s">
        <v>73</v>
      </c>
      <c r="B135" s="4" t="s">
        <v>79</v>
      </c>
      <c r="C135" s="10" t="str">
        <f t="shared" si="79"/>
        <v>BNA_avr23!</v>
      </c>
      <c r="D135" s="4" t="str">
        <f t="shared" si="3"/>
        <v>marche_kongoussiBNA_avr23!</v>
      </c>
      <c r="E135" s="10">
        <f t="shared" si="80"/>
        <v>45017</v>
      </c>
      <c r="G135" s="7" t="str">
        <f t="shared" ca="1" si="81"/>
        <v>-</v>
      </c>
      <c r="H135" s="7" t="str">
        <f t="shared" ca="1" si="81"/>
        <v>-</v>
      </c>
      <c r="I135" s="7" t="str">
        <f t="shared" ca="1" si="81"/>
        <v>-</v>
      </c>
      <c r="J135" s="7" t="str">
        <f t="shared" ca="1" si="81"/>
        <v>-</v>
      </c>
      <c r="K135" s="7" t="str">
        <f t="shared" ca="1" si="81"/>
        <v>-</v>
      </c>
      <c r="L135" s="7" t="str">
        <f t="shared" ca="1" si="81"/>
        <v>-</v>
      </c>
      <c r="M135" s="7" t="str">
        <f t="shared" ca="1" si="81"/>
        <v>-</v>
      </c>
      <c r="N135" s="7" t="str">
        <f t="shared" ca="1" si="81"/>
        <v>-</v>
      </c>
      <c r="O135" s="7" t="str">
        <f t="shared" ca="1" si="81"/>
        <v>-</v>
      </c>
      <c r="P135" s="7" t="str">
        <f t="shared" ca="1" si="81"/>
        <v>-</v>
      </c>
      <c r="Q135" s="7" t="str">
        <f t="shared" ca="1" si="82"/>
        <v>-</v>
      </c>
      <c r="R135" s="7" t="str">
        <f t="shared" ca="1" si="82"/>
        <v>-</v>
      </c>
      <c r="S135" s="7" t="str">
        <f t="shared" ca="1" si="82"/>
        <v>-</v>
      </c>
      <c r="T135" s="7" t="str">
        <f t="shared" ca="1" si="82"/>
        <v>-</v>
      </c>
      <c r="U135" s="7" t="str">
        <f t="shared" ca="1" si="82"/>
        <v>-</v>
      </c>
      <c r="V135" s="7" t="str">
        <f t="shared" ca="1" si="82"/>
        <v>-</v>
      </c>
      <c r="W135" s="7" t="str">
        <f t="shared" ca="1" si="82"/>
        <v>-</v>
      </c>
      <c r="X135" s="7" t="str">
        <f t="shared" ca="1" si="82"/>
        <v>-</v>
      </c>
      <c r="Y135" s="7" t="str">
        <f t="shared" ca="1" si="82"/>
        <v>-</v>
      </c>
      <c r="Z135" s="7" t="str">
        <f t="shared" ca="1" si="82"/>
        <v>-</v>
      </c>
      <c r="AA135" s="7" t="str">
        <f t="shared" ca="1" si="83"/>
        <v>-</v>
      </c>
      <c r="AB135" s="7" t="str">
        <f t="shared" ca="1" si="83"/>
        <v>-</v>
      </c>
      <c r="AC135" s="7" t="str">
        <f t="shared" ca="1" si="83"/>
        <v>-</v>
      </c>
      <c r="AD135" s="7" t="str">
        <f t="shared" ca="1" si="83"/>
        <v>-</v>
      </c>
      <c r="AE135" s="7" t="str">
        <f t="shared" ca="1" si="83"/>
        <v>-</v>
      </c>
      <c r="AF135" s="7" t="str">
        <f t="shared" ca="1" si="83"/>
        <v>-</v>
      </c>
      <c r="AG135" s="7" t="str">
        <f t="shared" ca="1" si="83"/>
        <v>-</v>
      </c>
      <c r="AH135" s="7" t="str">
        <f t="shared" ca="1" si="83"/>
        <v>-</v>
      </c>
      <c r="AI135" s="7" t="str">
        <f t="shared" ca="1" si="83"/>
        <v>-</v>
      </c>
    </row>
    <row r="136" spans="1:35" x14ac:dyDescent="0.35">
      <c r="A136" s="4" t="s">
        <v>73</v>
      </c>
      <c r="B136" s="4" t="s">
        <v>79</v>
      </c>
      <c r="C136" s="10" t="str">
        <f t="shared" si="79"/>
        <v>BNA_mai23!</v>
      </c>
      <c r="D136" s="4" t="str">
        <f t="shared" si="3"/>
        <v>marche_kongoussiBNA_mai23!</v>
      </c>
      <c r="E136" s="10">
        <f t="shared" si="80"/>
        <v>45047</v>
      </c>
      <c r="G136" s="7" t="str">
        <f t="shared" ca="1" si="81"/>
        <v>-</v>
      </c>
      <c r="H136" s="7" t="str">
        <f t="shared" ca="1" si="81"/>
        <v>-</v>
      </c>
      <c r="I136" s="7" t="str">
        <f t="shared" ca="1" si="81"/>
        <v>-</v>
      </c>
      <c r="J136" s="7" t="str">
        <f t="shared" ca="1" si="81"/>
        <v>-</v>
      </c>
      <c r="K136" s="7" t="str">
        <f t="shared" ca="1" si="81"/>
        <v>-</v>
      </c>
      <c r="L136" s="7" t="str">
        <f t="shared" ca="1" si="81"/>
        <v>-</v>
      </c>
      <c r="M136" s="7" t="str">
        <f t="shared" ca="1" si="81"/>
        <v>-</v>
      </c>
      <c r="N136" s="7" t="str">
        <f t="shared" ca="1" si="81"/>
        <v>-</v>
      </c>
      <c r="O136" s="7" t="str">
        <f t="shared" ca="1" si="81"/>
        <v>-</v>
      </c>
      <c r="P136" s="7" t="str">
        <f t="shared" ca="1" si="81"/>
        <v>-</v>
      </c>
      <c r="Q136" s="7" t="str">
        <f t="shared" ca="1" si="82"/>
        <v>-</v>
      </c>
      <c r="R136" s="7" t="str">
        <f t="shared" ca="1" si="82"/>
        <v>-</v>
      </c>
      <c r="S136" s="7" t="str">
        <f t="shared" ca="1" si="82"/>
        <v>-</v>
      </c>
      <c r="T136" s="7" t="str">
        <f t="shared" ca="1" si="82"/>
        <v>-</v>
      </c>
      <c r="U136" s="7" t="str">
        <f t="shared" ca="1" si="82"/>
        <v>-</v>
      </c>
      <c r="V136" s="7" t="str">
        <f t="shared" ca="1" si="82"/>
        <v>-</v>
      </c>
      <c r="W136" s="7" t="str">
        <f t="shared" ca="1" si="82"/>
        <v>-</v>
      </c>
      <c r="X136" s="7" t="str">
        <f t="shared" ca="1" si="82"/>
        <v>-</v>
      </c>
      <c r="Y136" s="7" t="str">
        <f t="shared" ca="1" si="82"/>
        <v>-</v>
      </c>
      <c r="Z136" s="7" t="str">
        <f t="shared" ca="1" si="82"/>
        <v>-</v>
      </c>
      <c r="AA136" s="7" t="str">
        <f t="shared" ca="1" si="83"/>
        <v>-</v>
      </c>
      <c r="AB136" s="7" t="str">
        <f t="shared" ca="1" si="83"/>
        <v>-</v>
      </c>
      <c r="AC136" s="7" t="str">
        <f t="shared" ca="1" si="83"/>
        <v>-</v>
      </c>
      <c r="AD136" s="7" t="str">
        <f t="shared" ca="1" si="83"/>
        <v>-</v>
      </c>
      <c r="AE136" s="7" t="str">
        <f t="shared" ca="1" si="83"/>
        <v>-</v>
      </c>
      <c r="AF136" s="7" t="str">
        <f t="shared" ca="1" si="83"/>
        <v>-</v>
      </c>
      <c r="AG136" s="7" t="str">
        <f t="shared" ca="1" si="83"/>
        <v>-</v>
      </c>
      <c r="AH136" s="7" t="str">
        <f t="shared" ca="1" si="83"/>
        <v>-</v>
      </c>
      <c r="AI136" s="7" t="str">
        <f t="shared" ca="1" si="83"/>
        <v>-</v>
      </c>
    </row>
    <row r="137" spans="1:35" x14ac:dyDescent="0.35">
      <c r="A137" s="4" t="s">
        <v>73</v>
      </c>
      <c r="B137" s="4" t="s">
        <v>79</v>
      </c>
      <c r="C137" s="10" t="str">
        <f t="shared" si="79"/>
        <v>BNA_juin23!</v>
      </c>
      <c r="D137" s="4" t="str">
        <f t="shared" si="3"/>
        <v>marche_kongoussiBNA_juin23!</v>
      </c>
      <c r="E137" s="10">
        <f t="shared" si="80"/>
        <v>45078</v>
      </c>
      <c r="G137" s="7">
        <f ca="1">IFERROR(VLOOKUP($B137,INDIRECT($C137&amp;$A$1),MATCH(G$4,INDIRECT($C137&amp;"$B$7:$BZ$7"),0),FALSE),"")</f>
        <v>1000</v>
      </c>
      <c r="H137" s="7">
        <f t="shared" ca="1" si="81"/>
        <v>3500</v>
      </c>
      <c r="I137" s="7" t="str">
        <f t="shared" ca="1" si="81"/>
        <v>MC</v>
      </c>
      <c r="J137" s="7">
        <f t="shared" ca="1" si="81"/>
        <v>500</v>
      </c>
      <c r="K137" s="7">
        <f t="shared" ca="1" si="81"/>
        <v>300</v>
      </c>
      <c r="L137" s="7">
        <f t="shared" ca="1" si="81"/>
        <v>6500</v>
      </c>
      <c r="M137" s="7">
        <f t="shared" ca="1" si="81"/>
        <v>8000</v>
      </c>
      <c r="N137" s="7">
        <f t="shared" ca="1" si="81"/>
        <v>1500</v>
      </c>
      <c r="O137" s="7">
        <f t="shared" ca="1" si="81"/>
        <v>2000</v>
      </c>
      <c r="P137" s="7">
        <f t="shared" ca="1" si="81"/>
        <v>8000</v>
      </c>
      <c r="Q137" s="7">
        <f t="shared" ca="1" si="82"/>
        <v>100</v>
      </c>
      <c r="R137" s="7" t="str">
        <f t="shared" ca="1" si="82"/>
        <v>MC</v>
      </c>
      <c r="S137" s="7">
        <f t="shared" ca="1" si="82"/>
        <v>25000</v>
      </c>
      <c r="T137" s="7">
        <f t="shared" ca="1" si="82"/>
        <v>40000</v>
      </c>
      <c r="U137" s="7">
        <f t="shared" ca="1" si="82"/>
        <v>7000</v>
      </c>
      <c r="V137" s="7">
        <f t="shared" ca="1" si="82"/>
        <v>6000</v>
      </c>
      <c r="W137" s="7">
        <f t="shared" ca="1" si="82"/>
        <v>1500</v>
      </c>
      <c r="X137" s="7">
        <f t="shared" ca="1" si="82"/>
        <v>200</v>
      </c>
      <c r="Y137" s="7" t="str">
        <f t="shared" ca="1" si="82"/>
        <v>MC</v>
      </c>
      <c r="Z137" s="7" t="str">
        <f t="shared" ca="1" si="82"/>
        <v>MC</v>
      </c>
      <c r="AA137" s="7">
        <f t="shared" ca="1" si="83"/>
        <v>2500</v>
      </c>
      <c r="AB137" s="7">
        <f t="shared" ca="1" si="83"/>
        <v>2000</v>
      </c>
      <c r="AC137" s="7">
        <f t="shared" ca="1" si="83"/>
        <v>3500</v>
      </c>
      <c r="AD137" s="7">
        <f t="shared" ca="1" si="83"/>
        <v>2500</v>
      </c>
      <c r="AE137" s="7">
        <f t="shared" ca="1" si="83"/>
        <v>3500</v>
      </c>
      <c r="AF137" s="7">
        <f t="shared" ca="1" si="83"/>
        <v>1875</v>
      </c>
      <c r="AG137" s="7">
        <f t="shared" ca="1" si="83"/>
        <v>6000</v>
      </c>
      <c r="AH137" s="7">
        <f t="shared" ca="1" si="83"/>
        <v>275</v>
      </c>
      <c r="AI137" s="7" t="str">
        <f t="shared" ca="1" si="83"/>
        <v>MC</v>
      </c>
    </row>
    <row r="138" spans="1:35" x14ac:dyDescent="0.35">
      <c r="A138" s="4" t="str">
        <f t="shared" ref="A138:B143" si="84">A137</f>
        <v>centre_nord</v>
      </c>
      <c r="B138" s="4" t="str">
        <f t="shared" si="84"/>
        <v>marche_kongoussi</v>
      </c>
      <c r="C138" s="10" t="str">
        <f t="shared" si="79"/>
        <v>BNA_juil23!</v>
      </c>
      <c r="D138" s="4" t="str">
        <f t="shared" si="3"/>
        <v>marche_kongoussiBNA_juil23!</v>
      </c>
      <c r="E138" s="10">
        <f t="shared" ref="E138:E155" si="85">EDATE(E137,1)</f>
        <v>45108</v>
      </c>
      <c r="G138" s="7">
        <f t="shared" ca="1" si="81"/>
        <v>1000</v>
      </c>
      <c r="H138" s="7">
        <f t="shared" ca="1" si="81"/>
        <v>3500</v>
      </c>
      <c r="I138" s="7" t="str">
        <f t="shared" ca="1" si="81"/>
        <v>MC</v>
      </c>
      <c r="J138" s="7">
        <f t="shared" ca="1" si="81"/>
        <v>525</v>
      </c>
      <c r="K138" s="7">
        <f t="shared" ca="1" si="81"/>
        <v>300</v>
      </c>
      <c r="L138" s="7">
        <f t="shared" ca="1" si="81"/>
        <v>6500</v>
      </c>
      <c r="M138" s="7">
        <f t="shared" ca="1" si="81"/>
        <v>8000</v>
      </c>
      <c r="N138" s="7">
        <f t="shared" ca="1" si="81"/>
        <v>2000</v>
      </c>
      <c r="O138" s="7">
        <f t="shared" ca="1" si="81"/>
        <v>2000</v>
      </c>
      <c r="P138" s="7">
        <f t="shared" ca="1" si="81"/>
        <v>8250</v>
      </c>
      <c r="Q138" s="7">
        <f t="shared" ca="1" si="82"/>
        <v>100</v>
      </c>
      <c r="R138" s="7" t="str">
        <f t="shared" ca="1" si="82"/>
        <v>MC</v>
      </c>
      <c r="S138" s="7">
        <f t="shared" ca="1" si="82"/>
        <v>27500</v>
      </c>
      <c r="T138" s="7">
        <f t="shared" ca="1" si="82"/>
        <v>40000</v>
      </c>
      <c r="U138" s="7">
        <f t="shared" ca="1" si="82"/>
        <v>7250</v>
      </c>
      <c r="V138" s="7">
        <f t="shared" ca="1" si="82"/>
        <v>6000</v>
      </c>
      <c r="W138" s="7">
        <f t="shared" ca="1" si="82"/>
        <v>1500</v>
      </c>
      <c r="X138" s="7">
        <f t="shared" ca="1" si="82"/>
        <v>200</v>
      </c>
      <c r="Y138" s="7" t="str">
        <f t="shared" ca="1" si="82"/>
        <v>MC</v>
      </c>
      <c r="Z138" s="7">
        <f t="shared" ca="1" si="82"/>
        <v>2500</v>
      </c>
      <c r="AA138" s="7" t="str">
        <f t="shared" ca="1" si="83"/>
        <v>MC</v>
      </c>
      <c r="AB138" s="7">
        <f t="shared" ca="1" si="83"/>
        <v>2000</v>
      </c>
      <c r="AC138" s="7">
        <f t="shared" ca="1" si="83"/>
        <v>3500</v>
      </c>
      <c r="AD138" s="7">
        <f t="shared" ca="1" si="83"/>
        <v>2500</v>
      </c>
      <c r="AE138" s="7">
        <f t="shared" ca="1" si="83"/>
        <v>3250</v>
      </c>
      <c r="AF138" s="7">
        <f t="shared" ca="1" si="83"/>
        <v>2125</v>
      </c>
      <c r="AG138" s="7">
        <f t="shared" ca="1" si="83"/>
        <v>5750</v>
      </c>
      <c r="AH138" s="7">
        <f t="shared" ca="1" si="83"/>
        <v>300</v>
      </c>
      <c r="AI138" s="7" t="str">
        <f t="shared" ca="1" si="83"/>
        <v>MC</v>
      </c>
    </row>
    <row r="139" spans="1:35" x14ac:dyDescent="0.35">
      <c r="A139" s="4" t="str">
        <f t="shared" si="84"/>
        <v>centre_nord</v>
      </c>
      <c r="B139" s="4" t="str">
        <f t="shared" si="84"/>
        <v>marche_kongoussi</v>
      </c>
      <c r="C139" s="10" t="str">
        <f t="shared" si="79"/>
        <v>BNA_aout23!</v>
      </c>
      <c r="D139" s="4" t="str">
        <f t="shared" si="3"/>
        <v>marche_kongoussiBNA_aout23!</v>
      </c>
      <c r="E139" s="10">
        <f t="shared" si="85"/>
        <v>45139</v>
      </c>
      <c r="G139" s="7">
        <f t="shared" ca="1" si="81"/>
        <v>1250</v>
      </c>
      <c r="H139" s="7">
        <f t="shared" ca="1" si="81"/>
        <v>3625</v>
      </c>
      <c r="I139" s="7" t="str">
        <f t="shared" ca="1" si="81"/>
        <v>MC</v>
      </c>
      <c r="J139" s="7">
        <f t="shared" ca="1" si="81"/>
        <v>500</v>
      </c>
      <c r="K139" s="7">
        <f t="shared" ca="1" si="81"/>
        <v>300</v>
      </c>
      <c r="L139" s="7">
        <f t="shared" ca="1" si="81"/>
        <v>5000</v>
      </c>
      <c r="M139" s="7" t="str">
        <f t="shared" ca="1" si="81"/>
        <v>MC</v>
      </c>
      <c r="N139" s="7" t="str">
        <f t="shared" ca="1" si="81"/>
        <v>MC</v>
      </c>
      <c r="O139" s="7">
        <f t="shared" ca="1" si="81"/>
        <v>2500</v>
      </c>
      <c r="P139" s="7" t="str">
        <f t="shared" ca="1" si="81"/>
        <v>MC</v>
      </c>
      <c r="Q139" s="7" t="str">
        <f t="shared" ca="1" si="82"/>
        <v>MC</v>
      </c>
      <c r="R139" s="7" t="str">
        <f t="shared" ca="1" si="82"/>
        <v>MC</v>
      </c>
      <c r="S139" s="7" t="str">
        <f t="shared" ca="1" si="82"/>
        <v>MC</v>
      </c>
      <c r="T139" s="7" t="str">
        <f t="shared" ca="1" si="82"/>
        <v>MC</v>
      </c>
      <c r="U139" s="7">
        <f t="shared" ca="1" si="82"/>
        <v>7000</v>
      </c>
      <c r="V139" s="7">
        <f t="shared" ca="1" si="82"/>
        <v>6500</v>
      </c>
      <c r="W139" s="7" t="str">
        <f t="shared" ca="1" si="82"/>
        <v>MC</v>
      </c>
      <c r="X139" s="7">
        <f t="shared" ca="1" si="82"/>
        <v>150</v>
      </c>
      <c r="Y139" s="7" t="str">
        <f t="shared" ca="1" si="82"/>
        <v>MC</v>
      </c>
      <c r="Z139" s="7" t="str">
        <f t="shared" ca="1" si="82"/>
        <v>MC</v>
      </c>
      <c r="AA139" s="7" t="str">
        <f t="shared" ca="1" si="83"/>
        <v>MC</v>
      </c>
      <c r="AB139" s="7">
        <f t="shared" ca="1" si="83"/>
        <v>1750</v>
      </c>
      <c r="AC139" s="7">
        <f t="shared" ca="1" si="83"/>
        <v>3000</v>
      </c>
      <c r="AD139" s="7">
        <f t="shared" ca="1" si="83"/>
        <v>3250</v>
      </c>
      <c r="AE139" s="7">
        <f t="shared" ca="1" si="83"/>
        <v>3500</v>
      </c>
      <c r="AF139" s="7">
        <f t="shared" ca="1" si="83"/>
        <v>1750</v>
      </c>
      <c r="AG139" s="7">
        <f t="shared" ca="1" si="83"/>
        <v>6000</v>
      </c>
      <c r="AH139" s="7">
        <f t="shared" ca="1" si="83"/>
        <v>250</v>
      </c>
      <c r="AI139" s="7" t="str">
        <f t="shared" ca="1" si="83"/>
        <v>MC</v>
      </c>
    </row>
    <row r="140" spans="1:35" x14ac:dyDescent="0.35">
      <c r="A140" s="4" t="str">
        <f t="shared" si="84"/>
        <v>centre_nord</v>
      </c>
      <c r="B140" s="4" t="str">
        <f t="shared" si="84"/>
        <v>marche_kongoussi</v>
      </c>
      <c r="C140" s="10" t="str">
        <f t="shared" si="79"/>
        <v>BNA_sept23!</v>
      </c>
      <c r="D140" s="4" t="str">
        <f t="shared" si="3"/>
        <v>marche_kongoussiBNA_sept23!</v>
      </c>
      <c r="E140" s="10">
        <f t="shared" si="85"/>
        <v>45170</v>
      </c>
      <c r="G140" s="7">
        <f t="shared" ca="1" si="81"/>
        <v>1250</v>
      </c>
      <c r="H140" s="7">
        <f t="shared" ca="1" si="81"/>
        <v>4000</v>
      </c>
      <c r="I140" s="7" t="str">
        <f t="shared" ca="1" si="81"/>
        <v>MC</v>
      </c>
      <c r="J140" s="7">
        <f t="shared" ca="1" si="81"/>
        <v>500</v>
      </c>
      <c r="K140" s="7">
        <f t="shared" ca="1" si="81"/>
        <v>350</v>
      </c>
      <c r="L140" s="7">
        <f t="shared" ca="1" si="81"/>
        <v>6000</v>
      </c>
      <c r="M140" s="7">
        <f t="shared" ca="1" si="81"/>
        <v>4000</v>
      </c>
      <c r="N140" s="7">
        <f t="shared" ca="1" si="81"/>
        <v>1500</v>
      </c>
      <c r="O140" s="7">
        <f t="shared" ca="1" si="81"/>
        <v>2250</v>
      </c>
      <c r="P140" s="7">
        <f t="shared" ca="1" si="81"/>
        <v>8000</v>
      </c>
      <c r="Q140" s="7">
        <f t="shared" ca="1" si="82"/>
        <v>100</v>
      </c>
      <c r="R140" s="7" t="str">
        <f t="shared" ca="1" si="82"/>
        <v>MC</v>
      </c>
      <c r="S140" s="7">
        <f t="shared" ca="1" si="82"/>
        <v>28000</v>
      </c>
      <c r="T140" s="7">
        <f t="shared" ca="1" si="82"/>
        <v>40000</v>
      </c>
      <c r="U140" s="7">
        <f t="shared" ca="1" si="82"/>
        <v>7000</v>
      </c>
      <c r="V140" s="7">
        <f t="shared" ca="1" si="82"/>
        <v>5500</v>
      </c>
      <c r="W140" s="7">
        <f t="shared" ca="1" si="82"/>
        <v>1500</v>
      </c>
      <c r="X140" s="7">
        <f t="shared" ca="1" si="82"/>
        <v>175</v>
      </c>
      <c r="Y140" s="7" t="str">
        <f t="shared" ca="1" si="82"/>
        <v>MC</v>
      </c>
      <c r="Z140" s="7">
        <f t="shared" ca="1" si="82"/>
        <v>1750</v>
      </c>
      <c r="AA140" s="7">
        <f t="shared" ca="1" si="83"/>
        <v>2500</v>
      </c>
      <c r="AB140" s="7">
        <f t="shared" ca="1" si="83"/>
        <v>2000</v>
      </c>
      <c r="AC140" s="7">
        <f t="shared" ca="1" si="83"/>
        <v>3500</v>
      </c>
      <c r="AD140" s="7">
        <f t="shared" ca="1" si="83"/>
        <v>2500</v>
      </c>
      <c r="AE140" s="7">
        <f t="shared" ca="1" si="83"/>
        <v>3500</v>
      </c>
      <c r="AF140" s="7">
        <f t="shared" ca="1" si="83"/>
        <v>2500</v>
      </c>
      <c r="AG140" s="7">
        <f t="shared" ca="1" si="83"/>
        <v>6000</v>
      </c>
      <c r="AH140" s="7">
        <f t="shared" ca="1" si="83"/>
        <v>250</v>
      </c>
      <c r="AI140" s="7" t="str">
        <f t="shared" ca="1" si="83"/>
        <v>MC</v>
      </c>
    </row>
    <row r="141" spans="1:35" x14ac:dyDescent="0.35">
      <c r="A141" s="4" t="str">
        <f t="shared" si="84"/>
        <v>centre_nord</v>
      </c>
      <c r="B141" s="4" t="str">
        <f t="shared" si="84"/>
        <v>marche_kongoussi</v>
      </c>
      <c r="C141" s="10" t="str">
        <f t="shared" si="79"/>
        <v>BNA_oct23!</v>
      </c>
      <c r="D141" s="4" t="str">
        <f t="shared" si="3"/>
        <v>marche_kongoussiBNA_oct23!</v>
      </c>
      <c r="E141" s="10">
        <f t="shared" si="85"/>
        <v>45200</v>
      </c>
      <c r="G141" s="7">
        <f t="shared" ca="1" si="81"/>
        <v>1200</v>
      </c>
      <c r="H141" s="7">
        <f t="shared" ca="1" si="81"/>
        <v>3500</v>
      </c>
      <c r="I141" s="7" t="str">
        <f t="shared" ca="1" si="81"/>
        <v>MC</v>
      </c>
      <c r="J141" s="7">
        <f t="shared" ca="1" si="81"/>
        <v>600</v>
      </c>
      <c r="K141" s="7">
        <f t="shared" ca="1" si="81"/>
        <v>300</v>
      </c>
      <c r="L141" s="7">
        <f t="shared" ca="1" si="81"/>
        <v>6000</v>
      </c>
      <c r="M141" s="7">
        <f t="shared" ca="1" si="81"/>
        <v>9000</v>
      </c>
      <c r="N141" s="7">
        <f t="shared" ca="1" si="81"/>
        <v>1500</v>
      </c>
      <c r="O141" s="7">
        <f t="shared" ca="1" si="81"/>
        <v>2500</v>
      </c>
      <c r="P141" s="7" t="str">
        <f t="shared" ca="1" si="81"/>
        <v>MC</v>
      </c>
      <c r="Q141" s="7" t="str">
        <f t="shared" ca="1" si="82"/>
        <v>MC</v>
      </c>
      <c r="R141" s="7" t="str">
        <f t="shared" ca="1" si="82"/>
        <v>MC</v>
      </c>
      <c r="S141" s="7" t="str">
        <f t="shared" ca="1" si="82"/>
        <v>MC</v>
      </c>
      <c r="T141" s="7" t="str">
        <f t="shared" ca="1" si="82"/>
        <v>MC</v>
      </c>
      <c r="U141" s="7">
        <f t="shared" ca="1" si="82"/>
        <v>7250</v>
      </c>
      <c r="V141" s="7">
        <f t="shared" ca="1" si="82"/>
        <v>6000</v>
      </c>
      <c r="W141" s="7">
        <f t="shared" ca="1" si="82"/>
        <v>2125</v>
      </c>
      <c r="X141" s="7">
        <f t="shared" ca="1" si="82"/>
        <v>200</v>
      </c>
      <c r="Y141" s="7" t="str">
        <f t="shared" ca="1" si="82"/>
        <v>MC</v>
      </c>
      <c r="Z141" s="7" t="str">
        <f t="shared" ca="1" si="82"/>
        <v>MC</v>
      </c>
      <c r="AA141" s="7" t="str">
        <f t="shared" ca="1" si="83"/>
        <v>MC</v>
      </c>
      <c r="AB141" s="7">
        <f t="shared" ca="1" si="83"/>
        <v>1750</v>
      </c>
      <c r="AC141" s="7">
        <f t="shared" ca="1" si="83"/>
        <v>3500</v>
      </c>
      <c r="AD141" s="7">
        <f t="shared" ca="1" si="83"/>
        <v>2500</v>
      </c>
      <c r="AE141" s="7">
        <f t="shared" ca="1" si="83"/>
        <v>3250</v>
      </c>
      <c r="AF141" s="7">
        <f t="shared" ca="1" si="83"/>
        <v>1750</v>
      </c>
      <c r="AG141" s="7">
        <f t="shared" ca="1" si="83"/>
        <v>6000</v>
      </c>
      <c r="AH141" s="7">
        <f t="shared" ca="1" si="83"/>
        <v>250</v>
      </c>
      <c r="AI141" s="7" t="str">
        <f t="shared" ca="1" si="83"/>
        <v>MC</v>
      </c>
    </row>
    <row r="142" spans="1:35" x14ac:dyDescent="0.35">
      <c r="A142" s="4" t="str">
        <f t="shared" si="84"/>
        <v>centre_nord</v>
      </c>
      <c r="B142" s="4" t="str">
        <f t="shared" si="84"/>
        <v>marche_kongoussi</v>
      </c>
      <c r="C142" s="10" t="str">
        <f t="shared" si="79"/>
        <v>BNA_nov23!</v>
      </c>
      <c r="D142" s="4" t="str">
        <f t="shared" si="3"/>
        <v>marche_kongoussiBNA_nov23!</v>
      </c>
      <c r="E142" s="10">
        <f t="shared" si="85"/>
        <v>45231</v>
      </c>
      <c r="G142" s="7">
        <f t="shared" ca="1" si="81"/>
        <v>1300</v>
      </c>
      <c r="H142" s="7">
        <f t="shared" ca="1" si="81"/>
        <v>3500</v>
      </c>
      <c r="I142" s="7" t="str">
        <f t="shared" ca="1" si="81"/>
        <v>MC</v>
      </c>
      <c r="J142" s="7">
        <f t="shared" ca="1" si="81"/>
        <v>575</v>
      </c>
      <c r="K142" s="7">
        <f t="shared" ca="1" si="81"/>
        <v>300</v>
      </c>
      <c r="L142" s="7">
        <f t="shared" ca="1" si="81"/>
        <v>6000</v>
      </c>
      <c r="M142" s="7">
        <f t="shared" ca="1" si="81"/>
        <v>6000</v>
      </c>
      <c r="N142" s="7">
        <f t="shared" ca="1" si="81"/>
        <v>1875</v>
      </c>
      <c r="O142" s="7">
        <f t="shared" ca="1" si="81"/>
        <v>2250</v>
      </c>
      <c r="P142" s="7" t="str">
        <f t="shared" ca="1" si="81"/>
        <v>MC</v>
      </c>
      <c r="Q142" s="7" t="str">
        <f t="shared" ca="1" si="82"/>
        <v>MC</v>
      </c>
      <c r="R142" s="7" t="str">
        <f t="shared" ca="1" si="82"/>
        <v>MC</v>
      </c>
      <c r="S142" s="7" t="str">
        <f t="shared" ca="1" si="82"/>
        <v>MC</v>
      </c>
      <c r="T142" s="7" t="str">
        <f t="shared" ca="1" si="82"/>
        <v>MC</v>
      </c>
      <c r="U142" s="7">
        <f t="shared" ca="1" si="82"/>
        <v>7500</v>
      </c>
      <c r="V142" s="7">
        <f t="shared" ca="1" si="82"/>
        <v>5750</v>
      </c>
      <c r="W142" s="7" t="str">
        <f t="shared" ca="1" si="82"/>
        <v>MC</v>
      </c>
      <c r="X142" s="7">
        <f t="shared" ca="1" si="82"/>
        <v>125</v>
      </c>
      <c r="Y142" s="7" t="str">
        <f t="shared" ca="1" si="82"/>
        <v>MC</v>
      </c>
      <c r="Z142" s="7" t="str">
        <f t="shared" ca="1" si="82"/>
        <v>MC</v>
      </c>
      <c r="AA142" s="7" t="str">
        <f t="shared" ca="1" si="83"/>
        <v>MC</v>
      </c>
      <c r="AB142" s="7">
        <f t="shared" ca="1" si="83"/>
        <v>2000</v>
      </c>
      <c r="AC142" s="7">
        <f t="shared" ca="1" si="83"/>
        <v>3125</v>
      </c>
      <c r="AD142" s="7">
        <f t="shared" ca="1" si="83"/>
        <v>2500</v>
      </c>
      <c r="AE142" s="7">
        <f t="shared" ca="1" si="83"/>
        <v>3500</v>
      </c>
      <c r="AF142" s="7">
        <f t="shared" ca="1" si="83"/>
        <v>1625</v>
      </c>
      <c r="AG142" s="7">
        <f t="shared" ca="1" si="83"/>
        <v>6000</v>
      </c>
      <c r="AH142" s="7">
        <f t="shared" ca="1" si="83"/>
        <v>250</v>
      </c>
      <c r="AI142" s="7" t="str">
        <f t="shared" ca="1" si="83"/>
        <v>MC</v>
      </c>
    </row>
    <row r="143" spans="1:35" x14ac:dyDescent="0.35">
      <c r="A143" s="4" t="str">
        <f t="shared" si="84"/>
        <v>centre_nord</v>
      </c>
      <c r="B143" s="4" t="str">
        <f t="shared" si="84"/>
        <v>marche_kongoussi</v>
      </c>
      <c r="C143" s="10" t="str">
        <f t="shared" si="79"/>
        <v>BNA_déc23!</v>
      </c>
      <c r="D143" s="4" t="str">
        <f t="shared" si="3"/>
        <v>marche_kongoussiBNA_déc23!</v>
      </c>
      <c r="E143" s="10">
        <f t="shared" si="85"/>
        <v>45261</v>
      </c>
      <c r="G143" s="7">
        <f t="shared" ca="1" si="81"/>
        <v>1300</v>
      </c>
      <c r="H143" s="7">
        <f t="shared" ca="1" si="81"/>
        <v>3500</v>
      </c>
      <c r="I143" s="7" t="str">
        <f t="shared" ca="1" si="81"/>
        <v>MC</v>
      </c>
      <c r="J143" s="7">
        <f t="shared" ca="1" si="81"/>
        <v>575</v>
      </c>
      <c r="K143" s="7">
        <f t="shared" ca="1" si="81"/>
        <v>300</v>
      </c>
      <c r="L143" s="7">
        <f t="shared" ca="1" si="81"/>
        <v>6000</v>
      </c>
      <c r="M143" s="7">
        <f t="shared" ca="1" si="81"/>
        <v>6000</v>
      </c>
      <c r="N143" s="7">
        <f t="shared" ca="1" si="81"/>
        <v>1875</v>
      </c>
      <c r="O143" s="7">
        <f t="shared" ca="1" si="81"/>
        <v>2250</v>
      </c>
      <c r="P143" s="7" t="str">
        <f t="shared" ca="1" si="81"/>
        <v>MC</v>
      </c>
      <c r="Q143" s="7" t="str">
        <f t="shared" ca="1" si="82"/>
        <v>MC</v>
      </c>
      <c r="R143" s="7" t="str">
        <f t="shared" ca="1" si="82"/>
        <v>MC</v>
      </c>
      <c r="S143" s="7" t="str">
        <f t="shared" ca="1" si="82"/>
        <v>MC</v>
      </c>
      <c r="T143" s="7" t="str">
        <f t="shared" ca="1" si="82"/>
        <v>MC</v>
      </c>
      <c r="U143" s="7">
        <f t="shared" ca="1" si="82"/>
        <v>7500</v>
      </c>
      <c r="V143" s="7">
        <f t="shared" ca="1" si="82"/>
        <v>5750</v>
      </c>
      <c r="W143" s="7" t="str">
        <f t="shared" ca="1" si="82"/>
        <v>MC</v>
      </c>
      <c r="X143" s="7">
        <f t="shared" ca="1" si="82"/>
        <v>125</v>
      </c>
      <c r="Y143" s="7" t="str">
        <f t="shared" ca="1" si="82"/>
        <v>MC</v>
      </c>
      <c r="Z143" s="7" t="str">
        <f t="shared" ca="1" si="82"/>
        <v>MC</v>
      </c>
      <c r="AA143" s="7" t="str">
        <f t="shared" ca="1" si="83"/>
        <v>MC</v>
      </c>
      <c r="AB143" s="7">
        <f t="shared" ca="1" si="83"/>
        <v>2000</v>
      </c>
      <c r="AC143" s="7">
        <f t="shared" ca="1" si="83"/>
        <v>3125</v>
      </c>
      <c r="AD143" s="7">
        <f t="shared" ca="1" si="83"/>
        <v>2500</v>
      </c>
      <c r="AE143" s="7">
        <f t="shared" ca="1" si="83"/>
        <v>3500</v>
      </c>
      <c r="AF143" s="7">
        <f t="shared" ca="1" si="83"/>
        <v>1625</v>
      </c>
      <c r="AG143" s="7">
        <f t="shared" ca="1" si="83"/>
        <v>6000</v>
      </c>
      <c r="AH143" s="7">
        <f t="shared" ca="1" si="83"/>
        <v>250</v>
      </c>
      <c r="AI143" s="7" t="str">
        <f t="shared" ca="1" si="83"/>
        <v>MC</v>
      </c>
    </row>
    <row r="144" spans="1:35" x14ac:dyDescent="0.35">
      <c r="A144" s="4" t="str">
        <f t="shared" ref="A144:B144" si="86">A143</f>
        <v>centre_nord</v>
      </c>
      <c r="B144" s="4" t="str">
        <f t="shared" si="86"/>
        <v>marche_kongoussi</v>
      </c>
      <c r="C144" s="10" t="str">
        <f t="shared" ref="C144:C155" si="87">C112</f>
        <v>BNA_janv24!</v>
      </c>
      <c r="D144" s="4" t="str">
        <f t="shared" ref="D144:D155" si="88">_xlfn.CONCAT(B144:C144)</f>
        <v>marche_kongoussiBNA_janv24!</v>
      </c>
      <c r="E144" s="10">
        <f t="shared" si="85"/>
        <v>45292</v>
      </c>
      <c r="G144" s="7">
        <f t="shared" ca="1" si="81"/>
        <v>1325</v>
      </c>
      <c r="H144" s="7">
        <f t="shared" ca="1" si="81"/>
        <v>3750</v>
      </c>
      <c r="I144" s="7" t="str">
        <f t="shared" ca="1" si="81"/>
        <v>MC</v>
      </c>
      <c r="J144" s="7">
        <f t="shared" ca="1" si="81"/>
        <v>500</v>
      </c>
      <c r="K144" s="7">
        <f t="shared" ca="1" si="81"/>
        <v>300</v>
      </c>
      <c r="L144" s="7">
        <f t="shared" ca="1" si="81"/>
        <v>5750</v>
      </c>
      <c r="M144" s="7">
        <f t="shared" ca="1" si="81"/>
        <v>5500</v>
      </c>
      <c r="N144" s="7">
        <f t="shared" ca="1" si="81"/>
        <v>2000</v>
      </c>
      <c r="O144" s="7">
        <f t="shared" ca="1" si="81"/>
        <v>3000</v>
      </c>
      <c r="P144" s="7">
        <f t="shared" ca="1" si="81"/>
        <v>10500</v>
      </c>
      <c r="Q144" s="7">
        <f t="shared" ca="1" si="82"/>
        <v>100</v>
      </c>
      <c r="R144" s="7" t="str">
        <f t="shared" ca="1" si="82"/>
        <v>MC</v>
      </c>
      <c r="S144" s="7">
        <f t="shared" ca="1" si="82"/>
        <v>28500</v>
      </c>
      <c r="T144" s="7">
        <f t="shared" ca="1" si="82"/>
        <v>45000</v>
      </c>
      <c r="U144" s="7">
        <f t="shared" ca="1" si="82"/>
        <v>7500</v>
      </c>
      <c r="V144" s="7">
        <f t="shared" ca="1" si="82"/>
        <v>5750</v>
      </c>
      <c r="W144" s="7">
        <f t="shared" ca="1" si="82"/>
        <v>1275</v>
      </c>
      <c r="X144" s="7">
        <f t="shared" ca="1" si="82"/>
        <v>200</v>
      </c>
      <c r="Y144" s="7" t="str">
        <f t="shared" ca="1" si="82"/>
        <v>MC</v>
      </c>
      <c r="Z144" s="7">
        <f t="shared" ca="1" si="82"/>
        <v>1250</v>
      </c>
      <c r="AA144" s="7">
        <f t="shared" ca="1" si="83"/>
        <v>2000</v>
      </c>
      <c r="AB144" s="7">
        <f t="shared" ca="1" si="83"/>
        <v>2000</v>
      </c>
      <c r="AC144" s="7">
        <f t="shared" ca="1" si="83"/>
        <v>3500</v>
      </c>
      <c r="AD144" s="7">
        <f t="shared" ca="1" si="83"/>
        <v>2500</v>
      </c>
      <c r="AE144" s="7">
        <f t="shared" ca="1" si="83"/>
        <v>3250</v>
      </c>
      <c r="AF144" s="7">
        <f t="shared" ca="1" si="83"/>
        <v>2750</v>
      </c>
      <c r="AG144" s="7">
        <f t="shared" ca="1" si="83"/>
        <v>6500</v>
      </c>
      <c r="AH144" s="7">
        <f t="shared" ca="1" si="83"/>
        <v>250</v>
      </c>
      <c r="AI144" s="7" t="str">
        <f t="shared" ca="1" si="83"/>
        <v>MC</v>
      </c>
    </row>
    <row r="145" spans="1:35" x14ac:dyDescent="0.35">
      <c r="A145" s="4" t="str">
        <f t="shared" ref="A145:B145" si="89">A144</f>
        <v>centre_nord</v>
      </c>
      <c r="B145" s="4" t="str">
        <f t="shared" si="89"/>
        <v>marche_kongoussi</v>
      </c>
      <c r="C145" s="10" t="str">
        <f t="shared" si="87"/>
        <v>BNA_févr24!</v>
      </c>
      <c r="D145" s="4" t="str">
        <f t="shared" si="88"/>
        <v>marche_kongoussiBNA_févr24!</v>
      </c>
      <c r="E145" s="10">
        <f t="shared" si="85"/>
        <v>45323</v>
      </c>
      <c r="G145" s="7">
        <f t="shared" ca="1" si="81"/>
        <v>1325</v>
      </c>
      <c r="H145" s="7">
        <f t="shared" ca="1" si="81"/>
        <v>3750</v>
      </c>
      <c r="I145" s="7" t="str">
        <f t="shared" ca="1" si="81"/>
        <v>MC</v>
      </c>
      <c r="J145" s="7">
        <f t="shared" ca="1" si="81"/>
        <v>500</v>
      </c>
      <c r="K145" s="7">
        <f t="shared" ca="1" si="81"/>
        <v>300</v>
      </c>
      <c r="L145" s="7">
        <f t="shared" ca="1" si="81"/>
        <v>5750</v>
      </c>
      <c r="M145" s="7">
        <f t="shared" ca="1" si="81"/>
        <v>5500</v>
      </c>
      <c r="N145" s="7">
        <f t="shared" ca="1" si="81"/>
        <v>2000</v>
      </c>
      <c r="O145" s="7">
        <f t="shared" ca="1" si="81"/>
        <v>3000</v>
      </c>
      <c r="P145" s="7">
        <f t="shared" ca="1" si="81"/>
        <v>10500</v>
      </c>
      <c r="Q145" s="7">
        <f t="shared" ca="1" si="82"/>
        <v>100</v>
      </c>
      <c r="R145" s="7" t="str">
        <f t="shared" ca="1" si="82"/>
        <v>MC</v>
      </c>
      <c r="S145" s="7">
        <f t="shared" ca="1" si="82"/>
        <v>28500</v>
      </c>
      <c r="T145" s="7">
        <f t="shared" ca="1" si="82"/>
        <v>45000</v>
      </c>
      <c r="U145" s="7">
        <f t="shared" ca="1" si="82"/>
        <v>7500</v>
      </c>
      <c r="V145" s="7">
        <f t="shared" ca="1" si="82"/>
        <v>5750</v>
      </c>
      <c r="W145" s="7">
        <f t="shared" ca="1" si="82"/>
        <v>1275</v>
      </c>
      <c r="X145" s="7">
        <f t="shared" ca="1" si="82"/>
        <v>200</v>
      </c>
      <c r="Y145" s="7" t="str">
        <f t="shared" ca="1" si="82"/>
        <v>MC</v>
      </c>
      <c r="Z145" s="7">
        <f t="shared" ca="1" si="82"/>
        <v>1250</v>
      </c>
      <c r="AA145" s="7">
        <f t="shared" ca="1" si="83"/>
        <v>2000</v>
      </c>
      <c r="AB145" s="7">
        <f t="shared" ca="1" si="83"/>
        <v>2000</v>
      </c>
      <c r="AC145" s="7">
        <f t="shared" ca="1" si="83"/>
        <v>3500</v>
      </c>
      <c r="AD145" s="7">
        <f t="shared" ca="1" si="83"/>
        <v>2500</v>
      </c>
      <c r="AE145" s="7">
        <f t="shared" ca="1" si="83"/>
        <v>3250</v>
      </c>
      <c r="AF145" s="7">
        <f t="shared" ca="1" si="83"/>
        <v>2750</v>
      </c>
      <c r="AG145" s="7">
        <f t="shared" ca="1" si="83"/>
        <v>6500</v>
      </c>
      <c r="AH145" s="7">
        <f t="shared" ca="1" si="83"/>
        <v>250</v>
      </c>
      <c r="AI145" s="7" t="str">
        <f t="shared" ca="1" si="83"/>
        <v>MC</v>
      </c>
    </row>
    <row r="146" spans="1:35" x14ac:dyDescent="0.35">
      <c r="A146" s="4" t="str">
        <f t="shared" ref="A146:B146" si="90">A145</f>
        <v>centre_nord</v>
      </c>
      <c r="B146" s="4" t="str">
        <f t="shared" si="90"/>
        <v>marche_kongoussi</v>
      </c>
      <c r="C146" s="10" t="str">
        <f t="shared" si="87"/>
        <v>BNA_mars24!</v>
      </c>
      <c r="D146" s="4" t="str">
        <f t="shared" si="88"/>
        <v>marche_kongoussiBNA_mars24!</v>
      </c>
      <c r="E146" s="10">
        <f t="shared" si="85"/>
        <v>45352</v>
      </c>
      <c r="G146" s="7">
        <f t="shared" ref="G146:V155" ca="1" si="91">IFERROR(VLOOKUP($B146,INDIRECT($C146&amp;$A$1),MATCH(G$4,INDIRECT($C146&amp;"$B$7:$BZ$7"),0),FALSE),"")</f>
        <v>1125</v>
      </c>
      <c r="H146" s="7">
        <f t="shared" ca="1" si="91"/>
        <v>3750</v>
      </c>
      <c r="I146" s="7" t="str">
        <f t="shared" ca="1" si="91"/>
        <v>MC</v>
      </c>
      <c r="J146" s="7">
        <f t="shared" ca="1" si="91"/>
        <v>550</v>
      </c>
      <c r="K146" s="7">
        <f t="shared" ca="1" si="91"/>
        <v>325</v>
      </c>
      <c r="L146" s="7">
        <f t="shared" ca="1" si="91"/>
        <v>6000</v>
      </c>
      <c r="M146" s="7">
        <f t="shared" ca="1" si="91"/>
        <v>7750</v>
      </c>
      <c r="N146" s="7">
        <f t="shared" ca="1" si="91"/>
        <v>1750</v>
      </c>
      <c r="O146" s="7">
        <f t="shared" ca="1" si="91"/>
        <v>2750</v>
      </c>
      <c r="P146" s="7">
        <f t="shared" ca="1" si="91"/>
        <v>10750</v>
      </c>
      <c r="Q146" s="7" t="str">
        <f t="shared" ca="1" si="91"/>
        <v>MC</v>
      </c>
      <c r="R146" s="7" t="str">
        <f t="shared" ca="1" si="91"/>
        <v>MC</v>
      </c>
      <c r="S146" s="7">
        <f t="shared" ca="1" si="91"/>
        <v>28000</v>
      </c>
      <c r="T146" s="7">
        <f t="shared" ca="1" si="91"/>
        <v>43750</v>
      </c>
      <c r="U146" s="7">
        <f t="shared" ca="1" si="91"/>
        <v>7250</v>
      </c>
      <c r="V146" s="7">
        <f t="shared" ca="1" si="91"/>
        <v>5500</v>
      </c>
      <c r="W146" s="7">
        <f t="shared" ref="W146:AI155" ca="1" si="92">IFERROR(VLOOKUP($B146,INDIRECT($C146&amp;$A$1),MATCH(W$4,INDIRECT($C146&amp;"$B$7:$BZ$7"),0),FALSE),"")</f>
        <v>1500</v>
      </c>
      <c r="X146" s="7">
        <f t="shared" ca="1" si="92"/>
        <v>200</v>
      </c>
      <c r="Y146" s="7" t="str">
        <f t="shared" ca="1" si="92"/>
        <v>MC</v>
      </c>
      <c r="Z146" s="7">
        <f t="shared" ca="1" si="92"/>
        <v>1500</v>
      </c>
      <c r="AA146" s="7">
        <f t="shared" ca="1" si="92"/>
        <v>2250</v>
      </c>
      <c r="AB146" s="7">
        <f t="shared" ca="1" si="92"/>
        <v>2125</v>
      </c>
      <c r="AC146" s="7">
        <f t="shared" ca="1" si="92"/>
        <v>3500</v>
      </c>
      <c r="AD146" s="7">
        <f t="shared" ca="1" si="92"/>
        <v>2500</v>
      </c>
      <c r="AE146" s="7">
        <f t="shared" ca="1" si="92"/>
        <v>3000</v>
      </c>
      <c r="AF146" s="7">
        <f t="shared" ca="1" si="92"/>
        <v>1500</v>
      </c>
      <c r="AG146" s="7">
        <f t="shared" ca="1" si="92"/>
        <v>6000</v>
      </c>
      <c r="AH146" s="7">
        <f t="shared" ca="1" si="92"/>
        <v>250</v>
      </c>
      <c r="AI146" s="7" t="str">
        <f t="shared" ca="1" si="92"/>
        <v>MC</v>
      </c>
    </row>
    <row r="147" spans="1:35" x14ac:dyDescent="0.35">
      <c r="A147" s="4" t="str">
        <f t="shared" ref="A147:B147" si="93">A146</f>
        <v>centre_nord</v>
      </c>
      <c r="B147" s="4" t="str">
        <f t="shared" si="93"/>
        <v>marche_kongoussi</v>
      </c>
      <c r="C147" s="10" t="str">
        <f t="shared" si="87"/>
        <v>BNA_avr24!</v>
      </c>
      <c r="D147" s="4" t="str">
        <f t="shared" si="88"/>
        <v>marche_kongoussiBNA_avr24!</v>
      </c>
      <c r="E147" s="10">
        <f t="shared" si="85"/>
        <v>45383</v>
      </c>
      <c r="G147" s="7" t="str">
        <f t="shared" ca="1" si="91"/>
        <v/>
      </c>
      <c r="H147" s="7" t="str">
        <f t="shared" ca="1" si="91"/>
        <v/>
      </c>
      <c r="I147" s="7" t="str">
        <f t="shared" ca="1" si="91"/>
        <v/>
      </c>
      <c r="J147" s="7" t="str">
        <f t="shared" ca="1" si="91"/>
        <v/>
      </c>
      <c r="K147" s="7" t="str">
        <f t="shared" ca="1" si="91"/>
        <v/>
      </c>
      <c r="L147" s="7" t="str">
        <f t="shared" ca="1" si="91"/>
        <v/>
      </c>
      <c r="M147" s="7" t="str">
        <f t="shared" ca="1" si="91"/>
        <v/>
      </c>
      <c r="N147" s="7" t="str">
        <f t="shared" ca="1" si="91"/>
        <v/>
      </c>
      <c r="O147" s="7" t="str">
        <f t="shared" ca="1" si="91"/>
        <v/>
      </c>
      <c r="P147" s="7" t="str">
        <f t="shared" ca="1" si="91"/>
        <v/>
      </c>
      <c r="Q147" s="7" t="str">
        <f t="shared" ca="1" si="91"/>
        <v/>
      </c>
      <c r="R147" s="7" t="str">
        <f t="shared" ca="1" si="91"/>
        <v/>
      </c>
      <c r="S147" s="7" t="str">
        <f t="shared" ca="1" si="91"/>
        <v/>
      </c>
      <c r="T147" s="7" t="str">
        <f t="shared" ca="1" si="91"/>
        <v/>
      </c>
      <c r="U147" s="7" t="str">
        <f t="shared" ca="1" si="91"/>
        <v/>
      </c>
      <c r="V147" s="7" t="str">
        <f t="shared" ca="1" si="91"/>
        <v/>
      </c>
      <c r="W147" s="7" t="str">
        <f t="shared" ca="1" si="92"/>
        <v/>
      </c>
      <c r="X147" s="7" t="str">
        <f t="shared" ca="1" si="92"/>
        <v/>
      </c>
      <c r="Y147" s="7" t="str">
        <f t="shared" ca="1" si="92"/>
        <v/>
      </c>
      <c r="Z147" s="7" t="str">
        <f t="shared" ca="1" si="92"/>
        <v/>
      </c>
      <c r="AA147" s="7" t="str">
        <f t="shared" ca="1" si="92"/>
        <v/>
      </c>
      <c r="AB147" s="7" t="str">
        <f t="shared" ca="1" si="92"/>
        <v/>
      </c>
      <c r="AC147" s="7" t="str">
        <f t="shared" ca="1" si="92"/>
        <v/>
      </c>
      <c r="AD147" s="7" t="str">
        <f t="shared" ca="1" si="92"/>
        <v/>
      </c>
      <c r="AE147" s="7" t="str">
        <f t="shared" ca="1" si="92"/>
        <v/>
      </c>
      <c r="AF147" s="7" t="str">
        <f t="shared" ca="1" si="92"/>
        <v/>
      </c>
      <c r="AG147" s="7" t="str">
        <f t="shared" ca="1" si="92"/>
        <v/>
      </c>
      <c r="AH147" s="7" t="str">
        <f t="shared" ca="1" si="92"/>
        <v/>
      </c>
      <c r="AI147" s="7" t="str">
        <f t="shared" ca="1" si="92"/>
        <v/>
      </c>
    </row>
    <row r="148" spans="1:35" x14ac:dyDescent="0.35">
      <c r="A148" s="4" t="str">
        <f t="shared" ref="A148:B148" si="94">A147</f>
        <v>centre_nord</v>
      </c>
      <c r="B148" s="4" t="str">
        <f t="shared" si="94"/>
        <v>marche_kongoussi</v>
      </c>
      <c r="C148" s="10" t="str">
        <f t="shared" si="87"/>
        <v>BNA_mai24!</v>
      </c>
      <c r="D148" s="4" t="str">
        <f t="shared" si="88"/>
        <v>marche_kongoussiBNA_mai24!</v>
      </c>
      <c r="E148" s="10">
        <f t="shared" si="85"/>
        <v>45413</v>
      </c>
      <c r="G148" s="7" t="str">
        <f t="shared" ca="1" si="91"/>
        <v/>
      </c>
      <c r="H148" s="7" t="str">
        <f t="shared" ca="1" si="91"/>
        <v/>
      </c>
      <c r="I148" s="7" t="str">
        <f t="shared" ca="1" si="91"/>
        <v/>
      </c>
      <c r="J148" s="7" t="str">
        <f t="shared" ca="1" si="91"/>
        <v/>
      </c>
      <c r="K148" s="7" t="str">
        <f t="shared" ca="1" si="91"/>
        <v/>
      </c>
      <c r="L148" s="7" t="str">
        <f t="shared" ca="1" si="91"/>
        <v/>
      </c>
      <c r="M148" s="7" t="str">
        <f t="shared" ca="1" si="91"/>
        <v/>
      </c>
      <c r="N148" s="7" t="str">
        <f t="shared" ca="1" si="91"/>
        <v/>
      </c>
      <c r="O148" s="7" t="str">
        <f t="shared" ca="1" si="91"/>
        <v/>
      </c>
      <c r="P148" s="7" t="str">
        <f t="shared" ca="1" si="91"/>
        <v/>
      </c>
      <c r="Q148" s="7" t="str">
        <f t="shared" ca="1" si="91"/>
        <v/>
      </c>
      <c r="R148" s="7" t="str">
        <f t="shared" ca="1" si="91"/>
        <v/>
      </c>
      <c r="S148" s="7" t="str">
        <f t="shared" ca="1" si="91"/>
        <v/>
      </c>
      <c r="T148" s="7" t="str">
        <f t="shared" ca="1" si="91"/>
        <v/>
      </c>
      <c r="U148" s="7" t="str">
        <f t="shared" ca="1" si="91"/>
        <v/>
      </c>
      <c r="V148" s="7" t="str">
        <f t="shared" ca="1" si="91"/>
        <v/>
      </c>
      <c r="W148" s="7" t="str">
        <f t="shared" ca="1" si="92"/>
        <v/>
      </c>
      <c r="X148" s="7" t="str">
        <f t="shared" ca="1" si="92"/>
        <v/>
      </c>
      <c r="Y148" s="7" t="str">
        <f t="shared" ca="1" si="92"/>
        <v/>
      </c>
      <c r="Z148" s="7" t="str">
        <f t="shared" ca="1" si="92"/>
        <v/>
      </c>
      <c r="AA148" s="7" t="str">
        <f t="shared" ca="1" si="92"/>
        <v/>
      </c>
      <c r="AB148" s="7" t="str">
        <f t="shared" ca="1" si="92"/>
        <v/>
      </c>
      <c r="AC148" s="7" t="str">
        <f t="shared" ca="1" si="92"/>
        <v/>
      </c>
      <c r="AD148" s="7" t="str">
        <f t="shared" ca="1" si="92"/>
        <v/>
      </c>
      <c r="AE148" s="7" t="str">
        <f t="shared" ca="1" si="92"/>
        <v/>
      </c>
      <c r="AF148" s="7" t="str">
        <f t="shared" ca="1" si="92"/>
        <v/>
      </c>
      <c r="AG148" s="7" t="str">
        <f t="shared" ca="1" si="92"/>
        <v/>
      </c>
      <c r="AH148" s="7" t="str">
        <f t="shared" ca="1" si="92"/>
        <v/>
      </c>
      <c r="AI148" s="7" t="str">
        <f t="shared" ca="1" si="92"/>
        <v/>
      </c>
    </row>
    <row r="149" spans="1:35" x14ac:dyDescent="0.35">
      <c r="A149" s="4" t="str">
        <f t="shared" ref="A149:B149" si="95">A148</f>
        <v>centre_nord</v>
      </c>
      <c r="B149" s="4" t="str">
        <f t="shared" si="95"/>
        <v>marche_kongoussi</v>
      </c>
      <c r="C149" s="10" t="str">
        <f t="shared" si="87"/>
        <v>BNA_juin24!</v>
      </c>
      <c r="D149" s="4" t="str">
        <f t="shared" si="88"/>
        <v>marche_kongoussiBNA_juin24!</v>
      </c>
      <c r="E149" s="10">
        <f t="shared" si="85"/>
        <v>45444</v>
      </c>
      <c r="G149" s="7" t="str">
        <f t="shared" ca="1" si="91"/>
        <v/>
      </c>
      <c r="H149" s="7" t="str">
        <f t="shared" ca="1" si="91"/>
        <v/>
      </c>
      <c r="I149" s="7" t="str">
        <f t="shared" ca="1" si="91"/>
        <v/>
      </c>
      <c r="J149" s="7" t="str">
        <f t="shared" ca="1" si="91"/>
        <v/>
      </c>
      <c r="K149" s="7" t="str">
        <f t="shared" ca="1" si="91"/>
        <v/>
      </c>
      <c r="L149" s="7" t="str">
        <f t="shared" ca="1" si="91"/>
        <v/>
      </c>
      <c r="M149" s="7" t="str">
        <f t="shared" ca="1" si="91"/>
        <v/>
      </c>
      <c r="N149" s="7" t="str">
        <f t="shared" ca="1" si="91"/>
        <v/>
      </c>
      <c r="O149" s="7" t="str">
        <f t="shared" ca="1" si="91"/>
        <v/>
      </c>
      <c r="P149" s="7" t="str">
        <f t="shared" ca="1" si="91"/>
        <v/>
      </c>
      <c r="Q149" s="7" t="str">
        <f t="shared" ca="1" si="91"/>
        <v/>
      </c>
      <c r="R149" s="7" t="str">
        <f t="shared" ca="1" si="91"/>
        <v/>
      </c>
      <c r="S149" s="7" t="str">
        <f t="shared" ca="1" si="91"/>
        <v/>
      </c>
      <c r="T149" s="7" t="str">
        <f t="shared" ca="1" si="91"/>
        <v/>
      </c>
      <c r="U149" s="7" t="str">
        <f t="shared" ca="1" si="91"/>
        <v/>
      </c>
      <c r="V149" s="7" t="str">
        <f t="shared" ca="1" si="91"/>
        <v/>
      </c>
      <c r="W149" s="7" t="str">
        <f t="shared" ca="1" si="92"/>
        <v/>
      </c>
      <c r="X149" s="7" t="str">
        <f t="shared" ca="1" si="92"/>
        <v/>
      </c>
      <c r="Y149" s="7" t="str">
        <f t="shared" ca="1" si="92"/>
        <v/>
      </c>
      <c r="Z149" s="7" t="str">
        <f t="shared" ca="1" si="92"/>
        <v/>
      </c>
      <c r="AA149" s="7" t="str">
        <f t="shared" ca="1" si="92"/>
        <v/>
      </c>
      <c r="AB149" s="7" t="str">
        <f t="shared" ca="1" si="92"/>
        <v/>
      </c>
      <c r="AC149" s="7" t="str">
        <f t="shared" ca="1" si="92"/>
        <v/>
      </c>
      <c r="AD149" s="7" t="str">
        <f t="shared" ca="1" si="92"/>
        <v/>
      </c>
      <c r="AE149" s="7" t="str">
        <f t="shared" ca="1" si="92"/>
        <v/>
      </c>
      <c r="AF149" s="7" t="str">
        <f t="shared" ca="1" si="92"/>
        <v/>
      </c>
      <c r="AG149" s="7" t="str">
        <f t="shared" ca="1" si="92"/>
        <v/>
      </c>
      <c r="AH149" s="7" t="str">
        <f t="shared" ca="1" si="92"/>
        <v/>
      </c>
      <c r="AI149" s="7" t="str">
        <f t="shared" ca="1" si="92"/>
        <v/>
      </c>
    </row>
    <row r="150" spans="1:35" x14ac:dyDescent="0.35">
      <c r="A150" s="4" t="str">
        <f t="shared" ref="A150:B150" si="96">A149</f>
        <v>centre_nord</v>
      </c>
      <c r="B150" s="4" t="str">
        <f t="shared" si="96"/>
        <v>marche_kongoussi</v>
      </c>
      <c r="C150" s="10" t="str">
        <f t="shared" si="87"/>
        <v>BNA_juil24!</v>
      </c>
      <c r="D150" s="4" t="str">
        <f t="shared" si="88"/>
        <v>marche_kongoussiBNA_juil24!</v>
      </c>
      <c r="E150" s="10">
        <f t="shared" si="85"/>
        <v>45474</v>
      </c>
      <c r="G150" s="7" t="str">
        <f t="shared" ca="1" si="91"/>
        <v/>
      </c>
      <c r="H150" s="7" t="str">
        <f t="shared" ca="1" si="91"/>
        <v/>
      </c>
      <c r="I150" s="7" t="str">
        <f t="shared" ca="1" si="91"/>
        <v/>
      </c>
      <c r="J150" s="7" t="str">
        <f t="shared" ca="1" si="91"/>
        <v/>
      </c>
      <c r="K150" s="7" t="str">
        <f t="shared" ca="1" si="91"/>
        <v/>
      </c>
      <c r="L150" s="7" t="str">
        <f t="shared" ca="1" si="91"/>
        <v/>
      </c>
      <c r="M150" s="7" t="str">
        <f t="shared" ca="1" si="91"/>
        <v/>
      </c>
      <c r="N150" s="7" t="str">
        <f t="shared" ca="1" si="91"/>
        <v/>
      </c>
      <c r="O150" s="7" t="str">
        <f t="shared" ca="1" si="91"/>
        <v/>
      </c>
      <c r="P150" s="7" t="str">
        <f t="shared" ca="1" si="91"/>
        <v/>
      </c>
      <c r="Q150" s="7" t="str">
        <f t="shared" ca="1" si="91"/>
        <v/>
      </c>
      <c r="R150" s="7" t="str">
        <f t="shared" ca="1" si="91"/>
        <v/>
      </c>
      <c r="S150" s="7" t="str">
        <f t="shared" ca="1" si="91"/>
        <v/>
      </c>
      <c r="T150" s="7" t="str">
        <f t="shared" ca="1" si="91"/>
        <v/>
      </c>
      <c r="U150" s="7" t="str">
        <f t="shared" ca="1" si="91"/>
        <v/>
      </c>
      <c r="V150" s="7" t="str">
        <f t="shared" ca="1" si="91"/>
        <v/>
      </c>
      <c r="W150" s="7" t="str">
        <f t="shared" ca="1" si="92"/>
        <v/>
      </c>
      <c r="X150" s="7" t="str">
        <f t="shared" ca="1" si="92"/>
        <v/>
      </c>
      <c r="Y150" s="7" t="str">
        <f t="shared" ca="1" si="92"/>
        <v/>
      </c>
      <c r="Z150" s="7" t="str">
        <f t="shared" ca="1" si="92"/>
        <v/>
      </c>
      <c r="AA150" s="7" t="str">
        <f t="shared" ca="1" si="92"/>
        <v/>
      </c>
      <c r="AB150" s="7" t="str">
        <f t="shared" ca="1" si="92"/>
        <v/>
      </c>
      <c r="AC150" s="7" t="str">
        <f t="shared" ca="1" si="92"/>
        <v/>
      </c>
      <c r="AD150" s="7" t="str">
        <f t="shared" ca="1" si="92"/>
        <v/>
      </c>
      <c r="AE150" s="7" t="str">
        <f t="shared" ca="1" si="92"/>
        <v/>
      </c>
      <c r="AF150" s="7" t="str">
        <f t="shared" ca="1" si="92"/>
        <v/>
      </c>
      <c r="AG150" s="7" t="str">
        <f t="shared" ca="1" si="92"/>
        <v/>
      </c>
      <c r="AH150" s="7" t="str">
        <f t="shared" ca="1" si="92"/>
        <v/>
      </c>
      <c r="AI150" s="7" t="str">
        <f t="shared" ca="1" si="92"/>
        <v/>
      </c>
    </row>
    <row r="151" spans="1:35" x14ac:dyDescent="0.35">
      <c r="A151" s="4" t="str">
        <f t="shared" ref="A151:B151" si="97">A150</f>
        <v>centre_nord</v>
      </c>
      <c r="B151" s="4" t="str">
        <f t="shared" si="97"/>
        <v>marche_kongoussi</v>
      </c>
      <c r="C151" s="10" t="str">
        <f t="shared" si="87"/>
        <v>BNA_aout24!</v>
      </c>
      <c r="D151" s="4" t="str">
        <f t="shared" si="88"/>
        <v>marche_kongoussiBNA_aout24!</v>
      </c>
      <c r="E151" s="10">
        <f t="shared" si="85"/>
        <v>45505</v>
      </c>
      <c r="G151" s="7" t="str">
        <f t="shared" ca="1" si="91"/>
        <v/>
      </c>
      <c r="H151" s="7" t="str">
        <f t="shared" ca="1" si="91"/>
        <v/>
      </c>
      <c r="I151" s="7" t="str">
        <f t="shared" ca="1" si="91"/>
        <v/>
      </c>
      <c r="J151" s="7" t="str">
        <f t="shared" ca="1" si="91"/>
        <v/>
      </c>
      <c r="K151" s="7" t="str">
        <f t="shared" ca="1" si="91"/>
        <v/>
      </c>
      <c r="L151" s="7" t="str">
        <f t="shared" ca="1" si="91"/>
        <v/>
      </c>
      <c r="M151" s="7" t="str">
        <f t="shared" ca="1" si="91"/>
        <v/>
      </c>
      <c r="N151" s="7" t="str">
        <f t="shared" ca="1" si="91"/>
        <v/>
      </c>
      <c r="O151" s="7" t="str">
        <f t="shared" ca="1" si="91"/>
        <v/>
      </c>
      <c r="P151" s="7" t="str">
        <f t="shared" ca="1" si="91"/>
        <v/>
      </c>
      <c r="Q151" s="7" t="str">
        <f t="shared" ca="1" si="91"/>
        <v/>
      </c>
      <c r="R151" s="7" t="str">
        <f t="shared" ca="1" si="91"/>
        <v/>
      </c>
      <c r="S151" s="7" t="str">
        <f t="shared" ca="1" si="91"/>
        <v/>
      </c>
      <c r="T151" s="7" t="str">
        <f t="shared" ca="1" si="91"/>
        <v/>
      </c>
      <c r="U151" s="7" t="str">
        <f t="shared" ca="1" si="91"/>
        <v/>
      </c>
      <c r="V151" s="7" t="str">
        <f t="shared" ca="1" si="91"/>
        <v/>
      </c>
      <c r="W151" s="7" t="str">
        <f t="shared" ca="1" si="92"/>
        <v/>
      </c>
      <c r="X151" s="7" t="str">
        <f t="shared" ca="1" si="92"/>
        <v/>
      </c>
      <c r="Y151" s="7" t="str">
        <f t="shared" ca="1" si="92"/>
        <v/>
      </c>
      <c r="Z151" s="7" t="str">
        <f t="shared" ca="1" si="92"/>
        <v/>
      </c>
      <c r="AA151" s="7" t="str">
        <f t="shared" ca="1" si="92"/>
        <v/>
      </c>
      <c r="AB151" s="7" t="str">
        <f t="shared" ca="1" si="92"/>
        <v/>
      </c>
      <c r="AC151" s="7" t="str">
        <f t="shared" ca="1" si="92"/>
        <v/>
      </c>
      <c r="AD151" s="7" t="str">
        <f t="shared" ca="1" si="92"/>
        <v/>
      </c>
      <c r="AE151" s="7" t="str">
        <f t="shared" ca="1" si="92"/>
        <v/>
      </c>
      <c r="AF151" s="7" t="str">
        <f t="shared" ca="1" si="92"/>
        <v/>
      </c>
      <c r="AG151" s="7" t="str">
        <f t="shared" ca="1" si="92"/>
        <v/>
      </c>
      <c r="AH151" s="7" t="str">
        <f t="shared" ca="1" si="92"/>
        <v/>
      </c>
      <c r="AI151" s="7" t="str">
        <f t="shared" ca="1" si="92"/>
        <v/>
      </c>
    </row>
    <row r="152" spans="1:35" x14ac:dyDescent="0.35">
      <c r="A152" s="4" t="str">
        <f t="shared" ref="A152:B152" si="98">A151</f>
        <v>centre_nord</v>
      </c>
      <c r="B152" s="4" t="str">
        <f t="shared" si="98"/>
        <v>marche_kongoussi</v>
      </c>
      <c r="C152" s="10" t="str">
        <f t="shared" si="87"/>
        <v>BNA_sept24!</v>
      </c>
      <c r="D152" s="4" t="str">
        <f t="shared" si="88"/>
        <v>marche_kongoussiBNA_sept24!</v>
      </c>
      <c r="E152" s="10">
        <f t="shared" si="85"/>
        <v>45536</v>
      </c>
      <c r="G152" s="7" t="str">
        <f t="shared" ca="1" si="91"/>
        <v/>
      </c>
      <c r="H152" s="7" t="str">
        <f t="shared" ca="1" si="91"/>
        <v/>
      </c>
      <c r="I152" s="7" t="str">
        <f t="shared" ca="1" si="91"/>
        <v/>
      </c>
      <c r="J152" s="7" t="str">
        <f t="shared" ca="1" si="91"/>
        <v/>
      </c>
      <c r="K152" s="7" t="str">
        <f t="shared" ca="1" si="91"/>
        <v/>
      </c>
      <c r="L152" s="7" t="str">
        <f t="shared" ca="1" si="91"/>
        <v/>
      </c>
      <c r="M152" s="7" t="str">
        <f t="shared" ca="1" si="91"/>
        <v/>
      </c>
      <c r="N152" s="7" t="str">
        <f t="shared" ca="1" si="91"/>
        <v/>
      </c>
      <c r="O152" s="7" t="str">
        <f t="shared" ca="1" si="91"/>
        <v/>
      </c>
      <c r="P152" s="7" t="str">
        <f t="shared" ca="1" si="91"/>
        <v/>
      </c>
      <c r="Q152" s="7" t="str">
        <f t="shared" ca="1" si="91"/>
        <v/>
      </c>
      <c r="R152" s="7" t="str">
        <f t="shared" ca="1" si="91"/>
        <v/>
      </c>
      <c r="S152" s="7" t="str">
        <f t="shared" ca="1" si="91"/>
        <v/>
      </c>
      <c r="T152" s="7" t="str">
        <f t="shared" ca="1" si="91"/>
        <v/>
      </c>
      <c r="U152" s="7" t="str">
        <f t="shared" ca="1" si="91"/>
        <v/>
      </c>
      <c r="V152" s="7" t="str">
        <f t="shared" ca="1" si="91"/>
        <v/>
      </c>
      <c r="W152" s="7" t="str">
        <f t="shared" ca="1" si="92"/>
        <v/>
      </c>
      <c r="X152" s="7" t="str">
        <f t="shared" ca="1" si="92"/>
        <v/>
      </c>
      <c r="Y152" s="7" t="str">
        <f t="shared" ca="1" si="92"/>
        <v/>
      </c>
      <c r="Z152" s="7" t="str">
        <f t="shared" ca="1" si="92"/>
        <v/>
      </c>
      <c r="AA152" s="7" t="str">
        <f t="shared" ca="1" si="92"/>
        <v/>
      </c>
      <c r="AB152" s="7" t="str">
        <f t="shared" ca="1" si="92"/>
        <v/>
      </c>
      <c r="AC152" s="7" t="str">
        <f t="shared" ca="1" si="92"/>
        <v/>
      </c>
      <c r="AD152" s="7" t="str">
        <f t="shared" ca="1" si="92"/>
        <v/>
      </c>
      <c r="AE152" s="7" t="str">
        <f t="shared" ca="1" si="92"/>
        <v/>
      </c>
      <c r="AF152" s="7" t="str">
        <f t="shared" ca="1" si="92"/>
        <v/>
      </c>
      <c r="AG152" s="7" t="str">
        <f t="shared" ca="1" si="92"/>
        <v/>
      </c>
      <c r="AH152" s="7" t="str">
        <f t="shared" ca="1" si="92"/>
        <v/>
      </c>
      <c r="AI152" s="7" t="str">
        <f t="shared" ca="1" si="92"/>
        <v/>
      </c>
    </row>
    <row r="153" spans="1:35" x14ac:dyDescent="0.35">
      <c r="A153" s="4" t="str">
        <f t="shared" ref="A153:B153" si="99">A152</f>
        <v>centre_nord</v>
      </c>
      <c r="B153" s="4" t="str">
        <f t="shared" si="99"/>
        <v>marche_kongoussi</v>
      </c>
      <c r="C153" s="10" t="str">
        <f t="shared" si="87"/>
        <v>BNA_oct24!</v>
      </c>
      <c r="D153" s="4" t="str">
        <f t="shared" si="88"/>
        <v>marche_kongoussiBNA_oct24!</v>
      </c>
      <c r="E153" s="10">
        <f t="shared" si="85"/>
        <v>45566</v>
      </c>
      <c r="G153" s="7" t="str">
        <f t="shared" ca="1" si="91"/>
        <v/>
      </c>
      <c r="H153" s="7" t="str">
        <f t="shared" ca="1" si="91"/>
        <v/>
      </c>
      <c r="I153" s="7" t="str">
        <f t="shared" ca="1" si="91"/>
        <v/>
      </c>
      <c r="J153" s="7" t="str">
        <f t="shared" ca="1" si="91"/>
        <v/>
      </c>
      <c r="K153" s="7" t="str">
        <f t="shared" ca="1" si="91"/>
        <v/>
      </c>
      <c r="L153" s="7" t="str">
        <f t="shared" ca="1" si="91"/>
        <v/>
      </c>
      <c r="M153" s="7" t="str">
        <f t="shared" ca="1" si="91"/>
        <v/>
      </c>
      <c r="N153" s="7" t="str">
        <f t="shared" ca="1" si="91"/>
        <v/>
      </c>
      <c r="O153" s="7" t="str">
        <f t="shared" ca="1" si="91"/>
        <v/>
      </c>
      <c r="P153" s="7" t="str">
        <f t="shared" ca="1" si="91"/>
        <v/>
      </c>
      <c r="Q153" s="7" t="str">
        <f t="shared" ca="1" si="91"/>
        <v/>
      </c>
      <c r="R153" s="7" t="str">
        <f t="shared" ca="1" si="91"/>
        <v/>
      </c>
      <c r="S153" s="7" t="str">
        <f t="shared" ca="1" si="91"/>
        <v/>
      </c>
      <c r="T153" s="7" t="str">
        <f t="shared" ca="1" si="91"/>
        <v/>
      </c>
      <c r="U153" s="7" t="str">
        <f t="shared" ca="1" si="91"/>
        <v/>
      </c>
      <c r="V153" s="7" t="str">
        <f t="shared" ca="1" si="91"/>
        <v/>
      </c>
      <c r="W153" s="7" t="str">
        <f t="shared" ca="1" si="92"/>
        <v/>
      </c>
      <c r="X153" s="7" t="str">
        <f t="shared" ca="1" si="92"/>
        <v/>
      </c>
      <c r="Y153" s="7" t="str">
        <f t="shared" ca="1" si="92"/>
        <v/>
      </c>
      <c r="Z153" s="7" t="str">
        <f t="shared" ca="1" si="92"/>
        <v/>
      </c>
      <c r="AA153" s="7" t="str">
        <f t="shared" ca="1" si="92"/>
        <v/>
      </c>
      <c r="AB153" s="7" t="str">
        <f t="shared" ca="1" si="92"/>
        <v/>
      </c>
      <c r="AC153" s="7" t="str">
        <f t="shared" ca="1" si="92"/>
        <v/>
      </c>
      <c r="AD153" s="7" t="str">
        <f t="shared" ca="1" si="92"/>
        <v/>
      </c>
      <c r="AE153" s="7" t="str">
        <f t="shared" ca="1" si="92"/>
        <v/>
      </c>
      <c r="AF153" s="7" t="str">
        <f t="shared" ca="1" si="92"/>
        <v/>
      </c>
      <c r="AG153" s="7" t="str">
        <f t="shared" ca="1" si="92"/>
        <v/>
      </c>
      <c r="AH153" s="7" t="str">
        <f t="shared" ca="1" si="92"/>
        <v/>
      </c>
      <c r="AI153" s="7" t="str">
        <f t="shared" ca="1" si="92"/>
        <v/>
      </c>
    </row>
    <row r="154" spans="1:35" x14ac:dyDescent="0.35">
      <c r="A154" s="4" t="str">
        <f t="shared" ref="A154:B154" si="100">A153</f>
        <v>centre_nord</v>
      </c>
      <c r="B154" s="4" t="str">
        <f t="shared" si="100"/>
        <v>marche_kongoussi</v>
      </c>
      <c r="C154" s="10" t="str">
        <f t="shared" si="87"/>
        <v>BNA_nov24!</v>
      </c>
      <c r="D154" s="4" t="str">
        <f t="shared" si="88"/>
        <v>marche_kongoussiBNA_nov24!</v>
      </c>
      <c r="E154" s="10">
        <f t="shared" si="85"/>
        <v>45597</v>
      </c>
      <c r="G154" s="7" t="str">
        <f t="shared" ca="1" si="91"/>
        <v/>
      </c>
      <c r="H154" s="7" t="str">
        <f t="shared" ca="1" si="91"/>
        <v/>
      </c>
      <c r="I154" s="7" t="str">
        <f t="shared" ca="1" si="91"/>
        <v/>
      </c>
      <c r="J154" s="7" t="str">
        <f t="shared" ca="1" si="91"/>
        <v/>
      </c>
      <c r="K154" s="7" t="str">
        <f t="shared" ca="1" si="91"/>
        <v/>
      </c>
      <c r="L154" s="7" t="str">
        <f t="shared" ca="1" si="91"/>
        <v/>
      </c>
      <c r="M154" s="7" t="str">
        <f t="shared" ca="1" si="91"/>
        <v/>
      </c>
      <c r="N154" s="7" t="str">
        <f t="shared" ca="1" si="91"/>
        <v/>
      </c>
      <c r="O154" s="7" t="str">
        <f t="shared" ca="1" si="91"/>
        <v/>
      </c>
      <c r="P154" s="7" t="str">
        <f t="shared" ca="1" si="91"/>
        <v/>
      </c>
      <c r="Q154" s="7" t="str">
        <f t="shared" ca="1" si="91"/>
        <v/>
      </c>
      <c r="R154" s="7" t="str">
        <f t="shared" ca="1" si="91"/>
        <v/>
      </c>
      <c r="S154" s="7" t="str">
        <f t="shared" ca="1" si="91"/>
        <v/>
      </c>
      <c r="T154" s="7" t="str">
        <f t="shared" ca="1" si="91"/>
        <v/>
      </c>
      <c r="U154" s="7" t="str">
        <f t="shared" ca="1" si="91"/>
        <v/>
      </c>
      <c r="V154" s="7" t="str">
        <f t="shared" ca="1" si="91"/>
        <v/>
      </c>
      <c r="W154" s="7" t="str">
        <f t="shared" ca="1" si="92"/>
        <v/>
      </c>
      <c r="X154" s="7" t="str">
        <f t="shared" ca="1" si="92"/>
        <v/>
      </c>
      <c r="Y154" s="7" t="str">
        <f t="shared" ca="1" si="92"/>
        <v/>
      </c>
      <c r="Z154" s="7" t="str">
        <f t="shared" ca="1" si="92"/>
        <v/>
      </c>
      <c r="AA154" s="7" t="str">
        <f t="shared" ca="1" si="92"/>
        <v/>
      </c>
      <c r="AB154" s="7" t="str">
        <f t="shared" ca="1" si="92"/>
        <v/>
      </c>
      <c r="AC154" s="7" t="str">
        <f t="shared" ca="1" si="92"/>
        <v/>
      </c>
      <c r="AD154" s="7" t="str">
        <f t="shared" ca="1" si="92"/>
        <v/>
      </c>
      <c r="AE154" s="7" t="str">
        <f t="shared" ca="1" si="92"/>
        <v/>
      </c>
      <c r="AF154" s="7" t="str">
        <f t="shared" ca="1" si="92"/>
        <v/>
      </c>
      <c r="AG154" s="7" t="str">
        <f t="shared" ca="1" si="92"/>
        <v/>
      </c>
      <c r="AH154" s="7" t="str">
        <f t="shared" ca="1" si="92"/>
        <v/>
      </c>
      <c r="AI154" s="7" t="str">
        <f t="shared" ca="1" si="92"/>
        <v/>
      </c>
    </row>
    <row r="155" spans="1:35" x14ac:dyDescent="0.35">
      <c r="A155" s="4" t="str">
        <f t="shared" ref="A155:B155" si="101">A154</f>
        <v>centre_nord</v>
      </c>
      <c r="B155" s="4" t="str">
        <f t="shared" si="101"/>
        <v>marche_kongoussi</v>
      </c>
      <c r="C155" s="10" t="str">
        <f t="shared" si="87"/>
        <v>BNA_déc24!</v>
      </c>
      <c r="D155" s="4" t="str">
        <f t="shared" si="88"/>
        <v>marche_kongoussiBNA_déc24!</v>
      </c>
      <c r="E155" s="10">
        <f t="shared" si="85"/>
        <v>45627</v>
      </c>
      <c r="G155" s="7" t="str">
        <f t="shared" ca="1" si="91"/>
        <v/>
      </c>
      <c r="H155" s="7" t="str">
        <f t="shared" ca="1" si="91"/>
        <v/>
      </c>
      <c r="I155" s="7" t="str">
        <f t="shared" ca="1" si="91"/>
        <v/>
      </c>
      <c r="J155" s="7" t="str">
        <f t="shared" ca="1" si="91"/>
        <v/>
      </c>
      <c r="K155" s="7" t="str">
        <f t="shared" ca="1" si="91"/>
        <v/>
      </c>
      <c r="L155" s="7" t="str">
        <f t="shared" ca="1" si="91"/>
        <v/>
      </c>
      <c r="M155" s="7" t="str">
        <f t="shared" ca="1" si="91"/>
        <v/>
      </c>
      <c r="N155" s="7" t="str">
        <f t="shared" ca="1" si="91"/>
        <v/>
      </c>
      <c r="O155" s="7" t="str">
        <f t="shared" ca="1" si="91"/>
        <v/>
      </c>
      <c r="P155" s="7" t="str">
        <f t="shared" ca="1" si="91"/>
        <v/>
      </c>
      <c r="Q155" s="7" t="str">
        <f t="shared" ca="1" si="91"/>
        <v/>
      </c>
      <c r="R155" s="7" t="str">
        <f t="shared" ca="1" si="91"/>
        <v/>
      </c>
      <c r="S155" s="7" t="str">
        <f t="shared" ca="1" si="91"/>
        <v/>
      </c>
      <c r="T155" s="7" t="str">
        <f t="shared" ca="1" si="91"/>
        <v/>
      </c>
      <c r="U155" s="7" t="str">
        <f t="shared" ca="1" si="91"/>
        <v/>
      </c>
      <c r="V155" s="7" t="str">
        <f t="shared" ca="1" si="91"/>
        <v/>
      </c>
      <c r="W155" s="7" t="str">
        <f t="shared" ca="1" si="92"/>
        <v/>
      </c>
      <c r="X155" s="7" t="str">
        <f t="shared" ca="1" si="92"/>
        <v/>
      </c>
      <c r="Y155" s="7" t="str">
        <f t="shared" ca="1" si="92"/>
        <v/>
      </c>
      <c r="Z155" s="7" t="str">
        <f t="shared" ca="1" si="92"/>
        <v/>
      </c>
      <c r="AA155" s="7" t="str">
        <f t="shared" ca="1" si="92"/>
        <v/>
      </c>
      <c r="AB155" s="7" t="str">
        <f t="shared" ca="1" si="92"/>
        <v/>
      </c>
      <c r="AC155" s="7" t="str">
        <f t="shared" ca="1" si="92"/>
        <v/>
      </c>
      <c r="AD155" s="7" t="str">
        <f t="shared" ca="1" si="92"/>
        <v/>
      </c>
      <c r="AE155" s="7" t="str">
        <f t="shared" ca="1" si="92"/>
        <v/>
      </c>
      <c r="AF155" s="7" t="str">
        <f t="shared" ca="1" si="92"/>
        <v/>
      </c>
      <c r="AG155" s="7" t="str">
        <f t="shared" ca="1" si="92"/>
        <v/>
      </c>
      <c r="AH155" s="7" t="str">
        <f t="shared" ca="1" si="92"/>
        <v/>
      </c>
      <c r="AI155" s="7" t="str">
        <f t="shared" ca="1" si="92"/>
        <v/>
      </c>
    </row>
    <row r="156" spans="1:35" x14ac:dyDescent="0.35">
      <c r="C156" s="10"/>
      <c r="E156" s="10"/>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row>
    <row r="157" spans="1:35" x14ac:dyDescent="0.35">
      <c r="C157" s="10"/>
      <c r="E157" s="10"/>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row>
    <row r="158" spans="1:35" x14ac:dyDescent="0.35">
      <c r="C158" s="10"/>
      <c r="E158" s="10"/>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row>
    <row r="159" spans="1:35" x14ac:dyDescent="0.35">
      <c r="D159" s="4" t="str">
        <f t="shared" si="3"/>
        <v/>
      </c>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row>
    <row r="160" spans="1:35" x14ac:dyDescent="0.35">
      <c r="D160" s="4" t="str">
        <f t="shared" si="3"/>
        <v/>
      </c>
      <c r="E160" s="4" t="s">
        <v>80</v>
      </c>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row>
    <row r="161" spans="1:35" x14ac:dyDescent="0.35">
      <c r="A161" s="4" t="s">
        <v>81</v>
      </c>
      <c r="B161" s="4" t="s">
        <v>82</v>
      </c>
      <c r="C161" s="10" t="str">
        <f t="shared" ref="C161:C174" si="102">C130</f>
        <v>BNA_nov22!</v>
      </c>
      <c r="D161" s="4" t="str">
        <f t="shared" si="3"/>
        <v>marche_bogandeBNA_nov22!</v>
      </c>
      <c r="E161" s="10">
        <f t="shared" ref="E161:E168" si="103">E130</f>
        <v>44866</v>
      </c>
      <c r="G161" s="7" t="str">
        <f t="shared" ref="G161:P176" ca="1" si="104">IFERROR(VLOOKUP($B161,INDIRECT($C161&amp;$A$1),MATCH(G$4,INDIRECT($C161&amp;"$B$7:$BZ$7"),0),FALSE),"")</f>
        <v>-</v>
      </c>
      <c r="H161" s="7" t="str">
        <f t="shared" ca="1" si="104"/>
        <v>-</v>
      </c>
      <c r="I161" s="7" t="str">
        <f t="shared" ca="1" si="104"/>
        <v>-</v>
      </c>
      <c r="J161" s="7" t="str">
        <f t="shared" ca="1" si="104"/>
        <v>-</v>
      </c>
      <c r="K161" s="7" t="str">
        <f t="shared" ca="1" si="104"/>
        <v>-</v>
      </c>
      <c r="L161" s="7" t="str">
        <f t="shared" ca="1" si="104"/>
        <v>-</v>
      </c>
      <c r="M161" s="7" t="str">
        <f t="shared" ca="1" si="104"/>
        <v>-</v>
      </c>
      <c r="N161" s="7" t="str">
        <f t="shared" ca="1" si="104"/>
        <v>-</v>
      </c>
      <c r="O161" s="7" t="str">
        <f t="shared" ca="1" si="104"/>
        <v>-</v>
      </c>
      <c r="P161" s="7" t="str">
        <f t="shared" ca="1" si="104"/>
        <v>-</v>
      </c>
      <c r="Q161" s="7" t="str">
        <f t="shared" ref="Q161:Z176" ca="1" si="105">IFERROR(VLOOKUP($B161,INDIRECT($C161&amp;$A$1),MATCH(Q$4,INDIRECT($C161&amp;"$B$7:$BZ$7"),0),FALSE),"")</f>
        <v>-</v>
      </c>
      <c r="R161" s="7" t="str">
        <f t="shared" ca="1" si="105"/>
        <v>-</v>
      </c>
      <c r="S161" s="7" t="str">
        <f t="shared" ca="1" si="105"/>
        <v>-</v>
      </c>
      <c r="T161" s="7" t="str">
        <f t="shared" ca="1" si="105"/>
        <v>-</v>
      </c>
      <c r="U161" s="7" t="str">
        <f t="shared" ca="1" si="105"/>
        <v>-</v>
      </c>
      <c r="V161" s="7" t="str">
        <f t="shared" ca="1" si="105"/>
        <v>-</v>
      </c>
      <c r="W161" s="7" t="str">
        <f t="shared" ca="1" si="105"/>
        <v>-</v>
      </c>
      <c r="X161" s="7" t="str">
        <f t="shared" ca="1" si="105"/>
        <v>-</v>
      </c>
      <c r="Y161" s="7" t="str">
        <f t="shared" ca="1" si="105"/>
        <v>-</v>
      </c>
      <c r="Z161" s="7" t="str">
        <f t="shared" ca="1" si="105"/>
        <v>-</v>
      </c>
      <c r="AA161" s="7" t="str">
        <f t="shared" ref="AA161:AI176" ca="1" si="106">IFERROR(VLOOKUP($B161,INDIRECT($C161&amp;$A$1),MATCH(AA$4,INDIRECT($C161&amp;"$B$7:$BZ$7"),0),FALSE),"")</f>
        <v>-</v>
      </c>
      <c r="AB161" s="7" t="str">
        <f t="shared" ca="1" si="106"/>
        <v>-</v>
      </c>
      <c r="AC161" s="7" t="str">
        <f t="shared" ca="1" si="106"/>
        <v>-</v>
      </c>
      <c r="AD161" s="7" t="str">
        <f t="shared" ca="1" si="106"/>
        <v>-</v>
      </c>
      <c r="AE161" s="7" t="str">
        <f t="shared" ca="1" si="106"/>
        <v>-</v>
      </c>
      <c r="AF161" s="7" t="str">
        <f t="shared" ca="1" si="106"/>
        <v>-</v>
      </c>
      <c r="AG161" s="7" t="str">
        <f t="shared" ca="1" si="106"/>
        <v>-</v>
      </c>
      <c r="AH161" s="7" t="str">
        <f t="shared" ca="1" si="106"/>
        <v>-</v>
      </c>
      <c r="AI161" s="7" t="str">
        <f t="shared" ca="1" si="106"/>
        <v>-</v>
      </c>
    </row>
    <row r="162" spans="1:35" x14ac:dyDescent="0.35">
      <c r="A162" s="4" t="s">
        <v>81</v>
      </c>
      <c r="B162" s="4" t="s">
        <v>82</v>
      </c>
      <c r="C162" s="10" t="str">
        <f t="shared" si="102"/>
        <v>BNA_dec22!</v>
      </c>
      <c r="D162" s="4" t="str">
        <f t="shared" si="3"/>
        <v>marche_bogandeBNA_dec22!</v>
      </c>
      <c r="E162" s="10">
        <f t="shared" si="103"/>
        <v>44896</v>
      </c>
      <c r="G162" s="7" t="str">
        <f t="shared" ca="1" si="104"/>
        <v>-</v>
      </c>
      <c r="H162" s="7" t="str">
        <f t="shared" ca="1" si="104"/>
        <v>-</v>
      </c>
      <c r="I162" s="7" t="str">
        <f t="shared" ca="1" si="104"/>
        <v>-</v>
      </c>
      <c r="J162" s="7" t="str">
        <f t="shared" ca="1" si="104"/>
        <v>-</v>
      </c>
      <c r="K162" s="7" t="str">
        <f t="shared" ca="1" si="104"/>
        <v>-</v>
      </c>
      <c r="L162" s="7" t="str">
        <f t="shared" ca="1" si="104"/>
        <v>-</v>
      </c>
      <c r="M162" s="7" t="str">
        <f t="shared" ca="1" si="104"/>
        <v>-</v>
      </c>
      <c r="N162" s="7" t="str">
        <f t="shared" ca="1" si="104"/>
        <v>-</v>
      </c>
      <c r="O162" s="7" t="str">
        <f t="shared" ca="1" si="104"/>
        <v>-</v>
      </c>
      <c r="P162" s="7" t="str">
        <f t="shared" ca="1" si="104"/>
        <v>-</v>
      </c>
      <c r="Q162" s="7" t="str">
        <f t="shared" ca="1" si="105"/>
        <v>-</v>
      </c>
      <c r="R162" s="7" t="str">
        <f t="shared" ca="1" si="105"/>
        <v>-</v>
      </c>
      <c r="S162" s="7" t="str">
        <f t="shared" ca="1" si="105"/>
        <v>-</v>
      </c>
      <c r="T162" s="7" t="str">
        <f t="shared" ca="1" si="105"/>
        <v>-</v>
      </c>
      <c r="U162" s="7" t="str">
        <f t="shared" ca="1" si="105"/>
        <v>-</v>
      </c>
      <c r="V162" s="7" t="str">
        <f t="shared" ca="1" si="105"/>
        <v>-</v>
      </c>
      <c r="W162" s="7" t="str">
        <f t="shared" ca="1" si="105"/>
        <v>-</v>
      </c>
      <c r="X162" s="7" t="str">
        <f t="shared" ca="1" si="105"/>
        <v>-</v>
      </c>
      <c r="Y162" s="7" t="str">
        <f t="shared" ca="1" si="105"/>
        <v>-</v>
      </c>
      <c r="Z162" s="7" t="str">
        <f t="shared" ca="1" si="105"/>
        <v>-</v>
      </c>
      <c r="AA162" s="7" t="str">
        <f t="shared" ca="1" si="106"/>
        <v>-</v>
      </c>
      <c r="AB162" s="7" t="str">
        <f t="shared" ca="1" si="106"/>
        <v>-</v>
      </c>
      <c r="AC162" s="7" t="str">
        <f t="shared" ca="1" si="106"/>
        <v>-</v>
      </c>
      <c r="AD162" s="7" t="str">
        <f t="shared" ca="1" si="106"/>
        <v>-</v>
      </c>
      <c r="AE162" s="7" t="str">
        <f t="shared" ca="1" si="106"/>
        <v>-</v>
      </c>
      <c r="AF162" s="7" t="str">
        <f t="shared" ca="1" si="106"/>
        <v>-</v>
      </c>
      <c r="AG162" s="7" t="str">
        <f t="shared" ca="1" si="106"/>
        <v>-</v>
      </c>
      <c r="AH162" s="7" t="str">
        <f t="shared" ca="1" si="106"/>
        <v>-</v>
      </c>
      <c r="AI162" s="7" t="str">
        <f t="shared" ca="1" si="106"/>
        <v>-</v>
      </c>
    </row>
    <row r="163" spans="1:35" x14ac:dyDescent="0.35">
      <c r="A163" s="4" t="s">
        <v>81</v>
      </c>
      <c r="B163" s="4" t="s">
        <v>82</v>
      </c>
      <c r="C163" s="10" t="str">
        <f t="shared" si="102"/>
        <v>BNA_jan23!</v>
      </c>
      <c r="D163" s="4" t="str">
        <f t="shared" si="3"/>
        <v>marche_bogandeBNA_jan23!</v>
      </c>
      <c r="E163" s="10">
        <f t="shared" si="103"/>
        <v>44927</v>
      </c>
      <c r="G163" s="7" t="str">
        <f t="shared" ca="1" si="104"/>
        <v>-</v>
      </c>
      <c r="H163" s="7" t="str">
        <f t="shared" ca="1" si="104"/>
        <v>-</v>
      </c>
      <c r="I163" s="7" t="str">
        <f t="shared" ca="1" si="104"/>
        <v>-</v>
      </c>
      <c r="J163" s="7" t="str">
        <f t="shared" ca="1" si="104"/>
        <v>-</v>
      </c>
      <c r="K163" s="7" t="str">
        <f t="shared" ca="1" si="104"/>
        <v>-</v>
      </c>
      <c r="L163" s="7" t="str">
        <f t="shared" ca="1" si="104"/>
        <v>-</v>
      </c>
      <c r="M163" s="7" t="str">
        <f t="shared" ca="1" si="104"/>
        <v>-</v>
      </c>
      <c r="N163" s="7" t="str">
        <f t="shared" ca="1" si="104"/>
        <v>-</v>
      </c>
      <c r="O163" s="7" t="str">
        <f t="shared" ca="1" si="104"/>
        <v>-</v>
      </c>
      <c r="P163" s="7" t="str">
        <f t="shared" ca="1" si="104"/>
        <v>-</v>
      </c>
      <c r="Q163" s="7" t="str">
        <f t="shared" ca="1" si="105"/>
        <v>-</v>
      </c>
      <c r="R163" s="7" t="str">
        <f t="shared" ca="1" si="105"/>
        <v>-</v>
      </c>
      <c r="S163" s="7" t="str">
        <f t="shared" ca="1" si="105"/>
        <v>-</v>
      </c>
      <c r="T163" s="7" t="str">
        <f t="shared" ca="1" si="105"/>
        <v>-</v>
      </c>
      <c r="U163" s="7" t="str">
        <f t="shared" ca="1" si="105"/>
        <v>-</v>
      </c>
      <c r="V163" s="7" t="str">
        <f t="shared" ca="1" si="105"/>
        <v>-</v>
      </c>
      <c r="W163" s="7" t="str">
        <f t="shared" ca="1" si="105"/>
        <v>-</v>
      </c>
      <c r="X163" s="7" t="str">
        <f t="shared" ca="1" si="105"/>
        <v>-</v>
      </c>
      <c r="Y163" s="7" t="str">
        <f t="shared" ca="1" si="105"/>
        <v>-</v>
      </c>
      <c r="Z163" s="7" t="str">
        <f t="shared" ca="1" si="105"/>
        <v>-</v>
      </c>
      <c r="AA163" s="7" t="str">
        <f t="shared" ca="1" si="106"/>
        <v>-</v>
      </c>
      <c r="AB163" s="7" t="str">
        <f t="shared" ca="1" si="106"/>
        <v>-</v>
      </c>
      <c r="AC163" s="7" t="str">
        <f t="shared" ca="1" si="106"/>
        <v>-</v>
      </c>
      <c r="AD163" s="7" t="str">
        <f t="shared" ca="1" si="106"/>
        <v>-</v>
      </c>
      <c r="AE163" s="7" t="str">
        <f t="shared" ca="1" si="106"/>
        <v>-</v>
      </c>
      <c r="AF163" s="7" t="str">
        <f t="shared" ca="1" si="106"/>
        <v>-</v>
      </c>
      <c r="AG163" s="7" t="str">
        <f t="shared" ca="1" si="106"/>
        <v>-</v>
      </c>
      <c r="AH163" s="7" t="str">
        <f t="shared" ca="1" si="106"/>
        <v>-</v>
      </c>
      <c r="AI163" s="7" t="str">
        <f t="shared" ca="1" si="106"/>
        <v>-</v>
      </c>
    </row>
    <row r="164" spans="1:35" x14ac:dyDescent="0.35">
      <c r="A164" s="4" t="s">
        <v>81</v>
      </c>
      <c r="B164" s="4" t="s">
        <v>82</v>
      </c>
      <c r="C164" s="10" t="str">
        <f t="shared" si="102"/>
        <v>BNA_fev23!</v>
      </c>
      <c r="D164" s="4" t="str">
        <f t="shared" si="3"/>
        <v>marche_bogandeBNA_fev23!</v>
      </c>
      <c r="E164" s="10">
        <f t="shared" si="103"/>
        <v>44958</v>
      </c>
      <c r="G164" s="7" t="str">
        <f t="shared" ca="1" si="104"/>
        <v>-</v>
      </c>
      <c r="H164" s="7" t="str">
        <f t="shared" ca="1" si="104"/>
        <v>-</v>
      </c>
      <c r="I164" s="7" t="str">
        <f t="shared" ca="1" si="104"/>
        <v>-</v>
      </c>
      <c r="J164" s="7" t="str">
        <f t="shared" ca="1" si="104"/>
        <v>-</v>
      </c>
      <c r="K164" s="7" t="str">
        <f t="shared" ca="1" si="104"/>
        <v>-</v>
      </c>
      <c r="L164" s="7" t="str">
        <f t="shared" ca="1" si="104"/>
        <v>-</v>
      </c>
      <c r="M164" s="7" t="str">
        <f t="shared" ca="1" si="104"/>
        <v>-</v>
      </c>
      <c r="N164" s="7" t="str">
        <f t="shared" ca="1" si="104"/>
        <v>-</v>
      </c>
      <c r="O164" s="7" t="str">
        <f t="shared" ca="1" si="104"/>
        <v>-</v>
      </c>
      <c r="P164" s="7" t="str">
        <f t="shared" ca="1" si="104"/>
        <v>-</v>
      </c>
      <c r="Q164" s="7" t="str">
        <f t="shared" ca="1" si="105"/>
        <v>-</v>
      </c>
      <c r="R164" s="7" t="str">
        <f t="shared" ca="1" si="105"/>
        <v>-</v>
      </c>
      <c r="S164" s="7" t="str">
        <f t="shared" ca="1" si="105"/>
        <v>-</v>
      </c>
      <c r="T164" s="7" t="str">
        <f t="shared" ca="1" si="105"/>
        <v>-</v>
      </c>
      <c r="U164" s="7" t="str">
        <f t="shared" ca="1" si="105"/>
        <v>-</v>
      </c>
      <c r="V164" s="7" t="str">
        <f t="shared" ca="1" si="105"/>
        <v>-</v>
      </c>
      <c r="W164" s="7" t="str">
        <f t="shared" ca="1" si="105"/>
        <v>-</v>
      </c>
      <c r="X164" s="7" t="str">
        <f t="shared" ca="1" si="105"/>
        <v>-</v>
      </c>
      <c r="Y164" s="7" t="str">
        <f t="shared" ca="1" si="105"/>
        <v>-</v>
      </c>
      <c r="Z164" s="7" t="str">
        <f t="shared" ca="1" si="105"/>
        <v>-</v>
      </c>
      <c r="AA164" s="7" t="str">
        <f t="shared" ca="1" si="106"/>
        <v>-</v>
      </c>
      <c r="AB164" s="7" t="str">
        <f t="shared" ca="1" si="106"/>
        <v>-</v>
      </c>
      <c r="AC164" s="7" t="str">
        <f t="shared" ca="1" si="106"/>
        <v>-</v>
      </c>
      <c r="AD164" s="7" t="str">
        <f t="shared" ca="1" si="106"/>
        <v>-</v>
      </c>
      <c r="AE164" s="7" t="str">
        <f t="shared" ca="1" si="106"/>
        <v>-</v>
      </c>
      <c r="AF164" s="7" t="str">
        <f t="shared" ca="1" si="106"/>
        <v>-</v>
      </c>
      <c r="AG164" s="7" t="str">
        <f t="shared" ca="1" si="106"/>
        <v>-</v>
      </c>
      <c r="AH164" s="7" t="str">
        <f t="shared" ca="1" si="106"/>
        <v>-</v>
      </c>
      <c r="AI164" s="7" t="str">
        <f t="shared" ca="1" si="106"/>
        <v>-</v>
      </c>
    </row>
    <row r="165" spans="1:35" x14ac:dyDescent="0.35">
      <c r="A165" s="4" t="s">
        <v>81</v>
      </c>
      <c r="B165" s="4" t="s">
        <v>82</v>
      </c>
      <c r="C165" s="10" t="str">
        <f t="shared" si="102"/>
        <v>BNA_mar23!</v>
      </c>
      <c r="D165" s="4" t="str">
        <f t="shared" si="3"/>
        <v>marche_bogandeBNA_mar23!</v>
      </c>
      <c r="E165" s="10">
        <f t="shared" si="103"/>
        <v>44986</v>
      </c>
      <c r="G165" s="7" t="str">
        <f t="shared" ca="1" si="104"/>
        <v>-</v>
      </c>
      <c r="H165" s="7" t="str">
        <f t="shared" ca="1" si="104"/>
        <v>-</v>
      </c>
      <c r="I165" s="7" t="str">
        <f t="shared" ca="1" si="104"/>
        <v>-</v>
      </c>
      <c r="J165" s="7" t="str">
        <f t="shared" ca="1" si="104"/>
        <v>-</v>
      </c>
      <c r="K165" s="7" t="str">
        <f t="shared" ca="1" si="104"/>
        <v>-</v>
      </c>
      <c r="L165" s="7" t="str">
        <f t="shared" ca="1" si="104"/>
        <v>-</v>
      </c>
      <c r="M165" s="7" t="str">
        <f t="shared" ca="1" si="104"/>
        <v>-</v>
      </c>
      <c r="N165" s="7" t="str">
        <f t="shared" ca="1" si="104"/>
        <v>-</v>
      </c>
      <c r="O165" s="7" t="str">
        <f t="shared" ca="1" si="104"/>
        <v>-</v>
      </c>
      <c r="P165" s="7" t="str">
        <f t="shared" ca="1" si="104"/>
        <v>-</v>
      </c>
      <c r="Q165" s="7" t="str">
        <f t="shared" ca="1" si="105"/>
        <v>-</v>
      </c>
      <c r="R165" s="7" t="str">
        <f t="shared" ca="1" si="105"/>
        <v>-</v>
      </c>
      <c r="S165" s="7" t="str">
        <f t="shared" ca="1" si="105"/>
        <v>-</v>
      </c>
      <c r="T165" s="7" t="str">
        <f t="shared" ca="1" si="105"/>
        <v>-</v>
      </c>
      <c r="U165" s="7" t="str">
        <f t="shared" ca="1" si="105"/>
        <v>-</v>
      </c>
      <c r="V165" s="7" t="str">
        <f t="shared" ca="1" si="105"/>
        <v>-</v>
      </c>
      <c r="W165" s="7" t="str">
        <f t="shared" ca="1" si="105"/>
        <v>-</v>
      </c>
      <c r="X165" s="7" t="str">
        <f t="shared" ca="1" si="105"/>
        <v>-</v>
      </c>
      <c r="Y165" s="7" t="str">
        <f t="shared" ca="1" si="105"/>
        <v>-</v>
      </c>
      <c r="Z165" s="7" t="str">
        <f t="shared" ca="1" si="105"/>
        <v>-</v>
      </c>
      <c r="AA165" s="7" t="str">
        <f t="shared" ca="1" si="106"/>
        <v>-</v>
      </c>
      <c r="AB165" s="7" t="str">
        <f t="shared" ca="1" si="106"/>
        <v>-</v>
      </c>
      <c r="AC165" s="7" t="str">
        <f t="shared" ca="1" si="106"/>
        <v>-</v>
      </c>
      <c r="AD165" s="7" t="str">
        <f t="shared" ca="1" si="106"/>
        <v>-</v>
      </c>
      <c r="AE165" s="7" t="str">
        <f t="shared" ca="1" si="106"/>
        <v>-</v>
      </c>
      <c r="AF165" s="7" t="str">
        <f t="shared" ca="1" si="106"/>
        <v>-</v>
      </c>
      <c r="AG165" s="7" t="str">
        <f t="shared" ca="1" si="106"/>
        <v>-</v>
      </c>
      <c r="AH165" s="7" t="str">
        <f t="shared" ca="1" si="106"/>
        <v>-</v>
      </c>
      <c r="AI165" s="7" t="str">
        <f t="shared" ca="1" si="106"/>
        <v>-</v>
      </c>
    </row>
    <row r="166" spans="1:35" x14ac:dyDescent="0.35">
      <c r="A166" s="4" t="s">
        <v>81</v>
      </c>
      <c r="B166" s="4" t="s">
        <v>82</v>
      </c>
      <c r="C166" s="10" t="str">
        <f t="shared" si="102"/>
        <v>BNA_avr23!</v>
      </c>
      <c r="D166" s="4" t="str">
        <f t="shared" si="3"/>
        <v>marche_bogandeBNA_avr23!</v>
      </c>
      <c r="E166" s="10">
        <f t="shared" si="103"/>
        <v>45017</v>
      </c>
      <c r="G166" s="7" t="str">
        <f t="shared" ca="1" si="104"/>
        <v>-</v>
      </c>
      <c r="H166" s="7" t="str">
        <f t="shared" ca="1" si="104"/>
        <v>-</v>
      </c>
      <c r="I166" s="7" t="str">
        <f t="shared" ca="1" si="104"/>
        <v>-</v>
      </c>
      <c r="J166" s="7" t="str">
        <f t="shared" ca="1" si="104"/>
        <v>-</v>
      </c>
      <c r="K166" s="7" t="str">
        <f t="shared" ca="1" si="104"/>
        <v>-</v>
      </c>
      <c r="L166" s="7" t="str">
        <f t="shared" ca="1" si="104"/>
        <v>-</v>
      </c>
      <c r="M166" s="7" t="str">
        <f t="shared" ca="1" si="104"/>
        <v>-</v>
      </c>
      <c r="N166" s="7" t="str">
        <f t="shared" ca="1" si="104"/>
        <v>-</v>
      </c>
      <c r="O166" s="7" t="str">
        <f t="shared" ca="1" si="104"/>
        <v>-</v>
      </c>
      <c r="P166" s="7" t="str">
        <f t="shared" ca="1" si="104"/>
        <v>-</v>
      </c>
      <c r="Q166" s="7" t="str">
        <f t="shared" ca="1" si="105"/>
        <v>-</v>
      </c>
      <c r="R166" s="7" t="str">
        <f t="shared" ca="1" si="105"/>
        <v>-</v>
      </c>
      <c r="S166" s="7" t="str">
        <f t="shared" ca="1" si="105"/>
        <v>-</v>
      </c>
      <c r="T166" s="7" t="str">
        <f t="shared" ca="1" si="105"/>
        <v>-</v>
      </c>
      <c r="U166" s="7" t="str">
        <f t="shared" ca="1" si="105"/>
        <v>-</v>
      </c>
      <c r="V166" s="7" t="str">
        <f t="shared" ca="1" si="105"/>
        <v>-</v>
      </c>
      <c r="W166" s="7" t="str">
        <f t="shared" ca="1" si="105"/>
        <v>-</v>
      </c>
      <c r="X166" s="7" t="str">
        <f t="shared" ca="1" si="105"/>
        <v>-</v>
      </c>
      <c r="Y166" s="7" t="str">
        <f t="shared" ca="1" si="105"/>
        <v>-</v>
      </c>
      <c r="Z166" s="7" t="str">
        <f t="shared" ca="1" si="105"/>
        <v>-</v>
      </c>
      <c r="AA166" s="7" t="str">
        <f t="shared" ca="1" si="106"/>
        <v>-</v>
      </c>
      <c r="AB166" s="7" t="str">
        <f t="shared" ca="1" si="106"/>
        <v>-</v>
      </c>
      <c r="AC166" s="7" t="str">
        <f t="shared" ca="1" si="106"/>
        <v>-</v>
      </c>
      <c r="AD166" s="7" t="str">
        <f t="shared" ca="1" si="106"/>
        <v>-</v>
      </c>
      <c r="AE166" s="7" t="str">
        <f t="shared" ca="1" si="106"/>
        <v>-</v>
      </c>
      <c r="AF166" s="7" t="str">
        <f t="shared" ca="1" si="106"/>
        <v>-</v>
      </c>
      <c r="AG166" s="7" t="str">
        <f t="shared" ca="1" si="106"/>
        <v>-</v>
      </c>
      <c r="AH166" s="7" t="str">
        <f t="shared" ca="1" si="106"/>
        <v>-</v>
      </c>
      <c r="AI166" s="7" t="str">
        <f t="shared" ca="1" si="106"/>
        <v>-</v>
      </c>
    </row>
    <row r="167" spans="1:35" x14ac:dyDescent="0.35">
      <c r="A167" s="4" t="s">
        <v>81</v>
      </c>
      <c r="B167" s="4" t="s">
        <v>82</v>
      </c>
      <c r="C167" s="10" t="str">
        <f t="shared" si="102"/>
        <v>BNA_mai23!</v>
      </c>
      <c r="D167" s="4" t="str">
        <f t="shared" si="3"/>
        <v>marche_bogandeBNA_mai23!</v>
      </c>
      <c r="E167" s="10">
        <f t="shared" si="103"/>
        <v>45047</v>
      </c>
      <c r="G167" s="7" t="str">
        <f t="shared" ca="1" si="104"/>
        <v>-</v>
      </c>
      <c r="H167" s="7" t="str">
        <f t="shared" ca="1" si="104"/>
        <v>-</v>
      </c>
      <c r="I167" s="7" t="str">
        <f t="shared" ca="1" si="104"/>
        <v>-</v>
      </c>
      <c r="J167" s="7" t="str">
        <f t="shared" ca="1" si="104"/>
        <v>-</v>
      </c>
      <c r="K167" s="7" t="str">
        <f t="shared" ca="1" si="104"/>
        <v>-</v>
      </c>
      <c r="L167" s="7" t="str">
        <f t="shared" ca="1" si="104"/>
        <v>-</v>
      </c>
      <c r="M167" s="7" t="str">
        <f t="shared" ca="1" si="104"/>
        <v>-</v>
      </c>
      <c r="N167" s="7" t="str">
        <f t="shared" ca="1" si="104"/>
        <v>-</v>
      </c>
      <c r="O167" s="7" t="str">
        <f t="shared" ca="1" si="104"/>
        <v>-</v>
      </c>
      <c r="P167" s="7" t="str">
        <f t="shared" ca="1" si="104"/>
        <v>-</v>
      </c>
      <c r="Q167" s="7" t="str">
        <f t="shared" ca="1" si="105"/>
        <v>-</v>
      </c>
      <c r="R167" s="7" t="str">
        <f t="shared" ca="1" si="105"/>
        <v>-</v>
      </c>
      <c r="S167" s="7" t="str">
        <f t="shared" ca="1" si="105"/>
        <v>-</v>
      </c>
      <c r="T167" s="7" t="str">
        <f t="shared" ca="1" si="105"/>
        <v>-</v>
      </c>
      <c r="U167" s="7" t="str">
        <f t="shared" ca="1" si="105"/>
        <v>-</v>
      </c>
      <c r="V167" s="7" t="str">
        <f t="shared" ca="1" si="105"/>
        <v>-</v>
      </c>
      <c r="W167" s="7" t="str">
        <f t="shared" ca="1" si="105"/>
        <v>-</v>
      </c>
      <c r="X167" s="7" t="str">
        <f t="shared" ca="1" si="105"/>
        <v>-</v>
      </c>
      <c r="Y167" s="7" t="str">
        <f t="shared" ca="1" si="105"/>
        <v>-</v>
      </c>
      <c r="Z167" s="7" t="str">
        <f t="shared" ca="1" si="105"/>
        <v>-</v>
      </c>
      <c r="AA167" s="7" t="str">
        <f t="shared" ca="1" si="106"/>
        <v>-</v>
      </c>
      <c r="AB167" s="7" t="str">
        <f t="shared" ca="1" si="106"/>
        <v>-</v>
      </c>
      <c r="AC167" s="7" t="str">
        <f t="shared" ca="1" si="106"/>
        <v>-</v>
      </c>
      <c r="AD167" s="7" t="str">
        <f t="shared" ca="1" si="106"/>
        <v>-</v>
      </c>
      <c r="AE167" s="7" t="str">
        <f t="shared" ca="1" si="106"/>
        <v>-</v>
      </c>
      <c r="AF167" s="7" t="str">
        <f t="shared" ca="1" si="106"/>
        <v>-</v>
      </c>
      <c r="AG167" s="7" t="str">
        <f t="shared" ca="1" si="106"/>
        <v>-</v>
      </c>
      <c r="AH167" s="7" t="str">
        <f t="shared" ca="1" si="106"/>
        <v>-</v>
      </c>
      <c r="AI167" s="7" t="str">
        <f t="shared" ca="1" si="106"/>
        <v>-</v>
      </c>
    </row>
    <row r="168" spans="1:35" x14ac:dyDescent="0.35">
      <c r="A168" s="4" t="s">
        <v>81</v>
      </c>
      <c r="B168" s="4" t="s">
        <v>82</v>
      </c>
      <c r="C168" s="10" t="str">
        <f t="shared" si="102"/>
        <v>BNA_juin23!</v>
      </c>
      <c r="D168" s="4" t="str">
        <f t="shared" si="3"/>
        <v>marche_bogandeBNA_juin23!</v>
      </c>
      <c r="E168" s="10">
        <f t="shared" si="103"/>
        <v>45078</v>
      </c>
      <c r="G168" s="7">
        <f t="shared" ca="1" si="104"/>
        <v>1000</v>
      </c>
      <c r="H168" s="7">
        <f t="shared" ca="1" si="104"/>
        <v>1100</v>
      </c>
      <c r="I168" s="7">
        <f t="shared" ca="1" si="104"/>
        <v>1275</v>
      </c>
      <c r="J168" s="7">
        <f t="shared" ca="1" si="104"/>
        <v>475</v>
      </c>
      <c r="K168" s="7">
        <f t="shared" ca="1" si="104"/>
        <v>325</v>
      </c>
      <c r="L168" s="7">
        <f t="shared" ca="1" si="104"/>
        <v>6000</v>
      </c>
      <c r="M168" s="7">
        <f t="shared" ca="1" si="104"/>
        <v>12750</v>
      </c>
      <c r="N168" s="7">
        <f t="shared" ca="1" si="104"/>
        <v>4300</v>
      </c>
      <c r="O168" s="7">
        <f t="shared" ca="1" si="104"/>
        <v>2750</v>
      </c>
      <c r="P168" s="7">
        <f t="shared" ca="1" si="104"/>
        <v>6250</v>
      </c>
      <c r="Q168" s="7">
        <f t="shared" ca="1" si="105"/>
        <v>100</v>
      </c>
      <c r="R168" s="7" t="str">
        <f t="shared" ca="1" si="105"/>
        <v>MC</v>
      </c>
      <c r="S168" s="7">
        <f t="shared" ca="1" si="105"/>
        <v>30000</v>
      </c>
      <c r="T168" s="7">
        <f t="shared" ca="1" si="105"/>
        <v>32000</v>
      </c>
      <c r="U168" s="7">
        <f t="shared" ca="1" si="105"/>
        <v>6000</v>
      </c>
      <c r="V168" s="7">
        <f t="shared" ca="1" si="105"/>
        <v>5000</v>
      </c>
      <c r="W168" s="7">
        <f t="shared" ca="1" si="105"/>
        <v>800</v>
      </c>
      <c r="X168" s="7">
        <f t="shared" ca="1" si="105"/>
        <v>550</v>
      </c>
      <c r="Y168" s="7" t="str">
        <f t="shared" ca="1" si="105"/>
        <v>MC</v>
      </c>
      <c r="Z168" s="7">
        <f t="shared" ca="1" si="105"/>
        <v>1100</v>
      </c>
      <c r="AA168" s="7">
        <f t="shared" ca="1" si="106"/>
        <v>1800</v>
      </c>
      <c r="AB168" s="7">
        <f t="shared" ca="1" si="106"/>
        <v>5500</v>
      </c>
      <c r="AC168" s="7">
        <f t="shared" ca="1" si="106"/>
        <v>3750</v>
      </c>
      <c r="AD168" s="7">
        <f t="shared" ca="1" si="106"/>
        <v>6500</v>
      </c>
      <c r="AE168" s="7">
        <f t="shared" ca="1" si="106"/>
        <v>3250</v>
      </c>
      <c r="AF168" s="7">
        <f t="shared" ca="1" si="106"/>
        <v>1250</v>
      </c>
      <c r="AG168" s="7" t="str">
        <f t="shared" ca="1" si="106"/>
        <v>MC</v>
      </c>
      <c r="AH168" s="7">
        <f t="shared" ca="1" si="106"/>
        <v>275</v>
      </c>
      <c r="AI168" s="7" t="str">
        <f t="shared" ca="1" si="106"/>
        <v>MC</v>
      </c>
    </row>
    <row r="169" spans="1:35" x14ac:dyDescent="0.35">
      <c r="A169" s="4" t="str">
        <f t="shared" ref="A169:B174" si="107">A168</f>
        <v>est</v>
      </c>
      <c r="B169" s="4" t="str">
        <f t="shared" si="107"/>
        <v>marche_bogande</v>
      </c>
      <c r="C169" s="10" t="str">
        <f t="shared" si="102"/>
        <v>BNA_juil23!</v>
      </c>
      <c r="D169" s="4" t="str">
        <f t="shared" si="3"/>
        <v>marche_bogandeBNA_juil23!</v>
      </c>
      <c r="E169" s="10">
        <f t="shared" ref="E169:E186" si="108">EDATE(E168,1)</f>
        <v>45108</v>
      </c>
      <c r="G169" s="7">
        <f t="shared" ca="1" si="104"/>
        <v>1200</v>
      </c>
      <c r="H169" s="7">
        <f t="shared" ca="1" si="104"/>
        <v>1200</v>
      </c>
      <c r="I169" s="7">
        <f t="shared" ca="1" si="104"/>
        <v>1275</v>
      </c>
      <c r="J169" s="7">
        <f t="shared" ca="1" si="104"/>
        <v>400</v>
      </c>
      <c r="K169" s="7">
        <f t="shared" ca="1" si="104"/>
        <v>300</v>
      </c>
      <c r="L169" s="7">
        <f t="shared" ca="1" si="104"/>
        <v>6000</v>
      </c>
      <c r="M169" s="7">
        <f t="shared" ca="1" si="104"/>
        <v>9500</v>
      </c>
      <c r="N169" s="7">
        <f t="shared" ca="1" si="104"/>
        <v>2000</v>
      </c>
      <c r="O169" s="7">
        <f t="shared" ca="1" si="104"/>
        <v>3000</v>
      </c>
      <c r="P169" s="7">
        <f t="shared" ca="1" si="104"/>
        <v>6000</v>
      </c>
      <c r="Q169" s="7">
        <f t="shared" ca="1" si="105"/>
        <v>100</v>
      </c>
      <c r="R169" s="7">
        <f t="shared" ca="1" si="105"/>
        <v>2750</v>
      </c>
      <c r="S169" s="7">
        <f t="shared" ca="1" si="105"/>
        <v>30000</v>
      </c>
      <c r="T169" s="7">
        <f t="shared" ca="1" si="105"/>
        <v>38000</v>
      </c>
      <c r="U169" s="7">
        <f t="shared" ca="1" si="105"/>
        <v>8250</v>
      </c>
      <c r="V169" s="7">
        <f t="shared" ca="1" si="105"/>
        <v>5500</v>
      </c>
      <c r="W169" s="7" t="str">
        <f t="shared" ca="1" si="105"/>
        <v>MC</v>
      </c>
      <c r="X169" s="7" t="str">
        <f t="shared" ca="1" si="105"/>
        <v>MC</v>
      </c>
      <c r="Y169" s="7" t="str">
        <f t="shared" ca="1" si="105"/>
        <v>MC</v>
      </c>
      <c r="Z169" s="7" t="str">
        <f t="shared" ca="1" si="105"/>
        <v>MC</v>
      </c>
      <c r="AA169" s="7" t="str">
        <f t="shared" ca="1" si="106"/>
        <v>MC</v>
      </c>
      <c r="AB169" s="7">
        <f t="shared" ca="1" si="106"/>
        <v>4500</v>
      </c>
      <c r="AC169" s="7">
        <f t="shared" ca="1" si="106"/>
        <v>2500</v>
      </c>
      <c r="AD169" s="7" t="str">
        <f t="shared" ca="1" si="106"/>
        <v>MC</v>
      </c>
      <c r="AE169" s="7">
        <f t="shared" ca="1" si="106"/>
        <v>2125</v>
      </c>
      <c r="AF169" s="7">
        <f t="shared" ca="1" si="106"/>
        <v>1750</v>
      </c>
      <c r="AG169" s="7" t="str">
        <f t="shared" ca="1" si="106"/>
        <v>MC</v>
      </c>
      <c r="AH169" s="7">
        <f t="shared" ca="1" si="106"/>
        <v>300</v>
      </c>
      <c r="AI169" s="7" t="str">
        <f t="shared" ca="1" si="106"/>
        <v>MC</v>
      </c>
    </row>
    <row r="170" spans="1:35" x14ac:dyDescent="0.35">
      <c r="A170" s="4" t="str">
        <f t="shared" si="107"/>
        <v>est</v>
      </c>
      <c r="B170" s="4" t="str">
        <f t="shared" si="107"/>
        <v>marche_bogande</v>
      </c>
      <c r="C170" s="10" t="str">
        <f t="shared" si="102"/>
        <v>BNA_aout23!</v>
      </c>
      <c r="D170" s="4" t="str">
        <f t="shared" si="3"/>
        <v>marche_bogandeBNA_aout23!</v>
      </c>
      <c r="E170" s="10">
        <f t="shared" si="108"/>
        <v>45139</v>
      </c>
      <c r="G170" s="7">
        <f t="shared" ca="1" si="104"/>
        <v>1200</v>
      </c>
      <c r="H170" s="7">
        <f t="shared" ca="1" si="104"/>
        <v>1200</v>
      </c>
      <c r="I170" s="7">
        <f t="shared" ca="1" si="104"/>
        <v>1500</v>
      </c>
      <c r="J170" s="7">
        <f t="shared" ca="1" si="104"/>
        <v>500</v>
      </c>
      <c r="K170" s="7">
        <f t="shared" ca="1" si="104"/>
        <v>350</v>
      </c>
      <c r="L170" s="7">
        <f t="shared" ca="1" si="104"/>
        <v>5000</v>
      </c>
      <c r="M170" s="7">
        <f t="shared" ca="1" si="104"/>
        <v>5000</v>
      </c>
      <c r="N170" s="7" t="str">
        <f t="shared" ca="1" si="104"/>
        <v>MC</v>
      </c>
      <c r="O170" s="7">
        <f t="shared" ca="1" si="104"/>
        <v>2250</v>
      </c>
      <c r="P170" s="7" t="str">
        <f t="shared" ca="1" si="104"/>
        <v>MC</v>
      </c>
      <c r="Q170" s="7" t="str">
        <f t="shared" ca="1" si="105"/>
        <v>MC</v>
      </c>
      <c r="R170" s="7" t="str">
        <f t="shared" ca="1" si="105"/>
        <v>MC</v>
      </c>
      <c r="S170" s="7" t="str">
        <f t="shared" ca="1" si="105"/>
        <v>MC</v>
      </c>
      <c r="T170" s="7" t="str">
        <f t="shared" ca="1" si="105"/>
        <v>MC</v>
      </c>
      <c r="U170" s="7" t="str">
        <f t="shared" ca="1" si="105"/>
        <v>MC</v>
      </c>
      <c r="V170" s="7" t="str">
        <f t="shared" ca="1" si="105"/>
        <v>MC</v>
      </c>
      <c r="W170" s="7" t="str">
        <f t="shared" ca="1" si="105"/>
        <v>MC</v>
      </c>
      <c r="X170" s="7">
        <f t="shared" ca="1" si="105"/>
        <v>200</v>
      </c>
      <c r="Y170" s="7" t="str">
        <f t="shared" ca="1" si="105"/>
        <v>MC</v>
      </c>
      <c r="Z170" s="7" t="str">
        <f t="shared" ca="1" si="105"/>
        <v>MC</v>
      </c>
      <c r="AA170" s="7" t="str">
        <f t="shared" ca="1" si="106"/>
        <v>MC</v>
      </c>
      <c r="AB170" s="7">
        <f t="shared" ca="1" si="106"/>
        <v>6000</v>
      </c>
      <c r="AC170" s="7" t="str">
        <f t="shared" ca="1" si="106"/>
        <v>MC</v>
      </c>
      <c r="AD170" s="7" t="str">
        <f t="shared" ca="1" si="106"/>
        <v>MC</v>
      </c>
      <c r="AE170" s="7" t="str">
        <f t="shared" ca="1" si="106"/>
        <v>MC</v>
      </c>
      <c r="AF170" s="7" t="str">
        <f t="shared" ca="1" si="106"/>
        <v>MC</v>
      </c>
      <c r="AG170" s="7" t="str">
        <f t="shared" ca="1" si="106"/>
        <v>MC</v>
      </c>
      <c r="AH170" s="7">
        <f t="shared" ca="1" si="106"/>
        <v>300</v>
      </c>
      <c r="AI170" s="7" t="str">
        <f t="shared" ca="1" si="106"/>
        <v>MC</v>
      </c>
    </row>
    <row r="171" spans="1:35" x14ac:dyDescent="0.35">
      <c r="A171" s="4" t="str">
        <f t="shared" si="107"/>
        <v>est</v>
      </c>
      <c r="B171" s="4" t="str">
        <f t="shared" si="107"/>
        <v>marche_bogande</v>
      </c>
      <c r="C171" s="10" t="str">
        <f t="shared" si="102"/>
        <v>BNA_sept23!</v>
      </c>
      <c r="D171" s="4" t="str">
        <f t="shared" si="3"/>
        <v>marche_bogandeBNA_sept23!</v>
      </c>
      <c r="E171" s="10">
        <f t="shared" si="108"/>
        <v>45170</v>
      </c>
      <c r="G171" s="7">
        <f t="shared" ca="1" si="104"/>
        <v>1250</v>
      </c>
      <c r="H171" s="7">
        <f t="shared" ca="1" si="104"/>
        <v>1250</v>
      </c>
      <c r="I171" s="7">
        <f t="shared" ca="1" si="104"/>
        <v>1500</v>
      </c>
      <c r="J171" s="7">
        <f t="shared" ca="1" si="104"/>
        <v>500</v>
      </c>
      <c r="K171" s="7">
        <f t="shared" ca="1" si="104"/>
        <v>350</v>
      </c>
      <c r="L171" s="7">
        <f t="shared" ca="1" si="104"/>
        <v>6000</v>
      </c>
      <c r="M171" s="7">
        <f t="shared" ca="1" si="104"/>
        <v>6000</v>
      </c>
      <c r="N171" s="7">
        <f t="shared" ca="1" si="104"/>
        <v>1300</v>
      </c>
      <c r="O171" s="7">
        <f t="shared" ca="1" si="104"/>
        <v>2500</v>
      </c>
      <c r="P171" s="7" t="str">
        <f t="shared" ca="1" si="104"/>
        <v>MC</v>
      </c>
      <c r="Q171" s="7" t="str">
        <f t="shared" ca="1" si="105"/>
        <v>MC</v>
      </c>
      <c r="R171" s="7" t="str">
        <f t="shared" ca="1" si="105"/>
        <v>MC</v>
      </c>
      <c r="S171" s="7">
        <f t="shared" ca="1" si="105"/>
        <v>30000</v>
      </c>
      <c r="T171" s="7">
        <f t="shared" ca="1" si="105"/>
        <v>45000</v>
      </c>
      <c r="U171" s="7">
        <f t="shared" ca="1" si="105"/>
        <v>4250</v>
      </c>
      <c r="V171" s="7">
        <f t="shared" ca="1" si="105"/>
        <v>3625</v>
      </c>
      <c r="W171" s="7">
        <f t="shared" ca="1" si="105"/>
        <v>800</v>
      </c>
      <c r="X171" s="7">
        <f t="shared" ca="1" si="105"/>
        <v>500</v>
      </c>
      <c r="Y171" s="7">
        <f t="shared" ca="1" si="105"/>
        <v>700</v>
      </c>
      <c r="Z171" s="7">
        <f t="shared" ca="1" si="105"/>
        <v>800</v>
      </c>
      <c r="AA171" s="7">
        <f t="shared" ca="1" si="106"/>
        <v>1000</v>
      </c>
      <c r="AB171" s="7">
        <f t="shared" ca="1" si="106"/>
        <v>6000</v>
      </c>
      <c r="AC171" s="7">
        <f t="shared" ca="1" si="106"/>
        <v>3750</v>
      </c>
      <c r="AD171" s="7">
        <f t="shared" ca="1" si="106"/>
        <v>5000</v>
      </c>
      <c r="AE171" s="7">
        <f t="shared" ca="1" si="106"/>
        <v>2500</v>
      </c>
      <c r="AF171" s="7">
        <f t="shared" ca="1" si="106"/>
        <v>2000</v>
      </c>
      <c r="AG171" s="7">
        <f t="shared" ca="1" si="106"/>
        <v>6000</v>
      </c>
      <c r="AH171" s="7">
        <f t="shared" ca="1" si="106"/>
        <v>300</v>
      </c>
      <c r="AI171" s="7" t="str">
        <f t="shared" ca="1" si="106"/>
        <v>MC</v>
      </c>
    </row>
    <row r="172" spans="1:35" x14ac:dyDescent="0.35">
      <c r="A172" s="4" t="str">
        <f t="shared" si="107"/>
        <v>est</v>
      </c>
      <c r="B172" s="4" t="str">
        <f t="shared" si="107"/>
        <v>marche_bogande</v>
      </c>
      <c r="C172" s="10" t="str">
        <f t="shared" si="102"/>
        <v>BNA_oct23!</v>
      </c>
      <c r="D172" s="4" t="str">
        <f t="shared" si="3"/>
        <v>marche_bogandeBNA_oct23!</v>
      </c>
      <c r="E172" s="10">
        <f t="shared" si="108"/>
        <v>45200</v>
      </c>
      <c r="G172" s="7">
        <f t="shared" ca="1" si="104"/>
        <v>1250</v>
      </c>
      <c r="H172" s="7">
        <f t="shared" ca="1" si="104"/>
        <v>1200</v>
      </c>
      <c r="I172" s="7">
        <f t="shared" ca="1" si="104"/>
        <v>1500</v>
      </c>
      <c r="J172" s="7">
        <f t="shared" ca="1" si="104"/>
        <v>600</v>
      </c>
      <c r="K172" s="7">
        <f t="shared" ca="1" si="104"/>
        <v>350</v>
      </c>
      <c r="L172" s="7">
        <f t="shared" ca="1" si="104"/>
        <v>7250</v>
      </c>
      <c r="M172" s="7">
        <f t="shared" ca="1" si="104"/>
        <v>7500</v>
      </c>
      <c r="N172" s="7">
        <f t="shared" ca="1" si="104"/>
        <v>700</v>
      </c>
      <c r="O172" s="7">
        <f t="shared" ca="1" si="104"/>
        <v>2250</v>
      </c>
      <c r="P172" s="7" t="str">
        <f t="shared" ca="1" si="104"/>
        <v>MC</v>
      </c>
      <c r="Q172" s="7" t="str">
        <f t="shared" ca="1" si="105"/>
        <v>MC</v>
      </c>
      <c r="R172" s="7" t="str">
        <f t="shared" ca="1" si="105"/>
        <v>MC</v>
      </c>
      <c r="S172" s="7" t="str">
        <f t="shared" ca="1" si="105"/>
        <v>MC</v>
      </c>
      <c r="T172" s="7" t="str">
        <f t="shared" ca="1" si="105"/>
        <v>MC</v>
      </c>
      <c r="U172" s="7">
        <f t="shared" ca="1" si="105"/>
        <v>4500</v>
      </c>
      <c r="V172" s="7">
        <f t="shared" ca="1" si="105"/>
        <v>3375</v>
      </c>
      <c r="W172" s="7">
        <f t="shared" ca="1" si="105"/>
        <v>700</v>
      </c>
      <c r="X172" s="7">
        <f t="shared" ca="1" si="105"/>
        <v>150</v>
      </c>
      <c r="Y172" s="7" t="str">
        <f t="shared" ca="1" si="105"/>
        <v>MC</v>
      </c>
      <c r="Z172" s="7" t="str">
        <f t="shared" ca="1" si="105"/>
        <v>MC</v>
      </c>
      <c r="AA172" s="7" t="str">
        <f t="shared" ca="1" si="106"/>
        <v>MC</v>
      </c>
      <c r="AB172" s="7">
        <f t="shared" ca="1" si="106"/>
        <v>4750</v>
      </c>
      <c r="AC172" s="7">
        <f t="shared" ca="1" si="106"/>
        <v>4750</v>
      </c>
      <c r="AD172" s="7">
        <f t="shared" ca="1" si="106"/>
        <v>2500</v>
      </c>
      <c r="AE172" s="7" t="str">
        <f t="shared" ca="1" si="106"/>
        <v>MC</v>
      </c>
      <c r="AF172" s="7" t="str">
        <f t="shared" ca="1" si="106"/>
        <v>MC</v>
      </c>
      <c r="AG172" s="7" t="str">
        <f t="shared" ca="1" si="106"/>
        <v>MC</v>
      </c>
      <c r="AH172" s="7">
        <f t="shared" ca="1" si="106"/>
        <v>275</v>
      </c>
      <c r="AI172" s="7" t="str">
        <f t="shared" ca="1" si="106"/>
        <v>MC</v>
      </c>
    </row>
    <row r="173" spans="1:35" x14ac:dyDescent="0.35">
      <c r="A173" s="4" t="str">
        <f t="shared" si="107"/>
        <v>est</v>
      </c>
      <c r="B173" s="4" t="str">
        <f t="shared" si="107"/>
        <v>marche_bogande</v>
      </c>
      <c r="C173" s="10" t="str">
        <f t="shared" si="102"/>
        <v>BNA_nov23!</v>
      </c>
      <c r="D173" s="4" t="str">
        <f t="shared" si="3"/>
        <v>marche_bogandeBNA_nov23!</v>
      </c>
      <c r="E173" s="10">
        <f t="shared" si="108"/>
        <v>45231</v>
      </c>
      <c r="G173" s="7">
        <f t="shared" ca="1" si="104"/>
        <v>1300</v>
      </c>
      <c r="H173" s="7" t="str">
        <f t="shared" ca="1" si="104"/>
        <v>MC</v>
      </c>
      <c r="I173" s="7" t="str">
        <f t="shared" ca="1" si="104"/>
        <v>MC</v>
      </c>
      <c r="J173" s="7">
        <f t="shared" ca="1" si="104"/>
        <v>650</v>
      </c>
      <c r="K173" s="7">
        <f t="shared" ca="1" si="104"/>
        <v>325</v>
      </c>
      <c r="L173" s="7">
        <f t="shared" ca="1" si="104"/>
        <v>7750</v>
      </c>
      <c r="M173" s="7">
        <f t="shared" ca="1" si="104"/>
        <v>8500</v>
      </c>
      <c r="N173" s="7">
        <f t="shared" ca="1" si="104"/>
        <v>775</v>
      </c>
      <c r="O173" s="7">
        <f t="shared" ca="1" si="104"/>
        <v>2600</v>
      </c>
      <c r="P173" s="7">
        <f t="shared" ca="1" si="104"/>
        <v>8000</v>
      </c>
      <c r="Q173" s="7">
        <f t="shared" ca="1" si="105"/>
        <v>100</v>
      </c>
      <c r="R173" s="7" t="str">
        <f t="shared" ca="1" si="105"/>
        <v>MC</v>
      </c>
      <c r="S173" s="7" t="str">
        <f t="shared" ca="1" si="105"/>
        <v>MC</v>
      </c>
      <c r="T173" s="7" t="str">
        <f t="shared" ca="1" si="105"/>
        <v>MC</v>
      </c>
      <c r="U173" s="7">
        <f t="shared" ca="1" si="105"/>
        <v>7500</v>
      </c>
      <c r="V173" s="7">
        <f t="shared" ca="1" si="105"/>
        <v>4500</v>
      </c>
      <c r="W173" s="7" t="str">
        <f t="shared" ca="1" si="105"/>
        <v>MC</v>
      </c>
      <c r="X173" s="7">
        <f t="shared" ca="1" si="105"/>
        <v>150</v>
      </c>
      <c r="Y173" s="7" t="str">
        <f t="shared" ca="1" si="105"/>
        <v>MC</v>
      </c>
      <c r="Z173" s="7" t="str">
        <f t="shared" ca="1" si="105"/>
        <v>MC</v>
      </c>
      <c r="AA173" s="7" t="str">
        <f t="shared" ca="1" si="106"/>
        <v>MC</v>
      </c>
      <c r="AB173" s="7">
        <f t="shared" ca="1" si="106"/>
        <v>6500</v>
      </c>
      <c r="AC173" s="7">
        <f t="shared" ca="1" si="106"/>
        <v>5500</v>
      </c>
      <c r="AD173" s="7">
        <f t="shared" ca="1" si="106"/>
        <v>2500</v>
      </c>
      <c r="AE173" s="7">
        <f t="shared" ca="1" si="106"/>
        <v>2600</v>
      </c>
      <c r="AF173" s="7" t="str">
        <f t="shared" ca="1" si="106"/>
        <v>MC</v>
      </c>
      <c r="AG173" s="7" t="str">
        <f t="shared" ca="1" si="106"/>
        <v>MC</v>
      </c>
      <c r="AH173" s="7">
        <f t="shared" ca="1" si="106"/>
        <v>300</v>
      </c>
      <c r="AI173" s="7" t="str">
        <f t="shared" ca="1" si="106"/>
        <v>MC</v>
      </c>
    </row>
    <row r="174" spans="1:35" x14ac:dyDescent="0.35">
      <c r="A174" s="4" t="str">
        <f t="shared" si="107"/>
        <v>est</v>
      </c>
      <c r="B174" s="4" t="str">
        <f t="shared" si="107"/>
        <v>marche_bogande</v>
      </c>
      <c r="C174" s="10" t="str">
        <f t="shared" si="102"/>
        <v>BNA_déc23!</v>
      </c>
      <c r="D174" s="4" t="str">
        <f t="shared" si="3"/>
        <v>marche_bogandeBNA_déc23!</v>
      </c>
      <c r="E174" s="10">
        <f t="shared" si="108"/>
        <v>45261</v>
      </c>
      <c r="G174" s="7">
        <f t="shared" ca="1" si="104"/>
        <v>1300</v>
      </c>
      <c r="H174" s="7" t="str">
        <f t="shared" ca="1" si="104"/>
        <v>MC</v>
      </c>
      <c r="I174" s="7" t="str">
        <f t="shared" ca="1" si="104"/>
        <v>MC</v>
      </c>
      <c r="J174" s="7">
        <f t="shared" ca="1" si="104"/>
        <v>650</v>
      </c>
      <c r="K174" s="7">
        <f t="shared" ca="1" si="104"/>
        <v>325</v>
      </c>
      <c r="L174" s="7">
        <f t="shared" ca="1" si="104"/>
        <v>7750</v>
      </c>
      <c r="M174" s="7">
        <f t="shared" ca="1" si="104"/>
        <v>8500</v>
      </c>
      <c r="N174" s="7">
        <f t="shared" ca="1" si="104"/>
        <v>775</v>
      </c>
      <c r="O174" s="7">
        <f t="shared" ca="1" si="104"/>
        <v>2600</v>
      </c>
      <c r="P174" s="7">
        <f t="shared" ca="1" si="104"/>
        <v>8000</v>
      </c>
      <c r="Q174" s="7">
        <f t="shared" ca="1" si="105"/>
        <v>100</v>
      </c>
      <c r="R174" s="7" t="str">
        <f t="shared" ca="1" si="105"/>
        <v>MC</v>
      </c>
      <c r="S174" s="7" t="str">
        <f t="shared" ca="1" si="105"/>
        <v>MC</v>
      </c>
      <c r="T174" s="7" t="str">
        <f t="shared" ca="1" si="105"/>
        <v>MC</v>
      </c>
      <c r="U174" s="7">
        <f t="shared" ca="1" si="105"/>
        <v>7500</v>
      </c>
      <c r="V174" s="7">
        <f t="shared" ca="1" si="105"/>
        <v>4500</v>
      </c>
      <c r="W174" s="7" t="str">
        <f t="shared" ca="1" si="105"/>
        <v>MC</v>
      </c>
      <c r="X174" s="7">
        <f t="shared" ca="1" si="105"/>
        <v>150</v>
      </c>
      <c r="Y174" s="7" t="str">
        <f t="shared" ca="1" si="105"/>
        <v>MC</v>
      </c>
      <c r="Z174" s="7" t="str">
        <f t="shared" ca="1" si="105"/>
        <v>MC</v>
      </c>
      <c r="AA174" s="7" t="str">
        <f t="shared" ca="1" si="106"/>
        <v>MC</v>
      </c>
      <c r="AB174" s="7">
        <f t="shared" ca="1" si="106"/>
        <v>6500</v>
      </c>
      <c r="AC174" s="7">
        <f t="shared" ca="1" si="106"/>
        <v>5500</v>
      </c>
      <c r="AD174" s="7">
        <f t="shared" ca="1" si="106"/>
        <v>2500</v>
      </c>
      <c r="AE174" s="7">
        <f t="shared" ca="1" si="106"/>
        <v>2600</v>
      </c>
      <c r="AF174" s="7" t="str">
        <f t="shared" ca="1" si="106"/>
        <v>MC</v>
      </c>
      <c r="AG174" s="7" t="str">
        <f t="shared" ca="1" si="106"/>
        <v>MC</v>
      </c>
      <c r="AH174" s="7">
        <f t="shared" ca="1" si="106"/>
        <v>300</v>
      </c>
      <c r="AI174" s="7" t="str">
        <f t="shared" ca="1" si="106"/>
        <v>MC</v>
      </c>
    </row>
    <row r="175" spans="1:35" x14ac:dyDescent="0.35">
      <c r="A175" s="4" t="str">
        <f t="shared" ref="A175:B175" si="109">A174</f>
        <v>est</v>
      </c>
      <c r="B175" s="4" t="str">
        <f t="shared" si="109"/>
        <v>marche_bogande</v>
      </c>
      <c r="C175" s="10" t="str">
        <f t="shared" ref="C175:C186" si="110">C144</f>
        <v>BNA_janv24!</v>
      </c>
      <c r="D175" s="4" t="str">
        <f t="shared" ref="D175:D186" si="111">_xlfn.CONCAT(B175:C175)</f>
        <v>marche_bogandeBNA_janv24!</v>
      </c>
      <c r="E175" s="10">
        <f t="shared" si="108"/>
        <v>45292</v>
      </c>
      <c r="G175" s="7">
        <f t="shared" ca="1" si="104"/>
        <v>1350</v>
      </c>
      <c r="H175" s="7" t="str">
        <f t="shared" ca="1" si="104"/>
        <v>MC</v>
      </c>
      <c r="I175" s="7" t="str">
        <f t="shared" ca="1" si="104"/>
        <v>MC</v>
      </c>
      <c r="J175" s="7">
        <f t="shared" ca="1" si="104"/>
        <v>700</v>
      </c>
      <c r="K175" s="7">
        <f t="shared" ca="1" si="104"/>
        <v>350</v>
      </c>
      <c r="L175" s="7">
        <f t="shared" ca="1" si="104"/>
        <v>7250</v>
      </c>
      <c r="M175" s="7" t="str">
        <f t="shared" ca="1" si="104"/>
        <v>MC</v>
      </c>
      <c r="N175" s="7">
        <f t="shared" ca="1" si="104"/>
        <v>1500</v>
      </c>
      <c r="O175" s="7">
        <f t="shared" ca="1" si="104"/>
        <v>2700</v>
      </c>
      <c r="P175" s="7" t="str">
        <f t="shared" ca="1" si="104"/>
        <v>MC</v>
      </c>
      <c r="Q175" s="7" t="str">
        <f t="shared" ca="1" si="105"/>
        <v>MC</v>
      </c>
      <c r="R175" s="7" t="str">
        <f t="shared" ca="1" si="105"/>
        <v>MC</v>
      </c>
      <c r="S175" s="7" t="str">
        <f t="shared" ca="1" si="105"/>
        <v>MC</v>
      </c>
      <c r="T175" s="7" t="str">
        <f t="shared" ca="1" si="105"/>
        <v>MC</v>
      </c>
      <c r="U175" s="7" t="str">
        <f t="shared" ca="1" si="105"/>
        <v>MC</v>
      </c>
      <c r="V175" s="7" t="str">
        <f t="shared" ca="1" si="105"/>
        <v>MC</v>
      </c>
      <c r="W175" s="7" t="str">
        <f t="shared" ca="1" si="105"/>
        <v>MC</v>
      </c>
      <c r="X175" s="7">
        <f t="shared" ca="1" si="105"/>
        <v>175</v>
      </c>
      <c r="Y175" s="7" t="str">
        <f t="shared" ca="1" si="105"/>
        <v>MC</v>
      </c>
      <c r="Z175" s="7" t="str">
        <f t="shared" ca="1" si="105"/>
        <v>MC</v>
      </c>
      <c r="AA175" s="7" t="str">
        <f t="shared" ca="1" si="106"/>
        <v>MC</v>
      </c>
      <c r="AB175" s="7">
        <f t="shared" ca="1" si="106"/>
        <v>7000</v>
      </c>
      <c r="AC175" s="7" t="str">
        <f t="shared" ca="1" si="106"/>
        <v>MC</v>
      </c>
      <c r="AD175" s="7" t="str">
        <f t="shared" ca="1" si="106"/>
        <v>MC</v>
      </c>
      <c r="AE175" s="7" t="str">
        <f t="shared" ca="1" si="106"/>
        <v>MC</v>
      </c>
      <c r="AF175" s="7" t="str">
        <f t="shared" ca="1" si="106"/>
        <v>MC</v>
      </c>
      <c r="AG175" s="7" t="str">
        <f t="shared" ca="1" si="106"/>
        <v>MC</v>
      </c>
      <c r="AH175" s="7">
        <f t="shared" ca="1" si="106"/>
        <v>350</v>
      </c>
      <c r="AI175" s="7" t="str">
        <f t="shared" ca="1" si="106"/>
        <v>MC</v>
      </c>
    </row>
    <row r="176" spans="1:35" x14ac:dyDescent="0.35">
      <c r="A176" s="4" t="str">
        <f t="shared" ref="A176:B176" si="112">A175</f>
        <v>est</v>
      </c>
      <c r="B176" s="4" t="str">
        <f t="shared" si="112"/>
        <v>marche_bogande</v>
      </c>
      <c r="C176" s="10" t="str">
        <f t="shared" si="110"/>
        <v>BNA_févr24!</v>
      </c>
      <c r="D176" s="4" t="str">
        <f t="shared" si="111"/>
        <v>marche_bogandeBNA_févr24!</v>
      </c>
      <c r="E176" s="10">
        <f t="shared" si="108"/>
        <v>45323</v>
      </c>
      <c r="G176" s="7">
        <f t="shared" ca="1" si="104"/>
        <v>1350</v>
      </c>
      <c r="H176" s="7" t="str">
        <f t="shared" ca="1" si="104"/>
        <v>MC</v>
      </c>
      <c r="I176" s="7" t="str">
        <f t="shared" ca="1" si="104"/>
        <v>MC</v>
      </c>
      <c r="J176" s="7">
        <f t="shared" ca="1" si="104"/>
        <v>700</v>
      </c>
      <c r="K176" s="7">
        <f t="shared" ca="1" si="104"/>
        <v>350</v>
      </c>
      <c r="L176" s="7">
        <f t="shared" ca="1" si="104"/>
        <v>7250</v>
      </c>
      <c r="M176" s="7" t="str">
        <f t="shared" ca="1" si="104"/>
        <v>MC</v>
      </c>
      <c r="N176" s="7">
        <f t="shared" ca="1" si="104"/>
        <v>1500</v>
      </c>
      <c r="O176" s="7">
        <f t="shared" ca="1" si="104"/>
        <v>2700</v>
      </c>
      <c r="P176" s="7" t="str">
        <f t="shared" ca="1" si="104"/>
        <v>MC</v>
      </c>
      <c r="Q176" s="7" t="str">
        <f t="shared" ca="1" si="105"/>
        <v>MC</v>
      </c>
      <c r="R176" s="7" t="str">
        <f t="shared" ca="1" si="105"/>
        <v>MC</v>
      </c>
      <c r="S176" s="7" t="str">
        <f t="shared" ca="1" si="105"/>
        <v>MC</v>
      </c>
      <c r="T176" s="7" t="str">
        <f t="shared" ca="1" si="105"/>
        <v>MC</v>
      </c>
      <c r="U176" s="7" t="str">
        <f t="shared" ca="1" si="105"/>
        <v>MC</v>
      </c>
      <c r="V176" s="7" t="str">
        <f t="shared" ca="1" si="105"/>
        <v>MC</v>
      </c>
      <c r="W176" s="7" t="str">
        <f t="shared" ca="1" si="105"/>
        <v>MC</v>
      </c>
      <c r="X176" s="7">
        <f t="shared" ca="1" si="105"/>
        <v>175</v>
      </c>
      <c r="Y176" s="7" t="str">
        <f t="shared" ca="1" si="105"/>
        <v>MC</v>
      </c>
      <c r="Z176" s="7" t="str">
        <f t="shared" ca="1" si="105"/>
        <v>MC</v>
      </c>
      <c r="AA176" s="7" t="str">
        <f t="shared" ca="1" si="106"/>
        <v>MC</v>
      </c>
      <c r="AB176" s="7">
        <f t="shared" ca="1" si="106"/>
        <v>7000</v>
      </c>
      <c r="AC176" s="7" t="str">
        <f t="shared" ca="1" si="106"/>
        <v>MC</v>
      </c>
      <c r="AD176" s="7" t="str">
        <f t="shared" ca="1" si="106"/>
        <v>MC</v>
      </c>
      <c r="AE176" s="7" t="str">
        <f t="shared" ca="1" si="106"/>
        <v>MC</v>
      </c>
      <c r="AF176" s="7" t="str">
        <f t="shared" ca="1" si="106"/>
        <v>MC</v>
      </c>
      <c r="AG176" s="7" t="str">
        <f t="shared" ca="1" si="106"/>
        <v>MC</v>
      </c>
      <c r="AH176" s="7">
        <f t="shared" ca="1" si="106"/>
        <v>350</v>
      </c>
      <c r="AI176" s="7" t="str">
        <f t="shared" ca="1" si="106"/>
        <v>MC</v>
      </c>
    </row>
    <row r="177" spans="1:35" x14ac:dyDescent="0.35">
      <c r="A177" s="4" t="str">
        <f t="shared" ref="A177:B177" si="113">A176</f>
        <v>est</v>
      </c>
      <c r="B177" s="4" t="str">
        <f t="shared" si="113"/>
        <v>marche_bogande</v>
      </c>
      <c r="C177" s="10" t="str">
        <f t="shared" si="110"/>
        <v>BNA_mars24!</v>
      </c>
      <c r="D177" s="4" t="str">
        <f t="shared" si="111"/>
        <v>marche_bogandeBNA_mars24!</v>
      </c>
      <c r="E177" s="10">
        <f t="shared" si="108"/>
        <v>45352</v>
      </c>
      <c r="G177" s="7">
        <f t="shared" ref="G177:V186" ca="1" si="114">IFERROR(VLOOKUP($B177,INDIRECT($C177&amp;$A$1),MATCH(G$4,INDIRECT($C177&amp;"$B$7:$BZ$7"),0),FALSE),"")</f>
        <v>1350</v>
      </c>
      <c r="H177" s="7" t="str">
        <f t="shared" ca="1" si="114"/>
        <v>MC</v>
      </c>
      <c r="I177" s="7" t="str">
        <f t="shared" ca="1" si="114"/>
        <v>MC</v>
      </c>
      <c r="J177" s="7">
        <f t="shared" ca="1" si="114"/>
        <v>650</v>
      </c>
      <c r="K177" s="7">
        <f t="shared" ca="1" si="114"/>
        <v>325</v>
      </c>
      <c r="L177" s="7">
        <f t="shared" ca="1" si="114"/>
        <v>7750</v>
      </c>
      <c r="M177" s="7" t="str">
        <f t="shared" ca="1" si="114"/>
        <v>MC</v>
      </c>
      <c r="N177" s="7">
        <f t="shared" ca="1" si="114"/>
        <v>1400</v>
      </c>
      <c r="O177" s="7">
        <f t="shared" ca="1" si="114"/>
        <v>2600</v>
      </c>
      <c r="P177" s="7" t="str">
        <f t="shared" ca="1" si="114"/>
        <v>MC</v>
      </c>
      <c r="Q177" s="7" t="str">
        <f t="shared" ca="1" si="114"/>
        <v>MC</v>
      </c>
      <c r="R177" s="7" t="str">
        <f t="shared" ca="1" si="114"/>
        <v>MC</v>
      </c>
      <c r="S177" s="7">
        <f t="shared" ca="1" si="114"/>
        <v>27000</v>
      </c>
      <c r="T177" s="7">
        <f t="shared" ca="1" si="114"/>
        <v>27000</v>
      </c>
      <c r="U177" s="7" t="str">
        <f t="shared" ca="1" si="114"/>
        <v>MC</v>
      </c>
      <c r="V177" s="7" t="str">
        <f t="shared" ca="1" si="114"/>
        <v>MC</v>
      </c>
      <c r="W177" s="7" t="str">
        <f t="shared" ref="W177:AI186" ca="1" si="115">IFERROR(VLOOKUP($B177,INDIRECT($C177&amp;$A$1),MATCH(W$4,INDIRECT($C177&amp;"$B$7:$BZ$7"),0),FALSE),"")</f>
        <v>MC</v>
      </c>
      <c r="X177" s="7" t="str">
        <f t="shared" ca="1" si="115"/>
        <v>MC</v>
      </c>
      <c r="Y177" s="7" t="str">
        <f t="shared" ca="1" si="115"/>
        <v>MC</v>
      </c>
      <c r="Z177" s="7" t="str">
        <f t="shared" ca="1" si="115"/>
        <v>MC</v>
      </c>
      <c r="AA177" s="7" t="str">
        <f t="shared" ca="1" si="115"/>
        <v>MC</v>
      </c>
      <c r="AB177" s="7" t="str">
        <f t="shared" ca="1" si="115"/>
        <v>MC</v>
      </c>
      <c r="AC177" s="7">
        <f t="shared" ca="1" si="115"/>
        <v>6000</v>
      </c>
      <c r="AD177" s="7">
        <f t="shared" ca="1" si="115"/>
        <v>3250</v>
      </c>
      <c r="AE177" s="7" t="str">
        <f t="shared" ca="1" si="115"/>
        <v>MC</v>
      </c>
      <c r="AF177" s="7" t="str">
        <f t="shared" ca="1" si="115"/>
        <v>MC</v>
      </c>
      <c r="AG177" s="7" t="str">
        <f t="shared" ca="1" si="115"/>
        <v>MC</v>
      </c>
      <c r="AH177" s="7">
        <f t="shared" ca="1" si="115"/>
        <v>300</v>
      </c>
      <c r="AI177" s="7" t="str">
        <f t="shared" ca="1" si="115"/>
        <v>MC</v>
      </c>
    </row>
    <row r="178" spans="1:35" x14ac:dyDescent="0.35">
      <c r="A178" s="4" t="str">
        <f t="shared" ref="A178:B178" si="116">A177</f>
        <v>est</v>
      </c>
      <c r="B178" s="4" t="str">
        <f t="shared" si="116"/>
        <v>marche_bogande</v>
      </c>
      <c r="C178" s="10" t="str">
        <f t="shared" si="110"/>
        <v>BNA_avr24!</v>
      </c>
      <c r="D178" s="4" t="str">
        <f t="shared" si="111"/>
        <v>marche_bogandeBNA_avr24!</v>
      </c>
      <c r="E178" s="10">
        <f t="shared" si="108"/>
        <v>45383</v>
      </c>
      <c r="G178" s="7" t="str">
        <f t="shared" ca="1" si="114"/>
        <v/>
      </c>
      <c r="H178" s="7" t="str">
        <f t="shared" ca="1" si="114"/>
        <v/>
      </c>
      <c r="I178" s="7" t="str">
        <f t="shared" ca="1" si="114"/>
        <v/>
      </c>
      <c r="J178" s="7" t="str">
        <f t="shared" ca="1" si="114"/>
        <v/>
      </c>
      <c r="K178" s="7" t="str">
        <f t="shared" ca="1" si="114"/>
        <v/>
      </c>
      <c r="L178" s="7" t="str">
        <f t="shared" ca="1" si="114"/>
        <v/>
      </c>
      <c r="M178" s="7" t="str">
        <f t="shared" ca="1" si="114"/>
        <v/>
      </c>
      <c r="N178" s="7" t="str">
        <f t="shared" ca="1" si="114"/>
        <v/>
      </c>
      <c r="O178" s="7" t="str">
        <f t="shared" ca="1" si="114"/>
        <v/>
      </c>
      <c r="P178" s="7" t="str">
        <f t="shared" ca="1" si="114"/>
        <v/>
      </c>
      <c r="Q178" s="7" t="str">
        <f t="shared" ca="1" si="114"/>
        <v/>
      </c>
      <c r="R178" s="7" t="str">
        <f t="shared" ca="1" si="114"/>
        <v/>
      </c>
      <c r="S178" s="7" t="str">
        <f t="shared" ca="1" si="114"/>
        <v/>
      </c>
      <c r="T178" s="7" t="str">
        <f t="shared" ca="1" si="114"/>
        <v/>
      </c>
      <c r="U178" s="7" t="str">
        <f t="shared" ca="1" si="114"/>
        <v/>
      </c>
      <c r="V178" s="7" t="str">
        <f t="shared" ca="1" si="114"/>
        <v/>
      </c>
      <c r="W178" s="7" t="str">
        <f t="shared" ca="1" si="115"/>
        <v/>
      </c>
      <c r="X178" s="7" t="str">
        <f t="shared" ca="1" si="115"/>
        <v/>
      </c>
      <c r="Y178" s="7" t="str">
        <f t="shared" ca="1" si="115"/>
        <v/>
      </c>
      <c r="Z178" s="7" t="str">
        <f t="shared" ca="1" si="115"/>
        <v/>
      </c>
      <c r="AA178" s="7" t="str">
        <f t="shared" ca="1" si="115"/>
        <v/>
      </c>
      <c r="AB178" s="7" t="str">
        <f t="shared" ca="1" si="115"/>
        <v/>
      </c>
      <c r="AC178" s="7" t="str">
        <f t="shared" ca="1" si="115"/>
        <v/>
      </c>
      <c r="AD178" s="7" t="str">
        <f t="shared" ca="1" si="115"/>
        <v/>
      </c>
      <c r="AE178" s="7" t="str">
        <f t="shared" ca="1" si="115"/>
        <v/>
      </c>
      <c r="AF178" s="7" t="str">
        <f t="shared" ca="1" si="115"/>
        <v/>
      </c>
      <c r="AG178" s="7" t="str">
        <f t="shared" ca="1" si="115"/>
        <v/>
      </c>
      <c r="AH178" s="7" t="str">
        <f t="shared" ca="1" si="115"/>
        <v/>
      </c>
      <c r="AI178" s="7" t="str">
        <f t="shared" ca="1" si="115"/>
        <v/>
      </c>
    </row>
    <row r="179" spans="1:35" x14ac:dyDescent="0.35">
      <c r="A179" s="4" t="str">
        <f t="shared" ref="A179:B179" si="117">A178</f>
        <v>est</v>
      </c>
      <c r="B179" s="4" t="str">
        <f t="shared" si="117"/>
        <v>marche_bogande</v>
      </c>
      <c r="C179" s="10" t="str">
        <f t="shared" si="110"/>
        <v>BNA_mai24!</v>
      </c>
      <c r="D179" s="4" t="str">
        <f t="shared" si="111"/>
        <v>marche_bogandeBNA_mai24!</v>
      </c>
      <c r="E179" s="10">
        <f t="shared" si="108"/>
        <v>45413</v>
      </c>
      <c r="G179" s="7" t="str">
        <f t="shared" ca="1" si="114"/>
        <v/>
      </c>
      <c r="H179" s="7" t="str">
        <f t="shared" ca="1" si="114"/>
        <v/>
      </c>
      <c r="I179" s="7" t="str">
        <f t="shared" ca="1" si="114"/>
        <v/>
      </c>
      <c r="J179" s="7" t="str">
        <f t="shared" ca="1" si="114"/>
        <v/>
      </c>
      <c r="K179" s="7" t="str">
        <f t="shared" ca="1" si="114"/>
        <v/>
      </c>
      <c r="L179" s="7" t="str">
        <f t="shared" ca="1" si="114"/>
        <v/>
      </c>
      <c r="M179" s="7" t="str">
        <f t="shared" ca="1" si="114"/>
        <v/>
      </c>
      <c r="N179" s="7" t="str">
        <f t="shared" ca="1" si="114"/>
        <v/>
      </c>
      <c r="O179" s="7" t="str">
        <f t="shared" ca="1" si="114"/>
        <v/>
      </c>
      <c r="P179" s="7" t="str">
        <f t="shared" ca="1" si="114"/>
        <v/>
      </c>
      <c r="Q179" s="7" t="str">
        <f t="shared" ca="1" si="114"/>
        <v/>
      </c>
      <c r="R179" s="7" t="str">
        <f t="shared" ca="1" si="114"/>
        <v/>
      </c>
      <c r="S179" s="7" t="str">
        <f t="shared" ca="1" si="114"/>
        <v/>
      </c>
      <c r="T179" s="7" t="str">
        <f t="shared" ca="1" si="114"/>
        <v/>
      </c>
      <c r="U179" s="7" t="str">
        <f t="shared" ca="1" si="114"/>
        <v/>
      </c>
      <c r="V179" s="7" t="str">
        <f t="shared" ca="1" si="114"/>
        <v/>
      </c>
      <c r="W179" s="7" t="str">
        <f t="shared" ca="1" si="115"/>
        <v/>
      </c>
      <c r="X179" s="7" t="str">
        <f t="shared" ca="1" si="115"/>
        <v/>
      </c>
      <c r="Y179" s="7" t="str">
        <f t="shared" ca="1" si="115"/>
        <v/>
      </c>
      <c r="Z179" s="7" t="str">
        <f t="shared" ca="1" si="115"/>
        <v/>
      </c>
      <c r="AA179" s="7" t="str">
        <f t="shared" ca="1" si="115"/>
        <v/>
      </c>
      <c r="AB179" s="7" t="str">
        <f t="shared" ca="1" si="115"/>
        <v/>
      </c>
      <c r="AC179" s="7" t="str">
        <f t="shared" ca="1" si="115"/>
        <v/>
      </c>
      <c r="AD179" s="7" t="str">
        <f t="shared" ca="1" si="115"/>
        <v/>
      </c>
      <c r="AE179" s="7" t="str">
        <f t="shared" ca="1" si="115"/>
        <v/>
      </c>
      <c r="AF179" s="7" t="str">
        <f t="shared" ca="1" si="115"/>
        <v/>
      </c>
      <c r="AG179" s="7" t="str">
        <f t="shared" ca="1" si="115"/>
        <v/>
      </c>
      <c r="AH179" s="7" t="str">
        <f t="shared" ca="1" si="115"/>
        <v/>
      </c>
      <c r="AI179" s="7" t="str">
        <f t="shared" ca="1" si="115"/>
        <v/>
      </c>
    </row>
    <row r="180" spans="1:35" x14ac:dyDescent="0.35">
      <c r="A180" s="4" t="str">
        <f t="shared" ref="A180:B180" si="118">A179</f>
        <v>est</v>
      </c>
      <c r="B180" s="4" t="str">
        <f t="shared" si="118"/>
        <v>marche_bogande</v>
      </c>
      <c r="C180" s="10" t="str">
        <f t="shared" si="110"/>
        <v>BNA_juin24!</v>
      </c>
      <c r="D180" s="4" t="str">
        <f t="shared" si="111"/>
        <v>marche_bogandeBNA_juin24!</v>
      </c>
      <c r="E180" s="10">
        <f t="shared" si="108"/>
        <v>45444</v>
      </c>
      <c r="G180" s="7" t="str">
        <f t="shared" ca="1" si="114"/>
        <v/>
      </c>
      <c r="H180" s="7" t="str">
        <f t="shared" ca="1" si="114"/>
        <v/>
      </c>
      <c r="I180" s="7" t="str">
        <f t="shared" ca="1" si="114"/>
        <v/>
      </c>
      <c r="J180" s="7" t="str">
        <f t="shared" ca="1" si="114"/>
        <v/>
      </c>
      <c r="K180" s="7" t="str">
        <f t="shared" ca="1" si="114"/>
        <v/>
      </c>
      <c r="L180" s="7" t="str">
        <f t="shared" ca="1" si="114"/>
        <v/>
      </c>
      <c r="M180" s="7" t="str">
        <f t="shared" ca="1" si="114"/>
        <v/>
      </c>
      <c r="N180" s="7" t="str">
        <f t="shared" ca="1" si="114"/>
        <v/>
      </c>
      <c r="O180" s="7" t="str">
        <f t="shared" ca="1" si="114"/>
        <v/>
      </c>
      <c r="P180" s="7" t="str">
        <f t="shared" ca="1" si="114"/>
        <v/>
      </c>
      <c r="Q180" s="7" t="str">
        <f t="shared" ca="1" si="114"/>
        <v/>
      </c>
      <c r="R180" s="7" t="str">
        <f t="shared" ca="1" si="114"/>
        <v/>
      </c>
      <c r="S180" s="7" t="str">
        <f t="shared" ca="1" si="114"/>
        <v/>
      </c>
      <c r="T180" s="7" t="str">
        <f t="shared" ca="1" si="114"/>
        <v/>
      </c>
      <c r="U180" s="7" t="str">
        <f t="shared" ca="1" si="114"/>
        <v/>
      </c>
      <c r="V180" s="7" t="str">
        <f t="shared" ca="1" si="114"/>
        <v/>
      </c>
      <c r="W180" s="7" t="str">
        <f t="shared" ca="1" si="115"/>
        <v/>
      </c>
      <c r="X180" s="7" t="str">
        <f t="shared" ca="1" si="115"/>
        <v/>
      </c>
      <c r="Y180" s="7" t="str">
        <f t="shared" ca="1" si="115"/>
        <v/>
      </c>
      <c r="Z180" s="7" t="str">
        <f t="shared" ca="1" si="115"/>
        <v/>
      </c>
      <c r="AA180" s="7" t="str">
        <f t="shared" ca="1" si="115"/>
        <v/>
      </c>
      <c r="AB180" s="7" t="str">
        <f t="shared" ca="1" si="115"/>
        <v/>
      </c>
      <c r="AC180" s="7" t="str">
        <f t="shared" ca="1" si="115"/>
        <v/>
      </c>
      <c r="AD180" s="7" t="str">
        <f t="shared" ca="1" si="115"/>
        <v/>
      </c>
      <c r="AE180" s="7" t="str">
        <f t="shared" ca="1" si="115"/>
        <v/>
      </c>
      <c r="AF180" s="7" t="str">
        <f t="shared" ca="1" si="115"/>
        <v/>
      </c>
      <c r="AG180" s="7" t="str">
        <f t="shared" ca="1" si="115"/>
        <v/>
      </c>
      <c r="AH180" s="7" t="str">
        <f t="shared" ca="1" si="115"/>
        <v/>
      </c>
      <c r="AI180" s="7" t="str">
        <f t="shared" ca="1" si="115"/>
        <v/>
      </c>
    </row>
    <row r="181" spans="1:35" x14ac:dyDescent="0.35">
      <c r="A181" s="4" t="str">
        <f t="shared" ref="A181:B181" si="119">A180</f>
        <v>est</v>
      </c>
      <c r="B181" s="4" t="str">
        <f t="shared" si="119"/>
        <v>marche_bogande</v>
      </c>
      <c r="C181" s="10" t="str">
        <f t="shared" si="110"/>
        <v>BNA_juil24!</v>
      </c>
      <c r="D181" s="4" t="str">
        <f t="shared" si="111"/>
        <v>marche_bogandeBNA_juil24!</v>
      </c>
      <c r="E181" s="10">
        <f t="shared" si="108"/>
        <v>45474</v>
      </c>
      <c r="G181" s="7" t="str">
        <f t="shared" ca="1" si="114"/>
        <v/>
      </c>
      <c r="H181" s="7" t="str">
        <f t="shared" ca="1" si="114"/>
        <v/>
      </c>
      <c r="I181" s="7" t="str">
        <f t="shared" ca="1" si="114"/>
        <v/>
      </c>
      <c r="J181" s="7" t="str">
        <f t="shared" ca="1" si="114"/>
        <v/>
      </c>
      <c r="K181" s="7" t="str">
        <f t="shared" ca="1" si="114"/>
        <v/>
      </c>
      <c r="L181" s="7" t="str">
        <f t="shared" ca="1" si="114"/>
        <v/>
      </c>
      <c r="M181" s="7" t="str">
        <f t="shared" ca="1" si="114"/>
        <v/>
      </c>
      <c r="N181" s="7" t="str">
        <f t="shared" ca="1" si="114"/>
        <v/>
      </c>
      <c r="O181" s="7" t="str">
        <f t="shared" ca="1" si="114"/>
        <v/>
      </c>
      <c r="P181" s="7" t="str">
        <f t="shared" ca="1" si="114"/>
        <v/>
      </c>
      <c r="Q181" s="7" t="str">
        <f t="shared" ca="1" si="114"/>
        <v/>
      </c>
      <c r="R181" s="7" t="str">
        <f t="shared" ca="1" si="114"/>
        <v/>
      </c>
      <c r="S181" s="7" t="str">
        <f t="shared" ca="1" si="114"/>
        <v/>
      </c>
      <c r="T181" s="7" t="str">
        <f t="shared" ca="1" si="114"/>
        <v/>
      </c>
      <c r="U181" s="7" t="str">
        <f t="shared" ca="1" si="114"/>
        <v/>
      </c>
      <c r="V181" s="7" t="str">
        <f t="shared" ca="1" si="114"/>
        <v/>
      </c>
      <c r="W181" s="7" t="str">
        <f t="shared" ca="1" si="115"/>
        <v/>
      </c>
      <c r="X181" s="7" t="str">
        <f t="shared" ca="1" si="115"/>
        <v/>
      </c>
      <c r="Y181" s="7" t="str">
        <f t="shared" ca="1" si="115"/>
        <v/>
      </c>
      <c r="Z181" s="7" t="str">
        <f t="shared" ca="1" si="115"/>
        <v/>
      </c>
      <c r="AA181" s="7" t="str">
        <f t="shared" ca="1" si="115"/>
        <v/>
      </c>
      <c r="AB181" s="7" t="str">
        <f t="shared" ca="1" si="115"/>
        <v/>
      </c>
      <c r="AC181" s="7" t="str">
        <f t="shared" ca="1" si="115"/>
        <v/>
      </c>
      <c r="AD181" s="7" t="str">
        <f t="shared" ca="1" si="115"/>
        <v/>
      </c>
      <c r="AE181" s="7" t="str">
        <f t="shared" ca="1" si="115"/>
        <v/>
      </c>
      <c r="AF181" s="7" t="str">
        <f t="shared" ca="1" si="115"/>
        <v/>
      </c>
      <c r="AG181" s="7" t="str">
        <f t="shared" ca="1" si="115"/>
        <v/>
      </c>
      <c r="AH181" s="7" t="str">
        <f t="shared" ca="1" si="115"/>
        <v/>
      </c>
      <c r="AI181" s="7" t="str">
        <f t="shared" ca="1" si="115"/>
        <v/>
      </c>
    </row>
    <row r="182" spans="1:35" x14ac:dyDescent="0.35">
      <c r="A182" s="4" t="str">
        <f t="shared" ref="A182:B182" si="120">A181</f>
        <v>est</v>
      </c>
      <c r="B182" s="4" t="str">
        <f t="shared" si="120"/>
        <v>marche_bogande</v>
      </c>
      <c r="C182" s="10" t="str">
        <f t="shared" si="110"/>
        <v>BNA_aout24!</v>
      </c>
      <c r="D182" s="4" t="str">
        <f t="shared" si="111"/>
        <v>marche_bogandeBNA_aout24!</v>
      </c>
      <c r="E182" s="10">
        <f t="shared" si="108"/>
        <v>45505</v>
      </c>
      <c r="G182" s="7" t="str">
        <f t="shared" ca="1" si="114"/>
        <v/>
      </c>
      <c r="H182" s="7" t="str">
        <f t="shared" ca="1" si="114"/>
        <v/>
      </c>
      <c r="I182" s="7" t="str">
        <f t="shared" ca="1" si="114"/>
        <v/>
      </c>
      <c r="J182" s="7" t="str">
        <f t="shared" ca="1" si="114"/>
        <v/>
      </c>
      <c r="K182" s="7" t="str">
        <f t="shared" ca="1" si="114"/>
        <v/>
      </c>
      <c r="L182" s="7" t="str">
        <f t="shared" ca="1" si="114"/>
        <v/>
      </c>
      <c r="M182" s="7" t="str">
        <f t="shared" ca="1" si="114"/>
        <v/>
      </c>
      <c r="N182" s="7" t="str">
        <f t="shared" ca="1" si="114"/>
        <v/>
      </c>
      <c r="O182" s="7" t="str">
        <f t="shared" ca="1" si="114"/>
        <v/>
      </c>
      <c r="P182" s="7" t="str">
        <f t="shared" ca="1" si="114"/>
        <v/>
      </c>
      <c r="Q182" s="7" t="str">
        <f t="shared" ca="1" si="114"/>
        <v/>
      </c>
      <c r="R182" s="7" t="str">
        <f t="shared" ca="1" si="114"/>
        <v/>
      </c>
      <c r="S182" s="7" t="str">
        <f t="shared" ca="1" si="114"/>
        <v/>
      </c>
      <c r="T182" s="7" t="str">
        <f t="shared" ca="1" si="114"/>
        <v/>
      </c>
      <c r="U182" s="7" t="str">
        <f t="shared" ca="1" si="114"/>
        <v/>
      </c>
      <c r="V182" s="7" t="str">
        <f t="shared" ca="1" si="114"/>
        <v/>
      </c>
      <c r="W182" s="7" t="str">
        <f t="shared" ca="1" si="115"/>
        <v/>
      </c>
      <c r="X182" s="7" t="str">
        <f t="shared" ca="1" si="115"/>
        <v/>
      </c>
      <c r="Y182" s="7" t="str">
        <f t="shared" ca="1" si="115"/>
        <v/>
      </c>
      <c r="Z182" s="7" t="str">
        <f t="shared" ca="1" si="115"/>
        <v/>
      </c>
      <c r="AA182" s="7" t="str">
        <f t="shared" ca="1" si="115"/>
        <v/>
      </c>
      <c r="AB182" s="7" t="str">
        <f t="shared" ca="1" si="115"/>
        <v/>
      </c>
      <c r="AC182" s="7" t="str">
        <f t="shared" ca="1" si="115"/>
        <v/>
      </c>
      <c r="AD182" s="7" t="str">
        <f t="shared" ca="1" si="115"/>
        <v/>
      </c>
      <c r="AE182" s="7" t="str">
        <f t="shared" ca="1" si="115"/>
        <v/>
      </c>
      <c r="AF182" s="7" t="str">
        <f t="shared" ca="1" si="115"/>
        <v/>
      </c>
      <c r="AG182" s="7" t="str">
        <f t="shared" ca="1" si="115"/>
        <v/>
      </c>
      <c r="AH182" s="7" t="str">
        <f t="shared" ca="1" si="115"/>
        <v/>
      </c>
      <c r="AI182" s="7" t="str">
        <f t="shared" ca="1" si="115"/>
        <v/>
      </c>
    </row>
    <row r="183" spans="1:35" x14ac:dyDescent="0.35">
      <c r="A183" s="4" t="str">
        <f t="shared" ref="A183:B183" si="121">A182</f>
        <v>est</v>
      </c>
      <c r="B183" s="4" t="str">
        <f t="shared" si="121"/>
        <v>marche_bogande</v>
      </c>
      <c r="C183" s="10" t="str">
        <f t="shared" si="110"/>
        <v>BNA_sept24!</v>
      </c>
      <c r="D183" s="4" t="str">
        <f t="shared" si="111"/>
        <v>marche_bogandeBNA_sept24!</v>
      </c>
      <c r="E183" s="10">
        <f t="shared" si="108"/>
        <v>45536</v>
      </c>
      <c r="G183" s="7" t="str">
        <f t="shared" ca="1" si="114"/>
        <v/>
      </c>
      <c r="H183" s="7" t="str">
        <f t="shared" ca="1" si="114"/>
        <v/>
      </c>
      <c r="I183" s="7" t="str">
        <f t="shared" ca="1" si="114"/>
        <v/>
      </c>
      <c r="J183" s="7" t="str">
        <f t="shared" ca="1" si="114"/>
        <v/>
      </c>
      <c r="K183" s="7" t="str">
        <f t="shared" ca="1" si="114"/>
        <v/>
      </c>
      <c r="L183" s="7" t="str">
        <f t="shared" ca="1" si="114"/>
        <v/>
      </c>
      <c r="M183" s="7" t="str">
        <f t="shared" ca="1" si="114"/>
        <v/>
      </c>
      <c r="N183" s="7" t="str">
        <f t="shared" ca="1" si="114"/>
        <v/>
      </c>
      <c r="O183" s="7" t="str">
        <f t="shared" ca="1" si="114"/>
        <v/>
      </c>
      <c r="P183" s="7" t="str">
        <f t="shared" ca="1" si="114"/>
        <v/>
      </c>
      <c r="Q183" s="7" t="str">
        <f t="shared" ca="1" si="114"/>
        <v/>
      </c>
      <c r="R183" s="7" t="str">
        <f t="shared" ca="1" si="114"/>
        <v/>
      </c>
      <c r="S183" s="7" t="str">
        <f t="shared" ca="1" si="114"/>
        <v/>
      </c>
      <c r="T183" s="7" t="str">
        <f t="shared" ca="1" si="114"/>
        <v/>
      </c>
      <c r="U183" s="7" t="str">
        <f t="shared" ca="1" si="114"/>
        <v/>
      </c>
      <c r="V183" s="7" t="str">
        <f t="shared" ca="1" si="114"/>
        <v/>
      </c>
      <c r="W183" s="7" t="str">
        <f t="shared" ca="1" si="115"/>
        <v/>
      </c>
      <c r="X183" s="7" t="str">
        <f t="shared" ca="1" si="115"/>
        <v/>
      </c>
      <c r="Y183" s="7" t="str">
        <f t="shared" ca="1" si="115"/>
        <v/>
      </c>
      <c r="Z183" s="7" t="str">
        <f t="shared" ca="1" si="115"/>
        <v/>
      </c>
      <c r="AA183" s="7" t="str">
        <f t="shared" ca="1" si="115"/>
        <v/>
      </c>
      <c r="AB183" s="7" t="str">
        <f t="shared" ca="1" si="115"/>
        <v/>
      </c>
      <c r="AC183" s="7" t="str">
        <f t="shared" ca="1" si="115"/>
        <v/>
      </c>
      <c r="AD183" s="7" t="str">
        <f t="shared" ca="1" si="115"/>
        <v/>
      </c>
      <c r="AE183" s="7" t="str">
        <f t="shared" ca="1" si="115"/>
        <v/>
      </c>
      <c r="AF183" s="7" t="str">
        <f t="shared" ca="1" si="115"/>
        <v/>
      </c>
      <c r="AG183" s="7" t="str">
        <f t="shared" ca="1" si="115"/>
        <v/>
      </c>
      <c r="AH183" s="7" t="str">
        <f t="shared" ca="1" si="115"/>
        <v/>
      </c>
      <c r="AI183" s="7" t="str">
        <f t="shared" ca="1" si="115"/>
        <v/>
      </c>
    </row>
    <row r="184" spans="1:35" x14ac:dyDescent="0.35">
      <c r="A184" s="4" t="str">
        <f t="shared" ref="A184:B184" si="122">A183</f>
        <v>est</v>
      </c>
      <c r="B184" s="4" t="str">
        <f t="shared" si="122"/>
        <v>marche_bogande</v>
      </c>
      <c r="C184" s="10" t="str">
        <f t="shared" si="110"/>
        <v>BNA_oct24!</v>
      </c>
      <c r="D184" s="4" t="str">
        <f t="shared" si="111"/>
        <v>marche_bogandeBNA_oct24!</v>
      </c>
      <c r="E184" s="10">
        <f t="shared" si="108"/>
        <v>45566</v>
      </c>
      <c r="G184" s="7" t="str">
        <f t="shared" ca="1" si="114"/>
        <v/>
      </c>
      <c r="H184" s="7" t="str">
        <f t="shared" ca="1" si="114"/>
        <v/>
      </c>
      <c r="I184" s="7" t="str">
        <f t="shared" ca="1" si="114"/>
        <v/>
      </c>
      <c r="J184" s="7" t="str">
        <f t="shared" ca="1" si="114"/>
        <v/>
      </c>
      <c r="K184" s="7" t="str">
        <f t="shared" ca="1" si="114"/>
        <v/>
      </c>
      <c r="L184" s="7" t="str">
        <f t="shared" ca="1" si="114"/>
        <v/>
      </c>
      <c r="M184" s="7" t="str">
        <f t="shared" ca="1" si="114"/>
        <v/>
      </c>
      <c r="N184" s="7" t="str">
        <f t="shared" ca="1" si="114"/>
        <v/>
      </c>
      <c r="O184" s="7" t="str">
        <f t="shared" ca="1" si="114"/>
        <v/>
      </c>
      <c r="P184" s="7" t="str">
        <f t="shared" ca="1" si="114"/>
        <v/>
      </c>
      <c r="Q184" s="7" t="str">
        <f t="shared" ca="1" si="114"/>
        <v/>
      </c>
      <c r="R184" s="7" t="str">
        <f t="shared" ca="1" si="114"/>
        <v/>
      </c>
      <c r="S184" s="7" t="str">
        <f t="shared" ca="1" si="114"/>
        <v/>
      </c>
      <c r="T184" s="7" t="str">
        <f t="shared" ca="1" si="114"/>
        <v/>
      </c>
      <c r="U184" s="7" t="str">
        <f t="shared" ca="1" si="114"/>
        <v/>
      </c>
      <c r="V184" s="7" t="str">
        <f t="shared" ca="1" si="114"/>
        <v/>
      </c>
      <c r="W184" s="7" t="str">
        <f t="shared" ca="1" si="115"/>
        <v/>
      </c>
      <c r="X184" s="7" t="str">
        <f t="shared" ca="1" si="115"/>
        <v/>
      </c>
      <c r="Y184" s="7" t="str">
        <f t="shared" ca="1" si="115"/>
        <v/>
      </c>
      <c r="Z184" s="7" t="str">
        <f t="shared" ca="1" si="115"/>
        <v/>
      </c>
      <c r="AA184" s="7" t="str">
        <f t="shared" ca="1" si="115"/>
        <v/>
      </c>
      <c r="AB184" s="7" t="str">
        <f t="shared" ca="1" si="115"/>
        <v/>
      </c>
      <c r="AC184" s="7" t="str">
        <f t="shared" ca="1" si="115"/>
        <v/>
      </c>
      <c r="AD184" s="7" t="str">
        <f t="shared" ca="1" si="115"/>
        <v/>
      </c>
      <c r="AE184" s="7" t="str">
        <f t="shared" ca="1" si="115"/>
        <v/>
      </c>
      <c r="AF184" s="7" t="str">
        <f t="shared" ca="1" si="115"/>
        <v/>
      </c>
      <c r="AG184" s="7" t="str">
        <f t="shared" ca="1" si="115"/>
        <v/>
      </c>
      <c r="AH184" s="7" t="str">
        <f t="shared" ca="1" si="115"/>
        <v/>
      </c>
      <c r="AI184" s="7" t="str">
        <f t="shared" ca="1" si="115"/>
        <v/>
      </c>
    </row>
    <row r="185" spans="1:35" x14ac:dyDescent="0.35">
      <c r="A185" s="4" t="str">
        <f t="shared" ref="A185:B185" si="123">A184</f>
        <v>est</v>
      </c>
      <c r="B185" s="4" t="str">
        <f t="shared" si="123"/>
        <v>marche_bogande</v>
      </c>
      <c r="C185" s="10" t="str">
        <f t="shared" si="110"/>
        <v>BNA_nov24!</v>
      </c>
      <c r="D185" s="4" t="str">
        <f t="shared" si="111"/>
        <v>marche_bogandeBNA_nov24!</v>
      </c>
      <c r="E185" s="10">
        <f t="shared" si="108"/>
        <v>45597</v>
      </c>
      <c r="G185" s="7" t="str">
        <f t="shared" ca="1" si="114"/>
        <v/>
      </c>
      <c r="H185" s="7" t="str">
        <f t="shared" ca="1" si="114"/>
        <v/>
      </c>
      <c r="I185" s="7" t="str">
        <f t="shared" ca="1" si="114"/>
        <v/>
      </c>
      <c r="J185" s="7" t="str">
        <f t="shared" ca="1" si="114"/>
        <v/>
      </c>
      <c r="K185" s="7" t="str">
        <f t="shared" ca="1" si="114"/>
        <v/>
      </c>
      <c r="L185" s="7" t="str">
        <f t="shared" ca="1" si="114"/>
        <v/>
      </c>
      <c r="M185" s="7" t="str">
        <f t="shared" ca="1" si="114"/>
        <v/>
      </c>
      <c r="N185" s="7" t="str">
        <f t="shared" ca="1" si="114"/>
        <v/>
      </c>
      <c r="O185" s="7" t="str">
        <f t="shared" ca="1" si="114"/>
        <v/>
      </c>
      <c r="P185" s="7" t="str">
        <f t="shared" ca="1" si="114"/>
        <v/>
      </c>
      <c r="Q185" s="7" t="str">
        <f t="shared" ca="1" si="114"/>
        <v/>
      </c>
      <c r="R185" s="7" t="str">
        <f t="shared" ca="1" si="114"/>
        <v/>
      </c>
      <c r="S185" s="7" t="str">
        <f t="shared" ca="1" si="114"/>
        <v/>
      </c>
      <c r="T185" s="7" t="str">
        <f t="shared" ca="1" si="114"/>
        <v/>
      </c>
      <c r="U185" s="7" t="str">
        <f t="shared" ca="1" si="114"/>
        <v/>
      </c>
      <c r="V185" s="7" t="str">
        <f t="shared" ca="1" si="114"/>
        <v/>
      </c>
      <c r="W185" s="7" t="str">
        <f t="shared" ca="1" si="115"/>
        <v/>
      </c>
      <c r="X185" s="7" t="str">
        <f t="shared" ca="1" si="115"/>
        <v/>
      </c>
      <c r="Y185" s="7" t="str">
        <f t="shared" ca="1" si="115"/>
        <v/>
      </c>
      <c r="Z185" s="7" t="str">
        <f t="shared" ca="1" si="115"/>
        <v/>
      </c>
      <c r="AA185" s="7" t="str">
        <f t="shared" ca="1" si="115"/>
        <v/>
      </c>
      <c r="AB185" s="7" t="str">
        <f t="shared" ca="1" si="115"/>
        <v/>
      </c>
      <c r="AC185" s="7" t="str">
        <f t="shared" ca="1" si="115"/>
        <v/>
      </c>
      <c r="AD185" s="7" t="str">
        <f t="shared" ca="1" si="115"/>
        <v/>
      </c>
      <c r="AE185" s="7" t="str">
        <f t="shared" ca="1" si="115"/>
        <v/>
      </c>
      <c r="AF185" s="7" t="str">
        <f t="shared" ca="1" si="115"/>
        <v/>
      </c>
      <c r="AG185" s="7" t="str">
        <f t="shared" ca="1" si="115"/>
        <v/>
      </c>
      <c r="AH185" s="7" t="str">
        <f t="shared" ca="1" si="115"/>
        <v/>
      </c>
      <c r="AI185" s="7" t="str">
        <f t="shared" ca="1" si="115"/>
        <v/>
      </c>
    </row>
    <row r="186" spans="1:35" x14ac:dyDescent="0.35">
      <c r="A186" s="4" t="str">
        <f t="shared" ref="A186:B186" si="124">A185</f>
        <v>est</v>
      </c>
      <c r="B186" s="4" t="str">
        <f t="shared" si="124"/>
        <v>marche_bogande</v>
      </c>
      <c r="C186" s="10" t="str">
        <f t="shared" si="110"/>
        <v>BNA_déc24!</v>
      </c>
      <c r="D186" s="4" t="str">
        <f t="shared" si="111"/>
        <v>marche_bogandeBNA_déc24!</v>
      </c>
      <c r="E186" s="10">
        <f t="shared" si="108"/>
        <v>45627</v>
      </c>
      <c r="G186" s="7" t="str">
        <f t="shared" ca="1" si="114"/>
        <v/>
      </c>
      <c r="H186" s="7" t="str">
        <f t="shared" ca="1" si="114"/>
        <v/>
      </c>
      <c r="I186" s="7" t="str">
        <f t="shared" ca="1" si="114"/>
        <v/>
      </c>
      <c r="J186" s="7" t="str">
        <f t="shared" ca="1" si="114"/>
        <v/>
      </c>
      <c r="K186" s="7" t="str">
        <f t="shared" ca="1" si="114"/>
        <v/>
      </c>
      <c r="L186" s="7" t="str">
        <f t="shared" ca="1" si="114"/>
        <v/>
      </c>
      <c r="M186" s="7" t="str">
        <f t="shared" ca="1" si="114"/>
        <v/>
      </c>
      <c r="N186" s="7" t="str">
        <f t="shared" ca="1" si="114"/>
        <v/>
      </c>
      <c r="O186" s="7" t="str">
        <f t="shared" ca="1" si="114"/>
        <v/>
      </c>
      <c r="P186" s="7" t="str">
        <f t="shared" ca="1" si="114"/>
        <v/>
      </c>
      <c r="Q186" s="7" t="str">
        <f t="shared" ca="1" si="114"/>
        <v/>
      </c>
      <c r="R186" s="7" t="str">
        <f t="shared" ca="1" si="114"/>
        <v/>
      </c>
      <c r="S186" s="7" t="str">
        <f t="shared" ca="1" si="114"/>
        <v/>
      </c>
      <c r="T186" s="7" t="str">
        <f t="shared" ca="1" si="114"/>
        <v/>
      </c>
      <c r="U186" s="7" t="str">
        <f t="shared" ca="1" si="114"/>
        <v/>
      </c>
      <c r="V186" s="7" t="str">
        <f t="shared" ca="1" si="114"/>
        <v/>
      </c>
      <c r="W186" s="7" t="str">
        <f t="shared" ca="1" si="115"/>
        <v/>
      </c>
      <c r="X186" s="7" t="str">
        <f t="shared" ca="1" si="115"/>
        <v/>
      </c>
      <c r="Y186" s="7" t="str">
        <f t="shared" ca="1" si="115"/>
        <v/>
      </c>
      <c r="Z186" s="7" t="str">
        <f t="shared" ca="1" si="115"/>
        <v/>
      </c>
      <c r="AA186" s="7" t="str">
        <f t="shared" ca="1" si="115"/>
        <v/>
      </c>
      <c r="AB186" s="7" t="str">
        <f t="shared" ca="1" si="115"/>
        <v/>
      </c>
      <c r="AC186" s="7" t="str">
        <f t="shared" ca="1" si="115"/>
        <v/>
      </c>
      <c r="AD186" s="7" t="str">
        <f t="shared" ca="1" si="115"/>
        <v/>
      </c>
      <c r="AE186" s="7" t="str">
        <f t="shared" ca="1" si="115"/>
        <v/>
      </c>
      <c r="AF186" s="7" t="str">
        <f t="shared" ca="1" si="115"/>
        <v/>
      </c>
      <c r="AG186" s="7" t="str">
        <f t="shared" ca="1" si="115"/>
        <v/>
      </c>
      <c r="AH186" s="7" t="str">
        <f t="shared" ca="1" si="115"/>
        <v/>
      </c>
      <c r="AI186" s="7" t="str">
        <f t="shared" ca="1" si="115"/>
        <v/>
      </c>
    </row>
    <row r="187" spans="1:35" x14ac:dyDescent="0.35">
      <c r="C187" s="10"/>
      <c r="E187" s="10"/>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row>
    <row r="188" spans="1:35" x14ac:dyDescent="0.35">
      <c r="C188" s="10"/>
      <c r="E188" s="10"/>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row>
    <row r="189" spans="1:35" x14ac:dyDescent="0.35">
      <c r="C189" s="10"/>
      <c r="E189" s="10"/>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row>
    <row r="190" spans="1:35" x14ac:dyDescent="0.35">
      <c r="C190" s="10"/>
      <c r="D190" s="4" t="str">
        <f t="shared" si="3"/>
        <v/>
      </c>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row>
    <row r="191" spans="1:35" x14ac:dyDescent="0.35">
      <c r="D191" s="4" t="str">
        <f t="shared" si="3"/>
        <v/>
      </c>
      <c r="E191" s="4" t="s">
        <v>83</v>
      </c>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row>
    <row r="192" spans="1:35" x14ac:dyDescent="0.35">
      <c r="A192" s="4" t="s">
        <v>81</v>
      </c>
      <c r="B192" s="4" t="s">
        <v>84</v>
      </c>
      <c r="C192" s="10" t="str">
        <f t="shared" ref="C192:C205" si="125">C161</f>
        <v>BNA_nov22!</v>
      </c>
      <c r="D192" s="4" t="str">
        <f t="shared" si="3"/>
        <v>marche_diaboBNA_nov22!</v>
      </c>
      <c r="E192" s="10">
        <f t="shared" ref="E192:E199" si="126">E161</f>
        <v>44866</v>
      </c>
      <c r="G192" s="7" t="str">
        <f t="shared" ref="G192:P207" ca="1" si="127">IFERROR(VLOOKUP($B192,INDIRECT($C192&amp;$A$1),MATCH(G$4,INDIRECT($C192&amp;"$B$7:$BZ$7"),0),FALSE),"")</f>
        <v>-</v>
      </c>
      <c r="H192" s="7" t="str">
        <f t="shared" ca="1" si="127"/>
        <v>-</v>
      </c>
      <c r="I192" s="7" t="str">
        <f t="shared" ca="1" si="127"/>
        <v>-</v>
      </c>
      <c r="J192" s="7" t="str">
        <f t="shared" ca="1" si="127"/>
        <v>-</v>
      </c>
      <c r="K192" s="7" t="str">
        <f t="shared" ca="1" si="127"/>
        <v>-</v>
      </c>
      <c r="L192" s="7" t="str">
        <f t="shared" ca="1" si="127"/>
        <v>-</v>
      </c>
      <c r="M192" s="7" t="str">
        <f t="shared" ca="1" si="127"/>
        <v>-</v>
      </c>
      <c r="N192" s="7" t="str">
        <f t="shared" ca="1" si="127"/>
        <v>-</v>
      </c>
      <c r="O192" s="7" t="str">
        <f t="shared" ca="1" si="127"/>
        <v>-</v>
      </c>
      <c r="P192" s="7" t="str">
        <f t="shared" ca="1" si="127"/>
        <v>-</v>
      </c>
      <c r="Q192" s="7" t="str">
        <f t="shared" ref="Q192:Z207" ca="1" si="128">IFERROR(VLOOKUP($B192,INDIRECT($C192&amp;$A$1),MATCH(Q$4,INDIRECT($C192&amp;"$B$7:$BZ$7"),0),FALSE),"")</f>
        <v>-</v>
      </c>
      <c r="R192" s="7" t="str">
        <f t="shared" ca="1" si="128"/>
        <v>-</v>
      </c>
      <c r="S192" s="7" t="str">
        <f t="shared" ca="1" si="128"/>
        <v>-</v>
      </c>
      <c r="T192" s="7" t="str">
        <f t="shared" ca="1" si="128"/>
        <v>-</v>
      </c>
      <c r="U192" s="7" t="str">
        <f t="shared" ca="1" si="128"/>
        <v>-</v>
      </c>
      <c r="V192" s="7" t="str">
        <f t="shared" ca="1" si="128"/>
        <v>-</v>
      </c>
      <c r="W192" s="7" t="str">
        <f t="shared" ca="1" si="128"/>
        <v>-</v>
      </c>
      <c r="X192" s="7" t="str">
        <f t="shared" ca="1" si="128"/>
        <v>-</v>
      </c>
      <c r="Y192" s="7" t="str">
        <f t="shared" ca="1" si="128"/>
        <v>-</v>
      </c>
      <c r="Z192" s="7" t="str">
        <f t="shared" ca="1" si="128"/>
        <v>-</v>
      </c>
      <c r="AA192" s="7" t="str">
        <f t="shared" ref="AA192:AI207" ca="1" si="129">IFERROR(VLOOKUP($B192,INDIRECT($C192&amp;$A$1),MATCH(AA$4,INDIRECT($C192&amp;"$B$7:$BZ$7"),0),FALSE),"")</f>
        <v>-</v>
      </c>
      <c r="AB192" s="7" t="str">
        <f t="shared" ca="1" si="129"/>
        <v>-</v>
      </c>
      <c r="AC192" s="7" t="str">
        <f t="shared" ca="1" si="129"/>
        <v>-</v>
      </c>
      <c r="AD192" s="7" t="str">
        <f t="shared" ca="1" si="129"/>
        <v>-</v>
      </c>
      <c r="AE192" s="7" t="str">
        <f t="shared" ca="1" si="129"/>
        <v>-</v>
      </c>
      <c r="AF192" s="7" t="str">
        <f t="shared" ca="1" si="129"/>
        <v>-</v>
      </c>
      <c r="AG192" s="7" t="str">
        <f t="shared" ca="1" si="129"/>
        <v>-</v>
      </c>
      <c r="AH192" s="7" t="str">
        <f t="shared" ca="1" si="129"/>
        <v>-</v>
      </c>
      <c r="AI192" s="7" t="str">
        <f t="shared" ca="1" si="129"/>
        <v>-</v>
      </c>
    </row>
    <row r="193" spans="1:35" x14ac:dyDescent="0.35">
      <c r="A193" s="4" t="s">
        <v>81</v>
      </c>
      <c r="B193" s="4" t="s">
        <v>84</v>
      </c>
      <c r="C193" s="10" t="str">
        <f t="shared" si="125"/>
        <v>BNA_dec22!</v>
      </c>
      <c r="D193" s="4" t="str">
        <f t="shared" si="3"/>
        <v>marche_diaboBNA_dec22!</v>
      </c>
      <c r="E193" s="10">
        <f t="shared" si="126"/>
        <v>44896</v>
      </c>
      <c r="G193" s="7" t="str">
        <f t="shared" ca="1" si="127"/>
        <v>-</v>
      </c>
      <c r="H193" s="7" t="str">
        <f t="shared" ca="1" si="127"/>
        <v>-</v>
      </c>
      <c r="I193" s="7" t="str">
        <f t="shared" ca="1" si="127"/>
        <v>-</v>
      </c>
      <c r="J193" s="7" t="str">
        <f t="shared" ca="1" si="127"/>
        <v>-</v>
      </c>
      <c r="K193" s="7" t="str">
        <f t="shared" ca="1" si="127"/>
        <v>-</v>
      </c>
      <c r="L193" s="7" t="str">
        <f t="shared" ca="1" si="127"/>
        <v>-</v>
      </c>
      <c r="M193" s="7" t="str">
        <f t="shared" ca="1" si="127"/>
        <v>-</v>
      </c>
      <c r="N193" s="7" t="str">
        <f t="shared" ca="1" si="127"/>
        <v>-</v>
      </c>
      <c r="O193" s="7" t="str">
        <f t="shared" ca="1" si="127"/>
        <v>-</v>
      </c>
      <c r="P193" s="7" t="str">
        <f t="shared" ca="1" si="127"/>
        <v>-</v>
      </c>
      <c r="Q193" s="7" t="str">
        <f t="shared" ca="1" si="128"/>
        <v>-</v>
      </c>
      <c r="R193" s="7" t="str">
        <f t="shared" ca="1" si="128"/>
        <v>-</v>
      </c>
      <c r="S193" s="7" t="str">
        <f t="shared" ca="1" si="128"/>
        <v>-</v>
      </c>
      <c r="T193" s="7" t="str">
        <f t="shared" ca="1" si="128"/>
        <v>-</v>
      </c>
      <c r="U193" s="7" t="str">
        <f t="shared" ca="1" si="128"/>
        <v>-</v>
      </c>
      <c r="V193" s="7" t="str">
        <f t="shared" ca="1" si="128"/>
        <v>-</v>
      </c>
      <c r="W193" s="7" t="str">
        <f t="shared" ca="1" si="128"/>
        <v>-</v>
      </c>
      <c r="X193" s="7" t="str">
        <f t="shared" ca="1" si="128"/>
        <v>-</v>
      </c>
      <c r="Y193" s="7" t="str">
        <f t="shared" ca="1" si="128"/>
        <v>-</v>
      </c>
      <c r="Z193" s="7" t="str">
        <f t="shared" ca="1" si="128"/>
        <v>-</v>
      </c>
      <c r="AA193" s="7" t="str">
        <f t="shared" ca="1" si="129"/>
        <v>-</v>
      </c>
      <c r="AB193" s="7" t="str">
        <f t="shared" ca="1" si="129"/>
        <v>-</v>
      </c>
      <c r="AC193" s="7" t="str">
        <f t="shared" ca="1" si="129"/>
        <v>-</v>
      </c>
      <c r="AD193" s="7" t="str">
        <f t="shared" ca="1" si="129"/>
        <v>-</v>
      </c>
      <c r="AE193" s="7" t="str">
        <f t="shared" ca="1" si="129"/>
        <v>-</v>
      </c>
      <c r="AF193" s="7" t="str">
        <f t="shared" ca="1" si="129"/>
        <v>-</v>
      </c>
      <c r="AG193" s="7" t="str">
        <f t="shared" ca="1" si="129"/>
        <v>-</v>
      </c>
      <c r="AH193" s="7" t="str">
        <f t="shared" ca="1" si="129"/>
        <v>-</v>
      </c>
      <c r="AI193" s="7" t="str">
        <f t="shared" ca="1" si="129"/>
        <v>-</v>
      </c>
    </row>
    <row r="194" spans="1:35" x14ac:dyDescent="0.35">
      <c r="A194" s="4" t="s">
        <v>81</v>
      </c>
      <c r="B194" s="4" t="s">
        <v>84</v>
      </c>
      <c r="C194" s="10" t="str">
        <f t="shared" si="125"/>
        <v>BNA_jan23!</v>
      </c>
      <c r="D194" s="4" t="str">
        <f t="shared" si="3"/>
        <v>marche_diaboBNA_jan23!</v>
      </c>
      <c r="E194" s="10">
        <f t="shared" si="126"/>
        <v>44927</v>
      </c>
      <c r="G194" s="7" t="str">
        <f t="shared" ca="1" si="127"/>
        <v>-</v>
      </c>
      <c r="H194" s="7" t="str">
        <f t="shared" ca="1" si="127"/>
        <v>-</v>
      </c>
      <c r="I194" s="7" t="str">
        <f t="shared" ca="1" si="127"/>
        <v>-</v>
      </c>
      <c r="J194" s="7" t="str">
        <f t="shared" ca="1" si="127"/>
        <v>-</v>
      </c>
      <c r="K194" s="7" t="str">
        <f t="shared" ca="1" si="127"/>
        <v>-</v>
      </c>
      <c r="L194" s="7" t="str">
        <f t="shared" ca="1" si="127"/>
        <v>-</v>
      </c>
      <c r="M194" s="7" t="str">
        <f t="shared" ca="1" si="127"/>
        <v>-</v>
      </c>
      <c r="N194" s="7" t="str">
        <f t="shared" ca="1" si="127"/>
        <v>-</v>
      </c>
      <c r="O194" s="7" t="str">
        <f t="shared" ca="1" si="127"/>
        <v>-</v>
      </c>
      <c r="P194" s="7" t="str">
        <f t="shared" ca="1" si="127"/>
        <v>-</v>
      </c>
      <c r="Q194" s="7" t="str">
        <f t="shared" ca="1" si="128"/>
        <v>-</v>
      </c>
      <c r="R194" s="7" t="str">
        <f t="shared" ca="1" si="128"/>
        <v>-</v>
      </c>
      <c r="S194" s="7" t="str">
        <f t="shared" ca="1" si="128"/>
        <v>-</v>
      </c>
      <c r="T194" s="7" t="str">
        <f t="shared" ca="1" si="128"/>
        <v>-</v>
      </c>
      <c r="U194" s="7" t="str">
        <f t="shared" ca="1" si="128"/>
        <v>-</v>
      </c>
      <c r="V194" s="7" t="str">
        <f t="shared" ca="1" si="128"/>
        <v>-</v>
      </c>
      <c r="W194" s="7" t="str">
        <f t="shared" ca="1" si="128"/>
        <v>-</v>
      </c>
      <c r="X194" s="7" t="str">
        <f t="shared" ca="1" si="128"/>
        <v>-</v>
      </c>
      <c r="Y194" s="7" t="str">
        <f t="shared" ca="1" si="128"/>
        <v>-</v>
      </c>
      <c r="Z194" s="7" t="str">
        <f t="shared" ca="1" si="128"/>
        <v>-</v>
      </c>
      <c r="AA194" s="7" t="str">
        <f t="shared" ca="1" si="129"/>
        <v>-</v>
      </c>
      <c r="AB194" s="7" t="str">
        <f t="shared" ca="1" si="129"/>
        <v>-</v>
      </c>
      <c r="AC194" s="7" t="str">
        <f t="shared" ca="1" si="129"/>
        <v>-</v>
      </c>
      <c r="AD194" s="7" t="str">
        <f t="shared" ca="1" si="129"/>
        <v>-</v>
      </c>
      <c r="AE194" s="7" t="str">
        <f t="shared" ca="1" si="129"/>
        <v>-</v>
      </c>
      <c r="AF194" s="7" t="str">
        <f t="shared" ca="1" si="129"/>
        <v>-</v>
      </c>
      <c r="AG194" s="7" t="str">
        <f t="shared" ca="1" si="129"/>
        <v>-</v>
      </c>
      <c r="AH194" s="7" t="str">
        <f t="shared" ca="1" si="129"/>
        <v>-</v>
      </c>
      <c r="AI194" s="7" t="str">
        <f t="shared" ca="1" si="129"/>
        <v>-</v>
      </c>
    </row>
    <row r="195" spans="1:35" x14ac:dyDescent="0.35">
      <c r="A195" s="4" t="s">
        <v>81</v>
      </c>
      <c r="B195" s="4" t="s">
        <v>84</v>
      </c>
      <c r="C195" s="10" t="str">
        <f t="shared" si="125"/>
        <v>BNA_fev23!</v>
      </c>
      <c r="D195" s="4" t="str">
        <f t="shared" si="3"/>
        <v>marche_diaboBNA_fev23!</v>
      </c>
      <c r="E195" s="10">
        <f t="shared" si="126"/>
        <v>44958</v>
      </c>
      <c r="G195" s="7" t="str">
        <f t="shared" ca="1" si="127"/>
        <v>-</v>
      </c>
      <c r="H195" s="7" t="str">
        <f t="shared" ca="1" si="127"/>
        <v>-</v>
      </c>
      <c r="I195" s="7" t="str">
        <f t="shared" ca="1" si="127"/>
        <v>-</v>
      </c>
      <c r="J195" s="7" t="str">
        <f t="shared" ca="1" si="127"/>
        <v>-</v>
      </c>
      <c r="K195" s="7" t="str">
        <f t="shared" ca="1" si="127"/>
        <v>-</v>
      </c>
      <c r="L195" s="7" t="str">
        <f t="shared" ca="1" si="127"/>
        <v>-</v>
      </c>
      <c r="M195" s="7" t="str">
        <f t="shared" ca="1" si="127"/>
        <v>-</v>
      </c>
      <c r="N195" s="7" t="str">
        <f t="shared" ca="1" si="127"/>
        <v>-</v>
      </c>
      <c r="O195" s="7" t="str">
        <f t="shared" ca="1" si="127"/>
        <v>-</v>
      </c>
      <c r="P195" s="7" t="str">
        <f t="shared" ca="1" si="127"/>
        <v>-</v>
      </c>
      <c r="Q195" s="7" t="str">
        <f t="shared" ca="1" si="128"/>
        <v>-</v>
      </c>
      <c r="R195" s="7" t="str">
        <f t="shared" ca="1" si="128"/>
        <v>-</v>
      </c>
      <c r="S195" s="7" t="str">
        <f t="shared" ca="1" si="128"/>
        <v>-</v>
      </c>
      <c r="T195" s="7" t="str">
        <f t="shared" ca="1" si="128"/>
        <v>-</v>
      </c>
      <c r="U195" s="7" t="str">
        <f t="shared" ca="1" si="128"/>
        <v>-</v>
      </c>
      <c r="V195" s="7" t="str">
        <f t="shared" ca="1" si="128"/>
        <v>-</v>
      </c>
      <c r="W195" s="7" t="str">
        <f t="shared" ca="1" si="128"/>
        <v>-</v>
      </c>
      <c r="X195" s="7" t="str">
        <f t="shared" ca="1" si="128"/>
        <v>-</v>
      </c>
      <c r="Y195" s="7" t="str">
        <f t="shared" ca="1" si="128"/>
        <v>-</v>
      </c>
      <c r="Z195" s="7" t="str">
        <f t="shared" ca="1" si="128"/>
        <v>-</v>
      </c>
      <c r="AA195" s="7" t="str">
        <f t="shared" ca="1" si="129"/>
        <v>-</v>
      </c>
      <c r="AB195" s="7" t="str">
        <f t="shared" ca="1" si="129"/>
        <v>-</v>
      </c>
      <c r="AC195" s="7" t="str">
        <f t="shared" ca="1" si="129"/>
        <v>-</v>
      </c>
      <c r="AD195" s="7" t="str">
        <f t="shared" ca="1" si="129"/>
        <v>-</v>
      </c>
      <c r="AE195" s="7" t="str">
        <f t="shared" ca="1" si="129"/>
        <v>-</v>
      </c>
      <c r="AF195" s="7" t="str">
        <f t="shared" ca="1" si="129"/>
        <v>-</v>
      </c>
      <c r="AG195" s="7" t="str">
        <f t="shared" ca="1" si="129"/>
        <v>-</v>
      </c>
      <c r="AH195" s="7" t="str">
        <f t="shared" ca="1" si="129"/>
        <v>-</v>
      </c>
      <c r="AI195" s="7" t="str">
        <f t="shared" ca="1" si="129"/>
        <v>-</v>
      </c>
    </row>
    <row r="196" spans="1:35" x14ac:dyDescent="0.35">
      <c r="A196" s="4" t="s">
        <v>81</v>
      </c>
      <c r="B196" s="4" t="s">
        <v>84</v>
      </c>
      <c r="C196" s="10" t="str">
        <f t="shared" si="125"/>
        <v>BNA_mar23!</v>
      </c>
      <c r="D196" s="4" t="str">
        <f t="shared" si="3"/>
        <v>marche_diaboBNA_mar23!</v>
      </c>
      <c r="E196" s="10">
        <f t="shared" si="126"/>
        <v>44986</v>
      </c>
      <c r="G196" s="7" t="str">
        <f t="shared" ca="1" si="127"/>
        <v>-</v>
      </c>
      <c r="H196" s="7" t="str">
        <f t="shared" ca="1" si="127"/>
        <v>-</v>
      </c>
      <c r="I196" s="7" t="str">
        <f t="shared" ca="1" si="127"/>
        <v>-</v>
      </c>
      <c r="J196" s="7" t="str">
        <f t="shared" ca="1" si="127"/>
        <v>-</v>
      </c>
      <c r="K196" s="7" t="str">
        <f t="shared" ca="1" si="127"/>
        <v>-</v>
      </c>
      <c r="L196" s="7" t="str">
        <f t="shared" ca="1" si="127"/>
        <v>-</v>
      </c>
      <c r="M196" s="7" t="str">
        <f t="shared" ca="1" si="127"/>
        <v>-</v>
      </c>
      <c r="N196" s="7" t="str">
        <f t="shared" ca="1" si="127"/>
        <v>-</v>
      </c>
      <c r="O196" s="7" t="str">
        <f t="shared" ca="1" si="127"/>
        <v>-</v>
      </c>
      <c r="P196" s="7" t="str">
        <f t="shared" ca="1" si="127"/>
        <v>-</v>
      </c>
      <c r="Q196" s="7" t="str">
        <f t="shared" ca="1" si="128"/>
        <v>-</v>
      </c>
      <c r="R196" s="7" t="str">
        <f t="shared" ca="1" si="128"/>
        <v>-</v>
      </c>
      <c r="S196" s="7" t="str">
        <f t="shared" ca="1" si="128"/>
        <v>-</v>
      </c>
      <c r="T196" s="7" t="str">
        <f t="shared" ca="1" si="128"/>
        <v>-</v>
      </c>
      <c r="U196" s="7" t="str">
        <f t="shared" ca="1" si="128"/>
        <v>-</v>
      </c>
      <c r="V196" s="7" t="str">
        <f t="shared" ca="1" si="128"/>
        <v>-</v>
      </c>
      <c r="W196" s="7" t="str">
        <f t="shared" ca="1" si="128"/>
        <v>-</v>
      </c>
      <c r="X196" s="7" t="str">
        <f t="shared" ca="1" si="128"/>
        <v>-</v>
      </c>
      <c r="Y196" s="7" t="str">
        <f t="shared" ca="1" si="128"/>
        <v>-</v>
      </c>
      <c r="Z196" s="7" t="str">
        <f t="shared" ca="1" si="128"/>
        <v>-</v>
      </c>
      <c r="AA196" s="7" t="str">
        <f t="shared" ca="1" si="129"/>
        <v>-</v>
      </c>
      <c r="AB196" s="7" t="str">
        <f t="shared" ca="1" si="129"/>
        <v>-</v>
      </c>
      <c r="AC196" s="7" t="str">
        <f t="shared" ca="1" si="129"/>
        <v>-</v>
      </c>
      <c r="AD196" s="7" t="str">
        <f t="shared" ca="1" si="129"/>
        <v>-</v>
      </c>
      <c r="AE196" s="7" t="str">
        <f t="shared" ca="1" si="129"/>
        <v>-</v>
      </c>
      <c r="AF196" s="7" t="str">
        <f t="shared" ca="1" si="129"/>
        <v>-</v>
      </c>
      <c r="AG196" s="7" t="str">
        <f t="shared" ca="1" si="129"/>
        <v>-</v>
      </c>
      <c r="AH196" s="7" t="str">
        <f t="shared" ca="1" si="129"/>
        <v>-</v>
      </c>
      <c r="AI196" s="7" t="str">
        <f t="shared" ca="1" si="129"/>
        <v>-</v>
      </c>
    </row>
    <row r="197" spans="1:35" x14ac:dyDescent="0.35">
      <c r="A197" s="4" t="s">
        <v>81</v>
      </c>
      <c r="B197" s="4" t="s">
        <v>84</v>
      </c>
      <c r="C197" s="10" t="str">
        <f t="shared" si="125"/>
        <v>BNA_avr23!</v>
      </c>
      <c r="D197" s="4" t="str">
        <f t="shared" ref="D197:D434" si="130">_xlfn.CONCAT(B197:C197)</f>
        <v>marche_diaboBNA_avr23!</v>
      </c>
      <c r="E197" s="10">
        <f t="shared" si="126"/>
        <v>45017</v>
      </c>
      <c r="G197" s="7" t="str">
        <f t="shared" ca="1" si="127"/>
        <v>-</v>
      </c>
      <c r="H197" s="7" t="str">
        <f t="shared" ca="1" si="127"/>
        <v>-</v>
      </c>
      <c r="I197" s="7" t="str">
        <f t="shared" ca="1" si="127"/>
        <v>-</v>
      </c>
      <c r="J197" s="7" t="str">
        <f t="shared" ca="1" si="127"/>
        <v>-</v>
      </c>
      <c r="K197" s="7" t="str">
        <f t="shared" ca="1" si="127"/>
        <v>-</v>
      </c>
      <c r="L197" s="7" t="str">
        <f t="shared" ca="1" si="127"/>
        <v>-</v>
      </c>
      <c r="M197" s="7" t="str">
        <f t="shared" ca="1" si="127"/>
        <v>-</v>
      </c>
      <c r="N197" s="7" t="str">
        <f t="shared" ca="1" si="127"/>
        <v>-</v>
      </c>
      <c r="O197" s="7" t="str">
        <f t="shared" ca="1" si="127"/>
        <v>-</v>
      </c>
      <c r="P197" s="7" t="str">
        <f t="shared" ca="1" si="127"/>
        <v>-</v>
      </c>
      <c r="Q197" s="7" t="str">
        <f t="shared" ca="1" si="128"/>
        <v>-</v>
      </c>
      <c r="R197" s="7" t="str">
        <f t="shared" ca="1" si="128"/>
        <v>-</v>
      </c>
      <c r="S197" s="7" t="str">
        <f t="shared" ca="1" si="128"/>
        <v>-</v>
      </c>
      <c r="T197" s="7" t="str">
        <f t="shared" ca="1" si="128"/>
        <v>-</v>
      </c>
      <c r="U197" s="7" t="str">
        <f t="shared" ca="1" si="128"/>
        <v>-</v>
      </c>
      <c r="V197" s="7" t="str">
        <f t="shared" ca="1" si="128"/>
        <v>-</v>
      </c>
      <c r="W197" s="7" t="str">
        <f t="shared" ca="1" si="128"/>
        <v>-</v>
      </c>
      <c r="X197" s="7" t="str">
        <f t="shared" ca="1" si="128"/>
        <v>-</v>
      </c>
      <c r="Y197" s="7" t="str">
        <f t="shared" ca="1" si="128"/>
        <v>-</v>
      </c>
      <c r="Z197" s="7" t="str">
        <f t="shared" ca="1" si="128"/>
        <v>-</v>
      </c>
      <c r="AA197" s="7" t="str">
        <f t="shared" ca="1" si="129"/>
        <v>-</v>
      </c>
      <c r="AB197" s="7" t="str">
        <f t="shared" ca="1" si="129"/>
        <v>-</v>
      </c>
      <c r="AC197" s="7" t="str">
        <f t="shared" ca="1" si="129"/>
        <v>-</v>
      </c>
      <c r="AD197" s="7" t="str">
        <f t="shared" ca="1" si="129"/>
        <v>-</v>
      </c>
      <c r="AE197" s="7" t="str">
        <f t="shared" ca="1" si="129"/>
        <v>-</v>
      </c>
      <c r="AF197" s="7" t="str">
        <f t="shared" ca="1" si="129"/>
        <v>-</v>
      </c>
      <c r="AG197" s="7" t="str">
        <f t="shared" ca="1" si="129"/>
        <v>-</v>
      </c>
      <c r="AH197" s="7" t="str">
        <f t="shared" ca="1" si="129"/>
        <v>-</v>
      </c>
      <c r="AI197" s="7" t="str">
        <f t="shared" ca="1" si="129"/>
        <v>-</v>
      </c>
    </row>
    <row r="198" spans="1:35" x14ac:dyDescent="0.35">
      <c r="A198" s="4" t="s">
        <v>81</v>
      </c>
      <c r="B198" s="4" t="s">
        <v>84</v>
      </c>
      <c r="C198" s="10" t="str">
        <f t="shared" si="125"/>
        <v>BNA_mai23!</v>
      </c>
      <c r="D198" s="4" t="str">
        <f t="shared" si="130"/>
        <v>marche_diaboBNA_mai23!</v>
      </c>
      <c r="E198" s="10">
        <f t="shared" si="126"/>
        <v>45047</v>
      </c>
      <c r="G198" s="7" t="str">
        <f t="shared" ca="1" si="127"/>
        <v>-</v>
      </c>
      <c r="H198" s="7" t="str">
        <f t="shared" ca="1" si="127"/>
        <v>-</v>
      </c>
      <c r="I198" s="7" t="str">
        <f t="shared" ca="1" si="127"/>
        <v>-</v>
      </c>
      <c r="J198" s="7" t="str">
        <f t="shared" ca="1" si="127"/>
        <v>-</v>
      </c>
      <c r="K198" s="7" t="str">
        <f t="shared" ca="1" si="127"/>
        <v>-</v>
      </c>
      <c r="L198" s="7" t="str">
        <f t="shared" ca="1" si="127"/>
        <v>-</v>
      </c>
      <c r="M198" s="7" t="str">
        <f t="shared" ca="1" si="127"/>
        <v>-</v>
      </c>
      <c r="N198" s="7" t="str">
        <f t="shared" ca="1" si="127"/>
        <v>-</v>
      </c>
      <c r="O198" s="7" t="str">
        <f t="shared" ca="1" si="127"/>
        <v>-</v>
      </c>
      <c r="P198" s="7" t="str">
        <f t="shared" ca="1" si="127"/>
        <v>-</v>
      </c>
      <c r="Q198" s="7" t="str">
        <f t="shared" ca="1" si="128"/>
        <v>-</v>
      </c>
      <c r="R198" s="7" t="str">
        <f t="shared" ca="1" si="128"/>
        <v>-</v>
      </c>
      <c r="S198" s="7" t="str">
        <f t="shared" ca="1" si="128"/>
        <v>-</v>
      </c>
      <c r="T198" s="7" t="str">
        <f t="shared" ca="1" si="128"/>
        <v>-</v>
      </c>
      <c r="U198" s="7" t="str">
        <f t="shared" ca="1" si="128"/>
        <v>-</v>
      </c>
      <c r="V198" s="7" t="str">
        <f t="shared" ca="1" si="128"/>
        <v>-</v>
      </c>
      <c r="W198" s="7" t="str">
        <f t="shared" ca="1" si="128"/>
        <v>-</v>
      </c>
      <c r="X198" s="7" t="str">
        <f t="shared" ca="1" si="128"/>
        <v>-</v>
      </c>
      <c r="Y198" s="7" t="str">
        <f t="shared" ca="1" si="128"/>
        <v>-</v>
      </c>
      <c r="Z198" s="7" t="str">
        <f t="shared" ca="1" si="128"/>
        <v>-</v>
      </c>
      <c r="AA198" s="7" t="str">
        <f t="shared" ca="1" si="129"/>
        <v>-</v>
      </c>
      <c r="AB198" s="7" t="str">
        <f t="shared" ca="1" si="129"/>
        <v>-</v>
      </c>
      <c r="AC198" s="7" t="str">
        <f t="shared" ca="1" si="129"/>
        <v>-</v>
      </c>
      <c r="AD198" s="7" t="str">
        <f t="shared" ca="1" si="129"/>
        <v>-</v>
      </c>
      <c r="AE198" s="7" t="str">
        <f t="shared" ca="1" si="129"/>
        <v>-</v>
      </c>
      <c r="AF198" s="7" t="str">
        <f t="shared" ca="1" si="129"/>
        <v>-</v>
      </c>
      <c r="AG198" s="7" t="str">
        <f t="shared" ca="1" si="129"/>
        <v>-</v>
      </c>
      <c r="AH198" s="7" t="str">
        <f t="shared" ca="1" si="129"/>
        <v>-</v>
      </c>
      <c r="AI198" s="7" t="str">
        <f t="shared" ca="1" si="129"/>
        <v>-</v>
      </c>
    </row>
    <row r="199" spans="1:35" x14ac:dyDescent="0.35">
      <c r="A199" s="4" t="s">
        <v>81</v>
      </c>
      <c r="B199" s="4" t="s">
        <v>84</v>
      </c>
      <c r="C199" s="10" t="str">
        <f t="shared" si="125"/>
        <v>BNA_juin23!</v>
      </c>
      <c r="D199" s="4" t="str">
        <f t="shared" si="130"/>
        <v>marche_diaboBNA_juin23!</v>
      </c>
      <c r="E199" s="10">
        <f t="shared" si="126"/>
        <v>45078</v>
      </c>
      <c r="G199" s="7" t="str">
        <f t="shared" ca="1" si="127"/>
        <v>-</v>
      </c>
      <c r="H199" s="7" t="str">
        <f t="shared" ca="1" si="127"/>
        <v>-</v>
      </c>
      <c r="I199" s="7" t="str">
        <f t="shared" ca="1" si="127"/>
        <v>-</v>
      </c>
      <c r="J199" s="7" t="str">
        <f t="shared" ca="1" si="127"/>
        <v>-</v>
      </c>
      <c r="K199" s="7" t="str">
        <f t="shared" ca="1" si="127"/>
        <v>-</v>
      </c>
      <c r="L199" s="7" t="str">
        <f t="shared" ca="1" si="127"/>
        <v>-</v>
      </c>
      <c r="M199" s="7" t="str">
        <f t="shared" ca="1" si="127"/>
        <v>-</v>
      </c>
      <c r="N199" s="7" t="str">
        <f t="shared" ca="1" si="127"/>
        <v>-</v>
      </c>
      <c r="O199" s="7" t="str">
        <f t="shared" ca="1" si="127"/>
        <v>-</v>
      </c>
      <c r="P199" s="7" t="str">
        <f t="shared" ca="1" si="127"/>
        <v>-</v>
      </c>
      <c r="Q199" s="7" t="str">
        <f t="shared" ca="1" si="128"/>
        <v>-</v>
      </c>
      <c r="R199" s="7" t="str">
        <f t="shared" ca="1" si="128"/>
        <v>-</v>
      </c>
      <c r="S199" s="7" t="str">
        <f t="shared" ca="1" si="128"/>
        <v>-</v>
      </c>
      <c r="T199" s="7" t="str">
        <f t="shared" ca="1" si="128"/>
        <v>-</v>
      </c>
      <c r="U199" s="7" t="str">
        <f t="shared" ca="1" si="128"/>
        <v>-</v>
      </c>
      <c r="V199" s="7" t="str">
        <f t="shared" ca="1" si="128"/>
        <v>-</v>
      </c>
      <c r="W199" s="7" t="str">
        <f t="shared" ca="1" si="128"/>
        <v>-</v>
      </c>
      <c r="X199" s="7" t="str">
        <f t="shared" ca="1" si="128"/>
        <v>-</v>
      </c>
      <c r="Y199" s="7" t="str">
        <f t="shared" ca="1" si="128"/>
        <v>-</v>
      </c>
      <c r="Z199" s="7" t="str">
        <f t="shared" ca="1" si="128"/>
        <v>-</v>
      </c>
      <c r="AA199" s="7" t="str">
        <f t="shared" ca="1" si="129"/>
        <v>-</v>
      </c>
      <c r="AB199" s="7" t="str">
        <f t="shared" ca="1" si="129"/>
        <v>-</v>
      </c>
      <c r="AC199" s="7" t="str">
        <f t="shared" ca="1" si="129"/>
        <v>-</v>
      </c>
      <c r="AD199" s="7" t="str">
        <f t="shared" ca="1" si="129"/>
        <v>-</v>
      </c>
      <c r="AE199" s="7" t="str">
        <f t="shared" ca="1" si="129"/>
        <v>-</v>
      </c>
      <c r="AF199" s="7" t="str">
        <f t="shared" ca="1" si="129"/>
        <v>-</v>
      </c>
      <c r="AG199" s="7" t="str">
        <f t="shared" ca="1" si="129"/>
        <v>-</v>
      </c>
      <c r="AH199" s="7" t="str">
        <f t="shared" ca="1" si="129"/>
        <v>-</v>
      </c>
      <c r="AI199" s="7" t="str">
        <f t="shared" ca="1" si="129"/>
        <v>-</v>
      </c>
    </row>
    <row r="200" spans="1:35" x14ac:dyDescent="0.35">
      <c r="A200" s="4" t="str">
        <f t="shared" ref="A200:B205" si="131">A199</f>
        <v>est</v>
      </c>
      <c r="B200" s="4" t="str">
        <f t="shared" si="131"/>
        <v>marche_diabo</v>
      </c>
      <c r="C200" s="10" t="str">
        <f t="shared" si="125"/>
        <v>BNA_juil23!</v>
      </c>
      <c r="D200" s="4" t="str">
        <f t="shared" si="130"/>
        <v>marche_diaboBNA_juil23!</v>
      </c>
      <c r="E200" s="10">
        <f t="shared" ref="E200:E217" si="132">EDATE(E199,1)</f>
        <v>45108</v>
      </c>
      <c r="G200" s="7">
        <f t="shared" ca="1" si="127"/>
        <v>1000</v>
      </c>
      <c r="H200" s="7" t="str">
        <f t="shared" ca="1" si="127"/>
        <v>MC</v>
      </c>
      <c r="I200" s="7" t="str">
        <f t="shared" ca="1" si="127"/>
        <v>MC</v>
      </c>
      <c r="J200" s="7">
        <f t="shared" ca="1" si="127"/>
        <v>500</v>
      </c>
      <c r="K200" s="7">
        <f t="shared" ca="1" si="127"/>
        <v>300</v>
      </c>
      <c r="L200" s="7">
        <f t="shared" ca="1" si="127"/>
        <v>3750</v>
      </c>
      <c r="M200" s="7" t="str">
        <f t="shared" ca="1" si="127"/>
        <v>MC</v>
      </c>
      <c r="N200" s="7">
        <f t="shared" ca="1" si="127"/>
        <v>1000</v>
      </c>
      <c r="O200" s="7" t="str">
        <f t="shared" ca="1" si="127"/>
        <v>MC</v>
      </c>
      <c r="P200" s="7">
        <f t="shared" ca="1" si="127"/>
        <v>6000</v>
      </c>
      <c r="Q200" s="7" t="str">
        <f t="shared" ca="1" si="128"/>
        <v>MC</v>
      </c>
      <c r="R200" s="7" t="str">
        <f t="shared" ca="1" si="128"/>
        <v>MC</v>
      </c>
      <c r="S200" s="7" t="str">
        <f t="shared" ca="1" si="128"/>
        <v>MC</v>
      </c>
      <c r="T200" s="7" t="str">
        <f t="shared" ca="1" si="128"/>
        <v>MC</v>
      </c>
      <c r="U200" s="7" t="str">
        <f t="shared" ca="1" si="128"/>
        <v>MC</v>
      </c>
      <c r="V200" s="7" t="str">
        <f t="shared" ca="1" si="128"/>
        <v>MC</v>
      </c>
      <c r="W200" s="7">
        <f t="shared" ca="1" si="128"/>
        <v>300</v>
      </c>
      <c r="X200" s="7">
        <f t="shared" ca="1" si="128"/>
        <v>175</v>
      </c>
      <c r="Y200" s="7" t="str">
        <f t="shared" ca="1" si="128"/>
        <v>MC</v>
      </c>
      <c r="Z200" s="7">
        <f t="shared" ca="1" si="128"/>
        <v>1250</v>
      </c>
      <c r="AA200" s="7" t="str">
        <f t="shared" ca="1" si="129"/>
        <v>MC</v>
      </c>
      <c r="AB200" s="7">
        <f t="shared" ca="1" si="129"/>
        <v>3500</v>
      </c>
      <c r="AC200" s="7">
        <f t="shared" ca="1" si="129"/>
        <v>2750</v>
      </c>
      <c r="AD200" s="7" t="str">
        <f t="shared" ca="1" si="129"/>
        <v>MC</v>
      </c>
      <c r="AE200" s="7" t="str">
        <f t="shared" ca="1" si="129"/>
        <v>MC</v>
      </c>
      <c r="AF200" s="7">
        <f t="shared" ca="1" si="129"/>
        <v>1500</v>
      </c>
      <c r="AG200" s="7">
        <f t="shared" ca="1" si="129"/>
        <v>4500</v>
      </c>
      <c r="AH200" s="7">
        <f t="shared" ca="1" si="129"/>
        <v>200</v>
      </c>
      <c r="AI200" s="7" t="str">
        <f t="shared" ca="1" si="129"/>
        <v>MC</v>
      </c>
    </row>
    <row r="201" spans="1:35" x14ac:dyDescent="0.35">
      <c r="A201" s="4" t="str">
        <f t="shared" si="131"/>
        <v>est</v>
      </c>
      <c r="B201" s="4" t="str">
        <f t="shared" si="131"/>
        <v>marche_diabo</v>
      </c>
      <c r="C201" s="10" t="str">
        <f t="shared" si="125"/>
        <v>BNA_aout23!</v>
      </c>
      <c r="D201" s="4" t="str">
        <f t="shared" si="130"/>
        <v>marche_diaboBNA_aout23!</v>
      </c>
      <c r="E201" s="10">
        <f t="shared" si="132"/>
        <v>45139</v>
      </c>
      <c r="G201" s="7">
        <f t="shared" ca="1" si="127"/>
        <v>950</v>
      </c>
      <c r="H201" s="7" t="str">
        <f t="shared" ca="1" si="127"/>
        <v>MC</v>
      </c>
      <c r="I201" s="7" t="str">
        <f t="shared" ca="1" si="127"/>
        <v>MC</v>
      </c>
      <c r="J201" s="7" t="str">
        <f t="shared" ca="1" si="127"/>
        <v>MC</v>
      </c>
      <c r="K201" s="7">
        <f t="shared" ca="1" si="127"/>
        <v>300</v>
      </c>
      <c r="L201" s="7">
        <f t="shared" ca="1" si="127"/>
        <v>3750</v>
      </c>
      <c r="M201" s="7" t="str">
        <f t="shared" ca="1" si="127"/>
        <v>MC</v>
      </c>
      <c r="N201" s="7">
        <f t="shared" ca="1" si="127"/>
        <v>1000</v>
      </c>
      <c r="O201" s="7" t="str">
        <f t="shared" ca="1" si="127"/>
        <v>MC</v>
      </c>
      <c r="P201" s="7">
        <f t="shared" ca="1" si="127"/>
        <v>6000</v>
      </c>
      <c r="Q201" s="7" t="str">
        <f t="shared" ca="1" si="128"/>
        <v>MC</v>
      </c>
      <c r="R201" s="7" t="str">
        <f t="shared" ca="1" si="128"/>
        <v>MC</v>
      </c>
      <c r="S201" s="7" t="str">
        <f t="shared" ca="1" si="128"/>
        <v>MC</v>
      </c>
      <c r="T201" s="7" t="str">
        <f t="shared" ca="1" si="128"/>
        <v>MC</v>
      </c>
      <c r="U201" s="7" t="str">
        <f t="shared" ca="1" si="128"/>
        <v>MC</v>
      </c>
      <c r="V201" s="7" t="str">
        <f t="shared" ca="1" si="128"/>
        <v>MC</v>
      </c>
      <c r="W201" s="7">
        <f t="shared" ca="1" si="128"/>
        <v>300</v>
      </c>
      <c r="X201" s="7">
        <f t="shared" ca="1" si="128"/>
        <v>150</v>
      </c>
      <c r="Y201" s="7" t="str">
        <f t="shared" ca="1" si="128"/>
        <v>MC</v>
      </c>
      <c r="Z201" s="7">
        <f t="shared" ca="1" si="128"/>
        <v>1500</v>
      </c>
      <c r="AA201" s="7" t="str">
        <f t="shared" ca="1" si="129"/>
        <v>MC</v>
      </c>
      <c r="AB201" s="7">
        <f t="shared" ca="1" si="129"/>
        <v>4000</v>
      </c>
      <c r="AC201" s="7">
        <f t="shared" ca="1" si="129"/>
        <v>2750</v>
      </c>
      <c r="AD201" s="7" t="str">
        <f t="shared" ca="1" si="129"/>
        <v>MC</v>
      </c>
      <c r="AE201" s="7" t="str">
        <f t="shared" ca="1" si="129"/>
        <v>MC</v>
      </c>
      <c r="AF201" s="7">
        <f t="shared" ca="1" si="129"/>
        <v>1500</v>
      </c>
      <c r="AG201" s="7">
        <f t="shared" ca="1" si="129"/>
        <v>4500</v>
      </c>
      <c r="AH201" s="7">
        <f t="shared" ca="1" si="129"/>
        <v>200</v>
      </c>
      <c r="AI201" s="7" t="str">
        <f t="shared" ca="1" si="129"/>
        <v>MC</v>
      </c>
    </row>
    <row r="202" spans="1:35" x14ac:dyDescent="0.35">
      <c r="A202" s="4" t="str">
        <f t="shared" si="131"/>
        <v>est</v>
      </c>
      <c r="B202" s="4" t="str">
        <f t="shared" si="131"/>
        <v>marche_diabo</v>
      </c>
      <c r="C202" s="10" t="str">
        <f t="shared" si="125"/>
        <v>BNA_sept23!</v>
      </c>
      <c r="D202" s="4" t="str">
        <f t="shared" si="130"/>
        <v>marche_diaboBNA_sept23!</v>
      </c>
      <c r="E202" s="10">
        <f t="shared" si="132"/>
        <v>45170</v>
      </c>
      <c r="G202" s="7">
        <f t="shared" ca="1" si="127"/>
        <v>950</v>
      </c>
      <c r="H202" s="7" t="str">
        <f t="shared" ca="1" si="127"/>
        <v>MC</v>
      </c>
      <c r="I202" s="7" t="str">
        <f t="shared" ca="1" si="127"/>
        <v>MC</v>
      </c>
      <c r="J202" s="7">
        <f t="shared" ca="1" si="127"/>
        <v>500</v>
      </c>
      <c r="K202" s="7">
        <f t="shared" ca="1" si="127"/>
        <v>300</v>
      </c>
      <c r="L202" s="7">
        <f t="shared" ca="1" si="127"/>
        <v>4000</v>
      </c>
      <c r="M202" s="7">
        <f t="shared" ca="1" si="127"/>
        <v>27750</v>
      </c>
      <c r="N202" s="7">
        <f t="shared" ca="1" si="127"/>
        <v>1000</v>
      </c>
      <c r="O202" s="7" t="str">
        <f t="shared" ca="1" si="127"/>
        <v>MC</v>
      </c>
      <c r="P202" s="7">
        <f t="shared" ca="1" si="127"/>
        <v>6000</v>
      </c>
      <c r="Q202" s="7" t="str">
        <f t="shared" ca="1" si="128"/>
        <v>MC</v>
      </c>
      <c r="R202" s="7" t="str">
        <f t="shared" ca="1" si="128"/>
        <v>MC</v>
      </c>
      <c r="S202" s="7" t="str">
        <f t="shared" ca="1" si="128"/>
        <v>MC</v>
      </c>
      <c r="T202" s="7" t="str">
        <f t="shared" ca="1" si="128"/>
        <v>MC</v>
      </c>
      <c r="U202" s="7">
        <f t="shared" ca="1" si="128"/>
        <v>7250</v>
      </c>
      <c r="V202" s="7">
        <f t="shared" ca="1" si="128"/>
        <v>5000</v>
      </c>
      <c r="W202" s="7">
        <f t="shared" ca="1" si="128"/>
        <v>300</v>
      </c>
      <c r="X202" s="7">
        <f t="shared" ca="1" si="128"/>
        <v>150</v>
      </c>
      <c r="Y202" s="7" t="str">
        <f t="shared" ca="1" si="128"/>
        <v>MC</v>
      </c>
      <c r="Z202" s="7">
        <f t="shared" ca="1" si="128"/>
        <v>1500</v>
      </c>
      <c r="AA202" s="7" t="str">
        <f t="shared" ca="1" si="129"/>
        <v>MC</v>
      </c>
      <c r="AB202" s="7">
        <f t="shared" ca="1" si="129"/>
        <v>4000</v>
      </c>
      <c r="AC202" s="7">
        <f t="shared" ca="1" si="129"/>
        <v>3000</v>
      </c>
      <c r="AD202" s="7">
        <f t="shared" ca="1" si="129"/>
        <v>2000</v>
      </c>
      <c r="AE202" s="7" t="str">
        <f t="shared" ca="1" si="129"/>
        <v>MC</v>
      </c>
      <c r="AF202" s="7">
        <f t="shared" ca="1" si="129"/>
        <v>1500</v>
      </c>
      <c r="AG202" s="7">
        <f t="shared" ca="1" si="129"/>
        <v>4500</v>
      </c>
      <c r="AH202" s="7">
        <f t="shared" ca="1" si="129"/>
        <v>200</v>
      </c>
      <c r="AI202" s="7" t="str">
        <f t="shared" ca="1" si="129"/>
        <v>MC</v>
      </c>
    </row>
    <row r="203" spans="1:35" x14ac:dyDescent="0.35">
      <c r="A203" s="4" t="str">
        <f t="shared" si="131"/>
        <v>est</v>
      </c>
      <c r="B203" s="4" t="str">
        <f t="shared" si="131"/>
        <v>marche_diabo</v>
      </c>
      <c r="C203" s="10" t="str">
        <f t="shared" si="125"/>
        <v>BNA_oct23!</v>
      </c>
      <c r="D203" s="4" t="str">
        <f t="shared" si="130"/>
        <v>marche_diaboBNA_oct23!</v>
      </c>
      <c r="E203" s="10">
        <f t="shared" si="132"/>
        <v>45200</v>
      </c>
      <c r="G203" s="7" t="str">
        <f t="shared" ca="1" si="127"/>
        <v>MC</v>
      </c>
      <c r="H203" s="7" t="str">
        <f t="shared" ca="1" si="127"/>
        <v>MC</v>
      </c>
      <c r="I203" s="7" t="str">
        <f t="shared" ca="1" si="127"/>
        <v>MC</v>
      </c>
      <c r="J203" s="7" t="str">
        <f t="shared" ca="1" si="127"/>
        <v>MC</v>
      </c>
      <c r="K203" s="7">
        <f t="shared" ca="1" si="127"/>
        <v>300</v>
      </c>
      <c r="L203" s="7">
        <f t="shared" ca="1" si="127"/>
        <v>4000</v>
      </c>
      <c r="M203" s="7" t="str">
        <f t="shared" ca="1" si="127"/>
        <v>MC</v>
      </c>
      <c r="N203" s="7">
        <f t="shared" ca="1" si="127"/>
        <v>1000</v>
      </c>
      <c r="O203" s="7" t="str">
        <f t="shared" ca="1" si="127"/>
        <v>MC</v>
      </c>
      <c r="P203" s="7">
        <f t="shared" ca="1" si="127"/>
        <v>6500</v>
      </c>
      <c r="Q203" s="7" t="str">
        <f t="shared" ca="1" si="128"/>
        <v>MC</v>
      </c>
      <c r="R203" s="7" t="str">
        <f t="shared" ca="1" si="128"/>
        <v>MC</v>
      </c>
      <c r="S203" s="7" t="str">
        <f t="shared" ca="1" si="128"/>
        <v>MC</v>
      </c>
      <c r="T203" s="7" t="str">
        <f t="shared" ca="1" si="128"/>
        <v>MC</v>
      </c>
      <c r="U203" s="7" t="str">
        <f t="shared" ca="1" si="128"/>
        <v>MC</v>
      </c>
      <c r="V203" s="7" t="str">
        <f t="shared" ca="1" si="128"/>
        <v>MC</v>
      </c>
      <c r="W203" s="7">
        <f t="shared" ca="1" si="128"/>
        <v>300</v>
      </c>
      <c r="X203" s="7">
        <f t="shared" ca="1" si="128"/>
        <v>150</v>
      </c>
      <c r="Y203" s="7" t="str">
        <f t="shared" ca="1" si="128"/>
        <v>MC</v>
      </c>
      <c r="Z203" s="7">
        <f t="shared" ca="1" si="128"/>
        <v>1875</v>
      </c>
      <c r="AA203" s="7" t="str">
        <f t="shared" ca="1" si="129"/>
        <v>MC</v>
      </c>
      <c r="AB203" s="7">
        <f t="shared" ca="1" si="129"/>
        <v>4000</v>
      </c>
      <c r="AC203" s="7">
        <f t="shared" ca="1" si="129"/>
        <v>3000</v>
      </c>
      <c r="AD203" s="7">
        <f t="shared" ca="1" si="129"/>
        <v>2500</v>
      </c>
      <c r="AE203" s="7" t="str">
        <f t="shared" ca="1" si="129"/>
        <v>MC</v>
      </c>
      <c r="AF203" s="7">
        <f t="shared" ca="1" si="129"/>
        <v>1500</v>
      </c>
      <c r="AG203" s="7">
        <f t="shared" ca="1" si="129"/>
        <v>4500</v>
      </c>
      <c r="AH203" s="7">
        <f t="shared" ca="1" si="129"/>
        <v>200</v>
      </c>
      <c r="AI203" s="7" t="str">
        <f t="shared" ca="1" si="129"/>
        <v>MC</v>
      </c>
    </row>
    <row r="204" spans="1:35" x14ac:dyDescent="0.35">
      <c r="A204" s="4" t="str">
        <f t="shared" si="131"/>
        <v>est</v>
      </c>
      <c r="B204" s="4" t="str">
        <f t="shared" si="131"/>
        <v>marche_diabo</v>
      </c>
      <c r="C204" s="10" t="str">
        <f t="shared" si="125"/>
        <v>BNA_nov23!</v>
      </c>
      <c r="D204" s="4" t="str">
        <f t="shared" si="130"/>
        <v>marche_diaboBNA_nov23!</v>
      </c>
      <c r="E204" s="10">
        <f t="shared" si="132"/>
        <v>45231</v>
      </c>
      <c r="G204" s="7" t="str">
        <f t="shared" ca="1" si="127"/>
        <v>-</v>
      </c>
      <c r="H204" s="7" t="str">
        <f t="shared" ca="1" si="127"/>
        <v>-</v>
      </c>
      <c r="I204" s="7" t="str">
        <f t="shared" ca="1" si="127"/>
        <v>-</v>
      </c>
      <c r="J204" s="7" t="str">
        <f t="shared" ca="1" si="127"/>
        <v>-</v>
      </c>
      <c r="K204" s="7" t="str">
        <f t="shared" ca="1" si="127"/>
        <v>-</v>
      </c>
      <c r="L204" s="7" t="str">
        <f t="shared" ca="1" si="127"/>
        <v>-</v>
      </c>
      <c r="M204" s="7" t="str">
        <f t="shared" ca="1" si="127"/>
        <v>-</v>
      </c>
      <c r="N204" s="7" t="str">
        <f t="shared" ca="1" si="127"/>
        <v>-</v>
      </c>
      <c r="O204" s="7" t="str">
        <f t="shared" ca="1" si="127"/>
        <v>-</v>
      </c>
      <c r="P204" s="7" t="str">
        <f t="shared" ca="1" si="127"/>
        <v>-</v>
      </c>
      <c r="Q204" s="7" t="str">
        <f t="shared" ca="1" si="128"/>
        <v>-</v>
      </c>
      <c r="R204" s="7" t="str">
        <f t="shared" ca="1" si="128"/>
        <v>-</v>
      </c>
      <c r="S204" s="7" t="str">
        <f t="shared" ca="1" si="128"/>
        <v>-</v>
      </c>
      <c r="T204" s="7" t="str">
        <f t="shared" ca="1" si="128"/>
        <v>-</v>
      </c>
      <c r="U204" s="7" t="str">
        <f t="shared" ca="1" si="128"/>
        <v>-</v>
      </c>
      <c r="V204" s="7" t="str">
        <f t="shared" ca="1" si="128"/>
        <v>-</v>
      </c>
      <c r="W204" s="7" t="str">
        <f t="shared" ca="1" si="128"/>
        <v>-</v>
      </c>
      <c r="X204" s="7" t="str">
        <f t="shared" ca="1" si="128"/>
        <v>-</v>
      </c>
      <c r="Y204" s="7" t="str">
        <f t="shared" ca="1" si="128"/>
        <v>-</v>
      </c>
      <c r="Z204" s="7" t="str">
        <f t="shared" ca="1" si="128"/>
        <v>-</v>
      </c>
      <c r="AA204" s="7" t="str">
        <f t="shared" ca="1" si="129"/>
        <v>-</v>
      </c>
      <c r="AB204" s="7" t="str">
        <f t="shared" ca="1" si="129"/>
        <v>-</v>
      </c>
      <c r="AC204" s="7" t="str">
        <f t="shared" ca="1" si="129"/>
        <v>-</v>
      </c>
      <c r="AD204" s="7" t="str">
        <f t="shared" ca="1" si="129"/>
        <v>-</v>
      </c>
      <c r="AE204" s="7" t="str">
        <f t="shared" ca="1" si="129"/>
        <v>-</v>
      </c>
      <c r="AF204" s="7" t="str">
        <f t="shared" ca="1" si="129"/>
        <v>-</v>
      </c>
      <c r="AG204" s="7" t="str">
        <f t="shared" ca="1" si="129"/>
        <v>-</v>
      </c>
      <c r="AH204" s="7" t="str">
        <f t="shared" ca="1" si="129"/>
        <v>-</v>
      </c>
      <c r="AI204" s="7" t="str">
        <f t="shared" ca="1" si="129"/>
        <v>-</v>
      </c>
    </row>
    <row r="205" spans="1:35" x14ac:dyDescent="0.35">
      <c r="A205" s="4" t="str">
        <f t="shared" si="131"/>
        <v>est</v>
      </c>
      <c r="B205" s="4" t="str">
        <f t="shared" si="131"/>
        <v>marche_diabo</v>
      </c>
      <c r="C205" s="10" t="str">
        <f t="shared" si="125"/>
        <v>BNA_déc23!</v>
      </c>
      <c r="D205" s="4" t="str">
        <f t="shared" si="130"/>
        <v>marche_diaboBNA_déc23!</v>
      </c>
      <c r="E205" s="10">
        <f t="shared" si="132"/>
        <v>45261</v>
      </c>
      <c r="G205" s="7" t="str">
        <f t="shared" ca="1" si="127"/>
        <v>-</v>
      </c>
      <c r="H205" s="7" t="str">
        <f t="shared" ca="1" si="127"/>
        <v>-</v>
      </c>
      <c r="I205" s="7" t="str">
        <f t="shared" ca="1" si="127"/>
        <v>-</v>
      </c>
      <c r="J205" s="7" t="str">
        <f t="shared" ca="1" si="127"/>
        <v>-</v>
      </c>
      <c r="K205" s="7" t="str">
        <f t="shared" ca="1" si="127"/>
        <v>-</v>
      </c>
      <c r="L205" s="7" t="str">
        <f t="shared" ca="1" si="127"/>
        <v>-</v>
      </c>
      <c r="M205" s="7" t="str">
        <f t="shared" ca="1" si="127"/>
        <v>-</v>
      </c>
      <c r="N205" s="7" t="str">
        <f t="shared" ca="1" si="127"/>
        <v>-</v>
      </c>
      <c r="O205" s="7" t="str">
        <f t="shared" ca="1" si="127"/>
        <v>-</v>
      </c>
      <c r="P205" s="7" t="str">
        <f t="shared" ca="1" si="127"/>
        <v>-</v>
      </c>
      <c r="Q205" s="7" t="str">
        <f t="shared" ca="1" si="128"/>
        <v>-</v>
      </c>
      <c r="R205" s="7" t="str">
        <f t="shared" ca="1" si="128"/>
        <v>-</v>
      </c>
      <c r="S205" s="7" t="str">
        <f t="shared" ca="1" si="128"/>
        <v>-</v>
      </c>
      <c r="T205" s="7" t="str">
        <f t="shared" ca="1" si="128"/>
        <v>-</v>
      </c>
      <c r="U205" s="7" t="str">
        <f t="shared" ca="1" si="128"/>
        <v>-</v>
      </c>
      <c r="V205" s="7" t="str">
        <f t="shared" ca="1" si="128"/>
        <v>-</v>
      </c>
      <c r="W205" s="7" t="str">
        <f t="shared" ca="1" si="128"/>
        <v>-</v>
      </c>
      <c r="X205" s="7" t="str">
        <f t="shared" ca="1" si="128"/>
        <v>-</v>
      </c>
      <c r="Y205" s="7" t="str">
        <f t="shared" ca="1" si="128"/>
        <v>-</v>
      </c>
      <c r="Z205" s="7" t="str">
        <f t="shared" ca="1" si="128"/>
        <v>-</v>
      </c>
      <c r="AA205" s="7" t="str">
        <f t="shared" ca="1" si="129"/>
        <v>-</v>
      </c>
      <c r="AB205" s="7" t="str">
        <f t="shared" ca="1" si="129"/>
        <v>-</v>
      </c>
      <c r="AC205" s="7" t="str">
        <f t="shared" ca="1" si="129"/>
        <v>-</v>
      </c>
      <c r="AD205" s="7" t="str">
        <f t="shared" ca="1" si="129"/>
        <v>-</v>
      </c>
      <c r="AE205" s="7" t="str">
        <f t="shared" ca="1" si="129"/>
        <v>-</v>
      </c>
      <c r="AF205" s="7" t="str">
        <f t="shared" ca="1" si="129"/>
        <v>-</v>
      </c>
      <c r="AG205" s="7" t="str">
        <f t="shared" ca="1" si="129"/>
        <v>-</v>
      </c>
      <c r="AH205" s="7" t="str">
        <f t="shared" ca="1" si="129"/>
        <v>-</v>
      </c>
      <c r="AI205" s="7" t="str">
        <f t="shared" ca="1" si="129"/>
        <v>-</v>
      </c>
    </row>
    <row r="206" spans="1:35" x14ac:dyDescent="0.35">
      <c r="A206" s="4" t="str">
        <f t="shared" ref="A206:B206" si="133">A205</f>
        <v>est</v>
      </c>
      <c r="B206" s="4" t="str">
        <f t="shared" si="133"/>
        <v>marche_diabo</v>
      </c>
      <c r="C206" s="10" t="str">
        <f t="shared" ref="C206:C216" si="134">C175</f>
        <v>BNA_janv24!</v>
      </c>
      <c r="D206" s="4" t="str">
        <f t="shared" ref="D206:D217" si="135">_xlfn.CONCAT(B206:C206)</f>
        <v>marche_diaboBNA_janv24!</v>
      </c>
      <c r="E206" s="10">
        <f t="shared" si="132"/>
        <v>45292</v>
      </c>
      <c r="G206" s="7" t="str">
        <f t="shared" ca="1" si="127"/>
        <v>MC</v>
      </c>
      <c r="H206" s="7" t="str">
        <f t="shared" ca="1" si="127"/>
        <v>MC</v>
      </c>
      <c r="I206" s="7" t="str">
        <f t="shared" ca="1" si="127"/>
        <v>MC</v>
      </c>
      <c r="J206" s="7">
        <f t="shared" ca="1" si="127"/>
        <v>500</v>
      </c>
      <c r="K206" s="7">
        <f t="shared" ca="1" si="127"/>
        <v>300</v>
      </c>
      <c r="L206" s="7">
        <f t="shared" ca="1" si="127"/>
        <v>4000</v>
      </c>
      <c r="M206" s="7">
        <f t="shared" ca="1" si="127"/>
        <v>30000</v>
      </c>
      <c r="N206" s="7">
        <f t="shared" ca="1" si="127"/>
        <v>1000</v>
      </c>
      <c r="O206" s="7" t="str">
        <f t="shared" ca="1" si="127"/>
        <v>MC</v>
      </c>
      <c r="P206" s="7" t="str">
        <f t="shared" ca="1" si="127"/>
        <v>MC</v>
      </c>
      <c r="Q206" s="7" t="str">
        <f t="shared" ca="1" si="128"/>
        <v>MC</v>
      </c>
      <c r="R206" s="7" t="str">
        <f t="shared" ca="1" si="128"/>
        <v>MC</v>
      </c>
      <c r="S206" s="7" t="str">
        <f t="shared" ca="1" si="128"/>
        <v>MC</v>
      </c>
      <c r="T206" s="7" t="str">
        <f t="shared" ca="1" si="128"/>
        <v>MC</v>
      </c>
      <c r="U206" s="7">
        <f t="shared" ca="1" si="128"/>
        <v>7500</v>
      </c>
      <c r="V206" s="7">
        <f t="shared" ca="1" si="128"/>
        <v>5000</v>
      </c>
      <c r="W206" s="7">
        <f t="shared" ca="1" si="128"/>
        <v>300</v>
      </c>
      <c r="X206" s="7">
        <f t="shared" ca="1" si="128"/>
        <v>150</v>
      </c>
      <c r="Y206" s="7" t="str">
        <f t="shared" ca="1" si="128"/>
        <v>MC</v>
      </c>
      <c r="Z206" s="7">
        <f t="shared" ca="1" si="128"/>
        <v>1500</v>
      </c>
      <c r="AA206" s="7" t="str">
        <f t="shared" ca="1" si="129"/>
        <v>MC</v>
      </c>
      <c r="AB206" s="7">
        <f t="shared" ca="1" si="129"/>
        <v>4000</v>
      </c>
      <c r="AC206" s="7">
        <f t="shared" ca="1" si="129"/>
        <v>3000</v>
      </c>
      <c r="AD206" s="7">
        <f t="shared" ca="1" si="129"/>
        <v>2500</v>
      </c>
      <c r="AE206" s="7" t="str">
        <f t="shared" ca="1" si="129"/>
        <v>MC</v>
      </c>
      <c r="AF206" s="7">
        <f t="shared" ca="1" si="129"/>
        <v>1500</v>
      </c>
      <c r="AG206" s="7">
        <f t="shared" ca="1" si="129"/>
        <v>4500</v>
      </c>
      <c r="AH206" s="7">
        <f t="shared" ca="1" si="129"/>
        <v>200</v>
      </c>
      <c r="AI206" s="7" t="str">
        <f t="shared" ca="1" si="129"/>
        <v>MC</v>
      </c>
    </row>
    <row r="207" spans="1:35" x14ac:dyDescent="0.35">
      <c r="A207" s="4" t="str">
        <f t="shared" ref="A207:B207" si="136">A206</f>
        <v>est</v>
      </c>
      <c r="B207" s="4" t="str">
        <f t="shared" si="136"/>
        <v>marche_diabo</v>
      </c>
      <c r="C207" s="10" t="str">
        <f t="shared" si="134"/>
        <v>BNA_févr24!</v>
      </c>
      <c r="D207" s="4" t="str">
        <f t="shared" si="135"/>
        <v>marche_diaboBNA_févr24!</v>
      </c>
      <c r="E207" s="10">
        <f t="shared" si="132"/>
        <v>45323</v>
      </c>
      <c r="G207" s="7" t="str">
        <f t="shared" ca="1" si="127"/>
        <v>MC</v>
      </c>
      <c r="H207" s="7" t="str">
        <f t="shared" ca="1" si="127"/>
        <v>MC</v>
      </c>
      <c r="I207" s="7" t="str">
        <f t="shared" ca="1" si="127"/>
        <v>MC</v>
      </c>
      <c r="J207" s="7">
        <f t="shared" ca="1" si="127"/>
        <v>500</v>
      </c>
      <c r="K207" s="7">
        <f t="shared" ca="1" si="127"/>
        <v>300</v>
      </c>
      <c r="L207" s="7">
        <f t="shared" ca="1" si="127"/>
        <v>4000</v>
      </c>
      <c r="M207" s="7">
        <f t="shared" ca="1" si="127"/>
        <v>30000</v>
      </c>
      <c r="N207" s="7">
        <f t="shared" ca="1" si="127"/>
        <v>1000</v>
      </c>
      <c r="O207" s="7" t="str">
        <f t="shared" ca="1" si="127"/>
        <v>MC</v>
      </c>
      <c r="P207" s="7" t="str">
        <f t="shared" ca="1" si="127"/>
        <v>MC</v>
      </c>
      <c r="Q207" s="7" t="str">
        <f t="shared" ca="1" si="128"/>
        <v>MC</v>
      </c>
      <c r="R207" s="7" t="str">
        <f t="shared" ca="1" si="128"/>
        <v>MC</v>
      </c>
      <c r="S207" s="7" t="str">
        <f t="shared" ca="1" si="128"/>
        <v>MC</v>
      </c>
      <c r="T207" s="7" t="str">
        <f t="shared" ca="1" si="128"/>
        <v>MC</v>
      </c>
      <c r="U207" s="7">
        <f t="shared" ca="1" si="128"/>
        <v>7500</v>
      </c>
      <c r="V207" s="7">
        <f t="shared" ca="1" si="128"/>
        <v>5000</v>
      </c>
      <c r="W207" s="7">
        <f t="shared" ca="1" si="128"/>
        <v>300</v>
      </c>
      <c r="X207" s="7">
        <f t="shared" ca="1" si="128"/>
        <v>150</v>
      </c>
      <c r="Y207" s="7" t="str">
        <f t="shared" ca="1" si="128"/>
        <v>MC</v>
      </c>
      <c r="Z207" s="7">
        <f t="shared" ca="1" si="128"/>
        <v>1500</v>
      </c>
      <c r="AA207" s="7" t="str">
        <f t="shared" ca="1" si="129"/>
        <v>MC</v>
      </c>
      <c r="AB207" s="7">
        <f t="shared" ca="1" si="129"/>
        <v>4000</v>
      </c>
      <c r="AC207" s="7">
        <f t="shared" ca="1" si="129"/>
        <v>3000</v>
      </c>
      <c r="AD207" s="7">
        <f t="shared" ca="1" si="129"/>
        <v>2500</v>
      </c>
      <c r="AE207" s="7" t="str">
        <f t="shared" ca="1" si="129"/>
        <v>MC</v>
      </c>
      <c r="AF207" s="7">
        <f t="shared" ca="1" si="129"/>
        <v>1500</v>
      </c>
      <c r="AG207" s="7">
        <f t="shared" ca="1" si="129"/>
        <v>4500</v>
      </c>
      <c r="AH207" s="7">
        <f t="shared" ca="1" si="129"/>
        <v>200</v>
      </c>
      <c r="AI207" s="7" t="str">
        <f t="shared" ca="1" si="129"/>
        <v>MC</v>
      </c>
    </row>
    <row r="208" spans="1:35" x14ac:dyDescent="0.35">
      <c r="A208" s="4" t="str">
        <f t="shared" ref="A208:B208" si="137">A207</f>
        <v>est</v>
      </c>
      <c r="B208" s="4" t="str">
        <f t="shared" si="137"/>
        <v>marche_diabo</v>
      </c>
      <c r="C208" s="10" t="str">
        <f t="shared" si="134"/>
        <v>BNA_mars24!</v>
      </c>
      <c r="D208" s="4" t="str">
        <f t="shared" si="135"/>
        <v>marche_diaboBNA_mars24!</v>
      </c>
      <c r="E208" s="10">
        <f t="shared" si="132"/>
        <v>45352</v>
      </c>
      <c r="G208" s="7" t="str">
        <f t="shared" ref="G208:V217" ca="1" si="138">IFERROR(VLOOKUP($B208,INDIRECT($C208&amp;$A$1),MATCH(G$4,INDIRECT($C208&amp;"$B$7:$BZ$7"),0),FALSE),"")</f>
        <v>MC</v>
      </c>
      <c r="H208" s="7" t="str">
        <f t="shared" ca="1" si="138"/>
        <v>MC</v>
      </c>
      <c r="I208" s="7" t="str">
        <f t="shared" ca="1" si="138"/>
        <v>MC</v>
      </c>
      <c r="J208" s="7">
        <f t="shared" ca="1" si="138"/>
        <v>500</v>
      </c>
      <c r="K208" s="7">
        <f t="shared" ca="1" si="138"/>
        <v>300</v>
      </c>
      <c r="L208" s="7">
        <f t="shared" ca="1" si="138"/>
        <v>4000</v>
      </c>
      <c r="M208" s="7">
        <f t="shared" ca="1" si="138"/>
        <v>30000</v>
      </c>
      <c r="N208" s="7">
        <f t="shared" ca="1" si="138"/>
        <v>1000</v>
      </c>
      <c r="O208" s="7" t="str">
        <f t="shared" ca="1" si="138"/>
        <v>MC</v>
      </c>
      <c r="P208" s="7" t="str">
        <f t="shared" ca="1" si="138"/>
        <v>MC</v>
      </c>
      <c r="Q208" s="7" t="str">
        <f t="shared" ca="1" si="138"/>
        <v>MC</v>
      </c>
      <c r="R208" s="7" t="str">
        <f t="shared" ca="1" si="138"/>
        <v>MC</v>
      </c>
      <c r="S208" s="7" t="str">
        <f t="shared" ca="1" si="138"/>
        <v>MC</v>
      </c>
      <c r="T208" s="7" t="str">
        <f t="shared" ca="1" si="138"/>
        <v>MC</v>
      </c>
      <c r="U208" s="7">
        <f t="shared" ca="1" si="138"/>
        <v>7500</v>
      </c>
      <c r="V208" s="7">
        <f t="shared" ca="1" si="138"/>
        <v>5500</v>
      </c>
      <c r="W208" s="7">
        <f t="shared" ref="W208:AI217" ca="1" si="139">IFERROR(VLOOKUP($B208,INDIRECT($C208&amp;$A$1),MATCH(W$4,INDIRECT($C208&amp;"$B$7:$BZ$7"),0),FALSE),"")</f>
        <v>300</v>
      </c>
      <c r="X208" s="7">
        <f t="shared" ca="1" si="139"/>
        <v>150</v>
      </c>
      <c r="Y208" s="7" t="str">
        <f t="shared" ca="1" si="139"/>
        <v>MC</v>
      </c>
      <c r="Z208" s="7">
        <f t="shared" ca="1" si="139"/>
        <v>1750</v>
      </c>
      <c r="AA208" s="7" t="str">
        <f t="shared" ca="1" si="139"/>
        <v>MC</v>
      </c>
      <c r="AB208" s="7">
        <f t="shared" ca="1" si="139"/>
        <v>4000</v>
      </c>
      <c r="AC208" s="7">
        <f t="shared" ca="1" si="139"/>
        <v>3000</v>
      </c>
      <c r="AD208" s="7">
        <f t="shared" ca="1" si="139"/>
        <v>2000</v>
      </c>
      <c r="AE208" s="7" t="str">
        <f t="shared" ca="1" si="139"/>
        <v>MC</v>
      </c>
      <c r="AF208" s="7">
        <f t="shared" ca="1" si="139"/>
        <v>1500</v>
      </c>
      <c r="AG208" s="7">
        <f t="shared" ca="1" si="139"/>
        <v>4500</v>
      </c>
      <c r="AH208" s="7">
        <f t="shared" ca="1" si="139"/>
        <v>200</v>
      </c>
      <c r="AI208" s="7" t="str">
        <f t="shared" ca="1" si="139"/>
        <v>MC</v>
      </c>
    </row>
    <row r="209" spans="1:35" x14ac:dyDescent="0.35">
      <c r="A209" s="4" t="str">
        <f t="shared" ref="A209:B209" si="140">A208</f>
        <v>est</v>
      </c>
      <c r="B209" s="4" t="str">
        <f t="shared" si="140"/>
        <v>marche_diabo</v>
      </c>
      <c r="C209" s="10" t="str">
        <f t="shared" si="134"/>
        <v>BNA_avr24!</v>
      </c>
      <c r="D209" s="4" t="str">
        <f t="shared" si="135"/>
        <v>marche_diaboBNA_avr24!</v>
      </c>
      <c r="E209" s="10">
        <f t="shared" si="132"/>
        <v>45383</v>
      </c>
      <c r="G209" s="7" t="str">
        <f t="shared" ca="1" si="138"/>
        <v/>
      </c>
      <c r="H209" s="7" t="str">
        <f t="shared" ca="1" si="138"/>
        <v/>
      </c>
      <c r="I209" s="7" t="str">
        <f t="shared" ca="1" si="138"/>
        <v/>
      </c>
      <c r="J209" s="7" t="str">
        <f t="shared" ca="1" si="138"/>
        <v/>
      </c>
      <c r="K209" s="7" t="str">
        <f t="shared" ca="1" si="138"/>
        <v/>
      </c>
      <c r="L209" s="7" t="str">
        <f t="shared" ca="1" si="138"/>
        <v/>
      </c>
      <c r="M209" s="7" t="str">
        <f t="shared" ca="1" si="138"/>
        <v/>
      </c>
      <c r="N209" s="7" t="str">
        <f t="shared" ca="1" si="138"/>
        <v/>
      </c>
      <c r="O209" s="7" t="str">
        <f t="shared" ca="1" si="138"/>
        <v/>
      </c>
      <c r="P209" s="7" t="str">
        <f t="shared" ca="1" si="138"/>
        <v/>
      </c>
      <c r="Q209" s="7" t="str">
        <f t="shared" ca="1" si="138"/>
        <v/>
      </c>
      <c r="R209" s="7" t="str">
        <f t="shared" ca="1" si="138"/>
        <v/>
      </c>
      <c r="S209" s="7" t="str">
        <f t="shared" ca="1" si="138"/>
        <v/>
      </c>
      <c r="T209" s="7" t="str">
        <f t="shared" ca="1" si="138"/>
        <v/>
      </c>
      <c r="U209" s="7" t="str">
        <f t="shared" ca="1" si="138"/>
        <v/>
      </c>
      <c r="V209" s="7" t="str">
        <f t="shared" ca="1" si="138"/>
        <v/>
      </c>
      <c r="W209" s="7" t="str">
        <f t="shared" ca="1" si="139"/>
        <v/>
      </c>
      <c r="X209" s="7" t="str">
        <f t="shared" ca="1" si="139"/>
        <v/>
      </c>
      <c r="Y209" s="7" t="str">
        <f t="shared" ca="1" si="139"/>
        <v/>
      </c>
      <c r="Z209" s="7" t="str">
        <f t="shared" ca="1" si="139"/>
        <v/>
      </c>
      <c r="AA209" s="7" t="str">
        <f t="shared" ca="1" si="139"/>
        <v/>
      </c>
      <c r="AB209" s="7" t="str">
        <f t="shared" ca="1" si="139"/>
        <v/>
      </c>
      <c r="AC209" s="7" t="str">
        <f t="shared" ca="1" si="139"/>
        <v/>
      </c>
      <c r="AD209" s="7" t="str">
        <f t="shared" ca="1" si="139"/>
        <v/>
      </c>
      <c r="AE209" s="7" t="str">
        <f t="shared" ca="1" si="139"/>
        <v/>
      </c>
      <c r="AF209" s="7" t="str">
        <f t="shared" ca="1" si="139"/>
        <v/>
      </c>
      <c r="AG209" s="7" t="str">
        <f t="shared" ca="1" si="139"/>
        <v/>
      </c>
      <c r="AH209" s="7" t="str">
        <f t="shared" ca="1" si="139"/>
        <v/>
      </c>
      <c r="AI209" s="7" t="str">
        <f t="shared" ca="1" si="139"/>
        <v/>
      </c>
    </row>
    <row r="210" spans="1:35" x14ac:dyDescent="0.35">
      <c r="A210" s="4" t="str">
        <f t="shared" ref="A210:B210" si="141">A209</f>
        <v>est</v>
      </c>
      <c r="B210" s="4" t="str">
        <f t="shared" si="141"/>
        <v>marche_diabo</v>
      </c>
      <c r="C210" s="10" t="str">
        <f t="shared" si="134"/>
        <v>BNA_mai24!</v>
      </c>
      <c r="D210" s="4" t="str">
        <f t="shared" si="135"/>
        <v>marche_diaboBNA_mai24!</v>
      </c>
      <c r="E210" s="10">
        <f t="shared" si="132"/>
        <v>45413</v>
      </c>
      <c r="G210" s="7" t="str">
        <f t="shared" ca="1" si="138"/>
        <v/>
      </c>
      <c r="H210" s="7" t="str">
        <f t="shared" ca="1" si="138"/>
        <v/>
      </c>
      <c r="I210" s="7" t="str">
        <f t="shared" ca="1" si="138"/>
        <v/>
      </c>
      <c r="J210" s="7" t="str">
        <f t="shared" ca="1" si="138"/>
        <v/>
      </c>
      <c r="K210" s="7" t="str">
        <f t="shared" ca="1" si="138"/>
        <v/>
      </c>
      <c r="L210" s="7" t="str">
        <f t="shared" ca="1" si="138"/>
        <v/>
      </c>
      <c r="M210" s="7" t="str">
        <f t="shared" ca="1" si="138"/>
        <v/>
      </c>
      <c r="N210" s="7" t="str">
        <f t="shared" ca="1" si="138"/>
        <v/>
      </c>
      <c r="O210" s="7" t="str">
        <f t="shared" ca="1" si="138"/>
        <v/>
      </c>
      <c r="P210" s="7" t="str">
        <f t="shared" ca="1" si="138"/>
        <v/>
      </c>
      <c r="Q210" s="7" t="str">
        <f t="shared" ca="1" si="138"/>
        <v/>
      </c>
      <c r="R210" s="7" t="str">
        <f t="shared" ca="1" si="138"/>
        <v/>
      </c>
      <c r="S210" s="7" t="str">
        <f t="shared" ca="1" si="138"/>
        <v/>
      </c>
      <c r="T210" s="7" t="str">
        <f t="shared" ca="1" si="138"/>
        <v/>
      </c>
      <c r="U210" s="7" t="str">
        <f t="shared" ca="1" si="138"/>
        <v/>
      </c>
      <c r="V210" s="7" t="str">
        <f t="shared" ca="1" si="138"/>
        <v/>
      </c>
      <c r="W210" s="7" t="str">
        <f t="shared" ca="1" si="139"/>
        <v/>
      </c>
      <c r="X210" s="7" t="str">
        <f t="shared" ca="1" si="139"/>
        <v/>
      </c>
      <c r="Y210" s="7" t="str">
        <f t="shared" ca="1" si="139"/>
        <v/>
      </c>
      <c r="Z210" s="7" t="str">
        <f t="shared" ca="1" si="139"/>
        <v/>
      </c>
      <c r="AA210" s="7" t="str">
        <f t="shared" ca="1" si="139"/>
        <v/>
      </c>
      <c r="AB210" s="7" t="str">
        <f t="shared" ca="1" si="139"/>
        <v/>
      </c>
      <c r="AC210" s="7" t="str">
        <f t="shared" ca="1" si="139"/>
        <v/>
      </c>
      <c r="AD210" s="7" t="str">
        <f t="shared" ca="1" si="139"/>
        <v/>
      </c>
      <c r="AE210" s="7" t="str">
        <f t="shared" ca="1" si="139"/>
        <v/>
      </c>
      <c r="AF210" s="7" t="str">
        <f t="shared" ca="1" si="139"/>
        <v/>
      </c>
      <c r="AG210" s="7" t="str">
        <f t="shared" ca="1" si="139"/>
        <v/>
      </c>
      <c r="AH210" s="7" t="str">
        <f t="shared" ca="1" si="139"/>
        <v/>
      </c>
      <c r="AI210" s="7" t="str">
        <f t="shared" ca="1" si="139"/>
        <v/>
      </c>
    </row>
    <row r="211" spans="1:35" x14ac:dyDescent="0.35">
      <c r="A211" s="4" t="str">
        <f t="shared" ref="A211:B211" si="142">A210</f>
        <v>est</v>
      </c>
      <c r="B211" s="4" t="str">
        <f t="shared" si="142"/>
        <v>marche_diabo</v>
      </c>
      <c r="C211" s="10" t="str">
        <f t="shared" si="134"/>
        <v>BNA_juin24!</v>
      </c>
      <c r="D211" s="4" t="str">
        <f t="shared" si="135"/>
        <v>marche_diaboBNA_juin24!</v>
      </c>
      <c r="E211" s="10">
        <f t="shared" si="132"/>
        <v>45444</v>
      </c>
      <c r="G211" s="7" t="str">
        <f t="shared" ca="1" si="138"/>
        <v/>
      </c>
      <c r="H211" s="7" t="str">
        <f t="shared" ca="1" si="138"/>
        <v/>
      </c>
      <c r="I211" s="7" t="str">
        <f t="shared" ca="1" si="138"/>
        <v/>
      </c>
      <c r="J211" s="7" t="str">
        <f t="shared" ca="1" si="138"/>
        <v/>
      </c>
      <c r="K211" s="7" t="str">
        <f t="shared" ca="1" si="138"/>
        <v/>
      </c>
      <c r="L211" s="7" t="str">
        <f t="shared" ca="1" si="138"/>
        <v/>
      </c>
      <c r="M211" s="7" t="str">
        <f t="shared" ca="1" si="138"/>
        <v/>
      </c>
      <c r="N211" s="7" t="str">
        <f t="shared" ca="1" si="138"/>
        <v/>
      </c>
      <c r="O211" s="7" t="str">
        <f t="shared" ca="1" si="138"/>
        <v/>
      </c>
      <c r="P211" s="7" t="str">
        <f t="shared" ca="1" si="138"/>
        <v/>
      </c>
      <c r="Q211" s="7" t="str">
        <f t="shared" ca="1" si="138"/>
        <v/>
      </c>
      <c r="R211" s="7" t="str">
        <f t="shared" ca="1" si="138"/>
        <v/>
      </c>
      <c r="S211" s="7" t="str">
        <f t="shared" ca="1" si="138"/>
        <v/>
      </c>
      <c r="T211" s="7" t="str">
        <f t="shared" ca="1" si="138"/>
        <v/>
      </c>
      <c r="U211" s="7" t="str">
        <f t="shared" ca="1" si="138"/>
        <v/>
      </c>
      <c r="V211" s="7" t="str">
        <f t="shared" ca="1" si="138"/>
        <v/>
      </c>
      <c r="W211" s="7" t="str">
        <f t="shared" ca="1" si="139"/>
        <v/>
      </c>
      <c r="X211" s="7" t="str">
        <f t="shared" ca="1" si="139"/>
        <v/>
      </c>
      <c r="Y211" s="7" t="str">
        <f t="shared" ca="1" si="139"/>
        <v/>
      </c>
      <c r="Z211" s="7" t="str">
        <f t="shared" ca="1" si="139"/>
        <v/>
      </c>
      <c r="AA211" s="7" t="str">
        <f t="shared" ca="1" si="139"/>
        <v/>
      </c>
      <c r="AB211" s="7" t="str">
        <f t="shared" ca="1" si="139"/>
        <v/>
      </c>
      <c r="AC211" s="7" t="str">
        <f t="shared" ca="1" si="139"/>
        <v/>
      </c>
      <c r="AD211" s="7" t="str">
        <f t="shared" ca="1" si="139"/>
        <v/>
      </c>
      <c r="AE211" s="7" t="str">
        <f t="shared" ca="1" si="139"/>
        <v/>
      </c>
      <c r="AF211" s="7" t="str">
        <f t="shared" ca="1" si="139"/>
        <v/>
      </c>
      <c r="AG211" s="7" t="str">
        <f t="shared" ca="1" si="139"/>
        <v/>
      </c>
      <c r="AH211" s="7" t="str">
        <f t="shared" ca="1" si="139"/>
        <v/>
      </c>
      <c r="AI211" s="7" t="str">
        <f t="shared" ca="1" si="139"/>
        <v/>
      </c>
    </row>
    <row r="212" spans="1:35" x14ac:dyDescent="0.35">
      <c r="A212" s="4" t="str">
        <f t="shared" ref="A212:B212" si="143">A211</f>
        <v>est</v>
      </c>
      <c r="B212" s="4" t="str">
        <f t="shared" si="143"/>
        <v>marche_diabo</v>
      </c>
      <c r="C212" s="10" t="str">
        <f t="shared" si="134"/>
        <v>BNA_juil24!</v>
      </c>
      <c r="D212" s="4" t="str">
        <f t="shared" si="135"/>
        <v>marche_diaboBNA_juil24!</v>
      </c>
      <c r="E212" s="10">
        <f t="shared" si="132"/>
        <v>45474</v>
      </c>
      <c r="G212" s="7" t="str">
        <f t="shared" ca="1" si="138"/>
        <v/>
      </c>
      <c r="H212" s="7" t="str">
        <f t="shared" ca="1" si="138"/>
        <v/>
      </c>
      <c r="I212" s="7" t="str">
        <f t="shared" ca="1" si="138"/>
        <v/>
      </c>
      <c r="J212" s="7" t="str">
        <f t="shared" ca="1" si="138"/>
        <v/>
      </c>
      <c r="K212" s="7" t="str">
        <f t="shared" ca="1" si="138"/>
        <v/>
      </c>
      <c r="L212" s="7" t="str">
        <f t="shared" ca="1" si="138"/>
        <v/>
      </c>
      <c r="M212" s="7" t="str">
        <f t="shared" ca="1" si="138"/>
        <v/>
      </c>
      <c r="N212" s="7" t="str">
        <f t="shared" ca="1" si="138"/>
        <v/>
      </c>
      <c r="O212" s="7" t="str">
        <f t="shared" ca="1" si="138"/>
        <v/>
      </c>
      <c r="P212" s="7" t="str">
        <f t="shared" ca="1" si="138"/>
        <v/>
      </c>
      <c r="Q212" s="7" t="str">
        <f t="shared" ca="1" si="138"/>
        <v/>
      </c>
      <c r="R212" s="7" t="str">
        <f t="shared" ca="1" si="138"/>
        <v/>
      </c>
      <c r="S212" s="7" t="str">
        <f t="shared" ca="1" si="138"/>
        <v/>
      </c>
      <c r="T212" s="7" t="str">
        <f t="shared" ca="1" si="138"/>
        <v/>
      </c>
      <c r="U212" s="7" t="str">
        <f t="shared" ca="1" si="138"/>
        <v/>
      </c>
      <c r="V212" s="7" t="str">
        <f t="shared" ca="1" si="138"/>
        <v/>
      </c>
      <c r="W212" s="7" t="str">
        <f t="shared" ca="1" si="139"/>
        <v/>
      </c>
      <c r="X212" s="7" t="str">
        <f t="shared" ca="1" si="139"/>
        <v/>
      </c>
      <c r="Y212" s="7" t="str">
        <f t="shared" ca="1" si="139"/>
        <v/>
      </c>
      <c r="Z212" s="7" t="str">
        <f t="shared" ca="1" si="139"/>
        <v/>
      </c>
      <c r="AA212" s="7" t="str">
        <f t="shared" ca="1" si="139"/>
        <v/>
      </c>
      <c r="AB212" s="7" t="str">
        <f t="shared" ca="1" si="139"/>
        <v/>
      </c>
      <c r="AC212" s="7" t="str">
        <f t="shared" ca="1" si="139"/>
        <v/>
      </c>
      <c r="AD212" s="7" t="str">
        <f t="shared" ca="1" si="139"/>
        <v/>
      </c>
      <c r="AE212" s="7" t="str">
        <f t="shared" ca="1" si="139"/>
        <v/>
      </c>
      <c r="AF212" s="7" t="str">
        <f t="shared" ca="1" si="139"/>
        <v/>
      </c>
      <c r="AG212" s="7" t="str">
        <f t="shared" ca="1" si="139"/>
        <v/>
      </c>
      <c r="AH212" s="7" t="str">
        <f t="shared" ca="1" si="139"/>
        <v/>
      </c>
      <c r="AI212" s="7" t="str">
        <f t="shared" ca="1" si="139"/>
        <v/>
      </c>
    </row>
    <row r="213" spans="1:35" x14ac:dyDescent="0.35">
      <c r="A213" s="4" t="str">
        <f t="shared" ref="A213:B213" si="144">A212</f>
        <v>est</v>
      </c>
      <c r="B213" s="4" t="str">
        <f t="shared" si="144"/>
        <v>marche_diabo</v>
      </c>
      <c r="C213" s="10" t="str">
        <f t="shared" si="134"/>
        <v>BNA_aout24!</v>
      </c>
      <c r="D213" s="4" t="str">
        <f t="shared" si="135"/>
        <v>marche_diaboBNA_aout24!</v>
      </c>
      <c r="E213" s="10">
        <f t="shared" si="132"/>
        <v>45505</v>
      </c>
      <c r="G213" s="7" t="str">
        <f t="shared" ca="1" si="138"/>
        <v/>
      </c>
      <c r="H213" s="7" t="str">
        <f t="shared" ca="1" si="138"/>
        <v/>
      </c>
      <c r="I213" s="7" t="str">
        <f t="shared" ca="1" si="138"/>
        <v/>
      </c>
      <c r="J213" s="7" t="str">
        <f t="shared" ca="1" si="138"/>
        <v/>
      </c>
      <c r="K213" s="7" t="str">
        <f t="shared" ca="1" si="138"/>
        <v/>
      </c>
      <c r="L213" s="7" t="str">
        <f t="shared" ca="1" si="138"/>
        <v/>
      </c>
      <c r="M213" s="7" t="str">
        <f t="shared" ca="1" si="138"/>
        <v/>
      </c>
      <c r="N213" s="7" t="str">
        <f t="shared" ca="1" si="138"/>
        <v/>
      </c>
      <c r="O213" s="7" t="str">
        <f t="shared" ca="1" si="138"/>
        <v/>
      </c>
      <c r="P213" s="7" t="str">
        <f t="shared" ca="1" si="138"/>
        <v/>
      </c>
      <c r="Q213" s="7" t="str">
        <f t="shared" ca="1" si="138"/>
        <v/>
      </c>
      <c r="R213" s="7" t="str">
        <f t="shared" ca="1" si="138"/>
        <v/>
      </c>
      <c r="S213" s="7" t="str">
        <f t="shared" ca="1" si="138"/>
        <v/>
      </c>
      <c r="T213" s="7" t="str">
        <f t="shared" ca="1" si="138"/>
        <v/>
      </c>
      <c r="U213" s="7" t="str">
        <f t="shared" ca="1" si="138"/>
        <v/>
      </c>
      <c r="V213" s="7" t="str">
        <f t="shared" ca="1" si="138"/>
        <v/>
      </c>
      <c r="W213" s="7" t="str">
        <f t="shared" ca="1" si="139"/>
        <v/>
      </c>
      <c r="X213" s="7" t="str">
        <f t="shared" ca="1" si="139"/>
        <v/>
      </c>
      <c r="Y213" s="7" t="str">
        <f t="shared" ca="1" si="139"/>
        <v/>
      </c>
      <c r="Z213" s="7" t="str">
        <f t="shared" ca="1" si="139"/>
        <v/>
      </c>
      <c r="AA213" s="7" t="str">
        <f t="shared" ca="1" si="139"/>
        <v/>
      </c>
      <c r="AB213" s="7" t="str">
        <f t="shared" ca="1" si="139"/>
        <v/>
      </c>
      <c r="AC213" s="7" t="str">
        <f t="shared" ca="1" si="139"/>
        <v/>
      </c>
      <c r="AD213" s="7" t="str">
        <f t="shared" ca="1" si="139"/>
        <v/>
      </c>
      <c r="AE213" s="7" t="str">
        <f t="shared" ca="1" si="139"/>
        <v/>
      </c>
      <c r="AF213" s="7" t="str">
        <f t="shared" ca="1" si="139"/>
        <v/>
      </c>
      <c r="AG213" s="7" t="str">
        <f t="shared" ca="1" si="139"/>
        <v/>
      </c>
      <c r="AH213" s="7" t="str">
        <f t="shared" ca="1" si="139"/>
        <v/>
      </c>
      <c r="AI213" s="7" t="str">
        <f t="shared" ca="1" si="139"/>
        <v/>
      </c>
    </row>
    <row r="214" spans="1:35" x14ac:dyDescent="0.35">
      <c r="A214" s="4" t="str">
        <f t="shared" ref="A214:B214" si="145">A213</f>
        <v>est</v>
      </c>
      <c r="B214" s="4" t="str">
        <f t="shared" si="145"/>
        <v>marche_diabo</v>
      </c>
      <c r="C214" s="10" t="str">
        <f t="shared" si="134"/>
        <v>BNA_sept24!</v>
      </c>
      <c r="D214" s="4" t="str">
        <f t="shared" si="135"/>
        <v>marche_diaboBNA_sept24!</v>
      </c>
      <c r="E214" s="10">
        <f t="shared" si="132"/>
        <v>45536</v>
      </c>
      <c r="G214" s="7" t="str">
        <f t="shared" ca="1" si="138"/>
        <v/>
      </c>
      <c r="H214" s="7" t="str">
        <f t="shared" ca="1" si="138"/>
        <v/>
      </c>
      <c r="I214" s="7" t="str">
        <f t="shared" ca="1" si="138"/>
        <v/>
      </c>
      <c r="J214" s="7" t="str">
        <f t="shared" ca="1" si="138"/>
        <v/>
      </c>
      <c r="K214" s="7" t="str">
        <f t="shared" ca="1" si="138"/>
        <v/>
      </c>
      <c r="L214" s="7" t="str">
        <f t="shared" ca="1" si="138"/>
        <v/>
      </c>
      <c r="M214" s="7" t="str">
        <f t="shared" ca="1" si="138"/>
        <v/>
      </c>
      <c r="N214" s="7" t="str">
        <f t="shared" ca="1" si="138"/>
        <v/>
      </c>
      <c r="O214" s="7" t="str">
        <f t="shared" ca="1" si="138"/>
        <v/>
      </c>
      <c r="P214" s="7" t="str">
        <f t="shared" ca="1" si="138"/>
        <v/>
      </c>
      <c r="Q214" s="7" t="str">
        <f t="shared" ca="1" si="138"/>
        <v/>
      </c>
      <c r="R214" s="7" t="str">
        <f t="shared" ca="1" si="138"/>
        <v/>
      </c>
      <c r="S214" s="7" t="str">
        <f t="shared" ca="1" si="138"/>
        <v/>
      </c>
      <c r="T214" s="7" t="str">
        <f t="shared" ca="1" si="138"/>
        <v/>
      </c>
      <c r="U214" s="7" t="str">
        <f t="shared" ca="1" si="138"/>
        <v/>
      </c>
      <c r="V214" s="7" t="str">
        <f t="shared" ca="1" si="138"/>
        <v/>
      </c>
      <c r="W214" s="7" t="str">
        <f t="shared" ca="1" si="139"/>
        <v/>
      </c>
      <c r="X214" s="7" t="str">
        <f t="shared" ca="1" si="139"/>
        <v/>
      </c>
      <c r="Y214" s="7" t="str">
        <f t="shared" ca="1" si="139"/>
        <v/>
      </c>
      <c r="Z214" s="7" t="str">
        <f t="shared" ca="1" si="139"/>
        <v/>
      </c>
      <c r="AA214" s="7" t="str">
        <f t="shared" ca="1" si="139"/>
        <v/>
      </c>
      <c r="AB214" s="7" t="str">
        <f t="shared" ca="1" si="139"/>
        <v/>
      </c>
      <c r="AC214" s="7" t="str">
        <f t="shared" ca="1" si="139"/>
        <v/>
      </c>
      <c r="AD214" s="7" t="str">
        <f t="shared" ca="1" si="139"/>
        <v/>
      </c>
      <c r="AE214" s="7" t="str">
        <f t="shared" ca="1" si="139"/>
        <v/>
      </c>
      <c r="AF214" s="7" t="str">
        <f t="shared" ca="1" si="139"/>
        <v/>
      </c>
      <c r="AG214" s="7" t="str">
        <f t="shared" ca="1" si="139"/>
        <v/>
      </c>
      <c r="AH214" s="7" t="str">
        <f t="shared" ca="1" si="139"/>
        <v/>
      </c>
      <c r="AI214" s="7" t="str">
        <f t="shared" ca="1" si="139"/>
        <v/>
      </c>
    </row>
    <row r="215" spans="1:35" x14ac:dyDescent="0.35">
      <c r="A215" s="4" t="str">
        <f t="shared" ref="A215:B215" si="146">A214</f>
        <v>est</v>
      </c>
      <c r="B215" s="4" t="str">
        <f t="shared" si="146"/>
        <v>marche_diabo</v>
      </c>
      <c r="C215" s="10" t="str">
        <f t="shared" si="134"/>
        <v>BNA_oct24!</v>
      </c>
      <c r="D215" s="4" t="str">
        <f t="shared" si="135"/>
        <v>marche_diaboBNA_oct24!</v>
      </c>
      <c r="E215" s="10">
        <f t="shared" si="132"/>
        <v>45566</v>
      </c>
      <c r="G215" s="7" t="str">
        <f t="shared" ca="1" si="138"/>
        <v/>
      </c>
      <c r="H215" s="7" t="str">
        <f t="shared" ca="1" si="138"/>
        <v/>
      </c>
      <c r="I215" s="7" t="str">
        <f t="shared" ca="1" si="138"/>
        <v/>
      </c>
      <c r="J215" s="7" t="str">
        <f t="shared" ca="1" si="138"/>
        <v/>
      </c>
      <c r="K215" s="7" t="str">
        <f t="shared" ca="1" si="138"/>
        <v/>
      </c>
      <c r="L215" s="7" t="str">
        <f t="shared" ca="1" si="138"/>
        <v/>
      </c>
      <c r="M215" s="7" t="str">
        <f t="shared" ca="1" si="138"/>
        <v/>
      </c>
      <c r="N215" s="7" t="str">
        <f t="shared" ca="1" si="138"/>
        <v/>
      </c>
      <c r="O215" s="7" t="str">
        <f t="shared" ca="1" si="138"/>
        <v/>
      </c>
      <c r="P215" s="7" t="str">
        <f t="shared" ca="1" si="138"/>
        <v/>
      </c>
      <c r="Q215" s="7" t="str">
        <f t="shared" ca="1" si="138"/>
        <v/>
      </c>
      <c r="R215" s="7" t="str">
        <f t="shared" ca="1" si="138"/>
        <v/>
      </c>
      <c r="S215" s="7" t="str">
        <f t="shared" ca="1" si="138"/>
        <v/>
      </c>
      <c r="T215" s="7" t="str">
        <f t="shared" ca="1" si="138"/>
        <v/>
      </c>
      <c r="U215" s="7" t="str">
        <f t="shared" ca="1" si="138"/>
        <v/>
      </c>
      <c r="V215" s="7" t="str">
        <f t="shared" ca="1" si="138"/>
        <v/>
      </c>
      <c r="W215" s="7" t="str">
        <f t="shared" ca="1" si="139"/>
        <v/>
      </c>
      <c r="X215" s="7" t="str">
        <f t="shared" ca="1" si="139"/>
        <v/>
      </c>
      <c r="Y215" s="7" t="str">
        <f t="shared" ca="1" si="139"/>
        <v/>
      </c>
      <c r="Z215" s="7" t="str">
        <f t="shared" ca="1" si="139"/>
        <v/>
      </c>
      <c r="AA215" s="7" t="str">
        <f t="shared" ca="1" si="139"/>
        <v/>
      </c>
      <c r="AB215" s="7" t="str">
        <f t="shared" ca="1" si="139"/>
        <v/>
      </c>
      <c r="AC215" s="7" t="str">
        <f t="shared" ca="1" si="139"/>
        <v/>
      </c>
      <c r="AD215" s="7" t="str">
        <f t="shared" ca="1" si="139"/>
        <v/>
      </c>
      <c r="AE215" s="7" t="str">
        <f t="shared" ca="1" si="139"/>
        <v/>
      </c>
      <c r="AF215" s="7" t="str">
        <f t="shared" ca="1" si="139"/>
        <v/>
      </c>
      <c r="AG215" s="7" t="str">
        <f t="shared" ca="1" si="139"/>
        <v/>
      </c>
      <c r="AH215" s="7" t="str">
        <f t="shared" ca="1" si="139"/>
        <v/>
      </c>
      <c r="AI215" s="7" t="str">
        <f t="shared" ca="1" si="139"/>
        <v/>
      </c>
    </row>
    <row r="216" spans="1:35" x14ac:dyDescent="0.35">
      <c r="A216" s="4" t="str">
        <f t="shared" ref="A216:B217" si="147">A215</f>
        <v>est</v>
      </c>
      <c r="B216" s="4" t="str">
        <f t="shared" si="147"/>
        <v>marche_diabo</v>
      </c>
      <c r="C216" s="10" t="str">
        <f t="shared" si="134"/>
        <v>BNA_nov24!</v>
      </c>
      <c r="D216" s="4" t="str">
        <f t="shared" si="135"/>
        <v>marche_diaboBNA_nov24!</v>
      </c>
      <c r="E216" s="10">
        <f t="shared" si="132"/>
        <v>45597</v>
      </c>
      <c r="G216" s="7" t="str">
        <f t="shared" ca="1" si="138"/>
        <v/>
      </c>
      <c r="H216" s="7" t="str">
        <f t="shared" ca="1" si="138"/>
        <v/>
      </c>
      <c r="I216" s="7" t="str">
        <f t="shared" ca="1" si="138"/>
        <v/>
      </c>
      <c r="J216" s="7" t="str">
        <f t="shared" ca="1" si="138"/>
        <v/>
      </c>
      <c r="K216" s="7" t="str">
        <f t="shared" ca="1" si="138"/>
        <v/>
      </c>
      <c r="L216" s="7" t="str">
        <f t="shared" ca="1" si="138"/>
        <v/>
      </c>
      <c r="M216" s="7" t="str">
        <f t="shared" ca="1" si="138"/>
        <v/>
      </c>
      <c r="N216" s="7" t="str">
        <f t="shared" ca="1" si="138"/>
        <v/>
      </c>
      <c r="O216" s="7" t="str">
        <f t="shared" ca="1" si="138"/>
        <v/>
      </c>
      <c r="P216" s="7" t="str">
        <f t="shared" ca="1" si="138"/>
        <v/>
      </c>
      <c r="Q216" s="7" t="str">
        <f t="shared" ca="1" si="138"/>
        <v/>
      </c>
      <c r="R216" s="7" t="str">
        <f t="shared" ca="1" si="138"/>
        <v/>
      </c>
      <c r="S216" s="7" t="str">
        <f t="shared" ca="1" si="138"/>
        <v/>
      </c>
      <c r="T216" s="7" t="str">
        <f t="shared" ca="1" si="138"/>
        <v/>
      </c>
      <c r="U216" s="7" t="str">
        <f t="shared" ca="1" si="138"/>
        <v/>
      </c>
      <c r="V216" s="7" t="str">
        <f t="shared" ca="1" si="138"/>
        <v/>
      </c>
      <c r="W216" s="7" t="str">
        <f t="shared" ca="1" si="139"/>
        <v/>
      </c>
      <c r="X216" s="7" t="str">
        <f t="shared" ca="1" si="139"/>
        <v/>
      </c>
      <c r="Y216" s="7" t="str">
        <f t="shared" ca="1" si="139"/>
        <v/>
      </c>
      <c r="Z216" s="7" t="str">
        <f t="shared" ca="1" si="139"/>
        <v/>
      </c>
      <c r="AA216" s="7" t="str">
        <f t="shared" ca="1" si="139"/>
        <v/>
      </c>
      <c r="AB216" s="7" t="str">
        <f t="shared" ca="1" si="139"/>
        <v/>
      </c>
      <c r="AC216" s="7" t="str">
        <f t="shared" ca="1" si="139"/>
        <v/>
      </c>
      <c r="AD216" s="7" t="str">
        <f t="shared" ca="1" si="139"/>
        <v/>
      </c>
      <c r="AE216" s="7" t="str">
        <f t="shared" ca="1" si="139"/>
        <v/>
      </c>
      <c r="AF216" s="7" t="str">
        <f t="shared" ca="1" si="139"/>
        <v/>
      </c>
      <c r="AG216" s="7" t="str">
        <f t="shared" ca="1" si="139"/>
        <v/>
      </c>
      <c r="AH216" s="7" t="str">
        <f t="shared" ca="1" si="139"/>
        <v/>
      </c>
      <c r="AI216" s="7" t="str">
        <f t="shared" ca="1" si="139"/>
        <v/>
      </c>
    </row>
    <row r="217" spans="1:35" x14ac:dyDescent="0.35">
      <c r="A217" s="4" t="str">
        <f t="shared" si="147"/>
        <v>est</v>
      </c>
      <c r="B217" s="4" t="str">
        <f t="shared" si="147"/>
        <v>marche_diabo</v>
      </c>
      <c r="C217" s="10" t="str">
        <f>C186</f>
        <v>BNA_déc24!</v>
      </c>
      <c r="D217" s="4" t="str">
        <f t="shared" si="135"/>
        <v>marche_diaboBNA_déc24!</v>
      </c>
      <c r="E217" s="10">
        <f t="shared" si="132"/>
        <v>45627</v>
      </c>
      <c r="G217" s="7" t="str">
        <f t="shared" ca="1" si="138"/>
        <v/>
      </c>
      <c r="H217" s="7" t="str">
        <f t="shared" ca="1" si="138"/>
        <v/>
      </c>
      <c r="I217" s="7" t="str">
        <f t="shared" ca="1" si="138"/>
        <v/>
      </c>
      <c r="J217" s="7" t="str">
        <f t="shared" ca="1" si="138"/>
        <v/>
      </c>
      <c r="K217" s="7" t="str">
        <f t="shared" ca="1" si="138"/>
        <v/>
      </c>
      <c r="L217" s="7" t="str">
        <f t="shared" ca="1" si="138"/>
        <v/>
      </c>
      <c r="M217" s="7" t="str">
        <f t="shared" ca="1" si="138"/>
        <v/>
      </c>
      <c r="N217" s="7" t="str">
        <f t="shared" ca="1" si="138"/>
        <v/>
      </c>
      <c r="O217" s="7" t="str">
        <f t="shared" ca="1" si="138"/>
        <v/>
      </c>
      <c r="P217" s="7" t="str">
        <f t="shared" ca="1" si="138"/>
        <v/>
      </c>
      <c r="Q217" s="7" t="str">
        <f t="shared" ca="1" si="138"/>
        <v/>
      </c>
      <c r="R217" s="7" t="str">
        <f t="shared" ca="1" si="138"/>
        <v/>
      </c>
      <c r="S217" s="7" t="str">
        <f t="shared" ca="1" si="138"/>
        <v/>
      </c>
      <c r="T217" s="7" t="str">
        <f t="shared" ca="1" si="138"/>
        <v/>
      </c>
      <c r="U217" s="7" t="str">
        <f t="shared" ca="1" si="138"/>
        <v/>
      </c>
      <c r="V217" s="7" t="str">
        <f t="shared" ca="1" si="138"/>
        <v/>
      </c>
      <c r="W217" s="7" t="str">
        <f t="shared" ca="1" si="139"/>
        <v/>
      </c>
      <c r="X217" s="7" t="str">
        <f t="shared" ca="1" si="139"/>
        <v/>
      </c>
      <c r="Y217" s="7" t="str">
        <f t="shared" ca="1" si="139"/>
        <v/>
      </c>
      <c r="Z217" s="7" t="str">
        <f t="shared" ca="1" si="139"/>
        <v/>
      </c>
      <c r="AA217" s="7" t="str">
        <f t="shared" ca="1" si="139"/>
        <v/>
      </c>
      <c r="AB217" s="7" t="str">
        <f t="shared" ca="1" si="139"/>
        <v/>
      </c>
      <c r="AC217" s="7" t="str">
        <f t="shared" ca="1" si="139"/>
        <v/>
      </c>
      <c r="AD217" s="7" t="str">
        <f t="shared" ca="1" si="139"/>
        <v/>
      </c>
      <c r="AE217" s="7" t="str">
        <f t="shared" ca="1" si="139"/>
        <v/>
      </c>
      <c r="AF217" s="7" t="str">
        <f t="shared" ca="1" si="139"/>
        <v/>
      </c>
      <c r="AG217" s="7" t="str">
        <f t="shared" ca="1" si="139"/>
        <v/>
      </c>
      <c r="AH217" s="7" t="str">
        <f t="shared" ca="1" si="139"/>
        <v/>
      </c>
      <c r="AI217" s="7" t="str">
        <f t="shared" ca="1" si="139"/>
        <v/>
      </c>
    </row>
    <row r="218" spans="1:35" x14ac:dyDescent="0.35">
      <c r="C218" s="10"/>
      <c r="E218" s="10"/>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x14ac:dyDescent="0.35">
      <c r="C219" s="10"/>
      <c r="E219" s="10"/>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x14ac:dyDescent="0.35">
      <c r="D220" s="4" t="str">
        <f t="shared" si="130"/>
        <v/>
      </c>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x14ac:dyDescent="0.35">
      <c r="D221" s="4" t="str">
        <f t="shared" ref="D221:D250" si="148">_xlfn.CONCAT(B221:C221)</f>
        <v/>
      </c>
      <c r="E221" s="4" t="s">
        <v>2188</v>
      </c>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x14ac:dyDescent="0.35">
      <c r="A222" s="4" t="s">
        <v>81</v>
      </c>
      <c r="B222" s="4" t="s">
        <v>2189</v>
      </c>
      <c r="C222" s="10" t="str">
        <f t="shared" ref="C222:C235" si="149">C161</f>
        <v>BNA_nov22!</v>
      </c>
      <c r="D222" s="4" t="str">
        <f t="shared" si="148"/>
        <v>marche_diapagaBNA_nov22!</v>
      </c>
      <c r="E222" s="10">
        <f t="shared" ref="E222:E229" si="150">E161</f>
        <v>44866</v>
      </c>
      <c r="G222" s="7" t="str">
        <f t="shared" ref="G222:V237" ca="1" si="151">IFERROR(VLOOKUP($B222,INDIRECT($C222&amp;$A$1),MATCH(G$4,INDIRECT($C222&amp;"$B$7:$BZ$7"),0),FALSE),"")</f>
        <v/>
      </c>
      <c r="H222" s="7" t="str">
        <f t="shared" ca="1" si="151"/>
        <v/>
      </c>
      <c r="I222" s="7" t="str">
        <f t="shared" ca="1" si="151"/>
        <v/>
      </c>
      <c r="J222" s="7" t="str">
        <f t="shared" ca="1" si="151"/>
        <v/>
      </c>
      <c r="K222" s="7" t="str">
        <f t="shared" ca="1" si="151"/>
        <v/>
      </c>
      <c r="L222" s="7" t="str">
        <f t="shared" ca="1" si="151"/>
        <v/>
      </c>
      <c r="M222" s="7" t="str">
        <f t="shared" ca="1" si="151"/>
        <v/>
      </c>
      <c r="N222" s="7" t="str">
        <f t="shared" ca="1" si="151"/>
        <v/>
      </c>
      <c r="O222" s="7" t="str">
        <f t="shared" ca="1" si="151"/>
        <v/>
      </c>
      <c r="P222" s="7" t="str">
        <f t="shared" ca="1" si="151"/>
        <v/>
      </c>
      <c r="Q222" s="7" t="str">
        <f t="shared" ca="1" si="151"/>
        <v/>
      </c>
      <c r="R222" s="7" t="str">
        <f t="shared" ca="1" si="151"/>
        <v/>
      </c>
      <c r="S222" s="7" t="str">
        <f t="shared" ca="1" si="151"/>
        <v/>
      </c>
      <c r="T222" s="7" t="str">
        <f t="shared" ca="1" si="151"/>
        <v/>
      </c>
      <c r="U222" s="7" t="str">
        <f t="shared" ca="1" si="151"/>
        <v/>
      </c>
      <c r="V222" s="7" t="str">
        <f t="shared" ca="1" si="151"/>
        <v/>
      </c>
      <c r="W222" s="7" t="str">
        <f t="shared" ref="W222:AI237" ca="1" si="152">IFERROR(VLOOKUP($B222,INDIRECT($C222&amp;$A$1),MATCH(W$4,INDIRECT($C222&amp;"$B$7:$BZ$7"),0),FALSE),"")</f>
        <v/>
      </c>
      <c r="X222" s="7" t="str">
        <f t="shared" ca="1" si="152"/>
        <v/>
      </c>
      <c r="Y222" s="7" t="str">
        <f t="shared" ca="1" si="152"/>
        <v/>
      </c>
      <c r="Z222" s="7" t="str">
        <f t="shared" ca="1" si="152"/>
        <v/>
      </c>
      <c r="AA222" s="7" t="str">
        <f t="shared" ca="1" si="152"/>
        <v/>
      </c>
      <c r="AB222" s="7" t="str">
        <f t="shared" ca="1" si="152"/>
        <v/>
      </c>
      <c r="AC222" s="7" t="str">
        <f t="shared" ca="1" si="152"/>
        <v/>
      </c>
      <c r="AD222" s="7" t="str">
        <f t="shared" ca="1" si="152"/>
        <v/>
      </c>
      <c r="AE222" s="7" t="str">
        <f t="shared" ca="1" si="152"/>
        <v/>
      </c>
      <c r="AF222" s="7" t="str">
        <f t="shared" ca="1" si="152"/>
        <v/>
      </c>
      <c r="AG222" s="7" t="str">
        <f t="shared" ca="1" si="152"/>
        <v/>
      </c>
      <c r="AH222" s="7" t="str">
        <f t="shared" ca="1" si="152"/>
        <v/>
      </c>
      <c r="AI222" s="7" t="str">
        <f t="shared" ca="1" si="152"/>
        <v/>
      </c>
    </row>
    <row r="223" spans="1:35" x14ac:dyDescent="0.35">
      <c r="A223" s="4" t="s">
        <v>81</v>
      </c>
      <c r="B223" s="4" t="s">
        <v>2189</v>
      </c>
      <c r="C223" s="10" t="str">
        <f t="shared" si="149"/>
        <v>BNA_dec22!</v>
      </c>
      <c r="D223" s="4" t="str">
        <f t="shared" si="148"/>
        <v>marche_diapagaBNA_dec22!</v>
      </c>
      <c r="E223" s="10">
        <f t="shared" si="150"/>
        <v>44896</v>
      </c>
      <c r="G223" s="7" t="str">
        <f t="shared" ca="1" si="151"/>
        <v/>
      </c>
      <c r="H223" s="7" t="str">
        <f t="shared" ca="1" si="151"/>
        <v/>
      </c>
      <c r="I223" s="7" t="str">
        <f t="shared" ca="1" si="151"/>
        <v/>
      </c>
      <c r="J223" s="7" t="str">
        <f t="shared" ca="1" si="151"/>
        <v/>
      </c>
      <c r="K223" s="7" t="str">
        <f t="shared" ca="1" si="151"/>
        <v/>
      </c>
      <c r="L223" s="7" t="str">
        <f t="shared" ca="1" si="151"/>
        <v/>
      </c>
      <c r="M223" s="7" t="str">
        <f t="shared" ca="1" si="151"/>
        <v/>
      </c>
      <c r="N223" s="7" t="str">
        <f t="shared" ca="1" si="151"/>
        <v/>
      </c>
      <c r="O223" s="7" t="str">
        <f t="shared" ca="1" si="151"/>
        <v/>
      </c>
      <c r="P223" s="7" t="str">
        <f t="shared" ca="1" si="151"/>
        <v/>
      </c>
      <c r="Q223" s="7" t="str">
        <f t="shared" ca="1" si="151"/>
        <v/>
      </c>
      <c r="R223" s="7" t="str">
        <f t="shared" ca="1" si="151"/>
        <v/>
      </c>
      <c r="S223" s="7" t="str">
        <f t="shared" ca="1" si="151"/>
        <v/>
      </c>
      <c r="T223" s="7" t="str">
        <f t="shared" ca="1" si="151"/>
        <v/>
      </c>
      <c r="U223" s="7" t="str">
        <f t="shared" ca="1" si="151"/>
        <v/>
      </c>
      <c r="V223" s="7" t="str">
        <f t="shared" ca="1" si="151"/>
        <v/>
      </c>
      <c r="W223" s="7" t="str">
        <f t="shared" ca="1" si="152"/>
        <v/>
      </c>
      <c r="X223" s="7" t="str">
        <f t="shared" ca="1" si="152"/>
        <v/>
      </c>
      <c r="Y223" s="7" t="str">
        <f t="shared" ca="1" si="152"/>
        <v/>
      </c>
      <c r="Z223" s="7" t="str">
        <f t="shared" ca="1" si="152"/>
        <v/>
      </c>
      <c r="AA223" s="7" t="str">
        <f t="shared" ca="1" si="152"/>
        <v/>
      </c>
      <c r="AB223" s="7" t="str">
        <f t="shared" ca="1" si="152"/>
        <v/>
      </c>
      <c r="AC223" s="7" t="str">
        <f t="shared" ca="1" si="152"/>
        <v/>
      </c>
      <c r="AD223" s="7" t="str">
        <f t="shared" ca="1" si="152"/>
        <v/>
      </c>
      <c r="AE223" s="7" t="str">
        <f t="shared" ca="1" si="152"/>
        <v/>
      </c>
      <c r="AF223" s="7" t="str">
        <f t="shared" ca="1" si="152"/>
        <v/>
      </c>
      <c r="AG223" s="7" t="str">
        <f t="shared" ca="1" si="152"/>
        <v/>
      </c>
      <c r="AH223" s="7" t="str">
        <f t="shared" ca="1" si="152"/>
        <v/>
      </c>
      <c r="AI223" s="7" t="str">
        <f t="shared" ca="1" si="152"/>
        <v/>
      </c>
    </row>
    <row r="224" spans="1:35" x14ac:dyDescent="0.35">
      <c r="A224" s="4" t="s">
        <v>81</v>
      </c>
      <c r="B224" s="4" t="s">
        <v>2189</v>
      </c>
      <c r="C224" s="10" t="str">
        <f t="shared" si="149"/>
        <v>BNA_jan23!</v>
      </c>
      <c r="D224" s="4" t="str">
        <f t="shared" si="148"/>
        <v>marche_diapagaBNA_jan23!</v>
      </c>
      <c r="E224" s="10">
        <f t="shared" si="150"/>
        <v>44927</v>
      </c>
      <c r="G224" s="7" t="str">
        <f t="shared" ca="1" si="151"/>
        <v/>
      </c>
      <c r="H224" s="7" t="str">
        <f t="shared" ca="1" si="151"/>
        <v/>
      </c>
      <c r="I224" s="7" t="str">
        <f t="shared" ca="1" si="151"/>
        <v/>
      </c>
      <c r="J224" s="7" t="str">
        <f t="shared" ca="1" si="151"/>
        <v/>
      </c>
      <c r="K224" s="7" t="str">
        <f t="shared" ca="1" si="151"/>
        <v/>
      </c>
      <c r="L224" s="7" t="str">
        <f t="shared" ca="1" si="151"/>
        <v/>
      </c>
      <c r="M224" s="7" t="str">
        <f t="shared" ca="1" si="151"/>
        <v/>
      </c>
      <c r="N224" s="7" t="str">
        <f t="shared" ca="1" si="151"/>
        <v/>
      </c>
      <c r="O224" s="7" t="str">
        <f t="shared" ca="1" si="151"/>
        <v/>
      </c>
      <c r="P224" s="7" t="str">
        <f t="shared" ca="1" si="151"/>
        <v/>
      </c>
      <c r="Q224" s="7" t="str">
        <f t="shared" ca="1" si="151"/>
        <v/>
      </c>
      <c r="R224" s="7" t="str">
        <f t="shared" ca="1" si="151"/>
        <v/>
      </c>
      <c r="S224" s="7" t="str">
        <f t="shared" ca="1" si="151"/>
        <v/>
      </c>
      <c r="T224" s="7" t="str">
        <f t="shared" ca="1" si="151"/>
        <v/>
      </c>
      <c r="U224" s="7" t="str">
        <f t="shared" ca="1" si="151"/>
        <v/>
      </c>
      <c r="V224" s="7" t="str">
        <f t="shared" ca="1" si="151"/>
        <v/>
      </c>
      <c r="W224" s="7" t="str">
        <f t="shared" ca="1" si="152"/>
        <v/>
      </c>
      <c r="X224" s="7" t="str">
        <f t="shared" ca="1" si="152"/>
        <v/>
      </c>
      <c r="Y224" s="7" t="str">
        <f t="shared" ca="1" si="152"/>
        <v/>
      </c>
      <c r="Z224" s="7" t="str">
        <f t="shared" ca="1" si="152"/>
        <v/>
      </c>
      <c r="AA224" s="7" t="str">
        <f t="shared" ca="1" si="152"/>
        <v/>
      </c>
      <c r="AB224" s="7" t="str">
        <f t="shared" ca="1" si="152"/>
        <v/>
      </c>
      <c r="AC224" s="7" t="str">
        <f t="shared" ca="1" si="152"/>
        <v/>
      </c>
      <c r="AD224" s="7" t="str">
        <f t="shared" ca="1" si="152"/>
        <v/>
      </c>
      <c r="AE224" s="7" t="str">
        <f t="shared" ca="1" si="152"/>
        <v/>
      </c>
      <c r="AF224" s="7" t="str">
        <f t="shared" ca="1" si="152"/>
        <v/>
      </c>
      <c r="AG224" s="7" t="str">
        <f t="shared" ca="1" si="152"/>
        <v/>
      </c>
      <c r="AH224" s="7" t="str">
        <f t="shared" ca="1" si="152"/>
        <v/>
      </c>
      <c r="AI224" s="7" t="str">
        <f t="shared" ca="1" si="152"/>
        <v/>
      </c>
    </row>
    <row r="225" spans="1:35" x14ac:dyDescent="0.35">
      <c r="A225" s="4" t="s">
        <v>81</v>
      </c>
      <c r="B225" s="4" t="s">
        <v>2189</v>
      </c>
      <c r="C225" s="10" t="str">
        <f t="shared" si="149"/>
        <v>BNA_fev23!</v>
      </c>
      <c r="D225" s="4" t="str">
        <f t="shared" si="148"/>
        <v>marche_diapagaBNA_fev23!</v>
      </c>
      <c r="E225" s="10">
        <f t="shared" si="150"/>
        <v>44958</v>
      </c>
      <c r="G225" s="7" t="str">
        <f t="shared" ca="1" si="151"/>
        <v/>
      </c>
      <c r="H225" s="7" t="str">
        <f t="shared" ca="1" si="151"/>
        <v/>
      </c>
      <c r="I225" s="7" t="str">
        <f t="shared" ca="1" si="151"/>
        <v/>
      </c>
      <c r="J225" s="7" t="str">
        <f t="shared" ca="1" si="151"/>
        <v/>
      </c>
      <c r="K225" s="7" t="str">
        <f t="shared" ca="1" si="151"/>
        <v/>
      </c>
      <c r="L225" s="7" t="str">
        <f t="shared" ca="1" si="151"/>
        <v/>
      </c>
      <c r="M225" s="7" t="str">
        <f t="shared" ca="1" si="151"/>
        <v/>
      </c>
      <c r="N225" s="7" t="str">
        <f t="shared" ca="1" si="151"/>
        <v/>
      </c>
      <c r="O225" s="7" t="str">
        <f t="shared" ca="1" si="151"/>
        <v/>
      </c>
      <c r="P225" s="7" t="str">
        <f t="shared" ca="1" si="151"/>
        <v/>
      </c>
      <c r="Q225" s="7" t="str">
        <f t="shared" ca="1" si="151"/>
        <v/>
      </c>
      <c r="R225" s="7" t="str">
        <f t="shared" ca="1" si="151"/>
        <v/>
      </c>
      <c r="S225" s="7" t="str">
        <f t="shared" ca="1" si="151"/>
        <v/>
      </c>
      <c r="T225" s="7" t="str">
        <f t="shared" ca="1" si="151"/>
        <v/>
      </c>
      <c r="U225" s="7" t="str">
        <f t="shared" ca="1" si="151"/>
        <v/>
      </c>
      <c r="V225" s="7" t="str">
        <f t="shared" ca="1" si="151"/>
        <v/>
      </c>
      <c r="W225" s="7" t="str">
        <f t="shared" ca="1" si="152"/>
        <v/>
      </c>
      <c r="X225" s="7" t="str">
        <f t="shared" ca="1" si="152"/>
        <v/>
      </c>
      <c r="Y225" s="7" t="str">
        <f t="shared" ca="1" si="152"/>
        <v/>
      </c>
      <c r="Z225" s="7" t="str">
        <f t="shared" ca="1" si="152"/>
        <v/>
      </c>
      <c r="AA225" s="7" t="str">
        <f t="shared" ca="1" si="152"/>
        <v/>
      </c>
      <c r="AB225" s="7" t="str">
        <f t="shared" ca="1" si="152"/>
        <v/>
      </c>
      <c r="AC225" s="7" t="str">
        <f t="shared" ca="1" si="152"/>
        <v/>
      </c>
      <c r="AD225" s="7" t="str">
        <f t="shared" ca="1" si="152"/>
        <v/>
      </c>
      <c r="AE225" s="7" t="str">
        <f t="shared" ca="1" si="152"/>
        <v/>
      </c>
      <c r="AF225" s="7" t="str">
        <f t="shared" ca="1" si="152"/>
        <v/>
      </c>
      <c r="AG225" s="7" t="str">
        <f t="shared" ca="1" si="152"/>
        <v/>
      </c>
      <c r="AH225" s="7" t="str">
        <f t="shared" ca="1" si="152"/>
        <v/>
      </c>
      <c r="AI225" s="7" t="str">
        <f t="shared" ca="1" si="152"/>
        <v/>
      </c>
    </row>
    <row r="226" spans="1:35" x14ac:dyDescent="0.35">
      <c r="A226" s="4" t="s">
        <v>81</v>
      </c>
      <c r="B226" s="4" t="s">
        <v>2189</v>
      </c>
      <c r="C226" s="10" t="str">
        <f t="shared" si="149"/>
        <v>BNA_mar23!</v>
      </c>
      <c r="D226" s="4" t="str">
        <f t="shared" si="148"/>
        <v>marche_diapagaBNA_mar23!</v>
      </c>
      <c r="E226" s="10">
        <f t="shared" si="150"/>
        <v>44986</v>
      </c>
      <c r="G226" s="7" t="str">
        <f t="shared" ca="1" si="151"/>
        <v/>
      </c>
      <c r="H226" s="7" t="str">
        <f t="shared" ca="1" si="151"/>
        <v/>
      </c>
      <c r="I226" s="7" t="str">
        <f t="shared" ca="1" si="151"/>
        <v/>
      </c>
      <c r="J226" s="7" t="str">
        <f t="shared" ca="1" si="151"/>
        <v/>
      </c>
      <c r="K226" s="7" t="str">
        <f t="shared" ca="1" si="151"/>
        <v/>
      </c>
      <c r="L226" s="7" t="str">
        <f t="shared" ca="1" si="151"/>
        <v/>
      </c>
      <c r="M226" s="7" t="str">
        <f t="shared" ca="1" si="151"/>
        <v/>
      </c>
      <c r="N226" s="7" t="str">
        <f t="shared" ca="1" si="151"/>
        <v/>
      </c>
      <c r="O226" s="7" t="str">
        <f t="shared" ca="1" si="151"/>
        <v/>
      </c>
      <c r="P226" s="7" t="str">
        <f t="shared" ca="1" si="151"/>
        <v/>
      </c>
      <c r="Q226" s="7" t="str">
        <f t="shared" ca="1" si="151"/>
        <v/>
      </c>
      <c r="R226" s="7" t="str">
        <f t="shared" ca="1" si="151"/>
        <v/>
      </c>
      <c r="S226" s="7" t="str">
        <f t="shared" ca="1" si="151"/>
        <v/>
      </c>
      <c r="T226" s="7" t="str">
        <f t="shared" ca="1" si="151"/>
        <v/>
      </c>
      <c r="U226" s="7" t="str">
        <f t="shared" ca="1" si="151"/>
        <v/>
      </c>
      <c r="V226" s="7" t="str">
        <f t="shared" ca="1" si="151"/>
        <v/>
      </c>
      <c r="W226" s="7" t="str">
        <f t="shared" ca="1" si="152"/>
        <v/>
      </c>
      <c r="X226" s="7" t="str">
        <f t="shared" ca="1" si="152"/>
        <v/>
      </c>
      <c r="Y226" s="7" t="str">
        <f t="shared" ca="1" si="152"/>
        <v/>
      </c>
      <c r="Z226" s="7" t="str">
        <f t="shared" ca="1" si="152"/>
        <v/>
      </c>
      <c r="AA226" s="7" t="str">
        <f t="shared" ca="1" si="152"/>
        <v/>
      </c>
      <c r="AB226" s="7" t="str">
        <f t="shared" ca="1" si="152"/>
        <v/>
      </c>
      <c r="AC226" s="7" t="str">
        <f t="shared" ca="1" si="152"/>
        <v/>
      </c>
      <c r="AD226" s="7" t="str">
        <f t="shared" ca="1" si="152"/>
        <v/>
      </c>
      <c r="AE226" s="7" t="str">
        <f t="shared" ca="1" si="152"/>
        <v/>
      </c>
      <c r="AF226" s="7" t="str">
        <f t="shared" ca="1" si="152"/>
        <v/>
      </c>
      <c r="AG226" s="7" t="str">
        <f t="shared" ca="1" si="152"/>
        <v/>
      </c>
      <c r="AH226" s="7" t="str">
        <f t="shared" ca="1" si="152"/>
        <v/>
      </c>
      <c r="AI226" s="7" t="str">
        <f t="shared" ca="1" si="152"/>
        <v/>
      </c>
    </row>
    <row r="227" spans="1:35" x14ac:dyDescent="0.35">
      <c r="A227" s="4" t="s">
        <v>81</v>
      </c>
      <c r="B227" s="4" t="s">
        <v>2189</v>
      </c>
      <c r="C227" s="10" t="str">
        <f t="shared" si="149"/>
        <v>BNA_avr23!</v>
      </c>
      <c r="D227" s="4" t="str">
        <f t="shared" si="148"/>
        <v>marche_diapagaBNA_avr23!</v>
      </c>
      <c r="E227" s="10">
        <f t="shared" si="150"/>
        <v>45017</v>
      </c>
      <c r="G227" s="7" t="str">
        <f t="shared" ca="1" si="151"/>
        <v/>
      </c>
      <c r="H227" s="7" t="str">
        <f t="shared" ca="1" si="151"/>
        <v/>
      </c>
      <c r="I227" s="7" t="str">
        <f t="shared" ca="1" si="151"/>
        <v/>
      </c>
      <c r="J227" s="7" t="str">
        <f t="shared" ca="1" si="151"/>
        <v/>
      </c>
      <c r="K227" s="7" t="str">
        <f t="shared" ca="1" si="151"/>
        <v/>
      </c>
      <c r="L227" s="7" t="str">
        <f t="shared" ca="1" si="151"/>
        <v/>
      </c>
      <c r="M227" s="7" t="str">
        <f t="shared" ca="1" si="151"/>
        <v/>
      </c>
      <c r="N227" s="7" t="str">
        <f t="shared" ca="1" si="151"/>
        <v/>
      </c>
      <c r="O227" s="7" t="str">
        <f t="shared" ca="1" si="151"/>
        <v/>
      </c>
      <c r="P227" s="7" t="str">
        <f t="shared" ca="1" si="151"/>
        <v/>
      </c>
      <c r="Q227" s="7" t="str">
        <f t="shared" ca="1" si="151"/>
        <v/>
      </c>
      <c r="R227" s="7" t="str">
        <f t="shared" ca="1" si="151"/>
        <v/>
      </c>
      <c r="S227" s="7" t="str">
        <f t="shared" ca="1" si="151"/>
        <v/>
      </c>
      <c r="T227" s="7" t="str">
        <f t="shared" ca="1" si="151"/>
        <v/>
      </c>
      <c r="U227" s="7" t="str">
        <f t="shared" ca="1" si="151"/>
        <v/>
      </c>
      <c r="V227" s="7" t="str">
        <f t="shared" ca="1" si="151"/>
        <v/>
      </c>
      <c r="W227" s="7" t="str">
        <f t="shared" ca="1" si="152"/>
        <v/>
      </c>
      <c r="X227" s="7" t="str">
        <f t="shared" ca="1" si="152"/>
        <v/>
      </c>
      <c r="Y227" s="7" t="str">
        <f t="shared" ca="1" si="152"/>
        <v/>
      </c>
      <c r="Z227" s="7" t="str">
        <f t="shared" ca="1" si="152"/>
        <v/>
      </c>
      <c r="AA227" s="7" t="str">
        <f t="shared" ca="1" si="152"/>
        <v/>
      </c>
      <c r="AB227" s="7" t="str">
        <f t="shared" ca="1" si="152"/>
        <v/>
      </c>
      <c r="AC227" s="7" t="str">
        <f t="shared" ca="1" si="152"/>
        <v/>
      </c>
      <c r="AD227" s="7" t="str">
        <f t="shared" ca="1" si="152"/>
        <v/>
      </c>
      <c r="AE227" s="7" t="str">
        <f t="shared" ca="1" si="152"/>
        <v/>
      </c>
      <c r="AF227" s="7" t="str">
        <f t="shared" ca="1" si="152"/>
        <v/>
      </c>
      <c r="AG227" s="7" t="str">
        <f t="shared" ca="1" si="152"/>
        <v/>
      </c>
      <c r="AH227" s="7" t="str">
        <f t="shared" ca="1" si="152"/>
        <v/>
      </c>
      <c r="AI227" s="7" t="str">
        <f t="shared" ca="1" si="152"/>
        <v/>
      </c>
    </row>
    <row r="228" spans="1:35" x14ac:dyDescent="0.35">
      <c r="A228" s="4" t="s">
        <v>81</v>
      </c>
      <c r="B228" s="4" t="s">
        <v>2189</v>
      </c>
      <c r="C228" s="10" t="str">
        <f t="shared" si="149"/>
        <v>BNA_mai23!</v>
      </c>
      <c r="D228" s="4" t="str">
        <f t="shared" si="148"/>
        <v>marche_diapagaBNA_mai23!</v>
      </c>
      <c r="E228" s="10">
        <f t="shared" si="150"/>
        <v>45047</v>
      </c>
      <c r="G228" s="7" t="str">
        <f t="shared" ca="1" si="151"/>
        <v/>
      </c>
      <c r="H228" s="7" t="str">
        <f t="shared" ca="1" si="151"/>
        <v/>
      </c>
      <c r="I228" s="7" t="str">
        <f t="shared" ca="1" si="151"/>
        <v/>
      </c>
      <c r="J228" s="7" t="str">
        <f t="shared" ca="1" si="151"/>
        <v/>
      </c>
      <c r="K228" s="7" t="str">
        <f t="shared" ca="1" si="151"/>
        <v/>
      </c>
      <c r="L228" s="7" t="str">
        <f t="shared" ca="1" si="151"/>
        <v/>
      </c>
      <c r="M228" s="7" t="str">
        <f t="shared" ca="1" si="151"/>
        <v/>
      </c>
      <c r="N228" s="7" t="str">
        <f t="shared" ca="1" si="151"/>
        <v/>
      </c>
      <c r="O228" s="7" t="str">
        <f t="shared" ca="1" si="151"/>
        <v/>
      </c>
      <c r="P228" s="7" t="str">
        <f t="shared" ca="1" si="151"/>
        <v/>
      </c>
      <c r="Q228" s="7" t="str">
        <f t="shared" ca="1" si="151"/>
        <v/>
      </c>
      <c r="R228" s="7" t="str">
        <f t="shared" ca="1" si="151"/>
        <v/>
      </c>
      <c r="S228" s="7" t="str">
        <f t="shared" ca="1" si="151"/>
        <v/>
      </c>
      <c r="T228" s="7" t="str">
        <f t="shared" ca="1" si="151"/>
        <v/>
      </c>
      <c r="U228" s="7" t="str">
        <f t="shared" ca="1" si="151"/>
        <v/>
      </c>
      <c r="V228" s="7" t="str">
        <f t="shared" ca="1" si="151"/>
        <v/>
      </c>
      <c r="W228" s="7" t="str">
        <f t="shared" ca="1" si="152"/>
        <v/>
      </c>
      <c r="X228" s="7" t="str">
        <f t="shared" ca="1" si="152"/>
        <v/>
      </c>
      <c r="Y228" s="7" t="str">
        <f t="shared" ca="1" si="152"/>
        <v/>
      </c>
      <c r="Z228" s="7" t="str">
        <f t="shared" ca="1" si="152"/>
        <v/>
      </c>
      <c r="AA228" s="7" t="str">
        <f t="shared" ca="1" si="152"/>
        <v/>
      </c>
      <c r="AB228" s="7" t="str">
        <f t="shared" ca="1" si="152"/>
        <v/>
      </c>
      <c r="AC228" s="7" t="str">
        <f t="shared" ca="1" si="152"/>
        <v/>
      </c>
      <c r="AD228" s="7" t="str">
        <f t="shared" ca="1" si="152"/>
        <v/>
      </c>
      <c r="AE228" s="7" t="str">
        <f t="shared" ca="1" si="152"/>
        <v/>
      </c>
      <c r="AF228" s="7" t="str">
        <f t="shared" ca="1" si="152"/>
        <v/>
      </c>
      <c r="AG228" s="7" t="str">
        <f t="shared" ca="1" si="152"/>
        <v/>
      </c>
      <c r="AH228" s="7" t="str">
        <f t="shared" ca="1" si="152"/>
        <v/>
      </c>
      <c r="AI228" s="7" t="str">
        <f t="shared" ca="1" si="152"/>
        <v/>
      </c>
    </row>
    <row r="229" spans="1:35" x14ac:dyDescent="0.35">
      <c r="A229" s="4" t="s">
        <v>81</v>
      </c>
      <c r="B229" s="4" t="s">
        <v>2189</v>
      </c>
      <c r="C229" s="10" t="str">
        <f t="shared" si="149"/>
        <v>BNA_juin23!</v>
      </c>
      <c r="D229" s="4" t="str">
        <f t="shared" si="148"/>
        <v>marche_diapagaBNA_juin23!</v>
      </c>
      <c r="E229" s="10">
        <f t="shared" si="150"/>
        <v>45078</v>
      </c>
      <c r="G229" s="7" t="str">
        <f t="shared" ca="1" si="151"/>
        <v/>
      </c>
      <c r="H229" s="7" t="str">
        <f t="shared" ca="1" si="151"/>
        <v/>
      </c>
      <c r="I229" s="7" t="str">
        <f t="shared" ca="1" si="151"/>
        <v/>
      </c>
      <c r="J229" s="7" t="str">
        <f t="shared" ca="1" si="151"/>
        <v/>
      </c>
      <c r="K229" s="7" t="str">
        <f t="shared" ca="1" si="151"/>
        <v/>
      </c>
      <c r="L229" s="7" t="str">
        <f t="shared" ca="1" si="151"/>
        <v/>
      </c>
      <c r="M229" s="7" t="str">
        <f t="shared" ca="1" si="151"/>
        <v/>
      </c>
      <c r="N229" s="7" t="str">
        <f t="shared" ca="1" si="151"/>
        <v/>
      </c>
      <c r="O229" s="7" t="str">
        <f t="shared" ca="1" si="151"/>
        <v/>
      </c>
      <c r="P229" s="7" t="str">
        <f t="shared" ca="1" si="151"/>
        <v/>
      </c>
      <c r="Q229" s="7" t="str">
        <f t="shared" ca="1" si="151"/>
        <v/>
      </c>
      <c r="R229" s="7" t="str">
        <f t="shared" ca="1" si="151"/>
        <v/>
      </c>
      <c r="S229" s="7" t="str">
        <f t="shared" ca="1" si="151"/>
        <v/>
      </c>
      <c r="T229" s="7" t="str">
        <f t="shared" ca="1" si="151"/>
        <v/>
      </c>
      <c r="U229" s="7" t="str">
        <f t="shared" ca="1" si="151"/>
        <v/>
      </c>
      <c r="V229" s="7" t="str">
        <f t="shared" ca="1" si="151"/>
        <v/>
      </c>
      <c r="W229" s="7" t="str">
        <f t="shared" ca="1" si="152"/>
        <v/>
      </c>
      <c r="X229" s="7" t="str">
        <f t="shared" ca="1" si="152"/>
        <v/>
      </c>
      <c r="Y229" s="7" t="str">
        <f t="shared" ca="1" si="152"/>
        <v/>
      </c>
      <c r="Z229" s="7" t="str">
        <f t="shared" ca="1" si="152"/>
        <v/>
      </c>
      <c r="AA229" s="7" t="str">
        <f t="shared" ca="1" si="152"/>
        <v/>
      </c>
      <c r="AB229" s="7" t="str">
        <f t="shared" ca="1" si="152"/>
        <v/>
      </c>
      <c r="AC229" s="7" t="str">
        <f t="shared" ca="1" si="152"/>
        <v/>
      </c>
      <c r="AD229" s="7" t="str">
        <f t="shared" ca="1" si="152"/>
        <v/>
      </c>
      <c r="AE229" s="7" t="str">
        <f t="shared" ca="1" si="152"/>
        <v/>
      </c>
      <c r="AF229" s="7" t="str">
        <f t="shared" ca="1" si="152"/>
        <v/>
      </c>
      <c r="AG229" s="7" t="str">
        <f t="shared" ca="1" si="152"/>
        <v/>
      </c>
      <c r="AH229" s="7" t="str">
        <f t="shared" ca="1" si="152"/>
        <v/>
      </c>
      <c r="AI229" s="7" t="str">
        <f t="shared" ca="1" si="152"/>
        <v/>
      </c>
    </row>
    <row r="230" spans="1:35" x14ac:dyDescent="0.35">
      <c r="A230" s="4" t="str">
        <f>A229</f>
        <v>est</v>
      </c>
      <c r="B230" s="4" t="str">
        <f>B229</f>
        <v>marche_diapaga</v>
      </c>
      <c r="C230" s="10" t="str">
        <f t="shared" si="149"/>
        <v>BNA_juil23!</v>
      </c>
      <c r="D230" s="4" t="str">
        <f t="shared" si="148"/>
        <v>marche_diapagaBNA_juil23!</v>
      </c>
      <c r="E230" s="10">
        <f t="shared" ref="E230:E247" si="153">EDATE(E229,1)</f>
        <v>45108</v>
      </c>
      <c r="G230" s="7" t="str">
        <f t="shared" ca="1" si="151"/>
        <v/>
      </c>
      <c r="H230" s="7" t="str">
        <f t="shared" ca="1" si="151"/>
        <v/>
      </c>
      <c r="I230" s="7" t="str">
        <f t="shared" ca="1" si="151"/>
        <v/>
      </c>
      <c r="J230" s="7" t="str">
        <f t="shared" ca="1" si="151"/>
        <v/>
      </c>
      <c r="K230" s="7" t="str">
        <f t="shared" ca="1" si="151"/>
        <v/>
      </c>
      <c r="L230" s="7" t="str">
        <f t="shared" ca="1" si="151"/>
        <v/>
      </c>
      <c r="M230" s="7" t="str">
        <f t="shared" ca="1" si="151"/>
        <v/>
      </c>
      <c r="N230" s="7" t="str">
        <f t="shared" ca="1" si="151"/>
        <v/>
      </c>
      <c r="O230" s="7" t="str">
        <f t="shared" ca="1" si="151"/>
        <v/>
      </c>
      <c r="P230" s="7" t="str">
        <f t="shared" ca="1" si="151"/>
        <v/>
      </c>
      <c r="Q230" s="7" t="str">
        <f t="shared" ca="1" si="151"/>
        <v/>
      </c>
      <c r="R230" s="7" t="str">
        <f t="shared" ca="1" si="151"/>
        <v/>
      </c>
      <c r="S230" s="7" t="str">
        <f t="shared" ca="1" si="151"/>
        <v/>
      </c>
      <c r="T230" s="7" t="str">
        <f t="shared" ca="1" si="151"/>
        <v/>
      </c>
      <c r="U230" s="7" t="str">
        <f t="shared" ca="1" si="151"/>
        <v/>
      </c>
      <c r="V230" s="7" t="str">
        <f t="shared" ca="1" si="151"/>
        <v/>
      </c>
      <c r="W230" s="7" t="str">
        <f t="shared" ca="1" si="152"/>
        <v/>
      </c>
      <c r="X230" s="7" t="str">
        <f t="shared" ca="1" si="152"/>
        <v/>
      </c>
      <c r="Y230" s="7" t="str">
        <f t="shared" ca="1" si="152"/>
        <v/>
      </c>
      <c r="Z230" s="7" t="str">
        <f t="shared" ca="1" si="152"/>
        <v/>
      </c>
      <c r="AA230" s="7" t="str">
        <f t="shared" ca="1" si="152"/>
        <v/>
      </c>
      <c r="AB230" s="7" t="str">
        <f t="shared" ca="1" si="152"/>
        <v/>
      </c>
      <c r="AC230" s="7" t="str">
        <f t="shared" ca="1" si="152"/>
        <v/>
      </c>
      <c r="AD230" s="7" t="str">
        <f t="shared" ca="1" si="152"/>
        <v/>
      </c>
      <c r="AE230" s="7" t="str">
        <f t="shared" ca="1" si="152"/>
        <v/>
      </c>
      <c r="AF230" s="7" t="str">
        <f t="shared" ca="1" si="152"/>
        <v/>
      </c>
      <c r="AG230" s="7" t="str">
        <f t="shared" ca="1" si="152"/>
        <v/>
      </c>
      <c r="AH230" s="7" t="str">
        <f t="shared" ca="1" si="152"/>
        <v/>
      </c>
      <c r="AI230" s="7" t="str">
        <f t="shared" ca="1" si="152"/>
        <v/>
      </c>
    </row>
    <row r="231" spans="1:35" x14ac:dyDescent="0.35">
      <c r="A231" s="4" t="str">
        <f t="shared" ref="A231:B235" si="154">A230</f>
        <v>est</v>
      </c>
      <c r="B231" s="4" t="str">
        <f t="shared" si="154"/>
        <v>marche_diapaga</v>
      </c>
      <c r="C231" s="10" t="str">
        <f t="shared" si="149"/>
        <v>BNA_aout23!</v>
      </c>
      <c r="D231" s="4" t="str">
        <f t="shared" si="148"/>
        <v>marche_diapagaBNA_aout23!</v>
      </c>
      <c r="E231" s="10">
        <f t="shared" si="153"/>
        <v>45139</v>
      </c>
      <c r="G231" s="7" t="str">
        <f t="shared" ca="1" si="151"/>
        <v/>
      </c>
      <c r="H231" s="7" t="str">
        <f t="shared" ca="1" si="151"/>
        <v/>
      </c>
      <c r="I231" s="7" t="str">
        <f t="shared" ca="1" si="151"/>
        <v/>
      </c>
      <c r="J231" s="7" t="str">
        <f t="shared" ca="1" si="151"/>
        <v/>
      </c>
      <c r="K231" s="7" t="str">
        <f t="shared" ca="1" si="151"/>
        <v/>
      </c>
      <c r="L231" s="7" t="str">
        <f t="shared" ca="1" si="151"/>
        <v/>
      </c>
      <c r="M231" s="7" t="str">
        <f t="shared" ca="1" si="151"/>
        <v/>
      </c>
      <c r="N231" s="7" t="str">
        <f t="shared" ca="1" si="151"/>
        <v/>
      </c>
      <c r="O231" s="7" t="str">
        <f t="shared" ca="1" si="151"/>
        <v/>
      </c>
      <c r="P231" s="7" t="str">
        <f t="shared" ca="1" si="151"/>
        <v/>
      </c>
      <c r="Q231" s="7" t="str">
        <f t="shared" ca="1" si="151"/>
        <v/>
      </c>
      <c r="R231" s="7" t="str">
        <f t="shared" ca="1" si="151"/>
        <v/>
      </c>
      <c r="S231" s="7" t="str">
        <f t="shared" ca="1" si="151"/>
        <v/>
      </c>
      <c r="T231" s="7" t="str">
        <f t="shared" ca="1" si="151"/>
        <v/>
      </c>
      <c r="U231" s="7" t="str">
        <f t="shared" ca="1" si="151"/>
        <v/>
      </c>
      <c r="V231" s="7" t="str">
        <f t="shared" ca="1" si="151"/>
        <v/>
      </c>
      <c r="W231" s="7" t="str">
        <f t="shared" ca="1" si="152"/>
        <v/>
      </c>
      <c r="X231" s="7" t="str">
        <f t="shared" ca="1" si="152"/>
        <v/>
      </c>
      <c r="Y231" s="7" t="str">
        <f t="shared" ca="1" si="152"/>
        <v/>
      </c>
      <c r="Z231" s="7" t="str">
        <f t="shared" ca="1" si="152"/>
        <v/>
      </c>
      <c r="AA231" s="7" t="str">
        <f t="shared" ca="1" si="152"/>
        <v/>
      </c>
      <c r="AB231" s="7" t="str">
        <f t="shared" ca="1" si="152"/>
        <v/>
      </c>
      <c r="AC231" s="7" t="str">
        <f t="shared" ca="1" si="152"/>
        <v/>
      </c>
      <c r="AD231" s="7" t="str">
        <f t="shared" ca="1" si="152"/>
        <v/>
      </c>
      <c r="AE231" s="7" t="str">
        <f t="shared" ca="1" si="152"/>
        <v/>
      </c>
      <c r="AF231" s="7" t="str">
        <f t="shared" ca="1" si="152"/>
        <v/>
      </c>
      <c r="AG231" s="7" t="str">
        <f t="shared" ca="1" si="152"/>
        <v/>
      </c>
      <c r="AH231" s="7" t="str">
        <f t="shared" ca="1" si="152"/>
        <v/>
      </c>
      <c r="AI231" s="7" t="str">
        <f t="shared" ca="1" si="152"/>
        <v/>
      </c>
    </row>
    <row r="232" spans="1:35" x14ac:dyDescent="0.35">
      <c r="A232" s="4" t="str">
        <f t="shared" si="154"/>
        <v>est</v>
      </c>
      <c r="B232" s="4" t="str">
        <f t="shared" si="154"/>
        <v>marche_diapaga</v>
      </c>
      <c r="C232" s="10" t="str">
        <f t="shared" si="149"/>
        <v>BNA_sept23!</v>
      </c>
      <c r="D232" s="4" t="str">
        <f t="shared" si="148"/>
        <v>marche_diapagaBNA_sept23!</v>
      </c>
      <c r="E232" s="10">
        <f t="shared" si="153"/>
        <v>45170</v>
      </c>
      <c r="G232" s="7">
        <f t="shared" ca="1" si="151"/>
        <v>1125</v>
      </c>
      <c r="H232" s="7" t="str">
        <f t="shared" ca="1" si="151"/>
        <v>MC</v>
      </c>
      <c r="I232" s="7">
        <f t="shared" ca="1" si="151"/>
        <v>4500</v>
      </c>
      <c r="J232" s="7" t="str">
        <f t="shared" ca="1" si="151"/>
        <v>MC</v>
      </c>
      <c r="K232" s="7" t="str">
        <f t="shared" ca="1" si="151"/>
        <v>MC</v>
      </c>
      <c r="L232" s="7">
        <f t="shared" ca="1" si="151"/>
        <v>6000</v>
      </c>
      <c r="M232" s="7" t="str">
        <f t="shared" ca="1" si="151"/>
        <v>MC</v>
      </c>
      <c r="N232" s="7">
        <f t="shared" ca="1" si="151"/>
        <v>1500</v>
      </c>
      <c r="O232" s="7">
        <f t="shared" ca="1" si="151"/>
        <v>3000</v>
      </c>
      <c r="P232" s="7" t="str">
        <f t="shared" ca="1" si="151"/>
        <v>MC</v>
      </c>
      <c r="Q232" s="7" t="str">
        <f t="shared" ca="1" si="151"/>
        <v>MC</v>
      </c>
      <c r="R232" s="7" t="str">
        <f t="shared" ca="1" si="151"/>
        <v>MC</v>
      </c>
      <c r="S232" s="7" t="str">
        <f t="shared" ca="1" si="151"/>
        <v>MC</v>
      </c>
      <c r="T232" s="7" t="str">
        <f t="shared" ca="1" si="151"/>
        <v>MC</v>
      </c>
      <c r="U232" s="7" t="str">
        <f t="shared" ca="1" si="151"/>
        <v>MC</v>
      </c>
      <c r="V232" s="7" t="str">
        <f t="shared" ca="1" si="151"/>
        <v>MC</v>
      </c>
      <c r="W232" s="7" t="str">
        <f t="shared" ca="1" si="152"/>
        <v>MC</v>
      </c>
      <c r="X232" s="7" t="str">
        <f t="shared" ca="1" si="152"/>
        <v>MC</v>
      </c>
      <c r="Y232" s="7" t="str">
        <f t="shared" ca="1" si="152"/>
        <v>MC</v>
      </c>
      <c r="Z232" s="7" t="str">
        <f t="shared" ca="1" si="152"/>
        <v>MC</v>
      </c>
      <c r="AA232" s="7" t="str">
        <f t="shared" ca="1" si="152"/>
        <v>MC</v>
      </c>
      <c r="AB232" s="7" t="str">
        <f t="shared" ca="1" si="152"/>
        <v>MC</v>
      </c>
      <c r="AC232" s="7">
        <f t="shared" ca="1" si="152"/>
        <v>3500</v>
      </c>
      <c r="AD232" s="7" t="str">
        <f t="shared" ca="1" si="152"/>
        <v>MC</v>
      </c>
      <c r="AE232" s="7" t="str">
        <f t="shared" ca="1" si="152"/>
        <v>MC</v>
      </c>
      <c r="AF232" s="7">
        <f t="shared" ca="1" si="152"/>
        <v>1625</v>
      </c>
      <c r="AG232" s="7">
        <f t="shared" ca="1" si="152"/>
        <v>11000</v>
      </c>
      <c r="AH232" s="7" t="str">
        <f t="shared" ca="1" si="152"/>
        <v>MC</v>
      </c>
      <c r="AI232" s="7" t="str">
        <f t="shared" ca="1" si="152"/>
        <v>MC</v>
      </c>
    </row>
    <row r="233" spans="1:35" x14ac:dyDescent="0.35">
      <c r="A233" s="4" t="str">
        <f t="shared" si="154"/>
        <v>est</v>
      </c>
      <c r="B233" s="4" t="str">
        <f t="shared" si="154"/>
        <v>marche_diapaga</v>
      </c>
      <c r="C233" s="10" t="str">
        <f t="shared" si="149"/>
        <v>BNA_oct23!</v>
      </c>
      <c r="D233" s="4" t="str">
        <f t="shared" si="148"/>
        <v>marche_diapagaBNA_oct23!</v>
      </c>
      <c r="E233" s="10">
        <f t="shared" si="153"/>
        <v>45200</v>
      </c>
      <c r="G233" s="7">
        <f t="shared" ca="1" si="151"/>
        <v>1750</v>
      </c>
      <c r="H233" s="7">
        <f t="shared" ca="1" si="151"/>
        <v>2250</v>
      </c>
      <c r="I233" s="7" t="str">
        <f t="shared" ca="1" si="151"/>
        <v>MC</v>
      </c>
      <c r="J233" s="7" t="str">
        <f t="shared" ca="1" si="151"/>
        <v>MC</v>
      </c>
      <c r="K233" s="7" t="str">
        <f t="shared" ca="1" si="151"/>
        <v>MC</v>
      </c>
      <c r="L233" s="7">
        <f t="shared" ca="1" si="151"/>
        <v>6000</v>
      </c>
      <c r="M233" s="7" t="str">
        <f t="shared" ca="1" si="151"/>
        <v>MC</v>
      </c>
      <c r="N233" s="7" t="str">
        <f t="shared" ca="1" si="151"/>
        <v>MC</v>
      </c>
      <c r="O233" s="7" t="str">
        <f t="shared" ca="1" si="151"/>
        <v>MC</v>
      </c>
      <c r="P233" s="7" t="str">
        <f t="shared" ca="1" si="151"/>
        <v>MC</v>
      </c>
      <c r="Q233" s="7" t="str">
        <f t="shared" ca="1" si="151"/>
        <v>MC</v>
      </c>
      <c r="R233" s="7" t="str">
        <f t="shared" ca="1" si="151"/>
        <v>MC</v>
      </c>
      <c r="S233" s="7" t="str">
        <f t="shared" ca="1" si="151"/>
        <v>MC</v>
      </c>
      <c r="T233" s="7" t="str">
        <f t="shared" ca="1" si="151"/>
        <v>MC</v>
      </c>
      <c r="U233" s="7" t="str">
        <f t="shared" ca="1" si="151"/>
        <v>MC</v>
      </c>
      <c r="V233" s="7" t="str">
        <f t="shared" ca="1" si="151"/>
        <v>MC</v>
      </c>
      <c r="W233" s="7" t="str">
        <f t="shared" ca="1" si="152"/>
        <v>MC</v>
      </c>
      <c r="X233" s="7" t="str">
        <f t="shared" ca="1" si="152"/>
        <v>MC</v>
      </c>
      <c r="Y233" s="7" t="str">
        <f t="shared" ca="1" si="152"/>
        <v>MC</v>
      </c>
      <c r="Z233" s="7" t="str">
        <f t="shared" ca="1" si="152"/>
        <v>MC</v>
      </c>
      <c r="AA233" s="7" t="str">
        <f t="shared" ca="1" si="152"/>
        <v>MC</v>
      </c>
      <c r="AB233" s="7" t="str">
        <f t="shared" ca="1" si="152"/>
        <v>MC</v>
      </c>
      <c r="AC233" s="7">
        <f t="shared" ca="1" si="152"/>
        <v>4000</v>
      </c>
      <c r="AD233" s="7" t="str">
        <f t="shared" ca="1" si="152"/>
        <v>MC</v>
      </c>
      <c r="AE233" s="7" t="str">
        <f t="shared" ca="1" si="152"/>
        <v>MC</v>
      </c>
      <c r="AF233" s="7" t="str">
        <f t="shared" ca="1" si="152"/>
        <v>MC</v>
      </c>
      <c r="AG233" s="7" t="str">
        <f t="shared" ca="1" si="152"/>
        <v>MC</v>
      </c>
      <c r="AH233" s="7" t="str">
        <f t="shared" ca="1" si="152"/>
        <v>MC</v>
      </c>
      <c r="AI233" s="7" t="str">
        <f t="shared" ca="1" si="152"/>
        <v>MC</v>
      </c>
    </row>
    <row r="234" spans="1:35" x14ac:dyDescent="0.35">
      <c r="A234" s="4" t="str">
        <f t="shared" si="154"/>
        <v>est</v>
      </c>
      <c r="B234" s="4" t="str">
        <f t="shared" si="154"/>
        <v>marche_diapaga</v>
      </c>
      <c r="C234" s="10" t="str">
        <f t="shared" si="149"/>
        <v>BNA_nov23!</v>
      </c>
      <c r="D234" s="4" t="str">
        <f t="shared" si="148"/>
        <v>marche_diapagaBNA_nov23!</v>
      </c>
      <c r="E234" s="10">
        <f t="shared" si="153"/>
        <v>45231</v>
      </c>
      <c r="G234" s="7" t="str">
        <f t="shared" ca="1" si="151"/>
        <v>-</v>
      </c>
      <c r="H234" s="7" t="str">
        <f t="shared" ca="1" si="151"/>
        <v>-</v>
      </c>
      <c r="I234" s="7" t="str">
        <f t="shared" ca="1" si="151"/>
        <v>-</v>
      </c>
      <c r="J234" s="7" t="str">
        <f t="shared" ca="1" si="151"/>
        <v>-</v>
      </c>
      <c r="K234" s="7" t="str">
        <f t="shared" ca="1" si="151"/>
        <v>-</v>
      </c>
      <c r="L234" s="7" t="str">
        <f t="shared" ca="1" si="151"/>
        <v>-</v>
      </c>
      <c r="M234" s="7" t="str">
        <f t="shared" ca="1" si="151"/>
        <v>-</v>
      </c>
      <c r="N234" s="7" t="str">
        <f t="shared" ca="1" si="151"/>
        <v>-</v>
      </c>
      <c r="O234" s="7" t="str">
        <f t="shared" ca="1" si="151"/>
        <v>-</v>
      </c>
      <c r="P234" s="7" t="str">
        <f t="shared" ca="1" si="151"/>
        <v>-</v>
      </c>
      <c r="Q234" s="7" t="str">
        <f t="shared" ca="1" si="151"/>
        <v>-</v>
      </c>
      <c r="R234" s="7" t="str">
        <f t="shared" ca="1" si="151"/>
        <v>-</v>
      </c>
      <c r="S234" s="7" t="str">
        <f t="shared" ca="1" si="151"/>
        <v>-</v>
      </c>
      <c r="T234" s="7" t="str">
        <f t="shared" ca="1" si="151"/>
        <v>-</v>
      </c>
      <c r="U234" s="7" t="str">
        <f t="shared" ca="1" si="151"/>
        <v>-</v>
      </c>
      <c r="V234" s="7" t="str">
        <f t="shared" ca="1" si="151"/>
        <v>-</v>
      </c>
      <c r="W234" s="7" t="str">
        <f t="shared" ca="1" si="152"/>
        <v>-</v>
      </c>
      <c r="X234" s="7" t="str">
        <f t="shared" ca="1" si="152"/>
        <v>-</v>
      </c>
      <c r="Y234" s="7" t="str">
        <f t="shared" ca="1" si="152"/>
        <v>-</v>
      </c>
      <c r="Z234" s="7" t="str">
        <f t="shared" ca="1" si="152"/>
        <v>-</v>
      </c>
      <c r="AA234" s="7" t="str">
        <f t="shared" ca="1" si="152"/>
        <v>-</v>
      </c>
      <c r="AB234" s="7" t="str">
        <f t="shared" ca="1" si="152"/>
        <v>-</v>
      </c>
      <c r="AC234" s="7" t="str">
        <f t="shared" ca="1" si="152"/>
        <v>-</v>
      </c>
      <c r="AD234" s="7" t="str">
        <f t="shared" ca="1" si="152"/>
        <v>-</v>
      </c>
      <c r="AE234" s="7" t="str">
        <f t="shared" ca="1" si="152"/>
        <v>-</v>
      </c>
      <c r="AF234" s="7" t="str">
        <f t="shared" ca="1" si="152"/>
        <v>-</v>
      </c>
      <c r="AG234" s="7" t="str">
        <f t="shared" ca="1" si="152"/>
        <v>-</v>
      </c>
      <c r="AH234" s="7" t="str">
        <f t="shared" ca="1" si="152"/>
        <v>-</v>
      </c>
      <c r="AI234" s="7" t="str">
        <f t="shared" ca="1" si="152"/>
        <v>-</v>
      </c>
    </row>
    <row r="235" spans="1:35" x14ac:dyDescent="0.35">
      <c r="A235" s="4" t="str">
        <f t="shared" si="154"/>
        <v>est</v>
      </c>
      <c r="B235" s="4" t="str">
        <f t="shared" si="154"/>
        <v>marche_diapaga</v>
      </c>
      <c r="C235" s="10" t="str">
        <f t="shared" si="149"/>
        <v>BNA_déc23!</v>
      </c>
      <c r="D235" s="4" t="str">
        <f t="shared" si="148"/>
        <v>marche_diapagaBNA_déc23!</v>
      </c>
      <c r="E235" s="10">
        <f t="shared" si="153"/>
        <v>45261</v>
      </c>
      <c r="G235" s="7" t="str">
        <f t="shared" ca="1" si="151"/>
        <v>-</v>
      </c>
      <c r="H235" s="7" t="str">
        <f t="shared" ca="1" si="151"/>
        <v>-</v>
      </c>
      <c r="I235" s="7" t="str">
        <f t="shared" ca="1" si="151"/>
        <v>-</v>
      </c>
      <c r="J235" s="7" t="str">
        <f t="shared" ca="1" si="151"/>
        <v>-</v>
      </c>
      <c r="K235" s="7" t="str">
        <f t="shared" ca="1" si="151"/>
        <v>-</v>
      </c>
      <c r="L235" s="7" t="str">
        <f t="shared" ca="1" si="151"/>
        <v>-</v>
      </c>
      <c r="M235" s="7" t="str">
        <f t="shared" ca="1" si="151"/>
        <v>-</v>
      </c>
      <c r="N235" s="7" t="str">
        <f t="shared" ca="1" si="151"/>
        <v>-</v>
      </c>
      <c r="O235" s="7" t="str">
        <f t="shared" ca="1" si="151"/>
        <v>-</v>
      </c>
      <c r="P235" s="7" t="str">
        <f t="shared" ca="1" si="151"/>
        <v>-</v>
      </c>
      <c r="Q235" s="7" t="str">
        <f t="shared" ca="1" si="151"/>
        <v>-</v>
      </c>
      <c r="R235" s="7" t="str">
        <f t="shared" ca="1" si="151"/>
        <v>-</v>
      </c>
      <c r="S235" s="7" t="str">
        <f t="shared" ca="1" si="151"/>
        <v>-</v>
      </c>
      <c r="T235" s="7" t="str">
        <f t="shared" ca="1" si="151"/>
        <v>-</v>
      </c>
      <c r="U235" s="7" t="str">
        <f t="shared" ca="1" si="151"/>
        <v>-</v>
      </c>
      <c r="V235" s="7" t="str">
        <f t="shared" ca="1" si="151"/>
        <v>-</v>
      </c>
      <c r="W235" s="7" t="str">
        <f t="shared" ca="1" si="152"/>
        <v>-</v>
      </c>
      <c r="X235" s="7" t="str">
        <f t="shared" ca="1" si="152"/>
        <v>-</v>
      </c>
      <c r="Y235" s="7" t="str">
        <f t="shared" ca="1" si="152"/>
        <v>-</v>
      </c>
      <c r="Z235" s="7" t="str">
        <f t="shared" ca="1" si="152"/>
        <v>-</v>
      </c>
      <c r="AA235" s="7" t="str">
        <f t="shared" ca="1" si="152"/>
        <v>-</v>
      </c>
      <c r="AB235" s="7" t="str">
        <f t="shared" ca="1" si="152"/>
        <v>-</v>
      </c>
      <c r="AC235" s="7" t="str">
        <f t="shared" ca="1" si="152"/>
        <v>-</v>
      </c>
      <c r="AD235" s="7" t="str">
        <f t="shared" ca="1" si="152"/>
        <v>-</v>
      </c>
      <c r="AE235" s="7" t="str">
        <f t="shared" ca="1" si="152"/>
        <v>-</v>
      </c>
      <c r="AF235" s="7" t="str">
        <f t="shared" ca="1" si="152"/>
        <v>-</v>
      </c>
      <c r="AG235" s="7" t="str">
        <f t="shared" ca="1" si="152"/>
        <v>-</v>
      </c>
      <c r="AH235" s="7" t="str">
        <f t="shared" ca="1" si="152"/>
        <v>-</v>
      </c>
      <c r="AI235" s="7" t="str">
        <f t="shared" ca="1" si="152"/>
        <v>-</v>
      </c>
    </row>
    <row r="236" spans="1:35" x14ac:dyDescent="0.35">
      <c r="A236" s="4" t="str">
        <f t="shared" ref="A236:B236" si="155">A235</f>
        <v>est</v>
      </c>
      <c r="B236" s="4" t="str">
        <f t="shared" si="155"/>
        <v>marche_diapaga</v>
      </c>
      <c r="C236" s="10" t="str">
        <f t="shared" ref="C236:C247" si="156">C175</f>
        <v>BNA_janv24!</v>
      </c>
      <c r="D236" s="4" t="str">
        <f t="shared" ref="D236:D247" si="157">_xlfn.CONCAT(B236:C236)</f>
        <v>marche_diapagaBNA_janv24!</v>
      </c>
      <c r="E236" s="10">
        <f t="shared" si="153"/>
        <v>45292</v>
      </c>
      <c r="G236" s="7">
        <f t="shared" ca="1" si="151"/>
        <v>1500</v>
      </c>
      <c r="H236" s="7" t="str">
        <f t="shared" ca="1" si="151"/>
        <v>MC</v>
      </c>
      <c r="I236" s="7" t="str">
        <f t="shared" ca="1" si="151"/>
        <v>MC</v>
      </c>
      <c r="J236" s="7">
        <f t="shared" ca="1" si="151"/>
        <v>700</v>
      </c>
      <c r="K236" s="7">
        <f t="shared" ca="1" si="151"/>
        <v>350</v>
      </c>
      <c r="L236" s="7" t="str">
        <f t="shared" ca="1" si="151"/>
        <v>MC</v>
      </c>
      <c r="M236" s="7" t="str">
        <f t="shared" ca="1" si="151"/>
        <v>MC</v>
      </c>
      <c r="N236" s="7" t="str">
        <f t="shared" ca="1" si="151"/>
        <v>MC</v>
      </c>
      <c r="O236" s="7" t="str">
        <f t="shared" ca="1" si="151"/>
        <v>MC</v>
      </c>
      <c r="P236" s="7" t="str">
        <f t="shared" ca="1" si="151"/>
        <v>MC</v>
      </c>
      <c r="Q236" s="7" t="str">
        <f t="shared" ca="1" si="151"/>
        <v>MC</v>
      </c>
      <c r="R236" s="7" t="str">
        <f t="shared" ca="1" si="151"/>
        <v>MC</v>
      </c>
      <c r="S236" s="7" t="str">
        <f t="shared" ca="1" si="151"/>
        <v>MC</v>
      </c>
      <c r="T236" s="7" t="str">
        <f t="shared" ca="1" si="151"/>
        <v>MC</v>
      </c>
      <c r="U236" s="7" t="str">
        <f t="shared" ca="1" si="151"/>
        <v>MC</v>
      </c>
      <c r="V236" s="7" t="str">
        <f t="shared" ca="1" si="151"/>
        <v>MC</v>
      </c>
      <c r="W236" s="7" t="str">
        <f t="shared" ca="1" si="152"/>
        <v>MC</v>
      </c>
      <c r="X236" s="7">
        <f t="shared" ca="1" si="152"/>
        <v>250</v>
      </c>
      <c r="Y236" s="7" t="str">
        <f t="shared" ca="1" si="152"/>
        <v>MC</v>
      </c>
      <c r="Z236" s="7" t="str">
        <f t="shared" ca="1" si="152"/>
        <v>MC</v>
      </c>
      <c r="AA236" s="7" t="str">
        <f t="shared" ca="1" si="152"/>
        <v>MC</v>
      </c>
      <c r="AB236" s="7" t="str">
        <f t="shared" ca="1" si="152"/>
        <v>MC</v>
      </c>
      <c r="AC236" s="7">
        <f t="shared" ca="1" si="152"/>
        <v>3750</v>
      </c>
      <c r="AD236" s="7" t="str">
        <f t="shared" ca="1" si="152"/>
        <v>MC</v>
      </c>
      <c r="AE236" s="7" t="str">
        <f t="shared" ca="1" si="152"/>
        <v>MC</v>
      </c>
      <c r="AF236" s="7" t="str">
        <f t="shared" ca="1" si="152"/>
        <v>MC</v>
      </c>
      <c r="AG236" s="7" t="str">
        <f t="shared" ca="1" si="152"/>
        <v>MC</v>
      </c>
      <c r="AH236" s="7" t="str">
        <f t="shared" ca="1" si="152"/>
        <v>MC</v>
      </c>
      <c r="AI236" s="7" t="str">
        <f t="shared" ca="1" si="152"/>
        <v>MC</v>
      </c>
    </row>
    <row r="237" spans="1:35" x14ac:dyDescent="0.35">
      <c r="A237" s="4" t="str">
        <f t="shared" ref="A237:B237" si="158">A236</f>
        <v>est</v>
      </c>
      <c r="B237" s="4" t="str">
        <f t="shared" si="158"/>
        <v>marche_diapaga</v>
      </c>
      <c r="C237" s="10" t="str">
        <f t="shared" si="156"/>
        <v>BNA_févr24!</v>
      </c>
      <c r="D237" s="4" t="str">
        <f t="shared" si="157"/>
        <v>marche_diapagaBNA_févr24!</v>
      </c>
      <c r="E237" s="10">
        <f t="shared" si="153"/>
        <v>45323</v>
      </c>
      <c r="G237" s="7">
        <f t="shared" ca="1" si="151"/>
        <v>1500</v>
      </c>
      <c r="H237" s="7" t="str">
        <f t="shared" ca="1" si="151"/>
        <v>MC</v>
      </c>
      <c r="I237" s="7" t="str">
        <f t="shared" ca="1" si="151"/>
        <v>MC</v>
      </c>
      <c r="J237" s="7">
        <f t="shared" ca="1" si="151"/>
        <v>700</v>
      </c>
      <c r="K237" s="7">
        <f t="shared" ca="1" si="151"/>
        <v>350</v>
      </c>
      <c r="L237" s="7" t="str">
        <f t="shared" ca="1" si="151"/>
        <v>MC</v>
      </c>
      <c r="M237" s="7" t="str">
        <f t="shared" ca="1" si="151"/>
        <v>MC</v>
      </c>
      <c r="N237" s="7" t="str">
        <f t="shared" ca="1" si="151"/>
        <v>MC</v>
      </c>
      <c r="O237" s="7" t="str">
        <f t="shared" ca="1" si="151"/>
        <v>MC</v>
      </c>
      <c r="P237" s="7" t="str">
        <f t="shared" ca="1" si="151"/>
        <v>MC</v>
      </c>
      <c r="Q237" s="7" t="str">
        <f t="shared" ca="1" si="151"/>
        <v>MC</v>
      </c>
      <c r="R237" s="7" t="str">
        <f t="shared" ca="1" si="151"/>
        <v>MC</v>
      </c>
      <c r="S237" s="7" t="str">
        <f t="shared" ca="1" si="151"/>
        <v>MC</v>
      </c>
      <c r="T237" s="7" t="str">
        <f t="shared" ca="1" si="151"/>
        <v>MC</v>
      </c>
      <c r="U237" s="7" t="str">
        <f t="shared" ca="1" si="151"/>
        <v>MC</v>
      </c>
      <c r="V237" s="7" t="str">
        <f t="shared" ref="G237:V247" ca="1" si="159">IFERROR(VLOOKUP($B237,INDIRECT($C237&amp;$A$1),MATCH(V$4,INDIRECT($C237&amp;"$B$7:$BZ$7"),0),FALSE),"")</f>
        <v>MC</v>
      </c>
      <c r="W237" s="7" t="str">
        <f t="shared" ca="1" si="152"/>
        <v>MC</v>
      </c>
      <c r="X237" s="7">
        <f t="shared" ca="1" si="152"/>
        <v>250</v>
      </c>
      <c r="Y237" s="7" t="str">
        <f t="shared" ca="1" si="152"/>
        <v>MC</v>
      </c>
      <c r="Z237" s="7" t="str">
        <f t="shared" ca="1" si="152"/>
        <v>MC</v>
      </c>
      <c r="AA237" s="7" t="str">
        <f t="shared" ca="1" si="152"/>
        <v>MC</v>
      </c>
      <c r="AB237" s="7" t="str">
        <f t="shared" ca="1" si="152"/>
        <v>MC</v>
      </c>
      <c r="AC237" s="7">
        <f t="shared" ca="1" si="152"/>
        <v>3750</v>
      </c>
      <c r="AD237" s="7" t="str">
        <f t="shared" ca="1" si="152"/>
        <v>MC</v>
      </c>
      <c r="AE237" s="7" t="str">
        <f t="shared" ca="1" si="152"/>
        <v>MC</v>
      </c>
      <c r="AF237" s="7" t="str">
        <f t="shared" ca="1" si="152"/>
        <v>MC</v>
      </c>
      <c r="AG237" s="7" t="str">
        <f t="shared" ca="1" si="152"/>
        <v>MC</v>
      </c>
      <c r="AH237" s="7" t="str">
        <f t="shared" ca="1" si="152"/>
        <v>MC</v>
      </c>
      <c r="AI237" s="7" t="str">
        <f t="shared" ca="1" si="152"/>
        <v>MC</v>
      </c>
    </row>
    <row r="238" spans="1:35" x14ac:dyDescent="0.35">
      <c r="A238" s="4" t="str">
        <f t="shared" ref="A238:B238" si="160">A237</f>
        <v>est</v>
      </c>
      <c r="B238" s="4" t="str">
        <f t="shared" si="160"/>
        <v>marche_diapaga</v>
      </c>
      <c r="C238" s="10" t="str">
        <f t="shared" si="156"/>
        <v>BNA_mars24!</v>
      </c>
      <c r="D238" s="4" t="str">
        <f t="shared" si="157"/>
        <v>marche_diapagaBNA_mars24!</v>
      </c>
      <c r="E238" s="10">
        <f t="shared" si="153"/>
        <v>45352</v>
      </c>
      <c r="G238" s="7" t="str">
        <f t="shared" ca="1" si="159"/>
        <v>MC</v>
      </c>
      <c r="H238" s="7" t="str">
        <f t="shared" ca="1" si="159"/>
        <v>MC</v>
      </c>
      <c r="I238" s="7" t="str">
        <f t="shared" ca="1" si="159"/>
        <v>MC</v>
      </c>
      <c r="J238" s="7">
        <f t="shared" ca="1" si="159"/>
        <v>700</v>
      </c>
      <c r="K238" s="7">
        <f t="shared" ca="1" si="159"/>
        <v>350</v>
      </c>
      <c r="L238" s="7" t="str">
        <f t="shared" ca="1" si="159"/>
        <v>MC</v>
      </c>
      <c r="M238" s="7" t="str">
        <f t="shared" ca="1" si="159"/>
        <v>MC</v>
      </c>
      <c r="N238" s="7" t="str">
        <f t="shared" ca="1" si="159"/>
        <v>MC</v>
      </c>
      <c r="O238" s="7" t="str">
        <f t="shared" ca="1" si="159"/>
        <v>MC</v>
      </c>
      <c r="P238" s="7" t="str">
        <f t="shared" ca="1" si="159"/>
        <v>MC</v>
      </c>
      <c r="Q238" s="7" t="str">
        <f t="shared" ca="1" si="159"/>
        <v>MC</v>
      </c>
      <c r="R238" s="7" t="str">
        <f t="shared" ca="1" si="159"/>
        <v>MC</v>
      </c>
      <c r="S238" s="7" t="str">
        <f t="shared" ca="1" si="159"/>
        <v>MC</v>
      </c>
      <c r="T238" s="7" t="str">
        <f t="shared" ca="1" si="159"/>
        <v>MC</v>
      </c>
      <c r="U238" s="7">
        <f t="shared" ca="1" si="159"/>
        <v>7000</v>
      </c>
      <c r="V238" s="7" t="str">
        <f t="shared" ca="1" si="159"/>
        <v>MC</v>
      </c>
      <c r="W238" s="7" t="str">
        <f t="shared" ref="W238:AI247" ca="1" si="161">IFERROR(VLOOKUP($B238,INDIRECT($C238&amp;$A$1),MATCH(W$4,INDIRECT($C238&amp;"$B$7:$BZ$7"),0),FALSE),"")</f>
        <v>MC</v>
      </c>
      <c r="X238" s="7" t="str">
        <f t="shared" ca="1" si="161"/>
        <v>MC</v>
      </c>
      <c r="Y238" s="7" t="str">
        <f t="shared" ca="1" si="161"/>
        <v>MC</v>
      </c>
      <c r="Z238" s="7" t="str">
        <f t="shared" ca="1" si="161"/>
        <v>MC</v>
      </c>
      <c r="AA238" s="7" t="str">
        <f t="shared" ca="1" si="161"/>
        <v>MC</v>
      </c>
      <c r="AB238" s="7" t="str">
        <f t="shared" ca="1" si="161"/>
        <v>MC</v>
      </c>
      <c r="AC238" s="7" t="str">
        <f t="shared" ca="1" si="161"/>
        <v>MC</v>
      </c>
      <c r="AD238" s="7" t="str">
        <f t="shared" ca="1" si="161"/>
        <v>MC</v>
      </c>
      <c r="AE238" s="7" t="str">
        <f t="shared" ca="1" si="161"/>
        <v>MC</v>
      </c>
      <c r="AF238" s="7">
        <f t="shared" ca="1" si="161"/>
        <v>1500</v>
      </c>
      <c r="AG238" s="7">
        <f t="shared" ca="1" si="161"/>
        <v>2000</v>
      </c>
      <c r="AH238" s="7" t="str">
        <f t="shared" ca="1" si="161"/>
        <v>MC</v>
      </c>
      <c r="AI238" s="7" t="str">
        <f t="shared" ca="1" si="161"/>
        <v>MC</v>
      </c>
    </row>
    <row r="239" spans="1:35" x14ac:dyDescent="0.35">
      <c r="A239" s="4" t="str">
        <f t="shared" ref="A239:B239" si="162">A238</f>
        <v>est</v>
      </c>
      <c r="B239" s="4" t="str">
        <f t="shared" si="162"/>
        <v>marche_diapaga</v>
      </c>
      <c r="C239" s="10" t="str">
        <f t="shared" si="156"/>
        <v>BNA_avr24!</v>
      </c>
      <c r="D239" s="4" t="str">
        <f t="shared" si="157"/>
        <v>marche_diapagaBNA_avr24!</v>
      </c>
      <c r="E239" s="10">
        <f t="shared" si="153"/>
        <v>45383</v>
      </c>
      <c r="G239" s="7" t="str">
        <f t="shared" ca="1" si="159"/>
        <v/>
      </c>
      <c r="H239" s="7" t="str">
        <f t="shared" ca="1" si="159"/>
        <v/>
      </c>
      <c r="I239" s="7" t="str">
        <f t="shared" ca="1" si="159"/>
        <v/>
      </c>
      <c r="J239" s="7" t="str">
        <f t="shared" ca="1" si="159"/>
        <v/>
      </c>
      <c r="K239" s="7" t="str">
        <f t="shared" ca="1" si="159"/>
        <v/>
      </c>
      <c r="L239" s="7" t="str">
        <f t="shared" ca="1" si="159"/>
        <v/>
      </c>
      <c r="M239" s="7" t="str">
        <f t="shared" ca="1" si="159"/>
        <v/>
      </c>
      <c r="N239" s="7" t="str">
        <f t="shared" ca="1" si="159"/>
        <v/>
      </c>
      <c r="O239" s="7" t="str">
        <f t="shared" ca="1" si="159"/>
        <v/>
      </c>
      <c r="P239" s="7" t="str">
        <f t="shared" ca="1" si="159"/>
        <v/>
      </c>
      <c r="Q239" s="7" t="str">
        <f t="shared" ca="1" si="159"/>
        <v/>
      </c>
      <c r="R239" s="7" t="str">
        <f t="shared" ca="1" si="159"/>
        <v/>
      </c>
      <c r="S239" s="7" t="str">
        <f t="shared" ca="1" si="159"/>
        <v/>
      </c>
      <c r="T239" s="7" t="str">
        <f t="shared" ca="1" si="159"/>
        <v/>
      </c>
      <c r="U239" s="7" t="str">
        <f t="shared" ca="1" si="159"/>
        <v/>
      </c>
      <c r="V239" s="7" t="str">
        <f t="shared" ca="1" si="159"/>
        <v/>
      </c>
      <c r="W239" s="7" t="str">
        <f t="shared" ca="1" si="161"/>
        <v/>
      </c>
      <c r="X239" s="7" t="str">
        <f t="shared" ca="1" si="161"/>
        <v/>
      </c>
      <c r="Y239" s="7" t="str">
        <f t="shared" ca="1" si="161"/>
        <v/>
      </c>
      <c r="Z239" s="7" t="str">
        <f t="shared" ca="1" si="161"/>
        <v/>
      </c>
      <c r="AA239" s="7" t="str">
        <f t="shared" ca="1" si="161"/>
        <v/>
      </c>
      <c r="AB239" s="7" t="str">
        <f t="shared" ca="1" si="161"/>
        <v/>
      </c>
      <c r="AC239" s="7" t="str">
        <f t="shared" ca="1" si="161"/>
        <v/>
      </c>
      <c r="AD239" s="7" t="str">
        <f t="shared" ca="1" si="161"/>
        <v/>
      </c>
      <c r="AE239" s="7" t="str">
        <f t="shared" ca="1" si="161"/>
        <v/>
      </c>
      <c r="AF239" s="7" t="str">
        <f t="shared" ca="1" si="161"/>
        <v/>
      </c>
      <c r="AG239" s="7" t="str">
        <f t="shared" ca="1" si="161"/>
        <v/>
      </c>
      <c r="AH239" s="7" t="str">
        <f t="shared" ca="1" si="161"/>
        <v/>
      </c>
      <c r="AI239" s="7" t="str">
        <f t="shared" ca="1" si="161"/>
        <v/>
      </c>
    </row>
    <row r="240" spans="1:35" x14ac:dyDescent="0.35">
      <c r="A240" s="4" t="str">
        <f t="shared" ref="A240:B240" si="163">A239</f>
        <v>est</v>
      </c>
      <c r="B240" s="4" t="str">
        <f t="shared" si="163"/>
        <v>marche_diapaga</v>
      </c>
      <c r="C240" s="10" t="str">
        <f t="shared" si="156"/>
        <v>BNA_mai24!</v>
      </c>
      <c r="D240" s="4" t="str">
        <f t="shared" si="157"/>
        <v>marche_diapagaBNA_mai24!</v>
      </c>
      <c r="E240" s="10">
        <f t="shared" si="153"/>
        <v>45413</v>
      </c>
      <c r="G240" s="7" t="str">
        <f t="shared" ca="1" si="159"/>
        <v/>
      </c>
      <c r="H240" s="7" t="str">
        <f t="shared" ca="1" si="159"/>
        <v/>
      </c>
      <c r="I240" s="7" t="str">
        <f t="shared" ca="1" si="159"/>
        <v/>
      </c>
      <c r="J240" s="7" t="str">
        <f t="shared" ca="1" si="159"/>
        <v/>
      </c>
      <c r="K240" s="7" t="str">
        <f t="shared" ca="1" si="159"/>
        <v/>
      </c>
      <c r="L240" s="7" t="str">
        <f t="shared" ca="1" si="159"/>
        <v/>
      </c>
      <c r="M240" s="7" t="str">
        <f t="shared" ca="1" si="159"/>
        <v/>
      </c>
      <c r="N240" s="7" t="str">
        <f t="shared" ca="1" si="159"/>
        <v/>
      </c>
      <c r="O240" s="7" t="str">
        <f t="shared" ca="1" si="159"/>
        <v/>
      </c>
      <c r="P240" s="7" t="str">
        <f t="shared" ca="1" si="159"/>
        <v/>
      </c>
      <c r="Q240" s="7" t="str">
        <f t="shared" ca="1" si="159"/>
        <v/>
      </c>
      <c r="R240" s="7" t="str">
        <f t="shared" ca="1" si="159"/>
        <v/>
      </c>
      <c r="S240" s="7" t="str">
        <f t="shared" ca="1" si="159"/>
        <v/>
      </c>
      <c r="T240" s="7" t="str">
        <f t="shared" ca="1" si="159"/>
        <v/>
      </c>
      <c r="U240" s="7" t="str">
        <f t="shared" ca="1" si="159"/>
        <v/>
      </c>
      <c r="V240" s="7" t="str">
        <f t="shared" ca="1" si="159"/>
        <v/>
      </c>
      <c r="W240" s="7" t="str">
        <f t="shared" ca="1" si="161"/>
        <v/>
      </c>
      <c r="X240" s="7" t="str">
        <f t="shared" ca="1" si="161"/>
        <v/>
      </c>
      <c r="Y240" s="7" t="str">
        <f t="shared" ca="1" si="161"/>
        <v/>
      </c>
      <c r="Z240" s="7" t="str">
        <f t="shared" ca="1" si="161"/>
        <v/>
      </c>
      <c r="AA240" s="7" t="str">
        <f t="shared" ca="1" si="161"/>
        <v/>
      </c>
      <c r="AB240" s="7" t="str">
        <f t="shared" ca="1" si="161"/>
        <v/>
      </c>
      <c r="AC240" s="7" t="str">
        <f t="shared" ca="1" si="161"/>
        <v/>
      </c>
      <c r="AD240" s="7" t="str">
        <f t="shared" ca="1" si="161"/>
        <v/>
      </c>
      <c r="AE240" s="7" t="str">
        <f t="shared" ca="1" si="161"/>
        <v/>
      </c>
      <c r="AF240" s="7" t="str">
        <f t="shared" ca="1" si="161"/>
        <v/>
      </c>
      <c r="AG240" s="7" t="str">
        <f t="shared" ca="1" si="161"/>
        <v/>
      </c>
      <c r="AH240" s="7" t="str">
        <f t="shared" ca="1" si="161"/>
        <v/>
      </c>
      <c r="AI240" s="7" t="str">
        <f t="shared" ca="1" si="161"/>
        <v/>
      </c>
    </row>
    <row r="241" spans="1:35" x14ac:dyDescent="0.35">
      <c r="A241" s="4" t="str">
        <f t="shared" ref="A241:B241" si="164">A240</f>
        <v>est</v>
      </c>
      <c r="B241" s="4" t="str">
        <f t="shared" si="164"/>
        <v>marche_diapaga</v>
      </c>
      <c r="C241" s="10" t="str">
        <f t="shared" si="156"/>
        <v>BNA_juin24!</v>
      </c>
      <c r="D241" s="4" t="str">
        <f t="shared" si="157"/>
        <v>marche_diapagaBNA_juin24!</v>
      </c>
      <c r="E241" s="10">
        <f t="shared" si="153"/>
        <v>45444</v>
      </c>
      <c r="G241" s="7" t="str">
        <f t="shared" ca="1" si="159"/>
        <v/>
      </c>
      <c r="H241" s="7" t="str">
        <f t="shared" ca="1" si="159"/>
        <v/>
      </c>
      <c r="I241" s="7" t="str">
        <f t="shared" ca="1" si="159"/>
        <v/>
      </c>
      <c r="J241" s="7" t="str">
        <f t="shared" ca="1" si="159"/>
        <v/>
      </c>
      <c r="K241" s="7" t="str">
        <f t="shared" ca="1" si="159"/>
        <v/>
      </c>
      <c r="L241" s="7" t="str">
        <f t="shared" ca="1" si="159"/>
        <v/>
      </c>
      <c r="M241" s="7" t="str">
        <f t="shared" ca="1" si="159"/>
        <v/>
      </c>
      <c r="N241" s="7" t="str">
        <f t="shared" ca="1" si="159"/>
        <v/>
      </c>
      <c r="O241" s="7" t="str">
        <f t="shared" ca="1" si="159"/>
        <v/>
      </c>
      <c r="P241" s="7" t="str">
        <f t="shared" ca="1" si="159"/>
        <v/>
      </c>
      <c r="Q241" s="7" t="str">
        <f t="shared" ca="1" si="159"/>
        <v/>
      </c>
      <c r="R241" s="7" t="str">
        <f t="shared" ca="1" si="159"/>
        <v/>
      </c>
      <c r="S241" s="7" t="str">
        <f t="shared" ca="1" si="159"/>
        <v/>
      </c>
      <c r="T241" s="7" t="str">
        <f t="shared" ca="1" si="159"/>
        <v/>
      </c>
      <c r="U241" s="7" t="str">
        <f t="shared" ca="1" si="159"/>
        <v/>
      </c>
      <c r="V241" s="7" t="str">
        <f t="shared" ca="1" si="159"/>
        <v/>
      </c>
      <c r="W241" s="7" t="str">
        <f t="shared" ca="1" si="161"/>
        <v/>
      </c>
      <c r="X241" s="7" t="str">
        <f t="shared" ca="1" si="161"/>
        <v/>
      </c>
      <c r="Y241" s="7" t="str">
        <f t="shared" ca="1" si="161"/>
        <v/>
      </c>
      <c r="Z241" s="7" t="str">
        <f t="shared" ca="1" si="161"/>
        <v/>
      </c>
      <c r="AA241" s="7" t="str">
        <f t="shared" ca="1" si="161"/>
        <v/>
      </c>
      <c r="AB241" s="7" t="str">
        <f t="shared" ca="1" si="161"/>
        <v/>
      </c>
      <c r="AC241" s="7" t="str">
        <f t="shared" ca="1" si="161"/>
        <v/>
      </c>
      <c r="AD241" s="7" t="str">
        <f t="shared" ca="1" si="161"/>
        <v/>
      </c>
      <c r="AE241" s="7" t="str">
        <f t="shared" ca="1" si="161"/>
        <v/>
      </c>
      <c r="AF241" s="7" t="str">
        <f t="shared" ca="1" si="161"/>
        <v/>
      </c>
      <c r="AG241" s="7" t="str">
        <f t="shared" ca="1" si="161"/>
        <v/>
      </c>
      <c r="AH241" s="7" t="str">
        <f t="shared" ca="1" si="161"/>
        <v/>
      </c>
      <c r="AI241" s="7" t="str">
        <f t="shared" ca="1" si="161"/>
        <v/>
      </c>
    </row>
    <row r="242" spans="1:35" x14ac:dyDescent="0.35">
      <c r="A242" s="4" t="str">
        <f t="shared" ref="A242:B242" si="165">A241</f>
        <v>est</v>
      </c>
      <c r="B242" s="4" t="str">
        <f t="shared" si="165"/>
        <v>marche_diapaga</v>
      </c>
      <c r="C242" s="10" t="str">
        <f t="shared" si="156"/>
        <v>BNA_juil24!</v>
      </c>
      <c r="D242" s="4" t="str">
        <f t="shared" si="157"/>
        <v>marche_diapagaBNA_juil24!</v>
      </c>
      <c r="E242" s="10">
        <f t="shared" si="153"/>
        <v>45474</v>
      </c>
      <c r="G242" s="7" t="str">
        <f t="shared" ca="1" si="159"/>
        <v/>
      </c>
      <c r="H242" s="7" t="str">
        <f t="shared" ca="1" si="159"/>
        <v/>
      </c>
      <c r="I242" s="7" t="str">
        <f t="shared" ca="1" si="159"/>
        <v/>
      </c>
      <c r="J242" s="7" t="str">
        <f t="shared" ca="1" si="159"/>
        <v/>
      </c>
      <c r="K242" s="7" t="str">
        <f t="shared" ca="1" si="159"/>
        <v/>
      </c>
      <c r="L242" s="7" t="str">
        <f t="shared" ca="1" si="159"/>
        <v/>
      </c>
      <c r="M242" s="7" t="str">
        <f t="shared" ca="1" si="159"/>
        <v/>
      </c>
      <c r="N242" s="7" t="str">
        <f t="shared" ca="1" si="159"/>
        <v/>
      </c>
      <c r="O242" s="7" t="str">
        <f t="shared" ca="1" si="159"/>
        <v/>
      </c>
      <c r="P242" s="7" t="str">
        <f t="shared" ca="1" si="159"/>
        <v/>
      </c>
      <c r="Q242" s="7" t="str">
        <f t="shared" ca="1" si="159"/>
        <v/>
      </c>
      <c r="R242" s="7" t="str">
        <f t="shared" ca="1" si="159"/>
        <v/>
      </c>
      <c r="S242" s="7" t="str">
        <f t="shared" ca="1" si="159"/>
        <v/>
      </c>
      <c r="T242" s="7" t="str">
        <f t="shared" ca="1" si="159"/>
        <v/>
      </c>
      <c r="U242" s="7" t="str">
        <f t="shared" ca="1" si="159"/>
        <v/>
      </c>
      <c r="V242" s="7" t="str">
        <f t="shared" ca="1" si="159"/>
        <v/>
      </c>
      <c r="W242" s="7" t="str">
        <f t="shared" ca="1" si="161"/>
        <v/>
      </c>
      <c r="X242" s="7" t="str">
        <f t="shared" ca="1" si="161"/>
        <v/>
      </c>
      <c r="Y242" s="7" t="str">
        <f t="shared" ca="1" si="161"/>
        <v/>
      </c>
      <c r="Z242" s="7" t="str">
        <f t="shared" ca="1" si="161"/>
        <v/>
      </c>
      <c r="AA242" s="7" t="str">
        <f t="shared" ca="1" si="161"/>
        <v/>
      </c>
      <c r="AB242" s="7" t="str">
        <f t="shared" ca="1" si="161"/>
        <v/>
      </c>
      <c r="AC242" s="7" t="str">
        <f t="shared" ca="1" si="161"/>
        <v/>
      </c>
      <c r="AD242" s="7" t="str">
        <f t="shared" ca="1" si="161"/>
        <v/>
      </c>
      <c r="AE242" s="7" t="str">
        <f t="shared" ca="1" si="161"/>
        <v/>
      </c>
      <c r="AF242" s="7" t="str">
        <f t="shared" ca="1" si="161"/>
        <v/>
      </c>
      <c r="AG242" s="7" t="str">
        <f t="shared" ca="1" si="161"/>
        <v/>
      </c>
      <c r="AH242" s="7" t="str">
        <f t="shared" ca="1" si="161"/>
        <v/>
      </c>
      <c r="AI242" s="7" t="str">
        <f t="shared" ca="1" si="161"/>
        <v/>
      </c>
    </row>
    <row r="243" spans="1:35" x14ac:dyDescent="0.35">
      <c r="A243" s="4" t="str">
        <f t="shared" ref="A243:B243" si="166">A242</f>
        <v>est</v>
      </c>
      <c r="B243" s="4" t="str">
        <f t="shared" si="166"/>
        <v>marche_diapaga</v>
      </c>
      <c r="C243" s="10" t="str">
        <f t="shared" si="156"/>
        <v>BNA_aout24!</v>
      </c>
      <c r="D243" s="4" t="str">
        <f t="shared" si="157"/>
        <v>marche_diapagaBNA_aout24!</v>
      </c>
      <c r="E243" s="10">
        <f t="shared" si="153"/>
        <v>45505</v>
      </c>
      <c r="G243" s="7" t="str">
        <f t="shared" ca="1" si="159"/>
        <v/>
      </c>
      <c r="H243" s="7" t="str">
        <f t="shared" ca="1" si="159"/>
        <v/>
      </c>
      <c r="I243" s="7" t="str">
        <f t="shared" ca="1" si="159"/>
        <v/>
      </c>
      <c r="J243" s="7" t="str">
        <f t="shared" ca="1" si="159"/>
        <v/>
      </c>
      <c r="K243" s="7" t="str">
        <f t="shared" ca="1" si="159"/>
        <v/>
      </c>
      <c r="L243" s="7" t="str">
        <f t="shared" ca="1" si="159"/>
        <v/>
      </c>
      <c r="M243" s="7" t="str">
        <f t="shared" ca="1" si="159"/>
        <v/>
      </c>
      <c r="N243" s="7" t="str">
        <f t="shared" ca="1" si="159"/>
        <v/>
      </c>
      <c r="O243" s="7" t="str">
        <f t="shared" ca="1" si="159"/>
        <v/>
      </c>
      <c r="P243" s="7" t="str">
        <f t="shared" ca="1" si="159"/>
        <v/>
      </c>
      <c r="Q243" s="7" t="str">
        <f t="shared" ca="1" si="159"/>
        <v/>
      </c>
      <c r="R243" s="7" t="str">
        <f t="shared" ca="1" si="159"/>
        <v/>
      </c>
      <c r="S243" s="7" t="str">
        <f t="shared" ca="1" si="159"/>
        <v/>
      </c>
      <c r="T243" s="7" t="str">
        <f t="shared" ca="1" si="159"/>
        <v/>
      </c>
      <c r="U243" s="7" t="str">
        <f t="shared" ca="1" si="159"/>
        <v/>
      </c>
      <c r="V243" s="7" t="str">
        <f t="shared" ca="1" si="159"/>
        <v/>
      </c>
      <c r="W243" s="7" t="str">
        <f t="shared" ca="1" si="161"/>
        <v/>
      </c>
      <c r="X243" s="7" t="str">
        <f t="shared" ca="1" si="161"/>
        <v/>
      </c>
      <c r="Y243" s="7" t="str">
        <f t="shared" ca="1" si="161"/>
        <v/>
      </c>
      <c r="Z243" s="7" t="str">
        <f t="shared" ca="1" si="161"/>
        <v/>
      </c>
      <c r="AA243" s="7" t="str">
        <f t="shared" ca="1" si="161"/>
        <v/>
      </c>
      <c r="AB243" s="7" t="str">
        <f t="shared" ca="1" si="161"/>
        <v/>
      </c>
      <c r="AC243" s="7" t="str">
        <f t="shared" ca="1" si="161"/>
        <v/>
      </c>
      <c r="AD243" s="7" t="str">
        <f t="shared" ca="1" si="161"/>
        <v/>
      </c>
      <c r="AE243" s="7" t="str">
        <f t="shared" ca="1" si="161"/>
        <v/>
      </c>
      <c r="AF243" s="7" t="str">
        <f t="shared" ca="1" si="161"/>
        <v/>
      </c>
      <c r="AG243" s="7" t="str">
        <f t="shared" ca="1" si="161"/>
        <v/>
      </c>
      <c r="AH243" s="7" t="str">
        <f t="shared" ca="1" si="161"/>
        <v/>
      </c>
      <c r="AI243" s="7" t="str">
        <f t="shared" ca="1" si="161"/>
        <v/>
      </c>
    </row>
    <row r="244" spans="1:35" x14ac:dyDescent="0.35">
      <c r="A244" s="4" t="str">
        <f t="shared" ref="A244:B244" si="167">A243</f>
        <v>est</v>
      </c>
      <c r="B244" s="4" t="str">
        <f t="shared" si="167"/>
        <v>marche_diapaga</v>
      </c>
      <c r="C244" s="10" t="str">
        <f t="shared" si="156"/>
        <v>BNA_sept24!</v>
      </c>
      <c r="D244" s="4" t="str">
        <f t="shared" si="157"/>
        <v>marche_diapagaBNA_sept24!</v>
      </c>
      <c r="E244" s="10">
        <f t="shared" si="153"/>
        <v>45536</v>
      </c>
      <c r="G244" s="7" t="str">
        <f t="shared" ca="1" si="159"/>
        <v/>
      </c>
      <c r="H244" s="7" t="str">
        <f t="shared" ca="1" si="159"/>
        <v/>
      </c>
      <c r="I244" s="7" t="str">
        <f t="shared" ca="1" si="159"/>
        <v/>
      </c>
      <c r="J244" s="7" t="str">
        <f t="shared" ca="1" si="159"/>
        <v/>
      </c>
      <c r="K244" s="7" t="str">
        <f t="shared" ca="1" si="159"/>
        <v/>
      </c>
      <c r="L244" s="7" t="str">
        <f t="shared" ca="1" si="159"/>
        <v/>
      </c>
      <c r="M244" s="7" t="str">
        <f t="shared" ca="1" si="159"/>
        <v/>
      </c>
      <c r="N244" s="7" t="str">
        <f t="shared" ca="1" si="159"/>
        <v/>
      </c>
      <c r="O244" s="7" t="str">
        <f t="shared" ca="1" si="159"/>
        <v/>
      </c>
      <c r="P244" s="7" t="str">
        <f t="shared" ca="1" si="159"/>
        <v/>
      </c>
      <c r="Q244" s="7" t="str">
        <f t="shared" ca="1" si="159"/>
        <v/>
      </c>
      <c r="R244" s="7" t="str">
        <f t="shared" ca="1" si="159"/>
        <v/>
      </c>
      <c r="S244" s="7" t="str">
        <f t="shared" ca="1" si="159"/>
        <v/>
      </c>
      <c r="T244" s="7" t="str">
        <f t="shared" ca="1" si="159"/>
        <v/>
      </c>
      <c r="U244" s="7" t="str">
        <f t="shared" ca="1" si="159"/>
        <v/>
      </c>
      <c r="V244" s="7" t="str">
        <f t="shared" ca="1" si="159"/>
        <v/>
      </c>
      <c r="W244" s="7" t="str">
        <f t="shared" ca="1" si="161"/>
        <v/>
      </c>
      <c r="X244" s="7" t="str">
        <f t="shared" ca="1" si="161"/>
        <v/>
      </c>
      <c r="Y244" s="7" t="str">
        <f t="shared" ca="1" si="161"/>
        <v/>
      </c>
      <c r="Z244" s="7" t="str">
        <f t="shared" ca="1" si="161"/>
        <v/>
      </c>
      <c r="AA244" s="7" t="str">
        <f t="shared" ca="1" si="161"/>
        <v/>
      </c>
      <c r="AB244" s="7" t="str">
        <f t="shared" ca="1" si="161"/>
        <v/>
      </c>
      <c r="AC244" s="7" t="str">
        <f t="shared" ca="1" si="161"/>
        <v/>
      </c>
      <c r="AD244" s="7" t="str">
        <f t="shared" ca="1" si="161"/>
        <v/>
      </c>
      <c r="AE244" s="7" t="str">
        <f t="shared" ca="1" si="161"/>
        <v/>
      </c>
      <c r="AF244" s="7" t="str">
        <f t="shared" ca="1" si="161"/>
        <v/>
      </c>
      <c r="AG244" s="7" t="str">
        <f t="shared" ca="1" si="161"/>
        <v/>
      </c>
      <c r="AH244" s="7" t="str">
        <f t="shared" ca="1" si="161"/>
        <v/>
      </c>
      <c r="AI244" s="7" t="str">
        <f t="shared" ca="1" si="161"/>
        <v/>
      </c>
    </row>
    <row r="245" spans="1:35" x14ac:dyDescent="0.35">
      <c r="A245" s="4" t="str">
        <f t="shared" ref="A245:B245" si="168">A244</f>
        <v>est</v>
      </c>
      <c r="B245" s="4" t="str">
        <f t="shared" si="168"/>
        <v>marche_diapaga</v>
      </c>
      <c r="C245" s="10" t="str">
        <f t="shared" si="156"/>
        <v>BNA_oct24!</v>
      </c>
      <c r="D245" s="4" t="str">
        <f t="shared" si="157"/>
        <v>marche_diapagaBNA_oct24!</v>
      </c>
      <c r="E245" s="10">
        <f t="shared" si="153"/>
        <v>45566</v>
      </c>
      <c r="G245" s="7" t="str">
        <f t="shared" ca="1" si="159"/>
        <v/>
      </c>
      <c r="H245" s="7" t="str">
        <f t="shared" ca="1" si="159"/>
        <v/>
      </c>
      <c r="I245" s="7" t="str">
        <f t="shared" ca="1" si="159"/>
        <v/>
      </c>
      <c r="J245" s="7" t="str">
        <f t="shared" ca="1" si="159"/>
        <v/>
      </c>
      <c r="K245" s="7" t="str">
        <f t="shared" ca="1" si="159"/>
        <v/>
      </c>
      <c r="L245" s="7" t="str">
        <f t="shared" ca="1" si="159"/>
        <v/>
      </c>
      <c r="M245" s="7" t="str">
        <f t="shared" ca="1" si="159"/>
        <v/>
      </c>
      <c r="N245" s="7" t="str">
        <f t="shared" ca="1" si="159"/>
        <v/>
      </c>
      <c r="O245" s="7" t="str">
        <f t="shared" ca="1" si="159"/>
        <v/>
      </c>
      <c r="P245" s="7" t="str">
        <f t="shared" ca="1" si="159"/>
        <v/>
      </c>
      <c r="Q245" s="7" t="str">
        <f t="shared" ca="1" si="159"/>
        <v/>
      </c>
      <c r="R245" s="7" t="str">
        <f t="shared" ca="1" si="159"/>
        <v/>
      </c>
      <c r="S245" s="7" t="str">
        <f t="shared" ca="1" si="159"/>
        <v/>
      </c>
      <c r="T245" s="7" t="str">
        <f t="shared" ca="1" si="159"/>
        <v/>
      </c>
      <c r="U245" s="7" t="str">
        <f t="shared" ca="1" si="159"/>
        <v/>
      </c>
      <c r="V245" s="7" t="str">
        <f t="shared" ca="1" si="159"/>
        <v/>
      </c>
      <c r="W245" s="7" t="str">
        <f t="shared" ca="1" si="161"/>
        <v/>
      </c>
      <c r="X245" s="7" t="str">
        <f t="shared" ca="1" si="161"/>
        <v/>
      </c>
      <c r="Y245" s="7" t="str">
        <f t="shared" ca="1" si="161"/>
        <v/>
      </c>
      <c r="Z245" s="7" t="str">
        <f t="shared" ca="1" si="161"/>
        <v/>
      </c>
      <c r="AA245" s="7" t="str">
        <f t="shared" ca="1" si="161"/>
        <v/>
      </c>
      <c r="AB245" s="7" t="str">
        <f t="shared" ca="1" si="161"/>
        <v/>
      </c>
      <c r="AC245" s="7" t="str">
        <f t="shared" ca="1" si="161"/>
        <v/>
      </c>
      <c r="AD245" s="7" t="str">
        <f t="shared" ca="1" si="161"/>
        <v/>
      </c>
      <c r="AE245" s="7" t="str">
        <f t="shared" ca="1" si="161"/>
        <v/>
      </c>
      <c r="AF245" s="7" t="str">
        <f t="shared" ca="1" si="161"/>
        <v/>
      </c>
      <c r="AG245" s="7" t="str">
        <f t="shared" ca="1" si="161"/>
        <v/>
      </c>
      <c r="AH245" s="7" t="str">
        <f t="shared" ca="1" si="161"/>
        <v/>
      </c>
      <c r="AI245" s="7" t="str">
        <f t="shared" ca="1" si="161"/>
        <v/>
      </c>
    </row>
    <row r="246" spans="1:35" x14ac:dyDescent="0.35">
      <c r="A246" s="4" t="str">
        <f t="shared" ref="A246:B246" si="169">A245</f>
        <v>est</v>
      </c>
      <c r="B246" s="4" t="str">
        <f t="shared" si="169"/>
        <v>marche_diapaga</v>
      </c>
      <c r="C246" s="10" t="str">
        <f t="shared" si="156"/>
        <v>BNA_nov24!</v>
      </c>
      <c r="D246" s="4" t="str">
        <f t="shared" si="157"/>
        <v>marche_diapagaBNA_nov24!</v>
      </c>
      <c r="E246" s="10">
        <f t="shared" si="153"/>
        <v>45597</v>
      </c>
      <c r="G246" s="7" t="str">
        <f t="shared" ca="1" si="159"/>
        <v/>
      </c>
      <c r="H246" s="7" t="str">
        <f t="shared" ca="1" si="159"/>
        <v/>
      </c>
      <c r="I246" s="7" t="str">
        <f t="shared" ca="1" si="159"/>
        <v/>
      </c>
      <c r="J246" s="7" t="str">
        <f t="shared" ca="1" si="159"/>
        <v/>
      </c>
      <c r="K246" s="7" t="str">
        <f t="shared" ca="1" si="159"/>
        <v/>
      </c>
      <c r="L246" s="7" t="str">
        <f t="shared" ca="1" si="159"/>
        <v/>
      </c>
      <c r="M246" s="7" t="str">
        <f t="shared" ca="1" si="159"/>
        <v/>
      </c>
      <c r="N246" s="7" t="str">
        <f t="shared" ca="1" si="159"/>
        <v/>
      </c>
      <c r="O246" s="7" t="str">
        <f t="shared" ca="1" si="159"/>
        <v/>
      </c>
      <c r="P246" s="7" t="str">
        <f t="shared" ca="1" si="159"/>
        <v/>
      </c>
      <c r="Q246" s="7" t="str">
        <f t="shared" ca="1" si="159"/>
        <v/>
      </c>
      <c r="R246" s="7" t="str">
        <f t="shared" ca="1" si="159"/>
        <v/>
      </c>
      <c r="S246" s="7" t="str">
        <f t="shared" ca="1" si="159"/>
        <v/>
      </c>
      <c r="T246" s="7" t="str">
        <f t="shared" ca="1" si="159"/>
        <v/>
      </c>
      <c r="U246" s="7" t="str">
        <f t="shared" ca="1" si="159"/>
        <v/>
      </c>
      <c r="V246" s="7" t="str">
        <f t="shared" ca="1" si="159"/>
        <v/>
      </c>
      <c r="W246" s="7" t="str">
        <f t="shared" ca="1" si="161"/>
        <v/>
      </c>
      <c r="X246" s="7" t="str">
        <f t="shared" ca="1" si="161"/>
        <v/>
      </c>
      <c r="Y246" s="7" t="str">
        <f t="shared" ca="1" si="161"/>
        <v/>
      </c>
      <c r="Z246" s="7" t="str">
        <f t="shared" ca="1" si="161"/>
        <v/>
      </c>
      <c r="AA246" s="7" t="str">
        <f t="shared" ca="1" si="161"/>
        <v/>
      </c>
      <c r="AB246" s="7" t="str">
        <f t="shared" ca="1" si="161"/>
        <v/>
      </c>
      <c r="AC246" s="7" t="str">
        <f t="shared" ca="1" si="161"/>
        <v/>
      </c>
      <c r="AD246" s="7" t="str">
        <f t="shared" ca="1" si="161"/>
        <v/>
      </c>
      <c r="AE246" s="7" t="str">
        <f t="shared" ca="1" si="161"/>
        <v/>
      </c>
      <c r="AF246" s="7" t="str">
        <f t="shared" ca="1" si="161"/>
        <v/>
      </c>
      <c r="AG246" s="7" t="str">
        <f t="shared" ca="1" si="161"/>
        <v/>
      </c>
      <c r="AH246" s="7" t="str">
        <f t="shared" ca="1" si="161"/>
        <v/>
      </c>
      <c r="AI246" s="7" t="str">
        <f t="shared" ca="1" si="161"/>
        <v/>
      </c>
    </row>
    <row r="247" spans="1:35" x14ac:dyDescent="0.35">
      <c r="A247" s="4" t="str">
        <f t="shared" ref="A247:B247" si="170">A246</f>
        <v>est</v>
      </c>
      <c r="B247" s="4" t="str">
        <f t="shared" si="170"/>
        <v>marche_diapaga</v>
      </c>
      <c r="C247" s="10" t="str">
        <f t="shared" si="156"/>
        <v>BNA_déc24!</v>
      </c>
      <c r="D247" s="4" t="str">
        <f t="shared" si="157"/>
        <v>marche_diapagaBNA_déc24!</v>
      </c>
      <c r="E247" s="10">
        <f t="shared" si="153"/>
        <v>45627</v>
      </c>
      <c r="G247" s="7" t="str">
        <f t="shared" ca="1" si="159"/>
        <v/>
      </c>
      <c r="H247" s="7" t="str">
        <f t="shared" ca="1" si="159"/>
        <v/>
      </c>
      <c r="I247" s="7" t="str">
        <f t="shared" ca="1" si="159"/>
        <v/>
      </c>
      <c r="J247" s="7" t="str">
        <f t="shared" ca="1" si="159"/>
        <v/>
      </c>
      <c r="K247" s="7" t="str">
        <f t="shared" ca="1" si="159"/>
        <v/>
      </c>
      <c r="L247" s="7" t="str">
        <f t="shared" ca="1" si="159"/>
        <v/>
      </c>
      <c r="M247" s="7" t="str">
        <f t="shared" ca="1" si="159"/>
        <v/>
      </c>
      <c r="N247" s="7" t="str">
        <f t="shared" ca="1" si="159"/>
        <v/>
      </c>
      <c r="O247" s="7" t="str">
        <f t="shared" ca="1" si="159"/>
        <v/>
      </c>
      <c r="P247" s="7" t="str">
        <f t="shared" ca="1" si="159"/>
        <v/>
      </c>
      <c r="Q247" s="7" t="str">
        <f t="shared" ca="1" si="159"/>
        <v/>
      </c>
      <c r="R247" s="7" t="str">
        <f t="shared" ca="1" si="159"/>
        <v/>
      </c>
      <c r="S247" s="7" t="str">
        <f t="shared" ca="1" si="159"/>
        <v/>
      </c>
      <c r="T247" s="7" t="str">
        <f t="shared" ca="1" si="159"/>
        <v/>
      </c>
      <c r="U247" s="7" t="str">
        <f t="shared" ca="1" si="159"/>
        <v/>
      </c>
      <c r="V247" s="7" t="str">
        <f t="shared" ca="1" si="159"/>
        <v/>
      </c>
      <c r="W247" s="7" t="str">
        <f t="shared" ca="1" si="161"/>
        <v/>
      </c>
      <c r="X247" s="7" t="str">
        <f t="shared" ca="1" si="161"/>
        <v/>
      </c>
      <c r="Y247" s="7" t="str">
        <f t="shared" ca="1" si="161"/>
        <v/>
      </c>
      <c r="Z247" s="7" t="str">
        <f t="shared" ca="1" si="161"/>
        <v/>
      </c>
      <c r="AA247" s="7" t="str">
        <f t="shared" ca="1" si="161"/>
        <v/>
      </c>
      <c r="AB247" s="7" t="str">
        <f t="shared" ca="1" si="161"/>
        <v/>
      </c>
      <c r="AC247" s="7" t="str">
        <f t="shared" ca="1" si="161"/>
        <v/>
      </c>
      <c r="AD247" s="7" t="str">
        <f t="shared" ca="1" si="161"/>
        <v/>
      </c>
      <c r="AE247" s="7" t="str">
        <f t="shared" ca="1" si="161"/>
        <v/>
      </c>
      <c r="AF247" s="7" t="str">
        <f t="shared" ca="1" si="161"/>
        <v/>
      </c>
      <c r="AG247" s="7" t="str">
        <f t="shared" ca="1" si="161"/>
        <v/>
      </c>
      <c r="AH247" s="7" t="str">
        <f t="shared" ca="1" si="161"/>
        <v/>
      </c>
      <c r="AI247" s="7" t="str">
        <f t="shared" ca="1" si="161"/>
        <v/>
      </c>
    </row>
    <row r="248" spans="1:35" x14ac:dyDescent="0.35">
      <c r="C248" s="10"/>
      <c r="E248" s="10"/>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x14ac:dyDescent="0.35">
      <c r="C249" s="10"/>
      <c r="E249" s="10"/>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x14ac:dyDescent="0.35">
      <c r="D250" s="4" t="str">
        <f t="shared" si="148"/>
        <v/>
      </c>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x14ac:dyDescent="0.35">
      <c r="D251" s="4" t="str">
        <f t="shared" si="130"/>
        <v/>
      </c>
      <c r="E251" s="4" t="s">
        <v>85</v>
      </c>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x14ac:dyDescent="0.35">
      <c r="A252" s="4" t="s">
        <v>81</v>
      </c>
      <c r="B252" s="4" t="s">
        <v>86</v>
      </c>
      <c r="C252" s="10" t="str">
        <f t="shared" ref="C252:C265" si="171">C192</f>
        <v>BNA_nov22!</v>
      </c>
      <c r="D252" s="4" t="str">
        <f t="shared" si="130"/>
        <v>marche_diapangouBNA_nov22!</v>
      </c>
      <c r="E252" s="10">
        <f t="shared" ref="E252:E259" si="172">E192</f>
        <v>44866</v>
      </c>
      <c r="G252" s="7" t="str">
        <f t="shared" ref="G252:P267" ca="1" si="173">IFERROR(VLOOKUP($B252,INDIRECT($C252&amp;$A$1),MATCH(G$4,INDIRECT($C252&amp;"$B$7:$BZ$7"),0),FALSE),"")</f>
        <v>-</v>
      </c>
      <c r="H252" s="7" t="str">
        <f t="shared" ca="1" si="173"/>
        <v>-</v>
      </c>
      <c r="I252" s="7" t="str">
        <f t="shared" ca="1" si="173"/>
        <v>-</v>
      </c>
      <c r="J252" s="7" t="str">
        <f t="shared" ca="1" si="173"/>
        <v>-</v>
      </c>
      <c r="K252" s="7" t="str">
        <f t="shared" ca="1" si="173"/>
        <v>-</v>
      </c>
      <c r="L252" s="7" t="str">
        <f t="shared" ca="1" si="173"/>
        <v>-</v>
      </c>
      <c r="M252" s="7" t="str">
        <f t="shared" ca="1" si="173"/>
        <v>-</v>
      </c>
      <c r="N252" s="7" t="str">
        <f t="shared" ca="1" si="173"/>
        <v>-</v>
      </c>
      <c r="O252" s="7" t="str">
        <f t="shared" ca="1" si="173"/>
        <v>-</v>
      </c>
      <c r="P252" s="7" t="str">
        <f t="shared" ca="1" si="173"/>
        <v>-</v>
      </c>
      <c r="Q252" s="7" t="str">
        <f t="shared" ref="Q252:Z267" ca="1" si="174">IFERROR(VLOOKUP($B252,INDIRECT($C252&amp;$A$1),MATCH(Q$4,INDIRECT($C252&amp;"$B$7:$BZ$7"),0),FALSE),"")</f>
        <v>-</v>
      </c>
      <c r="R252" s="7" t="str">
        <f t="shared" ca="1" si="174"/>
        <v>-</v>
      </c>
      <c r="S252" s="7" t="str">
        <f t="shared" ca="1" si="174"/>
        <v>-</v>
      </c>
      <c r="T252" s="7" t="str">
        <f t="shared" ca="1" si="174"/>
        <v>-</v>
      </c>
      <c r="U252" s="7" t="str">
        <f t="shared" ca="1" si="174"/>
        <v>-</v>
      </c>
      <c r="V252" s="7" t="str">
        <f t="shared" ca="1" si="174"/>
        <v>-</v>
      </c>
      <c r="W252" s="7" t="str">
        <f t="shared" ca="1" si="174"/>
        <v>-</v>
      </c>
      <c r="X252" s="7" t="str">
        <f t="shared" ca="1" si="174"/>
        <v>-</v>
      </c>
      <c r="Y252" s="7" t="str">
        <f t="shared" ca="1" si="174"/>
        <v>-</v>
      </c>
      <c r="Z252" s="7" t="str">
        <f t="shared" ca="1" si="174"/>
        <v>-</v>
      </c>
      <c r="AA252" s="7" t="str">
        <f t="shared" ref="AA252:AI267" ca="1" si="175">IFERROR(VLOOKUP($B252,INDIRECT($C252&amp;$A$1),MATCH(AA$4,INDIRECT($C252&amp;"$B$7:$BZ$7"),0),FALSE),"")</f>
        <v>-</v>
      </c>
      <c r="AB252" s="7" t="str">
        <f t="shared" ca="1" si="175"/>
        <v>-</v>
      </c>
      <c r="AC252" s="7" t="str">
        <f t="shared" ca="1" si="175"/>
        <v>-</v>
      </c>
      <c r="AD252" s="7" t="str">
        <f t="shared" ca="1" si="175"/>
        <v>-</v>
      </c>
      <c r="AE252" s="7" t="str">
        <f t="shared" ca="1" si="175"/>
        <v>-</v>
      </c>
      <c r="AF252" s="7" t="str">
        <f t="shared" ca="1" si="175"/>
        <v>-</v>
      </c>
      <c r="AG252" s="7" t="str">
        <f t="shared" ca="1" si="175"/>
        <v>-</v>
      </c>
      <c r="AH252" s="7" t="str">
        <f t="shared" ca="1" si="175"/>
        <v>-</v>
      </c>
      <c r="AI252" s="7" t="str">
        <f t="shared" ca="1" si="175"/>
        <v>-</v>
      </c>
    </row>
    <row r="253" spans="1:35" x14ac:dyDescent="0.35">
      <c r="A253" s="4" t="s">
        <v>81</v>
      </c>
      <c r="B253" s="4" t="s">
        <v>86</v>
      </c>
      <c r="C253" s="10" t="str">
        <f t="shared" si="171"/>
        <v>BNA_dec22!</v>
      </c>
      <c r="D253" s="4" t="str">
        <f t="shared" si="130"/>
        <v>marche_diapangouBNA_dec22!</v>
      </c>
      <c r="E253" s="10">
        <f t="shared" si="172"/>
        <v>44896</v>
      </c>
      <c r="G253" s="7" t="str">
        <f t="shared" ca="1" si="173"/>
        <v>-</v>
      </c>
      <c r="H253" s="7" t="str">
        <f t="shared" ca="1" si="173"/>
        <v>-</v>
      </c>
      <c r="I253" s="7" t="str">
        <f t="shared" ca="1" si="173"/>
        <v>-</v>
      </c>
      <c r="J253" s="7" t="str">
        <f t="shared" ca="1" si="173"/>
        <v>-</v>
      </c>
      <c r="K253" s="7" t="str">
        <f t="shared" ca="1" si="173"/>
        <v>-</v>
      </c>
      <c r="L253" s="7" t="str">
        <f t="shared" ca="1" si="173"/>
        <v>-</v>
      </c>
      <c r="M253" s="7" t="str">
        <f t="shared" ca="1" si="173"/>
        <v>-</v>
      </c>
      <c r="N253" s="7" t="str">
        <f t="shared" ca="1" si="173"/>
        <v>-</v>
      </c>
      <c r="O253" s="7" t="str">
        <f t="shared" ca="1" si="173"/>
        <v>-</v>
      </c>
      <c r="P253" s="7" t="str">
        <f t="shared" ca="1" si="173"/>
        <v>-</v>
      </c>
      <c r="Q253" s="7" t="str">
        <f t="shared" ca="1" si="174"/>
        <v>-</v>
      </c>
      <c r="R253" s="7" t="str">
        <f t="shared" ca="1" si="174"/>
        <v>-</v>
      </c>
      <c r="S253" s="7" t="str">
        <f t="shared" ca="1" si="174"/>
        <v>-</v>
      </c>
      <c r="T253" s="7" t="str">
        <f t="shared" ca="1" si="174"/>
        <v>-</v>
      </c>
      <c r="U253" s="7" t="str">
        <f t="shared" ca="1" si="174"/>
        <v>-</v>
      </c>
      <c r="V253" s="7" t="str">
        <f t="shared" ca="1" si="174"/>
        <v>-</v>
      </c>
      <c r="W253" s="7" t="str">
        <f t="shared" ca="1" si="174"/>
        <v>-</v>
      </c>
      <c r="X253" s="7" t="str">
        <f t="shared" ca="1" si="174"/>
        <v>-</v>
      </c>
      <c r="Y253" s="7" t="str">
        <f t="shared" ca="1" si="174"/>
        <v>-</v>
      </c>
      <c r="Z253" s="7" t="str">
        <f t="shared" ca="1" si="174"/>
        <v>-</v>
      </c>
      <c r="AA253" s="7" t="str">
        <f t="shared" ca="1" si="175"/>
        <v>-</v>
      </c>
      <c r="AB253" s="7" t="str">
        <f t="shared" ca="1" si="175"/>
        <v>-</v>
      </c>
      <c r="AC253" s="7" t="str">
        <f t="shared" ca="1" si="175"/>
        <v>-</v>
      </c>
      <c r="AD253" s="7" t="str">
        <f t="shared" ca="1" si="175"/>
        <v>-</v>
      </c>
      <c r="AE253" s="7" t="str">
        <f t="shared" ca="1" si="175"/>
        <v>-</v>
      </c>
      <c r="AF253" s="7" t="str">
        <f t="shared" ca="1" si="175"/>
        <v>-</v>
      </c>
      <c r="AG253" s="7" t="str">
        <f t="shared" ca="1" si="175"/>
        <v>-</v>
      </c>
      <c r="AH253" s="7" t="str">
        <f t="shared" ca="1" si="175"/>
        <v>-</v>
      </c>
      <c r="AI253" s="7" t="str">
        <f t="shared" ca="1" si="175"/>
        <v>-</v>
      </c>
    </row>
    <row r="254" spans="1:35" x14ac:dyDescent="0.35">
      <c r="A254" s="4" t="s">
        <v>81</v>
      </c>
      <c r="B254" s="4" t="s">
        <v>86</v>
      </c>
      <c r="C254" s="10" t="str">
        <f t="shared" si="171"/>
        <v>BNA_jan23!</v>
      </c>
      <c r="D254" s="4" t="str">
        <f t="shared" si="130"/>
        <v>marche_diapangouBNA_jan23!</v>
      </c>
      <c r="E254" s="10">
        <f t="shared" si="172"/>
        <v>44927</v>
      </c>
      <c r="G254" s="7" t="str">
        <f t="shared" ca="1" si="173"/>
        <v>-</v>
      </c>
      <c r="H254" s="7" t="str">
        <f t="shared" ca="1" si="173"/>
        <v>-</v>
      </c>
      <c r="I254" s="7" t="str">
        <f t="shared" ca="1" si="173"/>
        <v>-</v>
      </c>
      <c r="J254" s="7" t="str">
        <f t="shared" ca="1" si="173"/>
        <v>-</v>
      </c>
      <c r="K254" s="7" t="str">
        <f t="shared" ca="1" si="173"/>
        <v>-</v>
      </c>
      <c r="L254" s="7" t="str">
        <f t="shared" ca="1" si="173"/>
        <v>-</v>
      </c>
      <c r="M254" s="7" t="str">
        <f t="shared" ca="1" si="173"/>
        <v>-</v>
      </c>
      <c r="N254" s="7" t="str">
        <f t="shared" ca="1" si="173"/>
        <v>-</v>
      </c>
      <c r="O254" s="7" t="str">
        <f t="shared" ca="1" si="173"/>
        <v>-</v>
      </c>
      <c r="P254" s="7" t="str">
        <f t="shared" ca="1" si="173"/>
        <v>-</v>
      </c>
      <c r="Q254" s="7" t="str">
        <f t="shared" ca="1" si="174"/>
        <v>-</v>
      </c>
      <c r="R254" s="7" t="str">
        <f t="shared" ca="1" si="174"/>
        <v>-</v>
      </c>
      <c r="S254" s="7" t="str">
        <f t="shared" ca="1" si="174"/>
        <v>-</v>
      </c>
      <c r="T254" s="7" t="str">
        <f t="shared" ca="1" si="174"/>
        <v>-</v>
      </c>
      <c r="U254" s="7" t="str">
        <f t="shared" ca="1" si="174"/>
        <v>-</v>
      </c>
      <c r="V254" s="7" t="str">
        <f t="shared" ca="1" si="174"/>
        <v>-</v>
      </c>
      <c r="W254" s="7" t="str">
        <f t="shared" ca="1" si="174"/>
        <v>-</v>
      </c>
      <c r="X254" s="7" t="str">
        <f t="shared" ca="1" si="174"/>
        <v>-</v>
      </c>
      <c r="Y254" s="7" t="str">
        <f t="shared" ca="1" si="174"/>
        <v>-</v>
      </c>
      <c r="Z254" s="7" t="str">
        <f t="shared" ca="1" si="174"/>
        <v>-</v>
      </c>
      <c r="AA254" s="7" t="str">
        <f t="shared" ca="1" si="175"/>
        <v>-</v>
      </c>
      <c r="AB254" s="7" t="str">
        <f t="shared" ca="1" si="175"/>
        <v>-</v>
      </c>
      <c r="AC254" s="7" t="str">
        <f t="shared" ca="1" si="175"/>
        <v>-</v>
      </c>
      <c r="AD254" s="7" t="str">
        <f t="shared" ca="1" si="175"/>
        <v>-</v>
      </c>
      <c r="AE254" s="7" t="str">
        <f t="shared" ca="1" si="175"/>
        <v>-</v>
      </c>
      <c r="AF254" s="7" t="str">
        <f t="shared" ca="1" si="175"/>
        <v>-</v>
      </c>
      <c r="AG254" s="7" t="str">
        <f t="shared" ca="1" si="175"/>
        <v>-</v>
      </c>
      <c r="AH254" s="7" t="str">
        <f t="shared" ca="1" si="175"/>
        <v>-</v>
      </c>
      <c r="AI254" s="7" t="str">
        <f t="shared" ca="1" si="175"/>
        <v>-</v>
      </c>
    </row>
    <row r="255" spans="1:35" x14ac:dyDescent="0.35">
      <c r="A255" s="4" t="s">
        <v>81</v>
      </c>
      <c r="B255" s="4" t="s">
        <v>86</v>
      </c>
      <c r="C255" s="10" t="str">
        <f t="shared" si="171"/>
        <v>BNA_fev23!</v>
      </c>
      <c r="D255" s="4" t="str">
        <f t="shared" si="130"/>
        <v>marche_diapangouBNA_fev23!</v>
      </c>
      <c r="E255" s="10">
        <f t="shared" si="172"/>
        <v>44958</v>
      </c>
      <c r="G255" s="7" t="str">
        <f t="shared" ca="1" si="173"/>
        <v>-</v>
      </c>
      <c r="H255" s="7" t="str">
        <f t="shared" ca="1" si="173"/>
        <v>-</v>
      </c>
      <c r="I255" s="7" t="str">
        <f t="shared" ca="1" si="173"/>
        <v>-</v>
      </c>
      <c r="J255" s="7" t="str">
        <f t="shared" ca="1" si="173"/>
        <v>-</v>
      </c>
      <c r="K255" s="7" t="str">
        <f t="shared" ca="1" si="173"/>
        <v>-</v>
      </c>
      <c r="L255" s="7" t="str">
        <f t="shared" ca="1" si="173"/>
        <v>-</v>
      </c>
      <c r="M255" s="7" t="str">
        <f t="shared" ca="1" si="173"/>
        <v>-</v>
      </c>
      <c r="N255" s="7" t="str">
        <f t="shared" ca="1" si="173"/>
        <v>-</v>
      </c>
      <c r="O255" s="7" t="str">
        <f t="shared" ca="1" si="173"/>
        <v>-</v>
      </c>
      <c r="P255" s="7" t="str">
        <f t="shared" ca="1" si="173"/>
        <v>-</v>
      </c>
      <c r="Q255" s="7" t="str">
        <f t="shared" ca="1" si="174"/>
        <v>-</v>
      </c>
      <c r="R255" s="7" t="str">
        <f t="shared" ca="1" si="174"/>
        <v>-</v>
      </c>
      <c r="S255" s="7" t="str">
        <f t="shared" ca="1" si="174"/>
        <v>-</v>
      </c>
      <c r="T255" s="7" t="str">
        <f t="shared" ca="1" si="174"/>
        <v>-</v>
      </c>
      <c r="U255" s="7" t="str">
        <f t="shared" ca="1" si="174"/>
        <v>-</v>
      </c>
      <c r="V255" s="7" t="str">
        <f t="shared" ca="1" si="174"/>
        <v>-</v>
      </c>
      <c r="W255" s="7" t="str">
        <f t="shared" ca="1" si="174"/>
        <v>-</v>
      </c>
      <c r="X255" s="7" t="str">
        <f t="shared" ca="1" si="174"/>
        <v>-</v>
      </c>
      <c r="Y255" s="7" t="str">
        <f t="shared" ca="1" si="174"/>
        <v>-</v>
      </c>
      <c r="Z255" s="7" t="str">
        <f t="shared" ca="1" si="174"/>
        <v>-</v>
      </c>
      <c r="AA255" s="7" t="str">
        <f t="shared" ca="1" si="175"/>
        <v>-</v>
      </c>
      <c r="AB255" s="7" t="str">
        <f t="shared" ca="1" si="175"/>
        <v>-</v>
      </c>
      <c r="AC255" s="7" t="str">
        <f t="shared" ca="1" si="175"/>
        <v>-</v>
      </c>
      <c r="AD255" s="7" t="str">
        <f t="shared" ca="1" si="175"/>
        <v>-</v>
      </c>
      <c r="AE255" s="7" t="str">
        <f t="shared" ca="1" si="175"/>
        <v>-</v>
      </c>
      <c r="AF255" s="7" t="str">
        <f t="shared" ca="1" si="175"/>
        <v>-</v>
      </c>
      <c r="AG255" s="7" t="str">
        <f t="shared" ca="1" si="175"/>
        <v>-</v>
      </c>
      <c r="AH255" s="7" t="str">
        <f t="shared" ca="1" si="175"/>
        <v>-</v>
      </c>
      <c r="AI255" s="7" t="str">
        <f t="shared" ca="1" si="175"/>
        <v>-</v>
      </c>
    </row>
    <row r="256" spans="1:35" x14ac:dyDescent="0.35">
      <c r="A256" s="4" t="s">
        <v>81</v>
      </c>
      <c r="B256" s="4" t="s">
        <v>86</v>
      </c>
      <c r="C256" s="10" t="str">
        <f t="shared" si="171"/>
        <v>BNA_mar23!</v>
      </c>
      <c r="D256" s="4" t="str">
        <f t="shared" si="130"/>
        <v>marche_diapangouBNA_mar23!</v>
      </c>
      <c r="E256" s="10">
        <f t="shared" si="172"/>
        <v>44986</v>
      </c>
      <c r="G256" s="7" t="str">
        <f t="shared" ca="1" si="173"/>
        <v>-</v>
      </c>
      <c r="H256" s="7" t="str">
        <f t="shared" ca="1" si="173"/>
        <v>-</v>
      </c>
      <c r="I256" s="7" t="str">
        <f t="shared" ca="1" si="173"/>
        <v>-</v>
      </c>
      <c r="J256" s="7" t="str">
        <f t="shared" ca="1" si="173"/>
        <v>-</v>
      </c>
      <c r="K256" s="7" t="str">
        <f t="shared" ca="1" si="173"/>
        <v>-</v>
      </c>
      <c r="L256" s="7" t="str">
        <f t="shared" ca="1" si="173"/>
        <v>-</v>
      </c>
      <c r="M256" s="7" t="str">
        <f t="shared" ca="1" si="173"/>
        <v>-</v>
      </c>
      <c r="N256" s="7" t="str">
        <f t="shared" ca="1" si="173"/>
        <v>-</v>
      </c>
      <c r="O256" s="7" t="str">
        <f t="shared" ca="1" si="173"/>
        <v>-</v>
      </c>
      <c r="P256" s="7" t="str">
        <f t="shared" ca="1" si="173"/>
        <v>-</v>
      </c>
      <c r="Q256" s="7" t="str">
        <f t="shared" ca="1" si="174"/>
        <v>-</v>
      </c>
      <c r="R256" s="7" t="str">
        <f t="shared" ca="1" si="174"/>
        <v>-</v>
      </c>
      <c r="S256" s="7" t="str">
        <f t="shared" ca="1" si="174"/>
        <v>-</v>
      </c>
      <c r="T256" s="7" t="str">
        <f t="shared" ca="1" si="174"/>
        <v>-</v>
      </c>
      <c r="U256" s="7" t="str">
        <f t="shared" ca="1" si="174"/>
        <v>-</v>
      </c>
      <c r="V256" s="7" t="str">
        <f t="shared" ca="1" si="174"/>
        <v>-</v>
      </c>
      <c r="W256" s="7" t="str">
        <f t="shared" ca="1" si="174"/>
        <v>-</v>
      </c>
      <c r="X256" s="7" t="str">
        <f t="shared" ca="1" si="174"/>
        <v>-</v>
      </c>
      <c r="Y256" s="7" t="str">
        <f t="shared" ca="1" si="174"/>
        <v>-</v>
      </c>
      <c r="Z256" s="7" t="str">
        <f t="shared" ca="1" si="174"/>
        <v>-</v>
      </c>
      <c r="AA256" s="7" t="str">
        <f t="shared" ca="1" si="175"/>
        <v>-</v>
      </c>
      <c r="AB256" s="7" t="str">
        <f t="shared" ca="1" si="175"/>
        <v>-</v>
      </c>
      <c r="AC256" s="7" t="str">
        <f t="shared" ca="1" si="175"/>
        <v>-</v>
      </c>
      <c r="AD256" s="7" t="str">
        <f t="shared" ca="1" si="175"/>
        <v>-</v>
      </c>
      <c r="AE256" s="7" t="str">
        <f t="shared" ca="1" si="175"/>
        <v>-</v>
      </c>
      <c r="AF256" s="7" t="str">
        <f t="shared" ca="1" si="175"/>
        <v>-</v>
      </c>
      <c r="AG256" s="7" t="str">
        <f t="shared" ca="1" si="175"/>
        <v>-</v>
      </c>
      <c r="AH256" s="7" t="str">
        <f t="shared" ca="1" si="175"/>
        <v>-</v>
      </c>
      <c r="AI256" s="7" t="str">
        <f t="shared" ca="1" si="175"/>
        <v>-</v>
      </c>
    </row>
    <row r="257" spans="1:35" x14ac:dyDescent="0.35">
      <c r="A257" s="4" t="s">
        <v>81</v>
      </c>
      <c r="B257" s="4" t="s">
        <v>86</v>
      </c>
      <c r="C257" s="10" t="str">
        <f t="shared" si="171"/>
        <v>BNA_avr23!</v>
      </c>
      <c r="D257" s="4" t="str">
        <f t="shared" si="130"/>
        <v>marche_diapangouBNA_avr23!</v>
      </c>
      <c r="E257" s="10">
        <f t="shared" si="172"/>
        <v>45017</v>
      </c>
      <c r="G257" s="7" t="str">
        <f t="shared" ca="1" si="173"/>
        <v>-</v>
      </c>
      <c r="H257" s="7" t="str">
        <f t="shared" ca="1" si="173"/>
        <v>-</v>
      </c>
      <c r="I257" s="7" t="str">
        <f t="shared" ca="1" si="173"/>
        <v>-</v>
      </c>
      <c r="J257" s="7" t="str">
        <f t="shared" ca="1" si="173"/>
        <v>-</v>
      </c>
      <c r="K257" s="7" t="str">
        <f t="shared" ca="1" si="173"/>
        <v>-</v>
      </c>
      <c r="L257" s="7" t="str">
        <f t="shared" ca="1" si="173"/>
        <v>-</v>
      </c>
      <c r="M257" s="7" t="str">
        <f t="shared" ca="1" si="173"/>
        <v>-</v>
      </c>
      <c r="N257" s="7" t="str">
        <f t="shared" ca="1" si="173"/>
        <v>-</v>
      </c>
      <c r="O257" s="7" t="str">
        <f t="shared" ca="1" si="173"/>
        <v>-</v>
      </c>
      <c r="P257" s="7" t="str">
        <f t="shared" ca="1" si="173"/>
        <v>-</v>
      </c>
      <c r="Q257" s="7" t="str">
        <f t="shared" ca="1" si="174"/>
        <v>-</v>
      </c>
      <c r="R257" s="7" t="str">
        <f t="shared" ca="1" si="174"/>
        <v>-</v>
      </c>
      <c r="S257" s="7" t="str">
        <f t="shared" ca="1" si="174"/>
        <v>-</v>
      </c>
      <c r="T257" s="7" t="str">
        <f t="shared" ca="1" si="174"/>
        <v>-</v>
      </c>
      <c r="U257" s="7" t="str">
        <f t="shared" ca="1" si="174"/>
        <v>-</v>
      </c>
      <c r="V257" s="7" t="str">
        <f t="shared" ca="1" si="174"/>
        <v>-</v>
      </c>
      <c r="W257" s="7" t="str">
        <f t="shared" ca="1" si="174"/>
        <v>-</v>
      </c>
      <c r="X257" s="7" t="str">
        <f t="shared" ca="1" si="174"/>
        <v>-</v>
      </c>
      <c r="Y257" s="7" t="str">
        <f t="shared" ca="1" si="174"/>
        <v>-</v>
      </c>
      <c r="Z257" s="7" t="str">
        <f t="shared" ca="1" si="174"/>
        <v>-</v>
      </c>
      <c r="AA257" s="7" t="str">
        <f t="shared" ca="1" si="175"/>
        <v>-</v>
      </c>
      <c r="AB257" s="7" t="str">
        <f t="shared" ca="1" si="175"/>
        <v>-</v>
      </c>
      <c r="AC257" s="7" t="str">
        <f t="shared" ca="1" si="175"/>
        <v>-</v>
      </c>
      <c r="AD257" s="7" t="str">
        <f t="shared" ca="1" si="175"/>
        <v>-</v>
      </c>
      <c r="AE257" s="7" t="str">
        <f t="shared" ca="1" si="175"/>
        <v>-</v>
      </c>
      <c r="AF257" s="7" t="str">
        <f t="shared" ca="1" si="175"/>
        <v>-</v>
      </c>
      <c r="AG257" s="7" t="str">
        <f t="shared" ca="1" si="175"/>
        <v>-</v>
      </c>
      <c r="AH257" s="7" t="str">
        <f t="shared" ca="1" si="175"/>
        <v>-</v>
      </c>
      <c r="AI257" s="7" t="str">
        <f t="shared" ca="1" si="175"/>
        <v>-</v>
      </c>
    </row>
    <row r="258" spans="1:35" x14ac:dyDescent="0.35">
      <c r="A258" s="4" t="s">
        <v>81</v>
      </c>
      <c r="B258" s="4" t="s">
        <v>86</v>
      </c>
      <c r="C258" s="10" t="str">
        <f t="shared" si="171"/>
        <v>BNA_mai23!</v>
      </c>
      <c r="D258" s="4" t="str">
        <f t="shared" si="130"/>
        <v>marche_diapangouBNA_mai23!</v>
      </c>
      <c r="E258" s="10">
        <f t="shared" si="172"/>
        <v>45047</v>
      </c>
      <c r="G258" s="7" t="str">
        <f t="shared" ca="1" si="173"/>
        <v>-</v>
      </c>
      <c r="H258" s="7" t="str">
        <f t="shared" ca="1" si="173"/>
        <v>-</v>
      </c>
      <c r="I258" s="7" t="str">
        <f t="shared" ca="1" si="173"/>
        <v>-</v>
      </c>
      <c r="J258" s="7" t="str">
        <f t="shared" ca="1" si="173"/>
        <v>-</v>
      </c>
      <c r="K258" s="7" t="str">
        <f t="shared" ca="1" si="173"/>
        <v>-</v>
      </c>
      <c r="L258" s="7" t="str">
        <f t="shared" ca="1" si="173"/>
        <v>-</v>
      </c>
      <c r="M258" s="7" t="str">
        <f t="shared" ca="1" si="173"/>
        <v>-</v>
      </c>
      <c r="N258" s="7" t="str">
        <f t="shared" ca="1" si="173"/>
        <v>-</v>
      </c>
      <c r="O258" s="7" t="str">
        <f t="shared" ca="1" si="173"/>
        <v>-</v>
      </c>
      <c r="P258" s="7" t="str">
        <f t="shared" ca="1" si="173"/>
        <v>-</v>
      </c>
      <c r="Q258" s="7" t="str">
        <f t="shared" ca="1" si="174"/>
        <v>-</v>
      </c>
      <c r="R258" s="7" t="str">
        <f t="shared" ca="1" si="174"/>
        <v>-</v>
      </c>
      <c r="S258" s="7" t="str">
        <f t="shared" ca="1" si="174"/>
        <v>-</v>
      </c>
      <c r="T258" s="7" t="str">
        <f t="shared" ca="1" si="174"/>
        <v>-</v>
      </c>
      <c r="U258" s="7" t="str">
        <f t="shared" ca="1" si="174"/>
        <v>-</v>
      </c>
      <c r="V258" s="7" t="str">
        <f t="shared" ca="1" si="174"/>
        <v>-</v>
      </c>
      <c r="W258" s="7" t="str">
        <f t="shared" ca="1" si="174"/>
        <v>-</v>
      </c>
      <c r="X258" s="7" t="str">
        <f t="shared" ca="1" si="174"/>
        <v>-</v>
      </c>
      <c r="Y258" s="7" t="str">
        <f t="shared" ca="1" si="174"/>
        <v>-</v>
      </c>
      <c r="Z258" s="7" t="str">
        <f t="shared" ca="1" si="174"/>
        <v>-</v>
      </c>
      <c r="AA258" s="7" t="str">
        <f t="shared" ca="1" si="175"/>
        <v>-</v>
      </c>
      <c r="AB258" s="7" t="str">
        <f t="shared" ca="1" si="175"/>
        <v>-</v>
      </c>
      <c r="AC258" s="7" t="str">
        <f t="shared" ca="1" si="175"/>
        <v>-</v>
      </c>
      <c r="AD258" s="7" t="str">
        <f t="shared" ca="1" si="175"/>
        <v>-</v>
      </c>
      <c r="AE258" s="7" t="str">
        <f t="shared" ca="1" si="175"/>
        <v>-</v>
      </c>
      <c r="AF258" s="7" t="str">
        <f t="shared" ca="1" si="175"/>
        <v>-</v>
      </c>
      <c r="AG258" s="7" t="str">
        <f t="shared" ca="1" si="175"/>
        <v>-</v>
      </c>
      <c r="AH258" s="7" t="str">
        <f t="shared" ca="1" si="175"/>
        <v>-</v>
      </c>
      <c r="AI258" s="7" t="str">
        <f t="shared" ca="1" si="175"/>
        <v>-</v>
      </c>
    </row>
    <row r="259" spans="1:35" x14ac:dyDescent="0.35">
      <c r="A259" s="4" t="s">
        <v>81</v>
      </c>
      <c r="B259" s="4" t="s">
        <v>86</v>
      </c>
      <c r="C259" s="10" t="str">
        <f t="shared" si="171"/>
        <v>BNA_juin23!</v>
      </c>
      <c r="D259" s="4" t="str">
        <f t="shared" si="130"/>
        <v>marche_diapangouBNA_juin23!</v>
      </c>
      <c r="E259" s="10">
        <f t="shared" si="172"/>
        <v>45078</v>
      </c>
      <c r="G259" s="7" t="str">
        <f t="shared" ca="1" si="173"/>
        <v>MC</v>
      </c>
      <c r="H259" s="7" t="str">
        <f t="shared" ca="1" si="173"/>
        <v>MC</v>
      </c>
      <c r="I259" s="7" t="str">
        <f t="shared" ca="1" si="173"/>
        <v>MC</v>
      </c>
      <c r="J259" s="7" t="str">
        <f t="shared" ca="1" si="173"/>
        <v>MC</v>
      </c>
      <c r="K259" s="7" t="str">
        <f t="shared" ca="1" si="173"/>
        <v>MC</v>
      </c>
      <c r="L259" s="7" t="str">
        <f t="shared" ca="1" si="173"/>
        <v>MC</v>
      </c>
      <c r="M259" s="7" t="str">
        <f t="shared" ca="1" si="173"/>
        <v>MC</v>
      </c>
      <c r="N259" s="7" t="str">
        <f t="shared" ca="1" si="173"/>
        <v>MC</v>
      </c>
      <c r="O259" s="7" t="str">
        <f t="shared" ca="1" si="173"/>
        <v>MC</v>
      </c>
      <c r="P259" s="7" t="str">
        <f t="shared" ca="1" si="173"/>
        <v>MC</v>
      </c>
      <c r="Q259" s="7" t="str">
        <f t="shared" ca="1" si="174"/>
        <v>MC</v>
      </c>
      <c r="R259" s="7" t="str">
        <f t="shared" ca="1" si="174"/>
        <v>MC</v>
      </c>
      <c r="S259" s="7" t="str">
        <f t="shared" ca="1" si="174"/>
        <v>MC</v>
      </c>
      <c r="T259" s="7" t="str">
        <f t="shared" ca="1" si="174"/>
        <v>MC</v>
      </c>
      <c r="U259" s="7" t="str">
        <f t="shared" ca="1" si="174"/>
        <v>MC</v>
      </c>
      <c r="V259" s="7" t="str">
        <f t="shared" ca="1" si="174"/>
        <v>MC</v>
      </c>
      <c r="W259" s="7" t="str">
        <f t="shared" ca="1" si="174"/>
        <v>MC</v>
      </c>
      <c r="X259" s="7" t="str">
        <f t="shared" ca="1" si="174"/>
        <v>MC</v>
      </c>
      <c r="Y259" s="7" t="str">
        <f t="shared" ca="1" si="174"/>
        <v>MC</v>
      </c>
      <c r="Z259" s="7" t="str">
        <f t="shared" ca="1" si="174"/>
        <v>MC</v>
      </c>
      <c r="AA259" s="7" t="str">
        <f t="shared" ca="1" si="175"/>
        <v>MC</v>
      </c>
      <c r="AB259" s="7" t="str">
        <f t="shared" ca="1" si="175"/>
        <v>MC</v>
      </c>
      <c r="AC259" s="7" t="str">
        <f t="shared" ca="1" si="175"/>
        <v>MC</v>
      </c>
      <c r="AD259" s="7" t="str">
        <f t="shared" ca="1" si="175"/>
        <v>MC</v>
      </c>
      <c r="AE259" s="7" t="str">
        <f t="shared" ca="1" si="175"/>
        <v>MC</v>
      </c>
      <c r="AF259" s="7" t="str">
        <f t="shared" ca="1" si="175"/>
        <v>MC</v>
      </c>
      <c r="AG259" s="7" t="str">
        <f t="shared" ca="1" si="175"/>
        <v>MC</v>
      </c>
      <c r="AH259" s="7" t="str">
        <f t="shared" ca="1" si="175"/>
        <v>MC</v>
      </c>
      <c r="AI259" s="7" t="str">
        <f t="shared" ca="1" si="175"/>
        <v>MC</v>
      </c>
    </row>
    <row r="260" spans="1:35" x14ac:dyDescent="0.35">
      <c r="A260" s="4" t="str">
        <f t="shared" ref="A260:B265" si="176">A259</f>
        <v>est</v>
      </c>
      <c r="B260" s="4" t="str">
        <f t="shared" si="176"/>
        <v>marche_diapangou</v>
      </c>
      <c r="C260" s="10" t="str">
        <f t="shared" si="171"/>
        <v>BNA_juil23!</v>
      </c>
      <c r="D260" s="4" t="str">
        <f t="shared" si="130"/>
        <v>marche_diapangouBNA_juil23!</v>
      </c>
      <c r="E260" s="10">
        <f t="shared" ref="E260:E277" si="177">EDATE(E259,1)</f>
        <v>45108</v>
      </c>
      <c r="G260" s="7" t="str">
        <f t="shared" ca="1" si="173"/>
        <v>MC</v>
      </c>
      <c r="H260" s="7" t="str">
        <f t="shared" ca="1" si="173"/>
        <v>MC</v>
      </c>
      <c r="I260" s="7" t="str">
        <f t="shared" ca="1" si="173"/>
        <v>MC</v>
      </c>
      <c r="J260" s="7">
        <f t="shared" ca="1" si="173"/>
        <v>300</v>
      </c>
      <c r="K260" s="7">
        <f t="shared" ca="1" si="173"/>
        <v>250</v>
      </c>
      <c r="L260" s="7">
        <f t="shared" ca="1" si="173"/>
        <v>6000</v>
      </c>
      <c r="M260" s="7" t="str">
        <f t="shared" ca="1" si="173"/>
        <v>MC</v>
      </c>
      <c r="N260" s="7" t="str">
        <f t="shared" ca="1" si="173"/>
        <v>MC</v>
      </c>
      <c r="O260" s="7" t="str">
        <f t="shared" ca="1" si="173"/>
        <v>MC</v>
      </c>
      <c r="P260" s="7" t="str">
        <f t="shared" ca="1" si="173"/>
        <v>MC</v>
      </c>
      <c r="Q260" s="7" t="str">
        <f t="shared" ca="1" si="174"/>
        <v>MC</v>
      </c>
      <c r="R260" s="7" t="str">
        <f t="shared" ca="1" si="174"/>
        <v>MC</v>
      </c>
      <c r="S260" s="7" t="str">
        <f t="shared" ca="1" si="174"/>
        <v>MC</v>
      </c>
      <c r="T260" s="7" t="str">
        <f t="shared" ca="1" si="174"/>
        <v>MC</v>
      </c>
      <c r="U260" s="7" t="str">
        <f t="shared" ca="1" si="174"/>
        <v>MC</v>
      </c>
      <c r="V260" s="7" t="str">
        <f t="shared" ca="1" si="174"/>
        <v>MC</v>
      </c>
      <c r="W260" s="7" t="str">
        <f t="shared" ca="1" si="174"/>
        <v>MC</v>
      </c>
      <c r="X260" s="7" t="str">
        <f t="shared" ca="1" si="174"/>
        <v>MC</v>
      </c>
      <c r="Y260" s="7" t="str">
        <f t="shared" ca="1" si="174"/>
        <v>MC</v>
      </c>
      <c r="Z260" s="7" t="str">
        <f t="shared" ca="1" si="174"/>
        <v>MC</v>
      </c>
      <c r="AA260" s="7" t="str">
        <f t="shared" ca="1" si="175"/>
        <v>MC</v>
      </c>
      <c r="AB260" s="7" t="str">
        <f t="shared" ca="1" si="175"/>
        <v>MC</v>
      </c>
      <c r="AC260" s="7" t="str">
        <f t="shared" ca="1" si="175"/>
        <v>MC</v>
      </c>
      <c r="AD260" s="7" t="str">
        <f t="shared" ca="1" si="175"/>
        <v>MC</v>
      </c>
      <c r="AE260" s="7" t="str">
        <f t="shared" ca="1" si="175"/>
        <v>MC</v>
      </c>
      <c r="AF260" s="7">
        <f t="shared" ca="1" si="175"/>
        <v>2000</v>
      </c>
      <c r="AG260" s="7" t="str">
        <f t="shared" ca="1" si="175"/>
        <v>MC</v>
      </c>
      <c r="AH260" s="7">
        <f t="shared" ca="1" si="175"/>
        <v>300</v>
      </c>
      <c r="AI260" s="7" t="str">
        <f t="shared" ca="1" si="175"/>
        <v>MC</v>
      </c>
    </row>
    <row r="261" spans="1:35" x14ac:dyDescent="0.35">
      <c r="A261" s="4" t="str">
        <f t="shared" si="176"/>
        <v>est</v>
      </c>
      <c r="B261" s="4" t="str">
        <f t="shared" si="176"/>
        <v>marche_diapangou</v>
      </c>
      <c r="C261" s="10" t="str">
        <f t="shared" si="171"/>
        <v>BNA_aout23!</v>
      </c>
      <c r="D261" s="4" t="str">
        <f t="shared" si="130"/>
        <v>marche_diapangouBNA_aout23!</v>
      </c>
      <c r="E261" s="10">
        <f t="shared" si="177"/>
        <v>45139</v>
      </c>
      <c r="G261" s="7" t="str">
        <f t="shared" ca="1" si="173"/>
        <v>MC</v>
      </c>
      <c r="H261" s="7" t="str">
        <f t="shared" ca="1" si="173"/>
        <v>MC</v>
      </c>
      <c r="I261" s="7" t="str">
        <f t="shared" ca="1" si="173"/>
        <v>MC</v>
      </c>
      <c r="J261" s="7">
        <f t="shared" ca="1" si="173"/>
        <v>300</v>
      </c>
      <c r="K261" s="7">
        <f t="shared" ca="1" si="173"/>
        <v>250</v>
      </c>
      <c r="L261" s="7">
        <f t="shared" ca="1" si="173"/>
        <v>6000</v>
      </c>
      <c r="M261" s="7">
        <f t="shared" ca="1" si="173"/>
        <v>7500</v>
      </c>
      <c r="N261" s="7" t="str">
        <f t="shared" ca="1" si="173"/>
        <v>MC</v>
      </c>
      <c r="O261" s="7" t="str">
        <f t="shared" ca="1" si="173"/>
        <v>MC</v>
      </c>
      <c r="P261" s="7" t="str">
        <f t="shared" ca="1" si="173"/>
        <v>MC</v>
      </c>
      <c r="Q261" s="7">
        <f t="shared" ca="1" si="174"/>
        <v>100</v>
      </c>
      <c r="R261" s="7" t="str">
        <f t="shared" ca="1" si="174"/>
        <v>MC</v>
      </c>
      <c r="S261" s="7" t="str">
        <f t="shared" ca="1" si="174"/>
        <v>MC</v>
      </c>
      <c r="T261" s="7" t="str">
        <f t="shared" ca="1" si="174"/>
        <v>MC</v>
      </c>
      <c r="U261" s="7">
        <f t="shared" ca="1" si="174"/>
        <v>1200</v>
      </c>
      <c r="V261" s="7">
        <f t="shared" ca="1" si="174"/>
        <v>600</v>
      </c>
      <c r="W261" s="7" t="str">
        <f t="shared" ca="1" si="174"/>
        <v>MC</v>
      </c>
      <c r="X261" s="7" t="str">
        <f t="shared" ca="1" si="174"/>
        <v>MC</v>
      </c>
      <c r="Y261" s="7" t="str">
        <f t="shared" ca="1" si="174"/>
        <v>MC</v>
      </c>
      <c r="Z261" s="7" t="str">
        <f t="shared" ca="1" si="174"/>
        <v>MC</v>
      </c>
      <c r="AA261" s="7" t="str">
        <f t="shared" ca="1" si="175"/>
        <v>MC</v>
      </c>
      <c r="AB261" s="7">
        <f t="shared" ca="1" si="175"/>
        <v>2000</v>
      </c>
      <c r="AC261" s="7" t="str">
        <f t="shared" ca="1" si="175"/>
        <v>MC</v>
      </c>
      <c r="AD261" s="7" t="str">
        <f t="shared" ca="1" si="175"/>
        <v>MC</v>
      </c>
      <c r="AE261" s="7" t="str">
        <f t="shared" ca="1" si="175"/>
        <v>MC</v>
      </c>
      <c r="AF261" s="7">
        <f t="shared" ca="1" si="175"/>
        <v>2000</v>
      </c>
      <c r="AG261" s="7" t="str">
        <f t="shared" ca="1" si="175"/>
        <v>MC</v>
      </c>
      <c r="AH261" s="7">
        <f t="shared" ca="1" si="175"/>
        <v>300</v>
      </c>
      <c r="AI261" s="7" t="str">
        <f t="shared" ca="1" si="175"/>
        <v>MC</v>
      </c>
    </row>
    <row r="262" spans="1:35" x14ac:dyDescent="0.35">
      <c r="A262" s="4" t="str">
        <f t="shared" si="176"/>
        <v>est</v>
      </c>
      <c r="B262" s="4" t="str">
        <f t="shared" si="176"/>
        <v>marche_diapangou</v>
      </c>
      <c r="C262" s="10" t="str">
        <f t="shared" si="171"/>
        <v>BNA_sept23!</v>
      </c>
      <c r="D262" s="4" t="str">
        <f t="shared" si="130"/>
        <v>marche_diapangouBNA_sept23!</v>
      </c>
      <c r="E262" s="10">
        <f t="shared" si="177"/>
        <v>45170</v>
      </c>
      <c r="G262" s="7">
        <f t="shared" ca="1" si="173"/>
        <v>1100</v>
      </c>
      <c r="H262" s="7" t="str">
        <f t="shared" ca="1" si="173"/>
        <v>MC</v>
      </c>
      <c r="I262" s="7" t="str">
        <f t="shared" ca="1" si="173"/>
        <v>MC</v>
      </c>
      <c r="J262" s="7">
        <f t="shared" ca="1" si="173"/>
        <v>300</v>
      </c>
      <c r="K262" s="7">
        <f t="shared" ca="1" si="173"/>
        <v>250</v>
      </c>
      <c r="L262" s="7">
        <f t="shared" ca="1" si="173"/>
        <v>6000</v>
      </c>
      <c r="M262" s="7">
        <f t="shared" ca="1" si="173"/>
        <v>8000</v>
      </c>
      <c r="N262" s="7">
        <f t="shared" ca="1" si="173"/>
        <v>6000</v>
      </c>
      <c r="O262" s="7">
        <f t="shared" ca="1" si="173"/>
        <v>2500</v>
      </c>
      <c r="P262" s="7" t="str">
        <f t="shared" ca="1" si="173"/>
        <v>MC</v>
      </c>
      <c r="Q262" s="7">
        <f t="shared" ca="1" si="174"/>
        <v>100</v>
      </c>
      <c r="R262" s="7" t="str">
        <f t="shared" ca="1" si="174"/>
        <v>MC</v>
      </c>
      <c r="S262" s="7">
        <f t="shared" ca="1" si="174"/>
        <v>30000</v>
      </c>
      <c r="T262" s="7">
        <f t="shared" ca="1" si="174"/>
        <v>39000</v>
      </c>
      <c r="U262" s="7">
        <f t="shared" ca="1" si="174"/>
        <v>7250</v>
      </c>
      <c r="V262" s="7">
        <f t="shared" ca="1" si="174"/>
        <v>6000</v>
      </c>
      <c r="W262" s="7" t="str">
        <f t="shared" ca="1" si="174"/>
        <v>MC</v>
      </c>
      <c r="X262" s="7">
        <f t="shared" ca="1" si="174"/>
        <v>100</v>
      </c>
      <c r="Y262" s="7" t="str">
        <f t="shared" ca="1" si="174"/>
        <v>MC</v>
      </c>
      <c r="Z262" s="7">
        <f t="shared" ca="1" si="174"/>
        <v>2000</v>
      </c>
      <c r="AA262" s="7">
        <f t="shared" ca="1" si="175"/>
        <v>2250</v>
      </c>
      <c r="AB262" s="7">
        <f t="shared" ca="1" si="175"/>
        <v>2000</v>
      </c>
      <c r="AC262" s="7">
        <f t="shared" ca="1" si="175"/>
        <v>3000</v>
      </c>
      <c r="AD262" s="7">
        <f t="shared" ca="1" si="175"/>
        <v>2000</v>
      </c>
      <c r="AE262" s="7" t="str">
        <f t="shared" ca="1" si="175"/>
        <v>MC</v>
      </c>
      <c r="AF262" s="7">
        <f t="shared" ca="1" si="175"/>
        <v>2000</v>
      </c>
      <c r="AG262" s="7">
        <f t="shared" ca="1" si="175"/>
        <v>3000</v>
      </c>
      <c r="AH262" s="7">
        <f t="shared" ca="1" si="175"/>
        <v>275</v>
      </c>
      <c r="AI262" s="7" t="str">
        <f t="shared" ca="1" si="175"/>
        <v>MC</v>
      </c>
    </row>
    <row r="263" spans="1:35" x14ac:dyDescent="0.35">
      <c r="A263" s="4" t="str">
        <f t="shared" si="176"/>
        <v>est</v>
      </c>
      <c r="B263" s="4" t="str">
        <f t="shared" si="176"/>
        <v>marche_diapangou</v>
      </c>
      <c r="C263" s="10" t="str">
        <f t="shared" si="171"/>
        <v>BNA_oct23!</v>
      </c>
      <c r="D263" s="4" t="str">
        <f t="shared" si="130"/>
        <v>marche_diapangouBNA_oct23!</v>
      </c>
      <c r="E263" s="10">
        <f t="shared" si="177"/>
        <v>45200</v>
      </c>
      <c r="G263" s="7" t="str">
        <f t="shared" ca="1" si="173"/>
        <v>MC</v>
      </c>
      <c r="H263" s="7" t="str">
        <f t="shared" ca="1" si="173"/>
        <v>MC</v>
      </c>
      <c r="I263" s="7" t="str">
        <f t="shared" ca="1" si="173"/>
        <v>MC</v>
      </c>
      <c r="J263" s="7">
        <f t="shared" ca="1" si="173"/>
        <v>350</v>
      </c>
      <c r="K263" s="7">
        <f t="shared" ca="1" si="173"/>
        <v>300</v>
      </c>
      <c r="L263" s="7">
        <f t="shared" ca="1" si="173"/>
        <v>4000</v>
      </c>
      <c r="M263" s="7" t="str">
        <f t="shared" ca="1" si="173"/>
        <v>MC</v>
      </c>
      <c r="N263" s="7" t="str">
        <f t="shared" ca="1" si="173"/>
        <v>MC</v>
      </c>
      <c r="O263" s="7" t="str">
        <f t="shared" ca="1" si="173"/>
        <v>MC</v>
      </c>
      <c r="P263" s="7" t="str">
        <f t="shared" ca="1" si="173"/>
        <v>MC</v>
      </c>
      <c r="Q263" s="7" t="str">
        <f t="shared" ca="1" si="174"/>
        <v>MC</v>
      </c>
      <c r="R263" s="7" t="str">
        <f t="shared" ca="1" si="174"/>
        <v>MC</v>
      </c>
      <c r="S263" s="7" t="str">
        <f t="shared" ca="1" si="174"/>
        <v>MC</v>
      </c>
      <c r="T263" s="7" t="str">
        <f t="shared" ca="1" si="174"/>
        <v>MC</v>
      </c>
      <c r="U263" s="7" t="str">
        <f t="shared" ca="1" si="174"/>
        <v>MC</v>
      </c>
      <c r="V263" s="7" t="str">
        <f t="shared" ca="1" si="174"/>
        <v>MC</v>
      </c>
      <c r="W263" s="7" t="str">
        <f t="shared" ca="1" si="174"/>
        <v>MC</v>
      </c>
      <c r="X263" s="7">
        <f t="shared" ca="1" si="174"/>
        <v>100</v>
      </c>
      <c r="Y263" s="7" t="str">
        <f t="shared" ca="1" si="174"/>
        <v>MC</v>
      </c>
      <c r="Z263" s="7" t="str">
        <f t="shared" ca="1" si="174"/>
        <v>MC</v>
      </c>
      <c r="AA263" s="7">
        <f t="shared" ca="1" si="175"/>
        <v>2000</v>
      </c>
      <c r="AB263" s="7">
        <f t="shared" ca="1" si="175"/>
        <v>2000</v>
      </c>
      <c r="AC263" s="7">
        <f t="shared" ca="1" si="175"/>
        <v>3500</v>
      </c>
      <c r="AD263" s="7" t="str">
        <f t="shared" ca="1" si="175"/>
        <v>MC</v>
      </c>
      <c r="AE263" s="7" t="str">
        <f t="shared" ca="1" si="175"/>
        <v>MC</v>
      </c>
      <c r="AF263" s="7">
        <f t="shared" ca="1" si="175"/>
        <v>2000</v>
      </c>
      <c r="AG263" s="7">
        <f t="shared" ca="1" si="175"/>
        <v>3000</v>
      </c>
      <c r="AH263" s="7">
        <f t="shared" ca="1" si="175"/>
        <v>300</v>
      </c>
      <c r="AI263" s="7" t="str">
        <f t="shared" ca="1" si="175"/>
        <v>MC</v>
      </c>
    </row>
    <row r="264" spans="1:35" x14ac:dyDescent="0.35">
      <c r="A264" s="4" t="str">
        <f t="shared" si="176"/>
        <v>est</v>
      </c>
      <c r="B264" s="4" t="str">
        <f t="shared" si="176"/>
        <v>marche_diapangou</v>
      </c>
      <c r="C264" s="10" t="str">
        <f t="shared" si="171"/>
        <v>BNA_nov23!</v>
      </c>
      <c r="D264" s="4" t="str">
        <f t="shared" si="130"/>
        <v>marche_diapangouBNA_nov23!</v>
      </c>
      <c r="E264" s="10">
        <f t="shared" si="177"/>
        <v>45231</v>
      </c>
      <c r="G264" s="7" t="str">
        <f t="shared" ca="1" si="173"/>
        <v>MC</v>
      </c>
      <c r="H264" s="7" t="str">
        <f t="shared" ca="1" si="173"/>
        <v>MC</v>
      </c>
      <c r="I264" s="7" t="str">
        <f t="shared" ca="1" si="173"/>
        <v>MC</v>
      </c>
      <c r="J264" s="7">
        <f t="shared" ca="1" si="173"/>
        <v>300</v>
      </c>
      <c r="K264" s="7">
        <f t="shared" ca="1" si="173"/>
        <v>250</v>
      </c>
      <c r="L264" s="7" t="str">
        <f t="shared" ca="1" si="173"/>
        <v>MC</v>
      </c>
      <c r="M264" s="7" t="str">
        <f t="shared" ca="1" si="173"/>
        <v>MC</v>
      </c>
      <c r="N264" s="7" t="str">
        <f t="shared" ca="1" si="173"/>
        <v>MC</v>
      </c>
      <c r="O264" s="7" t="str">
        <f t="shared" ca="1" si="173"/>
        <v>MC</v>
      </c>
      <c r="P264" s="7" t="str">
        <f t="shared" ca="1" si="173"/>
        <v>MC</v>
      </c>
      <c r="Q264" s="7" t="str">
        <f t="shared" ca="1" si="174"/>
        <v>MC</v>
      </c>
      <c r="R264" s="7" t="str">
        <f t="shared" ca="1" si="174"/>
        <v>MC</v>
      </c>
      <c r="S264" s="7" t="str">
        <f t="shared" ca="1" si="174"/>
        <v>MC</v>
      </c>
      <c r="T264" s="7" t="str">
        <f t="shared" ca="1" si="174"/>
        <v>MC</v>
      </c>
      <c r="U264" s="7" t="str">
        <f t="shared" ca="1" si="174"/>
        <v>MC</v>
      </c>
      <c r="V264" s="7" t="str">
        <f t="shared" ca="1" si="174"/>
        <v>MC</v>
      </c>
      <c r="W264" s="7">
        <f t="shared" ca="1" si="174"/>
        <v>500</v>
      </c>
      <c r="X264" s="7">
        <f t="shared" ca="1" si="174"/>
        <v>125</v>
      </c>
      <c r="Y264" s="7" t="str">
        <f t="shared" ca="1" si="174"/>
        <v>MC</v>
      </c>
      <c r="Z264" s="7">
        <f t="shared" ca="1" si="174"/>
        <v>1000</v>
      </c>
      <c r="AA264" s="7">
        <f t="shared" ca="1" si="175"/>
        <v>2000</v>
      </c>
      <c r="AB264" s="7">
        <f t="shared" ca="1" si="175"/>
        <v>2000</v>
      </c>
      <c r="AC264" s="7">
        <f t="shared" ca="1" si="175"/>
        <v>3500</v>
      </c>
      <c r="AD264" s="7" t="str">
        <f t="shared" ca="1" si="175"/>
        <v>MC</v>
      </c>
      <c r="AE264" s="7" t="str">
        <f t="shared" ca="1" si="175"/>
        <v>MC</v>
      </c>
      <c r="AF264" s="7" t="str">
        <f t="shared" ca="1" si="175"/>
        <v>MC</v>
      </c>
      <c r="AG264" s="7" t="str">
        <f t="shared" ca="1" si="175"/>
        <v>MC</v>
      </c>
      <c r="AH264" s="7" t="str">
        <f t="shared" ca="1" si="175"/>
        <v>MC</v>
      </c>
      <c r="AI264" s="7" t="str">
        <f t="shared" ca="1" si="175"/>
        <v>MC</v>
      </c>
    </row>
    <row r="265" spans="1:35" x14ac:dyDescent="0.35">
      <c r="A265" s="4" t="str">
        <f t="shared" si="176"/>
        <v>est</v>
      </c>
      <c r="B265" s="4" t="str">
        <f t="shared" si="176"/>
        <v>marche_diapangou</v>
      </c>
      <c r="C265" s="10" t="str">
        <f t="shared" si="171"/>
        <v>BNA_déc23!</v>
      </c>
      <c r="D265" s="4" t="str">
        <f t="shared" si="130"/>
        <v>marche_diapangouBNA_déc23!</v>
      </c>
      <c r="E265" s="10">
        <f t="shared" si="177"/>
        <v>45261</v>
      </c>
      <c r="G265" s="7" t="str">
        <f ca="1">IFERROR(VLOOKUP($B265,INDIRECT($C265&amp;$A$1),MATCH(G$4,INDIRECT($C265&amp;"$B$7:$BZ$7"),0),FALSE),"")</f>
        <v>MC</v>
      </c>
      <c r="H265" s="7" t="str">
        <f t="shared" ca="1" si="173"/>
        <v>MC</v>
      </c>
      <c r="I265" s="7" t="str">
        <f t="shared" ca="1" si="173"/>
        <v>MC</v>
      </c>
      <c r="J265" s="7">
        <f t="shared" ca="1" si="173"/>
        <v>300</v>
      </c>
      <c r="K265" s="7">
        <f t="shared" ca="1" si="173"/>
        <v>250</v>
      </c>
      <c r="L265" s="7" t="str">
        <f t="shared" ca="1" si="173"/>
        <v>MC</v>
      </c>
      <c r="M265" s="7" t="str">
        <f t="shared" ca="1" si="173"/>
        <v>MC</v>
      </c>
      <c r="N265" s="7" t="str">
        <f t="shared" ca="1" si="173"/>
        <v>MC</v>
      </c>
      <c r="O265" s="7" t="str">
        <f t="shared" ca="1" si="173"/>
        <v>MC</v>
      </c>
      <c r="P265" s="7" t="str">
        <f t="shared" ca="1" si="173"/>
        <v>MC</v>
      </c>
      <c r="Q265" s="7" t="str">
        <f t="shared" ca="1" si="174"/>
        <v>MC</v>
      </c>
      <c r="R265" s="7" t="str">
        <f t="shared" ca="1" si="174"/>
        <v>MC</v>
      </c>
      <c r="S265" s="7" t="str">
        <f t="shared" ca="1" si="174"/>
        <v>MC</v>
      </c>
      <c r="T265" s="7" t="str">
        <f t="shared" ca="1" si="174"/>
        <v>MC</v>
      </c>
      <c r="U265" s="7" t="str">
        <f t="shared" ca="1" si="174"/>
        <v>MC</v>
      </c>
      <c r="V265" s="7" t="str">
        <f t="shared" ca="1" si="174"/>
        <v>MC</v>
      </c>
      <c r="W265" s="7">
        <f t="shared" ca="1" si="174"/>
        <v>500</v>
      </c>
      <c r="X265" s="7">
        <f t="shared" ca="1" si="174"/>
        <v>125</v>
      </c>
      <c r="Y265" s="7" t="str">
        <f t="shared" ca="1" si="174"/>
        <v>MC</v>
      </c>
      <c r="Z265" s="7">
        <f t="shared" ca="1" si="174"/>
        <v>1000</v>
      </c>
      <c r="AA265" s="7">
        <f t="shared" ca="1" si="175"/>
        <v>2000</v>
      </c>
      <c r="AB265" s="7">
        <f t="shared" ca="1" si="175"/>
        <v>2000</v>
      </c>
      <c r="AC265" s="7">
        <f t="shared" ca="1" si="175"/>
        <v>3500</v>
      </c>
      <c r="AD265" s="7" t="str">
        <f t="shared" ca="1" si="175"/>
        <v>MC</v>
      </c>
      <c r="AE265" s="7" t="str">
        <f t="shared" ca="1" si="175"/>
        <v>MC</v>
      </c>
      <c r="AF265" s="7" t="str">
        <f t="shared" ca="1" si="175"/>
        <v>MC</v>
      </c>
      <c r="AG265" s="7" t="str">
        <f t="shared" ca="1" si="175"/>
        <v>MC</v>
      </c>
      <c r="AH265" s="7" t="str">
        <f t="shared" ca="1" si="175"/>
        <v>MC</v>
      </c>
      <c r="AI265" s="7" t="str">
        <f t="shared" ca="1" si="175"/>
        <v>MC</v>
      </c>
    </row>
    <row r="266" spans="1:35" x14ac:dyDescent="0.35">
      <c r="A266" s="4" t="str">
        <f t="shared" ref="A266:B266" si="178">A265</f>
        <v>est</v>
      </c>
      <c r="B266" s="4" t="str">
        <f t="shared" si="178"/>
        <v>marche_diapangou</v>
      </c>
      <c r="C266" s="10" t="str">
        <f t="shared" ref="C266:C276" si="179">C206</f>
        <v>BNA_janv24!</v>
      </c>
      <c r="D266" s="4" t="str">
        <f t="shared" ref="D266:D277" si="180">_xlfn.CONCAT(B266:C266)</f>
        <v>marche_diapangouBNA_janv24!</v>
      </c>
      <c r="E266" s="10">
        <f t="shared" si="177"/>
        <v>45292</v>
      </c>
      <c r="G266" s="7" t="str">
        <f t="shared" ref="G266:V277" ca="1" si="181">IFERROR(VLOOKUP($B266,INDIRECT($C266&amp;$A$1),MATCH(G$4,INDIRECT($C266&amp;"$B$7:$BZ$7"),0),FALSE),"")</f>
        <v>MC</v>
      </c>
      <c r="H266" s="7" t="str">
        <f t="shared" ca="1" si="173"/>
        <v>MC</v>
      </c>
      <c r="I266" s="7" t="str">
        <f t="shared" ca="1" si="173"/>
        <v>MC</v>
      </c>
      <c r="J266" s="7">
        <f t="shared" ca="1" si="173"/>
        <v>350</v>
      </c>
      <c r="K266" s="7">
        <f t="shared" ca="1" si="173"/>
        <v>300</v>
      </c>
      <c r="L266" s="7">
        <f t="shared" ca="1" si="173"/>
        <v>4000</v>
      </c>
      <c r="M266" s="7">
        <f t="shared" ca="1" si="173"/>
        <v>7500</v>
      </c>
      <c r="N266" s="7" t="str">
        <f t="shared" ca="1" si="173"/>
        <v>MC</v>
      </c>
      <c r="O266" s="7" t="str">
        <f t="shared" ca="1" si="173"/>
        <v>MC</v>
      </c>
      <c r="P266" s="7" t="str">
        <f t="shared" ca="1" si="173"/>
        <v>MC</v>
      </c>
      <c r="Q266" s="7" t="str">
        <f t="shared" ca="1" si="174"/>
        <v>MC</v>
      </c>
      <c r="R266" s="7" t="str">
        <f t="shared" ca="1" si="174"/>
        <v>MC</v>
      </c>
      <c r="S266" s="7" t="str">
        <f t="shared" ca="1" si="174"/>
        <v>MC</v>
      </c>
      <c r="T266" s="7" t="str">
        <f t="shared" ca="1" si="174"/>
        <v>MC</v>
      </c>
      <c r="U266" s="7" t="str">
        <f t="shared" ca="1" si="174"/>
        <v>MC</v>
      </c>
      <c r="V266" s="7" t="str">
        <f t="shared" ca="1" si="174"/>
        <v>MC</v>
      </c>
      <c r="W266" s="7">
        <f t="shared" ca="1" si="174"/>
        <v>500</v>
      </c>
      <c r="X266" s="7">
        <f t="shared" ca="1" si="174"/>
        <v>125</v>
      </c>
      <c r="Y266" s="7" t="str">
        <f t="shared" ca="1" si="174"/>
        <v>MC</v>
      </c>
      <c r="Z266" s="7">
        <f t="shared" ca="1" si="174"/>
        <v>1000</v>
      </c>
      <c r="AA266" s="7">
        <f t="shared" ca="1" si="175"/>
        <v>2000</v>
      </c>
      <c r="AB266" s="7">
        <f t="shared" ca="1" si="175"/>
        <v>2000</v>
      </c>
      <c r="AC266" s="7">
        <f t="shared" ca="1" si="175"/>
        <v>3500</v>
      </c>
      <c r="AD266" s="7">
        <f t="shared" ca="1" si="175"/>
        <v>2000</v>
      </c>
      <c r="AE266" s="7" t="str">
        <f t="shared" ca="1" si="175"/>
        <v>MC</v>
      </c>
      <c r="AF266" s="7">
        <f t="shared" ca="1" si="175"/>
        <v>2000</v>
      </c>
      <c r="AG266" s="7">
        <f t="shared" ca="1" si="175"/>
        <v>1000</v>
      </c>
      <c r="AH266" s="7">
        <f t="shared" ca="1" si="175"/>
        <v>250</v>
      </c>
      <c r="AI266" s="7" t="str">
        <f t="shared" ca="1" si="175"/>
        <v>MC</v>
      </c>
    </row>
    <row r="267" spans="1:35" x14ac:dyDescent="0.35">
      <c r="A267" s="4" t="str">
        <f t="shared" ref="A267:B267" si="182">A266</f>
        <v>est</v>
      </c>
      <c r="B267" s="4" t="str">
        <f t="shared" si="182"/>
        <v>marche_diapangou</v>
      </c>
      <c r="C267" s="10" t="str">
        <f t="shared" si="179"/>
        <v>BNA_févr24!</v>
      </c>
      <c r="D267" s="4" t="str">
        <f t="shared" si="180"/>
        <v>marche_diapangouBNA_févr24!</v>
      </c>
      <c r="E267" s="10">
        <f t="shared" si="177"/>
        <v>45323</v>
      </c>
      <c r="G267" s="7" t="str">
        <f t="shared" ca="1" si="181"/>
        <v>MC</v>
      </c>
      <c r="H267" s="7" t="str">
        <f t="shared" ca="1" si="173"/>
        <v>MC</v>
      </c>
      <c r="I267" s="7" t="str">
        <f t="shared" ca="1" si="173"/>
        <v>MC</v>
      </c>
      <c r="J267" s="7">
        <f t="shared" ca="1" si="173"/>
        <v>350</v>
      </c>
      <c r="K267" s="7">
        <f t="shared" ca="1" si="173"/>
        <v>300</v>
      </c>
      <c r="L267" s="7">
        <f t="shared" ca="1" si="173"/>
        <v>4000</v>
      </c>
      <c r="M267" s="7">
        <f t="shared" ca="1" si="173"/>
        <v>7500</v>
      </c>
      <c r="N267" s="7" t="str">
        <f t="shared" ca="1" si="173"/>
        <v>MC</v>
      </c>
      <c r="O267" s="7" t="str">
        <f t="shared" ca="1" si="173"/>
        <v>MC</v>
      </c>
      <c r="P267" s="7" t="str">
        <f t="shared" ca="1" si="173"/>
        <v>MC</v>
      </c>
      <c r="Q267" s="7" t="str">
        <f t="shared" ca="1" si="174"/>
        <v>MC</v>
      </c>
      <c r="R267" s="7" t="str">
        <f t="shared" ca="1" si="174"/>
        <v>MC</v>
      </c>
      <c r="S267" s="7" t="str">
        <f t="shared" ca="1" si="174"/>
        <v>MC</v>
      </c>
      <c r="T267" s="7" t="str">
        <f t="shared" ca="1" si="174"/>
        <v>MC</v>
      </c>
      <c r="U267" s="7" t="str">
        <f t="shared" ca="1" si="174"/>
        <v>MC</v>
      </c>
      <c r="V267" s="7" t="str">
        <f t="shared" ca="1" si="174"/>
        <v>MC</v>
      </c>
      <c r="W267" s="7">
        <f t="shared" ca="1" si="174"/>
        <v>500</v>
      </c>
      <c r="X267" s="7">
        <f t="shared" ca="1" si="174"/>
        <v>125</v>
      </c>
      <c r="Y267" s="7" t="str">
        <f t="shared" ca="1" si="174"/>
        <v>MC</v>
      </c>
      <c r="Z267" s="7">
        <f t="shared" ca="1" si="174"/>
        <v>1000</v>
      </c>
      <c r="AA267" s="7">
        <f t="shared" ca="1" si="175"/>
        <v>2000</v>
      </c>
      <c r="AB267" s="7">
        <f t="shared" ca="1" si="175"/>
        <v>2000</v>
      </c>
      <c r="AC267" s="7">
        <f t="shared" ca="1" si="175"/>
        <v>3500</v>
      </c>
      <c r="AD267" s="7">
        <f t="shared" ca="1" si="175"/>
        <v>2000</v>
      </c>
      <c r="AE267" s="7" t="str">
        <f t="shared" ca="1" si="175"/>
        <v>MC</v>
      </c>
      <c r="AF267" s="7">
        <f t="shared" ca="1" si="175"/>
        <v>2000</v>
      </c>
      <c r="AG267" s="7">
        <f t="shared" ca="1" si="175"/>
        <v>1000</v>
      </c>
      <c r="AH267" s="7">
        <f t="shared" ca="1" si="175"/>
        <v>250</v>
      </c>
      <c r="AI267" s="7" t="str">
        <f t="shared" ca="1" si="175"/>
        <v>MC</v>
      </c>
    </row>
    <row r="268" spans="1:35" x14ac:dyDescent="0.35">
      <c r="A268" s="4" t="str">
        <f t="shared" ref="A268:B268" si="183">A267</f>
        <v>est</v>
      </c>
      <c r="B268" s="4" t="str">
        <f t="shared" si="183"/>
        <v>marche_diapangou</v>
      </c>
      <c r="C268" s="10" t="str">
        <f t="shared" si="179"/>
        <v>BNA_mars24!</v>
      </c>
      <c r="D268" s="4" t="str">
        <f t="shared" si="180"/>
        <v>marche_diapangouBNA_mars24!</v>
      </c>
      <c r="E268" s="10">
        <f t="shared" si="177"/>
        <v>45352</v>
      </c>
      <c r="G268" s="7" t="str">
        <f t="shared" ca="1" si="181"/>
        <v>MC</v>
      </c>
      <c r="H268" s="7" t="str">
        <f t="shared" ca="1" si="181"/>
        <v>MC</v>
      </c>
      <c r="I268" s="7" t="str">
        <f t="shared" ca="1" si="181"/>
        <v>MC</v>
      </c>
      <c r="J268" s="7">
        <f t="shared" ca="1" si="181"/>
        <v>350</v>
      </c>
      <c r="K268" s="7">
        <f t="shared" ca="1" si="181"/>
        <v>300</v>
      </c>
      <c r="L268" s="7">
        <f t="shared" ca="1" si="181"/>
        <v>4000</v>
      </c>
      <c r="M268" s="7">
        <f t="shared" ca="1" si="181"/>
        <v>7500</v>
      </c>
      <c r="N268" s="7" t="str">
        <f t="shared" ca="1" si="181"/>
        <v>MC</v>
      </c>
      <c r="O268" s="7" t="str">
        <f t="shared" ca="1" si="181"/>
        <v>MC</v>
      </c>
      <c r="P268" s="7" t="str">
        <f t="shared" ca="1" si="181"/>
        <v>MC</v>
      </c>
      <c r="Q268" s="7" t="str">
        <f t="shared" ca="1" si="181"/>
        <v>MC</v>
      </c>
      <c r="R268" s="7" t="str">
        <f t="shared" ca="1" si="181"/>
        <v>MC</v>
      </c>
      <c r="S268" s="7" t="str">
        <f t="shared" ca="1" si="181"/>
        <v>MC</v>
      </c>
      <c r="T268" s="7" t="str">
        <f t="shared" ca="1" si="181"/>
        <v>MC</v>
      </c>
      <c r="U268" s="7" t="str">
        <f t="shared" ca="1" si="181"/>
        <v>MC</v>
      </c>
      <c r="V268" s="7" t="str">
        <f t="shared" ca="1" si="181"/>
        <v>MC</v>
      </c>
      <c r="W268" s="7">
        <f t="shared" ref="W268:AI277" ca="1" si="184">IFERROR(VLOOKUP($B268,INDIRECT($C268&amp;$A$1),MATCH(W$4,INDIRECT($C268&amp;"$B$7:$BZ$7"),0),FALSE),"")</f>
        <v>500</v>
      </c>
      <c r="X268" s="7">
        <f t="shared" ca="1" si="184"/>
        <v>125</v>
      </c>
      <c r="Y268" s="7" t="str">
        <f t="shared" ca="1" si="184"/>
        <v>MC</v>
      </c>
      <c r="Z268" s="7">
        <f t="shared" ca="1" si="184"/>
        <v>1000</v>
      </c>
      <c r="AA268" s="7">
        <f t="shared" ca="1" si="184"/>
        <v>2000</v>
      </c>
      <c r="AB268" s="7">
        <f t="shared" ca="1" si="184"/>
        <v>2000</v>
      </c>
      <c r="AC268" s="7">
        <f t="shared" ca="1" si="184"/>
        <v>3500</v>
      </c>
      <c r="AD268" s="7">
        <f t="shared" ca="1" si="184"/>
        <v>2000</v>
      </c>
      <c r="AE268" s="7" t="str">
        <f t="shared" ca="1" si="184"/>
        <v>MC</v>
      </c>
      <c r="AF268" s="7">
        <f t="shared" ca="1" si="184"/>
        <v>2000</v>
      </c>
      <c r="AG268" s="7">
        <f t="shared" ca="1" si="184"/>
        <v>1000</v>
      </c>
      <c r="AH268" s="7">
        <f t="shared" ca="1" si="184"/>
        <v>250</v>
      </c>
      <c r="AI268" s="7" t="str">
        <f t="shared" ca="1" si="184"/>
        <v>MC</v>
      </c>
    </row>
    <row r="269" spans="1:35" x14ac:dyDescent="0.35">
      <c r="A269" s="4" t="str">
        <f t="shared" ref="A269:B269" si="185">A268</f>
        <v>est</v>
      </c>
      <c r="B269" s="4" t="str">
        <f t="shared" si="185"/>
        <v>marche_diapangou</v>
      </c>
      <c r="C269" s="10" t="str">
        <f t="shared" si="179"/>
        <v>BNA_avr24!</v>
      </c>
      <c r="D269" s="4" t="str">
        <f t="shared" si="180"/>
        <v>marche_diapangouBNA_avr24!</v>
      </c>
      <c r="E269" s="10">
        <f t="shared" si="177"/>
        <v>45383</v>
      </c>
      <c r="G269" s="7" t="str">
        <f t="shared" ca="1" si="181"/>
        <v/>
      </c>
      <c r="H269" s="7" t="str">
        <f t="shared" ca="1" si="181"/>
        <v/>
      </c>
      <c r="I269" s="7" t="str">
        <f t="shared" ca="1" si="181"/>
        <v/>
      </c>
      <c r="J269" s="7" t="str">
        <f t="shared" ca="1" si="181"/>
        <v/>
      </c>
      <c r="K269" s="7" t="str">
        <f t="shared" ca="1" si="181"/>
        <v/>
      </c>
      <c r="L269" s="7" t="str">
        <f t="shared" ca="1" si="181"/>
        <v/>
      </c>
      <c r="M269" s="7" t="str">
        <f t="shared" ca="1" si="181"/>
        <v/>
      </c>
      <c r="N269" s="7" t="str">
        <f t="shared" ca="1" si="181"/>
        <v/>
      </c>
      <c r="O269" s="7" t="str">
        <f t="shared" ca="1" si="181"/>
        <v/>
      </c>
      <c r="P269" s="7" t="str">
        <f t="shared" ca="1" si="181"/>
        <v/>
      </c>
      <c r="Q269" s="7" t="str">
        <f t="shared" ca="1" si="181"/>
        <v/>
      </c>
      <c r="R269" s="7" t="str">
        <f t="shared" ca="1" si="181"/>
        <v/>
      </c>
      <c r="S269" s="7" t="str">
        <f t="shared" ca="1" si="181"/>
        <v/>
      </c>
      <c r="T269" s="7" t="str">
        <f t="shared" ca="1" si="181"/>
        <v/>
      </c>
      <c r="U269" s="7" t="str">
        <f t="shared" ca="1" si="181"/>
        <v/>
      </c>
      <c r="V269" s="7" t="str">
        <f t="shared" ca="1" si="181"/>
        <v/>
      </c>
      <c r="W269" s="7" t="str">
        <f t="shared" ca="1" si="184"/>
        <v/>
      </c>
      <c r="X269" s="7" t="str">
        <f t="shared" ca="1" si="184"/>
        <v/>
      </c>
      <c r="Y269" s="7" t="str">
        <f t="shared" ca="1" si="184"/>
        <v/>
      </c>
      <c r="Z269" s="7" t="str">
        <f t="shared" ca="1" si="184"/>
        <v/>
      </c>
      <c r="AA269" s="7" t="str">
        <f t="shared" ca="1" si="184"/>
        <v/>
      </c>
      <c r="AB269" s="7" t="str">
        <f t="shared" ca="1" si="184"/>
        <v/>
      </c>
      <c r="AC269" s="7" t="str">
        <f t="shared" ca="1" si="184"/>
        <v/>
      </c>
      <c r="AD269" s="7" t="str">
        <f t="shared" ca="1" si="184"/>
        <v/>
      </c>
      <c r="AE269" s="7" t="str">
        <f t="shared" ca="1" si="184"/>
        <v/>
      </c>
      <c r="AF269" s="7" t="str">
        <f t="shared" ca="1" si="184"/>
        <v/>
      </c>
      <c r="AG269" s="7" t="str">
        <f t="shared" ca="1" si="184"/>
        <v/>
      </c>
      <c r="AH269" s="7" t="str">
        <f t="shared" ca="1" si="184"/>
        <v/>
      </c>
      <c r="AI269" s="7" t="str">
        <f t="shared" ca="1" si="184"/>
        <v/>
      </c>
    </row>
    <row r="270" spans="1:35" x14ac:dyDescent="0.35">
      <c r="A270" s="4" t="str">
        <f t="shared" ref="A270:B270" si="186">A269</f>
        <v>est</v>
      </c>
      <c r="B270" s="4" t="str">
        <f t="shared" si="186"/>
        <v>marche_diapangou</v>
      </c>
      <c r="C270" s="10" t="str">
        <f t="shared" si="179"/>
        <v>BNA_mai24!</v>
      </c>
      <c r="D270" s="4" t="str">
        <f t="shared" si="180"/>
        <v>marche_diapangouBNA_mai24!</v>
      </c>
      <c r="E270" s="10">
        <f t="shared" si="177"/>
        <v>45413</v>
      </c>
      <c r="G270" s="7" t="str">
        <f t="shared" ca="1" si="181"/>
        <v/>
      </c>
      <c r="H270" s="7" t="str">
        <f t="shared" ca="1" si="181"/>
        <v/>
      </c>
      <c r="I270" s="7" t="str">
        <f t="shared" ca="1" si="181"/>
        <v/>
      </c>
      <c r="J270" s="7" t="str">
        <f t="shared" ca="1" si="181"/>
        <v/>
      </c>
      <c r="K270" s="7" t="str">
        <f t="shared" ca="1" si="181"/>
        <v/>
      </c>
      <c r="L270" s="7" t="str">
        <f t="shared" ca="1" si="181"/>
        <v/>
      </c>
      <c r="M270" s="7" t="str">
        <f t="shared" ca="1" si="181"/>
        <v/>
      </c>
      <c r="N270" s="7" t="str">
        <f t="shared" ca="1" si="181"/>
        <v/>
      </c>
      <c r="O270" s="7" t="str">
        <f t="shared" ca="1" si="181"/>
        <v/>
      </c>
      <c r="P270" s="7" t="str">
        <f t="shared" ca="1" si="181"/>
        <v/>
      </c>
      <c r="Q270" s="7" t="str">
        <f t="shared" ca="1" si="181"/>
        <v/>
      </c>
      <c r="R270" s="7" t="str">
        <f t="shared" ca="1" si="181"/>
        <v/>
      </c>
      <c r="S270" s="7" t="str">
        <f t="shared" ca="1" si="181"/>
        <v/>
      </c>
      <c r="T270" s="7" t="str">
        <f t="shared" ca="1" si="181"/>
        <v/>
      </c>
      <c r="U270" s="7" t="str">
        <f t="shared" ca="1" si="181"/>
        <v/>
      </c>
      <c r="V270" s="7" t="str">
        <f t="shared" ca="1" si="181"/>
        <v/>
      </c>
      <c r="W270" s="7" t="str">
        <f t="shared" ca="1" si="184"/>
        <v/>
      </c>
      <c r="X270" s="7" t="str">
        <f t="shared" ca="1" si="184"/>
        <v/>
      </c>
      <c r="Y270" s="7" t="str">
        <f t="shared" ca="1" si="184"/>
        <v/>
      </c>
      <c r="Z270" s="7" t="str">
        <f t="shared" ca="1" si="184"/>
        <v/>
      </c>
      <c r="AA270" s="7" t="str">
        <f t="shared" ca="1" si="184"/>
        <v/>
      </c>
      <c r="AB270" s="7" t="str">
        <f t="shared" ca="1" si="184"/>
        <v/>
      </c>
      <c r="AC270" s="7" t="str">
        <f t="shared" ca="1" si="184"/>
        <v/>
      </c>
      <c r="AD270" s="7" t="str">
        <f t="shared" ca="1" si="184"/>
        <v/>
      </c>
      <c r="AE270" s="7" t="str">
        <f t="shared" ca="1" si="184"/>
        <v/>
      </c>
      <c r="AF270" s="7" t="str">
        <f t="shared" ca="1" si="184"/>
        <v/>
      </c>
      <c r="AG270" s="7" t="str">
        <f t="shared" ca="1" si="184"/>
        <v/>
      </c>
      <c r="AH270" s="7" t="str">
        <f t="shared" ca="1" si="184"/>
        <v/>
      </c>
      <c r="AI270" s="7" t="str">
        <f t="shared" ca="1" si="184"/>
        <v/>
      </c>
    </row>
    <row r="271" spans="1:35" x14ac:dyDescent="0.35">
      <c r="A271" s="4" t="str">
        <f t="shared" ref="A271:B271" si="187">A270</f>
        <v>est</v>
      </c>
      <c r="B271" s="4" t="str">
        <f t="shared" si="187"/>
        <v>marche_diapangou</v>
      </c>
      <c r="C271" s="10" t="str">
        <f t="shared" si="179"/>
        <v>BNA_juin24!</v>
      </c>
      <c r="D271" s="4" t="str">
        <f t="shared" si="180"/>
        <v>marche_diapangouBNA_juin24!</v>
      </c>
      <c r="E271" s="10">
        <f t="shared" si="177"/>
        <v>45444</v>
      </c>
      <c r="G271" s="7" t="str">
        <f t="shared" ca="1" si="181"/>
        <v/>
      </c>
      <c r="H271" s="7" t="str">
        <f t="shared" ca="1" si="181"/>
        <v/>
      </c>
      <c r="I271" s="7" t="str">
        <f t="shared" ca="1" si="181"/>
        <v/>
      </c>
      <c r="J271" s="7" t="str">
        <f t="shared" ca="1" si="181"/>
        <v/>
      </c>
      <c r="K271" s="7" t="str">
        <f t="shared" ca="1" si="181"/>
        <v/>
      </c>
      <c r="L271" s="7" t="str">
        <f t="shared" ca="1" si="181"/>
        <v/>
      </c>
      <c r="M271" s="7" t="str">
        <f t="shared" ca="1" si="181"/>
        <v/>
      </c>
      <c r="N271" s="7" t="str">
        <f t="shared" ca="1" si="181"/>
        <v/>
      </c>
      <c r="O271" s="7" t="str">
        <f t="shared" ca="1" si="181"/>
        <v/>
      </c>
      <c r="P271" s="7" t="str">
        <f t="shared" ca="1" si="181"/>
        <v/>
      </c>
      <c r="Q271" s="7" t="str">
        <f t="shared" ca="1" si="181"/>
        <v/>
      </c>
      <c r="R271" s="7" t="str">
        <f t="shared" ca="1" si="181"/>
        <v/>
      </c>
      <c r="S271" s="7" t="str">
        <f t="shared" ca="1" si="181"/>
        <v/>
      </c>
      <c r="T271" s="7" t="str">
        <f t="shared" ca="1" si="181"/>
        <v/>
      </c>
      <c r="U271" s="7" t="str">
        <f t="shared" ca="1" si="181"/>
        <v/>
      </c>
      <c r="V271" s="7" t="str">
        <f t="shared" ca="1" si="181"/>
        <v/>
      </c>
      <c r="W271" s="7" t="str">
        <f t="shared" ca="1" si="184"/>
        <v/>
      </c>
      <c r="X271" s="7" t="str">
        <f t="shared" ca="1" si="184"/>
        <v/>
      </c>
      <c r="Y271" s="7" t="str">
        <f t="shared" ca="1" si="184"/>
        <v/>
      </c>
      <c r="Z271" s="7" t="str">
        <f t="shared" ca="1" si="184"/>
        <v/>
      </c>
      <c r="AA271" s="7" t="str">
        <f t="shared" ca="1" si="184"/>
        <v/>
      </c>
      <c r="AB271" s="7" t="str">
        <f t="shared" ca="1" si="184"/>
        <v/>
      </c>
      <c r="AC271" s="7" t="str">
        <f t="shared" ca="1" si="184"/>
        <v/>
      </c>
      <c r="AD271" s="7" t="str">
        <f t="shared" ca="1" si="184"/>
        <v/>
      </c>
      <c r="AE271" s="7" t="str">
        <f t="shared" ca="1" si="184"/>
        <v/>
      </c>
      <c r="AF271" s="7" t="str">
        <f t="shared" ca="1" si="184"/>
        <v/>
      </c>
      <c r="AG271" s="7" t="str">
        <f t="shared" ca="1" si="184"/>
        <v/>
      </c>
      <c r="AH271" s="7" t="str">
        <f t="shared" ca="1" si="184"/>
        <v/>
      </c>
      <c r="AI271" s="7" t="str">
        <f t="shared" ca="1" si="184"/>
        <v/>
      </c>
    </row>
    <row r="272" spans="1:35" x14ac:dyDescent="0.35">
      <c r="A272" s="4" t="str">
        <f t="shared" ref="A272:B272" si="188">A271</f>
        <v>est</v>
      </c>
      <c r="B272" s="4" t="str">
        <f t="shared" si="188"/>
        <v>marche_diapangou</v>
      </c>
      <c r="C272" s="10" t="str">
        <f t="shared" si="179"/>
        <v>BNA_juil24!</v>
      </c>
      <c r="D272" s="4" t="str">
        <f t="shared" si="180"/>
        <v>marche_diapangouBNA_juil24!</v>
      </c>
      <c r="E272" s="10">
        <f t="shared" si="177"/>
        <v>45474</v>
      </c>
      <c r="G272" s="7" t="str">
        <f t="shared" ca="1" si="181"/>
        <v/>
      </c>
      <c r="H272" s="7" t="str">
        <f t="shared" ca="1" si="181"/>
        <v/>
      </c>
      <c r="I272" s="7" t="str">
        <f t="shared" ca="1" si="181"/>
        <v/>
      </c>
      <c r="J272" s="7" t="str">
        <f t="shared" ca="1" si="181"/>
        <v/>
      </c>
      <c r="K272" s="7" t="str">
        <f t="shared" ca="1" si="181"/>
        <v/>
      </c>
      <c r="L272" s="7" t="str">
        <f t="shared" ca="1" si="181"/>
        <v/>
      </c>
      <c r="M272" s="7" t="str">
        <f t="shared" ca="1" si="181"/>
        <v/>
      </c>
      <c r="N272" s="7" t="str">
        <f t="shared" ca="1" si="181"/>
        <v/>
      </c>
      <c r="O272" s="7" t="str">
        <f t="shared" ca="1" si="181"/>
        <v/>
      </c>
      <c r="P272" s="7" t="str">
        <f t="shared" ca="1" si="181"/>
        <v/>
      </c>
      <c r="Q272" s="7" t="str">
        <f t="shared" ca="1" si="181"/>
        <v/>
      </c>
      <c r="R272" s="7" t="str">
        <f t="shared" ca="1" si="181"/>
        <v/>
      </c>
      <c r="S272" s="7" t="str">
        <f t="shared" ca="1" si="181"/>
        <v/>
      </c>
      <c r="T272" s="7" t="str">
        <f t="shared" ca="1" si="181"/>
        <v/>
      </c>
      <c r="U272" s="7" t="str">
        <f t="shared" ca="1" si="181"/>
        <v/>
      </c>
      <c r="V272" s="7" t="str">
        <f t="shared" ca="1" si="181"/>
        <v/>
      </c>
      <c r="W272" s="7" t="str">
        <f t="shared" ca="1" si="184"/>
        <v/>
      </c>
      <c r="X272" s="7" t="str">
        <f t="shared" ca="1" si="184"/>
        <v/>
      </c>
      <c r="Y272" s="7" t="str">
        <f t="shared" ca="1" si="184"/>
        <v/>
      </c>
      <c r="Z272" s="7" t="str">
        <f t="shared" ca="1" si="184"/>
        <v/>
      </c>
      <c r="AA272" s="7" t="str">
        <f t="shared" ca="1" si="184"/>
        <v/>
      </c>
      <c r="AB272" s="7" t="str">
        <f t="shared" ca="1" si="184"/>
        <v/>
      </c>
      <c r="AC272" s="7" t="str">
        <f t="shared" ca="1" si="184"/>
        <v/>
      </c>
      <c r="AD272" s="7" t="str">
        <f t="shared" ca="1" si="184"/>
        <v/>
      </c>
      <c r="AE272" s="7" t="str">
        <f t="shared" ca="1" si="184"/>
        <v/>
      </c>
      <c r="AF272" s="7" t="str">
        <f t="shared" ca="1" si="184"/>
        <v/>
      </c>
      <c r="AG272" s="7" t="str">
        <f t="shared" ca="1" si="184"/>
        <v/>
      </c>
      <c r="AH272" s="7" t="str">
        <f t="shared" ca="1" si="184"/>
        <v/>
      </c>
      <c r="AI272" s="7" t="str">
        <f t="shared" ca="1" si="184"/>
        <v/>
      </c>
    </row>
    <row r="273" spans="1:35" x14ac:dyDescent="0.35">
      <c r="A273" s="4" t="str">
        <f t="shared" ref="A273:B273" si="189">A272</f>
        <v>est</v>
      </c>
      <c r="B273" s="4" t="str">
        <f t="shared" si="189"/>
        <v>marche_diapangou</v>
      </c>
      <c r="C273" s="10" t="str">
        <f t="shared" si="179"/>
        <v>BNA_aout24!</v>
      </c>
      <c r="D273" s="4" t="str">
        <f t="shared" si="180"/>
        <v>marche_diapangouBNA_aout24!</v>
      </c>
      <c r="E273" s="10">
        <f t="shared" si="177"/>
        <v>45505</v>
      </c>
      <c r="G273" s="7" t="str">
        <f t="shared" ca="1" si="181"/>
        <v/>
      </c>
      <c r="H273" s="7" t="str">
        <f t="shared" ca="1" si="181"/>
        <v/>
      </c>
      <c r="I273" s="7" t="str">
        <f t="shared" ca="1" si="181"/>
        <v/>
      </c>
      <c r="J273" s="7" t="str">
        <f t="shared" ca="1" si="181"/>
        <v/>
      </c>
      <c r="K273" s="7" t="str">
        <f t="shared" ca="1" si="181"/>
        <v/>
      </c>
      <c r="L273" s="7" t="str">
        <f t="shared" ca="1" si="181"/>
        <v/>
      </c>
      <c r="M273" s="7" t="str">
        <f t="shared" ca="1" si="181"/>
        <v/>
      </c>
      <c r="N273" s="7" t="str">
        <f t="shared" ca="1" si="181"/>
        <v/>
      </c>
      <c r="O273" s="7" t="str">
        <f t="shared" ca="1" si="181"/>
        <v/>
      </c>
      <c r="P273" s="7" t="str">
        <f t="shared" ca="1" si="181"/>
        <v/>
      </c>
      <c r="Q273" s="7" t="str">
        <f t="shared" ca="1" si="181"/>
        <v/>
      </c>
      <c r="R273" s="7" t="str">
        <f t="shared" ca="1" si="181"/>
        <v/>
      </c>
      <c r="S273" s="7" t="str">
        <f t="shared" ca="1" si="181"/>
        <v/>
      </c>
      <c r="T273" s="7" t="str">
        <f t="shared" ca="1" si="181"/>
        <v/>
      </c>
      <c r="U273" s="7" t="str">
        <f t="shared" ca="1" si="181"/>
        <v/>
      </c>
      <c r="V273" s="7" t="str">
        <f t="shared" ca="1" si="181"/>
        <v/>
      </c>
      <c r="W273" s="7" t="str">
        <f t="shared" ca="1" si="184"/>
        <v/>
      </c>
      <c r="X273" s="7" t="str">
        <f t="shared" ca="1" si="184"/>
        <v/>
      </c>
      <c r="Y273" s="7" t="str">
        <f t="shared" ca="1" si="184"/>
        <v/>
      </c>
      <c r="Z273" s="7" t="str">
        <f t="shared" ca="1" si="184"/>
        <v/>
      </c>
      <c r="AA273" s="7" t="str">
        <f t="shared" ca="1" si="184"/>
        <v/>
      </c>
      <c r="AB273" s="7" t="str">
        <f t="shared" ca="1" si="184"/>
        <v/>
      </c>
      <c r="AC273" s="7" t="str">
        <f t="shared" ca="1" si="184"/>
        <v/>
      </c>
      <c r="AD273" s="7" t="str">
        <f t="shared" ca="1" si="184"/>
        <v/>
      </c>
      <c r="AE273" s="7" t="str">
        <f t="shared" ca="1" si="184"/>
        <v/>
      </c>
      <c r="AF273" s="7" t="str">
        <f t="shared" ca="1" si="184"/>
        <v/>
      </c>
      <c r="AG273" s="7" t="str">
        <f t="shared" ca="1" si="184"/>
        <v/>
      </c>
      <c r="AH273" s="7" t="str">
        <f t="shared" ca="1" si="184"/>
        <v/>
      </c>
      <c r="AI273" s="7" t="str">
        <f t="shared" ca="1" si="184"/>
        <v/>
      </c>
    </row>
    <row r="274" spans="1:35" x14ac:dyDescent="0.35">
      <c r="A274" s="4" t="str">
        <f t="shared" ref="A274:B274" si="190">A273</f>
        <v>est</v>
      </c>
      <c r="B274" s="4" t="str">
        <f t="shared" si="190"/>
        <v>marche_diapangou</v>
      </c>
      <c r="C274" s="10" t="str">
        <f t="shared" si="179"/>
        <v>BNA_sept24!</v>
      </c>
      <c r="D274" s="4" t="str">
        <f t="shared" si="180"/>
        <v>marche_diapangouBNA_sept24!</v>
      </c>
      <c r="E274" s="10">
        <f t="shared" si="177"/>
        <v>45536</v>
      </c>
      <c r="G274" s="7" t="str">
        <f t="shared" ca="1" si="181"/>
        <v/>
      </c>
      <c r="H274" s="7" t="str">
        <f t="shared" ca="1" si="181"/>
        <v/>
      </c>
      <c r="I274" s="7" t="str">
        <f t="shared" ca="1" si="181"/>
        <v/>
      </c>
      <c r="J274" s="7" t="str">
        <f t="shared" ca="1" si="181"/>
        <v/>
      </c>
      <c r="K274" s="7" t="str">
        <f t="shared" ca="1" si="181"/>
        <v/>
      </c>
      <c r="L274" s="7" t="str">
        <f t="shared" ca="1" si="181"/>
        <v/>
      </c>
      <c r="M274" s="7" t="str">
        <f t="shared" ca="1" si="181"/>
        <v/>
      </c>
      <c r="N274" s="7" t="str">
        <f t="shared" ca="1" si="181"/>
        <v/>
      </c>
      <c r="O274" s="7" t="str">
        <f t="shared" ca="1" si="181"/>
        <v/>
      </c>
      <c r="P274" s="7" t="str">
        <f t="shared" ca="1" si="181"/>
        <v/>
      </c>
      <c r="Q274" s="7" t="str">
        <f t="shared" ca="1" si="181"/>
        <v/>
      </c>
      <c r="R274" s="7" t="str">
        <f t="shared" ca="1" si="181"/>
        <v/>
      </c>
      <c r="S274" s="7" t="str">
        <f t="shared" ca="1" si="181"/>
        <v/>
      </c>
      <c r="T274" s="7" t="str">
        <f t="shared" ca="1" si="181"/>
        <v/>
      </c>
      <c r="U274" s="7" t="str">
        <f t="shared" ca="1" si="181"/>
        <v/>
      </c>
      <c r="V274" s="7" t="str">
        <f t="shared" ca="1" si="181"/>
        <v/>
      </c>
      <c r="W274" s="7" t="str">
        <f t="shared" ca="1" si="184"/>
        <v/>
      </c>
      <c r="X274" s="7" t="str">
        <f t="shared" ca="1" si="184"/>
        <v/>
      </c>
      <c r="Y274" s="7" t="str">
        <f t="shared" ca="1" si="184"/>
        <v/>
      </c>
      <c r="Z274" s="7" t="str">
        <f t="shared" ca="1" si="184"/>
        <v/>
      </c>
      <c r="AA274" s="7" t="str">
        <f t="shared" ca="1" si="184"/>
        <v/>
      </c>
      <c r="AB274" s="7" t="str">
        <f t="shared" ca="1" si="184"/>
        <v/>
      </c>
      <c r="AC274" s="7" t="str">
        <f t="shared" ca="1" si="184"/>
        <v/>
      </c>
      <c r="AD274" s="7" t="str">
        <f t="shared" ca="1" si="184"/>
        <v/>
      </c>
      <c r="AE274" s="7" t="str">
        <f t="shared" ca="1" si="184"/>
        <v/>
      </c>
      <c r="AF274" s="7" t="str">
        <f t="shared" ca="1" si="184"/>
        <v/>
      </c>
      <c r="AG274" s="7" t="str">
        <f t="shared" ca="1" si="184"/>
        <v/>
      </c>
      <c r="AH274" s="7" t="str">
        <f t="shared" ca="1" si="184"/>
        <v/>
      </c>
      <c r="AI274" s="7" t="str">
        <f t="shared" ca="1" si="184"/>
        <v/>
      </c>
    </row>
    <row r="275" spans="1:35" x14ac:dyDescent="0.35">
      <c r="A275" s="4" t="str">
        <f t="shared" ref="A275:B275" si="191">A274</f>
        <v>est</v>
      </c>
      <c r="B275" s="4" t="str">
        <f t="shared" si="191"/>
        <v>marche_diapangou</v>
      </c>
      <c r="C275" s="10" t="str">
        <f t="shared" si="179"/>
        <v>BNA_oct24!</v>
      </c>
      <c r="D275" s="4" t="str">
        <f t="shared" si="180"/>
        <v>marche_diapangouBNA_oct24!</v>
      </c>
      <c r="E275" s="10">
        <f t="shared" si="177"/>
        <v>45566</v>
      </c>
      <c r="G275" s="7" t="str">
        <f t="shared" ca="1" si="181"/>
        <v/>
      </c>
      <c r="H275" s="7" t="str">
        <f t="shared" ca="1" si="181"/>
        <v/>
      </c>
      <c r="I275" s="7" t="str">
        <f t="shared" ca="1" si="181"/>
        <v/>
      </c>
      <c r="J275" s="7" t="str">
        <f t="shared" ca="1" si="181"/>
        <v/>
      </c>
      <c r="K275" s="7" t="str">
        <f t="shared" ca="1" si="181"/>
        <v/>
      </c>
      <c r="L275" s="7" t="str">
        <f t="shared" ca="1" si="181"/>
        <v/>
      </c>
      <c r="M275" s="7" t="str">
        <f t="shared" ca="1" si="181"/>
        <v/>
      </c>
      <c r="N275" s="7" t="str">
        <f t="shared" ca="1" si="181"/>
        <v/>
      </c>
      <c r="O275" s="7" t="str">
        <f t="shared" ca="1" si="181"/>
        <v/>
      </c>
      <c r="P275" s="7" t="str">
        <f t="shared" ca="1" si="181"/>
        <v/>
      </c>
      <c r="Q275" s="7" t="str">
        <f t="shared" ca="1" si="181"/>
        <v/>
      </c>
      <c r="R275" s="7" t="str">
        <f t="shared" ca="1" si="181"/>
        <v/>
      </c>
      <c r="S275" s="7" t="str">
        <f t="shared" ca="1" si="181"/>
        <v/>
      </c>
      <c r="T275" s="7" t="str">
        <f t="shared" ca="1" si="181"/>
        <v/>
      </c>
      <c r="U275" s="7" t="str">
        <f t="shared" ca="1" si="181"/>
        <v/>
      </c>
      <c r="V275" s="7" t="str">
        <f t="shared" ca="1" si="181"/>
        <v/>
      </c>
      <c r="W275" s="7" t="str">
        <f t="shared" ca="1" si="184"/>
        <v/>
      </c>
      <c r="X275" s="7" t="str">
        <f t="shared" ca="1" si="184"/>
        <v/>
      </c>
      <c r="Y275" s="7" t="str">
        <f t="shared" ca="1" si="184"/>
        <v/>
      </c>
      <c r="Z275" s="7" t="str">
        <f t="shared" ca="1" si="184"/>
        <v/>
      </c>
      <c r="AA275" s="7" t="str">
        <f t="shared" ca="1" si="184"/>
        <v/>
      </c>
      <c r="AB275" s="7" t="str">
        <f t="shared" ca="1" si="184"/>
        <v/>
      </c>
      <c r="AC275" s="7" t="str">
        <f t="shared" ca="1" si="184"/>
        <v/>
      </c>
      <c r="AD275" s="7" t="str">
        <f t="shared" ca="1" si="184"/>
        <v/>
      </c>
      <c r="AE275" s="7" t="str">
        <f t="shared" ca="1" si="184"/>
        <v/>
      </c>
      <c r="AF275" s="7" t="str">
        <f t="shared" ca="1" si="184"/>
        <v/>
      </c>
      <c r="AG275" s="7" t="str">
        <f t="shared" ca="1" si="184"/>
        <v/>
      </c>
      <c r="AH275" s="7" t="str">
        <f t="shared" ca="1" si="184"/>
        <v/>
      </c>
      <c r="AI275" s="7" t="str">
        <f t="shared" ca="1" si="184"/>
        <v/>
      </c>
    </row>
    <row r="276" spans="1:35" x14ac:dyDescent="0.35">
      <c r="A276" s="4" t="str">
        <f t="shared" ref="A276:B277" si="192">A275</f>
        <v>est</v>
      </c>
      <c r="B276" s="4" t="str">
        <f t="shared" si="192"/>
        <v>marche_diapangou</v>
      </c>
      <c r="C276" s="10" t="str">
        <f t="shared" si="179"/>
        <v>BNA_nov24!</v>
      </c>
      <c r="D276" s="4" t="str">
        <f t="shared" si="180"/>
        <v>marche_diapangouBNA_nov24!</v>
      </c>
      <c r="E276" s="10">
        <f t="shared" si="177"/>
        <v>45597</v>
      </c>
      <c r="G276" s="7" t="str">
        <f t="shared" ca="1" si="181"/>
        <v/>
      </c>
      <c r="H276" s="7" t="str">
        <f t="shared" ca="1" si="181"/>
        <v/>
      </c>
      <c r="I276" s="7" t="str">
        <f t="shared" ca="1" si="181"/>
        <v/>
      </c>
      <c r="J276" s="7" t="str">
        <f t="shared" ca="1" si="181"/>
        <v/>
      </c>
      <c r="K276" s="7" t="str">
        <f t="shared" ca="1" si="181"/>
        <v/>
      </c>
      <c r="L276" s="7" t="str">
        <f t="shared" ca="1" si="181"/>
        <v/>
      </c>
      <c r="M276" s="7" t="str">
        <f t="shared" ca="1" si="181"/>
        <v/>
      </c>
      <c r="N276" s="7" t="str">
        <f t="shared" ca="1" si="181"/>
        <v/>
      </c>
      <c r="O276" s="7" t="str">
        <f t="shared" ca="1" si="181"/>
        <v/>
      </c>
      <c r="P276" s="7" t="str">
        <f t="shared" ca="1" si="181"/>
        <v/>
      </c>
      <c r="Q276" s="7" t="str">
        <f t="shared" ca="1" si="181"/>
        <v/>
      </c>
      <c r="R276" s="7" t="str">
        <f t="shared" ca="1" si="181"/>
        <v/>
      </c>
      <c r="S276" s="7" t="str">
        <f t="shared" ca="1" si="181"/>
        <v/>
      </c>
      <c r="T276" s="7" t="str">
        <f t="shared" ca="1" si="181"/>
        <v/>
      </c>
      <c r="U276" s="7" t="str">
        <f t="shared" ca="1" si="181"/>
        <v/>
      </c>
      <c r="V276" s="7" t="str">
        <f t="shared" ca="1" si="181"/>
        <v/>
      </c>
      <c r="W276" s="7" t="str">
        <f t="shared" ca="1" si="184"/>
        <v/>
      </c>
      <c r="X276" s="7" t="str">
        <f t="shared" ca="1" si="184"/>
        <v/>
      </c>
      <c r="Y276" s="7" t="str">
        <f t="shared" ca="1" si="184"/>
        <v/>
      </c>
      <c r="Z276" s="7" t="str">
        <f t="shared" ca="1" si="184"/>
        <v/>
      </c>
      <c r="AA276" s="7" t="str">
        <f t="shared" ca="1" si="184"/>
        <v/>
      </c>
      <c r="AB276" s="7" t="str">
        <f t="shared" ca="1" si="184"/>
        <v/>
      </c>
      <c r="AC276" s="7" t="str">
        <f t="shared" ca="1" si="184"/>
        <v/>
      </c>
      <c r="AD276" s="7" t="str">
        <f t="shared" ca="1" si="184"/>
        <v/>
      </c>
      <c r="AE276" s="7" t="str">
        <f t="shared" ca="1" si="184"/>
        <v/>
      </c>
      <c r="AF276" s="7" t="str">
        <f t="shared" ca="1" si="184"/>
        <v/>
      </c>
      <c r="AG276" s="7" t="str">
        <f t="shared" ca="1" si="184"/>
        <v/>
      </c>
      <c r="AH276" s="7" t="str">
        <f t="shared" ca="1" si="184"/>
        <v/>
      </c>
      <c r="AI276" s="7" t="str">
        <f t="shared" ca="1" si="184"/>
        <v/>
      </c>
    </row>
    <row r="277" spans="1:35" x14ac:dyDescent="0.35">
      <c r="A277" s="4" t="str">
        <f t="shared" si="192"/>
        <v>est</v>
      </c>
      <c r="B277" s="4" t="str">
        <f t="shared" si="192"/>
        <v>marche_diapangou</v>
      </c>
      <c r="C277" s="10" t="str">
        <f>C217</f>
        <v>BNA_déc24!</v>
      </c>
      <c r="D277" s="4" t="str">
        <f t="shared" si="180"/>
        <v>marche_diapangouBNA_déc24!</v>
      </c>
      <c r="E277" s="10">
        <f t="shared" si="177"/>
        <v>45627</v>
      </c>
      <c r="G277" s="7" t="str">
        <f t="shared" ca="1" si="181"/>
        <v/>
      </c>
      <c r="H277" s="7" t="str">
        <f t="shared" ca="1" si="181"/>
        <v/>
      </c>
      <c r="I277" s="7" t="str">
        <f t="shared" ca="1" si="181"/>
        <v/>
      </c>
      <c r="J277" s="7" t="str">
        <f t="shared" ca="1" si="181"/>
        <v/>
      </c>
      <c r="K277" s="7" t="str">
        <f t="shared" ca="1" si="181"/>
        <v/>
      </c>
      <c r="L277" s="7" t="str">
        <f t="shared" ca="1" si="181"/>
        <v/>
      </c>
      <c r="M277" s="7" t="str">
        <f t="shared" ca="1" si="181"/>
        <v/>
      </c>
      <c r="N277" s="7" t="str">
        <f t="shared" ca="1" si="181"/>
        <v/>
      </c>
      <c r="O277" s="7" t="str">
        <f t="shared" ca="1" si="181"/>
        <v/>
      </c>
      <c r="P277" s="7" t="str">
        <f t="shared" ca="1" si="181"/>
        <v/>
      </c>
      <c r="Q277" s="7" t="str">
        <f t="shared" ca="1" si="181"/>
        <v/>
      </c>
      <c r="R277" s="7" t="str">
        <f t="shared" ca="1" si="181"/>
        <v/>
      </c>
      <c r="S277" s="7" t="str">
        <f t="shared" ca="1" si="181"/>
        <v/>
      </c>
      <c r="T277" s="7" t="str">
        <f t="shared" ca="1" si="181"/>
        <v/>
      </c>
      <c r="U277" s="7" t="str">
        <f t="shared" ca="1" si="181"/>
        <v/>
      </c>
      <c r="V277" s="7" t="str">
        <f t="shared" ca="1" si="181"/>
        <v/>
      </c>
      <c r="W277" s="7" t="str">
        <f t="shared" ca="1" si="184"/>
        <v/>
      </c>
      <c r="X277" s="7" t="str">
        <f t="shared" ca="1" si="184"/>
        <v/>
      </c>
      <c r="Y277" s="7" t="str">
        <f t="shared" ca="1" si="184"/>
        <v/>
      </c>
      <c r="Z277" s="7" t="str">
        <f t="shared" ca="1" si="184"/>
        <v/>
      </c>
      <c r="AA277" s="7" t="str">
        <f t="shared" ca="1" si="184"/>
        <v/>
      </c>
      <c r="AB277" s="7" t="str">
        <f t="shared" ca="1" si="184"/>
        <v/>
      </c>
      <c r="AC277" s="7" t="str">
        <f t="shared" ca="1" si="184"/>
        <v/>
      </c>
      <c r="AD277" s="7" t="str">
        <f t="shared" ca="1" si="184"/>
        <v/>
      </c>
      <c r="AE277" s="7" t="str">
        <f t="shared" ca="1" si="184"/>
        <v/>
      </c>
      <c r="AF277" s="7" t="str">
        <f t="shared" ca="1" si="184"/>
        <v/>
      </c>
      <c r="AG277" s="7" t="str">
        <f t="shared" ca="1" si="184"/>
        <v/>
      </c>
      <c r="AH277" s="7" t="str">
        <f t="shared" ca="1" si="184"/>
        <v/>
      </c>
      <c r="AI277" s="7" t="str">
        <f t="shared" ca="1" si="184"/>
        <v/>
      </c>
    </row>
    <row r="278" spans="1:35" x14ac:dyDescent="0.35">
      <c r="C278" s="10"/>
      <c r="E278" s="10"/>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x14ac:dyDescent="0.35">
      <c r="C279" s="10"/>
      <c r="E279" s="10"/>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x14ac:dyDescent="0.35">
      <c r="C280" s="10"/>
      <c r="E280" s="10"/>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x14ac:dyDescent="0.35">
      <c r="D281" s="4" t="str">
        <f t="shared" si="130"/>
        <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x14ac:dyDescent="0.35">
      <c r="D282" s="4" t="str">
        <f t="shared" si="130"/>
        <v/>
      </c>
      <c r="E282" s="4" t="s">
        <v>87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x14ac:dyDescent="0.35">
      <c r="A283" s="4" t="s">
        <v>81</v>
      </c>
      <c r="B283" s="4" t="s">
        <v>88</v>
      </c>
      <c r="C283" s="10" t="str">
        <f t="shared" ref="C283:C296" si="193">C252</f>
        <v>BNA_nov22!</v>
      </c>
      <c r="D283" s="4" t="str">
        <f t="shared" si="130"/>
        <v>marche_fada n'gourmaBNA_nov22!</v>
      </c>
      <c r="E283" s="10">
        <f t="shared" ref="E283:E290" si="194">E252</f>
        <v>44866</v>
      </c>
      <c r="G283" s="7">
        <f t="shared" ref="G283:P298" ca="1" si="195">IFERROR(VLOOKUP($B283,INDIRECT($C283&amp;$A$1),MATCH(G$4,INDIRECT($C283&amp;"$B$7:$BZ$7"),0),FALSE),"")</f>
        <v>1000</v>
      </c>
      <c r="H283" s="7">
        <f t="shared" ca="1" si="195"/>
        <v>4000</v>
      </c>
      <c r="I283" s="7" t="str">
        <f t="shared" ca="1" si="195"/>
        <v>MC</v>
      </c>
      <c r="J283" s="7">
        <f t="shared" ca="1" si="195"/>
        <v>300</v>
      </c>
      <c r="K283" s="7">
        <f t="shared" ca="1" si="195"/>
        <v>250</v>
      </c>
      <c r="L283" s="7">
        <f t="shared" ca="1" si="195"/>
        <v>5000</v>
      </c>
      <c r="M283" s="7">
        <f t="shared" ca="1" si="195"/>
        <v>7000</v>
      </c>
      <c r="N283" s="7">
        <f t="shared" ca="1" si="195"/>
        <v>1625</v>
      </c>
      <c r="O283" s="7">
        <f t="shared" ca="1" si="195"/>
        <v>2000</v>
      </c>
      <c r="P283" s="7">
        <f t="shared" ca="1" si="195"/>
        <v>6000</v>
      </c>
      <c r="Q283" s="7">
        <f t="shared" ref="Q283:Z298" ca="1" si="196">IFERROR(VLOOKUP($B283,INDIRECT($C283&amp;$A$1),MATCH(Q$4,INDIRECT($C283&amp;"$B$7:$BZ$7"),0),FALSE),"")</f>
        <v>100</v>
      </c>
      <c r="R283" s="7" t="str">
        <f t="shared" ca="1" si="196"/>
        <v>MC</v>
      </c>
      <c r="S283" s="7">
        <f t="shared" ca="1" si="196"/>
        <v>24500</v>
      </c>
      <c r="T283" s="7">
        <f t="shared" ca="1" si="196"/>
        <v>27500</v>
      </c>
      <c r="U283" s="7">
        <f t="shared" ca="1" si="196"/>
        <v>6000</v>
      </c>
      <c r="V283" s="7">
        <f t="shared" ca="1" si="196"/>
        <v>4750</v>
      </c>
      <c r="W283" s="7">
        <f t="shared" ca="1" si="196"/>
        <v>1625</v>
      </c>
      <c r="X283" s="7">
        <f t="shared" ca="1" si="196"/>
        <v>175</v>
      </c>
      <c r="Y283" s="7">
        <f t="shared" ca="1" si="196"/>
        <v>1000</v>
      </c>
      <c r="Z283" s="7">
        <f t="shared" ca="1" si="196"/>
        <v>1125</v>
      </c>
      <c r="AA283" s="7">
        <f t="shared" ref="AA283:AI298" ca="1" si="197">IFERROR(VLOOKUP($B283,INDIRECT($C283&amp;$A$1),MATCH(AA$4,INDIRECT($C283&amp;"$B$7:$BZ$7"),0),FALSE),"")</f>
        <v>1625</v>
      </c>
      <c r="AB283" s="7">
        <f t="shared" ca="1" si="197"/>
        <v>2000</v>
      </c>
      <c r="AC283" s="7">
        <f t="shared" ca="1" si="197"/>
        <v>3000</v>
      </c>
      <c r="AD283" s="7">
        <f t="shared" ca="1" si="197"/>
        <v>2125</v>
      </c>
      <c r="AE283" s="7">
        <f t="shared" ca="1" si="197"/>
        <v>2000</v>
      </c>
      <c r="AF283" s="7">
        <f t="shared" ca="1" si="197"/>
        <v>2000</v>
      </c>
      <c r="AG283" s="7">
        <f t="shared" ca="1" si="197"/>
        <v>5000</v>
      </c>
      <c r="AH283" s="7" t="str">
        <f t="shared" ca="1" si="197"/>
        <v>MC</v>
      </c>
      <c r="AI283" s="7" t="str">
        <f t="shared" ca="1" si="197"/>
        <v>MC</v>
      </c>
    </row>
    <row r="284" spans="1:35" x14ac:dyDescent="0.35">
      <c r="A284" s="4" t="s">
        <v>81</v>
      </c>
      <c r="B284" s="4" t="s">
        <v>88</v>
      </c>
      <c r="C284" s="10" t="str">
        <f t="shared" si="193"/>
        <v>BNA_dec22!</v>
      </c>
      <c r="D284" s="4" t="str">
        <f t="shared" si="130"/>
        <v>marche_fada n'gourmaBNA_dec22!</v>
      </c>
      <c r="E284" s="10">
        <f t="shared" si="194"/>
        <v>44896</v>
      </c>
      <c r="G284" s="7">
        <f t="shared" ca="1" si="195"/>
        <v>1000</v>
      </c>
      <c r="H284" s="7">
        <f t="shared" ca="1" si="195"/>
        <v>4000</v>
      </c>
      <c r="I284" s="7">
        <f t="shared" ca="1" si="195"/>
        <v>3500</v>
      </c>
      <c r="J284" s="7">
        <f t="shared" ca="1" si="195"/>
        <v>350</v>
      </c>
      <c r="K284" s="7">
        <f t="shared" ca="1" si="195"/>
        <v>250</v>
      </c>
      <c r="L284" s="7">
        <f t="shared" ca="1" si="195"/>
        <v>5000</v>
      </c>
      <c r="M284" s="7">
        <f t="shared" ca="1" si="195"/>
        <v>25000</v>
      </c>
      <c r="N284" s="7">
        <f t="shared" ca="1" si="195"/>
        <v>1375</v>
      </c>
      <c r="O284" s="7">
        <f t="shared" ca="1" si="195"/>
        <v>1625</v>
      </c>
      <c r="P284" s="7">
        <f t="shared" ca="1" si="195"/>
        <v>5750</v>
      </c>
      <c r="Q284" s="7" t="str">
        <f t="shared" ca="1" si="196"/>
        <v>MC</v>
      </c>
      <c r="R284" s="7" t="str">
        <f t="shared" ca="1" si="196"/>
        <v>MC</v>
      </c>
      <c r="S284" s="7">
        <f t="shared" ca="1" si="196"/>
        <v>24000</v>
      </c>
      <c r="T284" s="7">
        <f t="shared" ca="1" si="196"/>
        <v>26000</v>
      </c>
      <c r="U284" s="7">
        <f t="shared" ca="1" si="196"/>
        <v>6000</v>
      </c>
      <c r="V284" s="7">
        <f t="shared" ca="1" si="196"/>
        <v>4500</v>
      </c>
      <c r="W284" s="7">
        <f t="shared" ca="1" si="196"/>
        <v>1375</v>
      </c>
      <c r="X284" s="7">
        <f t="shared" ca="1" si="196"/>
        <v>137.5</v>
      </c>
      <c r="Y284" s="7" t="str">
        <f t="shared" ca="1" si="196"/>
        <v>MC</v>
      </c>
      <c r="Z284" s="7">
        <f t="shared" ca="1" si="196"/>
        <v>1250</v>
      </c>
      <c r="AA284" s="7">
        <f t="shared" ca="1" si="197"/>
        <v>1750</v>
      </c>
      <c r="AB284" s="7">
        <f t="shared" ca="1" si="197"/>
        <v>2250</v>
      </c>
      <c r="AC284" s="7">
        <f t="shared" ca="1" si="197"/>
        <v>3000</v>
      </c>
      <c r="AD284" s="7">
        <f t="shared" ca="1" si="197"/>
        <v>2000</v>
      </c>
      <c r="AE284" s="7">
        <f t="shared" ca="1" si="197"/>
        <v>1800</v>
      </c>
      <c r="AF284" s="7">
        <f t="shared" ca="1" si="197"/>
        <v>2500</v>
      </c>
      <c r="AG284" s="7">
        <f t="shared" ca="1" si="197"/>
        <v>4500</v>
      </c>
      <c r="AH284" s="7">
        <f t="shared" ca="1" si="197"/>
        <v>200</v>
      </c>
      <c r="AI284" s="7">
        <f t="shared" ca="1" si="197"/>
        <v>500</v>
      </c>
    </row>
    <row r="285" spans="1:35" x14ac:dyDescent="0.35">
      <c r="A285" s="4" t="s">
        <v>81</v>
      </c>
      <c r="B285" s="4" t="s">
        <v>88</v>
      </c>
      <c r="C285" s="10" t="str">
        <f t="shared" si="193"/>
        <v>BNA_jan23!</v>
      </c>
      <c r="D285" s="4" t="str">
        <f t="shared" si="130"/>
        <v>marche_fada n'gourmaBNA_jan23!</v>
      </c>
      <c r="E285" s="10">
        <f t="shared" si="194"/>
        <v>44927</v>
      </c>
      <c r="G285" s="7">
        <f t="shared" ca="1" si="195"/>
        <v>1000</v>
      </c>
      <c r="H285" s="7">
        <f t="shared" ca="1" si="195"/>
        <v>3500</v>
      </c>
      <c r="I285" s="7" t="str">
        <f t="shared" ca="1" si="195"/>
        <v>MC</v>
      </c>
      <c r="J285" s="7" t="str">
        <f t="shared" ca="1" si="195"/>
        <v>MC</v>
      </c>
      <c r="K285" s="7">
        <f t="shared" ca="1" si="195"/>
        <v>275</v>
      </c>
      <c r="L285" s="7">
        <f t="shared" ca="1" si="195"/>
        <v>5000</v>
      </c>
      <c r="M285" s="7">
        <f t="shared" ca="1" si="195"/>
        <v>10000</v>
      </c>
      <c r="N285" s="7">
        <f t="shared" ca="1" si="195"/>
        <v>1000</v>
      </c>
      <c r="O285" s="7">
        <f t="shared" ca="1" si="195"/>
        <v>2000</v>
      </c>
      <c r="P285" s="7">
        <f t="shared" ca="1" si="195"/>
        <v>6500</v>
      </c>
      <c r="Q285" s="7">
        <f t="shared" ca="1" si="196"/>
        <v>100</v>
      </c>
      <c r="R285" s="7" t="str">
        <f t="shared" ca="1" si="196"/>
        <v>MC</v>
      </c>
      <c r="S285" s="7">
        <f t="shared" ca="1" si="196"/>
        <v>27500</v>
      </c>
      <c r="T285" s="7" t="str">
        <f t="shared" ca="1" si="196"/>
        <v>MC</v>
      </c>
      <c r="U285" s="7">
        <f t="shared" ca="1" si="196"/>
        <v>6750</v>
      </c>
      <c r="V285" s="7">
        <f t="shared" ca="1" si="196"/>
        <v>5250</v>
      </c>
      <c r="W285" s="7">
        <f t="shared" ca="1" si="196"/>
        <v>1750</v>
      </c>
      <c r="X285" s="7">
        <f t="shared" ca="1" si="196"/>
        <v>125</v>
      </c>
      <c r="Y285" s="7">
        <f t="shared" ca="1" si="196"/>
        <v>750</v>
      </c>
      <c r="Z285" s="7">
        <f t="shared" ca="1" si="196"/>
        <v>1000</v>
      </c>
      <c r="AA285" s="7">
        <f t="shared" ca="1" si="197"/>
        <v>1250</v>
      </c>
      <c r="AB285" s="7">
        <f t="shared" ca="1" si="197"/>
        <v>1500</v>
      </c>
      <c r="AC285" s="7">
        <f t="shared" ca="1" si="197"/>
        <v>3000</v>
      </c>
      <c r="AD285" s="7">
        <f t="shared" ca="1" si="197"/>
        <v>2500</v>
      </c>
      <c r="AE285" s="7">
        <f t="shared" ca="1" si="197"/>
        <v>2000</v>
      </c>
      <c r="AF285" s="7">
        <f t="shared" ca="1" si="197"/>
        <v>2000</v>
      </c>
      <c r="AG285" s="7">
        <f t="shared" ca="1" si="197"/>
        <v>5000</v>
      </c>
      <c r="AH285" s="7">
        <f t="shared" ca="1" si="197"/>
        <v>300</v>
      </c>
      <c r="AI285" s="7">
        <f t="shared" ca="1" si="197"/>
        <v>500</v>
      </c>
    </row>
    <row r="286" spans="1:35" x14ac:dyDescent="0.35">
      <c r="A286" s="4" t="s">
        <v>81</v>
      </c>
      <c r="B286" s="4" t="s">
        <v>88</v>
      </c>
      <c r="C286" s="10" t="str">
        <f t="shared" si="193"/>
        <v>BNA_fev23!</v>
      </c>
      <c r="D286" s="4" t="str">
        <f t="shared" si="130"/>
        <v>marche_fada n'gourmaBNA_fev23!</v>
      </c>
      <c r="E286" s="10">
        <f t="shared" si="194"/>
        <v>44958</v>
      </c>
      <c r="G286" s="7">
        <f t="shared" ca="1" si="195"/>
        <v>1200</v>
      </c>
      <c r="H286" s="7" t="str">
        <f t="shared" ca="1" si="195"/>
        <v>MC</v>
      </c>
      <c r="I286" s="7" t="str">
        <f t="shared" ca="1" si="195"/>
        <v>MC</v>
      </c>
      <c r="J286" s="7">
        <f t="shared" ca="1" si="195"/>
        <v>500</v>
      </c>
      <c r="K286" s="7">
        <f t="shared" ca="1" si="195"/>
        <v>350</v>
      </c>
      <c r="L286" s="7">
        <f t="shared" ca="1" si="195"/>
        <v>5000</v>
      </c>
      <c r="M286" s="7">
        <f t="shared" ca="1" si="195"/>
        <v>3250</v>
      </c>
      <c r="N286" s="7">
        <f t="shared" ca="1" si="195"/>
        <v>1000</v>
      </c>
      <c r="O286" s="7">
        <f t="shared" ca="1" si="195"/>
        <v>2250</v>
      </c>
      <c r="P286" s="7">
        <f t="shared" ca="1" si="195"/>
        <v>6000</v>
      </c>
      <c r="Q286" s="7">
        <f t="shared" ca="1" si="196"/>
        <v>100</v>
      </c>
      <c r="R286" s="7" t="str">
        <f t="shared" ca="1" si="196"/>
        <v>MC</v>
      </c>
      <c r="S286" s="7">
        <f t="shared" ca="1" si="196"/>
        <v>28000</v>
      </c>
      <c r="T286" s="7" t="str">
        <f t="shared" ca="1" si="196"/>
        <v>MC</v>
      </c>
      <c r="U286" s="7">
        <f t="shared" ca="1" si="196"/>
        <v>6750</v>
      </c>
      <c r="V286" s="7">
        <f t="shared" ca="1" si="196"/>
        <v>5250</v>
      </c>
      <c r="W286" s="7">
        <f t="shared" ca="1" si="196"/>
        <v>1000</v>
      </c>
      <c r="X286" s="7">
        <f t="shared" ca="1" si="196"/>
        <v>200</v>
      </c>
      <c r="Y286" s="7">
        <f t="shared" ca="1" si="196"/>
        <v>750</v>
      </c>
      <c r="Z286" s="7">
        <f t="shared" ca="1" si="196"/>
        <v>1000</v>
      </c>
      <c r="AA286" s="7">
        <f t="shared" ca="1" si="197"/>
        <v>1250</v>
      </c>
      <c r="AB286" s="7">
        <f t="shared" ca="1" si="197"/>
        <v>2000</v>
      </c>
      <c r="AC286" s="7">
        <f t="shared" ca="1" si="197"/>
        <v>3000</v>
      </c>
      <c r="AD286" s="7">
        <f t="shared" ca="1" si="197"/>
        <v>2000</v>
      </c>
      <c r="AE286" s="7" t="str">
        <f t="shared" ca="1" si="197"/>
        <v>MC</v>
      </c>
      <c r="AF286" s="7">
        <f t="shared" ca="1" si="197"/>
        <v>1500</v>
      </c>
      <c r="AG286" s="7">
        <f t="shared" ca="1" si="197"/>
        <v>5000</v>
      </c>
      <c r="AH286" s="7" t="str">
        <f t="shared" ca="1" si="197"/>
        <v>MC</v>
      </c>
      <c r="AI286" s="7">
        <f t="shared" ca="1" si="197"/>
        <v>500</v>
      </c>
    </row>
    <row r="287" spans="1:35" x14ac:dyDescent="0.35">
      <c r="A287" s="4" t="s">
        <v>81</v>
      </c>
      <c r="B287" s="4" t="s">
        <v>88</v>
      </c>
      <c r="C287" s="10" t="str">
        <f t="shared" si="193"/>
        <v>BNA_mar23!</v>
      </c>
      <c r="D287" s="4" t="str">
        <f t="shared" si="130"/>
        <v>marche_fada n'gourmaBNA_mar23!</v>
      </c>
      <c r="E287" s="10">
        <f t="shared" si="194"/>
        <v>44986</v>
      </c>
      <c r="G287" s="7">
        <f t="shared" ca="1" si="195"/>
        <v>1000</v>
      </c>
      <c r="H287" s="7">
        <f t="shared" ca="1" si="195"/>
        <v>3000</v>
      </c>
      <c r="I287" s="7" t="str">
        <f t="shared" ca="1" si="195"/>
        <v>MC</v>
      </c>
      <c r="J287" s="7">
        <f t="shared" ca="1" si="195"/>
        <v>450</v>
      </c>
      <c r="K287" s="7">
        <f t="shared" ca="1" si="195"/>
        <v>350</v>
      </c>
      <c r="L287" s="7">
        <f t="shared" ca="1" si="195"/>
        <v>5000</v>
      </c>
      <c r="M287" s="7">
        <f t="shared" ca="1" si="195"/>
        <v>30000</v>
      </c>
      <c r="N287" s="7">
        <f t="shared" ca="1" si="195"/>
        <v>1000</v>
      </c>
      <c r="O287" s="7">
        <f t="shared" ca="1" si="195"/>
        <v>1500</v>
      </c>
      <c r="P287" s="7">
        <f t="shared" ca="1" si="195"/>
        <v>6000</v>
      </c>
      <c r="Q287" s="7">
        <f t="shared" ca="1" si="196"/>
        <v>100</v>
      </c>
      <c r="R287" s="7" t="str">
        <f t="shared" ca="1" si="196"/>
        <v>MC</v>
      </c>
      <c r="S287" s="7">
        <f t="shared" ca="1" si="196"/>
        <v>23250</v>
      </c>
      <c r="T287" s="7">
        <f t="shared" ca="1" si="196"/>
        <v>29000</v>
      </c>
      <c r="U287" s="7">
        <f t="shared" ca="1" si="196"/>
        <v>7000</v>
      </c>
      <c r="V287" s="7">
        <f t="shared" ca="1" si="196"/>
        <v>5000</v>
      </c>
      <c r="W287" s="7">
        <f t="shared" ca="1" si="196"/>
        <v>500</v>
      </c>
      <c r="X287" s="7">
        <f t="shared" ca="1" si="196"/>
        <v>125</v>
      </c>
      <c r="Y287" s="7" t="str">
        <f t="shared" ca="1" si="196"/>
        <v>MC</v>
      </c>
      <c r="Z287" s="7">
        <f t="shared" ca="1" si="196"/>
        <v>1000</v>
      </c>
      <c r="AA287" s="7">
        <f t="shared" ca="1" si="197"/>
        <v>1250</v>
      </c>
      <c r="AB287" s="7">
        <f t="shared" ca="1" si="197"/>
        <v>1500</v>
      </c>
      <c r="AC287" s="7">
        <f t="shared" ca="1" si="197"/>
        <v>2800</v>
      </c>
      <c r="AD287" s="7">
        <f t="shared" ca="1" si="197"/>
        <v>2000</v>
      </c>
      <c r="AE287" s="7">
        <f t="shared" ca="1" si="197"/>
        <v>2000</v>
      </c>
      <c r="AF287" s="7">
        <f t="shared" ca="1" si="197"/>
        <v>1500</v>
      </c>
      <c r="AG287" s="7">
        <f t="shared" ca="1" si="197"/>
        <v>3000</v>
      </c>
      <c r="AH287" s="7">
        <f t="shared" ca="1" si="197"/>
        <v>275</v>
      </c>
      <c r="AI287" s="7">
        <f t="shared" ca="1" si="197"/>
        <v>500</v>
      </c>
    </row>
    <row r="288" spans="1:35" x14ac:dyDescent="0.35">
      <c r="A288" s="4" t="s">
        <v>81</v>
      </c>
      <c r="B288" s="4" t="s">
        <v>88</v>
      </c>
      <c r="C288" s="10" t="str">
        <f t="shared" si="193"/>
        <v>BNA_avr23!</v>
      </c>
      <c r="D288" s="4" t="str">
        <f t="shared" si="130"/>
        <v>marche_fada n'gourmaBNA_avr23!</v>
      </c>
      <c r="E288" s="10">
        <f t="shared" si="194"/>
        <v>45017</v>
      </c>
      <c r="G288" s="7">
        <f t="shared" ca="1" si="195"/>
        <v>1000</v>
      </c>
      <c r="H288" s="7">
        <f t="shared" ca="1" si="195"/>
        <v>3250</v>
      </c>
      <c r="I288" s="7">
        <f t="shared" ca="1" si="195"/>
        <v>4000</v>
      </c>
      <c r="J288" s="7">
        <f t="shared" ca="1" si="195"/>
        <v>400</v>
      </c>
      <c r="K288" s="7">
        <f t="shared" ca="1" si="195"/>
        <v>300</v>
      </c>
      <c r="L288" s="7">
        <f t="shared" ca="1" si="195"/>
        <v>5000</v>
      </c>
      <c r="M288" s="7">
        <f t="shared" ca="1" si="195"/>
        <v>15000</v>
      </c>
      <c r="N288" s="7">
        <f t="shared" ca="1" si="195"/>
        <v>1875</v>
      </c>
      <c r="O288" s="7">
        <f t="shared" ca="1" si="195"/>
        <v>2500</v>
      </c>
      <c r="P288" s="7" t="str">
        <f t="shared" ca="1" si="195"/>
        <v>MC</v>
      </c>
      <c r="Q288" s="7" t="str">
        <f t="shared" ca="1" si="196"/>
        <v>MC</v>
      </c>
      <c r="R288" s="7" t="str">
        <f t="shared" ca="1" si="196"/>
        <v>MC</v>
      </c>
      <c r="S288" s="7">
        <f t="shared" ca="1" si="196"/>
        <v>27750</v>
      </c>
      <c r="T288" s="7">
        <f t="shared" ca="1" si="196"/>
        <v>34250</v>
      </c>
      <c r="U288" s="7">
        <f t="shared" ca="1" si="196"/>
        <v>7000</v>
      </c>
      <c r="V288" s="7">
        <f t="shared" ca="1" si="196"/>
        <v>5500</v>
      </c>
      <c r="W288" s="7">
        <f t="shared" ca="1" si="196"/>
        <v>600</v>
      </c>
      <c r="X288" s="7">
        <f t="shared" ca="1" si="196"/>
        <v>150</v>
      </c>
      <c r="Y288" s="7">
        <f t="shared" ca="1" si="196"/>
        <v>500</v>
      </c>
      <c r="Z288" s="7">
        <f t="shared" ca="1" si="196"/>
        <v>1200</v>
      </c>
      <c r="AA288" s="7">
        <f t="shared" ca="1" si="197"/>
        <v>1500</v>
      </c>
      <c r="AB288" s="7">
        <f t="shared" ca="1" si="197"/>
        <v>1500</v>
      </c>
      <c r="AC288" s="7">
        <f t="shared" ca="1" si="197"/>
        <v>2875</v>
      </c>
      <c r="AD288" s="7">
        <f t="shared" ca="1" si="197"/>
        <v>2000</v>
      </c>
      <c r="AE288" s="7">
        <f t="shared" ca="1" si="197"/>
        <v>2000</v>
      </c>
      <c r="AF288" s="7">
        <f t="shared" ca="1" si="197"/>
        <v>1500</v>
      </c>
      <c r="AG288" s="7">
        <f t="shared" ca="1" si="197"/>
        <v>6000</v>
      </c>
      <c r="AH288" s="7">
        <f t="shared" ca="1" si="197"/>
        <v>350</v>
      </c>
      <c r="AI288" s="7" t="str">
        <f t="shared" ca="1" si="197"/>
        <v>MC</v>
      </c>
    </row>
    <row r="289" spans="1:35" x14ac:dyDescent="0.35">
      <c r="A289" s="4" t="s">
        <v>81</v>
      </c>
      <c r="B289" s="4" t="s">
        <v>88</v>
      </c>
      <c r="C289" s="10" t="str">
        <f t="shared" si="193"/>
        <v>BNA_mai23!</v>
      </c>
      <c r="D289" s="4" t="str">
        <f t="shared" si="130"/>
        <v>marche_fada n'gourmaBNA_mai23!</v>
      </c>
      <c r="E289" s="10">
        <f t="shared" si="194"/>
        <v>45047</v>
      </c>
      <c r="G289" s="7">
        <f t="shared" ca="1" si="195"/>
        <v>1250</v>
      </c>
      <c r="H289" s="7">
        <f t="shared" ca="1" si="195"/>
        <v>1450</v>
      </c>
      <c r="I289" s="7">
        <f t="shared" ca="1" si="195"/>
        <v>1750</v>
      </c>
      <c r="J289" s="7">
        <f t="shared" ca="1" si="195"/>
        <v>650</v>
      </c>
      <c r="K289" s="7">
        <f t="shared" ca="1" si="195"/>
        <v>325</v>
      </c>
      <c r="L289" s="7">
        <f t="shared" ca="1" si="195"/>
        <v>5000</v>
      </c>
      <c r="M289" s="7">
        <f t="shared" ca="1" si="195"/>
        <v>35000</v>
      </c>
      <c r="N289" s="7">
        <f t="shared" ca="1" si="195"/>
        <v>1700</v>
      </c>
      <c r="O289" s="7">
        <f t="shared" ca="1" si="195"/>
        <v>2100</v>
      </c>
      <c r="P289" s="7">
        <f t="shared" ca="1" si="195"/>
        <v>6000</v>
      </c>
      <c r="Q289" s="7">
        <f t="shared" ca="1" si="196"/>
        <v>100</v>
      </c>
      <c r="R289" s="7" t="str">
        <f t="shared" ca="1" si="196"/>
        <v>MC</v>
      </c>
      <c r="S289" s="7">
        <f t="shared" ca="1" si="196"/>
        <v>28750</v>
      </c>
      <c r="T289" s="7" t="str">
        <f t="shared" ca="1" si="196"/>
        <v>MC</v>
      </c>
      <c r="U289" s="7">
        <f t="shared" ca="1" si="196"/>
        <v>6600</v>
      </c>
      <c r="V289" s="7">
        <f t="shared" ca="1" si="196"/>
        <v>5250</v>
      </c>
      <c r="W289" s="7">
        <f t="shared" ca="1" si="196"/>
        <v>300</v>
      </c>
      <c r="X289" s="7">
        <f t="shared" ca="1" si="196"/>
        <v>150</v>
      </c>
      <c r="Y289" s="7" t="str">
        <f t="shared" ca="1" si="196"/>
        <v>MC</v>
      </c>
      <c r="Z289" s="7" t="str">
        <f t="shared" ca="1" si="196"/>
        <v>MC</v>
      </c>
      <c r="AA289" s="7">
        <f t="shared" ca="1" si="197"/>
        <v>1500</v>
      </c>
      <c r="AB289" s="7">
        <f t="shared" ca="1" si="197"/>
        <v>1100</v>
      </c>
      <c r="AC289" s="7">
        <f t="shared" ca="1" si="197"/>
        <v>3000</v>
      </c>
      <c r="AD289" s="7">
        <f t="shared" ca="1" si="197"/>
        <v>2000</v>
      </c>
      <c r="AE289" s="7">
        <f t="shared" ca="1" si="197"/>
        <v>2000</v>
      </c>
      <c r="AF289" s="7">
        <f t="shared" ca="1" si="197"/>
        <v>1500</v>
      </c>
      <c r="AG289" s="7">
        <f t="shared" ca="1" si="197"/>
        <v>3000</v>
      </c>
      <c r="AH289" s="7">
        <f t="shared" ca="1" si="197"/>
        <v>300</v>
      </c>
      <c r="AI289" s="7">
        <f t="shared" ca="1" si="197"/>
        <v>500</v>
      </c>
    </row>
    <row r="290" spans="1:35" x14ac:dyDescent="0.35">
      <c r="A290" s="4" t="s">
        <v>81</v>
      </c>
      <c r="B290" s="4" t="s">
        <v>88</v>
      </c>
      <c r="C290" s="10" t="str">
        <f t="shared" si="193"/>
        <v>BNA_juin23!</v>
      </c>
      <c r="D290" s="4" t="str">
        <f t="shared" si="130"/>
        <v>marche_fada n'gourmaBNA_juin23!</v>
      </c>
      <c r="E290" s="10">
        <f t="shared" si="194"/>
        <v>45078</v>
      </c>
      <c r="G290" s="7">
        <f t="shared" ca="1" si="195"/>
        <v>1000</v>
      </c>
      <c r="H290" s="7">
        <f t="shared" ca="1" si="195"/>
        <v>2500</v>
      </c>
      <c r="I290" s="7" t="str">
        <f t="shared" ca="1" si="195"/>
        <v>MC</v>
      </c>
      <c r="J290" s="7">
        <f t="shared" ca="1" si="195"/>
        <v>600</v>
      </c>
      <c r="K290" s="7">
        <f t="shared" ca="1" si="195"/>
        <v>300</v>
      </c>
      <c r="L290" s="7">
        <f t="shared" ca="1" si="195"/>
        <v>4750</v>
      </c>
      <c r="M290" s="7">
        <f t="shared" ca="1" si="195"/>
        <v>21000</v>
      </c>
      <c r="N290" s="7">
        <f t="shared" ca="1" si="195"/>
        <v>1000</v>
      </c>
      <c r="O290" s="7">
        <f t="shared" ca="1" si="195"/>
        <v>2000</v>
      </c>
      <c r="P290" s="7">
        <f t="shared" ca="1" si="195"/>
        <v>6000</v>
      </c>
      <c r="Q290" s="7">
        <f t="shared" ca="1" si="196"/>
        <v>100</v>
      </c>
      <c r="R290" s="7" t="str">
        <f t="shared" ca="1" si="196"/>
        <v>MC</v>
      </c>
      <c r="S290" s="7">
        <f t="shared" ca="1" si="196"/>
        <v>25000</v>
      </c>
      <c r="T290" s="7">
        <f t="shared" ca="1" si="196"/>
        <v>32000</v>
      </c>
      <c r="U290" s="7">
        <f t="shared" ca="1" si="196"/>
        <v>7000</v>
      </c>
      <c r="V290" s="7">
        <f t="shared" ca="1" si="196"/>
        <v>4750</v>
      </c>
      <c r="W290" s="7">
        <f t="shared" ca="1" si="196"/>
        <v>225</v>
      </c>
      <c r="X290" s="7">
        <f t="shared" ca="1" si="196"/>
        <v>137.5</v>
      </c>
      <c r="Y290" s="7" t="str">
        <f t="shared" ca="1" si="196"/>
        <v>MC</v>
      </c>
      <c r="Z290" s="7" t="str">
        <f t="shared" ca="1" si="196"/>
        <v>MC</v>
      </c>
      <c r="AA290" s="7">
        <f t="shared" ca="1" si="197"/>
        <v>1000</v>
      </c>
      <c r="AB290" s="7">
        <f t="shared" ca="1" si="197"/>
        <v>1125</v>
      </c>
      <c r="AC290" s="7">
        <f t="shared" ca="1" si="197"/>
        <v>2750</v>
      </c>
      <c r="AD290" s="7">
        <f t="shared" ca="1" si="197"/>
        <v>2000</v>
      </c>
      <c r="AE290" s="7">
        <f t="shared" ca="1" si="197"/>
        <v>2000</v>
      </c>
      <c r="AF290" s="7">
        <f t="shared" ca="1" si="197"/>
        <v>1250</v>
      </c>
      <c r="AG290" s="7">
        <f t="shared" ca="1" si="197"/>
        <v>2500</v>
      </c>
      <c r="AH290" s="7">
        <f t="shared" ca="1" si="197"/>
        <v>250</v>
      </c>
      <c r="AI290" s="7">
        <f t="shared" ca="1" si="197"/>
        <v>350</v>
      </c>
    </row>
    <row r="291" spans="1:35" x14ac:dyDescent="0.35">
      <c r="A291" s="4" t="str">
        <f t="shared" ref="A291:B296" si="198">A290</f>
        <v>est</v>
      </c>
      <c r="B291" s="4" t="str">
        <f t="shared" si="198"/>
        <v>marche_fada n'gourma</v>
      </c>
      <c r="C291" s="10" t="str">
        <f t="shared" si="193"/>
        <v>BNA_juil23!</v>
      </c>
      <c r="D291" s="4" t="str">
        <f t="shared" si="130"/>
        <v>marche_fada n'gourmaBNA_juil23!</v>
      </c>
      <c r="E291" s="10">
        <f t="shared" ref="E291:E308" si="199">EDATE(E290,1)</f>
        <v>45108</v>
      </c>
      <c r="G291" s="7">
        <f t="shared" ca="1" si="195"/>
        <v>1000</v>
      </c>
      <c r="H291" s="7">
        <f t="shared" ca="1" si="195"/>
        <v>3500</v>
      </c>
      <c r="I291" s="7">
        <f t="shared" ca="1" si="195"/>
        <v>4500</v>
      </c>
      <c r="J291" s="7">
        <f t="shared" ca="1" si="195"/>
        <v>500</v>
      </c>
      <c r="K291" s="7">
        <f t="shared" ca="1" si="195"/>
        <v>400</v>
      </c>
      <c r="L291" s="7">
        <f t="shared" ca="1" si="195"/>
        <v>5000</v>
      </c>
      <c r="M291" s="7">
        <f t="shared" ca="1" si="195"/>
        <v>7500</v>
      </c>
      <c r="N291" s="7">
        <f t="shared" ca="1" si="195"/>
        <v>2000</v>
      </c>
      <c r="O291" s="7">
        <f t="shared" ca="1" si="195"/>
        <v>2000</v>
      </c>
      <c r="P291" s="7">
        <f t="shared" ca="1" si="195"/>
        <v>6000</v>
      </c>
      <c r="Q291" s="7">
        <f t="shared" ca="1" si="196"/>
        <v>100</v>
      </c>
      <c r="R291" s="7" t="str">
        <f t="shared" ca="1" si="196"/>
        <v>MC</v>
      </c>
      <c r="S291" s="7">
        <f t="shared" ca="1" si="196"/>
        <v>25750</v>
      </c>
      <c r="T291" s="7">
        <f t="shared" ca="1" si="196"/>
        <v>32000</v>
      </c>
      <c r="U291" s="7">
        <f t="shared" ca="1" si="196"/>
        <v>6875</v>
      </c>
      <c r="V291" s="7">
        <f t="shared" ca="1" si="196"/>
        <v>5375</v>
      </c>
      <c r="W291" s="7">
        <f t="shared" ca="1" si="196"/>
        <v>1125</v>
      </c>
      <c r="X291" s="7">
        <f t="shared" ca="1" si="196"/>
        <v>125</v>
      </c>
      <c r="Y291" s="7">
        <f t="shared" ca="1" si="196"/>
        <v>500</v>
      </c>
      <c r="Z291" s="7">
        <f t="shared" ca="1" si="196"/>
        <v>725</v>
      </c>
      <c r="AA291" s="7">
        <f t="shared" ca="1" si="197"/>
        <v>1500</v>
      </c>
      <c r="AB291" s="7">
        <f t="shared" ca="1" si="197"/>
        <v>1625</v>
      </c>
      <c r="AC291" s="7">
        <f t="shared" ca="1" si="197"/>
        <v>2800</v>
      </c>
      <c r="AD291" s="7">
        <f t="shared" ca="1" si="197"/>
        <v>2500</v>
      </c>
      <c r="AE291" s="7">
        <f t="shared" ca="1" si="197"/>
        <v>2400</v>
      </c>
      <c r="AF291" s="7">
        <f t="shared" ca="1" si="197"/>
        <v>1000</v>
      </c>
      <c r="AG291" s="7">
        <f t="shared" ca="1" si="197"/>
        <v>3000</v>
      </c>
      <c r="AH291" s="7">
        <f t="shared" ca="1" si="197"/>
        <v>400</v>
      </c>
      <c r="AI291" s="7">
        <f t="shared" ca="1" si="197"/>
        <v>7500</v>
      </c>
    </row>
    <row r="292" spans="1:35" x14ac:dyDescent="0.35">
      <c r="A292" s="4" t="str">
        <f t="shared" si="198"/>
        <v>est</v>
      </c>
      <c r="B292" s="4" t="str">
        <f t="shared" si="198"/>
        <v>marche_fada n'gourma</v>
      </c>
      <c r="C292" s="10" t="str">
        <f t="shared" si="193"/>
        <v>BNA_aout23!</v>
      </c>
      <c r="D292" s="4" t="str">
        <f t="shared" si="130"/>
        <v>marche_fada n'gourmaBNA_aout23!</v>
      </c>
      <c r="E292" s="10">
        <f t="shared" si="199"/>
        <v>45139</v>
      </c>
      <c r="G292" s="7">
        <f t="shared" ca="1" si="195"/>
        <v>1100</v>
      </c>
      <c r="H292" s="7">
        <f t="shared" ca="1" si="195"/>
        <v>2250</v>
      </c>
      <c r="I292" s="7">
        <f t="shared" ca="1" si="195"/>
        <v>3000</v>
      </c>
      <c r="J292" s="7">
        <f t="shared" ca="1" si="195"/>
        <v>500</v>
      </c>
      <c r="K292" s="7">
        <f t="shared" ca="1" si="195"/>
        <v>350</v>
      </c>
      <c r="L292" s="7">
        <f t="shared" ca="1" si="195"/>
        <v>5000</v>
      </c>
      <c r="M292" s="7">
        <f t="shared" ca="1" si="195"/>
        <v>27500</v>
      </c>
      <c r="N292" s="7">
        <f t="shared" ca="1" si="195"/>
        <v>1275</v>
      </c>
      <c r="O292" s="7">
        <f t="shared" ca="1" si="195"/>
        <v>2000</v>
      </c>
      <c r="P292" s="7">
        <f t="shared" ca="1" si="195"/>
        <v>6000</v>
      </c>
      <c r="Q292" s="7">
        <f t="shared" ca="1" si="196"/>
        <v>100</v>
      </c>
      <c r="R292" s="7" t="str">
        <f t="shared" ca="1" si="196"/>
        <v>MC</v>
      </c>
      <c r="S292" s="7">
        <f t="shared" ca="1" si="196"/>
        <v>23500</v>
      </c>
      <c r="T292" s="7">
        <f t="shared" ca="1" si="196"/>
        <v>30000</v>
      </c>
      <c r="U292" s="7">
        <f t="shared" ca="1" si="196"/>
        <v>6500</v>
      </c>
      <c r="V292" s="7">
        <f t="shared" ca="1" si="196"/>
        <v>4500</v>
      </c>
      <c r="W292" s="7">
        <f t="shared" ca="1" si="196"/>
        <v>775</v>
      </c>
      <c r="X292" s="7">
        <f t="shared" ca="1" si="196"/>
        <v>175</v>
      </c>
      <c r="Y292" s="7">
        <f t="shared" ca="1" si="196"/>
        <v>500</v>
      </c>
      <c r="Z292" s="7">
        <f t="shared" ca="1" si="196"/>
        <v>750</v>
      </c>
      <c r="AA292" s="7">
        <f t="shared" ca="1" si="197"/>
        <v>1300</v>
      </c>
      <c r="AB292" s="7">
        <f t="shared" ca="1" si="197"/>
        <v>1750</v>
      </c>
      <c r="AC292" s="7">
        <f t="shared" ca="1" si="197"/>
        <v>3000</v>
      </c>
      <c r="AD292" s="7">
        <f t="shared" ca="1" si="197"/>
        <v>2000</v>
      </c>
      <c r="AE292" s="7">
        <f t="shared" ca="1" si="197"/>
        <v>2500</v>
      </c>
      <c r="AF292" s="7">
        <f t="shared" ca="1" si="197"/>
        <v>1200</v>
      </c>
      <c r="AG292" s="7">
        <f t="shared" ca="1" si="197"/>
        <v>3000</v>
      </c>
      <c r="AH292" s="7">
        <f t="shared" ca="1" si="197"/>
        <v>300</v>
      </c>
      <c r="AI292" s="7">
        <f t="shared" ca="1" si="197"/>
        <v>500</v>
      </c>
    </row>
    <row r="293" spans="1:35" x14ac:dyDescent="0.35">
      <c r="A293" s="4" t="str">
        <f t="shared" si="198"/>
        <v>est</v>
      </c>
      <c r="B293" s="4" t="str">
        <f t="shared" si="198"/>
        <v>marche_fada n'gourma</v>
      </c>
      <c r="C293" s="10" t="str">
        <f t="shared" si="193"/>
        <v>BNA_sept23!</v>
      </c>
      <c r="D293" s="4" t="str">
        <f t="shared" si="130"/>
        <v>marche_fada n'gourmaBNA_sept23!</v>
      </c>
      <c r="E293" s="10">
        <f t="shared" si="199"/>
        <v>45170</v>
      </c>
      <c r="G293" s="7">
        <f t="shared" ca="1" si="195"/>
        <v>1000</v>
      </c>
      <c r="H293" s="7">
        <f t="shared" ca="1" si="195"/>
        <v>3000</v>
      </c>
      <c r="I293" s="7">
        <f t="shared" ca="1" si="195"/>
        <v>3500</v>
      </c>
      <c r="J293" s="7">
        <f t="shared" ca="1" si="195"/>
        <v>500</v>
      </c>
      <c r="K293" s="7">
        <f t="shared" ca="1" si="195"/>
        <v>350</v>
      </c>
      <c r="L293" s="7">
        <f t="shared" ca="1" si="195"/>
        <v>5000</v>
      </c>
      <c r="M293" s="7">
        <f t="shared" ca="1" si="195"/>
        <v>16000</v>
      </c>
      <c r="N293" s="7">
        <f t="shared" ca="1" si="195"/>
        <v>1125</v>
      </c>
      <c r="O293" s="7">
        <f t="shared" ca="1" si="195"/>
        <v>2000</v>
      </c>
      <c r="P293" s="7">
        <f t="shared" ca="1" si="195"/>
        <v>6000</v>
      </c>
      <c r="Q293" s="7">
        <f t="shared" ca="1" si="196"/>
        <v>100</v>
      </c>
      <c r="R293" s="7" t="str">
        <f t="shared" ca="1" si="196"/>
        <v>MC</v>
      </c>
      <c r="S293" s="7">
        <f t="shared" ca="1" si="196"/>
        <v>25000</v>
      </c>
      <c r="T293" s="7">
        <f t="shared" ca="1" si="196"/>
        <v>35000</v>
      </c>
      <c r="U293" s="7">
        <f t="shared" ca="1" si="196"/>
        <v>7000</v>
      </c>
      <c r="V293" s="7">
        <f t="shared" ca="1" si="196"/>
        <v>5250</v>
      </c>
      <c r="W293" s="7">
        <f t="shared" ca="1" si="196"/>
        <v>500</v>
      </c>
      <c r="X293" s="7">
        <f t="shared" ca="1" si="196"/>
        <v>150</v>
      </c>
      <c r="Y293" s="7">
        <f t="shared" ca="1" si="196"/>
        <v>500</v>
      </c>
      <c r="Z293" s="7">
        <f t="shared" ca="1" si="196"/>
        <v>750</v>
      </c>
      <c r="AA293" s="7">
        <f t="shared" ca="1" si="197"/>
        <v>1250</v>
      </c>
      <c r="AB293" s="7">
        <f t="shared" ca="1" si="197"/>
        <v>2000</v>
      </c>
      <c r="AC293" s="7">
        <f t="shared" ca="1" si="197"/>
        <v>3000</v>
      </c>
      <c r="AD293" s="7">
        <f t="shared" ca="1" si="197"/>
        <v>2000</v>
      </c>
      <c r="AE293" s="7">
        <f t="shared" ca="1" si="197"/>
        <v>2000</v>
      </c>
      <c r="AF293" s="7">
        <f t="shared" ca="1" si="197"/>
        <v>1000</v>
      </c>
      <c r="AG293" s="7">
        <f t="shared" ca="1" si="197"/>
        <v>4500</v>
      </c>
      <c r="AH293" s="7">
        <f t="shared" ca="1" si="197"/>
        <v>300</v>
      </c>
      <c r="AI293" s="7">
        <f t="shared" ca="1" si="197"/>
        <v>500</v>
      </c>
    </row>
    <row r="294" spans="1:35" x14ac:dyDescent="0.35">
      <c r="A294" s="4" t="str">
        <f t="shared" si="198"/>
        <v>est</v>
      </c>
      <c r="B294" s="4" t="str">
        <f t="shared" si="198"/>
        <v>marche_fada n'gourma</v>
      </c>
      <c r="C294" s="10" t="str">
        <f t="shared" si="193"/>
        <v>BNA_oct23!</v>
      </c>
      <c r="D294" s="4" t="str">
        <f t="shared" si="130"/>
        <v>marche_fada n'gourmaBNA_oct23!</v>
      </c>
      <c r="E294" s="10">
        <f t="shared" si="199"/>
        <v>45200</v>
      </c>
      <c r="G294" s="7">
        <f t="shared" ca="1" si="195"/>
        <v>1000</v>
      </c>
      <c r="H294" s="7">
        <f t="shared" ca="1" si="195"/>
        <v>3000</v>
      </c>
      <c r="I294" s="7" t="str">
        <f t="shared" ca="1" si="195"/>
        <v>MC</v>
      </c>
      <c r="J294" s="7">
        <f t="shared" ca="1" si="195"/>
        <v>450</v>
      </c>
      <c r="K294" s="7">
        <f t="shared" ca="1" si="195"/>
        <v>275</v>
      </c>
      <c r="L294" s="7">
        <f t="shared" ca="1" si="195"/>
        <v>5000</v>
      </c>
      <c r="M294" s="7">
        <f t="shared" ca="1" si="195"/>
        <v>13500</v>
      </c>
      <c r="N294" s="7">
        <f t="shared" ca="1" si="195"/>
        <v>1250</v>
      </c>
      <c r="O294" s="7">
        <f t="shared" ca="1" si="195"/>
        <v>2500</v>
      </c>
      <c r="P294" s="7" t="str">
        <f t="shared" ca="1" si="195"/>
        <v>MC</v>
      </c>
      <c r="Q294" s="7">
        <f t="shared" ca="1" si="196"/>
        <v>100</v>
      </c>
      <c r="R294" s="7" t="str">
        <f t="shared" ca="1" si="196"/>
        <v>MC</v>
      </c>
      <c r="S294" s="7">
        <f t="shared" ca="1" si="196"/>
        <v>27000</v>
      </c>
      <c r="T294" s="7">
        <f t="shared" ca="1" si="196"/>
        <v>35000</v>
      </c>
      <c r="U294" s="7">
        <f t="shared" ca="1" si="196"/>
        <v>6250</v>
      </c>
      <c r="V294" s="7">
        <f t="shared" ca="1" si="196"/>
        <v>3500</v>
      </c>
      <c r="W294" s="7">
        <f t="shared" ca="1" si="196"/>
        <v>1000</v>
      </c>
      <c r="X294" s="7">
        <f t="shared" ca="1" si="196"/>
        <v>175</v>
      </c>
      <c r="Y294" s="7" t="str">
        <f t="shared" ca="1" si="196"/>
        <v>MC</v>
      </c>
      <c r="Z294" s="7">
        <f t="shared" ca="1" si="196"/>
        <v>1250</v>
      </c>
      <c r="AA294" s="7" t="str">
        <f t="shared" ca="1" si="197"/>
        <v>MC</v>
      </c>
      <c r="AB294" s="7">
        <f t="shared" ca="1" si="197"/>
        <v>2000</v>
      </c>
      <c r="AC294" s="7">
        <f t="shared" ca="1" si="197"/>
        <v>3000</v>
      </c>
      <c r="AD294" s="7">
        <f t="shared" ca="1" si="197"/>
        <v>2250</v>
      </c>
      <c r="AE294" s="7">
        <f t="shared" ca="1" si="197"/>
        <v>2600</v>
      </c>
      <c r="AF294" s="7">
        <f t="shared" ca="1" si="197"/>
        <v>1125</v>
      </c>
      <c r="AG294" s="7">
        <f t="shared" ca="1" si="197"/>
        <v>2750</v>
      </c>
      <c r="AH294" s="7">
        <f t="shared" ca="1" si="197"/>
        <v>300</v>
      </c>
      <c r="AI294" s="7">
        <f t="shared" ca="1" si="197"/>
        <v>200</v>
      </c>
    </row>
    <row r="295" spans="1:35" x14ac:dyDescent="0.35">
      <c r="A295" s="4" t="str">
        <f t="shared" si="198"/>
        <v>est</v>
      </c>
      <c r="B295" s="4" t="str">
        <f t="shared" si="198"/>
        <v>marche_fada n'gourma</v>
      </c>
      <c r="C295" s="10" t="str">
        <f t="shared" si="193"/>
        <v>BNA_nov23!</v>
      </c>
      <c r="D295" s="4" t="str">
        <f t="shared" si="130"/>
        <v>marche_fada n'gourmaBNA_nov23!</v>
      </c>
      <c r="E295" s="10">
        <f t="shared" si="199"/>
        <v>45231</v>
      </c>
      <c r="G295" s="7">
        <f t="shared" ca="1" si="195"/>
        <v>1000</v>
      </c>
      <c r="H295" s="7">
        <f t="shared" ca="1" si="195"/>
        <v>2500</v>
      </c>
      <c r="I295" s="7" t="str">
        <f t="shared" ca="1" si="195"/>
        <v>MC</v>
      </c>
      <c r="J295" s="7">
        <f t="shared" ca="1" si="195"/>
        <v>400</v>
      </c>
      <c r="K295" s="7">
        <f t="shared" ca="1" si="195"/>
        <v>300</v>
      </c>
      <c r="L295" s="7">
        <f t="shared" ca="1" si="195"/>
        <v>5000</v>
      </c>
      <c r="M295" s="7">
        <f t="shared" ca="1" si="195"/>
        <v>11000</v>
      </c>
      <c r="N295" s="7">
        <f t="shared" ca="1" si="195"/>
        <v>1500</v>
      </c>
      <c r="O295" s="7">
        <f t="shared" ca="1" si="195"/>
        <v>2000</v>
      </c>
      <c r="P295" s="7" t="str">
        <f t="shared" ca="1" si="195"/>
        <v>MC</v>
      </c>
      <c r="Q295" s="7">
        <f t="shared" ca="1" si="196"/>
        <v>100</v>
      </c>
      <c r="R295" s="7" t="str">
        <f t="shared" ca="1" si="196"/>
        <v>MC</v>
      </c>
      <c r="S295" s="7">
        <f t="shared" ca="1" si="196"/>
        <v>27250</v>
      </c>
      <c r="T295" s="7">
        <f t="shared" ca="1" si="196"/>
        <v>40000</v>
      </c>
      <c r="U295" s="7">
        <f t="shared" ca="1" si="196"/>
        <v>7375</v>
      </c>
      <c r="V295" s="7">
        <f t="shared" ca="1" si="196"/>
        <v>5000</v>
      </c>
      <c r="W295" s="7">
        <f t="shared" ca="1" si="196"/>
        <v>300</v>
      </c>
      <c r="X295" s="7">
        <f t="shared" ca="1" si="196"/>
        <v>150</v>
      </c>
      <c r="Y295" s="7" t="str">
        <f t="shared" ca="1" si="196"/>
        <v>MC</v>
      </c>
      <c r="Z295" s="7">
        <f t="shared" ca="1" si="196"/>
        <v>1500</v>
      </c>
      <c r="AA295" s="7" t="str">
        <f t="shared" ca="1" si="197"/>
        <v>MC</v>
      </c>
      <c r="AB295" s="7">
        <f t="shared" ca="1" si="197"/>
        <v>1500</v>
      </c>
      <c r="AC295" s="7">
        <f t="shared" ca="1" si="197"/>
        <v>3000</v>
      </c>
      <c r="AD295" s="7">
        <f t="shared" ca="1" si="197"/>
        <v>2000</v>
      </c>
      <c r="AE295" s="7">
        <f t="shared" ca="1" si="197"/>
        <v>2000</v>
      </c>
      <c r="AF295" s="7">
        <f t="shared" ca="1" si="197"/>
        <v>1500</v>
      </c>
      <c r="AG295" s="7">
        <f t="shared" ca="1" si="197"/>
        <v>3000</v>
      </c>
      <c r="AH295" s="7">
        <f t="shared" ca="1" si="197"/>
        <v>200</v>
      </c>
      <c r="AI295" s="7">
        <f t="shared" ca="1" si="197"/>
        <v>200</v>
      </c>
    </row>
    <row r="296" spans="1:35" x14ac:dyDescent="0.35">
      <c r="A296" s="4" t="str">
        <f t="shared" si="198"/>
        <v>est</v>
      </c>
      <c r="B296" s="4" t="str">
        <f t="shared" si="198"/>
        <v>marche_fada n'gourma</v>
      </c>
      <c r="C296" s="10" t="str">
        <f t="shared" si="193"/>
        <v>BNA_déc23!</v>
      </c>
      <c r="D296" s="4" t="str">
        <f t="shared" si="130"/>
        <v>marche_fada n'gourmaBNA_déc23!</v>
      </c>
      <c r="E296" s="10">
        <f t="shared" si="199"/>
        <v>45261</v>
      </c>
      <c r="G296" s="7">
        <f t="shared" ca="1" si="195"/>
        <v>1000</v>
      </c>
      <c r="H296" s="7">
        <f t="shared" ca="1" si="195"/>
        <v>2500</v>
      </c>
      <c r="I296" s="7" t="str">
        <f t="shared" ca="1" si="195"/>
        <v>MC</v>
      </c>
      <c r="J296" s="7">
        <f t="shared" ca="1" si="195"/>
        <v>400</v>
      </c>
      <c r="K296" s="7">
        <f t="shared" ca="1" si="195"/>
        <v>300</v>
      </c>
      <c r="L296" s="7">
        <f t="shared" ca="1" si="195"/>
        <v>5000</v>
      </c>
      <c r="M296" s="7">
        <f t="shared" ca="1" si="195"/>
        <v>11000</v>
      </c>
      <c r="N296" s="7">
        <f t="shared" ca="1" si="195"/>
        <v>1500</v>
      </c>
      <c r="O296" s="7">
        <f t="shared" ca="1" si="195"/>
        <v>2000</v>
      </c>
      <c r="P296" s="7" t="str">
        <f t="shared" ca="1" si="195"/>
        <v>MC</v>
      </c>
      <c r="Q296" s="7">
        <f t="shared" ca="1" si="196"/>
        <v>100</v>
      </c>
      <c r="R296" s="7" t="str">
        <f t="shared" ca="1" si="196"/>
        <v>MC</v>
      </c>
      <c r="S296" s="7">
        <f t="shared" ca="1" si="196"/>
        <v>27250</v>
      </c>
      <c r="T296" s="7">
        <f t="shared" ca="1" si="196"/>
        <v>40000</v>
      </c>
      <c r="U296" s="7">
        <f t="shared" ca="1" si="196"/>
        <v>7375</v>
      </c>
      <c r="V296" s="7">
        <f t="shared" ca="1" si="196"/>
        <v>5000</v>
      </c>
      <c r="W296" s="7">
        <f t="shared" ca="1" si="196"/>
        <v>300</v>
      </c>
      <c r="X296" s="7">
        <f t="shared" ca="1" si="196"/>
        <v>150</v>
      </c>
      <c r="Y296" s="7" t="str">
        <f t="shared" ca="1" si="196"/>
        <v>MC</v>
      </c>
      <c r="Z296" s="7">
        <f t="shared" ca="1" si="196"/>
        <v>1500</v>
      </c>
      <c r="AA296" s="7" t="str">
        <f t="shared" ca="1" si="197"/>
        <v>MC</v>
      </c>
      <c r="AB296" s="7">
        <f t="shared" ca="1" si="197"/>
        <v>1500</v>
      </c>
      <c r="AC296" s="7">
        <f t="shared" ca="1" si="197"/>
        <v>3000</v>
      </c>
      <c r="AD296" s="7">
        <f t="shared" ca="1" si="197"/>
        <v>2000</v>
      </c>
      <c r="AE296" s="7">
        <f t="shared" ca="1" si="197"/>
        <v>2000</v>
      </c>
      <c r="AF296" s="7">
        <f t="shared" ca="1" si="197"/>
        <v>1500</v>
      </c>
      <c r="AG296" s="7">
        <f t="shared" ca="1" si="197"/>
        <v>3000</v>
      </c>
      <c r="AH296" s="7">
        <f t="shared" ca="1" si="197"/>
        <v>200</v>
      </c>
      <c r="AI296" s="7">
        <f t="shared" ca="1" si="197"/>
        <v>200</v>
      </c>
    </row>
    <row r="297" spans="1:35" x14ac:dyDescent="0.35">
      <c r="A297" s="4" t="str">
        <f t="shared" ref="A297:B297" si="200">A296</f>
        <v>est</v>
      </c>
      <c r="B297" s="4" t="str">
        <f t="shared" si="200"/>
        <v>marche_fada n'gourma</v>
      </c>
      <c r="C297" s="10" t="str">
        <f t="shared" ref="C297:C308" si="201">C266</f>
        <v>BNA_janv24!</v>
      </c>
      <c r="D297" s="4" t="str">
        <f t="shared" ref="D297:D308" si="202">_xlfn.CONCAT(B297:C297)</f>
        <v>marche_fada n'gourmaBNA_janv24!</v>
      </c>
      <c r="E297" s="10">
        <f t="shared" si="199"/>
        <v>45292</v>
      </c>
      <c r="G297" s="7">
        <f t="shared" ca="1" si="195"/>
        <v>1000</v>
      </c>
      <c r="H297" s="7">
        <f t="shared" ca="1" si="195"/>
        <v>3500</v>
      </c>
      <c r="I297" s="7" t="str">
        <f t="shared" ca="1" si="195"/>
        <v>MC</v>
      </c>
      <c r="J297" s="7">
        <f t="shared" ca="1" si="195"/>
        <v>400</v>
      </c>
      <c r="K297" s="7">
        <f t="shared" ca="1" si="195"/>
        <v>300</v>
      </c>
      <c r="L297" s="7">
        <f t="shared" ca="1" si="195"/>
        <v>5000</v>
      </c>
      <c r="M297" s="7">
        <f t="shared" ca="1" si="195"/>
        <v>11000</v>
      </c>
      <c r="N297" s="7">
        <f t="shared" ca="1" si="195"/>
        <v>1500</v>
      </c>
      <c r="O297" s="7">
        <f t="shared" ca="1" si="195"/>
        <v>2000</v>
      </c>
      <c r="P297" s="7">
        <f t="shared" ca="1" si="195"/>
        <v>9000</v>
      </c>
      <c r="Q297" s="7">
        <f t="shared" ca="1" si="196"/>
        <v>100</v>
      </c>
      <c r="R297" s="7" t="str">
        <f t="shared" ca="1" si="196"/>
        <v>MC</v>
      </c>
      <c r="S297" s="7">
        <f t="shared" ca="1" si="196"/>
        <v>27250</v>
      </c>
      <c r="T297" s="7">
        <f t="shared" ca="1" si="196"/>
        <v>35000</v>
      </c>
      <c r="U297" s="7">
        <f t="shared" ca="1" si="196"/>
        <v>7500</v>
      </c>
      <c r="V297" s="7">
        <f t="shared" ca="1" si="196"/>
        <v>5000</v>
      </c>
      <c r="W297" s="7">
        <f t="shared" ca="1" si="196"/>
        <v>300</v>
      </c>
      <c r="X297" s="7">
        <f t="shared" ca="1" si="196"/>
        <v>150</v>
      </c>
      <c r="Y297" s="7" t="str">
        <f t="shared" ca="1" si="196"/>
        <v>MC</v>
      </c>
      <c r="Z297" s="7">
        <f t="shared" ca="1" si="196"/>
        <v>1500</v>
      </c>
      <c r="AA297" s="7" t="str">
        <f t="shared" ca="1" si="197"/>
        <v>MC</v>
      </c>
      <c r="AB297" s="7">
        <f t="shared" ca="1" si="197"/>
        <v>1500</v>
      </c>
      <c r="AC297" s="7">
        <f t="shared" ca="1" si="197"/>
        <v>3000</v>
      </c>
      <c r="AD297" s="7">
        <f t="shared" ca="1" si="197"/>
        <v>2000</v>
      </c>
      <c r="AE297" s="7">
        <f t="shared" ca="1" si="197"/>
        <v>2000</v>
      </c>
      <c r="AF297" s="7">
        <f t="shared" ca="1" si="197"/>
        <v>1500</v>
      </c>
      <c r="AG297" s="7">
        <f t="shared" ca="1" si="197"/>
        <v>500</v>
      </c>
      <c r="AH297" s="7">
        <f t="shared" ca="1" si="197"/>
        <v>200</v>
      </c>
      <c r="AI297" s="7">
        <f t="shared" ca="1" si="197"/>
        <v>500</v>
      </c>
    </row>
    <row r="298" spans="1:35" x14ac:dyDescent="0.35">
      <c r="A298" s="4" t="str">
        <f t="shared" ref="A298:B298" si="203">A297</f>
        <v>est</v>
      </c>
      <c r="B298" s="4" t="str">
        <f t="shared" si="203"/>
        <v>marche_fada n'gourma</v>
      </c>
      <c r="C298" s="10" t="str">
        <f t="shared" si="201"/>
        <v>BNA_févr24!</v>
      </c>
      <c r="D298" s="4" t="str">
        <f t="shared" si="202"/>
        <v>marche_fada n'gourmaBNA_févr24!</v>
      </c>
      <c r="E298" s="10">
        <f t="shared" si="199"/>
        <v>45323</v>
      </c>
      <c r="G298" s="7">
        <f t="shared" ca="1" si="195"/>
        <v>1000</v>
      </c>
      <c r="H298" s="7">
        <f t="shared" ca="1" si="195"/>
        <v>3500</v>
      </c>
      <c r="I298" s="7" t="str">
        <f t="shared" ca="1" si="195"/>
        <v>MC</v>
      </c>
      <c r="J298" s="7">
        <f t="shared" ca="1" si="195"/>
        <v>400</v>
      </c>
      <c r="K298" s="7">
        <f t="shared" ca="1" si="195"/>
        <v>300</v>
      </c>
      <c r="L298" s="7">
        <f t="shared" ca="1" si="195"/>
        <v>5000</v>
      </c>
      <c r="M298" s="7">
        <f t="shared" ca="1" si="195"/>
        <v>11000</v>
      </c>
      <c r="N298" s="7">
        <f t="shared" ca="1" si="195"/>
        <v>1500</v>
      </c>
      <c r="O298" s="7">
        <f t="shared" ca="1" si="195"/>
        <v>2000</v>
      </c>
      <c r="P298" s="7">
        <f t="shared" ca="1" si="195"/>
        <v>9000</v>
      </c>
      <c r="Q298" s="7">
        <f t="shared" ca="1" si="196"/>
        <v>100</v>
      </c>
      <c r="R298" s="7" t="str">
        <f t="shared" ca="1" si="196"/>
        <v>MC</v>
      </c>
      <c r="S298" s="7">
        <f t="shared" ca="1" si="196"/>
        <v>27250</v>
      </c>
      <c r="T298" s="7">
        <f t="shared" ca="1" si="196"/>
        <v>35000</v>
      </c>
      <c r="U298" s="7">
        <f t="shared" ca="1" si="196"/>
        <v>7500</v>
      </c>
      <c r="V298" s="7">
        <f t="shared" ca="1" si="196"/>
        <v>5000</v>
      </c>
      <c r="W298" s="7">
        <f t="shared" ca="1" si="196"/>
        <v>300</v>
      </c>
      <c r="X298" s="7">
        <f t="shared" ca="1" si="196"/>
        <v>150</v>
      </c>
      <c r="Y298" s="7" t="str">
        <f t="shared" ca="1" si="196"/>
        <v>MC</v>
      </c>
      <c r="Z298" s="7">
        <f t="shared" ca="1" si="196"/>
        <v>1500</v>
      </c>
      <c r="AA298" s="7" t="str">
        <f t="shared" ca="1" si="197"/>
        <v>MC</v>
      </c>
      <c r="AB298" s="7">
        <f t="shared" ca="1" si="197"/>
        <v>1500</v>
      </c>
      <c r="AC298" s="7">
        <f t="shared" ca="1" si="197"/>
        <v>3000</v>
      </c>
      <c r="AD298" s="7">
        <f t="shared" ca="1" si="197"/>
        <v>2000</v>
      </c>
      <c r="AE298" s="7">
        <f t="shared" ca="1" si="197"/>
        <v>2000</v>
      </c>
      <c r="AF298" s="7">
        <f t="shared" ca="1" si="197"/>
        <v>1500</v>
      </c>
      <c r="AG298" s="7">
        <f t="shared" ca="1" si="197"/>
        <v>500</v>
      </c>
      <c r="AH298" s="7">
        <f t="shared" ca="1" si="197"/>
        <v>200</v>
      </c>
      <c r="AI298" s="7">
        <f t="shared" ca="1" si="197"/>
        <v>500</v>
      </c>
    </row>
    <row r="299" spans="1:35" x14ac:dyDescent="0.35">
      <c r="A299" s="4" t="str">
        <f t="shared" ref="A299:B299" si="204">A298</f>
        <v>est</v>
      </c>
      <c r="B299" s="4" t="str">
        <f t="shared" si="204"/>
        <v>marche_fada n'gourma</v>
      </c>
      <c r="C299" s="10" t="str">
        <f t="shared" si="201"/>
        <v>BNA_mars24!</v>
      </c>
      <c r="D299" s="4" t="str">
        <f t="shared" si="202"/>
        <v>marche_fada n'gourmaBNA_mars24!</v>
      </c>
      <c r="E299" s="10">
        <f t="shared" si="199"/>
        <v>45352</v>
      </c>
      <c r="G299" s="7">
        <f t="shared" ref="G299:V308" ca="1" si="205">IFERROR(VLOOKUP($B299,INDIRECT($C299&amp;$A$1),MATCH(G$4,INDIRECT($C299&amp;"$B$7:$BZ$7"),0),FALSE),"")</f>
        <v>1000</v>
      </c>
      <c r="H299" s="7">
        <f t="shared" ca="1" si="205"/>
        <v>2000</v>
      </c>
      <c r="I299" s="7">
        <f t="shared" ca="1" si="205"/>
        <v>2500</v>
      </c>
      <c r="J299" s="7">
        <f t="shared" ca="1" si="205"/>
        <v>300</v>
      </c>
      <c r="K299" s="7">
        <f t="shared" ca="1" si="205"/>
        <v>200</v>
      </c>
      <c r="L299" s="7">
        <f t="shared" ca="1" si="205"/>
        <v>4500</v>
      </c>
      <c r="M299" s="7">
        <f t="shared" ca="1" si="205"/>
        <v>12500</v>
      </c>
      <c r="N299" s="7">
        <f t="shared" ca="1" si="205"/>
        <v>1000</v>
      </c>
      <c r="O299" s="7">
        <f t="shared" ca="1" si="205"/>
        <v>2000</v>
      </c>
      <c r="P299" s="7">
        <f t="shared" ca="1" si="205"/>
        <v>8000</v>
      </c>
      <c r="Q299" s="7">
        <f t="shared" ca="1" si="205"/>
        <v>100</v>
      </c>
      <c r="R299" s="7" t="str">
        <f t="shared" ca="1" si="205"/>
        <v>MC</v>
      </c>
      <c r="S299" s="7">
        <f t="shared" ca="1" si="205"/>
        <v>25000</v>
      </c>
      <c r="T299" s="7">
        <f t="shared" ca="1" si="205"/>
        <v>35000</v>
      </c>
      <c r="U299" s="7">
        <f t="shared" ca="1" si="205"/>
        <v>7500</v>
      </c>
      <c r="V299" s="7">
        <f t="shared" ca="1" si="205"/>
        <v>5000</v>
      </c>
      <c r="W299" s="7">
        <f t="shared" ref="W299:AI308" ca="1" si="206">IFERROR(VLOOKUP($B299,INDIRECT($C299&amp;$A$1),MATCH(W$4,INDIRECT($C299&amp;"$B$7:$BZ$7"),0),FALSE),"")</f>
        <v>1500</v>
      </c>
      <c r="X299" s="7">
        <f t="shared" ca="1" si="206"/>
        <v>100</v>
      </c>
      <c r="Y299" s="7" t="str">
        <f t="shared" ca="1" si="206"/>
        <v>MC</v>
      </c>
      <c r="Z299" s="7">
        <f t="shared" ca="1" si="206"/>
        <v>750</v>
      </c>
      <c r="AA299" s="7" t="str">
        <f t="shared" ca="1" si="206"/>
        <v>MC</v>
      </c>
      <c r="AB299" s="7">
        <f t="shared" ca="1" si="206"/>
        <v>1250</v>
      </c>
      <c r="AC299" s="7">
        <f t="shared" ca="1" si="206"/>
        <v>3500</v>
      </c>
      <c r="AD299" s="7">
        <f t="shared" ca="1" si="206"/>
        <v>2500</v>
      </c>
      <c r="AE299" s="7">
        <f t="shared" ca="1" si="206"/>
        <v>3000</v>
      </c>
      <c r="AF299" s="7">
        <f t="shared" ca="1" si="206"/>
        <v>1000</v>
      </c>
      <c r="AG299" s="7">
        <f t="shared" ca="1" si="206"/>
        <v>3000</v>
      </c>
      <c r="AH299" s="7">
        <f t="shared" ca="1" si="206"/>
        <v>200</v>
      </c>
      <c r="AI299" s="7">
        <f t="shared" ca="1" si="206"/>
        <v>500</v>
      </c>
    </row>
    <row r="300" spans="1:35" x14ac:dyDescent="0.35">
      <c r="A300" s="4" t="str">
        <f t="shared" ref="A300:B300" si="207">A299</f>
        <v>est</v>
      </c>
      <c r="B300" s="4" t="str">
        <f t="shared" si="207"/>
        <v>marche_fada n'gourma</v>
      </c>
      <c r="C300" s="10" t="str">
        <f t="shared" si="201"/>
        <v>BNA_avr24!</v>
      </c>
      <c r="D300" s="4" t="str">
        <f t="shared" si="202"/>
        <v>marche_fada n'gourmaBNA_avr24!</v>
      </c>
      <c r="E300" s="10">
        <f t="shared" si="199"/>
        <v>45383</v>
      </c>
      <c r="G300" s="7" t="str">
        <f t="shared" ca="1" si="205"/>
        <v/>
      </c>
      <c r="H300" s="7" t="str">
        <f t="shared" ca="1" si="205"/>
        <v/>
      </c>
      <c r="I300" s="7" t="str">
        <f t="shared" ca="1" si="205"/>
        <v/>
      </c>
      <c r="J300" s="7" t="str">
        <f t="shared" ca="1" si="205"/>
        <v/>
      </c>
      <c r="K300" s="7" t="str">
        <f t="shared" ca="1" si="205"/>
        <v/>
      </c>
      <c r="L300" s="7" t="str">
        <f t="shared" ca="1" si="205"/>
        <v/>
      </c>
      <c r="M300" s="7" t="str">
        <f t="shared" ca="1" si="205"/>
        <v/>
      </c>
      <c r="N300" s="7" t="str">
        <f t="shared" ca="1" si="205"/>
        <v/>
      </c>
      <c r="O300" s="7" t="str">
        <f t="shared" ca="1" si="205"/>
        <v/>
      </c>
      <c r="P300" s="7" t="str">
        <f t="shared" ca="1" si="205"/>
        <v/>
      </c>
      <c r="Q300" s="7" t="str">
        <f t="shared" ca="1" si="205"/>
        <v/>
      </c>
      <c r="R300" s="7" t="str">
        <f t="shared" ca="1" si="205"/>
        <v/>
      </c>
      <c r="S300" s="7" t="str">
        <f t="shared" ca="1" si="205"/>
        <v/>
      </c>
      <c r="T300" s="7" t="str">
        <f t="shared" ca="1" si="205"/>
        <v/>
      </c>
      <c r="U300" s="7" t="str">
        <f t="shared" ca="1" si="205"/>
        <v/>
      </c>
      <c r="V300" s="7" t="str">
        <f t="shared" ca="1" si="205"/>
        <v/>
      </c>
      <c r="W300" s="7" t="str">
        <f t="shared" ca="1" si="206"/>
        <v/>
      </c>
      <c r="X300" s="7" t="str">
        <f t="shared" ca="1" si="206"/>
        <v/>
      </c>
      <c r="Y300" s="7" t="str">
        <f t="shared" ca="1" si="206"/>
        <v/>
      </c>
      <c r="Z300" s="7" t="str">
        <f t="shared" ca="1" si="206"/>
        <v/>
      </c>
      <c r="AA300" s="7" t="str">
        <f t="shared" ca="1" si="206"/>
        <v/>
      </c>
      <c r="AB300" s="7" t="str">
        <f t="shared" ca="1" si="206"/>
        <v/>
      </c>
      <c r="AC300" s="7" t="str">
        <f t="shared" ca="1" si="206"/>
        <v/>
      </c>
      <c r="AD300" s="7" t="str">
        <f t="shared" ca="1" si="206"/>
        <v/>
      </c>
      <c r="AE300" s="7" t="str">
        <f t="shared" ca="1" si="206"/>
        <v/>
      </c>
      <c r="AF300" s="7" t="str">
        <f t="shared" ca="1" si="206"/>
        <v/>
      </c>
      <c r="AG300" s="7" t="str">
        <f t="shared" ca="1" si="206"/>
        <v/>
      </c>
      <c r="AH300" s="7" t="str">
        <f t="shared" ca="1" si="206"/>
        <v/>
      </c>
      <c r="AI300" s="7" t="str">
        <f t="shared" ca="1" si="206"/>
        <v/>
      </c>
    </row>
    <row r="301" spans="1:35" x14ac:dyDescent="0.35">
      <c r="A301" s="4" t="str">
        <f t="shared" ref="A301:B301" si="208">A300</f>
        <v>est</v>
      </c>
      <c r="B301" s="4" t="str">
        <f t="shared" si="208"/>
        <v>marche_fada n'gourma</v>
      </c>
      <c r="C301" s="10" t="str">
        <f t="shared" si="201"/>
        <v>BNA_mai24!</v>
      </c>
      <c r="D301" s="4" t="str">
        <f t="shared" si="202"/>
        <v>marche_fada n'gourmaBNA_mai24!</v>
      </c>
      <c r="E301" s="10">
        <f t="shared" si="199"/>
        <v>45413</v>
      </c>
      <c r="G301" s="7" t="str">
        <f t="shared" ca="1" si="205"/>
        <v/>
      </c>
      <c r="H301" s="7" t="str">
        <f t="shared" ca="1" si="205"/>
        <v/>
      </c>
      <c r="I301" s="7" t="str">
        <f t="shared" ca="1" si="205"/>
        <v/>
      </c>
      <c r="J301" s="7" t="str">
        <f t="shared" ca="1" si="205"/>
        <v/>
      </c>
      <c r="K301" s="7" t="str">
        <f t="shared" ca="1" si="205"/>
        <v/>
      </c>
      <c r="L301" s="7" t="str">
        <f t="shared" ca="1" si="205"/>
        <v/>
      </c>
      <c r="M301" s="7" t="str">
        <f t="shared" ca="1" si="205"/>
        <v/>
      </c>
      <c r="N301" s="7" t="str">
        <f t="shared" ca="1" si="205"/>
        <v/>
      </c>
      <c r="O301" s="7" t="str">
        <f t="shared" ca="1" si="205"/>
        <v/>
      </c>
      <c r="P301" s="7" t="str">
        <f t="shared" ca="1" si="205"/>
        <v/>
      </c>
      <c r="Q301" s="7" t="str">
        <f t="shared" ca="1" si="205"/>
        <v/>
      </c>
      <c r="R301" s="7" t="str">
        <f t="shared" ca="1" si="205"/>
        <v/>
      </c>
      <c r="S301" s="7" t="str">
        <f t="shared" ca="1" si="205"/>
        <v/>
      </c>
      <c r="T301" s="7" t="str">
        <f t="shared" ca="1" si="205"/>
        <v/>
      </c>
      <c r="U301" s="7" t="str">
        <f t="shared" ca="1" si="205"/>
        <v/>
      </c>
      <c r="V301" s="7" t="str">
        <f t="shared" ca="1" si="205"/>
        <v/>
      </c>
      <c r="W301" s="7" t="str">
        <f t="shared" ca="1" si="206"/>
        <v/>
      </c>
      <c r="X301" s="7" t="str">
        <f t="shared" ca="1" si="206"/>
        <v/>
      </c>
      <c r="Y301" s="7" t="str">
        <f t="shared" ca="1" si="206"/>
        <v/>
      </c>
      <c r="Z301" s="7" t="str">
        <f t="shared" ca="1" si="206"/>
        <v/>
      </c>
      <c r="AA301" s="7" t="str">
        <f t="shared" ca="1" si="206"/>
        <v/>
      </c>
      <c r="AB301" s="7" t="str">
        <f t="shared" ca="1" si="206"/>
        <v/>
      </c>
      <c r="AC301" s="7" t="str">
        <f t="shared" ca="1" si="206"/>
        <v/>
      </c>
      <c r="AD301" s="7" t="str">
        <f t="shared" ca="1" si="206"/>
        <v/>
      </c>
      <c r="AE301" s="7" t="str">
        <f t="shared" ca="1" si="206"/>
        <v/>
      </c>
      <c r="AF301" s="7" t="str">
        <f t="shared" ca="1" si="206"/>
        <v/>
      </c>
      <c r="AG301" s="7" t="str">
        <f t="shared" ca="1" si="206"/>
        <v/>
      </c>
      <c r="AH301" s="7" t="str">
        <f t="shared" ca="1" si="206"/>
        <v/>
      </c>
      <c r="AI301" s="7" t="str">
        <f t="shared" ca="1" si="206"/>
        <v/>
      </c>
    </row>
    <row r="302" spans="1:35" x14ac:dyDescent="0.35">
      <c r="A302" s="4" t="str">
        <f t="shared" ref="A302:B302" si="209">A301</f>
        <v>est</v>
      </c>
      <c r="B302" s="4" t="str">
        <f t="shared" si="209"/>
        <v>marche_fada n'gourma</v>
      </c>
      <c r="C302" s="10" t="str">
        <f t="shared" si="201"/>
        <v>BNA_juin24!</v>
      </c>
      <c r="D302" s="4" t="str">
        <f t="shared" si="202"/>
        <v>marche_fada n'gourmaBNA_juin24!</v>
      </c>
      <c r="E302" s="10">
        <f t="shared" si="199"/>
        <v>45444</v>
      </c>
      <c r="G302" s="7" t="str">
        <f t="shared" ca="1" si="205"/>
        <v/>
      </c>
      <c r="H302" s="7" t="str">
        <f t="shared" ca="1" si="205"/>
        <v/>
      </c>
      <c r="I302" s="7" t="str">
        <f t="shared" ca="1" si="205"/>
        <v/>
      </c>
      <c r="J302" s="7" t="str">
        <f t="shared" ca="1" si="205"/>
        <v/>
      </c>
      <c r="K302" s="7" t="str">
        <f t="shared" ca="1" si="205"/>
        <v/>
      </c>
      <c r="L302" s="7" t="str">
        <f t="shared" ca="1" si="205"/>
        <v/>
      </c>
      <c r="M302" s="7" t="str">
        <f t="shared" ca="1" si="205"/>
        <v/>
      </c>
      <c r="N302" s="7" t="str">
        <f t="shared" ca="1" si="205"/>
        <v/>
      </c>
      <c r="O302" s="7" t="str">
        <f t="shared" ca="1" si="205"/>
        <v/>
      </c>
      <c r="P302" s="7" t="str">
        <f t="shared" ca="1" si="205"/>
        <v/>
      </c>
      <c r="Q302" s="7" t="str">
        <f t="shared" ca="1" si="205"/>
        <v/>
      </c>
      <c r="R302" s="7" t="str">
        <f t="shared" ca="1" si="205"/>
        <v/>
      </c>
      <c r="S302" s="7" t="str">
        <f t="shared" ca="1" si="205"/>
        <v/>
      </c>
      <c r="T302" s="7" t="str">
        <f t="shared" ca="1" si="205"/>
        <v/>
      </c>
      <c r="U302" s="7" t="str">
        <f t="shared" ca="1" si="205"/>
        <v/>
      </c>
      <c r="V302" s="7" t="str">
        <f t="shared" ca="1" si="205"/>
        <v/>
      </c>
      <c r="W302" s="7" t="str">
        <f t="shared" ca="1" si="206"/>
        <v/>
      </c>
      <c r="X302" s="7" t="str">
        <f t="shared" ca="1" si="206"/>
        <v/>
      </c>
      <c r="Y302" s="7" t="str">
        <f t="shared" ca="1" si="206"/>
        <v/>
      </c>
      <c r="Z302" s="7" t="str">
        <f t="shared" ca="1" si="206"/>
        <v/>
      </c>
      <c r="AA302" s="7" t="str">
        <f t="shared" ca="1" si="206"/>
        <v/>
      </c>
      <c r="AB302" s="7" t="str">
        <f t="shared" ca="1" si="206"/>
        <v/>
      </c>
      <c r="AC302" s="7" t="str">
        <f t="shared" ca="1" si="206"/>
        <v/>
      </c>
      <c r="AD302" s="7" t="str">
        <f t="shared" ca="1" si="206"/>
        <v/>
      </c>
      <c r="AE302" s="7" t="str">
        <f t="shared" ca="1" si="206"/>
        <v/>
      </c>
      <c r="AF302" s="7" t="str">
        <f t="shared" ca="1" si="206"/>
        <v/>
      </c>
      <c r="AG302" s="7" t="str">
        <f t="shared" ca="1" si="206"/>
        <v/>
      </c>
      <c r="AH302" s="7" t="str">
        <f t="shared" ca="1" si="206"/>
        <v/>
      </c>
      <c r="AI302" s="7" t="str">
        <f t="shared" ca="1" si="206"/>
        <v/>
      </c>
    </row>
    <row r="303" spans="1:35" x14ac:dyDescent="0.35">
      <c r="A303" s="4" t="str">
        <f t="shared" ref="A303:B303" si="210">A302</f>
        <v>est</v>
      </c>
      <c r="B303" s="4" t="str">
        <f t="shared" si="210"/>
        <v>marche_fada n'gourma</v>
      </c>
      <c r="C303" s="10" t="str">
        <f t="shared" si="201"/>
        <v>BNA_juil24!</v>
      </c>
      <c r="D303" s="4" t="str">
        <f t="shared" si="202"/>
        <v>marche_fada n'gourmaBNA_juil24!</v>
      </c>
      <c r="E303" s="10">
        <f t="shared" si="199"/>
        <v>45474</v>
      </c>
      <c r="G303" s="7" t="str">
        <f t="shared" ca="1" si="205"/>
        <v/>
      </c>
      <c r="H303" s="7" t="str">
        <f t="shared" ca="1" si="205"/>
        <v/>
      </c>
      <c r="I303" s="7" t="str">
        <f t="shared" ca="1" si="205"/>
        <v/>
      </c>
      <c r="J303" s="7" t="str">
        <f t="shared" ca="1" si="205"/>
        <v/>
      </c>
      <c r="K303" s="7" t="str">
        <f t="shared" ca="1" si="205"/>
        <v/>
      </c>
      <c r="L303" s="7" t="str">
        <f t="shared" ca="1" si="205"/>
        <v/>
      </c>
      <c r="M303" s="7" t="str">
        <f t="shared" ca="1" si="205"/>
        <v/>
      </c>
      <c r="N303" s="7" t="str">
        <f t="shared" ca="1" si="205"/>
        <v/>
      </c>
      <c r="O303" s="7" t="str">
        <f t="shared" ca="1" si="205"/>
        <v/>
      </c>
      <c r="P303" s="7" t="str">
        <f t="shared" ca="1" si="205"/>
        <v/>
      </c>
      <c r="Q303" s="7" t="str">
        <f t="shared" ca="1" si="205"/>
        <v/>
      </c>
      <c r="R303" s="7" t="str">
        <f t="shared" ca="1" si="205"/>
        <v/>
      </c>
      <c r="S303" s="7" t="str">
        <f t="shared" ca="1" si="205"/>
        <v/>
      </c>
      <c r="T303" s="7" t="str">
        <f t="shared" ca="1" si="205"/>
        <v/>
      </c>
      <c r="U303" s="7" t="str">
        <f t="shared" ca="1" si="205"/>
        <v/>
      </c>
      <c r="V303" s="7" t="str">
        <f t="shared" ca="1" si="205"/>
        <v/>
      </c>
      <c r="W303" s="7" t="str">
        <f t="shared" ca="1" si="206"/>
        <v/>
      </c>
      <c r="X303" s="7" t="str">
        <f t="shared" ca="1" si="206"/>
        <v/>
      </c>
      <c r="Y303" s="7" t="str">
        <f t="shared" ca="1" si="206"/>
        <v/>
      </c>
      <c r="Z303" s="7" t="str">
        <f t="shared" ca="1" si="206"/>
        <v/>
      </c>
      <c r="AA303" s="7" t="str">
        <f t="shared" ca="1" si="206"/>
        <v/>
      </c>
      <c r="AB303" s="7" t="str">
        <f t="shared" ca="1" si="206"/>
        <v/>
      </c>
      <c r="AC303" s="7" t="str">
        <f t="shared" ca="1" si="206"/>
        <v/>
      </c>
      <c r="AD303" s="7" t="str">
        <f t="shared" ca="1" si="206"/>
        <v/>
      </c>
      <c r="AE303" s="7" t="str">
        <f t="shared" ca="1" si="206"/>
        <v/>
      </c>
      <c r="AF303" s="7" t="str">
        <f t="shared" ca="1" si="206"/>
        <v/>
      </c>
      <c r="AG303" s="7" t="str">
        <f t="shared" ca="1" si="206"/>
        <v/>
      </c>
      <c r="AH303" s="7" t="str">
        <f t="shared" ca="1" si="206"/>
        <v/>
      </c>
      <c r="AI303" s="7" t="str">
        <f t="shared" ca="1" si="206"/>
        <v/>
      </c>
    </row>
    <row r="304" spans="1:35" x14ac:dyDescent="0.35">
      <c r="A304" s="4" t="str">
        <f t="shared" ref="A304:B304" si="211">A303</f>
        <v>est</v>
      </c>
      <c r="B304" s="4" t="str">
        <f t="shared" si="211"/>
        <v>marche_fada n'gourma</v>
      </c>
      <c r="C304" s="10" t="str">
        <f t="shared" si="201"/>
        <v>BNA_aout24!</v>
      </c>
      <c r="D304" s="4" t="str">
        <f t="shared" si="202"/>
        <v>marche_fada n'gourmaBNA_aout24!</v>
      </c>
      <c r="E304" s="10">
        <f t="shared" si="199"/>
        <v>45505</v>
      </c>
      <c r="G304" s="7" t="str">
        <f t="shared" ca="1" si="205"/>
        <v/>
      </c>
      <c r="H304" s="7" t="str">
        <f t="shared" ca="1" si="205"/>
        <v/>
      </c>
      <c r="I304" s="7" t="str">
        <f t="shared" ca="1" si="205"/>
        <v/>
      </c>
      <c r="J304" s="7" t="str">
        <f t="shared" ca="1" si="205"/>
        <v/>
      </c>
      <c r="K304" s="7" t="str">
        <f t="shared" ca="1" si="205"/>
        <v/>
      </c>
      <c r="L304" s="7" t="str">
        <f t="shared" ca="1" si="205"/>
        <v/>
      </c>
      <c r="M304" s="7" t="str">
        <f t="shared" ca="1" si="205"/>
        <v/>
      </c>
      <c r="N304" s="7" t="str">
        <f t="shared" ca="1" si="205"/>
        <v/>
      </c>
      <c r="O304" s="7" t="str">
        <f t="shared" ca="1" si="205"/>
        <v/>
      </c>
      <c r="P304" s="7" t="str">
        <f t="shared" ca="1" si="205"/>
        <v/>
      </c>
      <c r="Q304" s="7" t="str">
        <f t="shared" ca="1" si="205"/>
        <v/>
      </c>
      <c r="R304" s="7" t="str">
        <f t="shared" ca="1" si="205"/>
        <v/>
      </c>
      <c r="S304" s="7" t="str">
        <f t="shared" ca="1" si="205"/>
        <v/>
      </c>
      <c r="T304" s="7" t="str">
        <f t="shared" ca="1" si="205"/>
        <v/>
      </c>
      <c r="U304" s="7" t="str">
        <f t="shared" ca="1" si="205"/>
        <v/>
      </c>
      <c r="V304" s="7" t="str">
        <f t="shared" ca="1" si="205"/>
        <v/>
      </c>
      <c r="W304" s="7" t="str">
        <f t="shared" ca="1" si="206"/>
        <v/>
      </c>
      <c r="X304" s="7" t="str">
        <f t="shared" ca="1" si="206"/>
        <v/>
      </c>
      <c r="Y304" s="7" t="str">
        <f t="shared" ca="1" si="206"/>
        <v/>
      </c>
      <c r="Z304" s="7" t="str">
        <f t="shared" ca="1" si="206"/>
        <v/>
      </c>
      <c r="AA304" s="7" t="str">
        <f t="shared" ca="1" si="206"/>
        <v/>
      </c>
      <c r="AB304" s="7" t="str">
        <f t="shared" ca="1" si="206"/>
        <v/>
      </c>
      <c r="AC304" s="7" t="str">
        <f t="shared" ca="1" si="206"/>
        <v/>
      </c>
      <c r="AD304" s="7" t="str">
        <f t="shared" ca="1" si="206"/>
        <v/>
      </c>
      <c r="AE304" s="7" t="str">
        <f t="shared" ca="1" si="206"/>
        <v/>
      </c>
      <c r="AF304" s="7" t="str">
        <f t="shared" ca="1" si="206"/>
        <v/>
      </c>
      <c r="AG304" s="7" t="str">
        <f t="shared" ca="1" si="206"/>
        <v/>
      </c>
      <c r="AH304" s="7" t="str">
        <f t="shared" ca="1" si="206"/>
        <v/>
      </c>
      <c r="AI304" s="7" t="str">
        <f t="shared" ca="1" si="206"/>
        <v/>
      </c>
    </row>
    <row r="305" spans="1:35" x14ac:dyDescent="0.35">
      <c r="A305" s="4" t="str">
        <f t="shared" ref="A305:B305" si="212">A304</f>
        <v>est</v>
      </c>
      <c r="B305" s="4" t="str">
        <f t="shared" si="212"/>
        <v>marche_fada n'gourma</v>
      </c>
      <c r="C305" s="10" t="str">
        <f t="shared" si="201"/>
        <v>BNA_sept24!</v>
      </c>
      <c r="D305" s="4" t="str">
        <f t="shared" si="202"/>
        <v>marche_fada n'gourmaBNA_sept24!</v>
      </c>
      <c r="E305" s="10">
        <f t="shared" si="199"/>
        <v>45536</v>
      </c>
      <c r="G305" s="7" t="str">
        <f t="shared" ca="1" si="205"/>
        <v/>
      </c>
      <c r="H305" s="7" t="str">
        <f t="shared" ca="1" si="205"/>
        <v/>
      </c>
      <c r="I305" s="7" t="str">
        <f t="shared" ca="1" si="205"/>
        <v/>
      </c>
      <c r="J305" s="7" t="str">
        <f t="shared" ca="1" si="205"/>
        <v/>
      </c>
      <c r="K305" s="7" t="str">
        <f t="shared" ca="1" si="205"/>
        <v/>
      </c>
      <c r="L305" s="7" t="str">
        <f t="shared" ca="1" si="205"/>
        <v/>
      </c>
      <c r="M305" s="7" t="str">
        <f t="shared" ca="1" si="205"/>
        <v/>
      </c>
      <c r="N305" s="7" t="str">
        <f t="shared" ca="1" si="205"/>
        <v/>
      </c>
      <c r="O305" s="7" t="str">
        <f t="shared" ca="1" si="205"/>
        <v/>
      </c>
      <c r="P305" s="7" t="str">
        <f t="shared" ca="1" si="205"/>
        <v/>
      </c>
      <c r="Q305" s="7" t="str">
        <f t="shared" ca="1" si="205"/>
        <v/>
      </c>
      <c r="R305" s="7" t="str">
        <f t="shared" ca="1" si="205"/>
        <v/>
      </c>
      <c r="S305" s="7" t="str">
        <f t="shared" ca="1" si="205"/>
        <v/>
      </c>
      <c r="T305" s="7" t="str">
        <f t="shared" ca="1" si="205"/>
        <v/>
      </c>
      <c r="U305" s="7" t="str">
        <f t="shared" ca="1" si="205"/>
        <v/>
      </c>
      <c r="V305" s="7" t="str">
        <f t="shared" ca="1" si="205"/>
        <v/>
      </c>
      <c r="W305" s="7" t="str">
        <f t="shared" ca="1" si="206"/>
        <v/>
      </c>
      <c r="X305" s="7" t="str">
        <f t="shared" ca="1" si="206"/>
        <v/>
      </c>
      <c r="Y305" s="7" t="str">
        <f t="shared" ca="1" si="206"/>
        <v/>
      </c>
      <c r="Z305" s="7" t="str">
        <f t="shared" ca="1" si="206"/>
        <v/>
      </c>
      <c r="AA305" s="7" t="str">
        <f t="shared" ca="1" si="206"/>
        <v/>
      </c>
      <c r="AB305" s="7" t="str">
        <f t="shared" ca="1" si="206"/>
        <v/>
      </c>
      <c r="AC305" s="7" t="str">
        <f t="shared" ca="1" si="206"/>
        <v/>
      </c>
      <c r="AD305" s="7" t="str">
        <f t="shared" ca="1" si="206"/>
        <v/>
      </c>
      <c r="AE305" s="7" t="str">
        <f t="shared" ca="1" si="206"/>
        <v/>
      </c>
      <c r="AF305" s="7" t="str">
        <f t="shared" ca="1" si="206"/>
        <v/>
      </c>
      <c r="AG305" s="7" t="str">
        <f t="shared" ca="1" si="206"/>
        <v/>
      </c>
      <c r="AH305" s="7" t="str">
        <f t="shared" ca="1" si="206"/>
        <v/>
      </c>
      <c r="AI305" s="7" t="str">
        <f t="shared" ca="1" si="206"/>
        <v/>
      </c>
    </row>
    <row r="306" spans="1:35" x14ac:dyDescent="0.35">
      <c r="A306" s="4" t="str">
        <f t="shared" ref="A306:B306" si="213">A305</f>
        <v>est</v>
      </c>
      <c r="B306" s="4" t="str">
        <f t="shared" si="213"/>
        <v>marche_fada n'gourma</v>
      </c>
      <c r="C306" s="10" t="str">
        <f t="shared" si="201"/>
        <v>BNA_oct24!</v>
      </c>
      <c r="D306" s="4" t="str">
        <f t="shared" si="202"/>
        <v>marche_fada n'gourmaBNA_oct24!</v>
      </c>
      <c r="E306" s="10">
        <f t="shared" si="199"/>
        <v>45566</v>
      </c>
      <c r="G306" s="7" t="str">
        <f t="shared" ca="1" si="205"/>
        <v/>
      </c>
      <c r="H306" s="7" t="str">
        <f t="shared" ca="1" si="205"/>
        <v/>
      </c>
      <c r="I306" s="7" t="str">
        <f t="shared" ca="1" si="205"/>
        <v/>
      </c>
      <c r="J306" s="7" t="str">
        <f t="shared" ca="1" si="205"/>
        <v/>
      </c>
      <c r="K306" s="7" t="str">
        <f t="shared" ca="1" si="205"/>
        <v/>
      </c>
      <c r="L306" s="7" t="str">
        <f t="shared" ca="1" si="205"/>
        <v/>
      </c>
      <c r="M306" s="7" t="str">
        <f t="shared" ca="1" si="205"/>
        <v/>
      </c>
      <c r="N306" s="7" t="str">
        <f t="shared" ca="1" si="205"/>
        <v/>
      </c>
      <c r="O306" s="7" t="str">
        <f t="shared" ca="1" si="205"/>
        <v/>
      </c>
      <c r="P306" s="7" t="str">
        <f t="shared" ca="1" si="205"/>
        <v/>
      </c>
      <c r="Q306" s="7" t="str">
        <f t="shared" ca="1" si="205"/>
        <v/>
      </c>
      <c r="R306" s="7" t="str">
        <f t="shared" ca="1" si="205"/>
        <v/>
      </c>
      <c r="S306" s="7" t="str">
        <f t="shared" ca="1" si="205"/>
        <v/>
      </c>
      <c r="T306" s="7" t="str">
        <f t="shared" ca="1" si="205"/>
        <v/>
      </c>
      <c r="U306" s="7" t="str">
        <f t="shared" ca="1" si="205"/>
        <v/>
      </c>
      <c r="V306" s="7" t="str">
        <f t="shared" ca="1" si="205"/>
        <v/>
      </c>
      <c r="W306" s="7" t="str">
        <f t="shared" ca="1" si="206"/>
        <v/>
      </c>
      <c r="X306" s="7" t="str">
        <f t="shared" ca="1" si="206"/>
        <v/>
      </c>
      <c r="Y306" s="7" t="str">
        <f t="shared" ca="1" si="206"/>
        <v/>
      </c>
      <c r="Z306" s="7" t="str">
        <f t="shared" ca="1" si="206"/>
        <v/>
      </c>
      <c r="AA306" s="7" t="str">
        <f t="shared" ca="1" si="206"/>
        <v/>
      </c>
      <c r="AB306" s="7" t="str">
        <f t="shared" ca="1" si="206"/>
        <v/>
      </c>
      <c r="AC306" s="7" t="str">
        <f t="shared" ca="1" si="206"/>
        <v/>
      </c>
      <c r="AD306" s="7" t="str">
        <f t="shared" ca="1" si="206"/>
        <v/>
      </c>
      <c r="AE306" s="7" t="str">
        <f t="shared" ca="1" si="206"/>
        <v/>
      </c>
      <c r="AF306" s="7" t="str">
        <f t="shared" ca="1" si="206"/>
        <v/>
      </c>
      <c r="AG306" s="7" t="str">
        <f t="shared" ca="1" si="206"/>
        <v/>
      </c>
      <c r="AH306" s="7" t="str">
        <f t="shared" ca="1" si="206"/>
        <v/>
      </c>
      <c r="AI306" s="7" t="str">
        <f t="shared" ca="1" si="206"/>
        <v/>
      </c>
    </row>
    <row r="307" spans="1:35" x14ac:dyDescent="0.35">
      <c r="A307" s="4" t="str">
        <f t="shared" ref="A307:B307" si="214">A306</f>
        <v>est</v>
      </c>
      <c r="B307" s="4" t="str">
        <f t="shared" si="214"/>
        <v>marche_fada n'gourma</v>
      </c>
      <c r="C307" s="10" t="str">
        <f t="shared" si="201"/>
        <v>BNA_nov24!</v>
      </c>
      <c r="D307" s="4" t="str">
        <f t="shared" si="202"/>
        <v>marche_fada n'gourmaBNA_nov24!</v>
      </c>
      <c r="E307" s="10">
        <f t="shared" si="199"/>
        <v>45597</v>
      </c>
      <c r="G307" s="7" t="str">
        <f t="shared" ca="1" si="205"/>
        <v/>
      </c>
      <c r="H307" s="7" t="str">
        <f t="shared" ca="1" si="205"/>
        <v/>
      </c>
      <c r="I307" s="7" t="str">
        <f t="shared" ca="1" si="205"/>
        <v/>
      </c>
      <c r="J307" s="7" t="str">
        <f t="shared" ca="1" si="205"/>
        <v/>
      </c>
      <c r="K307" s="7" t="str">
        <f t="shared" ca="1" si="205"/>
        <v/>
      </c>
      <c r="L307" s="7" t="str">
        <f t="shared" ca="1" si="205"/>
        <v/>
      </c>
      <c r="M307" s="7" t="str">
        <f t="shared" ca="1" si="205"/>
        <v/>
      </c>
      <c r="N307" s="7" t="str">
        <f t="shared" ca="1" si="205"/>
        <v/>
      </c>
      <c r="O307" s="7" t="str">
        <f t="shared" ca="1" si="205"/>
        <v/>
      </c>
      <c r="P307" s="7" t="str">
        <f t="shared" ca="1" si="205"/>
        <v/>
      </c>
      <c r="Q307" s="7" t="str">
        <f t="shared" ca="1" si="205"/>
        <v/>
      </c>
      <c r="R307" s="7" t="str">
        <f t="shared" ca="1" si="205"/>
        <v/>
      </c>
      <c r="S307" s="7" t="str">
        <f t="shared" ca="1" si="205"/>
        <v/>
      </c>
      <c r="T307" s="7" t="str">
        <f t="shared" ca="1" si="205"/>
        <v/>
      </c>
      <c r="U307" s="7" t="str">
        <f t="shared" ca="1" si="205"/>
        <v/>
      </c>
      <c r="V307" s="7" t="str">
        <f t="shared" ca="1" si="205"/>
        <v/>
      </c>
      <c r="W307" s="7" t="str">
        <f t="shared" ca="1" si="206"/>
        <v/>
      </c>
      <c r="X307" s="7" t="str">
        <f t="shared" ca="1" si="206"/>
        <v/>
      </c>
      <c r="Y307" s="7" t="str">
        <f t="shared" ca="1" si="206"/>
        <v/>
      </c>
      <c r="Z307" s="7" t="str">
        <f t="shared" ca="1" si="206"/>
        <v/>
      </c>
      <c r="AA307" s="7" t="str">
        <f t="shared" ca="1" si="206"/>
        <v/>
      </c>
      <c r="AB307" s="7" t="str">
        <f t="shared" ca="1" si="206"/>
        <v/>
      </c>
      <c r="AC307" s="7" t="str">
        <f t="shared" ca="1" si="206"/>
        <v/>
      </c>
      <c r="AD307" s="7" t="str">
        <f t="shared" ca="1" si="206"/>
        <v/>
      </c>
      <c r="AE307" s="7" t="str">
        <f t="shared" ca="1" si="206"/>
        <v/>
      </c>
      <c r="AF307" s="7" t="str">
        <f t="shared" ca="1" si="206"/>
        <v/>
      </c>
      <c r="AG307" s="7" t="str">
        <f t="shared" ca="1" si="206"/>
        <v/>
      </c>
      <c r="AH307" s="7" t="str">
        <f t="shared" ca="1" si="206"/>
        <v/>
      </c>
      <c r="AI307" s="7" t="str">
        <f t="shared" ca="1" si="206"/>
        <v/>
      </c>
    </row>
    <row r="308" spans="1:35" x14ac:dyDescent="0.35">
      <c r="A308" s="4" t="str">
        <f t="shared" ref="A308:B308" si="215">A307</f>
        <v>est</v>
      </c>
      <c r="B308" s="4" t="str">
        <f t="shared" si="215"/>
        <v>marche_fada n'gourma</v>
      </c>
      <c r="C308" s="10" t="str">
        <f t="shared" si="201"/>
        <v>BNA_déc24!</v>
      </c>
      <c r="D308" s="4" t="str">
        <f t="shared" si="202"/>
        <v>marche_fada n'gourmaBNA_déc24!</v>
      </c>
      <c r="E308" s="10">
        <f t="shared" si="199"/>
        <v>45627</v>
      </c>
      <c r="G308" s="7" t="str">
        <f t="shared" ca="1" si="205"/>
        <v/>
      </c>
      <c r="H308" s="7" t="str">
        <f t="shared" ca="1" si="205"/>
        <v/>
      </c>
      <c r="I308" s="7" t="str">
        <f t="shared" ca="1" si="205"/>
        <v/>
      </c>
      <c r="J308" s="7" t="str">
        <f t="shared" ca="1" si="205"/>
        <v/>
      </c>
      <c r="K308" s="7" t="str">
        <f t="shared" ca="1" si="205"/>
        <v/>
      </c>
      <c r="L308" s="7" t="str">
        <f t="shared" ca="1" si="205"/>
        <v/>
      </c>
      <c r="M308" s="7" t="str">
        <f t="shared" ca="1" si="205"/>
        <v/>
      </c>
      <c r="N308" s="7" t="str">
        <f t="shared" ca="1" si="205"/>
        <v/>
      </c>
      <c r="O308" s="7" t="str">
        <f t="shared" ca="1" si="205"/>
        <v/>
      </c>
      <c r="P308" s="7" t="str">
        <f t="shared" ca="1" si="205"/>
        <v/>
      </c>
      <c r="Q308" s="7" t="str">
        <f t="shared" ca="1" si="205"/>
        <v/>
      </c>
      <c r="R308" s="7" t="str">
        <f t="shared" ca="1" si="205"/>
        <v/>
      </c>
      <c r="S308" s="7" t="str">
        <f t="shared" ca="1" si="205"/>
        <v/>
      </c>
      <c r="T308" s="7" t="str">
        <f t="shared" ca="1" si="205"/>
        <v/>
      </c>
      <c r="U308" s="7" t="str">
        <f t="shared" ca="1" si="205"/>
        <v/>
      </c>
      <c r="V308" s="7" t="str">
        <f t="shared" ca="1" si="205"/>
        <v/>
      </c>
      <c r="W308" s="7" t="str">
        <f t="shared" ca="1" si="206"/>
        <v/>
      </c>
      <c r="X308" s="7" t="str">
        <f t="shared" ca="1" si="206"/>
        <v/>
      </c>
      <c r="Y308" s="7" t="str">
        <f t="shared" ca="1" si="206"/>
        <v/>
      </c>
      <c r="Z308" s="7" t="str">
        <f t="shared" ca="1" si="206"/>
        <v/>
      </c>
      <c r="AA308" s="7" t="str">
        <f t="shared" ca="1" si="206"/>
        <v/>
      </c>
      <c r="AB308" s="7" t="str">
        <f t="shared" ca="1" si="206"/>
        <v/>
      </c>
      <c r="AC308" s="7" t="str">
        <f t="shared" ca="1" si="206"/>
        <v/>
      </c>
      <c r="AD308" s="7" t="str">
        <f t="shared" ca="1" si="206"/>
        <v/>
      </c>
      <c r="AE308" s="7" t="str">
        <f t="shared" ca="1" si="206"/>
        <v/>
      </c>
      <c r="AF308" s="7" t="str">
        <f t="shared" ca="1" si="206"/>
        <v/>
      </c>
      <c r="AG308" s="7" t="str">
        <f t="shared" ca="1" si="206"/>
        <v/>
      </c>
      <c r="AH308" s="7" t="str">
        <f t="shared" ca="1" si="206"/>
        <v/>
      </c>
      <c r="AI308" s="7" t="str">
        <f t="shared" ca="1" si="206"/>
        <v/>
      </c>
    </row>
    <row r="309" spans="1:35" x14ac:dyDescent="0.35">
      <c r="C309" s="10"/>
      <c r="E309" s="10"/>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x14ac:dyDescent="0.35">
      <c r="C310" s="10"/>
      <c r="E310" s="10"/>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x14ac:dyDescent="0.35">
      <c r="C311" s="10"/>
      <c r="E311" s="10"/>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x14ac:dyDescent="0.35">
      <c r="C312" s="10"/>
      <c r="D312" s="4" t="str">
        <f t="shared" si="130"/>
        <v/>
      </c>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x14ac:dyDescent="0.35">
      <c r="D313" s="4" t="str">
        <f t="shared" si="130"/>
        <v/>
      </c>
      <c r="E313" s="4" t="s">
        <v>89</v>
      </c>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x14ac:dyDescent="0.35">
      <c r="A314" s="4" t="s">
        <v>81</v>
      </c>
      <c r="B314" s="4" t="s">
        <v>90</v>
      </c>
      <c r="C314" s="10" t="str">
        <f t="shared" ref="C314:C327" si="216">C283</f>
        <v>BNA_nov22!</v>
      </c>
      <c r="D314" s="4" t="str">
        <f t="shared" si="130"/>
        <v>marche_gayeriBNA_nov22!</v>
      </c>
      <c r="E314" s="10">
        <f t="shared" ref="E314:E321" si="217">E283</f>
        <v>44866</v>
      </c>
      <c r="G314" s="7" t="str">
        <f t="shared" ref="G314:P329" ca="1" si="218">IFERROR(VLOOKUP($B314,INDIRECT($C314&amp;$A$1),MATCH(G$4,INDIRECT($C314&amp;"$B$7:$BZ$7"),0),FALSE),"")</f>
        <v>-</v>
      </c>
      <c r="H314" s="7" t="str">
        <f t="shared" ca="1" si="218"/>
        <v>-</v>
      </c>
      <c r="I314" s="7" t="str">
        <f t="shared" ca="1" si="218"/>
        <v>-</v>
      </c>
      <c r="J314" s="7" t="str">
        <f t="shared" ca="1" si="218"/>
        <v>-</v>
      </c>
      <c r="K314" s="7" t="str">
        <f t="shared" ca="1" si="218"/>
        <v>-</v>
      </c>
      <c r="L314" s="7" t="str">
        <f t="shared" ca="1" si="218"/>
        <v>-</v>
      </c>
      <c r="M314" s="7" t="str">
        <f t="shared" ca="1" si="218"/>
        <v>-</v>
      </c>
      <c r="N314" s="7" t="str">
        <f t="shared" ca="1" si="218"/>
        <v>-</v>
      </c>
      <c r="O314" s="7" t="str">
        <f t="shared" ca="1" si="218"/>
        <v>-</v>
      </c>
      <c r="P314" s="7" t="str">
        <f t="shared" ca="1" si="218"/>
        <v>-</v>
      </c>
      <c r="Q314" s="7" t="str">
        <f t="shared" ref="Q314:Z329" ca="1" si="219">IFERROR(VLOOKUP($B314,INDIRECT($C314&amp;$A$1),MATCH(Q$4,INDIRECT($C314&amp;"$B$7:$BZ$7"),0),FALSE),"")</f>
        <v>-</v>
      </c>
      <c r="R314" s="7" t="str">
        <f t="shared" ca="1" si="219"/>
        <v>-</v>
      </c>
      <c r="S314" s="7" t="str">
        <f t="shared" ca="1" si="219"/>
        <v>-</v>
      </c>
      <c r="T314" s="7" t="str">
        <f t="shared" ca="1" si="219"/>
        <v>-</v>
      </c>
      <c r="U314" s="7" t="str">
        <f t="shared" ca="1" si="219"/>
        <v>-</v>
      </c>
      <c r="V314" s="7" t="str">
        <f t="shared" ca="1" si="219"/>
        <v>-</v>
      </c>
      <c r="W314" s="7" t="str">
        <f t="shared" ca="1" si="219"/>
        <v>-</v>
      </c>
      <c r="X314" s="7" t="str">
        <f t="shared" ca="1" si="219"/>
        <v>-</v>
      </c>
      <c r="Y314" s="7" t="str">
        <f t="shared" ca="1" si="219"/>
        <v>-</v>
      </c>
      <c r="Z314" s="7" t="str">
        <f t="shared" ca="1" si="219"/>
        <v>-</v>
      </c>
      <c r="AA314" s="7" t="str">
        <f t="shared" ref="AA314:AI329" ca="1" si="220">IFERROR(VLOOKUP($B314,INDIRECT($C314&amp;$A$1),MATCH(AA$4,INDIRECT($C314&amp;"$B$7:$BZ$7"),0),FALSE),"")</f>
        <v>-</v>
      </c>
      <c r="AB314" s="7" t="str">
        <f t="shared" ca="1" si="220"/>
        <v>-</v>
      </c>
      <c r="AC314" s="7" t="str">
        <f t="shared" ca="1" si="220"/>
        <v>-</v>
      </c>
      <c r="AD314" s="7" t="str">
        <f t="shared" ca="1" si="220"/>
        <v>-</v>
      </c>
      <c r="AE314" s="7" t="str">
        <f t="shared" ca="1" si="220"/>
        <v>-</v>
      </c>
      <c r="AF314" s="7" t="str">
        <f t="shared" ca="1" si="220"/>
        <v>-</v>
      </c>
      <c r="AG314" s="7" t="str">
        <f t="shared" ca="1" si="220"/>
        <v>-</v>
      </c>
      <c r="AH314" s="7" t="str">
        <f t="shared" ca="1" si="220"/>
        <v>-</v>
      </c>
      <c r="AI314" s="7" t="str">
        <f t="shared" ca="1" si="220"/>
        <v>-</v>
      </c>
    </row>
    <row r="315" spans="1:35" x14ac:dyDescent="0.35">
      <c r="A315" s="4" t="s">
        <v>81</v>
      </c>
      <c r="B315" s="4" t="s">
        <v>90</v>
      </c>
      <c r="C315" s="10" t="str">
        <f t="shared" si="216"/>
        <v>BNA_dec22!</v>
      </c>
      <c r="D315" s="4" t="str">
        <f t="shared" si="130"/>
        <v>marche_gayeriBNA_dec22!</v>
      </c>
      <c r="E315" s="10">
        <f t="shared" si="217"/>
        <v>44896</v>
      </c>
      <c r="G315" s="7" t="str">
        <f t="shared" ca="1" si="218"/>
        <v>-</v>
      </c>
      <c r="H315" s="7" t="str">
        <f t="shared" ca="1" si="218"/>
        <v>-</v>
      </c>
      <c r="I315" s="7" t="str">
        <f t="shared" ca="1" si="218"/>
        <v>-</v>
      </c>
      <c r="J315" s="7" t="str">
        <f t="shared" ca="1" si="218"/>
        <v>-</v>
      </c>
      <c r="K315" s="7" t="str">
        <f t="shared" ca="1" si="218"/>
        <v>-</v>
      </c>
      <c r="L315" s="7" t="str">
        <f t="shared" ca="1" si="218"/>
        <v>-</v>
      </c>
      <c r="M315" s="7" t="str">
        <f t="shared" ca="1" si="218"/>
        <v>-</v>
      </c>
      <c r="N315" s="7" t="str">
        <f t="shared" ca="1" si="218"/>
        <v>-</v>
      </c>
      <c r="O315" s="7" t="str">
        <f t="shared" ca="1" si="218"/>
        <v>-</v>
      </c>
      <c r="P315" s="7" t="str">
        <f t="shared" ca="1" si="218"/>
        <v>-</v>
      </c>
      <c r="Q315" s="7" t="str">
        <f t="shared" ca="1" si="219"/>
        <v>-</v>
      </c>
      <c r="R315" s="7" t="str">
        <f t="shared" ca="1" si="219"/>
        <v>-</v>
      </c>
      <c r="S315" s="7" t="str">
        <f t="shared" ca="1" si="219"/>
        <v>-</v>
      </c>
      <c r="T315" s="7" t="str">
        <f t="shared" ca="1" si="219"/>
        <v>-</v>
      </c>
      <c r="U315" s="7" t="str">
        <f t="shared" ca="1" si="219"/>
        <v>-</v>
      </c>
      <c r="V315" s="7" t="str">
        <f t="shared" ca="1" si="219"/>
        <v>-</v>
      </c>
      <c r="W315" s="7" t="str">
        <f t="shared" ca="1" si="219"/>
        <v>-</v>
      </c>
      <c r="X315" s="7" t="str">
        <f t="shared" ca="1" si="219"/>
        <v>-</v>
      </c>
      <c r="Y315" s="7" t="str">
        <f t="shared" ca="1" si="219"/>
        <v>-</v>
      </c>
      <c r="Z315" s="7" t="str">
        <f t="shared" ca="1" si="219"/>
        <v>-</v>
      </c>
      <c r="AA315" s="7" t="str">
        <f t="shared" ca="1" si="220"/>
        <v>-</v>
      </c>
      <c r="AB315" s="7" t="str">
        <f t="shared" ca="1" si="220"/>
        <v>-</v>
      </c>
      <c r="AC315" s="7" t="str">
        <f t="shared" ca="1" si="220"/>
        <v>-</v>
      </c>
      <c r="AD315" s="7" t="str">
        <f t="shared" ca="1" si="220"/>
        <v>-</v>
      </c>
      <c r="AE315" s="7" t="str">
        <f t="shared" ca="1" si="220"/>
        <v>-</v>
      </c>
      <c r="AF315" s="7" t="str">
        <f t="shared" ca="1" si="220"/>
        <v>-</v>
      </c>
      <c r="AG315" s="7" t="str">
        <f t="shared" ca="1" si="220"/>
        <v>-</v>
      </c>
      <c r="AH315" s="7" t="str">
        <f t="shared" ca="1" si="220"/>
        <v>-</v>
      </c>
      <c r="AI315" s="7" t="str">
        <f t="shared" ca="1" si="220"/>
        <v>-</v>
      </c>
    </row>
    <row r="316" spans="1:35" x14ac:dyDescent="0.35">
      <c r="A316" s="4" t="s">
        <v>81</v>
      </c>
      <c r="B316" s="4" t="s">
        <v>90</v>
      </c>
      <c r="C316" s="10" t="str">
        <f t="shared" si="216"/>
        <v>BNA_jan23!</v>
      </c>
      <c r="D316" s="4" t="str">
        <f t="shared" si="130"/>
        <v>marche_gayeriBNA_jan23!</v>
      </c>
      <c r="E316" s="10">
        <f t="shared" si="217"/>
        <v>44927</v>
      </c>
      <c r="G316" s="7" t="str">
        <f t="shared" ca="1" si="218"/>
        <v>-</v>
      </c>
      <c r="H316" s="7" t="str">
        <f t="shared" ca="1" si="218"/>
        <v>-</v>
      </c>
      <c r="I316" s="7" t="str">
        <f t="shared" ca="1" si="218"/>
        <v>-</v>
      </c>
      <c r="J316" s="7" t="str">
        <f t="shared" ca="1" si="218"/>
        <v>-</v>
      </c>
      <c r="K316" s="7" t="str">
        <f t="shared" ca="1" si="218"/>
        <v>-</v>
      </c>
      <c r="L316" s="7" t="str">
        <f t="shared" ca="1" si="218"/>
        <v>-</v>
      </c>
      <c r="M316" s="7" t="str">
        <f t="shared" ca="1" si="218"/>
        <v>-</v>
      </c>
      <c r="N316" s="7" t="str">
        <f t="shared" ca="1" si="218"/>
        <v>-</v>
      </c>
      <c r="O316" s="7" t="str">
        <f t="shared" ca="1" si="218"/>
        <v>-</v>
      </c>
      <c r="P316" s="7" t="str">
        <f t="shared" ca="1" si="218"/>
        <v>-</v>
      </c>
      <c r="Q316" s="7" t="str">
        <f t="shared" ca="1" si="219"/>
        <v>-</v>
      </c>
      <c r="R316" s="7" t="str">
        <f t="shared" ca="1" si="219"/>
        <v>-</v>
      </c>
      <c r="S316" s="7" t="str">
        <f t="shared" ca="1" si="219"/>
        <v>-</v>
      </c>
      <c r="T316" s="7" t="str">
        <f t="shared" ca="1" si="219"/>
        <v>-</v>
      </c>
      <c r="U316" s="7" t="str">
        <f t="shared" ca="1" si="219"/>
        <v>-</v>
      </c>
      <c r="V316" s="7" t="str">
        <f t="shared" ca="1" si="219"/>
        <v>-</v>
      </c>
      <c r="W316" s="7" t="str">
        <f t="shared" ca="1" si="219"/>
        <v>-</v>
      </c>
      <c r="X316" s="7" t="str">
        <f t="shared" ca="1" si="219"/>
        <v>-</v>
      </c>
      <c r="Y316" s="7" t="str">
        <f t="shared" ca="1" si="219"/>
        <v>-</v>
      </c>
      <c r="Z316" s="7" t="str">
        <f t="shared" ca="1" si="219"/>
        <v>-</v>
      </c>
      <c r="AA316" s="7" t="str">
        <f t="shared" ca="1" si="220"/>
        <v>-</v>
      </c>
      <c r="AB316" s="7" t="str">
        <f t="shared" ca="1" si="220"/>
        <v>-</v>
      </c>
      <c r="AC316" s="7" t="str">
        <f t="shared" ca="1" si="220"/>
        <v>-</v>
      </c>
      <c r="AD316" s="7" t="str">
        <f t="shared" ca="1" si="220"/>
        <v>-</v>
      </c>
      <c r="AE316" s="7" t="str">
        <f t="shared" ca="1" si="220"/>
        <v>-</v>
      </c>
      <c r="AF316" s="7" t="str">
        <f t="shared" ca="1" si="220"/>
        <v>-</v>
      </c>
      <c r="AG316" s="7" t="str">
        <f t="shared" ca="1" si="220"/>
        <v>-</v>
      </c>
      <c r="AH316" s="7" t="str">
        <f t="shared" ca="1" si="220"/>
        <v>-</v>
      </c>
      <c r="AI316" s="7" t="str">
        <f t="shared" ca="1" si="220"/>
        <v>-</v>
      </c>
    </row>
    <row r="317" spans="1:35" x14ac:dyDescent="0.35">
      <c r="A317" s="4" t="s">
        <v>81</v>
      </c>
      <c r="B317" s="4" t="s">
        <v>90</v>
      </c>
      <c r="C317" s="10" t="str">
        <f t="shared" si="216"/>
        <v>BNA_fev23!</v>
      </c>
      <c r="D317" s="4" t="str">
        <f t="shared" si="130"/>
        <v>marche_gayeriBNA_fev23!</v>
      </c>
      <c r="E317" s="10">
        <f t="shared" si="217"/>
        <v>44958</v>
      </c>
      <c r="G317" s="7" t="str">
        <f t="shared" ca="1" si="218"/>
        <v>-</v>
      </c>
      <c r="H317" s="7" t="str">
        <f t="shared" ca="1" si="218"/>
        <v>-</v>
      </c>
      <c r="I317" s="7" t="str">
        <f t="shared" ca="1" si="218"/>
        <v>-</v>
      </c>
      <c r="J317" s="7" t="str">
        <f t="shared" ca="1" si="218"/>
        <v>-</v>
      </c>
      <c r="K317" s="7" t="str">
        <f t="shared" ca="1" si="218"/>
        <v>-</v>
      </c>
      <c r="L317" s="7" t="str">
        <f t="shared" ca="1" si="218"/>
        <v>-</v>
      </c>
      <c r="M317" s="7" t="str">
        <f t="shared" ca="1" si="218"/>
        <v>-</v>
      </c>
      <c r="N317" s="7" t="str">
        <f t="shared" ca="1" si="218"/>
        <v>-</v>
      </c>
      <c r="O317" s="7" t="str">
        <f t="shared" ca="1" si="218"/>
        <v>-</v>
      </c>
      <c r="P317" s="7" t="str">
        <f t="shared" ca="1" si="218"/>
        <v>-</v>
      </c>
      <c r="Q317" s="7" t="str">
        <f t="shared" ca="1" si="219"/>
        <v>-</v>
      </c>
      <c r="R317" s="7" t="str">
        <f t="shared" ca="1" si="219"/>
        <v>-</v>
      </c>
      <c r="S317" s="7" t="str">
        <f t="shared" ca="1" si="219"/>
        <v>-</v>
      </c>
      <c r="T317" s="7" t="str">
        <f t="shared" ca="1" si="219"/>
        <v>-</v>
      </c>
      <c r="U317" s="7" t="str">
        <f t="shared" ca="1" si="219"/>
        <v>-</v>
      </c>
      <c r="V317" s="7" t="str">
        <f t="shared" ca="1" si="219"/>
        <v>-</v>
      </c>
      <c r="W317" s="7" t="str">
        <f t="shared" ca="1" si="219"/>
        <v>-</v>
      </c>
      <c r="X317" s="7" t="str">
        <f t="shared" ca="1" si="219"/>
        <v>-</v>
      </c>
      <c r="Y317" s="7" t="str">
        <f t="shared" ca="1" si="219"/>
        <v>-</v>
      </c>
      <c r="Z317" s="7" t="str">
        <f t="shared" ca="1" si="219"/>
        <v>-</v>
      </c>
      <c r="AA317" s="7" t="str">
        <f t="shared" ca="1" si="220"/>
        <v>-</v>
      </c>
      <c r="AB317" s="7" t="str">
        <f t="shared" ca="1" si="220"/>
        <v>-</v>
      </c>
      <c r="AC317" s="7" t="str">
        <f t="shared" ca="1" si="220"/>
        <v>-</v>
      </c>
      <c r="AD317" s="7" t="str">
        <f t="shared" ca="1" si="220"/>
        <v>-</v>
      </c>
      <c r="AE317" s="7" t="str">
        <f t="shared" ca="1" si="220"/>
        <v>-</v>
      </c>
      <c r="AF317" s="7" t="str">
        <f t="shared" ca="1" si="220"/>
        <v>-</v>
      </c>
      <c r="AG317" s="7" t="str">
        <f t="shared" ca="1" si="220"/>
        <v>-</v>
      </c>
      <c r="AH317" s="7" t="str">
        <f t="shared" ca="1" si="220"/>
        <v>-</v>
      </c>
      <c r="AI317" s="7" t="str">
        <f t="shared" ca="1" si="220"/>
        <v>-</v>
      </c>
    </row>
    <row r="318" spans="1:35" x14ac:dyDescent="0.35">
      <c r="A318" s="4" t="s">
        <v>81</v>
      </c>
      <c r="B318" s="4" t="s">
        <v>90</v>
      </c>
      <c r="C318" s="10" t="str">
        <f t="shared" si="216"/>
        <v>BNA_mar23!</v>
      </c>
      <c r="D318" s="4" t="str">
        <f t="shared" si="130"/>
        <v>marche_gayeriBNA_mar23!</v>
      </c>
      <c r="E318" s="10">
        <f t="shared" si="217"/>
        <v>44986</v>
      </c>
      <c r="G318" s="7" t="str">
        <f t="shared" ca="1" si="218"/>
        <v>-</v>
      </c>
      <c r="H318" s="7" t="str">
        <f t="shared" ca="1" si="218"/>
        <v>-</v>
      </c>
      <c r="I318" s="7" t="str">
        <f t="shared" ca="1" si="218"/>
        <v>-</v>
      </c>
      <c r="J318" s="7" t="str">
        <f t="shared" ca="1" si="218"/>
        <v>-</v>
      </c>
      <c r="K318" s="7" t="str">
        <f t="shared" ca="1" si="218"/>
        <v>-</v>
      </c>
      <c r="L318" s="7" t="str">
        <f t="shared" ca="1" si="218"/>
        <v>-</v>
      </c>
      <c r="M318" s="7" t="str">
        <f t="shared" ca="1" si="218"/>
        <v>-</v>
      </c>
      <c r="N318" s="7" t="str">
        <f t="shared" ca="1" si="218"/>
        <v>-</v>
      </c>
      <c r="O318" s="7" t="str">
        <f t="shared" ca="1" si="218"/>
        <v>-</v>
      </c>
      <c r="P318" s="7" t="str">
        <f t="shared" ca="1" si="218"/>
        <v>-</v>
      </c>
      <c r="Q318" s="7" t="str">
        <f t="shared" ca="1" si="219"/>
        <v>-</v>
      </c>
      <c r="R318" s="7" t="str">
        <f t="shared" ca="1" si="219"/>
        <v>-</v>
      </c>
      <c r="S318" s="7" t="str">
        <f t="shared" ca="1" si="219"/>
        <v>-</v>
      </c>
      <c r="T318" s="7" t="str">
        <f t="shared" ca="1" si="219"/>
        <v>-</v>
      </c>
      <c r="U318" s="7" t="str">
        <f t="shared" ca="1" si="219"/>
        <v>-</v>
      </c>
      <c r="V318" s="7" t="str">
        <f t="shared" ca="1" si="219"/>
        <v>-</v>
      </c>
      <c r="W318" s="7" t="str">
        <f t="shared" ca="1" si="219"/>
        <v>-</v>
      </c>
      <c r="X318" s="7" t="str">
        <f t="shared" ca="1" si="219"/>
        <v>-</v>
      </c>
      <c r="Y318" s="7" t="str">
        <f t="shared" ca="1" si="219"/>
        <v>-</v>
      </c>
      <c r="Z318" s="7" t="str">
        <f t="shared" ca="1" si="219"/>
        <v>-</v>
      </c>
      <c r="AA318" s="7" t="str">
        <f t="shared" ca="1" si="220"/>
        <v>-</v>
      </c>
      <c r="AB318" s="7" t="str">
        <f t="shared" ca="1" si="220"/>
        <v>-</v>
      </c>
      <c r="AC318" s="7" t="str">
        <f t="shared" ca="1" si="220"/>
        <v>-</v>
      </c>
      <c r="AD318" s="7" t="str">
        <f t="shared" ca="1" si="220"/>
        <v>-</v>
      </c>
      <c r="AE318" s="7" t="str">
        <f t="shared" ca="1" si="220"/>
        <v>-</v>
      </c>
      <c r="AF318" s="7" t="str">
        <f t="shared" ca="1" si="220"/>
        <v>-</v>
      </c>
      <c r="AG318" s="7" t="str">
        <f t="shared" ca="1" si="220"/>
        <v>-</v>
      </c>
      <c r="AH318" s="7" t="str">
        <f t="shared" ca="1" si="220"/>
        <v>-</v>
      </c>
      <c r="AI318" s="7" t="str">
        <f t="shared" ca="1" si="220"/>
        <v>-</v>
      </c>
    </row>
    <row r="319" spans="1:35" x14ac:dyDescent="0.35">
      <c r="A319" s="4" t="s">
        <v>81</v>
      </c>
      <c r="B319" s="4" t="s">
        <v>90</v>
      </c>
      <c r="C319" s="10" t="str">
        <f t="shared" si="216"/>
        <v>BNA_avr23!</v>
      </c>
      <c r="D319" s="4" t="str">
        <f t="shared" si="130"/>
        <v>marche_gayeriBNA_avr23!</v>
      </c>
      <c r="E319" s="10">
        <f t="shared" si="217"/>
        <v>45017</v>
      </c>
      <c r="G319" s="7" t="str">
        <f t="shared" ca="1" si="218"/>
        <v>-</v>
      </c>
      <c r="H319" s="7" t="str">
        <f t="shared" ca="1" si="218"/>
        <v>-</v>
      </c>
      <c r="I319" s="7" t="str">
        <f t="shared" ca="1" si="218"/>
        <v>-</v>
      </c>
      <c r="J319" s="7" t="str">
        <f t="shared" ca="1" si="218"/>
        <v>-</v>
      </c>
      <c r="K319" s="7" t="str">
        <f t="shared" ca="1" si="218"/>
        <v>-</v>
      </c>
      <c r="L319" s="7" t="str">
        <f t="shared" ca="1" si="218"/>
        <v>-</v>
      </c>
      <c r="M319" s="7" t="str">
        <f t="shared" ca="1" si="218"/>
        <v>-</v>
      </c>
      <c r="N319" s="7" t="str">
        <f t="shared" ca="1" si="218"/>
        <v>-</v>
      </c>
      <c r="O319" s="7" t="str">
        <f t="shared" ca="1" si="218"/>
        <v>-</v>
      </c>
      <c r="P319" s="7" t="str">
        <f t="shared" ca="1" si="218"/>
        <v>-</v>
      </c>
      <c r="Q319" s="7" t="str">
        <f t="shared" ca="1" si="219"/>
        <v>-</v>
      </c>
      <c r="R319" s="7" t="str">
        <f t="shared" ca="1" si="219"/>
        <v>-</v>
      </c>
      <c r="S319" s="7" t="str">
        <f t="shared" ca="1" si="219"/>
        <v>-</v>
      </c>
      <c r="T319" s="7" t="str">
        <f t="shared" ca="1" si="219"/>
        <v>-</v>
      </c>
      <c r="U319" s="7" t="str">
        <f t="shared" ca="1" si="219"/>
        <v>-</v>
      </c>
      <c r="V319" s="7" t="str">
        <f t="shared" ca="1" si="219"/>
        <v>-</v>
      </c>
      <c r="W319" s="7" t="str">
        <f t="shared" ca="1" si="219"/>
        <v>-</v>
      </c>
      <c r="X319" s="7" t="str">
        <f t="shared" ca="1" si="219"/>
        <v>-</v>
      </c>
      <c r="Y319" s="7" t="str">
        <f t="shared" ca="1" si="219"/>
        <v>-</v>
      </c>
      <c r="Z319" s="7" t="str">
        <f t="shared" ca="1" si="219"/>
        <v>-</v>
      </c>
      <c r="AA319" s="7" t="str">
        <f t="shared" ca="1" si="220"/>
        <v>-</v>
      </c>
      <c r="AB319" s="7" t="str">
        <f t="shared" ca="1" si="220"/>
        <v>-</v>
      </c>
      <c r="AC319" s="7" t="str">
        <f t="shared" ca="1" si="220"/>
        <v>-</v>
      </c>
      <c r="AD319" s="7" t="str">
        <f t="shared" ca="1" si="220"/>
        <v>-</v>
      </c>
      <c r="AE319" s="7" t="str">
        <f t="shared" ca="1" si="220"/>
        <v>-</v>
      </c>
      <c r="AF319" s="7" t="str">
        <f t="shared" ca="1" si="220"/>
        <v>-</v>
      </c>
      <c r="AG319" s="7" t="str">
        <f t="shared" ca="1" si="220"/>
        <v>-</v>
      </c>
      <c r="AH319" s="7" t="str">
        <f t="shared" ca="1" si="220"/>
        <v>-</v>
      </c>
      <c r="AI319" s="7" t="str">
        <f t="shared" ca="1" si="220"/>
        <v>-</v>
      </c>
    </row>
    <row r="320" spans="1:35" x14ac:dyDescent="0.35">
      <c r="A320" s="4" t="s">
        <v>81</v>
      </c>
      <c r="B320" s="4" t="s">
        <v>90</v>
      </c>
      <c r="C320" s="10" t="str">
        <f t="shared" si="216"/>
        <v>BNA_mai23!</v>
      </c>
      <c r="D320" s="4" t="str">
        <f t="shared" si="130"/>
        <v>marche_gayeriBNA_mai23!</v>
      </c>
      <c r="E320" s="10">
        <f t="shared" si="217"/>
        <v>45047</v>
      </c>
      <c r="G320" s="7">
        <f t="shared" ca="1" si="218"/>
        <v>1000</v>
      </c>
      <c r="H320" s="7" t="str">
        <f t="shared" ca="1" si="218"/>
        <v>MC</v>
      </c>
      <c r="I320" s="7" t="str">
        <f t="shared" ca="1" si="218"/>
        <v>MC</v>
      </c>
      <c r="J320" s="7">
        <f t="shared" ca="1" si="218"/>
        <v>600</v>
      </c>
      <c r="K320" s="7">
        <f t="shared" ca="1" si="218"/>
        <v>500</v>
      </c>
      <c r="L320" s="7">
        <f t="shared" ca="1" si="218"/>
        <v>7500</v>
      </c>
      <c r="M320" s="7">
        <f t="shared" ca="1" si="218"/>
        <v>12500</v>
      </c>
      <c r="N320" s="7" t="str">
        <f t="shared" ca="1" si="218"/>
        <v>MC</v>
      </c>
      <c r="O320" s="7">
        <f t="shared" ca="1" si="218"/>
        <v>5000</v>
      </c>
      <c r="P320" s="7" t="str">
        <f t="shared" ca="1" si="218"/>
        <v>MC</v>
      </c>
      <c r="Q320" s="7" t="str">
        <f t="shared" ca="1" si="219"/>
        <v>MC</v>
      </c>
      <c r="R320" s="7" t="str">
        <f t="shared" ca="1" si="219"/>
        <v>MC</v>
      </c>
      <c r="S320" s="7" t="str">
        <f t="shared" ca="1" si="219"/>
        <v>MC</v>
      </c>
      <c r="T320" s="7" t="str">
        <f t="shared" ca="1" si="219"/>
        <v>MC</v>
      </c>
      <c r="U320" s="7" t="str">
        <f t="shared" ca="1" si="219"/>
        <v>MC</v>
      </c>
      <c r="V320" s="7" t="str">
        <f t="shared" ca="1" si="219"/>
        <v>MC</v>
      </c>
      <c r="W320" s="7">
        <f t="shared" ca="1" si="219"/>
        <v>500</v>
      </c>
      <c r="X320" s="7">
        <f t="shared" ca="1" si="219"/>
        <v>175</v>
      </c>
      <c r="Y320" s="7" t="str">
        <f t="shared" ca="1" si="219"/>
        <v>MC</v>
      </c>
      <c r="Z320" s="7" t="str">
        <f t="shared" ca="1" si="219"/>
        <v>MC</v>
      </c>
      <c r="AA320" s="7" t="str">
        <f t="shared" ca="1" si="220"/>
        <v>MC</v>
      </c>
      <c r="AB320" s="7" t="str">
        <f t="shared" ca="1" si="220"/>
        <v>MC</v>
      </c>
      <c r="AC320" s="7">
        <f t="shared" ca="1" si="220"/>
        <v>3000</v>
      </c>
      <c r="AD320" s="7">
        <f t="shared" ca="1" si="220"/>
        <v>2375</v>
      </c>
      <c r="AE320" s="7" t="str">
        <f t="shared" ca="1" si="220"/>
        <v>MC</v>
      </c>
      <c r="AF320" s="7">
        <f t="shared" ca="1" si="220"/>
        <v>2000</v>
      </c>
      <c r="AG320" s="7">
        <f t="shared" ca="1" si="220"/>
        <v>1500</v>
      </c>
      <c r="AH320" s="7">
        <f t="shared" ca="1" si="220"/>
        <v>325</v>
      </c>
      <c r="AI320" s="7" t="str">
        <f t="shared" ca="1" si="220"/>
        <v>MC</v>
      </c>
    </row>
    <row r="321" spans="1:35" x14ac:dyDescent="0.35">
      <c r="A321" s="4" t="s">
        <v>81</v>
      </c>
      <c r="B321" s="4" t="s">
        <v>90</v>
      </c>
      <c r="C321" s="10" t="str">
        <f t="shared" si="216"/>
        <v>BNA_juin23!</v>
      </c>
      <c r="D321" s="4" t="str">
        <f t="shared" si="130"/>
        <v>marche_gayeriBNA_juin23!</v>
      </c>
      <c r="E321" s="10">
        <f t="shared" si="217"/>
        <v>45078</v>
      </c>
      <c r="G321" s="7">
        <f t="shared" ca="1" si="218"/>
        <v>1250</v>
      </c>
      <c r="H321" s="7" t="str">
        <f t="shared" ca="1" si="218"/>
        <v>MC</v>
      </c>
      <c r="I321" s="7" t="str">
        <f t="shared" ca="1" si="218"/>
        <v>MC</v>
      </c>
      <c r="J321" s="7" t="str">
        <f t="shared" ca="1" si="218"/>
        <v>MC</v>
      </c>
      <c r="K321" s="7">
        <f t="shared" ca="1" si="218"/>
        <v>500</v>
      </c>
      <c r="L321" s="7">
        <f t="shared" ca="1" si="218"/>
        <v>10000</v>
      </c>
      <c r="M321" s="7">
        <f t="shared" ca="1" si="218"/>
        <v>12500</v>
      </c>
      <c r="N321" s="7">
        <f t="shared" ca="1" si="218"/>
        <v>5000</v>
      </c>
      <c r="O321" s="7">
        <f t="shared" ca="1" si="218"/>
        <v>5000</v>
      </c>
      <c r="P321" s="7" t="str">
        <f t="shared" ca="1" si="218"/>
        <v>MC</v>
      </c>
      <c r="Q321" s="7" t="str">
        <f t="shared" ca="1" si="219"/>
        <v>MC</v>
      </c>
      <c r="R321" s="7" t="str">
        <f t="shared" ca="1" si="219"/>
        <v>MC</v>
      </c>
      <c r="S321" s="7" t="str">
        <f t="shared" ca="1" si="219"/>
        <v>MC</v>
      </c>
      <c r="T321" s="7" t="str">
        <f t="shared" ca="1" si="219"/>
        <v>MC</v>
      </c>
      <c r="U321" s="7">
        <f t="shared" ca="1" si="219"/>
        <v>7500</v>
      </c>
      <c r="V321" s="7">
        <f t="shared" ca="1" si="219"/>
        <v>5000</v>
      </c>
      <c r="W321" s="7">
        <f t="shared" ca="1" si="219"/>
        <v>750</v>
      </c>
      <c r="X321" s="7">
        <f t="shared" ca="1" si="219"/>
        <v>150</v>
      </c>
      <c r="Y321" s="7" t="str">
        <f t="shared" ca="1" si="219"/>
        <v>MC</v>
      </c>
      <c r="Z321" s="7" t="str">
        <f t="shared" ca="1" si="219"/>
        <v>MC</v>
      </c>
      <c r="AA321" s="7" t="str">
        <f t="shared" ca="1" si="220"/>
        <v>MC</v>
      </c>
      <c r="AB321" s="7">
        <f t="shared" ca="1" si="220"/>
        <v>2000</v>
      </c>
      <c r="AC321" s="7">
        <f t="shared" ca="1" si="220"/>
        <v>3000</v>
      </c>
      <c r="AD321" s="7">
        <f t="shared" ca="1" si="220"/>
        <v>2000</v>
      </c>
      <c r="AE321" s="7">
        <f t="shared" ca="1" si="220"/>
        <v>2000</v>
      </c>
      <c r="AF321" s="7">
        <f t="shared" ca="1" si="220"/>
        <v>2000</v>
      </c>
      <c r="AG321" s="7" t="str">
        <f t="shared" ca="1" si="220"/>
        <v>MC</v>
      </c>
      <c r="AH321" s="7">
        <f t="shared" ca="1" si="220"/>
        <v>325</v>
      </c>
      <c r="AI321" s="7" t="str">
        <f t="shared" ca="1" si="220"/>
        <v>MC</v>
      </c>
    </row>
    <row r="322" spans="1:35" x14ac:dyDescent="0.35">
      <c r="A322" s="4" t="str">
        <f t="shared" ref="A322:B327" si="221">A321</f>
        <v>est</v>
      </c>
      <c r="B322" s="4" t="str">
        <f t="shared" si="221"/>
        <v>marche_gayeri</v>
      </c>
      <c r="C322" s="10" t="str">
        <f t="shared" si="216"/>
        <v>BNA_juil23!</v>
      </c>
      <c r="D322" s="4" t="str">
        <f t="shared" si="130"/>
        <v>marche_gayeriBNA_juil23!</v>
      </c>
      <c r="E322" s="10">
        <f t="shared" ref="E322:E339" si="222">EDATE(E321,1)</f>
        <v>45108</v>
      </c>
      <c r="G322" s="7">
        <f t="shared" ca="1" si="218"/>
        <v>1000</v>
      </c>
      <c r="H322" s="7" t="str">
        <f t="shared" ca="1" si="218"/>
        <v>MC</v>
      </c>
      <c r="I322" s="7" t="str">
        <f t="shared" ca="1" si="218"/>
        <v>MC</v>
      </c>
      <c r="J322" s="7" t="str">
        <f t="shared" ca="1" si="218"/>
        <v>MC</v>
      </c>
      <c r="K322" s="7">
        <f t="shared" ca="1" si="218"/>
        <v>500</v>
      </c>
      <c r="L322" s="7">
        <f t="shared" ca="1" si="218"/>
        <v>5000</v>
      </c>
      <c r="M322" s="7">
        <f t="shared" ca="1" si="218"/>
        <v>6000</v>
      </c>
      <c r="N322" s="7">
        <f t="shared" ca="1" si="218"/>
        <v>5000</v>
      </c>
      <c r="O322" s="7">
        <f t="shared" ca="1" si="218"/>
        <v>5000</v>
      </c>
      <c r="P322" s="7" t="str">
        <f t="shared" ca="1" si="218"/>
        <v>MC</v>
      </c>
      <c r="Q322" s="7" t="str">
        <f t="shared" ca="1" si="219"/>
        <v>MC</v>
      </c>
      <c r="R322" s="7" t="str">
        <f t="shared" ca="1" si="219"/>
        <v>MC</v>
      </c>
      <c r="S322" s="7" t="str">
        <f t="shared" ca="1" si="219"/>
        <v>MC</v>
      </c>
      <c r="T322" s="7" t="str">
        <f t="shared" ca="1" si="219"/>
        <v>MC</v>
      </c>
      <c r="U322" s="7" t="str">
        <f t="shared" ca="1" si="219"/>
        <v>MC</v>
      </c>
      <c r="V322" s="7" t="str">
        <f t="shared" ca="1" si="219"/>
        <v>MC</v>
      </c>
      <c r="W322" s="7" t="str">
        <f t="shared" ca="1" si="219"/>
        <v>MC</v>
      </c>
      <c r="X322" s="7">
        <f t="shared" ca="1" si="219"/>
        <v>150</v>
      </c>
      <c r="Y322" s="7" t="str">
        <f t="shared" ca="1" si="219"/>
        <v>MC</v>
      </c>
      <c r="Z322" s="7" t="str">
        <f t="shared" ca="1" si="219"/>
        <v>MC</v>
      </c>
      <c r="AA322" s="7" t="str">
        <f t="shared" ca="1" si="220"/>
        <v>MC</v>
      </c>
      <c r="AB322" s="7">
        <f t="shared" ca="1" si="220"/>
        <v>2000</v>
      </c>
      <c r="AC322" s="7">
        <f t="shared" ca="1" si="220"/>
        <v>3000</v>
      </c>
      <c r="AD322" s="7">
        <f t="shared" ca="1" si="220"/>
        <v>2000</v>
      </c>
      <c r="AE322" s="7">
        <f t="shared" ca="1" si="220"/>
        <v>2000</v>
      </c>
      <c r="AF322" s="7">
        <f t="shared" ca="1" si="220"/>
        <v>2000</v>
      </c>
      <c r="AG322" s="7" t="str">
        <f t="shared" ca="1" si="220"/>
        <v>MC</v>
      </c>
      <c r="AH322" s="7">
        <f t="shared" ca="1" si="220"/>
        <v>300</v>
      </c>
      <c r="AI322" s="7" t="str">
        <f t="shared" ca="1" si="220"/>
        <v>MC</v>
      </c>
    </row>
    <row r="323" spans="1:35" x14ac:dyDescent="0.35">
      <c r="A323" s="4" t="str">
        <f t="shared" si="221"/>
        <v>est</v>
      </c>
      <c r="B323" s="4" t="str">
        <f t="shared" si="221"/>
        <v>marche_gayeri</v>
      </c>
      <c r="C323" s="10" t="str">
        <f t="shared" si="216"/>
        <v>BNA_aout23!</v>
      </c>
      <c r="D323" s="4" t="str">
        <f t="shared" si="130"/>
        <v>marche_gayeriBNA_aout23!</v>
      </c>
      <c r="E323" s="10">
        <f t="shared" si="222"/>
        <v>45139</v>
      </c>
      <c r="G323" s="7">
        <f t="shared" ca="1" si="218"/>
        <v>1250</v>
      </c>
      <c r="H323" s="7" t="str">
        <f t="shared" ca="1" si="218"/>
        <v>MC</v>
      </c>
      <c r="I323" s="7" t="str">
        <f t="shared" ca="1" si="218"/>
        <v>MC</v>
      </c>
      <c r="J323" s="7" t="str">
        <f t="shared" ca="1" si="218"/>
        <v>MC</v>
      </c>
      <c r="K323" s="7">
        <f t="shared" ca="1" si="218"/>
        <v>500</v>
      </c>
      <c r="L323" s="7" t="str">
        <f t="shared" ca="1" si="218"/>
        <v>MC</v>
      </c>
      <c r="M323" s="7" t="str">
        <f t="shared" ca="1" si="218"/>
        <v>MC</v>
      </c>
      <c r="N323" s="7" t="str">
        <f t="shared" ca="1" si="218"/>
        <v>MC</v>
      </c>
      <c r="O323" s="7" t="str">
        <f t="shared" ca="1" si="218"/>
        <v>MC</v>
      </c>
      <c r="P323" s="7" t="str">
        <f t="shared" ca="1" si="218"/>
        <v>MC</v>
      </c>
      <c r="Q323" s="7" t="str">
        <f t="shared" ca="1" si="219"/>
        <v>MC</v>
      </c>
      <c r="R323" s="7" t="str">
        <f t="shared" ca="1" si="219"/>
        <v>MC</v>
      </c>
      <c r="S323" s="7" t="str">
        <f t="shared" ca="1" si="219"/>
        <v>MC</v>
      </c>
      <c r="T323" s="7" t="str">
        <f t="shared" ca="1" si="219"/>
        <v>MC</v>
      </c>
      <c r="U323" s="7" t="str">
        <f t="shared" ca="1" si="219"/>
        <v>MC</v>
      </c>
      <c r="V323" s="7" t="str">
        <f t="shared" ca="1" si="219"/>
        <v>MC</v>
      </c>
      <c r="W323" s="7" t="str">
        <f t="shared" ca="1" si="219"/>
        <v>MC</v>
      </c>
      <c r="X323" s="7">
        <f t="shared" ca="1" si="219"/>
        <v>150</v>
      </c>
      <c r="Y323" s="7" t="str">
        <f t="shared" ca="1" si="219"/>
        <v>MC</v>
      </c>
      <c r="Z323" s="7" t="str">
        <f t="shared" ca="1" si="219"/>
        <v>MC</v>
      </c>
      <c r="AA323" s="7" t="str">
        <f t="shared" ca="1" si="220"/>
        <v>MC</v>
      </c>
      <c r="AB323" s="7">
        <f t="shared" ca="1" si="220"/>
        <v>2000</v>
      </c>
      <c r="AC323" s="7">
        <f t="shared" ca="1" si="220"/>
        <v>3000</v>
      </c>
      <c r="AD323" s="7">
        <f t="shared" ca="1" si="220"/>
        <v>2000</v>
      </c>
      <c r="AE323" s="7">
        <f t="shared" ca="1" si="220"/>
        <v>2000</v>
      </c>
      <c r="AF323" s="7">
        <f t="shared" ca="1" si="220"/>
        <v>1875</v>
      </c>
      <c r="AG323" s="7" t="str">
        <f t="shared" ca="1" si="220"/>
        <v>MC</v>
      </c>
      <c r="AH323" s="7">
        <f t="shared" ca="1" si="220"/>
        <v>300</v>
      </c>
      <c r="AI323" s="7" t="str">
        <f t="shared" ca="1" si="220"/>
        <v>MC</v>
      </c>
    </row>
    <row r="324" spans="1:35" x14ac:dyDescent="0.35">
      <c r="A324" s="4" t="str">
        <f t="shared" si="221"/>
        <v>est</v>
      </c>
      <c r="B324" s="4" t="str">
        <f t="shared" si="221"/>
        <v>marche_gayeri</v>
      </c>
      <c r="C324" s="10" t="str">
        <f t="shared" si="216"/>
        <v>BNA_sept23!</v>
      </c>
      <c r="D324" s="4" t="str">
        <f t="shared" si="130"/>
        <v>marche_gayeriBNA_sept23!</v>
      </c>
      <c r="E324" s="10">
        <f t="shared" si="222"/>
        <v>45170</v>
      </c>
      <c r="G324" s="7">
        <f t="shared" ca="1" si="218"/>
        <v>1250</v>
      </c>
      <c r="H324" s="7" t="str">
        <f t="shared" ca="1" si="218"/>
        <v>MC</v>
      </c>
      <c r="I324" s="7" t="str">
        <f t="shared" ca="1" si="218"/>
        <v>MC</v>
      </c>
      <c r="J324" s="7" t="str">
        <f t="shared" ca="1" si="218"/>
        <v>MC</v>
      </c>
      <c r="K324" s="7">
        <f t="shared" ca="1" si="218"/>
        <v>500</v>
      </c>
      <c r="L324" s="7">
        <f t="shared" ca="1" si="218"/>
        <v>5125</v>
      </c>
      <c r="M324" s="7">
        <f t="shared" ca="1" si="218"/>
        <v>7500</v>
      </c>
      <c r="N324" s="7" t="str">
        <f t="shared" ca="1" si="218"/>
        <v>MC</v>
      </c>
      <c r="O324" s="7">
        <f t="shared" ca="1" si="218"/>
        <v>5000</v>
      </c>
      <c r="P324" s="7">
        <f t="shared" ca="1" si="218"/>
        <v>5000</v>
      </c>
      <c r="Q324" s="7">
        <f t="shared" ca="1" si="219"/>
        <v>100</v>
      </c>
      <c r="R324" s="7" t="str">
        <f t="shared" ca="1" si="219"/>
        <v>MC</v>
      </c>
      <c r="S324" s="7" t="str">
        <f t="shared" ca="1" si="219"/>
        <v>MC</v>
      </c>
      <c r="T324" s="7" t="str">
        <f t="shared" ca="1" si="219"/>
        <v>MC</v>
      </c>
      <c r="U324" s="7" t="str">
        <f t="shared" ca="1" si="219"/>
        <v>MC</v>
      </c>
      <c r="V324" s="7" t="str">
        <f t="shared" ca="1" si="219"/>
        <v>MC</v>
      </c>
      <c r="W324" s="7" t="str">
        <f t="shared" ca="1" si="219"/>
        <v>MC</v>
      </c>
      <c r="X324" s="7">
        <f t="shared" ca="1" si="219"/>
        <v>150</v>
      </c>
      <c r="Y324" s="7" t="str">
        <f t="shared" ca="1" si="219"/>
        <v>MC</v>
      </c>
      <c r="Z324" s="7" t="str">
        <f t="shared" ca="1" si="219"/>
        <v>MC</v>
      </c>
      <c r="AA324" s="7" t="str">
        <f t="shared" ca="1" si="220"/>
        <v>MC</v>
      </c>
      <c r="AB324" s="7">
        <f t="shared" ca="1" si="220"/>
        <v>2000</v>
      </c>
      <c r="AC324" s="7">
        <f t="shared" ca="1" si="220"/>
        <v>3000</v>
      </c>
      <c r="AD324" s="7">
        <f t="shared" ca="1" si="220"/>
        <v>2000</v>
      </c>
      <c r="AE324" s="7">
        <f t="shared" ca="1" si="220"/>
        <v>2000</v>
      </c>
      <c r="AF324" s="7">
        <f t="shared" ca="1" si="220"/>
        <v>1500</v>
      </c>
      <c r="AG324" s="7" t="str">
        <f t="shared" ca="1" si="220"/>
        <v>MC</v>
      </c>
      <c r="AH324" s="7">
        <f t="shared" ca="1" si="220"/>
        <v>300</v>
      </c>
      <c r="AI324" s="7" t="str">
        <f t="shared" ca="1" si="220"/>
        <v>MC</v>
      </c>
    </row>
    <row r="325" spans="1:35" x14ac:dyDescent="0.35">
      <c r="A325" s="4" t="str">
        <f t="shared" si="221"/>
        <v>est</v>
      </c>
      <c r="B325" s="4" t="str">
        <f t="shared" si="221"/>
        <v>marche_gayeri</v>
      </c>
      <c r="C325" s="10" t="str">
        <f t="shared" si="216"/>
        <v>BNA_oct23!</v>
      </c>
      <c r="D325" s="4" t="str">
        <f t="shared" si="130"/>
        <v>marche_gayeriBNA_oct23!</v>
      </c>
      <c r="E325" s="10">
        <f t="shared" si="222"/>
        <v>45200</v>
      </c>
      <c r="G325" s="7">
        <f t="shared" ca="1" si="218"/>
        <v>1500</v>
      </c>
      <c r="H325" s="7" t="str">
        <f t="shared" ca="1" si="218"/>
        <v>MC</v>
      </c>
      <c r="I325" s="7" t="str">
        <f t="shared" ca="1" si="218"/>
        <v>MC</v>
      </c>
      <c r="J325" s="7">
        <f t="shared" ca="1" si="218"/>
        <v>500</v>
      </c>
      <c r="K325" s="7" t="str">
        <f t="shared" ca="1" si="218"/>
        <v>MC</v>
      </c>
      <c r="L325" s="7">
        <f t="shared" ca="1" si="218"/>
        <v>5500</v>
      </c>
      <c r="M325" s="7">
        <f t="shared" ca="1" si="218"/>
        <v>7500</v>
      </c>
      <c r="N325" s="7" t="str">
        <f t="shared" ca="1" si="218"/>
        <v>MC</v>
      </c>
      <c r="O325" s="7">
        <f t="shared" ca="1" si="218"/>
        <v>5000</v>
      </c>
      <c r="P325" s="7" t="str">
        <f t="shared" ca="1" si="218"/>
        <v>MC</v>
      </c>
      <c r="Q325" s="7" t="str">
        <f t="shared" ca="1" si="219"/>
        <v>MC</v>
      </c>
      <c r="R325" s="7" t="str">
        <f t="shared" ca="1" si="219"/>
        <v>MC</v>
      </c>
      <c r="S325" s="7" t="str">
        <f t="shared" ca="1" si="219"/>
        <v>MC</v>
      </c>
      <c r="T325" s="7" t="str">
        <f t="shared" ca="1" si="219"/>
        <v>MC</v>
      </c>
      <c r="U325" s="7" t="str">
        <f t="shared" ca="1" si="219"/>
        <v>MC</v>
      </c>
      <c r="V325" s="7" t="str">
        <f t="shared" ca="1" si="219"/>
        <v>MC</v>
      </c>
      <c r="W325" s="7" t="str">
        <f t="shared" ca="1" si="219"/>
        <v>MC</v>
      </c>
      <c r="X325" s="7">
        <f t="shared" ca="1" si="219"/>
        <v>150</v>
      </c>
      <c r="Y325" s="7" t="str">
        <f t="shared" ca="1" si="219"/>
        <v>MC</v>
      </c>
      <c r="Z325" s="7" t="str">
        <f t="shared" ca="1" si="219"/>
        <v>MC</v>
      </c>
      <c r="AA325" s="7" t="str">
        <f t="shared" ca="1" si="220"/>
        <v>MC</v>
      </c>
      <c r="AB325" s="7">
        <f t="shared" ca="1" si="220"/>
        <v>2000</v>
      </c>
      <c r="AC325" s="7">
        <f t="shared" ca="1" si="220"/>
        <v>3000</v>
      </c>
      <c r="AD325" s="7">
        <f t="shared" ca="1" si="220"/>
        <v>2000</v>
      </c>
      <c r="AE325" s="7">
        <f t="shared" ca="1" si="220"/>
        <v>2000</v>
      </c>
      <c r="AF325" s="7">
        <f t="shared" ca="1" si="220"/>
        <v>1500</v>
      </c>
      <c r="AG325" s="7" t="str">
        <f t="shared" ca="1" si="220"/>
        <v>MC</v>
      </c>
      <c r="AH325" s="7">
        <f t="shared" ca="1" si="220"/>
        <v>300</v>
      </c>
      <c r="AI325" s="7" t="str">
        <f t="shared" ca="1" si="220"/>
        <v>MC</v>
      </c>
    </row>
    <row r="326" spans="1:35" x14ac:dyDescent="0.35">
      <c r="A326" s="4" t="str">
        <f t="shared" si="221"/>
        <v>est</v>
      </c>
      <c r="B326" s="4" t="str">
        <f t="shared" si="221"/>
        <v>marche_gayeri</v>
      </c>
      <c r="C326" s="10" t="str">
        <f t="shared" si="216"/>
        <v>BNA_nov23!</v>
      </c>
      <c r="D326" s="4" t="str">
        <f t="shared" si="130"/>
        <v>marche_gayeriBNA_nov23!</v>
      </c>
      <c r="E326" s="10">
        <f t="shared" si="222"/>
        <v>45231</v>
      </c>
      <c r="G326" s="7">
        <f t="shared" ca="1" si="218"/>
        <v>1250</v>
      </c>
      <c r="H326" s="7" t="str">
        <f t="shared" ca="1" si="218"/>
        <v>MC</v>
      </c>
      <c r="I326" s="7" t="str">
        <f t="shared" ca="1" si="218"/>
        <v>MC</v>
      </c>
      <c r="J326" s="7" t="str">
        <f t="shared" ca="1" si="218"/>
        <v>MC</v>
      </c>
      <c r="K326" s="7">
        <f t="shared" ca="1" si="218"/>
        <v>550</v>
      </c>
      <c r="L326" s="7">
        <f t="shared" ca="1" si="218"/>
        <v>5000</v>
      </c>
      <c r="M326" s="7">
        <f t="shared" ca="1" si="218"/>
        <v>8000</v>
      </c>
      <c r="N326" s="7" t="str">
        <f t="shared" ca="1" si="218"/>
        <v>MC</v>
      </c>
      <c r="O326" s="7">
        <f t="shared" ca="1" si="218"/>
        <v>5000</v>
      </c>
      <c r="P326" s="7" t="str">
        <f t="shared" ca="1" si="218"/>
        <v>MC</v>
      </c>
      <c r="Q326" s="7" t="str">
        <f t="shared" ca="1" si="219"/>
        <v>MC</v>
      </c>
      <c r="R326" s="7" t="str">
        <f t="shared" ca="1" si="219"/>
        <v>MC</v>
      </c>
      <c r="S326" s="7" t="str">
        <f t="shared" ca="1" si="219"/>
        <v>MC</v>
      </c>
      <c r="T326" s="7" t="str">
        <f t="shared" ca="1" si="219"/>
        <v>MC</v>
      </c>
      <c r="U326" s="7" t="str">
        <f t="shared" ca="1" si="219"/>
        <v>MC</v>
      </c>
      <c r="V326" s="7" t="str">
        <f t="shared" ca="1" si="219"/>
        <v>MC</v>
      </c>
      <c r="W326" s="7" t="str">
        <f t="shared" ca="1" si="219"/>
        <v>MC</v>
      </c>
      <c r="X326" s="7">
        <f t="shared" ca="1" si="219"/>
        <v>150</v>
      </c>
      <c r="Y326" s="7" t="str">
        <f t="shared" ca="1" si="219"/>
        <v>MC</v>
      </c>
      <c r="Z326" s="7" t="str">
        <f t="shared" ca="1" si="219"/>
        <v>MC</v>
      </c>
      <c r="AA326" s="7" t="str">
        <f t="shared" ca="1" si="220"/>
        <v>MC</v>
      </c>
      <c r="AB326" s="7">
        <f t="shared" ca="1" si="220"/>
        <v>2000</v>
      </c>
      <c r="AC326" s="7">
        <f t="shared" ca="1" si="220"/>
        <v>3000</v>
      </c>
      <c r="AD326" s="7">
        <f t="shared" ca="1" si="220"/>
        <v>2000</v>
      </c>
      <c r="AE326" s="7">
        <f t="shared" ca="1" si="220"/>
        <v>2000</v>
      </c>
      <c r="AF326" s="7">
        <f t="shared" ca="1" si="220"/>
        <v>1500</v>
      </c>
      <c r="AG326" s="7" t="str">
        <f t="shared" ca="1" si="220"/>
        <v>MC</v>
      </c>
      <c r="AH326" s="7">
        <f t="shared" ca="1" si="220"/>
        <v>250</v>
      </c>
      <c r="AI326" s="7" t="str">
        <f t="shared" ca="1" si="220"/>
        <v>MC</v>
      </c>
    </row>
    <row r="327" spans="1:35" x14ac:dyDescent="0.35">
      <c r="A327" s="4" t="str">
        <f t="shared" si="221"/>
        <v>est</v>
      </c>
      <c r="B327" s="4" t="str">
        <f t="shared" si="221"/>
        <v>marche_gayeri</v>
      </c>
      <c r="C327" s="10" t="str">
        <f t="shared" si="216"/>
        <v>BNA_déc23!</v>
      </c>
      <c r="D327" s="4" t="str">
        <f t="shared" si="130"/>
        <v>marche_gayeriBNA_déc23!</v>
      </c>
      <c r="E327" s="10">
        <f t="shared" si="222"/>
        <v>45261</v>
      </c>
      <c r="G327" s="7">
        <f t="shared" ca="1" si="218"/>
        <v>1250</v>
      </c>
      <c r="H327" s="7" t="str">
        <f t="shared" ca="1" si="218"/>
        <v>MC</v>
      </c>
      <c r="I327" s="7" t="str">
        <f t="shared" ca="1" si="218"/>
        <v>MC</v>
      </c>
      <c r="J327" s="7" t="str">
        <f t="shared" ca="1" si="218"/>
        <v>MC</v>
      </c>
      <c r="K327" s="7">
        <f t="shared" ca="1" si="218"/>
        <v>550</v>
      </c>
      <c r="L327" s="7">
        <f t="shared" ca="1" si="218"/>
        <v>5000</v>
      </c>
      <c r="M327" s="7">
        <f t="shared" ca="1" si="218"/>
        <v>8000</v>
      </c>
      <c r="N327" s="7" t="str">
        <f t="shared" ca="1" si="218"/>
        <v>MC</v>
      </c>
      <c r="O327" s="7">
        <f t="shared" ca="1" si="218"/>
        <v>5000</v>
      </c>
      <c r="P327" s="7" t="str">
        <f t="shared" ca="1" si="218"/>
        <v>MC</v>
      </c>
      <c r="Q327" s="7" t="str">
        <f t="shared" ca="1" si="219"/>
        <v>MC</v>
      </c>
      <c r="R327" s="7" t="str">
        <f t="shared" ca="1" si="219"/>
        <v>MC</v>
      </c>
      <c r="S327" s="7" t="str">
        <f t="shared" ca="1" si="219"/>
        <v>MC</v>
      </c>
      <c r="T327" s="7" t="str">
        <f t="shared" ca="1" si="219"/>
        <v>MC</v>
      </c>
      <c r="U327" s="7" t="str">
        <f t="shared" ca="1" si="219"/>
        <v>MC</v>
      </c>
      <c r="V327" s="7" t="str">
        <f t="shared" ca="1" si="219"/>
        <v>MC</v>
      </c>
      <c r="W327" s="7" t="str">
        <f t="shared" ca="1" si="219"/>
        <v>MC</v>
      </c>
      <c r="X327" s="7">
        <f t="shared" ca="1" si="219"/>
        <v>150</v>
      </c>
      <c r="Y327" s="7" t="str">
        <f t="shared" ca="1" si="219"/>
        <v>MC</v>
      </c>
      <c r="Z327" s="7" t="str">
        <f t="shared" ca="1" si="219"/>
        <v>MC</v>
      </c>
      <c r="AA327" s="7" t="str">
        <f t="shared" ca="1" si="220"/>
        <v>MC</v>
      </c>
      <c r="AB327" s="7">
        <f t="shared" ca="1" si="220"/>
        <v>2000</v>
      </c>
      <c r="AC327" s="7">
        <f t="shared" ca="1" si="220"/>
        <v>3000</v>
      </c>
      <c r="AD327" s="7">
        <f t="shared" ca="1" si="220"/>
        <v>2000</v>
      </c>
      <c r="AE327" s="7">
        <f t="shared" ca="1" si="220"/>
        <v>2000</v>
      </c>
      <c r="AF327" s="7">
        <f t="shared" ca="1" si="220"/>
        <v>1500</v>
      </c>
      <c r="AG327" s="7" t="str">
        <f t="shared" ca="1" si="220"/>
        <v>MC</v>
      </c>
      <c r="AH327" s="7">
        <f t="shared" ca="1" si="220"/>
        <v>250</v>
      </c>
      <c r="AI327" s="7" t="str">
        <f t="shared" ca="1" si="220"/>
        <v>MC</v>
      </c>
    </row>
    <row r="328" spans="1:35" x14ac:dyDescent="0.35">
      <c r="A328" s="4" t="str">
        <f t="shared" ref="A328:B328" si="223">A327</f>
        <v>est</v>
      </c>
      <c r="B328" s="4" t="str">
        <f t="shared" si="223"/>
        <v>marche_gayeri</v>
      </c>
      <c r="C328" s="10" t="str">
        <f t="shared" ref="C328:C339" si="224">C297</f>
        <v>BNA_janv24!</v>
      </c>
      <c r="D328" s="4" t="str">
        <f t="shared" ref="D328:D338" si="225">_xlfn.CONCAT(B328:C328)</f>
        <v>marche_gayeriBNA_janv24!</v>
      </c>
      <c r="E328" s="10">
        <f t="shared" si="222"/>
        <v>45292</v>
      </c>
      <c r="G328" s="7">
        <f t="shared" ca="1" si="218"/>
        <v>1250</v>
      </c>
      <c r="H328" s="7" t="str">
        <f t="shared" ca="1" si="218"/>
        <v>MC</v>
      </c>
      <c r="I328" s="7" t="str">
        <f t="shared" ca="1" si="218"/>
        <v>MC</v>
      </c>
      <c r="J328" s="7">
        <f t="shared" ca="1" si="218"/>
        <v>600</v>
      </c>
      <c r="K328" s="7">
        <f t="shared" ca="1" si="218"/>
        <v>500</v>
      </c>
      <c r="L328" s="7">
        <f t="shared" ca="1" si="218"/>
        <v>5500</v>
      </c>
      <c r="M328" s="7">
        <f t="shared" ca="1" si="218"/>
        <v>7500</v>
      </c>
      <c r="N328" s="7" t="str">
        <f t="shared" ca="1" si="218"/>
        <v>MC</v>
      </c>
      <c r="O328" s="7">
        <f t="shared" ca="1" si="218"/>
        <v>5000</v>
      </c>
      <c r="P328" s="7">
        <f t="shared" ca="1" si="218"/>
        <v>5000</v>
      </c>
      <c r="Q328" s="7">
        <f t="shared" ca="1" si="219"/>
        <v>100</v>
      </c>
      <c r="R328" s="7" t="str">
        <f t="shared" ca="1" si="219"/>
        <v>MC</v>
      </c>
      <c r="S328" s="7" t="str">
        <f t="shared" ca="1" si="219"/>
        <v>MC</v>
      </c>
      <c r="T328" s="7" t="str">
        <f t="shared" ca="1" si="219"/>
        <v>MC</v>
      </c>
      <c r="U328" s="7" t="str">
        <f t="shared" ca="1" si="219"/>
        <v>MC</v>
      </c>
      <c r="V328" s="7" t="str">
        <f t="shared" ca="1" si="219"/>
        <v>MC</v>
      </c>
      <c r="W328" s="7" t="str">
        <f t="shared" ca="1" si="219"/>
        <v>MC</v>
      </c>
      <c r="X328" s="7">
        <f t="shared" ca="1" si="219"/>
        <v>200</v>
      </c>
      <c r="Y328" s="7" t="str">
        <f t="shared" ca="1" si="219"/>
        <v>MC</v>
      </c>
      <c r="Z328" s="7" t="str">
        <f t="shared" ca="1" si="219"/>
        <v>MC</v>
      </c>
      <c r="AA328" s="7" t="str">
        <f t="shared" ca="1" si="220"/>
        <v>MC</v>
      </c>
      <c r="AB328" s="7">
        <f t="shared" ca="1" si="220"/>
        <v>2000</v>
      </c>
      <c r="AC328" s="7">
        <f t="shared" ca="1" si="220"/>
        <v>3000</v>
      </c>
      <c r="AD328" s="7">
        <f t="shared" ca="1" si="220"/>
        <v>2000</v>
      </c>
      <c r="AE328" s="7">
        <f t="shared" ca="1" si="220"/>
        <v>2000</v>
      </c>
      <c r="AF328" s="7">
        <f t="shared" ca="1" si="220"/>
        <v>1500</v>
      </c>
      <c r="AG328" s="7" t="str">
        <f t="shared" ca="1" si="220"/>
        <v>MC</v>
      </c>
      <c r="AH328" s="7">
        <f t="shared" ca="1" si="220"/>
        <v>275</v>
      </c>
      <c r="AI328" s="7" t="str">
        <f t="shared" ca="1" si="220"/>
        <v>MC</v>
      </c>
    </row>
    <row r="329" spans="1:35" x14ac:dyDescent="0.35">
      <c r="A329" s="4" t="str">
        <f t="shared" ref="A329:B329" si="226">A328</f>
        <v>est</v>
      </c>
      <c r="B329" s="4" t="str">
        <f t="shared" si="226"/>
        <v>marche_gayeri</v>
      </c>
      <c r="C329" s="10" t="str">
        <f t="shared" si="224"/>
        <v>BNA_févr24!</v>
      </c>
      <c r="D329" s="4" t="str">
        <f t="shared" si="225"/>
        <v>marche_gayeriBNA_févr24!</v>
      </c>
      <c r="E329" s="10">
        <f t="shared" si="222"/>
        <v>45323</v>
      </c>
      <c r="G329" s="7">
        <f t="shared" ca="1" si="218"/>
        <v>1250</v>
      </c>
      <c r="H329" s="7" t="str">
        <f t="shared" ca="1" si="218"/>
        <v>MC</v>
      </c>
      <c r="I329" s="7" t="str">
        <f t="shared" ca="1" si="218"/>
        <v>MC</v>
      </c>
      <c r="J329" s="7">
        <f t="shared" ca="1" si="218"/>
        <v>600</v>
      </c>
      <c r="K329" s="7">
        <f t="shared" ca="1" si="218"/>
        <v>500</v>
      </c>
      <c r="L329" s="7">
        <f t="shared" ca="1" si="218"/>
        <v>5500</v>
      </c>
      <c r="M329" s="7">
        <f t="shared" ca="1" si="218"/>
        <v>7500</v>
      </c>
      <c r="N329" s="7" t="str">
        <f t="shared" ca="1" si="218"/>
        <v>MC</v>
      </c>
      <c r="O329" s="7">
        <f t="shared" ca="1" si="218"/>
        <v>5000</v>
      </c>
      <c r="P329" s="7">
        <f t="shared" ca="1" si="218"/>
        <v>5000</v>
      </c>
      <c r="Q329" s="7">
        <f t="shared" ca="1" si="219"/>
        <v>100</v>
      </c>
      <c r="R329" s="7" t="str">
        <f t="shared" ca="1" si="219"/>
        <v>MC</v>
      </c>
      <c r="S329" s="7" t="str">
        <f t="shared" ca="1" si="219"/>
        <v>MC</v>
      </c>
      <c r="T329" s="7" t="str">
        <f t="shared" ca="1" si="219"/>
        <v>MC</v>
      </c>
      <c r="U329" s="7" t="str">
        <f t="shared" ca="1" si="219"/>
        <v>MC</v>
      </c>
      <c r="V329" s="7" t="str">
        <f t="shared" ca="1" si="219"/>
        <v>MC</v>
      </c>
      <c r="W329" s="7" t="str">
        <f t="shared" ca="1" si="219"/>
        <v>MC</v>
      </c>
      <c r="X329" s="7">
        <f t="shared" ca="1" si="219"/>
        <v>200</v>
      </c>
      <c r="Y329" s="7" t="str">
        <f t="shared" ca="1" si="219"/>
        <v>MC</v>
      </c>
      <c r="Z329" s="7" t="str">
        <f t="shared" ca="1" si="219"/>
        <v>MC</v>
      </c>
      <c r="AA329" s="7" t="str">
        <f t="shared" ca="1" si="220"/>
        <v>MC</v>
      </c>
      <c r="AB329" s="7">
        <f t="shared" ca="1" si="220"/>
        <v>2000</v>
      </c>
      <c r="AC329" s="7">
        <f t="shared" ca="1" si="220"/>
        <v>3000</v>
      </c>
      <c r="AD329" s="7">
        <f t="shared" ca="1" si="220"/>
        <v>2000</v>
      </c>
      <c r="AE329" s="7">
        <f t="shared" ca="1" si="220"/>
        <v>2000</v>
      </c>
      <c r="AF329" s="7">
        <f t="shared" ca="1" si="220"/>
        <v>1500</v>
      </c>
      <c r="AG329" s="7" t="str">
        <f t="shared" ca="1" si="220"/>
        <v>MC</v>
      </c>
      <c r="AH329" s="7">
        <f t="shared" ca="1" si="220"/>
        <v>275</v>
      </c>
      <c r="AI329" s="7" t="str">
        <f t="shared" ca="1" si="220"/>
        <v>MC</v>
      </c>
    </row>
    <row r="330" spans="1:35" x14ac:dyDescent="0.35">
      <c r="A330" s="4" t="str">
        <f t="shared" ref="A330:B330" si="227">A329</f>
        <v>est</v>
      </c>
      <c r="B330" s="4" t="str">
        <f t="shared" si="227"/>
        <v>marche_gayeri</v>
      </c>
      <c r="C330" s="10" t="str">
        <f t="shared" si="224"/>
        <v>BNA_mars24!</v>
      </c>
      <c r="D330" s="4" t="str">
        <f t="shared" si="225"/>
        <v>marche_gayeriBNA_mars24!</v>
      </c>
      <c r="E330" s="10">
        <f t="shared" si="222"/>
        <v>45352</v>
      </c>
      <c r="G330" s="7">
        <f t="shared" ref="G330:V339" ca="1" si="228">IFERROR(VLOOKUP($B330,INDIRECT($C330&amp;$A$1),MATCH(G$4,INDIRECT($C330&amp;"$B$7:$BZ$7"),0),FALSE),"")</f>
        <v>1250</v>
      </c>
      <c r="H330" s="7" t="str">
        <f t="shared" ca="1" si="228"/>
        <v>MC</v>
      </c>
      <c r="I330" s="7" t="str">
        <f t="shared" ca="1" si="228"/>
        <v>MC</v>
      </c>
      <c r="J330" s="7">
        <f t="shared" ca="1" si="228"/>
        <v>600</v>
      </c>
      <c r="K330" s="7">
        <f t="shared" ca="1" si="228"/>
        <v>500</v>
      </c>
      <c r="L330" s="7">
        <f t="shared" ca="1" si="228"/>
        <v>5000</v>
      </c>
      <c r="M330" s="7">
        <f t="shared" ca="1" si="228"/>
        <v>7500</v>
      </c>
      <c r="N330" s="7" t="str">
        <f t="shared" ca="1" si="228"/>
        <v>MC</v>
      </c>
      <c r="O330" s="7">
        <f t="shared" ca="1" si="228"/>
        <v>5000</v>
      </c>
      <c r="P330" s="7">
        <f t="shared" ca="1" si="228"/>
        <v>5000</v>
      </c>
      <c r="Q330" s="7">
        <f t="shared" ca="1" si="228"/>
        <v>100</v>
      </c>
      <c r="R330" s="7" t="str">
        <f t="shared" ca="1" si="228"/>
        <v>MC</v>
      </c>
      <c r="S330" s="7" t="str">
        <f t="shared" ca="1" si="228"/>
        <v>MC</v>
      </c>
      <c r="T330" s="7" t="str">
        <f t="shared" ca="1" si="228"/>
        <v>MC</v>
      </c>
      <c r="U330" s="7" t="str">
        <f t="shared" ca="1" si="228"/>
        <v>MC</v>
      </c>
      <c r="V330" s="7" t="str">
        <f t="shared" ca="1" si="228"/>
        <v>MC</v>
      </c>
      <c r="W330" s="7" t="str">
        <f t="shared" ref="W330:AI339" ca="1" si="229">IFERROR(VLOOKUP($B330,INDIRECT($C330&amp;$A$1),MATCH(W$4,INDIRECT($C330&amp;"$B$7:$BZ$7"),0),FALSE),"")</f>
        <v>MC</v>
      </c>
      <c r="X330" s="7">
        <f t="shared" ca="1" si="229"/>
        <v>175</v>
      </c>
      <c r="Y330" s="7" t="str">
        <f t="shared" ca="1" si="229"/>
        <v>MC</v>
      </c>
      <c r="Z330" s="7" t="str">
        <f t="shared" ca="1" si="229"/>
        <v>MC</v>
      </c>
      <c r="AA330" s="7" t="str">
        <f t="shared" ca="1" si="229"/>
        <v>MC</v>
      </c>
      <c r="AB330" s="7">
        <f t="shared" ca="1" si="229"/>
        <v>2000</v>
      </c>
      <c r="AC330" s="7">
        <f t="shared" ca="1" si="229"/>
        <v>3000</v>
      </c>
      <c r="AD330" s="7">
        <f t="shared" ca="1" si="229"/>
        <v>2000</v>
      </c>
      <c r="AE330" s="7">
        <f t="shared" ca="1" si="229"/>
        <v>2000</v>
      </c>
      <c r="AF330" s="7">
        <f t="shared" ca="1" si="229"/>
        <v>1500</v>
      </c>
      <c r="AG330" s="7" t="str">
        <f t="shared" ca="1" si="229"/>
        <v>MC</v>
      </c>
      <c r="AH330" s="7">
        <f t="shared" ca="1" si="229"/>
        <v>250</v>
      </c>
      <c r="AI330" s="7" t="str">
        <f t="shared" ca="1" si="229"/>
        <v>MC</v>
      </c>
    </row>
    <row r="331" spans="1:35" x14ac:dyDescent="0.35">
      <c r="A331" s="4" t="str">
        <f t="shared" ref="A331:B331" si="230">A330</f>
        <v>est</v>
      </c>
      <c r="B331" s="4" t="str">
        <f t="shared" si="230"/>
        <v>marche_gayeri</v>
      </c>
      <c r="C331" s="10" t="str">
        <f t="shared" si="224"/>
        <v>BNA_avr24!</v>
      </c>
      <c r="D331" s="4" t="str">
        <f t="shared" si="225"/>
        <v>marche_gayeriBNA_avr24!</v>
      </c>
      <c r="E331" s="10">
        <f t="shared" si="222"/>
        <v>45383</v>
      </c>
      <c r="G331" s="7" t="str">
        <f t="shared" ca="1" si="228"/>
        <v/>
      </c>
      <c r="H331" s="7" t="str">
        <f t="shared" ca="1" si="228"/>
        <v/>
      </c>
      <c r="I331" s="7" t="str">
        <f t="shared" ca="1" si="228"/>
        <v/>
      </c>
      <c r="J331" s="7" t="str">
        <f t="shared" ca="1" si="228"/>
        <v/>
      </c>
      <c r="K331" s="7" t="str">
        <f t="shared" ca="1" si="228"/>
        <v/>
      </c>
      <c r="L331" s="7" t="str">
        <f t="shared" ca="1" si="228"/>
        <v/>
      </c>
      <c r="M331" s="7" t="str">
        <f t="shared" ca="1" si="228"/>
        <v/>
      </c>
      <c r="N331" s="7" t="str">
        <f t="shared" ca="1" si="228"/>
        <v/>
      </c>
      <c r="O331" s="7" t="str">
        <f t="shared" ca="1" si="228"/>
        <v/>
      </c>
      <c r="P331" s="7" t="str">
        <f t="shared" ca="1" si="228"/>
        <v/>
      </c>
      <c r="Q331" s="7" t="str">
        <f t="shared" ca="1" si="228"/>
        <v/>
      </c>
      <c r="R331" s="7" t="str">
        <f t="shared" ca="1" si="228"/>
        <v/>
      </c>
      <c r="S331" s="7" t="str">
        <f t="shared" ca="1" si="228"/>
        <v/>
      </c>
      <c r="T331" s="7" t="str">
        <f t="shared" ca="1" si="228"/>
        <v/>
      </c>
      <c r="U331" s="7" t="str">
        <f t="shared" ca="1" si="228"/>
        <v/>
      </c>
      <c r="V331" s="7" t="str">
        <f t="shared" ca="1" si="228"/>
        <v/>
      </c>
      <c r="W331" s="7" t="str">
        <f t="shared" ca="1" si="229"/>
        <v/>
      </c>
      <c r="X331" s="7" t="str">
        <f t="shared" ca="1" si="229"/>
        <v/>
      </c>
      <c r="Y331" s="7" t="str">
        <f t="shared" ca="1" si="229"/>
        <v/>
      </c>
      <c r="Z331" s="7" t="str">
        <f t="shared" ca="1" si="229"/>
        <v/>
      </c>
      <c r="AA331" s="7" t="str">
        <f t="shared" ca="1" si="229"/>
        <v/>
      </c>
      <c r="AB331" s="7" t="str">
        <f t="shared" ca="1" si="229"/>
        <v/>
      </c>
      <c r="AC331" s="7" t="str">
        <f t="shared" ca="1" si="229"/>
        <v/>
      </c>
      <c r="AD331" s="7" t="str">
        <f t="shared" ca="1" si="229"/>
        <v/>
      </c>
      <c r="AE331" s="7" t="str">
        <f t="shared" ca="1" si="229"/>
        <v/>
      </c>
      <c r="AF331" s="7" t="str">
        <f t="shared" ca="1" si="229"/>
        <v/>
      </c>
      <c r="AG331" s="7" t="str">
        <f t="shared" ca="1" si="229"/>
        <v/>
      </c>
      <c r="AH331" s="7" t="str">
        <f t="shared" ca="1" si="229"/>
        <v/>
      </c>
      <c r="AI331" s="7" t="str">
        <f t="shared" ca="1" si="229"/>
        <v/>
      </c>
    </row>
    <row r="332" spans="1:35" x14ac:dyDescent="0.35">
      <c r="A332" s="4" t="str">
        <f t="shared" ref="A332:B332" si="231">A331</f>
        <v>est</v>
      </c>
      <c r="B332" s="4" t="str">
        <f t="shared" si="231"/>
        <v>marche_gayeri</v>
      </c>
      <c r="C332" s="10" t="str">
        <f t="shared" si="224"/>
        <v>BNA_mai24!</v>
      </c>
      <c r="D332" s="4" t="str">
        <f t="shared" si="225"/>
        <v>marche_gayeriBNA_mai24!</v>
      </c>
      <c r="E332" s="10">
        <f t="shared" si="222"/>
        <v>45413</v>
      </c>
      <c r="G332" s="7" t="str">
        <f t="shared" ca="1" si="228"/>
        <v/>
      </c>
      <c r="H332" s="7" t="str">
        <f t="shared" ca="1" si="228"/>
        <v/>
      </c>
      <c r="I332" s="7" t="str">
        <f t="shared" ca="1" si="228"/>
        <v/>
      </c>
      <c r="J332" s="7" t="str">
        <f t="shared" ca="1" si="228"/>
        <v/>
      </c>
      <c r="K332" s="7" t="str">
        <f t="shared" ca="1" si="228"/>
        <v/>
      </c>
      <c r="L332" s="7" t="str">
        <f t="shared" ca="1" si="228"/>
        <v/>
      </c>
      <c r="M332" s="7" t="str">
        <f t="shared" ca="1" si="228"/>
        <v/>
      </c>
      <c r="N332" s="7" t="str">
        <f t="shared" ca="1" si="228"/>
        <v/>
      </c>
      <c r="O332" s="7" t="str">
        <f t="shared" ca="1" si="228"/>
        <v/>
      </c>
      <c r="P332" s="7" t="str">
        <f t="shared" ca="1" si="228"/>
        <v/>
      </c>
      <c r="Q332" s="7" t="str">
        <f t="shared" ca="1" si="228"/>
        <v/>
      </c>
      <c r="R332" s="7" t="str">
        <f t="shared" ca="1" si="228"/>
        <v/>
      </c>
      <c r="S332" s="7" t="str">
        <f t="shared" ca="1" si="228"/>
        <v/>
      </c>
      <c r="T332" s="7" t="str">
        <f t="shared" ca="1" si="228"/>
        <v/>
      </c>
      <c r="U332" s="7" t="str">
        <f t="shared" ca="1" si="228"/>
        <v/>
      </c>
      <c r="V332" s="7" t="str">
        <f t="shared" ca="1" si="228"/>
        <v/>
      </c>
      <c r="W332" s="7" t="str">
        <f t="shared" ca="1" si="229"/>
        <v/>
      </c>
      <c r="X332" s="7" t="str">
        <f t="shared" ca="1" si="229"/>
        <v/>
      </c>
      <c r="Y332" s="7" t="str">
        <f t="shared" ca="1" si="229"/>
        <v/>
      </c>
      <c r="Z332" s="7" t="str">
        <f t="shared" ca="1" si="229"/>
        <v/>
      </c>
      <c r="AA332" s="7" t="str">
        <f t="shared" ca="1" si="229"/>
        <v/>
      </c>
      <c r="AB332" s="7" t="str">
        <f t="shared" ca="1" si="229"/>
        <v/>
      </c>
      <c r="AC332" s="7" t="str">
        <f t="shared" ca="1" si="229"/>
        <v/>
      </c>
      <c r="AD332" s="7" t="str">
        <f t="shared" ca="1" si="229"/>
        <v/>
      </c>
      <c r="AE332" s="7" t="str">
        <f t="shared" ca="1" si="229"/>
        <v/>
      </c>
      <c r="AF332" s="7" t="str">
        <f t="shared" ca="1" si="229"/>
        <v/>
      </c>
      <c r="AG332" s="7" t="str">
        <f t="shared" ca="1" si="229"/>
        <v/>
      </c>
      <c r="AH332" s="7" t="str">
        <f t="shared" ca="1" si="229"/>
        <v/>
      </c>
      <c r="AI332" s="7" t="str">
        <f t="shared" ca="1" si="229"/>
        <v/>
      </c>
    </row>
    <row r="333" spans="1:35" x14ac:dyDescent="0.35">
      <c r="A333" s="4" t="str">
        <f t="shared" ref="A333:B333" si="232">A332</f>
        <v>est</v>
      </c>
      <c r="B333" s="4" t="str">
        <f t="shared" si="232"/>
        <v>marche_gayeri</v>
      </c>
      <c r="C333" s="10" t="str">
        <f t="shared" si="224"/>
        <v>BNA_juin24!</v>
      </c>
      <c r="D333" s="4" t="str">
        <f t="shared" si="225"/>
        <v>marche_gayeriBNA_juin24!</v>
      </c>
      <c r="E333" s="10">
        <f t="shared" si="222"/>
        <v>45444</v>
      </c>
      <c r="G333" s="7" t="str">
        <f t="shared" ca="1" si="228"/>
        <v/>
      </c>
      <c r="H333" s="7" t="str">
        <f t="shared" ca="1" si="228"/>
        <v/>
      </c>
      <c r="I333" s="7" t="str">
        <f t="shared" ca="1" si="228"/>
        <v/>
      </c>
      <c r="J333" s="7" t="str">
        <f t="shared" ca="1" si="228"/>
        <v/>
      </c>
      <c r="K333" s="7" t="str">
        <f t="shared" ca="1" si="228"/>
        <v/>
      </c>
      <c r="L333" s="7" t="str">
        <f t="shared" ca="1" si="228"/>
        <v/>
      </c>
      <c r="M333" s="7" t="str">
        <f t="shared" ca="1" si="228"/>
        <v/>
      </c>
      <c r="N333" s="7" t="str">
        <f t="shared" ca="1" si="228"/>
        <v/>
      </c>
      <c r="O333" s="7" t="str">
        <f t="shared" ca="1" si="228"/>
        <v/>
      </c>
      <c r="P333" s="7" t="str">
        <f t="shared" ca="1" si="228"/>
        <v/>
      </c>
      <c r="Q333" s="7" t="str">
        <f t="shared" ca="1" si="228"/>
        <v/>
      </c>
      <c r="R333" s="7" t="str">
        <f t="shared" ca="1" si="228"/>
        <v/>
      </c>
      <c r="S333" s="7" t="str">
        <f t="shared" ca="1" si="228"/>
        <v/>
      </c>
      <c r="T333" s="7" t="str">
        <f t="shared" ca="1" si="228"/>
        <v/>
      </c>
      <c r="U333" s="7" t="str">
        <f t="shared" ca="1" si="228"/>
        <v/>
      </c>
      <c r="V333" s="7" t="str">
        <f t="shared" ca="1" si="228"/>
        <v/>
      </c>
      <c r="W333" s="7" t="str">
        <f t="shared" ca="1" si="229"/>
        <v/>
      </c>
      <c r="X333" s="7" t="str">
        <f t="shared" ca="1" si="229"/>
        <v/>
      </c>
      <c r="Y333" s="7" t="str">
        <f t="shared" ca="1" si="229"/>
        <v/>
      </c>
      <c r="Z333" s="7" t="str">
        <f t="shared" ca="1" si="229"/>
        <v/>
      </c>
      <c r="AA333" s="7" t="str">
        <f t="shared" ca="1" si="229"/>
        <v/>
      </c>
      <c r="AB333" s="7" t="str">
        <f t="shared" ca="1" si="229"/>
        <v/>
      </c>
      <c r="AC333" s="7" t="str">
        <f t="shared" ca="1" si="229"/>
        <v/>
      </c>
      <c r="AD333" s="7" t="str">
        <f t="shared" ca="1" si="229"/>
        <v/>
      </c>
      <c r="AE333" s="7" t="str">
        <f t="shared" ca="1" si="229"/>
        <v/>
      </c>
      <c r="AF333" s="7" t="str">
        <f t="shared" ca="1" si="229"/>
        <v/>
      </c>
      <c r="AG333" s="7" t="str">
        <f t="shared" ca="1" si="229"/>
        <v/>
      </c>
      <c r="AH333" s="7" t="str">
        <f t="shared" ca="1" si="229"/>
        <v/>
      </c>
      <c r="AI333" s="7" t="str">
        <f t="shared" ca="1" si="229"/>
        <v/>
      </c>
    </row>
    <row r="334" spans="1:35" x14ac:dyDescent="0.35">
      <c r="A334" s="4" t="str">
        <f t="shared" ref="A334:B334" si="233">A333</f>
        <v>est</v>
      </c>
      <c r="B334" s="4" t="str">
        <f t="shared" si="233"/>
        <v>marche_gayeri</v>
      </c>
      <c r="C334" s="10" t="str">
        <f t="shared" si="224"/>
        <v>BNA_juil24!</v>
      </c>
      <c r="D334" s="4" t="str">
        <f t="shared" si="225"/>
        <v>marche_gayeriBNA_juil24!</v>
      </c>
      <c r="E334" s="10">
        <f t="shared" si="222"/>
        <v>45474</v>
      </c>
      <c r="G334" s="7" t="str">
        <f t="shared" ca="1" si="228"/>
        <v/>
      </c>
      <c r="H334" s="7" t="str">
        <f t="shared" ca="1" si="228"/>
        <v/>
      </c>
      <c r="I334" s="7" t="str">
        <f t="shared" ca="1" si="228"/>
        <v/>
      </c>
      <c r="J334" s="7" t="str">
        <f t="shared" ca="1" si="228"/>
        <v/>
      </c>
      <c r="K334" s="7" t="str">
        <f t="shared" ca="1" si="228"/>
        <v/>
      </c>
      <c r="L334" s="7" t="str">
        <f t="shared" ca="1" si="228"/>
        <v/>
      </c>
      <c r="M334" s="7" t="str">
        <f t="shared" ca="1" si="228"/>
        <v/>
      </c>
      <c r="N334" s="7" t="str">
        <f t="shared" ca="1" si="228"/>
        <v/>
      </c>
      <c r="O334" s="7" t="str">
        <f t="shared" ca="1" si="228"/>
        <v/>
      </c>
      <c r="P334" s="7" t="str">
        <f t="shared" ca="1" si="228"/>
        <v/>
      </c>
      <c r="Q334" s="7" t="str">
        <f t="shared" ca="1" si="228"/>
        <v/>
      </c>
      <c r="R334" s="7" t="str">
        <f t="shared" ca="1" si="228"/>
        <v/>
      </c>
      <c r="S334" s="7" t="str">
        <f t="shared" ca="1" si="228"/>
        <v/>
      </c>
      <c r="T334" s="7" t="str">
        <f t="shared" ca="1" si="228"/>
        <v/>
      </c>
      <c r="U334" s="7" t="str">
        <f t="shared" ca="1" si="228"/>
        <v/>
      </c>
      <c r="V334" s="7" t="str">
        <f t="shared" ca="1" si="228"/>
        <v/>
      </c>
      <c r="W334" s="7" t="str">
        <f t="shared" ca="1" si="229"/>
        <v/>
      </c>
      <c r="X334" s="7" t="str">
        <f t="shared" ca="1" si="229"/>
        <v/>
      </c>
      <c r="Y334" s="7" t="str">
        <f t="shared" ca="1" si="229"/>
        <v/>
      </c>
      <c r="Z334" s="7" t="str">
        <f t="shared" ca="1" si="229"/>
        <v/>
      </c>
      <c r="AA334" s="7" t="str">
        <f t="shared" ca="1" si="229"/>
        <v/>
      </c>
      <c r="AB334" s="7" t="str">
        <f t="shared" ca="1" si="229"/>
        <v/>
      </c>
      <c r="AC334" s="7" t="str">
        <f t="shared" ca="1" si="229"/>
        <v/>
      </c>
      <c r="AD334" s="7" t="str">
        <f t="shared" ca="1" si="229"/>
        <v/>
      </c>
      <c r="AE334" s="7" t="str">
        <f t="shared" ca="1" si="229"/>
        <v/>
      </c>
      <c r="AF334" s="7" t="str">
        <f t="shared" ca="1" si="229"/>
        <v/>
      </c>
      <c r="AG334" s="7" t="str">
        <f t="shared" ca="1" si="229"/>
        <v/>
      </c>
      <c r="AH334" s="7" t="str">
        <f t="shared" ca="1" si="229"/>
        <v/>
      </c>
      <c r="AI334" s="7" t="str">
        <f t="shared" ca="1" si="229"/>
        <v/>
      </c>
    </row>
    <row r="335" spans="1:35" x14ac:dyDescent="0.35">
      <c r="A335" s="4" t="str">
        <f t="shared" ref="A335:B335" si="234">A334</f>
        <v>est</v>
      </c>
      <c r="B335" s="4" t="str">
        <f t="shared" si="234"/>
        <v>marche_gayeri</v>
      </c>
      <c r="C335" s="10" t="str">
        <f t="shared" si="224"/>
        <v>BNA_aout24!</v>
      </c>
      <c r="D335" s="4" t="str">
        <f t="shared" si="225"/>
        <v>marche_gayeriBNA_aout24!</v>
      </c>
      <c r="E335" s="10">
        <f t="shared" si="222"/>
        <v>45505</v>
      </c>
      <c r="G335" s="7" t="str">
        <f t="shared" ca="1" si="228"/>
        <v/>
      </c>
      <c r="H335" s="7" t="str">
        <f t="shared" ca="1" si="228"/>
        <v/>
      </c>
      <c r="I335" s="7" t="str">
        <f t="shared" ca="1" si="228"/>
        <v/>
      </c>
      <c r="J335" s="7" t="str">
        <f t="shared" ca="1" si="228"/>
        <v/>
      </c>
      <c r="K335" s="7" t="str">
        <f t="shared" ca="1" si="228"/>
        <v/>
      </c>
      <c r="L335" s="7" t="str">
        <f t="shared" ca="1" si="228"/>
        <v/>
      </c>
      <c r="M335" s="7" t="str">
        <f t="shared" ca="1" si="228"/>
        <v/>
      </c>
      <c r="N335" s="7" t="str">
        <f t="shared" ca="1" si="228"/>
        <v/>
      </c>
      <c r="O335" s="7" t="str">
        <f t="shared" ca="1" si="228"/>
        <v/>
      </c>
      <c r="P335" s="7" t="str">
        <f t="shared" ca="1" si="228"/>
        <v/>
      </c>
      <c r="Q335" s="7" t="str">
        <f t="shared" ca="1" si="228"/>
        <v/>
      </c>
      <c r="R335" s="7" t="str">
        <f t="shared" ca="1" si="228"/>
        <v/>
      </c>
      <c r="S335" s="7" t="str">
        <f t="shared" ca="1" si="228"/>
        <v/>
      </c>
      <c r="T335" s="7" t="str">
        <f t="shared" ca="1" si="228"/>
        <v/>
      </c>
      <c r="U335" s="7" t="str">
        <f t="shared" ca="1" si="228"/>
        <v/>
      </c>
      <c r="V335" s="7" t="str">
        <f t="shared" ca="1" si="228"/>
        <v/>
      </c>
      <c r="W335" s="7" t="str">
        <f t="shared" ca="1" si="229"/>
        <v/>
      </c>
      <c r="X335" s="7" t="str">
        <f t="shared" ca="1" si="229"/>
        <v/>
      </c>
      <c r="Y335" s="7" t="str">
        <f t="shared" ca="1" si="229"/>
        <v/>
      </c>
      <c r="Z335" s="7" t="str">
        <f t="shared" ca="1" si="229"/>
        <v/>
      </c>
      <c r="AA335" s="7" t="str">
        <f t="shared" ca="1" si="229"/>
        <v/>
      </c>
      <c r="AB335" s="7" t="str">
        <f t="shared" ca="1" si="229"/>
        <v/>
      </c>
      <c r="AC335" s="7" t="str">
        <f t="shared" ca="1" si="229"/>
        <v/>
      </c>
      <c r="AD335" s="7" t="str">
        <f t="shared" ca="1" si="229"/>
        <v/>
      </c>
      <c r="AE335" s="7" t="str">
        <f t="shared" ca="1" si="229"/>
        <v/>
      </c>
      <c r="AF335" s="7" t="str">
        <f t="shared" ca="1" si="229"/>
        <v/>
      </c>
      <c r="AG335" s="7" t="str">
        <f t="shared" ca="1" si="229"/>
        <v/>
      </c>
      <c r="AH335" s="7" t="str">
        <f t="shared" ca="1" si="229"/>
        <v/>
      </c>
      <c r="AI335" s="7" t="str">
        <f t="shared" ca="1" si="229"/>
        <v/>
      </c>
    </row>
    <row r="336" spans="1:35" x14ac:dyDescent="0.35">
      <c r="A336" s="4" t="str">
        <f t="shared" ref="A336:B336" si="235">A335</f>
        <v>est</v>
      </c>
      <c r="B336" s="4" t="str">
        <f t="shared" si="235"/>
        <v>marche_gayeri</v>
      </c>
      <c r="C336" s="10" t="str">
        <f t="shared" si="224"/>
        <v>BNA_sept24!</v>
      </c>
      <c r="D336" s="4" t="str">
        <f t="shared" si="225"/>
        <v>marche_gayeriBNA_sept24!</v>
      </c>
      <c r="E336" s="10">
        <f t="shared" si="222"/>
        <v>45536</v>
      </c>
      <c r="G336" s="7" t="str">
        <f t="shared" ca="1" si="228"/>
        <v/>
      </c>
      <c r="H336" s="7" t="str">
        <f t="shared" ca="1" si="228"/>
        <v/>
      </c>
      <c r="I336" s="7" t="str">
        <f t="shared" ca="1" si="228"/>
        <v/>
      </c>
      <c r="J336" s="7" t="str">
        <f t="shared" ca="1" si="228"/>
        <v/>
      </c>
      <c r="K336" s="7" t="str">
        <f t="shared" ca="1" si="228"/>
        <v/>
      </c>
      <c r="L336" s="7" t="str">
        <f t="shared" ca="1" si="228"/>
        <v/>
      </c>
      <c r="M336" s="7" t="str">
        <f t="shared" ca="1" si="228"/>
        <v/>
      </c>
      <c r="N336" s="7" t="str">
        <f t="shared" ca="1" si="228"/>
        <v/>
      </c>
      <c r="O336" s="7" t="str">
        <f t="shared" ca="1" si="228"/>
        <v/>
      </c>
      <c r="P336" s="7" t="str">
        <f t="shared" ca="1" si="228"/>
        <v/>
      </c>
      <c r="Q336" s="7" t="str">
        <f t="shared" ca="1" si="228"/>
        <v/>
      </c>
      <c r="R336" s="7" t="str">
        <f t="shared" ca="1" si="228"/>
        <v/>
      </c>
      <c r="S336" s="7" t="str">
        <f t="shared" ca="1" si="228"/>
        <v/>
      </c>
      <c r="T336" s="7" t="str">
        <f t="shared" ca="1" si="228"/>
        <v/>
      </c>
      <c r="U336" s="7" t="str">
        <f t="shared" ca="1" si="228"/>
        <v/>
      </c>
      <c r="V336" s="7" t="str">
        <f t="shared" ca="1" si="228"/>
        <v/>
      </c>
      <c r="W336" s="7" t="str">
        <f t="shared" ca="1" si="229"/>
        <v/>
      </c>
      <c r="X336" s="7" t="str">
        <f t="shared" ca="1" si="229"/>
        <v/>
      </c>
      <c r="Y336" s="7" t="str">
        <f t="shared" ca="1" si="229"/>
        <v/>
      </c>
      <c r="Z336" s="7" t="str">
        <f t="shared" ca="1" si="229"/>
        <v/>
      </c>
      <c r="AA336" s="7" t="str">
        <f t="shared" ca="1" si="229"/>
        <v/>
      </c>
      <c r="AB336" s="7" t="str">
        <f t="shared" ca="1" si="229"/>
        <v/>
      </c>
      <c r="AC336" s="7" t="str">
        <f t="shared" ca="1" si="229"/>
        <v/>
      </c>
      <c r="AD336" s="7" t="str">
        <f t="shared" ca="1" si="229"/>
        <v/>
      </c>
      <c r="AE336" s="7" t="str">
        <f t="shared" ca="1" si="229"/>
        <v/>
      </c>
      <c r="AF336" s="7" t="str">
        <f t="shared" ca="1" si="229"/>
        <v/>
      </c>
      <c r="AG336" s="7" t="str">
        <f t="shared" ca="1" si="229"/>
        <v/>
      </c>
      <c r="AH336" s="7" t="str">
        <f t="shared" ca="1" si="229"/>
        <v/>
      </c>
      <c r="AI336" s="7" t="str">
        <f t="shared" ca="1" si="229"/>
        <v/>
      </c>
    </row>
    <row r="337" spans="1:35" x14ac:dyDescent="0.35">
      <c r="A337" s="4" t="str">
        <f t="shared" ref="A337:B337" si="236">A336</f>
        <v>est</v>
      </c>
      <c r="B337" s="4" t="str">
        <f t="shared" si="236"/>
        <v>marche_gayeri</v>
      </c>
      <c r="C337" s="10" t="str">
        <f t="shared" si="224"/>
        <v>BNA_oct24!</v>
      </c>
      <c r="D337" s="4" t="str">
        <f t="shared" si="225"/>
        <v>marche_gayeriBNA_oct24!</v>
      </c>
      <c r="E337" s="10">
        <f t="shared" si="222"/>
        <v>45566</v>
      </c>
      <c r="G337" s="7" t="str">
        <f t="shared" ca="1" si="228"/>
        <v/>
      </c>
      <c r="H337" s="7" t="str">
        <f t="shared" ca="1" si="228"/>
        <v/>
      </c>
      <c r="I337" s="7" t="str">
        <f t="shared" ca="1" si="228"/>
        <v/>
      </c>
      <c r="J337" s="7" t="str">
        <f t="shared" ca="1" si="228"/>
        <v/>
      </c>
      <c r="K337" s="7" t="str">
        <f t="shared" ca="1" si="228"/>
        <v/>
      </c>
      <c r="L337" s="7" t="str">
        <f t="shared" ca="1" si="228"/>
        <v/>
      </c>
      <c r="M337" s="7" t="str">
        <f t="shared" ca="1" si="228"/>
        <v/>
      </c>
      <c r="N337" s="7" t="str">
        <f t="shared" ca="1" si="228"/>
        <v/>
      </c>
      <c r="O337" s="7" t="str">
        <f t="shared" ca="1" si="228"/>
        <v/>
      </c>
      <c r="P337" s="7" t="str">
        <f t="shared" ca="1" si="228"/>
        <v/>
      </c>
      <c r="Q337" s="7" t="str">
        <f t="shared" ca="1" si="228"/>
        <v/>
      </c>
      <c r="R337" s="7" t="str">
        <f t="shared" ca="1" si="228"/>
        <v/>
      </c>
      <c r="S337" s="7" t="str">
        <f t="shared" ca="1" si="228"/>
        <v/>
      </c>
      <c r="T337" s="7" t="str">
        <f t="shared" ca="1" si="228"/>
        <v/>
      </c>
      <c r="U337" s="7" t="str">
        <f t="shared" ca="1" si="228"/>
        <v/>
      </c>
      <c r="V337" s="7" t="str">
        <f t="shared" ca="1" si="228"/>
        <v/>
      </c>
      <c r="W337" s="7" t="str">
        <f t="shared" ca="1" si="229"/>
        <v/>
      </c>
      <c r="X337" s="7" t="str">
        <f t="shared" ca="1" si="229"/>
        <v/>
      </c>
      <c r="Y337" s="7" t="str">
        <f t="shared" ca="1" si="229"/>
        <v/>
      </c>
      <c r="Z337" s="7" t="str">
        <f t="shared" ca="1" si="229"/>
        <v/>
      </c>
      <c r="AA337" s="7" t="str">
        <f t="shared" ca="1" si="229"/>
        <v/>
      </c>
      <c r="AB337" s="7" t="str">
        <f t="shared" ca="1" si="229"/>
        <v/>
      </c>
      <c r="AC337" s="7" t="str">
        <f t="shared" ca="1" si="229"/>
        <v/>
      </c>
      <c r="AD337" s="7" t="str">
        <f t="shared" ca="1" si="229"/>
        <v/>
      </c>
      <c r="AE337" s="7" t="str">
        <f t="shared" ca="1" si="229"/>
        <v/>
      </c>
      <c r="AF337" s="7" t="str">
        <f t="shared" ca="1" si="229"/>
        <v/>
      </c>
      <c r="AG337" s="7" t="str">
        <f t="shared" ca="1" si="229"/>
        <v/>
      </c>
      <c r="AH337" s="7" t="str">
        <f t="shared" ca="1" si="229"/>
        <v/>
      </c>
      <c r="AI337" s="7" t="str">
        <f t="shared" ca="1" si="229"/>
        <v/>
      </c>
    </row>
    <row r="338" spans="1:35" x14ac:dyDescent="0.35">
      <c r="A338" s="4" t="str">
        <f t="shared" ref="A338:B339" si="237">A337</f>
        <v>est</v>
      </c>
      <c r="B338" s="4" t="str">
        <f t="shared" si="237"/>
        <v>marche_gayeri</v>
      </c>
      <c r="C338" s="10" t="str">
        <f t="shared" si="224"/>
        <v>BNA_nov24!</v>
      </c>
      <c r="D338" s="4" t="str">
        <f t="shared" si="225"/>
        <v>marche_gayeriBNA_nov24!</v>
      </c>
      <c r="E338" s="10">
        <f t="shared" si="222"/>
        <v>45597</v>
      </c>
      <c r="G338" s="7" t="str">
        <f t="shared" ca="1" si="228"/>
        <v/>
      </c>
      <c r="H338" s="7" t="str">
        <f t="shared" ca="1" si="228"/>
        <v/>
      </c>
      <c r="I338" s="7" t="str">
        <f t="shared" ca="1" si="228"/>
        <v/>
      </c>
      <c r="J338" s="7" t="str">
        <f t="shared" ca="1" si="228"/>
        <v/>
      </c>
      <c r="K338" s="7" t="str">
        <f t="shared" ca="1" si="228"/>
        <v/>
      </c>
      <c r="L338" s="7" t="str">
        <f t="shared" ca="1" si="228"/>
        <v/>
      </c>
      <c r="M338" s="7" t="str">
        <f t="shared" ca="1" si="228"/>
        <v/>
      </c>
      <c r="N338" s="7" t="str">
        <f t="shared" ca="1" si="228"/>
        <v/>
      </c>
      <c r="O338" s="7" t="str">
        <f t="shared" ca="1" si="228"/>
        <v/>
      </c>
      <c r="P338" s="7" t="str">
        <f t="shared" ca="1" si="228"/>
        <v/>
      </c>
      <c r="Q338" s="7" t="str">
        <f t="shared" ca="1" si="228"/>
        <v/>
      </c>
      <c r="R338" s="7" t="str">
        <f t="shared" ca="1" si="228"/>
        <v/>
      </c>
      <c r="S338" s="7" t="str">
        <f t="shared" ca="1" si="228"/>
        <v/>
      </c>
      <c r="T338" s="7" t="str">
        <f t="shared" ca="1" si="228"/>
        <v/>
      </c>
      <c r="U338" s="7" t="str">
        <f t="shared" ca="1" si="228"/>
        <v/>
      </c>
      <c r="V338" s="7" t="str">
        <f t="shared" ca="1" si="228"/>
        <v/>
      </c>
      <c r="W338" s="7" t="str">
        <f t="shared" ca="1" si="229"/>
        <v/>
      </c>
      <c r="X338" s="7" t="str">
        <f t="shared" ca="1" si="229"/>
        <v/>
      </c>
      <c r="Y338" s="7" t="str">
        <f t="shared" ca="1" si="229"/>
        <v/>
      </c>
      <c r="Z338" s="7" t="str">
        <f t="shared" ca="1" si="229"/>
        <v/>
      </c>
      <c r="AA338" s="7" t="str">
        <f t="shared" ca="1" si="229"/>
        <v/>
      </c>
      <c r="AB338" s="7" t="str">
        <f t="shared" ca="1" si="229"/>
        <v/>
      </c>
      <c r="AC338" s="7" t="str">
        <f t="shared" ca="1" si="229"/>
        <v/>
      </c>
      <c r="AD338" s="7" t="str">
        <f t="shared" ca="1" si="229"/>
        <v/>
      </c>
      <c r="AE338" s="7" t="str">
        <f t="shared" ca="1" si="229"/>
        <v/>
      </c>
      <c r="AF338" s="7" t="str">
        <f t="shared" ca="1" si="229"/>
        <v/>
      </c>
      <c r="AG338" s="7" t="str">
        <f t="shared" ca="1" si="229"/>
        <v/>
      </c>
      <c r="AH338" s="7" t="str">
        <f t="shared" ca="1" si="229"/>
        <v/>
      </c>
      <c r="AI338" s="7" t="str">
        <f t="shared" ca="1" si="229"/>
        <v/>
      </c>
    </row>
    <row r="339" spans="1:35" x14ac:dyDescent="0.35">
      <c r="A339" s="4" t="str">
        <f t="shared" si="237"/>
        <v>est</v>
      </c>
      <c r="B339" s="4" t="str">
        <f t="shared" si="237"/>
        <v>marche_gayeri</v>
      </c>
      <c r="C339" s="10" t="str">
        <f t="shared" si="224"/>
        <v>BNA_déc24!</v>
      </c>
      <c r="D339" s="4" t="str">
        <f t="shared" ref="D339" si="238">_xlfn.CONCAT(B339:C339)</f>
        <v>marche_gayeriBNA_déc24!</v>
      </c>
      <c r="E339" s="10">
        <f t="shared" si="222"/>
        <v>45627</v>
      </c>
      <c r="G339" s="7" t="str">
        <f t="shared" ca="1" si="228"/>
        <v/>
      </c>
      <c r="H339" s="7" t="str">
        <f t="shared" ca="1" si="228"/>
        <v/>
      </c>
      <c r="I339" s="7" t="str">
        <f t="shared" ca="1" si="228"/>
        <v/>
      </c>
      <c r="J339" s="7" t="str">
        <f t="shared" ca="1" si="228"/>
        <v/>
      </c>
      <c r="K339" s="7" t="str">
        <f t="shared" ca="1" si="228"/>
        <v/>
      </c>
      <c r="L339" s="7" t="str">
        <f t="shared" ca="1" si="228"/>
        <v/>
      </c>
      <c r="M339" s="7" t="str">
        <f t="shared" ca="1" si="228"/>
        <v/>
      </c>
      <c r="N339" s="7" t="str">
        <f t="shared" ca="1" si="228"/>
        <v/>
      </c>
      <c r="O339" s="7" t="str">
        <f t="shared" ca="1" si="228"/>
        <v/>
      </c>
      <c r="P339" s="7" t="str">
        <f t="shared" ca="1" si="228"/>
        <v/>
      </c>
      <c r="Q339" s="7" t="str">
        <f t="shared" ca="1" si="228"/>
        <v/>
      </c>
      <c r="R339" s="7" t="str">
        <f t="shared" ca="1" si="228"/>
        <v/>
      </c>
      <c r="S339" s="7" t="str">
        <f t="shared" ca="1" si="228"/>
        <v/>
      </c>
      <c r="T339" s="7" t="str">
        <f t="shared" ca="1" si="228"/>
        <v/>
      </c>
      <c r="U339" s="7" t="str">
        <f t="shared" ca="1" si="228"/>
        <v/>
      </c>
      <c r="V339" s="7" t="str">
        <f t="shared" ca="1" si="228"/>
        <v/>
      </c>
      <c r="W339" s="7" t="str">
        <f t="shared" ca="1" si="229"/>
        <v/>
      </c>
      <c r="X339" s="7" t="str">
        <f t="shared" ca="1" si="229"/>
        <v/>
      </c>
      <c r="Y339" s="7" t="str">
        <f t="shared" ca="1" si="229"/>
        <v/>
      </c>
      <c r="Z339" s="7" t="str">
        <f t="shared" ca="1" si="229"/>
        <v/>
      </c>
      <c r="AA339" s="7" t="str">
        <f t="shared" ca="1" si="229"/>
        <v/>
      </c>
      <c r="AB339" s="7" t="str">
        <f t="shared" ca="1" si="229"/>
        <v/>
      </c>
      <c r="AC339" s="7" t="str">
        <f t="shared" ca="1" si="229"/>
        <v/>
      </c>
      <c r="AD339" s="7" t="str">
        <f t="shared" ca="1" si="229"/>
        <v/>
      </c>
      <c r="AE339" s="7" t="str">
        <f t="shared" ca="1" si="229"/>
        <v/>
      </c>
      <c r="AF339" s="7" t="str">
        <f t="shared" ca="1" si="229"/>
        <v/>
      </c>
      <c r="AG339" s="7" t="str">
        <f t="shared" ca="1" si="229"/>
        <v/>
      </c>
      <c r="AH339" s="7" t="str">
        <f t="shared" ca="1" si="229"/>
        <v/>
      </c>
      <c r="AI339" s="7" t="str">
        <f t="shared" ca="1" si="229"/>
        <v/>
      </c>
    </row>
    <row r="340" spans="1:35" x14ac:dyDescent="0.35">
      <c r="C340" s="10"/>
      <c r="E340" s="10"/>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row>
    <row r="341" spans="1:35" x14ac:dyDescent="0.35">
      <c r="C341" s="10"/>
      <c r="E341" s="10"/>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row>
    <row r="342" spans="1:35" x14ac:dyDescent="0.35">
      <c r="D342" s="4" t="str">
        <f t="shared" si="130"/>
        <v/>
      </c>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row>
    <row r="343" spans="1:35" x14ac:dyDescent="0.35">
      <c r="D343" s="4" t="str">
        <f t="shared" si="130"/>
        <v/>
      </c>
      <c r="E343" s="4" t="s">
        <v>91</v>
      </c>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row>
    <row r="344" spans="1:35" x14ac:dyDescent="0.35">
      <c r="A344" s="4" t="s">
        <v>81</v>
      </c>
      <c r="B344" s="4" t="s">
        <v>92</v>
      </c>
      <c r="C344" s="10" t="str">
        <f t="shared" ref="C344:C357" si="239">C314</f>
        <v>BNA_nov22!</v>
      </c>
      <c r="D344" s="4" t="str">
        <f t="shared" si="130"/>
        <v>marche_matiacoaliBNA_nov22!</v>
      </c>
      <c r="E344" s="10">
        <f t="shared" ref="E344:E351" si="240">E314</f>
        <v>44866</v>
      </c>
      <c r="G344" s="7" t="str">
        <f t="shared" ref="G344:P359" ca="1" si="241">IFERROR(VLOOKUP($B344,INDIRECT($C344&amp;$A$1),MATCH(G$4,INDIRECT($C344&amp;"$B$7:$BZ$7"),0),FALSE),"")</f>
        <v>-</v>
      </c>
      <c r="H344" s="7" t="str">
        <f t="shared" ca="1" si="241"/>
        <v>-</v>
      </c>
      <c r="I344" s="7" t="str">
        <f t="shared" ca="1" si="241"/>
        <v>-</v>
      </c>
      <c r="J344" s="7" t="str">
        <f t="shared" ca="1" si="241"/>
        <v>-</v>
      </c>
      <c r="K344" s="7" t="str">
        <f t="shared" ca="1" si="241"/>
        <v>-</v>
      </c>
      <c r="L344" s="7" t="str">
        <f t="shared" ca="1" si="241"/>
        <v>-</v>
      </c>
      <c r="M344" s="7" t="str">
        <f t="shared" ca="1" si="241"/>
        <v>-</v>
      </c>
      <c r="N344" s="7" t="str">
        <f t="shared" ca="1" si="241"/>
        <v>-</v>
      </c>
      <c r="O344" s="7" t="str">
        <f t="shared" ca="1" si="241"/>
        <v>-</v>
      </c>
      <c r="P344" s="7" t="str">
        <f t="shared" ca="1" si="241"/>
        <v>-</v>
      </c>
      <c r="Q344" s="7" t="str">
        <f t="shared" ref="Q344:Z359" ca="1" si="242">IFERROR(VLOOKUP($B344,INDIRECT($C344&amp;$A$1),MATCH(Q$4,INDIRECT($C344&amp;"$B$7:$BZ$7"),0),FALSE),"")</f>
        <v>-</v>
      </c>
      <c r="R344" s="7" t="str">
        <f t="shared" ca="1" si="242"/>
        <v>-</v>
      </c>
      <c r="S344" s="7" t="str">
        <f t="shared" ca="1" si="242"/>
        <v>-</v>
      </c>
      <c r="T344" s="7" t="str">
        <f t="shared" ca="1" si="242"/>
        <v>-</v>
      </c>
      <c r="U344" s="7" t="str">
        <f t="shared" ca="1" si="242"/>
        <v>-</v>
      </c>
      <c r="V344" s="7" t="str">
        <f t="shared" ca="1" si="242"/>
        <v>-</v>
      </c>
      <c r="W344" s="7" t="str">
        <f t="shared" ca="1" si="242"/>
        <v>-</v>
      </c>
      <c r="X344" s="7" t="str">
        <f t="shared" ca="1" si="242"/>
        <v>-</v>
      </c>
      <c r="Y344" s="7" t="str">
        <f t="shared" ca="1" si="242"/>
        <v>-</v>
      </c>
      <c r="Z344" s="7" t="str">
        <f t="shared" ca="1" si="242"/>
        <v>-</v>
      </c>
      <c r="AA344" s="7" t="str">
        <f t="shared" ref="AA344:AI359" ca="1" si="243">IFERROR(VLOOKUP($B344,INDIRECT($C344&amp;$A$1),MATCH(AA$4,INDIRECT($C344&amp;"$B$7:$BZ$7"),0),FALSE),"")</f>
        <v>-</v>
      </c>
      <c r="AB344" s="7" t="str">
        <f t="shared" ca="1" si="243"/>
        <v>-</v>
      </c>
      <c r="AC344" s="7" t="str">
        <f t="shared" ca="1" si="243"/>
        <v>-</v>
      </c>
      <c r="AD344" s="7" t="str">
        <f t="shared" ca="1" si="243"/>
        <v>-</v>
      </c>
      <c r="AE344" s="7" t="str">
        <f t="shared" ca="1" si="243"/>
        <v>-</v>
      </c>
      <c r="AF344" s="7" t="str">
        <f t="shared" ca="1" si="243"/>
        <v>-</v>
      </c>
      <c r="AG344" s="7" t="str">
        <f t="shared" ca="1" si="243"/>
        <v>-</v>
      </c>
      <c r="AH344" s="7" t="str">
        <f t="shared" ca="1" si="243"/>
        <v>-</v>
      </c>
      <c r="AI344" s="7" t="str">
        <f t="shared" ca="1" si="243"/>
        <v>-</v>
      </c>
    </row>
    <row r="345" spans="1:35" x14ac:dyDescent="0.35">
      <c r="A345" s="4" t="s">
        <v>81</v>
      </c>
      <c r="B345" s="4" t="s">
        <v>92</v>
      </c>
      <c r="C345" s="10" t="str">
        <f t="shared" si="239"/>
        <v>BNA_dec22!</v>
      </c>
      <c r="D345" s="4" t="str">
        <f t="shared" si="130"/>
        <v>marche_matiacoaliBNA_dec22!</v>
      </c>
      <c r="E345" s="10">
        <f t="shared" si="240"/>
        <v>44896</v>
      </c>
      <c r="G345" s="7" t="str">
        <f t="shared" ca="1" si="241"/>
        <v>-</v>
      </c>
      <c r="H345" s="7" t="str">
        <f t="shared" ca="1" si="241"/>
        <v>-</v>
      </c>
      <c r="I345" s="7" t="str">
        <f t="shared" ca="1" si="241"/>
        <v>-</v>
      </c>
      <c r="J345" s="7" t="str">
        <f t="shared" ca="1" si="241"/>
        <v>-</v>
      </c>
      <c r="K345" s="7" t="str">
        <f t="shared" ca="1" si="241"/>
        <v>-</v>
      </c>
      <c r="L345" s="7" t="str">
        <f t="shared" ca="1" si="241"/>
        <v>-</v>
      </c>
      <c r="M345" s="7" t="str">
        <f t="shared" ca="1" si="241"/>
        <v>-</v>
      </c>
      <c r="N345" s="7" t="str">
        <f t="shared" ca="1" si="241"/>
        <v>-</v>
      </c>
      <c r="O345" s="7" t="str">
        <f t="shared" ca="1" si="241"/>
        <v>-</v>
      </c>
      <c r="P345" s="7" t="str">
        <f t="shared" ca="1" si="241"/>
        <v>-</v>
      </c>
      <c r="Q345" s="7" t="str">
        <f t="shared" ca="1" si="242"/>
        <v>-</v>
      </c>
      <c r="R345" s="7" t="str">
        <f t="shared" ca="1" si="242"/>
        <v>-</v>
      </c>
      <c r="S345" s="7" t="str">
        <f t="shared" ca="1" si="242"/>
        <v>-</v>
      </c>
      <c r="T345" s="7" t="str">
        <f t="shared" ca="1" si="242"/>
        <v>-</v>
      </c>
      <c r="U345" s="7" t="str">
        <f t="shared" ca="1" si="242"/>
        <v>-</v>
      </c>
      <c r="V345" s="7" t="str">
        <f t="shared" ca="1" si="242"/>
        <v>-</v>
      </c>
      <c r="W345" s="7" t="str">
        <f t="shared" ca="1" si="242"/>
        <v>-</v>
      </c>
      <c r="X345" s="7" t="str">
        <f t="shared" ca="1" si="242"/>
        <v>-</v>
      </c>
      <c r="Y345" s="7" t="str">
        <f t="shared" ca="1" si="242"/>
        <v>-</v>
      </c>
      <c r="Z345" s="7" t="str">
        <f t="shared" ca="1" si="242"/>
        <v>-</v>
      </c>
      <c r="AA345" s="7" t="str">
        <f t="shared" ca="1" si="243"/>
        <v>-</v>
      </c>
      <c r="AB345" s="7" t="str">
        <f t="shared" ca="1" si="243"/>
        <v>-</v>
      </c>
      <c r="AC345" s="7" t="str">
        <f t="shared" ca="1" si="243"/>
        <v>-</v>
      </c>
      <c r="AD345" s="7" t="str">
        <f t="shared" ca="1" si="243"/>
        <v>-</v>
      </c>
      <c r="AE345" s="7" t="str">
        <f t="shared" ca="1" si="243"/>
        <v>-</v>
      </c>
      <c r="AF345" s="7" t="str">
        <f t="shared" ca="1" si="243"/>
        <v>-</v>
      </c>
      <c r="AG345" s="7" t="str">
        <f t="shared" ca="1" si="243"/>
        <v>-</v>
      </c>
      <c r="AH345" s="7" t="str">
        <f t="shared" ca="1" si="243"/>
        <v>-</v>
      </c>
      <c r="AI345" s="7" t="str">
        <f t="shared" ca="1" si="243"/>
        <v>-</v>
      </c>
    </row>
    <row r="346" spans="1:35" x14ac:dyDescent="0.35">
      <c r="A346" s="4" t="s">
        <v>81</v>
      </c>
      <c r="B346" s="4" t="s">
        <v>92</v>
      </c>
      <c r="C346" s="10" t="str">
        <f t="shared" si="239"/>
        <v>BNA_jan23!</v>
      </c>
      <c r="D346" s="4" t="str">
        <f t="shared" si="130"/>
        <v>marche_matiacoaliBNA_jan23!</v>
      </c>
      <c r="E346" s="10">
        <f t="shared" si="240"/>
        <v>44927</v>
      </c>
      <c r="G346" s="7" t="str">
        <f t="shared" ca="1" si="241"/>
        <v>-</v>
      </c>
      <c r="H346" s="7" t="str">
        <f t="shared" ca="1" si="241"/>
        <v>-</v>
      </c>
      <c r="I346" s="7" t="str">
        <f t="shared" ca="1" si="241"/>
        <v>-</v>
      </c>
      <c r="J346" s="7" t="str">
        <f t="shared" ca="1" si="241"/>
        <v>-</v>
      </c>
      <c r="K346" s="7" t="str">
        <f t="shared" ca="1" si="241"/>
        <v>-</v>
      </c>
      <c r="L346" s="7" t="str">
        <f t="shared" ca="1" si="241"/>
        <v>-</v>
      </c>
      <c r="M346" s="7" t="str">
        <f t="shared" ca="1" si="241"/>
        <v>-</v>
      </c>
      <c r="N346" s="7" t="str">
        <f t="shared" ca="1" si="241"/>
        <v>-</v>
      </c>
      <c r="O346" s="7" t="str">
        <f t="shared" ca="1" si="241"/>
        <v>-</v>
      </c>
      <c r="P346" s="7" t="str">
        <f t="shared" ca="1" si="241"/>
        <v>-</v>
      </c>
      <c r="Q346" s="7" t="str">
        <f t="shared" ca="1" si="242"/>
        <v>-</v>
      </c>
      <c r="R346" s="7" t="str">
        <f t="shared" ca="1" si="242"/>
        <v>-</v>
      </c>
      <c r="S346" s="7" t="str">
        <f t="shared" ca="1" si="242"/>
        <v>-</v>
      </c>
      <c r="T346" s="7" t="str">
        <f t="shared" ca="1" si="242"/>
        <v>-</v>
      </c>
      <c r="U346" s="7" t="str">
        <f t="shared" ca="1" si="242"/>
        <v>-</v>
      </c>
      <c r="V346" s="7" t="str">
        <f t="shared" ca="1" si="242"/>
        <v>-</v>
      </c>
      <c r="W346" s="7" t="str">
        <f t="shared" ca="1" si="242"/>
        <v>-</v>
      </c>
      <c r="X346" s="7" t="str">
        <f t="shared" ca="1" si="242"/>
        <v>-</v>
      </c>
      <c r="Y346" s="7" t="str">
        <f t="shared" ca="1" si="242"/>
        <v>-</v>
      </c>
      <c r="Z346" s="7" t="str">
        <f t="shared" ca="1" si="242"/>
        <v>-</v>
      </c>
      <c r="AA346" s="7" t="str">
        <f t="shared" ca="1" si="243"/>
        <v>-</v>
      </c>
      <c r="AB346" s="7" t="str">
        <f t="shared" ca="1" si="243"/>
        <v>-</v>
      </c>
      <c r="AC346" s="7" t="str">
        <f t="shared" ca="1" si="243"/>
        <v>-</v>
      </c>
      <c r="AD346" s="7" t="str">
        <f t="shared" ca="1" si="243"/>
        <v>-</v>
      </c>
      <c r="AE346" s="7" t="str">
        <f t="shared" ca="1" si="243"/>
        <v>-</v>
      </c>
      <c r="AF346" s="7" t="str">
        <f t="shared" ca="1" si="243"/>
        <v>-</v>
      </c>
      <c r="AG346" s="7" t="str">
        <f t="shared" ca="1" si="243"/>
        <v>-</v>
      </c>
      <c r="AH346" s="7" t="str">
        <f t="shared" ca="1" si="243"/>
        <v>-</v>
      </c>
      <c r="AI346" s="7" t="str">
        <f t="shared" ca="1" si="243"/>
        <v>-</v>
      </c>
    </row>
    <row r="347" spans="1:35" x14ac:dyDescent="0.35">
      <c r="A347" s="4" t="s">
        <v>81</v>
      </c>
      <c r="B347" s="4" t="s">
        <v>92</v>
      </c>
      <c r="C347" s="10" t="str">
        <f t="shared" si="239"/>
        <v>BNA_fev23!</v>
      </c>
      <c r="D347" s="4" t="str">
        <f t="shared" si="130"/>
        <v>marche_matiacoaliBNA_fev23!</v>
      </c>
      <c r="E347" s="10">
        <f t="shared" si="240"/>
        <v>44958</v>
      </c>
      <c r="G347" s="7" t="str">
        <f t="shared" ca="1" si="241"/>
        <v>-</v>
      </c>
      <c r="H347" s="7" t="str">
        <f t="shared" ca="1" si="241"/>
        <v>-</v>
      </c>
      <c r="I347" s="7" t="str">
        <f t="shared" ca="1" si="241"/>
        <v>-</v>
      </c>
      <c r="J347" s="7" t="str">
        <f t="shared" ca="1" si="241"/>
        <v>-</v>
      </c>
      <c r="K347" s="7" t="str">
        <f t="shared" ca="1" si="241"/>
        <v>-</v>
      </c>
      <c r="L347" s="7" t="str">
        <f t="shared" ca="1" si="241"/>
        <v>-</v>
      </c>
      <c r="M347" s="7" t="str">
        <f t="shared" ca="1" si="241"/>
        <v>-</v>
      </c>
      <c r="N347" s="7" t="str">
        <f t="shared" ca="1" si="241"/>
        <v>-</v>
      </c>
      <c r="O347" s="7" t="str">
        <f t="shared" ca="1" si="241"/>
        <v>-</v>
      </c>
      <c r="P347" s="7" t="str">
        <f t="shared" ca="1" si="241"/>
        <v>-</v>
      </c>
      <c r="Q347" s="7" t="str">
        <f t="shared" ca="1" si="242"/>
        <v>-</v>
      </c>
      <c r="R347" s="7" t="str">
        <f t="shared" ca="1" si="242"/>
        <v>-</v>
      </c>
      <c r="S347" s="7" t="str">
        <f t="shared" ca="1" si="242"/>
        <v>-</v>
      </c>
      <c r="T347" s="7" t="str">
        <f t="shared" ca="1" si="242"/>
        <v>-</v>
      </c>
      <c r="U347" s="7" t="str">
        <f t="shared" ca="1" si="242"/>
        <v>-</v>
      </c>
      <c r="V347" s="7" t="str">
        <f t="shared" ca="1" si="242"/>
        <v>-</v>
      </c>
      <c r="W347" s="7" t="str">
        <f t="shared" ca="1" si="242"/>
        <v>-</v>
      </c>
      <c r="X347" s="7" t="str">
        <f t="shared" ca="1" si="242"/>
        <v>-</v>
      </c>
      <c r="Y347" s="7" t="str">
        <f t="shared" ca="1" si="242"/>
        <v>-</v>
      </c>
      <c r="Z347" s="7" t="str">
        <f t="shared" ca="1" si="242"/>
        <v>-</v>
      </c>
      <c r="AA347" s="7" t="str">
        <f t="shared" ca="1" si="243"/>
        <v>-</v>
      </c>
      <c r="AB347" s="7" t="str">
        <f t="shared" ca="1" si="243"/>
        <v>-</v>
      </c>
      <c r="AC347" s="7" t="str">
        <f t="shared" ca="1" si="243"/>
        <v>-</v>
      </c>
      <c r="AD347" s="7" t="str">
        <f t="shared" ca="1" si="243"/>
        <v>-</v>
      </c>
      <c r="AE347" s="7" t="str">
        <f t="shared" ca="1" si="243"/>
        <v>-</v>
      </c>
      <c r="AF347" s="7" t="str">
        <f t="shared" ca="1" si="243"/>
        <v>-</v>
      </c>
      <c r="AG347" s="7" t="str">
        <f t="shared" ca="1" si="243"/>
        <v>-</v>
      </c>
      <c r="AH347" s="7" t="str">
        <f t="shared" ca="1" si="243"/>
        <v>-</v>
      </c>
      <c r="AI347" s="7" t="str">
        <f t="shared" ca="1" si="243"/>
        <v>-</v>
      </c>
    </row>
    <row r="348" spans="1:35" x14ac:dyDescent="0.35">
      <c r="A348" s="4" t="s">
        <v>81</v>
      </c>
      <c r="B348" s="4" t="s">
        <v>92</v>
      </c>
      <c r="C348" s="10" t="str">
        <f t="shared" si="239"/>
        <v>BNA_mar23!</v>
      </c>
      <c r="D348" s="4" t="str">
        <f t="shared" si="130"/>
        <v>marche_matiacoaliBNA_mar23!</v>
      </c>
      <c r="E348" s="10">
        <f t="shared" si="240"/>
        <v>44986</v>
      </c>
      <c r="G348" s="7" t="str">
        <f t="shared" ca="1" si="241"/>
        <v>-</v>
      </c>
      <c r="H348" s="7" t="str">
        <f t="shared" ca="1" si="241"/>
        <v>-</v>
      </c>
      <c r="I348" s="7" t="str">
        <f t="shared" ca="1" si="241"/>
        <v>-</v>
      </c>
      <c r="J348" s="7" t="str">
        <f t="shared" ca="1" si="241"/>
        <v>-</v>
      </c>
      <c r="K348" s="7" t="str">
        <f t="shared" ca="1" si="241"/>
        <v>-</v>
      </c>
      <c r="L348" s="7" t="str">
        <f t="shared" ca="1" si="241"/>
        <v>-</v>
      </c>
      <c r="M348" s="7" t="str">
        <f t="shared" ca="1" si="241"/>
        <v>-</v>
      </c>
      <c r="N348" s="7" t="str">
        <f t="shared" ca="1" si="241"/>
        <v>-</v>
      </c>
      <c r="O348" s="7" t="str">
        <f t="shared" ca="1" si="241"/>
        <v>-</v>
      </c>
      <c r="P348" s="7" t="str">
        <f t="shared" ca="1" si="241"/>
        <v>-</v>
      </c>
      <c r="Q348" s="7" t="str">
        <f t="shared" ca="1" si="242"/>
        <v>-</v>
      </c>
      <c r="R348" s="7" t="str">
        <f t="shared" ca="1" si="242"/>
        <v>-</v>
      </c>
      <c r="S348" s="7" t="str">
        <f t="shared" ca="1" si="242"/>
        <v>-</v>
      </c>
      <c r="T348" s="7" t="str">
        <f t="shared" ca="1" si="242"/>
        <v>-</v>
      </c>
      <c r="U348" s="7" t="str">
        <f t="shared" ca="1" si="242"/>
        <v>-</v>
      </c>
      <c r="V348" s="7" t="str">
        <f t="shared" ca="1" si="242"/>
        <v>-</v>
      </c>
      <c r="W348" s="7" t="str">
        <f t="shared" ca="1" si="242"/>
        <v>-</v>
      </c>
      <c r="X348" s="7" t="str">
        <f t="shared" ca="1" si="242"/>
        <v>-</v>
      </c>
      <c r="Y348" s="7" t="str">
        <f t="shared" ca="1" si="242"/>
        <v>-</v>
      </c>
      <c r="Z348" s="7" t="str">
        <f t="shared" ca="1" si="242"/>
        <v>-</v>
      </c>
      <c r="AA348" s="7" t="str">
        <f t="shared" ca="1" si="243"/>
        <v>-</v>
      </c>
      <c r="AB348" s="7" t="str">
        <f t="shared" ca="1" si="243"/>
        <v>-</v>
      </c>
      <c r="AC348" s="7" t="str">
        <f t="shared" ca="1" si="243"/>
        <v>-</v>
      </c>
      <c r="AD348" s="7" t="str">
        <f t="shared" ca="1" si="243"/>
        <v>-</v>
      </c>
      <c r="AE348" s="7" t="str">
        <f t="shared" ca="1" si="243"/>
        <v>-</v>
      </c>
      <c r="AF348" s="7" t="str">
        <f t="shared" ca="1" si="243"/>
        <v>-</v>
      </c>
      <c r="AG348" s="7" t="str">
        <f t="shared" ca="1" si="243"/>
        <v>-</v>
      </c>
      <c r="AH348" s="7" t="str">
        <f t="shared" ca="1" si="243"/>
        <v>-</v>
      </c>
      <c r="AI348" s="7" t="str">
        <f t="shared" ca="1" si="243"/>
        <v>-</v>
      </c>
    </row>
    <row r="349" spans="1:35" x14ac:dyDescent="0.35">
      <c r="A349" s="4" t="s">
        <v>81</v>
      </c>
      <c r="B349" s="4" t="s">
        <v>92</v>
      </c>
      <c r="C349" s="10" t="str">
        <f t="shared" si="239"/>
        <v>BNA_avr23!</v>
      </c>
      <c r="D349" s="4" t="str">
        <f t="shared" si="130"/>
        <v>marche_matiacoaliBNA_avr23!</v>
      </c>
      <c r="E349" s="10">
        <f t="shared" si="240"/>
        <v>45017</v>
      </c>
      <c r="G349" s="7" t="str">
        <f t="shared" ca="1" si="241"/>
        <v>-</v>
      </c>
      <c r="H349" s="7" t="str">
        <f t="shared" ca="1" si="241"/>
        <v>-</v>
      </c>
      <c r="I349" s="7" t="str">
        <f t="shared" ca="1" si="241"/>
        <v>-</v>
      </c>
      <c r="J349" s="7" t="str">
        <f t="shared" ca="1" si="241"/>
        <v>-</v>
      </c>
      <c r="K349" s="7" t="str">
        <f t="shared" ca="1" si="241"/>
        <v>-</v>
      </c>
      <c r="L349" s="7" t="str">
        <f t="shared" ca="1" si="241"/>
        <v>-</v>
      </c>
      <c r="M349" s="7" t="str">
        <f t="shared" ca="1" si="241"/>
        <v>-</v>
      </c>
      <c r="N349" s="7" t="str">
        <f t="shared" ca="1" si="241"/>
        <v>-</v>
      </c>
      <c r="O349" s="7" t="str">
        <f t="shared" ca="1" si="241"/>
        <v>-</v>
      </c>
      <c r="P349" s="7" t="str">
        <f t="shared" ca="1" si="241"/>
        <v>-</v>
      </c>
      <c r="Q349" s="7" t="str">
        <f t="shared" ca="1" si="242"/>
        <v>-</v>
      </c>
      <c r="R349" s="7" t="str">
        <f t="shared" ca="1" si="242"/>
        <v>-</v>
      </c>
      <c r="S349" s="7" t="str">
        <f t="shared" ca="1" si="242"/>
        <v>-</v>
      </c>
      <c r="T349" s="7" t="str">
        <f t="shared" ca="1" si="242"/>
        <v>-</v>
      </c>
      <c r="U349" s="7" t="str">
        <f t="shared" ca="1" si="242"/>
        <v>-</v>
      </c>
      <c r="V349" s="7" t="str">
        <f t="shared" ca="1" si="242"/>
        <v>-</v>
      </c>
      <c r="W349" s="7" t="str">
        <f t="shared" ca="1" si="242"/>
        <v>-</v>
      </c>
      <c r="X349" s="7" t="str">
        <f t="shared" ca="1" si="242"/>
        <v>-</v>
      </c>
      <c r="Y349" s="7" t="str">
        <f t="shared" ca="1" si="242"/>
        <v>-</v>
      </c>
      <c r="Z349" s="7" t="str">
        <f t="shared" ca="1" si="242"/>
        <v>-</v>
      </c>
      <c r="AA349" s="7" t="str">
        <f t="shared" ca="1" si="243"/>
        <v>-</v>
      </c>
      <c r="AB349" s="7" t="str">
        <f t="shared" ca="1" si="243"/>
        <v>-</v>
      </c>
      <c r="AC349" s="7" t="str">
        <f t="shared" ca="1" si="243"/>
        <v>-</v>
      </c>
      <c r="AD349" s="7" t="str">
        <f t="shared" ca="1" si="243"/>
        <v>-</v>
      </c>
      <c r="AE349" s="7" t="str">
        <f t="shared" ca="1" si="243"/>
        <v>-</v>
      </c>
      <c r="AF349" s="7" t="str">
        <f t="shared" ca="1" si="243"/>
        <v>-</v>
      </c>
      <c r="AG349" s="7" t="str">
        <f t="shared" ca="1" si="243"/>
        <v>-</v>
      </c>
      <c r="AH349" s="7" t="str">
        <f t="shared" ca="1" si="243"/>
        <v>-</v>
      </c>
      <c r="AI349" s="7" t="str">
        <f t="shared" ca="1" si="243"/>
        <v>-</v>
      </c>
    </row>
    <row r="350" spans="1:35" x14ac:dyDescent="0.35">
      <c r="A350" s="4" t="s">
        <v>81</v>
      </c>
      <c r="B350" s="4" t="s">
        <v>92</v>
      </c>
      <c r="C350" s="10" t="str">
        <f t="shared" si="239"/>
        <v>BNA_mai23!</v>
      </c>
      <c r="D350" s="4" t="str">
        <f t="shared" si="130"/>
        <v>marche_matiacoaliBNA_mai23!</v>
      </c>
      <c r="E350" s="10">
        <f t="shared" si="240"/>
        <v>45047</v>
      </c>
      <c r="G350" s="7">
        <f t="shared" ca="1" si="241"/>
        <v>1250</v>
      </c>
      <c r="H350" s="7" t="str">
        <f t="shared" ca="1" si="241"/>
        <v>MC</v>
      </c>
      <c r="I350" s="7" t="str">
        <f t="shared" ca="1" si="241"/>
        <v>MC</v>
      </c>
      <c r="J350" s="7" t="str">
        <f t="shared" ca="1" si="241"/>
        <v>MC</v>
      </c>
      <c r="K350" s="7" t="str">
        <f t="shared" ca="1" si="241"/>
        <v>MC</v>
      </c>
      <c r="L350" s="7" t="str">
        <f t="shared" ca="1" si="241"/>
        <v>MC</v>
      </c>
      <c r="M350" s="7" t="str">
        <f t="shared" ca="1" si="241"/>
        <v>MC</v>
      </c>
      <c r="N350" s="7" t="str">
        <f t="shared" ca="1" si="241"/>
        <v>MC</v>
      </c>
      <c r="O350" s="7" t="str">
        <f t="shared" ca="1" si="241"/>
        <v>MC</v>
      </c>
      <c r="P350" s="7" t="str">
        <f t="shared" ca="1" si="241"/>
        <v>MC</v>
      </c>
      <c r="Q350" s="7" t="str">
        <f t="shared" ca="1" si="242"/>
        <v>MC</v>
      </c>
      <c r="R350" s="7" t="str">
        <f t="shared" ca="1" si="242"/>
        <v>MC</v>
      </c>
      <c r="S350" s="7" t="str">
        <f t="shared" ca="1" si="242"/>
        <v>MC</v>
      </c>
      <c r="T350" s="7" t="str">
        <f t="shared" ca="1" si="242"/>
        <v>MC</v>
      </c>
      <c r="U350" s="7">
        <f t="shared" ca="1" si="242"/>
        <v>8000</v>
      </c>
      <c r="V350" s="7">
        <f t="shared" ca="1" si="242"/>
        <v>6500</v>
      </c>
      <c r="W350" s="7">
        <f t="shared" ca="1" si="242"/>
        <v>500</v>
      </c>
      <c r="X350" s="7" t="str">
        <f t="shared" ca="1" si="242"/>
        <v>MC</v>
      </c>
      <c r="Y350" s="7" t="str">
        <f t="shared" ca="1" si="242"/>
        <v>MC</v>
      </c>
      <c r="Z350" s="7" t="str">
        <f t="shared" ca="1" si="242"/>
        <v>MC</v>
      </c>
      <c r="AA350" s="7" t="str">
        <f t="shared" ca="1" si="243"/>
        <v>MC</v>
      </c>
      <c r="AB350" s="7" t="str">
        <f t="shared" ca="1" si="243"/>
        <v>MC</v>
      </c>
      <c r="AC350" s="7" t="str">
        <f t="shared" ca="1" si="243"/>
        <v>MC</v>
      </c>
      <c r="AD350" s="7" t="str">
        <f t="shared" ca="1" si="243"/>
        <v>MC</v>
      </c>
      <c r="AE350" s="7" t="str">
        <f t="shared" ca="1" si="243"/>
        <v>MC</v>
      </c>
      <c r="AF350" s="7" t="str">
        <f t="shared" ca="1" si="243"/>
        <v>MC</v>
      </c>
      <c r="AG350" s="7" t="str">
        <f t="shared" ca="1" si="243"/>
        <v>MC</v>
      </c>
      <c r="AH350" s="7" t="str">
        <f t="shared" ca="1" si="243"/>
        <v>MC</v>
      </c>
      <c r="AI350" s="7" t="str">
        <f t="shared" ca="1" si="243"/>
        <v>MC</v>
      </c>
    </row>
    <row r="351" spans="1:35" x14ac:dyDescent="0.35">
      <c r="A351" s="4" t="s">
        <v>81</v>
      </c>
      <c r="B351" s="4" t="s">
        <v>92</v>
      </c>
      <c r="C351" s="10" t="str">
        <f t="shared" si="239"/>
        <v>BNA_juin23!</v>
      </c>
      <c r="D351" s="4" t="str">
        <f t="shared" si="130"/>
        <v>marche_matiacoaliBNA_juin23!</v>
      </c>
      <c r="E351" s="10">
        <f t="shared" si="240"/>
        <v>45078</v>
      </c>
      <c r="G351" s="7">
        <f t="shared" ca="1" si="241"/>
        <v>1300</v>
      </c>
      <c r="H351" s="7" t="str">
        <f t="shared" ca="1" si="241"/>
        <v>MC</v>
      </c>
      <c r="I351" s="7" t="str">
        <f t="shared" ca="1" si="241"/>
        <v>MC</v>
      </c>
      <c r="J351" s="7" t="str">
        <f t="shared" ca="1" si="241"/>
        <v>MC</v>
      </c>
      <c r="K351" s="7" t="str">
        <f t="shared" ca="1" si="241"/>
        <v>MC</v>
      </c>
      <c r="L351" s="7">
        <f t="shared" ca="1" si="241"/>
        <v>5250</v>
      </c>
      <c r="M351" s="7">
        <f t="shared" ca="1" si="241"/>
        <v>12500</v>
      </c>
      <c r="N351" s="7" t="str">
        <f t="shared" ca="1" si="241"/>
        <v>MC</v>
      </c>
      <c r="O351" s="7">
        <f t="shared" ca="1" si="241"/>
        <v>2750</v>
      </c>
      <c r="P351" s="7" t="str">
        <f t="shared" ca="1" si="241"/>
        <v>MC</v>
      </c>
      <c r="Q351" s="7" t="str">
        <f t="shared" ca="1" si="242"/>
        <v>MC</v>
      </c>
      <c r="R351" s="7" t="str">
        <f t="shared" ca="1" si="242"/>
        <v>MC</v>
      </c>
      <c r="S351" s="7" t="str">
        <f t="shared" ca="1" si="242"/>
        <v>MC</v>
      </c>
      <c r="T351" s="7" t="str">
        <f t="shared" ca="1" si="242"/>
        <v>MC</v>
      </c>
      <c r="U351" s="7" t="str">
        <f t="shared" ca="1" si="242"/>
        <v>MC</v>
      </c>
      <c r="V351" s="7" t="str">
        <f t="shared" ca="1" si="242"/>
        <v>MC</v>
      </c>
      <c r="W351" s="7" t="str">
        <f t="shared" ca="1" si="242"/>
        <v>MC</v>
      </c>
      <c r="X351" s="7">
        <f t="shared" ca="1" si="242"/>
        <v>200</v>
      </c>
      <c r="Y351" s="7" t="str">
        <f t="shared" ca="1" si="242"/>
        <v>MC</v>
      </c>
      <c r="Z351" s="7" t="str">
        <f t="shared" ca="1" si="242"/>
        <v>MC</v>
      </c>
      <c r="AA351" s="7" t="str">
        <f t="shared" ca="1" si="243"/>
        <v>MC</v>
      </c>
      <c r="AB351" s="7" t="str">
        <f t="shared" ca="1" si="243"/>
        <v>MC</v>
      </c>
      <c r="AC351" s="7" t="str">
        <f t="shared" ca="1" si="243"/>
        <v>MC</v>
      </c>
      <c r="AD351" s="7" t="str">
        <f t="shared" ca="1" si="243"/>
        <v>MC</v>
      </c>
      <c r="AE351" s="7" t="str">
        <f t="shared" ca="1" si="243"/>
        <v>MC</v>
      </c>
      <c r="AF351" s="7" t="str">
        <f t="shared" ca="1" si="243"/>
        <v>MC</v>
      </c>
      <c r="AG351" s="7" t="str">
        <f t="shared" ca="1" si="243"/>
        <v>MC</v>
      </c>
      <c r="AH351" s="7" t="str">
        <f t="shared" ca="1" si="243"/>
        <v>MC</v>
      </c>
      <c r="AI351" s="7" t="str">
        <f t="shared" ca="1" si="243"/>
        <v>MC</v>
      </c>
    </row>
    <row r="352" spans="1:35" x14ac:dyDescent="0.35">
      <c r="A352" s="4" t="str">
        <f t="shared" ref="A352:B357" si="244">A351</f>
        <v>est</v>
      </c>
      <c r="B352" s="4" t="str">
        <f t="shared" si="244"/>
        <v>marche_matiacoali</v>
      </c>
      <c r="C352" s="10" t="str">
        <f t="shared" si="239"/>
        <v>BNA_juil23!</v>
      </c>
      <c r="D352" s="4" t="str">
        <f t="shared" si="130"/>
        <v>marche_matiacoaliBNA_juil23!</v>
      </c>
      <c r="E352" s="10">
        <f t="shared" ref="E352:E369" si="245">EDATE(E351,1)</f>
        <v>45108</v>
      </c>
      <c r="G352" s="7">
        <f t="shared" ca="1" si="241"/>
        <v>1450</v>
      </c>
      <c r="H352" s="7" t="str">
        <f t="shared" ca="1" si="241"/>
        <v>MC</v>
      </c>
      <c r="I352" s="7" t="str">
        <f t="shared" ca="1" si="241"/>
        <v>MC</v>
      </c>
      <c r="J352" s="7">
        <f t="shared" ca="1" si="241"/>
        <v>775</v>
      </c>
      <c r="K352" s="7">
        <f t="shared" ca="1" si="241"/>
        <v>475</v>
      </c>
      <c r="L352" s="7">
        <f t="shared" ca="1" si="241"/>
        <v>7000</v>
      </c>
      <c r="M352" s="7" t="str">
        <f t="shared" ca="1" si="241"/>
        <v>MC</v>
      </c>
      <c r="N352" s="7">
        <f t="shared" ca="1" si="241"/>
        <v>1500</v>
      </c>
      <c r="O352" s="7">
        <f t="shared" ca="1" si="241"/>
        <v>3000</v>
      </c>
      <c r="P352" s="7" t="str">
        <f t="shared" ca="1" si="241"/>
        <v>MC</v>
      </c>
      <c r="Q352" s="7" t="str">
        <f t="shared" ca="1" si="242"/>
        <v>MC</v>
      </c>
      <c r="R352" s="7" t="str">
        <f t="shared" ca="1" si="242"/>
        <v>MC</v>
      </c>
      <c r="S352" s="7" t="str">
        <f t="shared" ca="1" si="242"/>
        <v>MC</v>
      </c>
      <c r="T352" s="7" t="str">
        <f t="shared" ca="1" si="242"/>
        <v>MC</v>
      </c>
      <c r="U352" s="7" t="str">
        <f t="shared" ca="1" si="242"/>
        <v>MC</v>
      </c>
      <c r="V352" s="7" t="str">
        <f t="shared" ca="1" si="242"/>
        <v>MC</v>
      </c>
      <c r="W352" s="7" t="str">
        <f t="shared" ca="1" si="242"/>
        <v>MC</v>
      </c>
      <c r="X352" s="7">
        <f t="shared" ca="1" si="242"/>
        <v>300</v>
      </c>
      <c r="Y352" s="7" t="str">
        <f t="shared" ca="1" si="242"/>
        <v>MC</v>
      </c>
      <c r="Z352" s="7" t="str">
        <f t="shared" ca="1" si="242"/>
        <v>MC</v>
      </c>
      <c r="AA352" s="7" t="str">
        <f t="shared" ca="1" si="243"/>
        <v>MC</v>
      </c>
      <c r="AB352" s="7">
        <f t="shared" ca="1" si="243"/>
        <v>3750</v>
      </c>
      <c r="AC352" s="7">
        <f t="shared" ca="1" si="243"/>
        <v>5000</v>
      </c>
      <c r="AD352" s="7">
        <f t="shared" ca="1" si="243"/>
        <v>3250</v>
      </c>
      <c r="AE352" s="7" t="str">
        <f t="shared" ca="1" si="243"/>
        <v>MC</v>
      </c>
      <c r="AF352" s="7">
        <f t="shared" ca="1" si="243"/>
        <v>4000</v>
      </c>
      <c r="AG352" s="7">
        <f t="shared" ca="1" si="243"/>
        <v>16500</v>
      </c>
      <c r="AH352" s="7" t="str">
        <f t="shared" ca="1" si="243"/>
        <v>MC</v>
      </c>
      <c r="AI352" s="7" t="str">
        <f t="shared" ca="1" si="243"/>
        <v>MC</v>
      </c>
    </row>
    <row r="353" spans="1:35" x14ac:dyDescent="0.35">
      <c r="A353" s="4" t="str">
        <f t="shared" si="244"/>
        <v>est</v>
      </c>
      <c r="B353" s="4" t="str">
        <f t="shared" si="244"/>
        <v>marche_matiacoali</v>
      </c>
      <c r="C353" s="10" t="str">
        <f t="shared" si="239"/>
        <v>BNA_aout23!</v>
      </c>
      <c r="D353" s="4" t="str">
        <f t="shared" si="130"/>
        <v>marche_matiacoaliBNA_aout23!</v>
      </c>
      <c r="E353" s="10">
        <f t="shared" si="245"/>
        <v>45139</v>
      </c>
      <c r="G353" s="7" t="str">
        <f t="shared" ca="1" si="241"/>
        <v>-</v>
      </c>
      <c r="H353" s="7" t="str">
        <f t="shared" ca="1" si="241"/>
        <v>-</v>
      </c>
      <c r="I353" s="7" t="str">
        <f t="shared" ca="1" si="241"/>
        <v>-</v>
      </c>
      <c r="J353" s="7" t="str">
        <f t="shared" ca="1" si="241"/>
        <v>-</v>
      </c>
      <c r="K353" s="7" t="str">
        <f t="shared" ca="1" si="241"/>
        <v>-</v>
      </c>
      <c r="L353" s="7" t="str">
        <f t="shared" ca="1" si="241"/>
        <v>-</v>
      </c>
      <c r="M353" s="7" t="str">
        <f t="shared" ca="1" si="241"/>
        <v>-</v>
      </c>
      <c r="N353" s="7" t="str">
        <f t="shared" ca="1" si="241"/>
        <v>-</v>
      </c>
      <c r="O353" s="7" t="str">
        <f t="shared" ca="1" si="241"/>
        <v>-</v>
      </c>
      <c r="P353" s="7" t="str">
        <f t="shared" ca="1" si="241"/>
        <v>-</v>
      </c>
      <c r="Q353" s="7" t="str">
        <f t="shared" ca="1" si="242"/>
        <v>-</v>
      </c>
      <c r="R353" s="7" t="str">
        <f t="shared" ca="1" si="242"/>
        <v>-</v>
      </c>
      <c r="S353" s="7" t="str">
        <f t="shared" ca="1" si="242"/>
        <v>-</v>
      </c>
      <c r="T353" s="7" t="str">
        <f t="shared" ca="1" si="242"/>
        <v>-</v>
      </c>
      <c r="U353" s="7" t="str">
        <f t="shared" ca="1" si="242"/>
        <v>-</v>
      </c>
      <c r="V353" s="7" t="str">
        <f t="shared" ca="1" si="242"/>
        <v>-</v>
      </c>
      <c r="W353" s="7" t="str">
        <f t="shared" ca="1" si="242"/>
        <v>-</v>
      </c>
      <c r="X353" s="7" t="str">
        <f t="shared" ca="1" si="242"/>
        <v>-</v>
      </c>
      <c r="Y353" s="7" t="str">
        <f t="shared" ca="1" si="242"/>
        <v>-</v>
      </c>
      <c r="Z353" s="7" t="str">
        <f t="shared" ca="1" si="242"/>
        <v>-</v>
      </c>
      <c r="AA353" s="7" t="str">
        <f t="shared" ca="1" si="243"/>
        <v>-</v>
      </c>
      <c r="AB353" s="7" t="str">
        <f t="shared" ca="1" si="243"/>
        <v>-</v>
      </c>
      <c r="AC353" s="7" t="str">
        <f t="shared" ca="1" si="243"/>
        <v>-</v>
      </c>
      <c r="AD353" s="7" t="str">
        <f t="shared" ca="1" si="243"/>
        <v>-</v>
      </c>
      <c r="AE353" s="7" t="str">
        <f t="shared" ca="1" si="243"/>
        <v>-</v>
      </c>
      <c r="AF353" s="7" t="str">
        <f t="shared" ca="1" si="243"/>
        <v>-</v>
      </c>
      <c r="AG353" s="7" t="str">
        <f t="shared" ca="1" si="243"/>
        <v>-</v>
      </c>
      <c r="AH353" s="7" t="str">
        <f t="shared" ca="1" si="243"/>
        <v>-</v>
      </c>
      <c r="AI353" s="7" t="str">
        <f t="shared" ca="1" si="243"/>
        <v>-</v>
      </c>
    </row>
    <row r="354" spans="1:35" x14ac:dyDescent="0.35">
      <c r="A354" s="4" t="str">
        <f t="shared" si="244"/>
        <v>est</v>
      </c>
      <c r="B354" s="4" t="str">
        <f t="shared" si="244"/>
        <v>marche_matiacoali</v>
      </c>
      <c r="C354" s="10" t="str">
        <f t="shared" si="239"/>
        <v>BNA_sept23!</v>
      </c>
      <c r="D354" s="4" t="str">
        <f t="shared" si="130"/>
        <v>marche_matiacoaliBNA_sept23!</v>
      </c>
      <c r="E354" s="10">
        <f t="shared" si="245"/>
        <v>45170</v>
      </c>
      <c r="G354" s="7">
        <f t="shared" ca="1" si="241"/>
        <v>1250</v>
      </c>
      <c r="H354" s="7" t="str">
        <f t="shared" ca="1" si="241"/>
        <v>MC</v>
      </c>
      <c r="I354" s="7" t="str">
        <f t="shared" ca="1" si="241"/>
        <v>MC</v>
      </c>
      <c r="J354" s="7">
        <f t="shared" ca="1" si="241"/>
        <v>500</v>
      </c>
      <c r="K354" s="7">
        <f t="shared" ca="1" si="241"/>
        <v>300</v>
      </c>
      <c r="L354" s="7">
        <f t="shared" ca="1" si="241"/>
        <v>5000</v>
      </c>
      <c r="M354" s="7">
        <f t="shared" ca="1" si="241"/>
        <v>20000</v>
      </c>
      <c r="N354" s="7">
        <f t="shared" ca="1" si="241"/>
        <v>1250</v>
      </c>
      <c r="O354" s="7">
        <f t="shared" ca="1" si="241"/>
        <v>1500</v>
      </c>
      <c r="P354" s="7">
        <f t="shared" ca="1" si="241"/>
        <v>3000</v>
      </c>
      <c r="Q354" s="7" t="str">
        <f t="shared" ca="1" si="242"/>
        <v>MC</v>
      </c>
      <c r="R354" s="7" t="str">
        <f t="shared" ca="1" si="242"/>
        <v>MC</v>
      </c>
      <c r="S354" s="7" t="str">
        <f t="shared" ca="1" si="242"/>
        <v>MC</v>
      </c>
      <c r="T354" s="7" t="str">
        <f t="shared" ca="1" si="242"/>
        <v>MC</v>
      </c>
      <c r="U354" s="7">
        <f t="shared" ca="1" si="242"/>
        <v>9000</v>
      </c>
      <c r="V354" s="7">
        <f t="shared" ca="1" si="242"/>
        <v>3250</v>
      </c>
      <c r="W354" s="7">
        <f t="shared" ca="1" si="242"/>
        <v>750</v>
      </c>
      <c r="X354" s="7">
        <f t="shared" ca="1" si="242"/>
        <v>250</v>
      </c>
      <c r="Y354" s="7" t="str">
        <f t="shared" ca="1" si="242"/>
        <v>MC</v>
      </c>
      <c r="Z354" s="7" t="str">
        <f t="shared" ca="1" si="242"/>
        <v>MC</v>
      </c>
      <c r="AA354" s="7" t="str">
        <f t="shared" ca="1" si="243"/>
        <v>MC</v>
      </c>
      <c r="AB354" s="7">
        <f t="shared" ca="1" si="243"/>
        <v>3000</v>
      </c>
      <c r="AC354" s="7">
        <f t="shared" ca="1" si="243"/>
        <v>3500</v>
      </c>
      <c r="AD354" s="7">
        <f t="shared" ca="1" si="243"/>
        <v>2500</v>
      </c>
      <c r="AE354" s="7" t="str">
        <f t="shared" ca="1" si="243"/>
        <v>MC</v>
      </c>
      <c r="AF354" s="7">
        <f t="shared" ca="1" si="243"/>
        <v>2000</v>
      </c>
      <c r="AG354" s="7">
        <f t="shared" ca="1" si="243"/>
        <v>5000</v>
      </c>
      <c r="AH354" s="7">
        <f t="shared" ca="1" si="243"/>
        <v>250</v>
      </c>
      <c r="AI354" s="7" t="str">
        <f t="shared" ca="1" si="243"/>
        <v>MC</v>
      </c>
    </row>
    <row r="355" spans="1:35" x14ac:dyDescent="0.35">
      <c r="A355" s="4" t="str">
        <f t="shared" si="244"/>
        <v>est</v>
      </c>
      <c r="B355" s="4" t="str">
        <f t="shared" si="244"/>
        <v>marche_matiacoali</v>
      </c>
      <c r="C355" s="10" t="str">
        <f t="shared" si="239"/>
        <v>BNA_oct23!</v>
      </c>
      <c r="D355" s="4" t="str">
        <f t="shared" si="130"/>
        <v>marche_matiacoaliBNA_oct23!</v>
      </c>
      <c r="E355" s="10">
        <f t="shared" si="245"/>
        <v>45200</v>
      </c>
      <c r="G355" s="7" t="str">
        <f t="shared" ca="1" si="241"/>
        <v>MC</v>
      </c>
      <c r="H355" s="7" t="str">
        <f t="shared" ca="1" si="241"/>
        <v>MC</v>
      </c>
      <c r="I355" s="7" t="str">
        <f t="shared" ca="1" si="241"/>
        <v>MC</v>
      </c>
      <c r="J355" s="7">
        <f t="shared" ca="1" si="241"/>
        <v>400</v>
      </c>
      <c r="K355" s="7">
        <f t="shared" ca="1" si="241"/>
        <v>300</v>
      </c>
      <c r="L355" s="7">
        <f t="shared" ca="1" si="241"/>
        <v>5375</v>
      </c>
      <c r="M355" s="7">
        <f t="shared" ca="1" si="241"/>
        <v>14350</v>
      </c>
      <c r="N355" s="7" t="str">
        <f t="shared" ca="1" si="241"/>
        <v>MC</v>
      </c>
      <c r="O355" s="7">
        <f t="shared" ca="1" si="241"/>
        <v>2300</v>
      </c>
      <c r="P355" s="7">
        <f t="shared" ca="1" si="241"/>
        <v>3125</v>
      </c>
      <c r="Q355" s="7">
        <f t="shared" ca="1" si="242"/>
        <v>100</v>
      </c>
      <c r="R355" s="7" t="str">
        <f t="shared" ca="1" si="242"/>
        <v>MC</v>
      </c>
      <c r="S355" s="7" t="str">
        <f t="shared" ca="1" si="242"/>
        <v>MC</v>
      </c>
      <c r="T355" s="7" t="str">
        <f t="shared" ca="1" si="242"/>
        <v>MC</v>
      </c>
      <c r="U355" s="7" t="str">
        <f t="shared" ca="1" si="242"/>
        <v>MC</v>
      </c>
      <c r="V355" s="7" t="str">
        <f t="shared" ca="1" si="242"/>
        <v>MC</v>
      </c>
      <c r="W355" s="7">
        <f t="shared" ca="1" si="242"/>
        <v>475</v>
      </c>
      <c r="X355" s="7">
        <f t="shared" ca="1" si="242"/>
        <v>500</v>
      </c>
      <c r="Y355" s="7" t="str">
        <f t="shared" ca="1" si="242"/>
        <v>MC</v>
      </c>
      <c r="Z355" s="7" t="str">
        <f t="shared" ca="1" si="242"/>
        <v>MC</v>
      </c>
      <c r="AA355" s="7" t="str">
        <f t="shared" ca="1" si="243"/>
        <v>MC</v>
      </c>
      <c r="AB355" s="7" t="str">
        <f t="shared" ca="1" si="243"/>
        <v>MC</v>
      </c>
      <c r="AC355" s="7">
        <f t="shared" ca="1" si="243"/>
        <v>3775</v>
      </c>
      <c r="AD355" s="7">
        <f t="shared" ca="1" si="243"/>
        <v>2000</v>
      </c>
      <c r="AE355" s="7">
        <f t="shared" ca="1" si="243"/>
        <v>1600</v>
      </c>
      <c r="AF355" s="7">
        <f t="shared" ca="1" si="243"/>
        <v>1425</v>
      </c>
      <c r="AG355" s="7">
        <f t="shared" ca="1" si="243"/>
        <v>2000</v>
      </c>
      <c r="AH355" s="7">
        <f t="shared" ca="1" si="243"/>
        <v>300</v>
      </c>
      <c r="AI355" s="7">
        <f t="shared" ca="1" si="243"/>
        <v>1600</v>
      </c>
    </row>
    <row r="356" spans="1:35" x14ac:dyDescent="0.35">
      <c r="A356" s="4" t="str">
        <f t="shared" si="244"/>
        <v>est</v>
      </c>
      <c r="B356" s="4" t="str">
        <f t="shared" si="244"/>
        <v>marche_matiacoali</v>
      </c>
      <c r="C356" s="10" t="str">
        <f t="shared" si="239"/>
        <v>BNA_nov23!</v>
      </c>
      <c r="D356" s="4" t="str">
        <f t="shared" si="130"/>
        <v>marche_matiacoaliBNA_nov23!</v>
      </c>
      <c r="E356" s="10">
        <f t="shared" si="245"/>
        <v>45231</v>
      </c>
      <c r="G356" s="7">
        <f t="shared" ca="1" si="241"/>
        <v>1250</v>
      </c>
      <c r="H356" s="7" t="str">
        <f t="shared" ca="1" si="241"/>
        <v>MC</v>
      </c>
      <c r="I356" s="7" t="str">
        <f t="shared" ca="1" si="241"/>
        <v>MC</v>
      </c>
      <c r="J356" s="7">
        <f t="shared" ca="1" si="241"/>
        <v>425</v>
      </c>
      <c r="K356" s="7">
        <f t="shared" ca="1" si="241"/>
        <v>300</v>
      </c>
      <c r="L356" s="7">
        <f t="shared" ca="1" si="241"/>
        <v>5000</v>
      </c>
      <c r="M356" s="7">
        <f t="shared" ca="1" si="241"/>
        <v>20000</v>
      </c>
      <c r="N356" s="7">
        <f t="shared" ca="1" si="241"/>
        <v>1000</v>
      </c>
      <c r="O356" s="7">
        <f t="shared" ca="1" si="241"/>
        <v>2000</v>
      </c>
      <c r="P356" s="7">
        <f t="shared" ca="1" si="241"/>
        <v>2500</v>
      </c>
      <c r="Q356" s="7" t="str">
        <f t="shared" ca="1" si="242"/>
        <v>MC</v>
      </c>
      <c r="R356" s="7" t="str">
        <f t="shared" ca="1" si="242"/>
        <v>MC</v>
      </c>
      <c r="S356" s="7" t="str">
        <f t="shared" ca="1" si="242"/>
        <v>MC</v>
      </c>
      <c r="T356" s="7" t="str">
        <f t="shared" ca="1" si="242"/>
        <v>MC</v>
      </c>
      <c r="U356" s="7">
        <f t="shared" ca="1" si="242"/>
        <v>8500</v>
      </c>
      <c r="V356" s="7">
        <f t="shared" ca="1" si="242"/>
        <v>3500</v>
      </c>
      <c r="W356" s="7">
        <f t="shared" ca="1" si="242"/>
        <v>375</v>
      </c>
      <c r="X356" s="7">
        <f t="shared" ca="1" si="242"/>
        <v>125</v>
      </c>
      <c r="Y356" s="7" t="str">
        <f t="shared" ca="1" si="242"/>
        <v>MC</v>
      </c>
      <c r="Z356" s="7" t="str">
        <f t="shared" ca="1" si="242"/>
        <v>MC</v>
      </c>
      <c r="AA356" s="7" t="str">
        <f t="shared" ca="1" si="243"/>
        <v>MC</v>
      </c>
      <c r="AB356" s="7">
        <f t="shared" ca="1" si="243"/>
        <v>3125</v>
      </c>
      <c r="AC356" s="7" t="str">
        <f t="shared" ca="1" si="243"/>
        <v>MC</v>
      </c>
      <c r="AD356" s="7" t="str">
        <f t="shared" ca="1" si="243"/>
        <v>MC</v>
      </c>
      <c r="AE356" s="7" t="str">
        <f t="shared" ca="1" si="243"/>
        <v>MC</v>
      </c>
      <c r="AF356" s="7">
        <f t="shared" ca="1" si="243"/>
        <v>1500</v>
      </c>
      <c r="AG356" s="7" t="str">
        <f t="shared" ca="1" si="243"/>
        <v>MC</v>
      </c>
      <c r="AH356" s="7">
        <f t="shared" ca="1" si="243"/>
        <v>300</v>
      </c>
      <c r="AI356" s="7" t="str">
        <f t="shared" ca="1" si="243"/>
        <v>MC</v>
      </c>
    </row>
    <row r="357" spans="1:35" x14ac:dyDescent="0.35">
      <c r="A357" s="4" t="str">
        <f t="shared" si="244"/>
        <v>est</v>
      </c>
      <c r="B357" s="4" t="str">
        <f t="shared" si="244"/>
        <v>marche_matiacoali</v>
      </c>
      <c r="C357" s="10" t="str">
        <f t="shared" si="239"/>
        <v>BNA_déc23!</v>
      </c>
      <c r="D357" s="4" t="str">
        <f t="shared" si="130"/>
        <v>marche_matiacoaliBNA_déc23!</v>
      </c>
      <c r="E357" s="10">
        <f t="shared" si="245"/>
        <v>45261</v>
      </c>
      <c r="G357" s="7">
        <f t="shared" ca="1" si="241"/>
        <v>1250</v>
      </c>
      <c r="H357" s="7" t="str">
        <f t="shared" ca="1" si="241"/>
        <v>MC</v>
      </c>
      <c r="I357" s="7" t="str">
        <f t="shared" ca="1" si="241"/>
        <v>MC</v>
      </c>
      <c r="J357" s="7">
        <f t="shared" ca="1" si="241"/>
        <v>425</v>
      </c>
      <c r="K357" s="7">
        <f t="shared" ca="1" si="241"/>
        <v>300</v>
      </c>
      <c r="L357" s="7">
        <f t="shared" ca="1" si="241"/>
        <v>5000</v>
      </c>
      <c r="M357" s="7">
        <f t="shared" ca="1" si="241"/>
        <v>20000</v>
      </c>
      <c r="N357" s="7">
        <f t="shared" ca="1" si="241"/>
        <v>1000</v>
      </c>
      <c r="O357" s="7">
        <f t="shared" ca="1" si="241"/>
        <v>2000</v>
      </c>
      <c r="P357" s="7">
        <f t="shared" ca="1" si="241"/>
        <v>2500</v>
      </c>
      <c r="Q357" s="7" t="str">
        <f t="shared" ca="1" si="242"/>
        <v>MC</v>
      </c>
      <c r="R357" s="7" t="str">
        <f t="shared" ca="1" si="242"/>
        <v>MC</v>
      </c>
      <c r="S357" s="7" t="str">
        <f t="shared" ca="1" si="242"/>
        <v>MC</v>
      </c>
      <c r="T357" s="7" t="str">
        <f t="shared" ca="1" si="242"/>
        <v>MC</v>
      </c>
      <c r="U357" s="7">
        <f t="shared" ca="1" si="242"/>
        <v>8500</v>
      </c>
      <c r="V357" s="7">
        <f t="shared" ca="1" si="242"/>
        <v>3500</v>
      </c>
      <c r="W357" s="7">
        <f t="shared" ca="1" si="242"/>
        <v>375</v>
      </c>
      <c r="X357" s="7">
        <f t="shared" ca="1" si="242"/>
        <v>125</v>
      </c>
      <c r="Y357" s="7" t="str">
        <f t="shared" ca="1" si="242"/>
        <v>MC</v>
      </c>
      <c r="Z357" s="7" t="str">
        <f t="shared" ca="1" si="242"/>
        <v>MC</v>
      </c>
      <c r="AA357" s="7" t="str">
        <f t="shared" ca="1" si="243"/>
        <v>MC</v>
      </c>
      <c r="AB357" s="7">
        <f t="shared" ca="1" si="243"/>
        <v>3125</v>
      </c>
      <c r="AC357" s="7" t="str">
        <f t="shared" ca="1" si="243"/>
        <v>MC</v>
      </c>
      <c r="AD357" s="7" t="str">
        <f t="shared" ca="1" si="243"/>
        <v>MC</v>
      </c>
      <c r="AE357" s="7" t="str">
        <f t="shared" ca="1" si="243"/>
        <v>MC</v>
      </c>
      <c r="AF357" s="7">
        <f t="shared" ca="1" si="243"/>
        <v>1500</v>
      </c>
      <c r="AG357" s="7" t="str">
        <f t="shared" ca="1" si="243"/>
        <v>MC</v>
      </c>
      <c r="AH357" s="7">
        <f t="shared" ca="1" si="243"/>
        <v>300</v>
      </c>
      <c r="AI357" s="7" t="str">
        <f t="shared" ca="1" si="243"/>
        <v>MC</v>
      </c>
    </row>
    <row r="358" spans="1:35" x14ac:dyDescent="0.35">
      <c r="A358" s="4" t="str">
        <f t="shared" ref="A358:B358" si="246">A357</f>
        <v>est</v>
      </c>
      <c r="B358" s="4" t="str">
        <f t="shared" si="246"/>
        <v>marche_matiacoali</v>
      </c>
      <c r="C358" s="10" t="str">
        <f t="shared" ref="C358:C368" si="247">C328</f>
        <v>BNA_janv24!</v>
      </c>
      <c r="D358" s="4" t="str">
        <f t="shared" ref="D358:D369" si="248">_xlfn.CONCAT(B358:C358)</f>
        <v>marche_matiacoaliBNA_janv24!</v>
      </c>
      <c r="E358" s="10">
        <f t="shared" si="245"/>
        <v>45292</v>
      </c>
      <c r="G358" s="7">
        <f t="shared" ca="1" si="241"/>
        <v>1250</v>
      </c>
      <c r="H358" s="7" t="str">
        <f t="shared" ca="1" si="241"/>
        <v>MC</v>
      </c>
      <c r="I358" s="7" t="str">
        <f t="shared" ca="1" si="241"/>
        <v>MC</v>
      </c>
      <c r="J358" s="7">
        <f t="shared" ca="1" si="241"/>
        <v>450</v>
      </c>
      <c r="K358" s="7">
        <f t="shared" ca="1" si="241"/>
        <v>300</v>
      </c>
      <c r="L358" s="7">
        <f t="shared" ca="1" si="241"/>
        <v>5000</v>
      </c>
      <c r="M358" s="7">
        <f t="shared" ca="1" si="241"/>
        <v>20000</v>
      </c>
      <c r="N358" s="7">
        <f t="shared" ca="1" si="241"/>
        <v>1000</v>
      </c>
      <c r="O358" s="7">
        <f t="shared" ca="1" si="241"/>
        <v>2000</v>
      </c>
      <c r="P358" s="7">
        <f t="shared" ca="1" si="241"/>
        <v>3000</v>
      </c>
      <c r="Q358" s="7" t="str">
        <f t="shared" ca="1" si="242"/>
        <v>MC</v>
      </c>
      <c r="R358" s="7" t="str">
        <f t="shared" ca="1" si="242"/>
        <v>MC</v>
      </c>
      <c r="S358" s="7" t="str">
        <f t="shared" ca="1" si="242"/>
        <v>MC</v>
      </c>
      <c r="T358" s="7" t="str">
        <f t="shared" ca="1" si="242"/>
        <v>MC</v>
      </c>
      <c r="U358" s="7">
        <f t="shared" ca="1" si="242"/>
        <v>8500</v>
      </c>
      <c r="V358" s="7">
        <f t="shared" ca="1" si="242"/>
        <v>3500</v>
      </c>
      <c r="W358" s="7">
        <f t="shared" ca="1" si="242"/>
        <v>500</v>
      </c>
      <c r="X358" s="7">
        <f t="shared" ca="1" si="242"/>
        <v>125</v>
      </c>
      <c r="Y358" s="7" t="str">
        <f t="shared" ca="1" si="242"/>
        <v>MC</v>
      </c>
      <c r="Z358" s="7" t="str">
        <f t="shared" ca="1" si="242"/>
        <v>MC</v>
      </c>
      <c r="AA358" s="7" t="str">
        <f t="shared" ca="1" si="243"/>
        <v>MC</v>
      </c>
      <c r="AB358" s="7">
        <f t="shared" ca="1" si="243"/>
        <v>3000</v>
      </c>
      <c r="AC358" s="7">
        <f t="shared" ca="1" si="243"/>
        <v>3500</v>
      </c>
      <c r="AD358" s="7">
        <f t="shared" ca="1" si="243"/>
        <v>2500</v>
      </c>
      <c r="AE358" s="7" t="str">
        <f t="shared" ca="1" si="243"/>
        <v>MC</v>
      </c>
      <c r="AF358" s="7">
        <f t="shared" ca="1" si="243"/>
        <v>2000</v>
      </c>
      <c r="AG358" s="7">
        <f t="shared" ca="1" si="243"/>
        <v>5000</v>
      </c>
      <c r="AH358" s="7">
        <f t="shared" ca="1" si="243"/>
        <v>300</v>
      </c>
      <c r="AI358" s="7" t="str">
        <f t="shared" ca="1" si="243"/>
        <v>MC</v>
      </c>
    </row>
    <row r="359" spans="1:35" x14ac:dyDescent="0.35">
      <c r="A359" s="4" t="str">
        <f t="shared" ref="A359:B359" si="249">A358</f>
        <v>est</v>
      </c>
      <c r="B359" s="4" t="str">
        <f t="shared" si="249"/>
        <v>marche_matiacoali</v>
      </c>
      <c r="C359" s="10" t="str">
        <f t="shared" si="247"/>
        <v>BNA_févr24!</v>
      </c>
      <c r="D359" s="4" t="str">
        <f t="shared" si="248"/>
        <v>marche_matiacoaliBNA_févr24!</v>
      </c>
      <c r="E359" s="10">
        <f t="shared" si="245"/>
        <v>45323</v>
      </c>
      <c r="G359" s="7">
        <f t="shared" ca="1" si="241"/>
        <v>1250</v>
      </c>
      <c r="H359" s="7" t="str">
        <f t="shared" ca="1" si="241"/>
        <v>MC</v>
      </c>
      <c r="I359" s="7" t="str">
        <f t="shared" ca="1" si="241"/>
        <v>MC</v>
      </c>
      <c r="J359" s="7">
        <f t="shared" ca="1" si="241"/>
        <v>450</v>
      </c>
      <c r="K359" s="7">
        <f t="shared" ca="1" si="241"/>
        <v>300</v>
      </c>
      <c r="L359" s="7">
        <f t="shared" ca="1" si="241"/>
        <v>5000</v>
      </c>
      <c r="M359" s="7">
        <f t="shared" ca="1" si="241"/>
        <v>20000</v>
      </c>
      <c r="N359" s="7">
        <f t="shared" ca="1" si="241"/>
        <v>1000</v>
      </c>
      <c r="O359" s="7">
        <f t="shared" ca="1" si="241"/>
        <v>2000</v>
      </c>
      <c r="P359" s="7">
        <f t="shared" ca="1" si="241"/>
        <v>3000</v>
      </c>
      <c r="Q359" s="7" t="str">
        <f t="shared" ca="1" si="242"/>
        <v>MC</v>
      </c>
      <c r="R359" s="7" t="str">
        <f t="shared" ca="1" si="242"/>
        <v>MC</v>
      </c>
      <c r="S359" s="7" t="str">
        <f t="shared" ca="1" si="242"/>
        <v>MC</v>
      </c>
      <c r="T359" s="7" t="str">
        <f t="shared" ca="1" si="242"/>
        <v>MC</v>
      </c>
      <c r="U359" s="7">
        <f t="shared" ca="1" si="242"/>
        <v>8500</v>
      </c>
      <c r="V359" s="7">
        <f t="shared" ca="1" si="242"/>
        <v>3500</v>
      </c>
      <c r="W359" s="7">
        <f t="shared" ca="1" si="242"/>
        <v>500</v>
      </c>
      <c r="X359" s="7">
        <f t="shared" ca="1" si="242"/>
        <v>125</v>
      </c>
      <c r="Y359" s="7" t="str">
        <f t="shared" ca="1" si="242"/>
        <v>MC</v>
      </c>
      <c r="Z359" s="7" t="str">
        <f t="shared" ca="1" si="242"/>
        <v>MC</v>
      </c>
      <c r="AA359" s="7" t="str">
        <f t="shared" ca="1" si="243"/>
        <v>MC</v>
      </c>
      <c r="AB359" s="7">
        <f t="shared" ca="1" si="243"/>
        <v>3000</v>
      </c>
      <c r="AC359" s="7">
        <f t="shared" ca="1" si="243"/>
        <v>3500</v>
      </c>
      <c r="AD359" s="7">
        <f t="shared" ca="1" si="243"/>
        <v>2500</v>
      </c>
      <c r="AE359" s="7" t="str">
        <f t="shared" ca="1" si="243"/>
        <v>MC</v>
      </c>
      <c r="AF359" s="7">
        <f t="shared" ca="1" si="243"/>
        <v>2000</v>
      </c>
      <c r="AG359" s="7">
        <f t="shared" ca="1" si="243"/>
        <v>5000</v>
      </c>
      <c r="AH359" s="7">
        <f t="shared" ca="1" si="243"/>
        <v>300</v>
      </c>
      <c r="AI359" s="7" t="str">
        <f t="shared" ca="1" si="243"/>
        <v>MC</v>
      </c>
    </row>
    <row r="360" spans="1:35" x14ac:dyDescent="0.35">
      <c r="A360" s="4" t="str">
        <f t="shared" ref="A360:B360" si="250">A359</f>
        <v>est</v>
      </c>
      <c r="B360" s="4" t="str">
        <f t="shared" si="250"/>
        <v>marche_matiacoali</v>
      </c>
      <c r="C360" s="10" t="str">
        <f t="shared" si="247"/>
        <v>BNA_mars24!</v>
      </c>
      <c r="D360" s="4" t="str">
        <f t="shared" si="248"/>
        <v>marche_matiacoaliBNA_mars24!</v>
      </c>
      <c r="E360" s="10">
        <f t="shared" si="245"/>
        <v>45352</v>
      </c>
      <c r="G360" s="7">
        <f t="shared" ref="G360:V369" ca="1" si="251">IFERROR(VLOOKUP($B360,INDIRECT($C360&amp;$A$1),MATCH(G$4,INDIRECT($C360&amp;"$B$7:$BZ$7"),0),FALSE),"")</f>
        <v>1275</v>
      </c>
      <c r="H360" s="7" t="str">
        <f t="shared" ca="1" si="251"/>
        <v>MC</v>
      </c>
      <c r="I360" s="7" t="str">
        <f t="shared" ca="1" si="251"/>
        <v>MC</v>
      </c>
      <c r="J360" s="7">
        <f t="shared" ca="1" si="251"/>
        <v>450</v>
      </c>
      <c r="K360" s="7">
        <f t="shared" ca="1" si="251"/>
        <v>350</v>
      </c>
      <c r="L360" s="7">
        <f t="shared" ca="1" si="251"/>
        <v>5000</v>
      </c>
      <c r="M360" s="7">
        <f t="shared" ca="1" si="251"/>
        <v>21000</v>
      </c>
      <c r="N360" s="7">
        <f t="shared" ca="1" si="251"/>
        <v>1000</v>
      </c>
      <c r="O360" s="7">
        <f t="shared" ca="1" si="251"/>
        <v>2000</v>
      </c>
      <c r="P360" s="7">
        <f t="shared" ca="1" si="251"/>
        <v>3000</v>
      </c>
      <c r="Q360" s="7" t="str">
        <f t="shared" ca="1" si="251"/>
        <v>MC</v>
      </c>
      <c r="R360" s="7" t="str">
        <f t="shared" ca="1" si="251"/>
        <v>MC</v>
      </c>
      <c r="S360" s="7" t="str">
        <f t="shared" ca="1" si="251"/>
        <v>MC</v>
      </c>
      <c r="T360" s="7" t="str">
        <f t="shared" ca="1" si="251"/>
        <v>MC</v>
      </c>
      <c r="U360" s="7">
        <f t="shared" ca="1" si="251"/>
        <v>9000</v>
      </c>
      <c r="V360" s="7">
        <f t="shared" ca="1" si="251"/>
        <v>3500</v>
      </c>
      <c r="W360" s="7">
        <f t="shared" ref="W360:AI369" ca="1" si="252">IFERROR(VLOOKUP($B360,INDIRECT($C360&amp;$A$1),MATCH(W$4,INDIRECT($C360&amp;"$B$7:$BZ$7"),0),FALSE),"")</f>
        <v>500</v>
      </c>
      <c r="X360" s="7">
        <f t="shared" ca="1" si="252"/>
        <v>125</v>
      </c>
      <c r="Y360" s="7" t="str">
        <f t="shared" ca="1" si="252"/>
        <v>MC</v>
      </c>
      <c r="Z360" s="7" t="str">
        <f t="shared" ca="1" si="252"/>
        <v>MC</v>
      </c>
      <c r="AA360" s="7" t="str">
        <f t="shared" ca="1" si="252"/>
        <v>MC</v>
      </c>
      <c r="AB360" s="7">
        <f t="shared" ca="1" si="252"/>
        <v>3250</v>
      </c>
      <c r="AC360" s="7">
        <f t="shared" ca="1" si="252"/>
        <v>3500</v>
      </c>
      <c r="AD360" s="7">
        <f t="shared" ca="1" si="252"/>
        <v>2500</v>
      </c>
      <c r="AE360" s="7" t="str">
        <f t="shared" ca="1" si="252"/>
        <v>MC</v>
      </c>
      <c r="AF360" s="7">
        <f t="shared" ca="1" si="252"/>
        <v>2000</v>
      </c>
      <c r="AG360" s="7">
        <f t="shared" ca="1" si="252"/>
        <v>5000</v>
      </c>
      <c r="AH360" s="7">
        <f t="shared" ca="1" si="252"/>
        <v>300</v>
      </c>
      <c r="AI360" s="7" t="str">
        <f t="shared" ca="1" si="252"/>
        <v>MC</v>
      </c>
    </row>
    <row r="361" spans="1:35" x14ac:dyDescent="0.35">
      <c r="A361" s="4" t="str">
        <f t="shared" ref="A361:B361" si="253">A360</f>
        <v>est</v>
      </c>
      <c r="B361" s="4" t="str">
        <f t="shared" si="253"/>
        <v>marche_matiacoali</v>
      </c>
      <c r="C361" s="10" t="str">
        <f t="shared" si="247"/>
        <v>BNA_avr24!</v>
      </c>
      <c r="D361" s="4" t="str">
        <f t="shared" si="248"/>
        <v>marche_matiacoaliBNA_avr24!</v>
      </c>
      <c r="E361" s="10">
        <f t="shared" si="245"/>
        <v>45383</v>
      </c>
      <c r="G361" s="7" t="str">
        <f t="shared" ca="1" si="251"/>
        <v/>
      </c>
      <c r="H361" s="7" t="str">
        <f t="shared" ca="1" si="251"/>
        <v/>
      </c>
      <c r="I361" s="7" t="str">
        <f t="shared" ca="1" si="251"/>
        <v/>
      </c>
      <c r="J361" s="7" t="str">
        <f t="shared" ca="1" si="251"/>
        <v/>
      </c>
      <c r="K361" s="7" t="str">
        <f t="shared" ca="1" si="251"/>
        <v/>
      </c>
      <c r="L361" s="7" t="str">
        <f t="shared" ca="1" si="251"/>
        <v/>
      </c>
      <c r="M361" s="7" t="str">
        <f t="shared" ca="1" si="251"/>
        <v/>
      </c>
      <c r="N361" s="7" t="str">
        <f t="shared" ca="1" si="251"/>
        <v/>
      </c>
      <c r="O361" s="7" t="str">
        <f t="shared" ca="1" si="251"/>
        <v/>
      </c>
      <c r="P361" s="7" t="str">
        <f t="shared" ca="1" si="251"/>
        <v/>
      </c>
      <c r="Q361" s="7" t="str">
        <f t="shared" ca="1" si="251"/>
        <v/>
      </c>
      <c r="R361" s="7" t="str">
        <f t="shared" ca="1" si="251"/>
        <v/>
      </c>
      <c r="S361" s="7" t="str">
        <f t="shared" ca="1" si="251"/>
        <v/>
      </c>
      <c r="T361" s="7" t="str">
        <f t="shared" ca="1" si="251"/>
        <v/>
      </c>
      <c r="U361" s="7" t="str">
        <f t="shared" ca="1" si="251"/>
        <v/>
      </c>
      <c r="V361" s="7" t="str">
        <f t="shared" ca="1" si="251"/>
        <v/>
      </c>
      <c r="W361" s="7" t="str">
        <f t="shared" ca="1" si="252"/>
        <v/>
      </c>
      <c r="X361" s="7" t="str">
        <f t="shared" ca="1" si="252"/>
        <v/>
      </c>
      <c r="Y361" s="7" t="str">
        <f t="shared" ca="1" si="252"/>
        <v/>
      </c>
      <c r="Z361" s="7" t="str">
        <f t="shared" ca="1" si="252"/>
        <v/>
      </c>
      <c r="AA361" s="7" t="str">
        <f t="shared" ca="1" si="252"/>
        <v/>
      </c>
      <c r="AB361" s="7" t="str">
        <f t="shared" ca="1" si="252"/>
        <v/>
      </c>
      <c r="AC361" s="7" t="str">
        <f t="shared" ca="1" si="252"/>
        <v/>
      </c>
      <c r="AD361" s="7" t="str">
        <f t="shared" ca="1" si="252"/>
        <v/>
      </c>
      <c r="AE361" s="7" t="str">
        <f t="shared" ca="1" si="252"/>
        <v/>
      </c>
      <c r="AF361" s="7" t="str">
        <f t="shared" ca="1" si="252"/>
        <v/>
      </c>
      <c r="AG361" s="7" t="str">
        <f t="shared" ca="1" si="252"/>
        <v/>
      </c>
      <c r="AH361" s="7" t="str">
        <f t="shared" ca="1" si="252"/>
        <v/>
      </c>
      <c r="AI361" s="7" t="str">
        <f t="shared" ca="1" si="252"/>
        <v/>
      </c>
    </row>
    <row r="362" spans="1:35" x14ac:dyDescent="0.35">
      <c r="A362" s="4" t="str">
        <f t="shared" ref="A362:B362" si="254">A361</f>
        <v>est</v>
      </c>
      <c r="B362" s="4" t="str">
        <f t="shared" si="254"/>
        <v>marche_matiacoali</v>
      </c>
      <c r="C362" s="10" t="str">
        <f t="shared" si="247"/>
        <v>BNA_mai24!</v>
      </c>
      <c r="D362" s="4" t="str">
        <f t="shared" si="248"/>
        <v>marche_matiacoaliBNA_mai24!</v>
      </c>
      <c r="E362" s="10">
        <f t="shared" si="245"/>
        <v>45413</v>
      </c>
      <c r="G362" s="7" t="str">
        <f t="shared" ca="1" si="251"/>
        <v/>
      </c>
      <c r="H362" s="7" t="str">
        <f t="shared" ca="1" si="251"/>
        <v/>
      </c>
      <c r="I362" s="7" t="str">
        <f t="shared" ca="1" si="251"/>
        <v/>
      </c>
      <c r="J362" s="7" t="str">
        <f t="shared" ca="1" si="251"/>
        <v/>
      </c>
      <c r="K362" s="7" t="str">
        <f t="shared" ca="1" si="251"/>
        <v/>
      </c>
      <c r="L362" s="7" t="str">
        <f t="shared" ca="1" si="251"/>
        <v/>
      </c>
      <c r="M362" s="7" t="str">
        <f t="shared" ca="1" si="251"/>
        <v/>
      </c>
      <c r="N362" s="7" t="str">
        <f t="shared" ca="1" si="251"/>
        <v/>
      </c>
      <c r="O362" s="7" t="str">
        <f t="shared" ca="1" si="251"/>
        <v/>
      </c>
      <c r="P362" s="7" t="str">
        <f t="shared" ca="1" si="251"/>
        <v/>
      </c>
      <c r="Q362" s="7" t="str">
        <f t="shared" ca="1" si="251"/>
        <v/>
      </c>
      <c r="R362" s="7" t="str">
        <f t="shared" ca="1" si="251"/>
        <v/>
      </c>
      <c r="S362" s="7" t="str">
        <f t="shared" ca="1" si="251"/>
        <v/>
      </c>
      <c r="T362" s="7" t="str">
        <f t="shared" ca="1" si="251"/>
        <v/>
      </c>
      <c r="U362" s="7" t="str">
        <f t="shared" ca="1" si="251"/>
        <v/>
      </c>
      <c r="V362" s="7" t="str">
        <f t="shared" ca="1" si="251"/>
        <v/>
      </c>
      <c r="W362" s="7" t="str">
        <f t="shared" ca="1" si="252"/>
        <v/>
      </c>
      <c r="X362" s="7" t="str">
        <f t="shared" ca="1" si="252"/>
        <v/>
      </c>
      <c r="Y362" s="7" t="str">
        <f t="shared" ca="1" si="252"/>
        <v/>
      </c>
      <c r="Z362" s="7" t="str">
        <f t="shared" ca="1" si="252"/>
        <v/>
      </c>
      <c r="AA362" s="7" t="str">
        <f t="shared" ca="1" si="252"/>
        <v/>
      </c>
      <c r="AB362" s="7" t="str">
        <f t="shared" ca="1" si="252"/>
        <v/>
      </c>
      <c r="AC362" s="7" t="str">
        <f t="shared" ca="1" si="252"/>
        <v/>
      </c>
      <c r="AD362" s="7" t="str">
        <f t="shared" ca="1" si="252"/>
        <v/>
      </c>
      <c r="AE362" s="7" t="str">
        <f t="shared" ca="1" si="252"/>
        <v/>
      </c>
      <c r="AF362" s="7" t="str">
        <f t="shared" ca="1" si="252"/>
        <v/>
      </c>
      <c r="AG362" s="7" t="str">
        <f t="shared" ca="1" si="252"/>
        <v/>
      </c>
      <c r="AH362" s="7" t="str">
        <f t="shared" ca="1" si="252"/>
        <v/>
      </c>
      <c r="AI362" s="7" t="str">
        <f t="shared" ca="1" si="252"/>
        <v/>
      </c>
    </row>
    <row r="363" spans="1:35" x14ac:dyDescent="0.35">
      <c r="A363" s="4" t="str">
        <f t="shared" ref="A363:B363" si="255">A362</f>
        <v>est</v>
      </c>
      <c r="B363" s="4" t="str">
        <f t="shared" si="255"/>
        <v>marche_matiacoali</v>
      </c>
      <c r="C363" s="10" t="str">
        <f t="shared" si="247"/>
        <v>BNA_juin24!</v>
      </c>
      <c r="D363" s="4" t="str">
        <f t="shared" si="248"/>
        <v>marche_matiacoaliBNA_juin24!</v>
      </c>
      <c r="E363" s="10">
        <f t="shared" si="245"/>
        <v>45444</v>
      </c>
      <c r="G363" s="7" t="str">
        <f t="shared" ca="1" si="251"/>
        <v/>
      </c>
      <c r="H363" s="7" t="str">
        <f t="shared" ca="1" si="251"/>
        <v/>
      </c>
      <c r="I363" s="7" t="str">
        <f t="shared" ca="1" si="251"/>
        <v/>
      </c>
      <c r="J363" s="7" t="str">
        <f t="shared" ca="1" si="251"/>
        <v/>
      </c>
      <c r="K363" s="7" t="str">
        <f t="shared" ca="1" si="251"/>
        <v/>
      </c>
      <c r="L363" s="7" t="str">
        <f t="shared" ca="1" si="251"/>
        <v/>
      </c>
      <c r="M363" s="7" t="str">
        <f t="shared" ca="1" si="251"/>
        <v/>
      </c>
      <c r="N363" s="7" t="str">
        <f t="shared" ca="1" si="251"/>
        <v/>
      </c>
      <c r="O363" s="7" t="str">
        <f t="shared" ca="1" si="251"/>
        <v/>
      </c>
      <c r="P363" s="7" t="str">
        <f t="shared" ca="1" si="251"/>
        <v/>
      </c>
      <c r="Q363" s="7" t="str">
        <f t="shared" ca="1" si="251"/>
        <v/>
      </c>
      <c r="R363" s="7" t="str">
        <f t="shared" ca="1" si="251"/>
        <v/>
      </c>
      <c r="S363" s="7" t="str">
        <f t="shared" ca="1" si="251"/>
        <v/>
      </c>
      <c r="T363" s="7" t="str">
        <f t="shared" ca="1" si="251"/>
        <v/>
      </c>
      <c r="U363" s="7" t="str">
        <f t="shared" ca="1" si="251"/>
        <v/>
      </c>
      <c r="V363" s="7" t="str">
        <f t="shared" ca="1" si="251"/>
        <v/>
      </c>
      <c r="W363" s="7" t="str">
        <f t="shared" ca="1" si="252"/>
        <v/>
      </c>
      <c r="X363" s="7" t="str">
        <f t="shared" ca="1" si="252"/>
        <v/>
      </c>
      <c r="Y363" s="7" t="str">
        <f t="shared" ca="1" si="252"/>
        <v/>
      </c>
      <c r="Z363" s="7" t="str">
        <f t="shared" ca="1" si="252"/>
        <v/>
      </c>
      <c r="AA363" s="7" t="str">
        <f t="shared" ca="1" si="252"/>
        <v/>
      </c>
      <c r="AB363" s="7" t="str">
        <f t="shared" ca="1" si="252"/>
        <v/>
      </c>
      <c r="AC363" s="7" t="str">
        <f t="shared" ca="1" si="252"/>
        <v/>
      </c>
      <c r="AD363" s="7" t="str">
        <f t="shared" ca="1" si="252"/>
        <v/>
      </c>
      <c r="AE363" s="7" t="str">
        <f t="shared" ca="1" si="252"/>
        <v/>
      </c>
      <c r="AF363" s="7" t="str">
        <f t="shared" ca="1" si="252"/>
        <v/>
      </c>
      <c r="AG363" s="7" t="str">
        <f t="shared" ca="1" si="252"/>
        <v/>
      </c>
      <c r="AH363" s="7" t="str">
        <f t="shared" ca="1" si="252"/>
        <v/>
      </c>
      <c r="AI363" s="7" t="str">
        <f t="shared" ca="1" si="252"/>
        <v/>
      </c>
    </row>
    <row r="364" spans="1:35" x14ac:dyDescent="0.35">
      <c r="A364" s="4" t="str">
        <f t="shared" ref="A364:B364" si="256">A363</f>
        <v>est</v>
      </c>
      <c r="B364" s="4" t="str">
        <f t="shared" si="256"/>
        <v>marche_matiacoali</v>
      </c>
      <c r="C364" s="10" t="str">
        <f t="shared" si="247"/>
        <v>BNA_juil24!</v>
      </c>
      <c r="D364" s="4" t="str">
        <f t="shared" si="248"/>
        <v>marche_matiacoaliBNA_juil24!</v>
      </c>
      <c r="E364" s="10">
        <f t="shared" si="245"/>
        <v>45474</v>
      </c>
      <c r="G364" s="7" t="str">
        <f t="shared" ca="1" si="251"/>
        <v/>
      </c>
      <c r="H364" s="7" t="str">
        <f t="shared" ca="1" si="251"/>
        <v/>
      </c>
      <c r="I364" s="7" t="str">
        <f t="shared" ca="1" si="251"/>
        <v/>
      </c>
      <c r="J364" s="7" t="str">
        <f t="shared" ca="1" si="251"/>
        <v/>
      </c>
      <c r="K364" s="7" t="str">
        <f t="shared" ca="1" si="251"/>
        <v/>
      </c>
      <c r="L364" s="7" t="str">
        <f t="shared" ca="1" si="251"/>
        <v/>
      </c>
      <c r="M364" s="7" t="str">
        <f t="shared" ca="1" si="251"/>
        <v/>
      </c>
      <c r="N364" s="7" t="str">
        <f t="shared" ca="1" si="251"/>
        <v/>
      </c>
      <c r="O364" s="7" t="str">
        <f t="shared" ca="1" si="251"/>
        <v/>
      </c>
      <c r="P364" s="7" t="str">
        <f t="shared" ca="1" si="251"/>
        <v/>
      </c>
      <c r="Q364" s="7" t="str">
        <f t="shared" ca="1" si="251"/>
        <v/>
      </c>
      <c r="R364" s="7" t="str">
        <f t="shared" ca="1" si="251"/>
        <v/>
      </c>
      <c r="S364" s="7" t="str">
        <f t="shared" ca="1" si="251"/>
        <v/>
      </c>
      <c r="T364" s="7" t="str">
        <f t="shared" ca="1" si="251"/>
        <v/>
      </c>
      <c r="U364" s="7" t="str">
        <f t="shared" ca="1" si="251"/>
        <v/>
      </c>
      <c r="V364" s="7" t="str">
        <f t="shared" ca="1" si="251"/>
        <v/>
      </c>
      <c r="W364" s="7" t="str">
        <f t="shared" ca="1" si="252"/>
        <v/>
      </c>
      <c r="X364" s="7" t="str">
        <f t="shared" ca="1" si="252"/>
        <v/>
      </c>
      <c r="Y364" s="7" t="str">
        <f t="shared" ca="1" si="252"/>
        <v/>
      </c>
      <c r="Z364" s="7" t="str">
        <f t="shared" ca="1" si="252"/>
        <v/>
      </c>
      <c r="AA364" s="7" t="str">
        <f t="shared" ca="1" si="252"/>
        <v/>
      </c>
      <c r="AB364" s="7" t="str">
        <f t="shared" ca="1" si="252"/>
        <v/>
      </c>
      <c r="AC364" s="7" t="str">
        <f t="shared" ca="1" si="252"/>
        <v/>
      </c>
      <c r="AD364" s="7" t="str">
        <f t="shared" ca="1" si="252"/>
        <v/>
      </c>
      <c r="AE364" s="7" t="str">
        <f t="shared" ca="1" si="252"/>
        <v/>
      </c>
      <c r="AF364" s="7" t="str">
        <f t="shared" ca="1" si="252"/>
        <v/>
      </c>
      <c r="AG364" s="7" t="str">
        <f t="shared" ca="1" si="252"/>
        <v/>
      </c>
      <c r="AH364" s="7" t="str">
        <f t="shared" ca="1" si="252"/>
        <v/>
      </c>
      <c r="AI364" s="7" t="str">
        <f t="shared" ca="1" si="252"/>
        <v/>
      </c>
    </row>
    <row r="365" spans="1:35" x14ac:dyDescent="0.35">
      <c r="A365" s="4" t="str">
        <f t="shared" ref="A365:B365" si="257">A364</f>
        <v>est</v>
      </c>
      <c r="B365" s="4" t="str">
        <f t="shared" si="257"/>
        <v>marche_matiacoali</v>
      </c>
      <c r="C365" s="10" t="str">
        <f t="shared" si="247"/>
        <v>BNA_aout24!</v>
      </c>
      <c r="D365" s="4" t="str">
        <f t="shared" si="248"/>
        <v>marche_matiacoaliBNA_aout24!</v>
      </c>
      <c r="E365" s="10">
        <f t="shared" si="245"/>
        <v>45505</v>
      </c>
      <c r="G365" s="7" t="str">
        <f t="shared" ca="1" si="251"/>
        <v/>
      </c>
      <c r="H365" s="7" t="str">
        <f t="shared" ca="1" si="251"/>
        <v/>
      </c>
      <c r="I365" s="7" t="str">
        <f t="shared" ca="1" si="251"/>
        <v/>
      </c>
      <c r="J365" s="7" t="str">
        <f t="shared" ca="1" si="251"/>
        <v/>
      </c>
      <c r="K365" s="7" t="str">
        <f t="shared" ca="1" si="251"/>
        <v/>
      </c>
      <c r="L365" s="7" t="str">
        <f t="shared" ca="1" si="251"/>
        <v/>
      </c>
      <c r="M365" s="7" t="str">
        <f t="shared" ca="1" si="251"/>
        <v/>
      </c>
      <c r="N365" s="7" t="str">
        <f t="shared" ca="1" si="251"/>
        <v/>
      </c>
      <c r="O365" s="7" t="str">
        <f t="shared" ca="1" si="251"/>
        <v/>
      </c>
      <c r="P365" s="7" t="str">
        <f t="shared" ca="1" si="251"/>
        <v/>
      </c>
      <c r="Q365" s="7" t="str">
        <f t="shared" ca="1" si="251"/>
        <v/>
      </c>
      <c r="R365" s="7" t="str">
        <f t="shared" ca="1" si="251"/>
        <v/>
      </c>
      <c r="S365" s="7" t="str">
        <f t="shared" ca="1" si="251"/>
        <v/>
      </c>
      <c r="T365" s="7" t="str">
        <f t="shared" ca="1" si="251"/>
        <v/>
      </c>
      <c r="U365" s="7" t="str">
        <f t="shared" ca="1" si="251"/>
        <v/>
      </c>
      <c r="V365" s="7" t="str">
        <f t="shared" ca="1" si="251"/>
        <v/>
      </c>
      <c r="W365" s="7" t="str">
        <f t="shared" ca="1" si="252"/>
        <v/>
      </c>
      <c r="X365" s="7" t="str">
        <f t="shared" ca="1" si="252"/>
        <v/>
      </c>
      <c r="Y365" s="7" t="str">
        <f t="shared" ca="1" si="252"/>
        <v/>
      </c>
      <c r="Z365" s="7" t="str">
        <f t="shared" ca="1" si="252"/>
        <v/>
      </c>
      <c r="AA365" s="7" t="str">
        <f t="shared" ca="1" si="252"/>
        <v/>
      </c>
      <c r="AB365" s="7" t="str">
        <f t="shared" ca="1" si="252"/>
        <v/>
      </c>
      <c r="AC365" s="7" t="str">
        <f t="shared" ca="1" si="252"/>
        <v/>
      </c>
      <c r="AD365" s="7" t="str">
        <f t="shared" ca="1" si="252"/>
        <v/>
      </c>
      <c r="AE365" s="7" t="str">
        <f t="shared" ca="1" si="252"/>
        <v/>
      </c>
      <c r="AF365" s="7" t="str">
        <f t="shared" ca="1" si="252"/>
        <v/>
      </c>
      <c r="AG365" s="7" t="str">
        <f t="shared" ca="1" si="252"/>
        <v/>
      </c>
      <c r="AH365" s="7" t="str">
        <f t="shared" ca="1" si="252"/>
        <v/>
      </c>
      <c r="AI365" s="7" t="str">
        <f t="shared" ca="1" si="252"/>
        <v/>
      </c>
    </row>
    <row r="366" spans="1:35" x14ac:dyDescent="0.35">
      <c r="A366" s="4" t="str">
        <f t="shared" ref="A366:B366" si="258">A365</f>
        <v>est</v>
      </c>
      <c r="B366" s="4" t="str">
        <f t="shared" si="258"/>
        <v>marche_matiacoali</v>
      </c>
      <c r="C366" s="10" t="str">
        <f t="shared" si="247"/>
        <v>BNA_sept24!</v>
      </c>
      <c r="D366" s="4" t="str">
        <f t="shared" si="248"/>
        <v>marche_matiacoaliBNA_sept24!</v>
      </c>
      <c r="E366" s="10">
        <f t="shared" si="245"/>
        <v>45536</v>
      </c>
      <c r="G366" s="7" t="str">
        <f t="shared" ca="1" si="251"/>
        <v/>
      </c>
      <c r="H366" s="7" t="str">
        <f t="shared" ca="1" si="251"/>
        <v/>
      </c>
      <c r="I366" s="7" t="str">
        <f t="shared" ca="1" si="251"/>
        <v/>
      </c>
      <c r="J366" s="7" t="str">
        <f t="shared" ca="1" si="251"/>
        <v/>
      </c>
      <c r="K366" s="7" t="str">
        <f t="shared" ca="1" si="251"/>
        <v/>
      </c>
      <c r="L366" s="7" t="str">
        <f t="shared" ca="1" si="251"/>
        <v/>
      </c>
      <c r="M366" s="7" t="str">
        <f t="shared" ca="1" si="251"/>
        <v/>
      </c>
      <c r="N366" s="7" t="str">
        <f t="shared" ca="1" si="251"/>
        <v/>
      </c>
      <c r="O366" s="7" t="str">
        <f t="shared" ca="1" si="251"/>
        <v/>
      </c>
      <c r="P366" s="7" t="str">
        <f t="shared" ca="1" si="251"/>
        <v/>
      </c>
      <c r="Q366" s="7" t="str">
        <f t="shared" ca="1" si="251"/>
        <v/>
      </c>
      <c r="R366" s="7" t="str">
        <f t="shared" ca="1" si="251"/>
        <v/>
      </c>
      <c r="S366" s="7" t="str">
        <f t="shared" ca="1" si="251"/>
        <v/>
      </c>
      <c r="T366" s="7" t="str">
        <f t="shared" ca="1" si="251"/>
        <v/>
      </c>
      <c r="U366" s="7" t="str">
        <f t="shared" ca="1" si="251"/>
        <v/>
      </c>
      <c r="V366" s="7" t="str">
        <f t="shared" ca="1" si="251"/>
        <v/>
      </c>
      <c r="W366" s="7" t="str">
        <f t="shared" ca="1" si="252"/>
        <v/>
      </c>
      <c r="X366" s="7" t="str">
        <f t="shared" ca="1" si="252"/>
        <v/>
      </c>
      <c r="Y366" s="7" t="str">
        <f t="shared" ca="1" si="252"/>
        <v/>
      </c>
      <c r="Z366" s="7" t="str">
        <f t="shared" ca="1" si="252"/>
        <v/>
      </c>
      <c r="AA366" s="7" t="str">
        <f t="shared" ca="1" si="252"/>
        <v/>
      </c>
      <c r="AB366" s="7" t="str">
        <f t="shared" ca="1" si="252"/>
        <v/>
      </c>
      <c r="AC366" s="7" t="str">
        <f t="shared" ca="1" si="252"/>
        <v/>
      </c>
      <c r="AD366" s="7" t="str">
        <f t="shared" ca="1" si="252"/>
        <v/>
      </c>
      <c r="AE366" s="7" t="str">
        <f t="shared" ca="1" si="252"/>
        <v/>
      </c>
      <c r="AF366" s="7" t="str">
        <f t="shared" ca="1" si="252"/>
        <v/>
      </c>
      <c r="AG366" s="7" t="str">
        <f t="shared" ca="1" si="252"/>
        <v/>
      </c>
      <c r="AH366" s="7" t="str">
        <f t="shared" ca="1" si="252"/>
        <v/>
      </c>
      <c r="AI366" s="7" t="str">
        <f t="shared" ca="1" si="252"/>
        <v/>
      </c>
    </row>
    <row r="367" spans="1:35" x14ac:dyDescent="0.35">
      <c r="A367" s="4" t="str">
        <f t="shared" ref="A367:B367" si="259">A366</f>
        <v>est</v>
      </c>
      <c r="B367" s="4" t="str">
        <f t="shared" si="259"/>
        <v>marche_matiacoali</v>
      </c>
      <c r="C367" s="10" t="str">
        <f t="shared" si="247"/>
        <v>BNA_oct24!</v>
      </c>
      <c r="D367" s="4" t="str">
        <f t="shared" si="248"/>
        <v>marche_matiacoaliBNA_oct24!</v>
      </c>
      <c r="E367" s="10">
        <f t="shared" si="245"/>
        <v>45566</v>
      </c>
      <c r="G367" s="7" t="str">
        <f t="shared" ca="1" si="251"/>
        <v/>
      </c>
      <c r="H367" s="7" t="str">
        <f t="shared" ca="1" si="251"/>
        <v/>
      </c>
      <c r="I367" s="7" t="str">
        <f t="shared" ca="1" si="251"/>
        <v/>
      </c>
      <c r="J367" s="7" t="str">
        <f t="shared" ca="1" si="251"/>
        <v/>
      </c>
      <c r="K367" s="7" t="str">
        <f t="shared" ca="1" si="251"/>
        <v/>
      </c>
      <c r="L367" s="7" t="str">
        <f t="shared" ca="1" si="251"/>
        <v/>
      </c>
      <c r="M367" s="7" t="str">
        <f t="shared" ca="1" si="251"/>
        <v/>
      </c>
      <c r="N367" s="7" t="str">
        <f t="shared" ca="1" si="251"/>
        <v/>
      </c>
      <c r="O367" s="7" t="str">
        <f t="shared" ca="1" si="251"/>
        <v/>
      </c>
      <c r="P367" s="7" t="str">
        <f t="shared" ca="1" si="251"/>
        <v/>
      </c>
      <c r="Q367" s="7" t="str">
        <f t="shared" ca="1" si="251"/>
        <v/>
      </c>
      <c r="R367" s="7" t="str">
        <f t="shared" ca="1" si="251"/>
        <v/>
      </c>
      <c r="S367" s="7" t="str">
        <f t="shared" ca="1" si="251"/>
        <v/>
      </c>
      <c r="T367" s="7" t="str">
        <f t="shared" ca="1" si="251"/>
        <v/>
      </c>
      <c r="U367" s="7" t="str">
        <f t="shared" ca="1" si="251"/>
        <v/>
      </c>
      <c r="V367" s="7" t="str">
        <f t="shared" ca="1" si="251"/>
        <v/>
      </c>
      <c r="W367" s="7" t="str">
        <f t="shared" ca="1" si="252"/>
        <v/>
      </c>
      <c r="X367" s="7" t="str">
        <f t="shared" ca="1" si="252"/>
        <v/>
      </c>
      <c r="Y367" s="7" t="str">
        <f t="shared" ca="1" si="252"/>
        <v/>
      </c>
      <c r="Z367" s="7" t="str">
        <f t="shared" ca="1" si="252"/>
        <v/>
      </c>
      <c r="AA367" s="7" t="str">
        <f t="shared" ca="1" si="252"/>
        <v/>
      </c>
      <c r="AB367" s="7" t="str">
        <f t="shared" ca="1" si="252"/>
        <v/>
      </c>
      <c r="AC367" s="7" t="str">
        <f t="shared" ca="1" si="252"/>
        <v/>
      </c>
      <c r="AD367" s="7" t="str">
        <f t="shared" ca="1" si="252"/>
        <v/>
      </c>
      <c r="AE367" s="7" t="str">
        <f t="shared" ca="1" si="252"/>
        <v/>
      </c>
      <c r="AF367" s="7" t="str">
        <f t="shared" ca="1" si="252"/>
        <v/>
      </c>
      <c r="AG367" s="7" t="str">
        <f t="shared" ca="1" si="252"/>
        <v/>
      </c>
      <c r="AH367" s="7" t="str">
        <f t="shared" ca="1" si="252"/>
        <v/>
      </c>
      <c r="AI367" s="7" t="str">
        <f t="shared" ca="1" si="252"/>
        <v/>
      </c>
    </row>
    <row r="368" spans="1:35" x14ac:dyDescent="0.35">
      <c r="A368" s="4" t="str">
        <f t="shared" ref="A368:B369" si="260">A367</f>
        <v>est</v>
      </c>
      <c r="B368" s="4" t="str">
        <f t="shared" si="260"/>
        <v>marche_matiacoali</v>
      </c>
      <c r="C368" s="10" t="str">
        <f t="shared" si="247"/>
        <v>BNA_nov24!</v>
      </c>
      <c r="D368" s="4" t="str">
        <f t="shared" si="248"/>
        <v>marche_matiacoaliBNA_nov24!</v>
      </c>
      <c r="E368" s="10">
        <f t="shared" si="245"/>
        <v>45597</v>
      </c>
      <c r="G368" s="7" t="str">
        <f t="shared" ca="1" si="251"/>
        <v/>
      </c>
      <c r="H368" s="7" t="str">
        <f t="shared" ca="1" si="251"/>
        <v/>
      </c>
      <c r="I368" s="7" t="str">
        <f t="shared" ca="1" si="251"/>
        <v/>
      </c>
      <c r="J368" s="7" t="str">
        <f t="shared" ca="1" si="251"/>
        <v/>
      </c>
      <c r="K368" s="7" t="str">
        <f t="shared" ca="1" si="251"/>
        <v/>
      </c>
      <c r="L368" s="7" t="str">
        <f t="shared" ca="1" si="251"/>
        <v/>
      </c>
      <c r="M368" s="7" t="str">
        <f t="shared" ca="1" si="251"/>
        <v/>
      </c>
      <c r="N368" s="7" t="str">
        <f t="shared" ca="1" si="251"/>
        <v/>
      </c>
      <c r="O368" s="7" t="str">
        <f t="shared" ca="1" si="251"/>
        <v/>
      </c>
      <c r="P368" s="7" t="str">
        <f t="shared" ca="1" si="251"/>
        <v/>
      </c>
      <c r="Q368" s="7" t="str">
        <f t="shared" ca="1" si="251"/>
        <v/>
      </c>
      <c r="R368" s="7" t="str">
        <f t="shared" ca="1" si="251"/>
        <v/>
      </c>
      <c r="S368" s="7" t="str">
        <f t="shared" ca="1" si="251"/>
        <v/>
      </c>
      <c r="T368" s="7" t="str">
        <f t="shared" ca="1" si="251"/>
        <v/>
      </c>
      <c r="U368" s="7" t="str">
        <f t="shared" ca="1" si="251"/>
        <v/>
      </c>
      <c r="V368" s="7" t="str">
        <f t="shared" ca="1" si="251"/>
        <v/>
      </c>
      <c r="W368" s="7" t="str">
        <f t="shared" ca="1" si="252"/>
        <v/>
      </c>
      <c r="X368" s="7" t="str">
        <f t="shared" ca="1" si="252"/>
        <v/>
      </c>
      <c r="Y368" s="7" t="str">
        <f t="shared" ca="1" si="252"/>
        <v/>
      </c>
      <c r="Z368" s="7" t="str">
        <f t="shared" ca="1" si="252"/>
        <v/>
      </c>
      <c r="AA368" s="7" t="str">
        <f t="shared" ca="1" si="252"/>
        <v/>
      </c>
      <c r="AB368" s="7" t="str">
        <f t="shared" ca="1" si="252"/>
        <v/>
      </c>
      <c r="AC368" s="7" t="str">
        <f t="shared" ca="1" si="252"/>
        <v/>
      </c>
      <c r="AD368" s="7" t="str">
        <f t="shared" ca="1" si="252"/>
        <v/>
      </c>
      <c r="AE368" s="7" t="str">
        <f t="shared" ca="1" si="252"/>
        <v/>
      </c>
      <c r="AF368" s="7" t="str">
        <f t="shared" ca="1" si="252"/>
        <v/>
      </c>
      <c r="AG368" s="7" t="str">
        <f t="shared" ca="1" si="252"/>
        <v/>
      </c>
      <c r="AH368" s="7" t="str">
        <f t="shared" ca="1" si="252"/>
        <v/>
      </c>
      <c r="AI368" s="7" t="str">
        <f t="shared" ca="1" si="252"/>
        <v/>
      </c>
    </row>
    <row r="369" spans="1:35" x14ac:dyDescent="0.35">
      <c r="A369" s="4" t="str">
        <f t="shared" si="260"/>
        <v>est</v>
      </c>
      <c r="B369" s="4" t="str">
        <f t="shared" si="260"/>
        <v>marche_matiacoali</v>
      </c>
      <c r="C369" s="10" t="str">
        <f>C339</f>
        <v>BNA_déc24!</v>
      </c>
      <c r="D369" s="4" t="str">
        <f t="shared" si="248"/>
        <v>marche_matiacoaliBNA_déc24!</v>
      </c>
      <c r="E369" s="10">
        <f t="shared" si="245"/>
        <v>45627</v>
      </c>
      <c r="G369" s="7" t="str">
        <f t="shared" ca="1" si="251"/>
        <v/>
      </c>
      <c r="H369" s="7" t="str">
        <f t="shared" ca="1" si="251"/>
        <v/>
      </c>
      <c r="I369" s="7" t="str">
        <f t="shared" ca="1" si="251"/>
        <v/>
      </c>
      <c r="J369" s="7" t="str">
        <f t="shared" ca="1" si="251"/>
        <v/>
      </c>
      <c r="K369" s="7" t="str">
        <f t="shared" ca="1" si="251"/>
        <v/>
      </c>
      <c r="L369" s="7" t="str">
        <f t="shared" ca="1" si="251"/>
        <v/>
      </c>
      <c r="M369" s="7" t="str">
        <f t="shared" ca="1" si="251"/>
        <v/>
      </c>
      <c r="N369" s="7" t="str">
        <f t="shared" ca="1" si="251"/>
        <v/>
      </c>
      <c r="O369" s="7" t="str">
        <f t="shared" ca="1" si="251"/>
        <v/>
      </c>
      <c r="P369" s="7" t="str">
        <f t="shared" ca="1" si="251"/>
        <v/>
      </c>
      <c r="Q369" s="7" t="str">
        <f t="shared" ca="1" si="251"/>
        <v/>
      </c>
      <c r="R369" s="7" t="str">
        <f t="shared" ca="1" si="251"/>
        <v/>
      </c>
      <c r="S369" s="7" t="str">
        <f t="shared" ca="1" si="251"/>
        <v/>
      </c>
      <c r="T369" s="7" t="str">
        <f t="shared" ca="1" si="251"/>
        <v/>
      </c>
      <c r="U369" s="7" t="str">
        <f t="shared" ca="1" si="251"/>
        <v/>
      </c>
      <c r="V369" s="7" t="str">
        <f t="shared" ca="1" si="251"/>
        <v/>
      </c>
      <c r="W369" s="7" t="str">
        <f t="shared" ca="1" si="252"/>
        <v/>
      </c>
      <c r="X369" s="7" t="str">
        <f t="shared" ca="1" si="252"/>
        <v/>
      </c>
      <c r="Y369" s="7" t="str">
        <f t="shared" ca="1" si="252"/>
        <v/>
      </c>
      <c r="Z369" s="7" t="str">
        <f t="shared" ca="1" si="252"/>
        <v/>
      </c>
      <c r="AA369" s="7" t="str">
        <f t="shared" ca="1" si="252"/>
        <v/>
      </c>
      <c r="AB369" s="7" t="str">
        <f t="shared" ca="1" si="252"/>
        <v/>
      </c>
      <c r="AC369" s="7" t="str">
        <f t="shared" ca="1" si="252"/>
        <v/>
      </c>
      <c r="AD369" s="7" t="str">
        <f t="shared" ca="1" si="252"/>
        <v/>
      </c>
      <c r="AE369" s="7" t="str">
        <f t="shared" ca="1" si="252"/>
        <v/>
      </c>
      <c r="AF369" s="7" t="str">
        <f t="shared" ca="1" si="252"/>
        <v/>
      </c>
      <c r="AG369" s="7" t="str">
        <f t="shared" ca="1" si="252"/>
        <v/>
      </c>
      <c r="AH369" s="7" t="str">
        <f t="shared" ca="1" si="252"/>
        <v/>
      </c>
      <c r="AI369" s="7" t="str">
        <f t="shared" ca="1" si="252"/>
        <v/>
      </c>
    </row>
    <row r="370" spans="1:35" x14ac:dyDescent="0.35">
      <c r="C370" s="10"/>
      <c r="E370" s="10"/>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row>
    <row r="371" spans="1:35" x14ac:dyDescent="0.35">
      <c r="C371" s="10"/>
      <c r="E371" s="10"/>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row>
    <row r="372" spans="1:35" x14ac:dyDescent="0.35">
      <c r="D372" s="4" t="str">
        <f t="shared" si="130"/>
        <v/>
      </c>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row>
    <row r="373" spans="1:35" x14ac:dyDescent="0.35">
      <c r="D373" s="4" t="str">
        <f t="shared" si="130"/>
        <v/>
      </c>
      <c r="E373" s="4" t="s">
        <v>93</v>
      </c>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row>
    <row r="374" spans="1:35" x14ac:dyDescent="0.35">
      <c r="A374" s="4" t="s">
        <v>81</v>
      </c>
      <c r="B374" s="4" t="s">
        <v>94</v>
      </c>
      <c r="C374" s="10" t="str">
        <f t="shared" ref="C374:C387" si="261">C344</f>
        <v>BNA_nov22!</v>
      </c>
      <c r="D374" s="4" t="str">
        <f t="shared" si="130"/>
        <v>marche_tibgaBNA_nov22!</v>
      </c>
      <c r="E374" s="10">
        <f t="shared" ref="E374:E381" si="262">E344</f>
        <v>44866</v>
      </c>
      <c r="G374" s="7" t="str">
        <f t="shared" ref="G374:P389" ca="1" si="263">IFERROR(VLOOKUP($B374,INDIRECT($C374&amp;$A$1),MATCH(G$4,INDIRECT($C374&amp;"$B$7:$BZ$7"),0),FALSE),"")</f>
        <v>-</v>
      </c>
      <c r="H374" s="7" t="str">
        <f t="shared" ca="1" si="263"/>
        <v>-</v>
      </c>
      <c r="I374" s="7" t="str">
        <f t="shared" ca="1" si="263"/>
        <v>-</v>
      </c>
      <c r="J374" s="7" t="str">
        <f t="shared" ca="1" si="263"/>
        <v>-</v>
      </c>
      <c r="K374" s="7" t="str">
        <f t="shared" ca="1" si="263"/>
        <v>-</v>
      </c>
      <c r="L374" s="7" t="str">
        <f t="shared" ca="1" si="263"/>
        <v>-</v>
      </c>
      <c r="M374" s="7" t="str">
        <f t="shared" ca="1" si="263"/>
        <v>-</v>
      </c>
      <c r="N374" s="7" t="str">
        <f t="shared" ca="1" si="263"/>
        <v>-</v>
      </c>
      <c r="O374" s="7" t="str">
        <f t="shared" ca="1" si="263"/>
        <v>-</v>
      </c>
      <c r="P374" s="7" t="str">
        <f t="shared" ca="1" si="263"/>
        <v>-</v>
      </c>
      <c r="Q374" s="7" t="str">
        <f t="shared" ref="Q374:Z389" ca="1" si="264">IFERROR(VLOOKUP($B374,INDIRECT($C374&amp;$A$1),MATCH(Q$4,INDIRECT($C374&amp;"$B$7:$BZ$7"),0),FALSE),"")</f>
        <v>-</v>
      </c>
      <c r="R374" s="7" t="str">
        <f t="shared" ca="1" si="264"/>
        <v>-</v>
      </c>
      <c r="S374" s="7" t="str">
        <f t="shared" ca="1" si="264"/>
        <v>-</v>
      </c>
      <c r="T374" s="7" t="str">
        <f t="shared" ca="1" si="264"/>
        <v>-</v>
      </c>
      <c r="U374" s="7" t="str">
        <f t="shared" ca="1" si="264"/>
        <v>-</v>
      </c>
      <c r="V374" s="7" t="str">
        <f t="shared" ca="1" si="264"/>
        <v>-</v>
      </c>
      <c r="W374" s="7" t="str">
        <f t="shared" ca="1" si="264"/>
        <v>-</v>
      </c>
      <c r="X374" s="7" t="str">
        <f t="shared" ca="1" si="264"/>
        <v>-</v>
      </c>
      <c r="Y374" s="7" t="str">
        <f t="shared" ca="1" si="264"/>
        <v>-</v>
      </c>
      <c r="Z374" s="7" t="str">
        <f t="shared" ca="1" si="264"/>
        <v>-</v>
      </c>
      <c r="AA374" s="7" t="str">
        <f t="shared" ref="AA374:AI389" ca="1" si="265">IFERROR(VLOOKUP($B374,INDIRECT($C374&amp;$A$1),MATCH(AA$4,INDIRECT($C374&amp;"$B$7:$BZ$7"),0),FALSE),"")</f>
        <v>-</v>
      </c>
      <c r="AB374" s="7" t="str">
        <f t="shared" ca="1" si="265"/>
        <v>-</v>
      </c>
      <c r="AC374" s="7" t="str">
        <f t="shared" ca="1" si="265"/>
        <v>-</v>
      </c>
      <c r="AD374" s="7" t="str">
        <f t="shared" ca="1" si="265"/>
        <v>-</v>
      </c>
      <c r="AE374" s="7" t="str">
        <f t="shared" ca="1" si="265"/>
        <v>-</v>
      </c>
      <c r="AF374" s="7" t="str">
        <f t="shared" ca="1" si="265"/>
        <v>-</v>
      </c>
      <c r="AG374" s="7" t="str">
        <f t="shared" ca="1" si="265"/>
        <v>-</v>
      </c>
      <c r="AH374" s="7" t="str">
        <f t="shared" ca="1" si="265"/>
        <v>-</v>
      </c>
      <c r="AI374" s="7" t="str">
        <f t="shared" ca="1" si="265"/>
        <v>-</v>
      </c>
    </row>
    <row r="375" spans="1:35" x14ac:dyDescent="0.35">
      <c r="A375" s="4" t="s">
        <v>81</v>
      </c>
      <c r="B375" s="4" t="s">
        <v>94</v>
      </c>
      <c r="C375" s="10" t="str">
        <f t="shared" si="261"/>
        <v>BNA_dec22!</v>
      </c>
      <c r="D375" s="4" t="str">
        <f t="shared" si="130"/>
        <v>marche_tibgaBNA_dec22!</v>
      </c>
      <c r="E375" s="10">
        <f t="shared" si="262"/>
        <v>44896</v>
      </c>
      <c r="G375" s="7" t="str">
        <f t="shared" ca="1" si="263"/>
        <v>-</v>
      </c>
      <c r="H375" s="7" t="str">
        <f t="shared" ca="1" si="263"/>
        <v>-</v>
      </c>
      <c r="I375" s="7" t="str">
        <f t="shared" ca="1" si="263"/>
        <v>-</v>
      </c>
      <c r="J375" s="7" t="str">
        <f t="shared" ca="1" si="263"/>
        <v>-</v>
      </c>
      <c r="K375" s="7" t="str">
        <f t="shared" ca="1" si="263"/>
        <v>-</v>
      </c>
      <c r="L375" s="7" t="str">
        <f t="shared" ca="1" si="263"/>
        <v>-</v>
      </c>
      <c r="M375" s="7" t="str">
        <f t="shared" ca="1" si="263"/>
        <v>-</v>
      </c>
      <c r="N375" s="7" t="str">
        <f t="shared" ca="1" si="263"/>
        <v>-</v>
      </c>
      <c r="O375" s="7" t="str">
        <f t="shared" ca="1" si="263"/>
        <v>-</v>
      </c>
      <c r="P375" s="7" t="str">
        <f t="shared" ca="1" si="263"/>
        <v>-</v>
      </c>
      <c r="Q375" s="7" t="str">
        <f t="shared" ca="1" si="264"/>
        <v>-</v>
      </c>
      <c r="R375" s="7" t="str">
        <f t="shared" ca="1" si="264"/>
        <v>-</v>
      </c>
      <c r="S375" s="7" t="str">
        <f t="shared" ca="1" si="264"/>
        <v>-</v>
      </c>
      <c r="T375" s="7" t="str">
        <f t="shared" ca="1" si="264"/>
        <v>-</v>
      </c>
      <c r="U375" s="7" t="str">
        <f t="shared" ca="1" si="264"/>
        <v>-</v>
      </c>
      <c r="V375" s="7" t="str">
        <f t="shared" ca="1" si="264"/>
        <v>-</v>
      </c>
      <c r="W375" s="7" t="str">
        <f t="shared" ca="1" si="264"/>
        <v>-</v>
      </c>
      <c r="X375" s="7" t="str">
        <f t="shared" ca="1" si="264"/>
        <v>-</v>
      </c>
      <c r="Y375" s="7" t="str">
        <f t="shared" ca="1" si="264"/>
        <v>-</v>
      </c>
      <c r="Z375" s="7" t="str">
        <f t="shared" ca="1" si="264"/>
        <v>-</v>
      </c>
      <c r="AA375" s="7" t="str">
        <f t="shared" ca="1" si="265"/>
        <v>-</v>
      </c>
      <c r="AB375" s="7" t="str">
        <f t="shared" ca="1" si="265"/>
        <v>-</v>
      </c>
      <c r="AC375" s="7" t="str">
        <f t="shared" ca="1" si="265"/>
        <v>-</v>
      </c>
      <c r="AD375" s="7" t="str">
        <f t="shared" ca="1" si="265"/>
        <v>-</v>
      </c>
      <c r="AE375" s="7" t="str">
        <f t="shared" ca="1" si="265"/>
        <v>-</v>
      </c>
      <c r="AF375" s="7" t="str">
        <f t="shared" ca="1" si="265"/>
        <v>-</v>
      </c>
      <c r="AG375" s="7" t="str">
        <f t="shared" ca="1" si="265"/>
        <v>-</v>
      </c>
      <c r="AH375" s="7" t="str">
        <f t="shared" ca="1" si="265"/>
        <v>-</v>
      </c>
      <c r="AI375" s="7" t="str">
        <f t="shared" ca="1" si="265"/>
        <v>-</v>
      </c>
    </row>
    <row r="376" spans="1:35" x14ac:dyDescent="0.35">
      <c r="A376" s="4" t="s">
        <v>81</v>
      </c>
      <c r="B376" s="4" t="s">
        <v>94</v>
      </c>
      <c r="C376" s="10" t="str">
        <f t="shared" si="261"/>
        <v>BNA_jan23!</v>
      </c>
      <c r="D376" s="4" t="str">
        <f t="shared" si="130"/>
        <v>marche_tibgaBNA_jan23!</v>
      </c>
      <c r="E376" s="10">
        <f t="shared" si="262"/>
        <v>44927</v>
      </c>
      <c r="G376" s="7" t="str">
        <f t="shared" ca="1" si="263"/>
        <v>-</v>
      </c>
      <c r="H376" s="7" t="str">
        <f t="shared" ca="1" si="263"/>
        <v>-</v>
      </c>
      <c r="I376" s="7" t="str">
        <f t="shared" ca="1" si="263"/>
        <v>-</v>
      </c>
      <c r="J376" s="7" t="str">
        <f t="shared" ca="1" si="263"/>
        <v>-</v>
      </c>
      <c r="K376" s="7" t="str">
        <f t="shared" ca="1" si="263"/>
        <v>-</v>
      </c>
      <c r="L376" s="7" t="str">
        <f t="shared" ca="1" si="263"/>
        <v>-</v>
      </c>
      <c r="M376" s="7" t="str">
        <f t="shared" ca="1" si="263"/>
        <v>-</v>
      </c>
      <c r="N376" s="7" t="str">
        <f t="shared" ca="1" si="263"/>
        <v>-</v>
      </c>
      <c r="O376" s="7" t="str">
        <f t="shared" ca="1" si="263"/>
        <v>-</v>
      </c>
      <c r="P376" s="7" t="str">
        <f t="shared" ca="1" si="263"/>
        <v>-</v>
      </c>
      <c r="Q376" s="7" t="str">
        <f t="shared" ca="1" si="264"/>
        <v>-</v>
      </c>
      <c r="R376" s="7" t="str">
        <f t="shared" ca="1" si="264"/>
        <v>-</v>
      </c>
      <c r="S376" s="7" t="str">
        <f t="shared" ca="1" si="264"/>
        <v>-</v>
      </c>
      <c r="T376" s="7" t="str">
        <f t="shared" ca="1" si="264"/>
        <v>-</v>
      </c>
      <c r="U376" s="7" t="str">
        <f t="shared" ca="1" si="264"/>
        <v>-</v>
      </c>
      <c r="V376" s="7" t="str">
        <f t="shared" ca="1" si="264"/>
        <v>-</v>
      </c>
      <c r="W376" s="7" t="str">
        <f t="shared" ca="1" si="264"/>
        <v>-</v>
      </c>
      <c r="X376" s="7" t="str">
        <f t="shared" ca="1" si="264"/>
        <v>-</v>
      </c>
      <c r="Y376" s="7" t="str">
        <f t="shared" ca="1" si="264"/>
        <v>-</v>
      </c>
      <c r="Z376" s="7" t="str">
        <f t="shared" ca="1" si="264"/>
        <v>-</v>
      </c>
      <c r="AA376" s="7" t="str">
        <f t="shared" ca="1" si="265"/>
        <v>-</v>
      </c>
      <c r="AB376" s="7" t="str">
        <f t="shared" ca="1" si="265"/>
        <v>-</v>
      </c>
      <c r="AC376" s="7" t="str">
        <f t="shared" ca="1" si="265"/>
        <v>-</v>
      </c>
      <c r="AD376" s="7" t="str">
        <f t="shared" ca="1" si="265"/>
        <v>-</v>
      </c>
      <c r="AE376" s="7" t="str">
        <f t="shared" ca="1" si="265"/>
        <v>-</v>
      </c>
      <c r="AF376" s="7" t="str">
        <f t="shared" ca="1" si="265"/>
        <v>-</v>
      </c>
      <c r="AG376" s="7" t="str">
        <f t="shared" ca="1" si="265"/>
        <v>-</v>
      </c>
      <c r="AH376" s="7" t="str">
        <f t="shared" ca="1" si="265"/>
        <v>-</v>
      </c>
      <c r="AI376" s="7" t="str">
        <f t="shared" ca="1" si="265"/>
        <v>-</v>
      </c>
    </row>
    <row r="377" spans="1:35" x14ac:dyDescent="0.35">
      <c r="A377" s="4" t="s">
        <v>81</v>
      </c>
      <c r="B377" s="4" t="s">
        <v>94</v>
      </c>
      <c r="C377" s="10" t="str">
        <f t="shared" si="261"/>
        <v>BNA_fev23!</v>
      </c>
      <c r="D377" s="4" t="str">
        <f t="shared" si="130"/>
        <v>marche_tibgaBNA_fev23!</v>
      </c>
      <c r="E377" s="10">
        <f t="shared" si="262"/>
        <v>44958</v>
      </c>
      <c r="G377" s="7" t="str">
        <f t="shared" ca="1" si="263"/>
        <v>-</v>
      </c>
      <c r="H377" s="7" t="str">
        <f t="shared" ca="1" si="263"/>
        <v>-</v>
      </c>
      <c r="I377" s="7" t="str">
        <f t="shared" ca="1" si="263"/>
        <v>-</v>
      </c>
      <c r="J377" s="7" t="str">
        <f t="shared" ca="1" si="263"/>
        <v>-</v>
      </c>
      <c r="K377" s="7" t="str">
        <f t="shared" ca="1" si="263"/>
        <v>-</v>
      </c>
      <c r="L377" s="7" t="str">
        <f t="shared" ca="1" si="263"/>
        <v>-</v>
      </c>
      <c r="M377" s="7" t="str">
        <f t="shared" ca="1" si="263"/>
        <v>-</v>
      </c>
      <c r="N377" s="7" t="str">
        <f t="shared" ca="1" si="263"/>
        <v>-</v>
      </c>
      <c r="O377" s="7" t="str">
        <f t="shared" ca="1" si="263"/>
        <v>-</v>
      </c>
      <c r="P377" s="7" t="str">
        <f t="shared" ca="1" si="263"/>
        <v>-</v>
      </c>
      <c r="Q377" s="7" t="str">
        <f t="shared" ca="1" si="264"/>
        <v>-</v>
      </c>
      <c r="R377" s="7" t="str">
        <f t="shared" ca="1" si="264"/>
        <v>-</v>
      </c>
      <c r="S377" s="7" t="str">
        <f t="shared" ca="1" si="264"/>
        <v>-</v>
      </c>
      <c r="T377" s="7" t="str">
        <f t="shared" ca="1" si="264"/>
        <v>-</v>
      </c>
      <c r="U377" s="7" t="str">
        <f t="shared" ca="1" si="264"/>
        <v>-</v>
      </c>
      <c r="V377" s="7" t="str">
        <f t="shared" ca="1" si="264"/>
        <v>-</v>
      </c>
      <c r="W377" s="7" t="str">
        <f t="shared" ca="1" si="264"/>
        <v>-</v>
      </c>
      <c r="X377" s="7" t="str">
        <f t="shared" ca="1" si="264"/>
        <v>-</v>
      </c>
      <c r="Y377" s="7" t="str">
        <f t="shared" ca="1" si="264"/>
        <v>-</v>
      </c>
      <c r="Z377" s="7" t="str">
        <f t="shared" ca="1" si="264"/>
        <v>-</v>
      </c>
      <c r="AA377" s="7" t="str">
        <f t="shared" ca="1" si="265"/>
        <v>-</v>
      </c>
      <c r="AB377" s="7" t="str">
        <f t="shared" ca="1" si="265"/>
        <v>-</v>
      </c>
      <c r="AC377" s="7" t="str">
        <f t="shared" ca="1" si="265"/>
        <v>-</v>
      </c>
      <c r="AD377" s="7" t="str">
        <f t="shared" ca="1" si="265"/>
        <v>-</v>
      </c>
      <c r="AE377" s="7" t="str">
        <f t="shared" ca="1" si="265"/>
        <v>-</v>
      </c>
      <c r="AF377" s="7" t="str">
        <f t="shared" ca="1" si="265"/>
        <v>-</v>
      </c>
      <c r="AG377" s="7" t="str">
        <f t="shared" ca="1" si="265"/>
        <v>-</v>
      </c>
      <c r="AH377" s="7" t="str">
        <f t="shared" ca="1" si="265"/>
        <v>-</v>
      </c>
      <c r="AI377" s="7" t="str">
        <f t="shared" ca="1" si="265"/>
        <v>-</v>
      </c>
    </row>
    <row r="378" spans="1:35" x14ac:dyDescent="0.35">
      <c r="A378" s="4" t="s">
        <v>81</v>
      </c>
      <c r="B378" s="4" t="s">
        <v>94</v>
      </c>
      <c r="C378" s="10" t="str">
        <f t="shared" si="261"/>
        <v>BNA_mar23!</v>
      </c>
      <c r="D378" s="4" t="str">
        <f t="shared" si="130"/>
        <v>marche_tibgaBNA_mar23!</v>
      </c>
      <c r="E378" s="10">
        <f t="shared" si="262"/>
        <v>44986</v>
      </c>
      <c r="G378" s="7" t="str">
        <f t="shared" ca="1" si="263"/>
        <v>-</v>
      </c>
      <c r="H378" s="7" t="str">
        <f t="shared" ca="1" si="263"/>
        <v>-</v>
      </c>
      <c r="I378" s="7" t="str">
        <f t="shared" ca="1" si="263"/>
        <v>-</v>
      </c>
      <c r="J378" s="7" t="str">
        <f t="shared" ca="1" si="263"/>
        <v>-</v>
      </c>
      <c r="K378" s="7" t="str">
        <f t="shared" ca="1" si="263"/>
        <v>-</v>
      </c>
      <c r="L378" s="7" t="str">
        <f t="shared" ca="1" si="263"/>
        <v>-</v>
      </c>
      <c r="M378" s="7" t="str">
        <f t="shared" ca="1" si="263"/>
        <v>-</v>
      </c>
      <c r="N378" s="7" t="str">
        <f t="shared" ca="1" si="263"/>
        <v>-</v>
      </c>
      <c r="O378" s="7" t="str">
        <f t="shared" ca="1" si="263"/>
        <v>-</v>
      </c>
      <c r="P378" s="7" t="str">
        <f t="shared" ca="1" si="263"/>
        <v>-</v>
      </c>
      <c r="Q378" s="7" t="str">
        <f t="shared" ca="1" si="264"/>
        <v>-</v>
      </c>
      <c r="R378" s="7" t="str">
        <f t="shared" ca="1" si="264"/>
        <v>-</v>
      </c>
      <c r="S378" s="7" t="str">
        <f t="shared" ca="1" si="264"/>
        <v>-</v>
      </c>
      <c r="T378" s="7" t="str">
        <f t="shared" ca="1" si="264"/>
        <v>-</v>
      </c>
      <c r="U378" s="7" t="str">
        <f t="shared" ca="1" si="264"/>
        <v>-</v>
      </c>
      <c r="V378" s="7" t="str">
        <f t="shared" ca="1" si="264"/>
        <v>-</v>
      </c>
      <c r="W378" s="7" t="str">
        <f t="shared" ca="1" si="264"/>
        <v>-</v>
      </c>
      <c r="X378" s="7" t="str">
        <f t="shared" ca="1" si="264"/>
        <v>-</v>
      </c>
      <c r="Y378" s="7" t="str">
        <f t="shared" ca="1" si="264"/>
        <v>-</v>
      </c>
      <c r="Z378" s="7" t="str">
        <f t="shared" ca="1" si="264"/>
        <v>-</v>
      </c>
      <c r="AA378" s="7" t="str">
        <f t="shared" ca="1" si="265"/>
        <v>-</v>
      </c>
      <c r="AB378" s="7" t="str">
        <f t="shared" ca="1" si="265"/>
        <v>-</v>
      </c>
      <c r="AC378" s="7" t="str">
        <f t="shared" ca="1" si="265"/>
        <v>-</v>
      </c>
      <c r="AD378" s="7" t="str">
        <f t="shared" ca="1" si="265"/>
        <v>-</v>
      </c>
      <c r="AE378" s="7" t="str">
        <f t="shared" ca="1" si="265"/>
        <v>-</v>
      </c>
      <c r="AF378" s="7" t="str">
        <f t="shared" ca="1" si="265"/>
        <v>-</v>
      </c>
      <c r="AG378" s="7" t="str">
        <f t="shared" ca="1" si="265"/>
        <v>-</v>
      </c>
      <c r="AH378" s="7" t="str">
        <f t="shared" ca="1" si="265"/>
        <v>-</v>
      </c>
      <c r="AI378" s="7" t="str">
        <f t="shared" ca="1" si="265"/>
        <v>-</v>
      </c>
    </row>
    <row r="379" spans="1:35" x14ac:dyDescent="0.35">
      <c r="A379" s="4" t="s">
        <v>81</v>
      </c>
      <c r="B379" s="4" t="s">
        <v>94</v>
      </c>
      <c r="C379" s="10" t="str">
        <f t="shared" si="261"/>
        <v>BNA_avr23!</v>
      </c>
      <c r="D379" s="4" t="str">
        <f t="shared" si="130"/>
        <v>marche_tibgaBNA_avr23!</v>
      </c>
      <c r="E379" s="10">
        <f t="shared" si="262"/>
        <v>45017</v>
      </c>
      <c r="G379" s="7" t="str">
        <f t="shared" ca="1" si="263"/>
        <v>-</v>
      </c>
      <c r="H379" s="7" t="str">
        <f t="shared" ca="1" si="263"/>
        <v>-</v>
      </c>
      <c r="I379" s="7" t="str">
        <f t="shared" ca="1" si="263"/>
        <v>-</v>
      </c>
      <c r="J379" s="7" t="str">
        <f t="shared" ca="1" si="263"/>
        <v>-</v>
      </c>
      <c r="K379" s="7" t="str">
        <f t="shared" ca="1" si="263"/>
        <v>-</v>
      </c>
      <c r="L379" s="7" t="str">
        <f t="shared" ca="1" si="263"/>
        <v>-</v>
      </c>
      <c r="M379" s="7" t="str">
        <f t="shared" ca="1" si="263"/>
        <v>-</v>
      </c>
      <c r="N379" s="7" t="str">
        <f t="shared" ca="1" si="263"/>
        <v>-</v>
      </c>
      <c r="O379" s="7" t="str">
        <f t="shared" ca="1" si="263"/>
        <v>-</v>
      </c>
      <c r="P379" s="7" t="str">
        <f t="shared" ca="1" si="263"/>
        <v>-</v>
      </c>
      <c r="Q379" s="7" t="str">
        <f t="shared" ca="1" si="264"/>
        <v>-</v>
      </c>
      <c r="R379" s="7" t="str">
        <f t="shared" ca="1" si="264"/>
        <v>-</v>
      </c>
      <c r="S379" s="7" t="str">
        <f t="shared" ca="1" si="264"/>
        <v>-</v>
      </c>
      <c r="T379" s="7" t="str">
        <f t="shared" ca="1" si="264"/>
        <v>-</v>
      </c>
      <c r="U379" s="7" t="str">
        <f t="shared" ca="1" si="264"/>
        <v>-</v>
      </c>
      <c r="V379" s="7" t="str">
        <f t="shared" ca="1" si="264"/>
        <v>-</v>
      </c>
      <c r="W379" s="7" t="str">
        <f t="shared" ca="1" si="264"/>
        <v>-</v>
      </c>
      <c r="X379" s="7" t="str">
        <f t="shared" ca="1" si="264"/>
        <v>-</v>
      </c>
      <c r="Y379" s="7" t="str">
        <f t="shared" ca="1" si="264"/>
        <v>-</v>
      </c>
      <c r="Z379" s="7" t="str">
        <f t="shared" ca="1" si="264"/>
        <v>-</v>
      </c>
      <c r="AA379" s="7" t="str">
        <f t="shared" ca="1" si="265"/>
        <v>-</v>
      </c>
      <c r="AB379" s="7" t="str">
        <f t="shared" ca="1" si="265"/>
        <v>-</v>
      </c>
      <c r="AC379" s="7" t="str">
        <f t="shared" ca="1" si="265"/>
        <v>-</v>
      </c>
      <c r="AD379" s="7" t="str">
        <f t="shared" ca="1" si="265"/>
        <v>-</v>
      </c>
      <c r="AE379" s="7" t="str">
        <f t="shared" ca="1" si="265"/>
        <v>-</v>
      </c>
      <c r="AF379" s="7" t="str">
        <f t="shared" ca="1" si="265"/>
        <v>-</v>
      </c>
      <c r="AG379" s="7" t="str">
        <f t="shared" ca="1" si="265"/>
        <v>-</v>
      </c>
      <c r="AH379" s="7" t="str">
        <f t="shared" ca="1" si="265"/>
        <v>-</v>
      </c>
      <c r="AI379" s="7" t="str">
        <f t="shared" ca="1" si="265"/>
        <v>-</v>
      </c>
    </row>
    <row r="380" spans="1:35" x14ac:dyDescent="0.35">
      <c r="A380" s="4" t="s">
        <v>81</v>
      </c>
      <c r="B380" s="4" t="s">
        <v>94</v>
      </c>
      <c r="C380" s="10" t="str">
        <f t="shared" si="261"/>
        <v>BNA_mai23!</v>
      </c>
      <c r="D380" s="4" t="str">
        <f t="shared" si="130"/>
        <v>marche_tibgaBNA_mai23!</v>
      </c>
      <c r="E380" s="10">
        <f t="shared" si="262"/>
        <v>45047</v>
      </c>
      <c r="G380" s="7" t="str">
        <f t="shared" ca="1" si="263"/>
        <v>-</v>
      </c>
      <c r="H380" s="7" t="str">
        <f t="shared" ca="1" si="263"/>
        <v>-</v>
      </c>
      <c r="I380" s="7" t="str">
        <f t="shared" ca="1" si="263"/>
        <v>-</v>
      </c>
      <c r="J380" s="7" t="str">
        <f t="shared" ca="1" si="263"/>
        <v>-</v>
      </c>
      <c r="K380" s="7" t="str">
        <f t="shared" ca="1" si="263"/>
        <v>-</v>
      </c>
      <c r="L380" s="7" t="str">
        <f t="shared" ca="1" si="263"/>
        <v>-</v>
      </c>
      <c r="M380" s="7" t="str">
        <f t="shared" ca="1" si="263"/>
        <v>-</v>
      </c>
      <c r="N380" s="7" t="str">
        <f t="shared" ca="1" si="263"/>
        <v>-</v>
      </c>
      <c r="O380" s="7" t="str">
        <f t="shared" ca="1" si="263"/>
        <v>-</v>
      </c>
      <c r="P380" s="7" t="str">
        <f t="shared" ca="1" si="263"/>
        <v>-</v>
      </c>
      <c r="Q380" s="7" t="str">
        <f t="shared" ca="1" si="264"/>
        <v>-</v>
      </c>
      <c r="R380" s="7" t="str">
        <f t="shared" ca="1" si="264"/>
        <v>-</v>
      </c>
      <c r="S380" s="7" t="str">
        <f t="shared" ca="1" si="264"/>
        <v>-</v>
      </c>
      <c r="T380" s="7" t="str">
        <f t="shared" ca="1" si="264"/>
        <v>-</v>
      </c>
      <c r="U380" s="7" t="str">
        <f t="shared" ca="1" si="264"/>
        <v>-</v>
      </c>
      <c r="V380" s="7" t="str">
        <f t="shared" ca="1" si="264"/>
        <v>-</v>
      </c>
      <c r="W380" s="7" t="str">
        <f t="shared" ca="1" si="264"/>
        <v>-</v>
      </c>
      <c r="X380" s="7" t="str">
        <f t="shared" ca="1" si="264"/>
        <v>-</v>
      </c>
      <c r="Y380" s="7" t="str">
        <f t="shared" ca="1" si="264"/>
        <v>-</v>
      </c>
      <c r="Z380" s="7" t="str">
        <f t="shared" ca="1" si="264"/>
        <v>-</v>
      </c>
      <c r="AA380" s="7" t="str">
        <f t="shared" ca="1" si="265"/>
        <v>-</v>
      </c>
      <c r="AB380" s="7" t="str">
        <f t="shared" ca="1" si="265"/>
        <v>-</v>
      </c>
      <c r="AC380" s="7" t="str">
        <f t="shared" ca="1" si="265"/>
        <v>-</v>
      </c>
      <c r="AD380" s="7" t="str">
        <f t="shared" ca="1" si="265"/>
        <v>-</v>
      </c>
      <c r="AE380" s="7" t="str">
        <f t="shared" ca="1" si="265"/>
        <v>-</v>
      </c>
      <c r="AF380" s="7" t="str">
        <f t="shared" ca="1" si="265"/>
        <v>-</v>
      </c>
      <c r="AG380" s="7" t="str">
        <f t="shared" ca="1" si="265"/>
        <v>-</v>
      </c>
      <c r="AH380" s="7" t="str">
        <f t="shared" ca="1" si="265"/>
        <v>-</v>
      </c>
      <c r="AI380" s="7" t="str">
        <f t="shared" ca="1" si="265"/>
        <v>-</v>
      </c>
    </row>
    <row r="381" spans="1:35" x14ac:dyDescent="0.35">
      <c r="A381" s="4" t="s">
        <v>81</v>
      </c>
      <c r="B381" s="4" t="s">
        <v>94</v>
      </c>
      <c r="C381" s="10" t="str">
        <f t="shared" si="261"/>
        <v>BNA_juin23!</v>
      </c>
      <c r="D381" s="4" t="str">
        <f t="shared" si="130"/>
        <v>marche_tibgaBNA_juin23!</v>
      </c>
      <c r="E381" s="10">
        <f t="shared" si="262"/>
        <v>45078</v>
      </c>
      <c r="G381" s="7">
        <f t="shared" ca="1" si="263"/>
        <v>1250</v>
      </c>
      <c r="H381" s="7" t="str">
        <f t="shared" ca="1" si="263"/>
        <v>MC</v>
      </c>
      <c r="I381" s="7" t="str">
        <f t="shared" ca="1" si="263"/>
        <v>MC</v>
      </c>
      <c r="J381" s="7" t="str">
        <f t="shared" ca="1" si="263"/>
        <v>MC</v>
      </c>
      <c r="K381" s="7">
        <f t="shared" ca="1" si="263"/>
        <v>300</v>
      </c>
      <c r="L381" s="7">
        <f t="shared" ca="1" si="263"/>
        <v>4750</v>
      </c>
      <c r="M381" s="7">
        <f t="shared" ca="1" si="263"/>
        <v>20000</v>
      </c>
      <c r="N381" s="7">
        <f t="shared" ca="1" si="263"/>
        <v>2000</v>
      </c>
      <c r="O381" s="7">
        <f t="shared" ca="1" si="263"/>
        <v>2150</v>
      </c>
      <c r="P381" s="7" t="str">
        <f t="shared" ca="1" si="263"/>
        <v>MC</v>
      </c>
      <c r="Q381" s="7" t="str">
        <f t="shared" ca="1" si="264"/>
        <v>MC</v>
      </c>
      <c r="R381" s="7" t="str">
        <f t="shared" ca="1" si="264"/>
        <v>MC</v>
      </c>
      <c r="S381" s="7" t="str">
        <f t="shared" ca="1" si="264"/>
        <v>MC</v>
      </c>
      <c r="T381" s="7" t="str">
        <f t="shared" ca="1" si="264"/>
        <v>MC</v>
      </c>
      <c r="U381" s="7">
        <f t="shared" ca="1" si="264"/>
        <v>7750</v>
      </c>
      <c r="V381" s="7">
        <f t="shared" ca="1" si="264"/>
        <v>5250</v>
      </c>
      <c r="W381" s="7">
        <f t="shared" ca="1" si="264"/>
        <v>800</v>
      </c>
      <c r="X381" s="7">
        <f t="shared" ca="1" si="264"/>
        <v>200</v>
      </c>
      <c r="Y381" s="7">
        <f t="shared" ca="1" si="264"/>
        <v>500</v>
      </c>
      <c r="Z381" s="7">
        <f t="shared" ca="1" si="264"/>
        <v>750</v>
      </c>
      <c r="AA381" s="7" t="str">
        <f t="shared" ca="1" si="265"/>
        <v>MC</v>
      </c>
      <c r="AB381" s="7">
        <f t="shared" ca="1" si="265"/>
        <v>3000</v>
      </c>
      <c r="AC381" s="7">
        <f t="shared" ca="1" si="265"/>
        <v>4000</v>
      </c>
      <c r="AD381" s="7">
        <f t="shared" ca="1" si="265"/>
        <v>3000</v>
      </c>
      <c r="AE381" s="7" t="str">
        <f t="shared" ca="1" si="265"/>
        <v>MC</v>
      </c>
      <c r="AF381" s="7">
        <f t="shared" ca="1" si="265"/>
        <v>1875</v>
      </c>
      <c r="AG381" s="7">
        <f t="shared" ca="1" si="265"/>
        <v>5000</v>
      </c>
      <c r="AH381" s="7">
        <f t="shared" ca="1" si="265"/>
        <v>250</v>
      </c>
      <c r="AI381" s="7" t="str">
        <f t="shared" ca="1" si="265"/>
        <v>MC</v>
      </c>
    </row>
    <row r="382" spans="1:35" x14ac:dyDescent="0.35">
      <c r="A382" s="4" t="str">
        <f t="shared" ref="A382:B387" si="266">A381</f>
        <v>est</v>
      </c>
      <c r="B382" s="4" t="str">
        <f t="shared" si="266"/>
        <v>marche_tibga</v>
      </c>
      <c r="C382" s="10" t="str">
        <f t="shared" si="261"/>
        <v>BNA_juil23!</v>
      </c>
      <c r="D382" s="4" t="str">
        <f t="shared" si="130"/>
        <v>marche_tibgaBNA_juil23!</v>
      </c>
      <c r="E382" s="10">
        <f t="shared" ref="E382:E399" si="267">EDATE(E381,1)</f>
        <v>45108</v>
      </c>
      <c r="G382" s="7">
        <f t="shared" ca="1" si="263"/>
        <v>1125</v>
      </c>
      <c r="H382" s="7" t="str">
        <f t="shared" ca="1" si="263"/>
        <v>MC</v>
      </c>
      <c r="I382" s="7" t="str">
        <f t="shared" ca="1" si="263"/>
        <v>MC</v>
      </c>
      <c r="J382" s="7" t="str">
        <f t="shared" ca="1" si="263"/>
        <v>MC</v>
      </c>
      <c r="K382" s="7">
        <f t="shared" ca="1" si="263"/>
        <v>300</v>
      </c>
      <c r="L382" s="7">
        <f t="shared" ca="1" si="263"/>
        <v>4000</v>
      </c>
      <c r="M382" s="7">
        <f t="shared" ca="1" si="263"/>
        <v>5000</v>
      </c>
      <c r="N382" s="7">
        <f t="shared" ca="1" si="263"/>
        <v>1625</v>
      </c>
      <c r="O382" s="7">
        <f t="shared" ca="1" si="263"/>
        <v>2000</v>
      </c>
      <c r="P382" s="7" t="str">
        <f t="shared" ca="1" si="263"/>
        <v>MC</v>
      </c>
      <c r="Q382" s="7" t="str">
        <f t="shared" ca="1" si="264"/>
        <v>MC</v>
      </c>
      <c r="R382" s="7" t="str">
        <f t="shared" ca="1" si="264"/>
        <v>MC</v>
      </c>
      <c r="S382" s="7" t="str">
        <f t="shared" ca="1" si="264"/>
        <v>MC</v>
      </c>
      <c r="T382" s="7" t="str">
        <f t="shared" ca="1" si="264"/>
        <v>MC</v>
      </c>
      <c r="U382" s="7">
        <f t="shared" ca="1" si="264"/>
        <v>7500</v>
      </c>
      <c r="V382" s="7">
        <f t="shared" ca="1" si="264"/>
        <v>6000</v>
      </c>
      <c r="W382" s="7">
        <f t="shared" ca="1" si="264"/>
        <v>500</v>
      </c>
      <c r="X382" s="7">
        <f t="shared" ca="1" si="264"/>
        <v>250</v>
      </c>
      <c r="Y382" s="7" t="str">
        <f t="shared" ca="1" si="264"/>
        <v>MC</v>
      </c>
      <c r="Z382" s="7">
        <f t="shared" ca="1" si="264"/>
        <v>1000</v>
      </c>
      <c r="AA382" s="7" t="str">
        <f t="shared" ca="1" si="265"/>
        <v>MC</v>
      </c>
      <c r="AB382" s="7">
        <f t="shared" ca="1" si="265"/>
        <v>2500</v>
      </c>
      <c r="AC382" s="7">
        <f t="shared" ca="1" si="265"/>
        <v>3000</v>
      </c>
      <c r="AD382" s="7">
        <f t="shared" ca="1" si="265"/>
        <v>2500</v>
      </c>
      <c r="AE382" s="7" t="str">
        <f t="shared" ca="1" si="265"/>
        <v>MC</v>
      </c>
      <c r="AF382" s="7">
        <f t="shared" ca="1" si="265"/>
        <v>1625</v>
      </c>
      <c r="AG382" s="7">
        <f t="shared" ca="1" si="265"/>
        <v>3000</v>
      </c>
      <c r="AH382" s="7">
        <f t="shared" ca="1" si="265"/>
        <v>250</v>
      </c>
      <c r="AI382" s="7" t="str">
        <f t="shared" ca="1" si="265"/>
        <v>MC</v>
      </c>
    </row>
    <row r="383" spans="1:35" x14ac:dyDescent="0.35">
      <c r="A383" s="4" t="str">
        <f t="shared" si="266"/>
        <v>est</v>
      </c>
      <c r="B383" s="4" t="str">
        <f t="shared" si="266"/>
        <v>marche_tibga</v>
      </c>
      <c r="C383" s="10" t="str">
        <f t="shared" si="261"/>
        <v>BNA_aout23!</v>
      </c>
      <c r="D383" s="4" t="str">
        <f t="shared" si="130"/>
        <v>marche_tibgaBNA_aout23!</v>
      </c>
      <c r="E383" s="10">
        <f t="shared" si="267"/>
        <v>45139</v>
      </c>
      <c r="G383" s="7" t="str">
        <f t="shared" ca="1" si="263"/>
        <v>MC</v>
      </c>
      <c r="H383" s="7" t="str">
        <f t="shared" ca="1" si="263"/>
        <v>MC</v>
      </c>
      <c r="I383" s="7" t="str">
        <f t="shared" ca="1" si="263"/>
        <v>MC</v>
      </c>
      <c r="J383" s="7" t="str">
        <f t="shared" ca="1" si="263"/>
        <v>MC</v>
      </c>
      <c r="K383" s="7" t="str">
        <f t="shared" ca="1" si="263"/>
        <v>MC</v>
      </c>
      <c r="L383" s="7" t="str">
        <f t="shared" ca="1" si="263"/>
        <v>MC</v>
      </c>
      <c r="M383" s="7" t="str">
        <f t="shared" ca="1" si="263"/>
        <v>MC</v>
      </c>
      <c r="N383" s="7" t="str">
        <f t="shared" ca="1" si="263"/>
        <v>MC</v>
      </c>
      <c r="O383" s="7" t="str">
        <f t="shared" ca="1" si="263"/>
        <v>MC</v>
      </c>
      <c r="P383" s="7" t="str">
        <f t="shared" ca="1" si="263"/>
        <v>MC</v>
      </c>
      <c r="Q383" s="7" t="str">
        <f t="shared" ca="1" si="264"/>
        <v>MC</v>
      </c>
      <c r="R383" s="7" t="str">
        <f t="shared" ca="1" si="264"/>
        <v>MC</v>
      </c>
      <c r="S383" s="7" t="str">
        <f t="shared" ca="1" si="264"/>
        <v>MC</v>
      </c>
      <c r="T383" s="7" t="str">
        <f t="shared" ca="1" si="264"/>
        <v>MC</v>
      </c>
      <c r="U383" s="7" t="str">
        <f t="shared" ca="1" si="264"/>
        <v>MC</v>
      </c>
      <c r="V383" s="7" t="str">
        <f t="shared" ca="1" si="264"/>
        <v>MC</v>
      </c>
      <c r="W383" s="7" t="str">
        <f t="shared" ca="1" si="264"/>
        <v>MC</v>
      </c>
      <c r="X383" s="7" t="str">
        <f t="shared" ca="1" si="264"/>
        <v>MC</v>
      </c>
      <c r="Y383" s="7" t="str">
        <f t="shared" ca="1" si="264"/>
        <v>MC</v>
      </c>
      <c r="Z383" s="7" t="str">
        <f t="shared" ca="1" si="264"/>
        <v>MC</v>
      </c>
      <c r="AA383" s="7" t="str">
        <f t="shared" ca="1" si="265"/>
        <v>MC</v>
      </c>
      <c r="AB383" s="7" t="str">
        <f t="shared" ca="1" si="265"/>
        <v>MC</v>
      </c>
      <c r="AC383" s="7" t="str">
        <f t="shared" ca="1" si="265"/>
        <v>MC</v>
      </c>
      <c r="AD383" s="7" t="str">
        <f t="shared" ca="1" si="265"/>
        <v>MC</v>
      </c>
      <c r="AE383" s="7" t="str">
        <f t="shared" ca="1" si="265"/>
        <v>MC</v>
      </c>
      <c r="AF383" s="7" t="str">
        <f t="shared" ca="1" si="265"/>
        <v>MC</v>
      </c>
      <c r="AG383" s="7" t="str">
        <f t="shared" ca="1" si="265"/>
        <v>MC</v>
      </c>
      <c r="AH383" s="7" t="str">
        <f t="shared" ca="1" si="265"/>
        <v>MC</v>
      </c>
      <c r="AI383" s="7" t="str">
        <f t="shared" ca="1" si="265"/>
        <v>MC</v>
      </c>
    </row>
    <row r="384" spans="1:35" x14ac:dyDescent="0.35">
      <c r="A384" s="4" t="str">
        <f t="shared" si="266"/>
        <v>est</v>
      </c>
      <c r="B384" s="4" t="str">
        <f t="shared" si="266"/>
        <v>marche_tibga</v>
      </c>
      <c r="C384" s="10" t="str">
        <f t="shared" si="261"/>
        <v>BNA_sept23!</v>
      </c>
      <c r="D384" s="4" t="str">
        <f t="shared" si="130"/>
        <v>marche_tibgaBNA_sept23!</v>
      </c>
      <c r="E384" s="10">
        <f t="shared" si="267"/>
        <v>45170</v>
      </c>
      <c r="G384" s="7">
        <f t="shared" ca="1" si="263"/>
        <v>1000</v>
      </c>
      <c r="H384" s="7" t="str">
        <f t="shared" ca="1" si="263"/>
        <v>MC</v>
      </c>
      <c r="I384" s="7" t="str">
        <f t="shared" ca="1" si="263"/>
        <v>MC</v>
      </c>
      <c r="J384" s="7" t="str">
        <f t="shared" ca="1" si="263"/>
        <v>MC</v>
      </c>
      <c r="K384" s="7">
        <f t="shared" ca="1" si="263"/>
        <v>300</v>
      </c>
      <c r="L384" s="7">
        <f t="shared" ca="1" si="263"/>
        <v>5000</v>
      </c>
      <c r="M384" s="7">
        <f t="shared" ca="1" si="263"/>
        <v>10000</v>
      </c>
      <c r="N384" s="7">
        <f t="shared" ca="1" si="263"/>
        <v>1875</v>
      </c>
      <c r="O384" s="7">
        <f t="shared" ca="1" si="263"/>
        <v>2000</v>
      </c>
      <c r="P384" s="7" t="str">
        <f t="shared" ca="1" si="263"/>
        <v>MC</v>
      </c>
      <c r="Q384" s="7" t="str">
        <f t="shared" ca="1" si="264"/>
        <v>MC</v>
      </c>
      <c r="R384" s="7" t="str">
        <f t="shared" ca="1" si="264"/>
        <v>MC</v>
      </c>
      <c r="S384" s="7" t="str">
        <f t="shared" ca="1" si="264"/>
        <v>MC</v>
      </c>
      <c r="T384" s="7" t="str">
        <f t="shared" ca="1" si="264"/>
        <v>MC</v>
      </c>
      <c r="U384" s="7">
        <f t="shared" ca="1" si="264"/>
        <v>7500</v>
      </c>
      <c r="V384" s="7">
        <f t="shared" ca="1" si="264"/>
        <v>6125</v>
      </c>
      <c r="W384" s="7">
        <f t="shared" ca="1" si="264"/>
        <v>500</v>
      </c>
      <c r="X384" s="7">
        <f t="shared" ca="1" si="264"/>
        <v>250</v>
      </c>
      <c r="Y384" s="7" t="str">
        <f t="shared" ca="1" si="264"/>
        <v>MC</v>
      </c>
      <c r="Z384" s="7">
        <f t="shared" ca="1" si="264"/>
        <v>1000</v>
      </c>
      <c r="AA384" s="7" t="str">
        <f t="shared" ca="1" si="265"/>
        <v>MC</v>
      </c>
      <c r="AB384" s="7">
        <f t="shared" ca="1" si="265"/>
        <v>2500</v>
      </c>
      <c r="AC384" s="7">
        <f t="shared" ca="1" si="265"/>
        <v>3000</v>
      </c>
      <c r="AD384" s="7">
        <f t="shared" ca="1" si="265"/>
        <v>2500</v>
      </c>
      <c r="AE384" s="7" t="str">
        <f t="shared" ca="1" si="265"/>
        <v>MC</v>
      </c>
      <c r="AF384" s="7">
        <f t="shared" ca="1" si="265"/>
        <v>1500</v>
      </c>
      <c r="AG384" s="7">
        <f t="shared" ca="1" si="265"/>
        <v>2250</v>
      </c>
      <c r="AH384" s="7">
        <f t="shared" ca="1" si="265"/>
        <v>300</v>
      </c>
      <c r="AI384" s="7" t="str">
        <f t="shared" ca="1" si="265"/>
        <v>MC</v>
      </c>
    </row>
    <row r="385" spans="1:35" x14ac:dyDescent="0.35">
      <c r="A385" s="4" t="str">
        <f t="shared" si="266"/>
        <v>est</v>
      </c>
      <c r="B385" s="4" t="str">
        <f t="shared" si="266"/>
        <v>marche_tibga</v>
      </c>
      <c r="C385" s="10" t="str">
        <f t="shared" si="261"/>
        <v>BNA_oct23!</v>
      </c>
      <c r="D385" s="4" t="str">
        <f t="shared" si="130"/>
        <v>marche_tibgaBNA_oct23!</v>
      </c>
      <c r="E385" s="10">
        <f t="shared" si="267"/>
        <v>45200</v>
      </c>
      <c r="G385" s="7">
        <f t="shared" ca="1" si="263"/>
        <v>1000</v>
      </c>
      <c r="H385" s="7" t="str">
        <f t="shared" ca="1" si="263"/>
        <v>MC</v>
      </c>
      <c r="I385" s="7" t="str">
        <f t="shared" ca="1" si="263"/>
        <v>MC</v>
      </c>
      <c r="J385" s="7" t="str">
        <f t="shared" ca="1" si="263"/>
        <v>MC</v>
      </c>
      <c r="K385" s="7">
        <f t="shared" ca="1" si="263"/>
        <v>300</v>
      </c>
      <c r="L385" s="7">
        <f t="shared" ca="1" si="263"/>
        <v>5000</v>
      </c>
      <c r="M385" s="7">
        <f t="shared" ca="1" si="263"/>
        <v>10000</v>
      </c>
      <c r="N385" s="7">
        <f t="shared" ca="1" si="263"/>
        <v>2000</v>
      </c>
      <c r="O385" s="7">
        <f t="shared" ca="1" si="263"/>
        <v>2000</v>
      </c>
      <c r="P385" s="7" t="str">
        <f t="shared" ca="1" si="263"/>
        <v>MC</v>
      </c>
      <c r="Q385" s="7" t="str">
        <f t="shared" ca="1" si="264"/>
        <v>MC</v>
      </c>
      <c r="R385" s="7" t="str">
        <f t="shared" ca="1" si="264"/>
        <v>MC</v>
      </c>
      <c r="S385" s="7" t="str">
        <f t="shared" ca="1" si="264"/>
        <v>MC</v>
      </c>
      <c r="T385" s="7" t="str">
        <f t="shared" ca="1" si="264"/>
        <v>MC</v>
      </c>
      <c r="U385" s="7">
        <f t="shared" ca="1" si="264"/>
        <v>7625</v>
      </c>
      <c r="V385" s="7">
        <f t="shared" ca="1" si="264"/>
        <v>6500</v>
      </c>
      <c r="W385" s="7">
        <f t="shared" ca="1" si="264"/>
        <v>500</v>
      </c>
      <c r="X385" s="7">
        <f t="shared" ca="1" si="264"/>
        <v>250</v>
      </c>
      <c r="Y385" s="7">
        <f t="shared" ca="1" si="264"/>
        <v>500</v>
      </c>
      <c r="Z385" s="7" t="str">
        <f t="shared" ca="1" si="264"/>
        <v>MC</v>
      </c>
      <c r="AA385" s="7" t="str">
        <f t="shared" ca="1" si="265"/>
        <v>MC</v>
      </c>
      <c r="AB385" s="7">
        <f t="shared" ca="1" si="265"/>
        <v>2500</v>
      </c>
      <c r="AC385" s="7">
        <f t="shared" ca="1" si="265"/>
        <v>3250</v>
      </c>
      <c r="AD385" s="7">
        <f t="shared" ca="1" si="265"/>
        <v>2500</v>
      </c>
      <c r="AE385" s="7" t="str">
        <f t="shared" ca="1" si="265"/>
        <v>MC</v>
      </c>
      <c r="AF385" s="7">
        <f t="shared" ca="1" si="265"/>
        <v>1625</v>
      </c>
      <c r="AG385" s="7">
        <f t="shared" ca="1" si="265"/>
        <v>2250</v>
      </c>
      <c r="AH385" s="7">
        <f t="shared" ca="1" si="265"/>
        <v>300</v>
      </c>
      <c r="AI385" s="7" t="str">
        <f t="shared" ca="1" si="265"/>
        <v>MC</v>
      </c>
    </row>
    <row r="386" spans="1:35" x14ac:dyDescent="0.35">
      <c r="A386" s="4" t="str">
        <f t="shared" si="266"/>
        <v>est</v>
      </c>
      <c r="B386" s="4" t="str">
        <f t="shared" si="266"/>
        <v>marche_tibga</v>
      </c>
      <c r="C386" s="10" t="str">
        <f t="shared" si="261"/>
        <v>BNA_nov23!</v>
      </c>
      <c r="D386" s="4" t="str">
        <f t="shared" si="130"/>
        <v>marche_tibgaBNA_nov23!</v>
      </c>
      <c r="E386" s="10">
        <f t="shared" si="267"/>
        <v>45231</v>
      </c>
      <c r="G386" s="7">
        <f t="shared" ca="1" si="263"/>
        <v>1000</v>
      </c>
      <c r="H386" s="7" t="str">
        <f t="shared" ca="1" si="263"/>
        <v>MC</v>
      </c>
      <c r="I386" s="7" t="str">
        <f t="shared" ca="1" si="263"/>
        <v>MC</v>
      </c>
      <c r="J386" s="7" t="str">
        <f t="shared" ca="1" si="263"/>
        <v>MC</v>
      </c>
      <c r="K386" s="7" t="str">
        <f t="shared" ca="1" si="263"/>
        <v>MC</v>
      </c>
      <c r="L386" s="7" t="str">
        <f t="shared" ca="1" si="263"/>
        <v>MC</v>
      </c>
      <c r="M386" s="7" t="str">
        <f t="shared" ca="1" si="263"/>
        <v>MC</v>
      </c>
      <c r="N386" s="7" t="str">
        <f t="shared" ca="1" si="263"/>
        <v>MC</v>
      </c>
      <c r="O386" s="7" t="str">
        <f t="shared" ca="1" si="263"/>
        <v>MC</v>
      </c>
      <c r="P386" s="7" t="str">
        <f t="shared" ca="1" si="263"/>
        <v>MC</v>
      </c>
      <c r="Q386" s="7" t="str">
        <f t="shared" ca="1" si="264"/>
        <v>MC</v>
      </c>
      <c r="R386" s="7" t="str">
        <f t="shared" ca="1" si="264"/>
        <v>MC</v>
      </c>
      <c r="S386" s="7" t="str">
        <f t="shared" ca="1" si="264"/>
        <v>MC</v>
      </c>
      <c r="T386" s="7" t="str">
        <f t="shared" ca="1" si="264"/>
        <v>MC</v>
      </c>
      <c r="U386" s="7" t="str">
        <f t="shared" ca="1" si="264"/>
        <v>MC</v>
      </c>
      <c r="V386" s="7" t="str">
        <f t="shared" ca="1" si="264"/>
        <v>MC</v>
      </c>
      <c r="W386" s="7" t="str">
        <f t="shared" ca="1" si="264"/>
        <v>MC</v>
      </c>
      <c r="X386" s="7" t="str">
        <f t="shared" ca="1" si="264"/>
        <v>MC</v>
      </c>
      <c r="Y386" s="7" t="str">
        <f t="shared" ca="1" si="264"/>
        <v>MC</v>
      </c>
      <c r="Z386" s="7" t="str">
        <f t="shared" ca="1" si="264"/>
        <v>MC</v>
      </c>
      <c r="AA386" s="7" t="str">
        <f t="shared" ca="1" si="265"/>
        <v>MC</v>
      </c>
      <c r="AB386" s="7" t="str">
        <f t="shared" ca="1" si="265"/>
        <v>MC</v>
      </c>
      <c r="AC386" s="7">
        <f t="shared" ca="1" si="265"/>
        <v>3000</v>
      </c>
      <c r="AD386" s="7">
        <f t="shared" ca="1" si="265"/>
        <v>2500</v>
      </c>
      <c r="AE386" s="7" t="str">
        <f t="shared" ca="1" si="265"/>
        <v>MC</v>
      </c>
      <c r="AF386" s="7" t="str">
        <f t="shared" ca="1" si="265"/>
        <v>MC</v>
      </c>
      <c r="AG386" s="7" t="str">
        <f t="shared" ca="1" si="265"/>
        <v>MC</v>
      </c>
      <c r="AH386" s="7">
        <f t="shared" ca="1" si="265"/>
        <v>250</v>
      </c>
      <c r="AI386" s="7" t="str">
        <f t="shared" ca="1" si="265"/>
        <v>MC</v>
      </c>
    </row>
    <row r="387" spans="1:35" x14ac:dyDescent="0.35">
      <c r="A387" s="4" t="str">
        <f t="shared" si="266"/>
        <v>est</v>
      </c>
      <c r="B387" s="4" t="str">
        <f t="shared" si="266"/>
        <v>marche_tibga</v>
      </c>
      <c r="C387" s="10" t="str">
        <f t="shared" si="261"/>
        <v>BNA_déc23!</v>
      </c>
      <c r="D387" s="4" t="str">
        <f t="shared" si="130"/>
        <v>marche_tibgaBNA_déc23!</v>
      </c>
      <c r="E387" s="10">
        <f t="shared" si="267"/>
        <v>45261</v>
      </c>
      <c r="G387" s="7">
        <f t="shared" ca="1" si="263"/>
        <v>1000</v>
      </c>
      <c r="H387" s="7" t="str">
        <f t="shared" ca="1" si="263"/>
        <v>MC</v>
      </c>
      <c r="I387" s="7" t="str">
        <f t="shared" ca="1" si="263"/>
        <v>MC</v>
      </c>
      <c r="J387" s="7" t="str">
        <f t="shared" ca="1" si="263"/>
        <v>MC</v>
      </c>
      <c r="K387" s="7" t="str">
        <f t="shared" ca="1" si="263"/>
        <v>MC</v>
      </c>
      <c r="L387" s="7" t="str">
        <f t="shared" ca="1" si="263"/>
        <v>MC</v>
      </c>
      <c r="M387" s="7" t="str">
        <f t="shared" ca="1" si="263"/>
        <v>MC</v>
      </c>
      <c r="N387" s="7" t="str">
        <f t="shared" ca="1" si="263"/>
        <v>MC</v>
      </c>
      <c r="O387" s="7" t="str">
        <f t="shared" ca="1" si="263"/>
        <v>MC</v>
      </c>
      <c r="P387" s="7" t="str">
        <f t="shared" ca="1" si="263"/>
        <v>MC</v>
      </c>
      <c r="Q387" s="7" t="str">
        <f t="shared" ca="1" si="264"/>
        <v>MC</v>
      </c>
      <c r="R387" s="7" t="str">
        <f t="shared" ca="1" si="264"/>
        <v>MC</v>
      </c>
      <c r="S387" s="7" t="str">
        <f t="shared" ca="1" si="264"/>
        <v>MC</v>
      </c>
      <c r="T387" s="7" t="str">
        <f t="shared" ca="1" si="264"/>
        <v>MC</v>
      </c>
      <c r="U387" s="7" t="str">
        <f t="shared" ca="1" si="264"/>
        <v>MC</v>
      </c>
      <c r="V387" s="7" t="str">
        <f t="shared" ca="1" si="264"/>
        <v>MC</v>
      </c>
      <c r="W387" s="7" t="str">
        <f t="shared" ca="1" si="264"/>
        <v>MC</v>
      </c>
      <c r="X387" s="7" t="str">
        <f t="shared" ca="1" si="264"/>
        <v>MC</v>
      </c>
      <c r="Y387" s="7" t="str">
        <f t="shared" ca="1" si="264"/>
        <v>MC</v>
      </c>
      <c r="Z387" s="7" t="str">
        <f t="shared" ca="1" si="264"/>
        <v>MC</v>
      </c>
      <c r="AA387" s="7" t="str">
        <f t="shared" ca="1" si="265"/>
        <v>MC</v>
      </c>
      <c r="AB387" s="7" t="str">
        <f t="shared" ca="1" si="265"/>
        <v>MC</v>
      </c>
      <c r="AC387" s="7">
        <f t="shared" ca="1" si="265"/>
        <v>3000</v>
      </c>
      <c r="AD387" s="7">
        <f t="shared" ca="1" si="265"/>
        <v>2500</v>
      </c>
      <c r="AE387" s="7" t="str">
        <f t="shared" ca="1" si="265"/>
        <v>MC</v>
      </c>
      <c r="AF387" s="7" t="str">
        <f t="shared" ca="1" si="265"/>
        <v>MC</v>
      </c>
      <c r="AG387" s="7" t="str">
        <f t="shared" ca="1" si="265"/>
        <v>MC</v>
      </c>
      <c r="AH387" s="7">
        <f t="shared" ca="1" si="265"/>
        <v>250</v>
      </c>
      <c r="AI387" s="7" t="str">
        <f t="shared" ca="1" si="265"/>
        <v>MC</v>
      </c>
    </row>
    <row r="388" spans="1:35" x14ac:dyDescent="0.35">
      <c r="A388" s="4" t="str">
        <f t="shared" ref="A388:B388" si="268">A387</f>
        <v>est</v>
      </c>
      <c r="B388" s="4" t="str">
        <f t="shared" si="268"/>
        <v>marche_tibga</v>
      </c>
      <c r="C388" s="10" t="str">
        <f t="shared" ref="C388:C399" si="269">C358</f>
        <v>BNA_janv24!</v>
      </c>
      <c r="D388" s="4" t="str">
        <f t="shared" ref="D388:D399" si="270">_xlfn.CONCAT(B388:C388)</f>
        <v>marche_tibgaBNA_janv24!</v>
      </c>
      <c r="E388" s="10">
        <f t="shared" si="267"/>
        <v>45292</v>
      </c>
      <c r="G388" s="7">
        <f t="shared" ca="1" si="263"/>
        <v>1000</v>
      </c>
      <c r="H388" s="7" t="str">
        <f t="shared" ca="1" si="263"/>
        <v>MC</v>
      </c>
      <c r="I388" s="7" t="str">
        <f t="shared" ca="1" si="263"/>
        <v>MC</v>
      </c>
      <c r="J388" s="7">
        <f t="shared" ca="1" si="263"/>
        <v>500</v>
      </c>
      <c r="K388" s="7">
        <f t="shared" ca="1" si="263"/>
        <v>300</v>
      </c>
      <c r="L388" s="7">
        <f t="shared" ca="1" si="263"/>
        <v>5000</v>
      </c>
      <c r="M388" s="7">
        <f t="shared" ca="1" si="263"/>
        <v>10000</v>
      </c>
      <c r="N388" s="7">
        <f t="shared" ca="1" si="263"/>
        <v>1750</v>
      </c>
      <c r="O388" s="7">
        <f t="shared" ca="1" si="263"/>
        <v>2000</v>
      </c>
      <c r="P388" s="7" t="str">
        <f t="shared" ca="1" si="263"/>
        <v>MC</v>
      </c>
      <c r="Q388" s="7" t="str">
        <f t="shared" ca="1" si="264"/>
        <v>MC</v>
      </c>
      <c r="R388" s="7" t="str">
        <f t="shared" ca="1" si="264"/>
        <v>MC</v>
      </c>
      <c r="S388" s="7" t="str">
        <f t="shared" ca="1" si="264"/>
        <v>MC</v>
      </c>
      <c r="T388" s="7" t="str">
        <f t="shared" ca="1" si="264"/>
        <v>MC</v>
      </c>
      <c r="U388" s="7">
        <f t="shared" ca="1" si="264"/>
        <v>7000</v>
      </c>
      <c r="V388" s="7">
        <f t="shared" ca="1" si="264"/>
        <v>6000</v>
      </c>
      <c r="W388" s="7">
        <f t="shared" ca="1" si="264"/>
        <v>500</v>
      </c>
      <c r="X388" s="7">
        <f t="shared" ca="1" si="264"/>
        <v>250</v>
      </c>
      <c r="Y388" s="7">
        <f t="shared" ca="1" si="264"/>
        <v>500</v>
      </c>
      <c r="Z388" s="7">
        <f t="shared" ca="1" si="264"/>
        <v>750</v>
      </c>
      <c r="AA388" s="7" t="str">
        <f t="shared" ca="1" si="265"/>
        <v>MC</v>
      </c>
      <c r="AB388" s="7">
        <f t="shared" ca="1" si="265"/>
        <v>2500</v>
      </c>
      <c r="AC388" s="7">
        <f t="shared" ca="1" si="265"/>
        <v>3000</v>
      </c>
      <c r="AD388" s="7">
        <f t="shared" ca="1" si="265"/>
        <v>2500</v>
      </c>
      <c r="AE388" s="7" t="str">
        <f t="shared" ca="1" si="265"/>
        <v>MC</v>
      </c>
      <c r="AF388" s="7">
        <f t="shared" ca="1" si="265"/>
        <v>1500</v>
      </c>
      <c r="AG388" s="7">
        <f t="shared" ca="1" si="265"/>
        <v>2250</v>
      </c>
      <c r="AH388" s="7">
        <f t="shared" ca="1" si="265"/>
        <v>275</v>
      </c>
      <c r="AI388" s="7" t="str">
        <f t="shared" ca="1" si="265"/>
        <v>MC</v>
      </c>
    </row>
    <row r="389" spans="1:35" x14ac:dyDescent="0.35">
      <c r="A389" s="4" t="str">
        <f t="shared" ref="A389:B389" si="271">A388</f>
        <v>est</v>
      </c>
      <c r="B389" s="4" t="str">
        <f t="shared" si="271"/>
        <v>marche_tibga</v>
      </c>
      <c r="C389" s="10" t="str">
        <f t="shared" si="269"/>
        <v>BNA_févr24!</v>
      </c>
      <c r="D389" s="4" t="str">
        <f t="shared" si="270"/>
        <v>marche_tibgaBNA_févr24!</v>
      </c>
      <c r="E389" s="10">
        <f t="shared" si="267"/>
        <v>45323</v>
      </c>
      <c r="G389" s="7">
        <f t="shared" ca="1" si="263"/>
        <v>1000</v>
      </c>
      <c r="H389" s="7" t="str">
        <f t="shared" ca="1" si="263"/>
        <v>MC</v>
      </c>
      <c r="I389" s="7" t="str">
        <f t="shared" ca="1" si="263"/>
        <v>MC</v>
      </c>
      <c r="J389" s="7">
        <f t="shared" ca="1" si="263"/>
        <v>500</v>
      </c>
      <c r="K389" s="7">
        <f t="shared" ca="1" si="263"/>
        <v>300</v>
      </c>
      <c r="L389" s="7">
        <f t="shared" ca="1" si="263"/>
        <v>5000</v>
      </c>
      <c r="M389" s="7">
        <f t="shared" ca="1" si="263"/>
        <v>10000</v>
      </c>
      <c r="N389" s="7">
        <f t="shared" ca="1" si="263"/>
        <v>1750</v>
      </c>
      <c r="O389" s="7">
        <f t="shared" ca="1" si="263"/>
        <v>2000</v>
      </c>
      <c r="P389" s="7" t="str">
        <f t="shared" ca="1" si="263"/>
        <v>MC</v>
      </c>
      <c r="Q389" s="7" t="str">
        <f t="shared" ca="1" si="264"/>
        <v>MC</v>
      </c>
      <c r="R389" s="7" t="str">
        <f t="shared" ca="1" si="264"/>
        <v>MC</v>
      </c>
      <c r="S389" s="7" t="str">
        <f t="shared" ca="1" si="264"/>
        <v>MC</v>
      </c>
      <c r="T389" s="7" t="str">
        <f t="shared" ca="1" si="264"/>
        <v>MC</v>
      </c>
      <c r="U389" s="7">
        <f t="shared" ca="1" si="264"/>
        <v>7000</v>
      </c>
      <c r="V389" s="7">
        <f t="shared" ca="1" si="264"/>
        <v>6000</v>
      </c>
      <c r="W389" s="7">
        <f t="shared" ca="1" si="264"/>
        <v>500</v>
      </c>
      <c r="X389" s="7">
        <f t="shared" ca="1" si="264"/>
        <v>250</v>
      </c>
      <c r="Y389" s="7">
        <f t="shared" ca="1" si="264"/>
        <v>500</v>
      </c>
      <c r="Z389" s="7">
        <f t="shared" ca="1" si="264"/>
        <v>750</v>
      </c>
      <c r="AA389" s="7" t="str">
        <f t="shared" ca="1" si="265"/>
        <v>MC</v>
      </c>
      <c r="AB389" s="7">
        <f t="shared" ca="1" si="265"/>
        <v>2500</v>
      </c>
      <c r="AC389" s="7">
        <f t="shared" ca="1" si="265"/>
        <v>3000</v>
      </c>
      <c r="AD389" s="7">
        <f t="shared" ca="1" si="265"/>
        <v>2500</v>
      </c>
      <c r="AE389" s="7" t="str">
        <f t="shared" ca="1" si="265"/>
        <v>MC</v>
      </c>
      <c r="AF389" s="7">
        <f t="shared" ca="1" si="265"/>
        <v>1500</v>
      </c>
      <c r="AG389" s="7">
        <f t="shared" ca="1" si="265"/>
        <v>2250</v>
      </c>
      <c r="AH389" s="7">
        <f t="shared" ca="1" si="265"/>
        <v>275</v>
      </c>
      <c r="AI389" s="7" t="str">
        <f t="shared" ca="1" si="265"/>
        <v>MC</v>
      </c>
    </row>
    <row r="390" spans="1:35" x14ac:dyDescent="0.35">
      <c r="A390" s="4" t="str">
        <f t="shared" ref="A390:B390" si="272">A389</f>
        <v>est</v>
      </c>
      <c r="B390" s="4" t="str">
        <f t="shared" si="272"/>
        <v>marche_tibga</v>
      </c>
      <c r="C390" s="10" t="str">
        <f t="shared" si="269"/>
        <v>BNA_mars24!</v>
      </c>
      <c r="D390" s="4" t="str">
        <f t="shared" si="270"/>
        <v>marche_tibgaBNA_mars24!</v>
      </c>
      <c r="E390" s="10">
        <f t="shared" si="267"/>
        <v>45352</v>
      </c>
      <c r="G390" s="7">
        <f t="shared" ref="G390:V399" ca="1" si="273">IFERROR(VLOOKUP($B390,INDIRECT($C390&amp;$A$1),MATCH(G$4,INDIRECT($C390&amp;"$B$7:$BZ$7"),0),FALSE),"")</f>
        <v>1250</v>
      </c>
      <c r="H390" s="7" t="str">
        <f t="shared" ca="1" si="273"/>
        <v>MC</v>
      </c>
      <c r="I390" s="7" t="str">
        <f t="shared" ca="1" si="273"/>
        <v>MC</v>
      </c>
      <c r="J390" s="7">
        <f t="shared" ca="1" si="273"/>
        <v>400</v>
      </c>
      <c r="K390" s="7">
        <f t="shared" ca="1" si="273"/>
        <v>300</v>
      </c>
      <c r="L390" s="7">
        <f t="shared" ca="1" si="273"/>
        <v>5000</v>
      </c>
      <c r="M390" s="7">
        <f t="shared" ca="1" si="273"/>
        <v>10000</v>
      </c>
      <c r="N390" s="7">
        <f t="shared" ca="1" si="273"/>
        <v>1500</v>
      </c>
      <c r="O390" s="7">
        <f t="shared" ca="1" si="273"/>
        <v>1750</v>
      </c>
      <c r="P390" s="7" t="str">
        <f t="shared" ca="1" si="273"/>
        <v>MC</v>
      </c>
      <c r="Q390" s="7" t="str">
        <f t="shared" ca="1" si="273"/>
        <v>MC</v>
      </c>
      <c r="R390" s="7" t="str">
        <f t="shared" ca="1" si="273"/>
        <v>MC</v>
      </c>
      <c r="S390" s="7" t="str">
        <f t="shared" ca="1" si="273"/>
        <v>MC</v>
      </c>
      <c r="T390" s="7" t="str">
        <f t="shared" ca="1" si="273"/>
        <v>MC</v>
      </c>
      <c r="U390" s="7">
        <f t="shared" ca="1" si="273"/>
        <v>7500</v>
      </c>
      <c r="V390" s="7">
        <f t="shared" ca="1" si="273"/>
        <v>6000</v>
      </c>
      <c r="W390" s="7">
        <f t="shared" ref="W390:AI399" ca="1" si="274">IFERROR(VLOOKUP($B390,INDIRECT($C390&amp;$A$1),MATCH(W$4,INDIRECT($C390&amp;"$B$7:$BZ$7"),0),FALSE),"")</f>
        <v>500</v>
      </c>
      <c r="X390" s="7">
        <f t="shared" ca="1" si="274"/>
        <v>250</v>
      </c>
      <c r="Y390" s="7" t="str">
        <f t="shared" ca="1" si="274"/>
        <v>MC</v>
      </c>
      <c r="Z390" s="7">
        <f t="shared" ca="1" si="274"/>
        <v>750</v>
      </c>
      <c r="AA390" s="7" t="str">
        <f t="shared" ca="1" si="274"/>
        <v>MC</v>
      </c>
      <c r="AB390" s="7">
        <f t="shared" ca="1" si="274"/>
        <v>2500</v>
      </c>
      <c r="AC390" s="7">
        <f t="shared" ca="1" si="274"/>
        <v>3500</v>
      </c>
      <c r="AD390" s="7">
        <f t="shared" ca="1" si="274"/>
        <v>2500</v>
      </c>
      <c r="AE390" s="7" t="str">
        <f t="shared" ca="1" si="274"/>
        <v>MC</v>
      </c>
      <c r="AF390" s="7">
        <f t="shared" ca="1" si="274"/>
        <v>1500</v>
      </c>
      <c r="AG390" s="7">
        <f t="shared" ca="1" si="274"/>
        <v>2250</v>
      </c>
      <c r="AH390" s="7">
        <f t="shared" ca="1" si="274"/>
        <v>300</v>
      </c>
      <c r="AI390" s="7" t="str">
        <f t="shared" ca="1" si="274"/>
        <v>MC</v>
      </c>
    </row>
    <row r="391" spans="1:35" x14ac:dyDescent="0.35">
      <c r="A391" s="4" t="str">
        <f t="shared" ref="A391:B391" si="275">A390</f>
        <v>est</v>
      </c>
      <c r="B391" s="4" t="str">
        <f t="shared" si="275"/>
        <v>marche_tibga</v>
      </c>
      <c r="C391" s="10" t="str">
        <f t="shared" si="269"/>
        <v>BNA_avr24!</v>
      </c>
      <c r="D391" s="4" t="str">
        <f t="shared" si="270"/>
        <v>marche_tibgaBNA_avr24!</v>
      </c>
      <c r="E391" s="10">
        <f t="shared" si="267"/>
        <v>45383</v>
      </c>
      <c r="G391" s="7" t="str">
        <f t="shared" ca="1" si="273"/>
        <v/>
      </c>
      <c r="H391" s="7" t="str">
        <f t="shared" ca="1" si="273"/>
        <v/>
      </c>
      <c r="I391" s="7" t="str">
        <f t="shared" ca="1" si="273"/>
        <v/>
      </c>
      <c r="J391" s="7" t="str">
        <f t="shared" ca="1" si="273"/>
        <v/>
      </c>
      <c r="K391" s="7" t="str">
        <f t="shared" ca="1" si="273"/>
        <v/>
      </c>
      <c r="L391" s="7" t="str">
        <f t="shared" ca="1" si="273"/>
        <v/>
      </c>
      <c r="M391" s="7" t="str">
        <f t="shared" ca="1" si="273"/>
        <v/>
      </c>
      <c r="N391" s="7" t="str">
        <f t="shared" ca="1" si="273"/>
        <v/>
      </c>
      <c r="O391" s="7" t="str">
        <f t="shared" ca="1" si="273"/>
        <v/>
      </c>
      <c r="P391" s="7" t="str">
        <f t="shared" ca="1" si="273"/>
        <v/>
      </c>
      <c r="Q391" s="7" t="str">
        <f t="shared" ca="1" si="273"/>
        <v/>
      </c>
      <c r="R391" s="7" t="str">
        <f t="shared" ca="1" si="273"/>
        <v/>
      </c>
      <c r="S391" s="7" t="str">
        <f t="shared" ca="1" si="273"/>
        <v/>
      </c>
      <c r="T391" s="7" t="str">
        <f t="shared" ca="1" si="273"/>
        <v/>
      </c>
      <c r="U391" s="7" t="str">
        <f t="shared" ca="1" si="273"/>
        <v/>
      </c>
      <c r="V391" s="7" t="str">
        <f t="shared" ca="1" si="273"/>
        <v/>
      </c>
      <c r="W391" s="7" t="str">
        <f t="shared" ca="1" si="274"/>
        <v/>
      </c>
      <c r="X391" s="7" t="str">
        <f t="shared" ca="1" si="274"/>
        <v/>
      </c>
      <c r="Y391" s="7" t="str">
        <f t="shared" ca="1" si="274"/>
        <v/>
      </c>
      <c r="Z391" s="7" t="str">
        <f t="shared" ca="1" si="274"/>
        <v/>
      </c>
      <c r="AA391" s="7" t="str">
        <f t="shared" ca="1" si="274"/>
        <v/>
      </c>
      <c r="AB391" s="7" t="str">
        <f t="shared" ca="1" si="274"/>
        <v/>
      </c>
      <c r="AC391" s="7" t="str">
        <f t="shared" ca="1" si="274"/>
        <v/>
      </c>
      <c r="AD391" s="7" t="str">
        <f t="shared" ca="1" si="274"/>
        <v/>
      </c>
      <c r="AE391" s="7" t="str">
        <f t="shared" ca="1" si="274"/>
        <v/>
      </c>
      <c r="AF391" s="7" t="str">
        <f t="shared" ca="1" si="274"/>
        <v/>
      </c>
      <c r="AG391" s="7" t="str">
        <f t="shared" ca="1" si="274"/>
        <v/>
      </c>
      <c r="AH391" s="7" t="str">
        <f t="shared" ca="1" si="274"/>
        <v/>
      </c>
      <c r="AI391" s="7" t="str">
        <f t="shared" ca="1" si="274"/>
        <v/>
      </c>
    </row>
    <row r="392" spans="1:35" x14ac:dyDescent="0.35">
      <c r="A392" s="4" t="str">
        <f t="shared" ref="A392:B392" si="276">A391</f>
        <v>est</v>
      </c>
      <c r="B392" s="4" t="str">
        <f t="shared" si="276"/>
        <v>marche_tibga</v>
      </c>
      <c r="C392" s="10" t="str">
        <f t="shared" si="269"/>
        <v>BNA_mai24!</v>
      </c>
      <c r="D392" s="4" t="str">
        <f t="shared" si="270"/>
        <v>marche_tibgaBNA_mai24!</v>
      </c>
      <c r="E392" s="10">
        <f t="shared" si="267"/>
        <v>45413</v>
      </c>
      <c r="G392" s="7" t="str">
        <f t="shared" ca="1" si="273"/>
        <v/>
      </c>
      <c r="H392" s="7" t="str">
        <f t="shared" ca="1" si="273"/>
        <v/>
      </c>
      <c r="I392" s="7" t="str">
        <f t="shared" ca="1" si="273"/>
        <v/>
      </c>
      <c r="J392" s="7" t="str">
        <f t="shared" ca="1" si="273"/>
        <v/>
      </c>
      <c r="K392" s="7" t="str">
        <f t="shared" ca="1" si="273"/>
        <v/>
      </c>
      <c r="L392" s="7" t="str">
        <f t="shared" ca="1" si="273"/>
        <v/>
      </c>
      <c r="M392" s="7" t="str">
        <f t="shared" ca="1" si="273"/>
        <v/>
      </c>
      <c r="N392" s="7" t="str">
        <f t="shared" ca="1" si="273"/>
        <v/>
      </c>
      <c r="O392" s="7" t="str">
        <f t="shared" ca="1" si="273"/>
        <v/>
      </c>
      <c r="P392" s="7" t="str">
        <f t="shared" ca="1" si="273"/>
        <v/>
      </c>
      <c r="Q392" s="7" t="str">
        <f t="shared" ca="1" si="273"/>
        <v/>
      </c>
      <c r="R392" s="7" t="str">
        <f t="shared" ca="1" si="273"/>
        <v/>
      </c>
      <c r="S392" s="7" t="str">
        <f t="shared" ca="1" si="273"/>
        <v/>
      </c>
      <c r="T392" s="7" t="str">
        <f t="shared" ca="1" si="273"/>
        <v/>
      </c>
      <c r="U392" s="7" t="str">
        <f t="shared" ca="1" si="273"/>
        <v/>
      </c>
      <c r="V392" s="7" t="str">
        <f t="shared" ca="1" si="273"/>
        <v/>
      </c>
      <c r="W392" s="7" t="str">
        <f t="shared" ca="1" si="274"/>
        <v/>
      </c>
      <c r="X392" s="7" t="str">
        <f t="shared" ca="1" si="274"/>
        <v/>
      </c>
      <c r="Y392" s="7" t="str">
        <f t="shared" ca="1" si="274"/>
        <v/>
      </c>
      <c r="Z392" s="7" t="str">
        <f t="shared" ca="1" si="274"/>
        <v/>
      </c>
      <c r="AA392" s="7" t="str">
        <f t="shared" ca="1" si="274"/>
        <v/>
      </c>
      <c r="AB392" s="7" t="str">
        <f t="shared" ca="1" si="274"/>
        <v/>
      </c>
      <c r="AC392" s="7" t="str">
        <f t="shared" ca="1" si="274"/>
        <v/>
      </c>
      <c r="AD392" s="7" t="str">
        <f t="shared" ca="1" si="274"/>
        <v/>
      </c>
      <c r="AE392" s="7" t="str">
        <f t="shared" ca="1" si="274"/>
        <v/>
      </c>
      <c r="AF392" s="7" t="str">
        <f t="shared" ca="1" si="274"/>
        <v/>
      </c>
      <c r="AG392" s="7" t="str">
        <f t="shared" ca="1" si="274"/>
        <v/>
      </c>
      <c r="AH392" s="7" t="str">
        <f t="shared" ca="1" si="274"/>
        <v/>
      </c>
      <c r="AI392" s="7" t="str">
        <f t="shared" ca="1" si="274"/>
        <v/>
      </c>
    </row>
    <row r="393" spans="1:35" x14ac:dyDescent="0.35">
      <c r="A393" s="4" t="str">
        <f t="shared" ref="A393:B393" si="277">A392</f>
        <v>est</v>
      </c>
      <c r="B393" s="4" t="str">
        <f t="shared" si="277"/>
        <v>marche_tibga</v>
      </c>
      <c r="C393" s="10" t="str">
        <f t="shared" si="269"/>
        <v>BNA_juin24!</v>
      </c>
      <c r="D393" s="4" t="str">
        <f t="shared" si="270"/>
        <v>marche_tibgaBNA_juin24!</v>
      </c>
      <c r="E393" s="10">
        <f t="shared" si="267"/>
        <v>45444</v>
      </c>
      <c r="G393" s="7" t="str">
        <f t="shared" ca="1" si="273"/>
        <v/>
      </c>
      <c r="H393" s="7" t="str">
        <f t="shared" ca="1" si="273"/>
        <v/>
      </c>
      <c r="I393" s="7" t="str">
        <f t="shared" ca="1" si="273"/>
        <v/>
      </c>
      <c r="J393" s="7" t="str">
        <f t="shared" ca="1" si="273"/>
        <v/>
      </c>
      <c r="K393" s="7" t="str">
        <f t="shared" ca="1" si="273"/>
        <v/>
      </c>
      <c r="L393" s="7" t="str">
        <f t="shared" ca="1" si="273"/>
        <v/>
      </c>
      <c r="M393" s="7" t="str">
        <f t="shared" ca="1" si="273"/>
        <v/>
      </c>
      <c r="N393" s="7" t="str">
        <f t="shared" ca="1" si="273"/>
        <v/>
      </c>
      <c r="O393" s="7" t="str">
        <f t="shared" ca="1" si="273"/>
        <v/>
      </c>
      <c r="P393" s="7" t="str">
        <f t="shared" ca="1" si="273"/>
        <v/>
      </c>
      <c r="Q393" s="7" t="str">
        <f t="shared" ca="1" si="273"/>
        <v/>
      </c>
      <c r="R393" s="7" t="str">
        <f t="shared" ca="1" si="273"/>
        <v/>
      </c>
      <c r="S393" s="7" t="str">
        <f t="shared" ca="1" si="273"/>
        <v/>
      </c>
      <c r="T393" s="7" t="str">
        <f t="shared" ca="1" si="273"/>
        <v/>
      </c>
      <c r="U393" s="7" t="str">
        <f t="shared" ca="1" si="273"/>
        <v/>
      </c>
      <c r="V393" s="7" t="str">
        <f t="shared" ca="1" si="273"/>
        <v/>
      </c>
      <c r="W393" s="7" t="str">
        <f t="shared" ca="1" si="274"/>
        <v/>
      </c>
      <c r="X393" s="7" t="str">
        <f t="shared" ca="1" si="274"/>
        <v/>
      </c>
      <c r="Y393" s="7" t="str">
        <f t="shared" ca="1" si="274"/>
        <v/>
      </c>
      <c r="Z393" s="7" t="str">
        <f t="shared" ca="1" si="274"/>
        <v/>
      </c>
      <c r="AA393" s="7" t="str">
        <f t="shared" ca="1" si="274"/>
        <v/>
      </c>
      <c r="AB393" s="7" t="str">
        <f t="shared" ca="1" si="274"/>
        <v/>
      </c>
      <c r="AC393" s="7" t="str">
        <f t="shared" ca="1" si="274"/>
        <v/>
      </c>
      <c r="AD393" s="7" t="str">
        <f t="shared" ca="1" si="274"/>
        <v/>
      </c>
      <c r="AE393" s="7" t="str">
        <f t="shared" ca="1" si="274"/>
        <v/>
      </c>
      <c r="AF393" s="7" t="str">
        <f t="shared" ca="1" si="274"/>
        <v/>
      </c>
      <c r="AG393" s="7" t="str">
        <f t="shared" ca="1" si="274"/>
        <v/>
      </c>
      <c r="AH393" s="7" t="str">
        <f t="shared" ca="1" si="274"/>
        <v/>
      </c>
      <c r="AI393" s="7" t="str">
        <f t="shared" ca="1" si="274"/>
        <v/>
      </c>
    </row>
    <row r="394" spans="1:35" x14ac:dyDescent="0.35">
      <c r="A394" s="4" t="str">
        <f t="shared" ref="A394:B394" si="278">A393</f>
        <v>est</v>
      </c>
      <c r="B394" s="4" t="str">
        <f t="shared" si="278"/>
        <v>marche_tibga</v>
      </c>
      <c r="C394" s="10" t="str">
        <f t="shared" si="269"/>
        <v>BNA_juil24!</v>
      </c>
      <c r="D394" s="4" t="str">
        <f t="shared" si="270"/>
        <v>marche_tibgaBNA_juil24!</v>
      </c>
      <c r="E394" s="10">
        <f t="shared" si="267"/>
        <v>45474</v>
      </c>
      <c r="G394" s="7" t="str">
        <f t="shared" ca="1" si="273"/>
        <v/>
      </c>
      <c r="H394" s="7" t="str">
        <f t="shared" ca="1" si="273"/>
        <v/>
      </c>
      <c r="I394" s="7" t="str">
        <f t="shared" ca="1" si="273"/>
        <v/>
      </c>
      <c r="J394" s="7" t="str">
        <f t="shared" ca="1" si="273"/>
        <v/>
      </c>
      <c r="K394" s="7" t="str">
        <f t="shared" ca="1" si="273"/>
        <v/>
      </c>
      <c r="L394" s="7" t="str">
        <f t="shared" ca="1" si="273"/>
        <v/>
      </c>
      <c r="M394" s="7" t="str">
        <f t="shared" ca="1" si="273"/>
        <v/>
      </c>
      <c r="N394" s="7" t="str">
        <f t="shared" ca="1" si="273"/>
        <v/>
      </c>
      <c r="O394" s="7" t="str">
        <f t="shared" ca="1" si="273"/>
        <v/>
      </c>
      <c r="P394" s="7" t="str">
        <f t="shared" ca="1" si="273"/>
        <v/>
      </c>
      <c r="Q394" s="7" t="str">
        <f t="shared" ca="1" si="273"/>
        <v/>
      </c>
      <c r="R394" s="7" t="str">
        <f t="shared" ca="1" si="273"/>
        <v/>
      </c>
      <c r="S394" s="7" t="str">
        <f t="shared" ca="1" si="273"/>
        <v/>
      </c>
      <c r="T394" s="7" t="str">
        <f t="shared" ca="1" si="273"/>
        <v/>
      </c>
      <c r="U394" s="7" t="str">
        <f t="shared" ca="1" si="273"/>
        <v/>
      </c>
      <c r="V394" s="7" t="str">
        <f t="shared" ca="1" si="273"/>
        <v/>
      </c>
      <c r="W394" s="7" t="str">
        <f t="shared" ca="1" si="274"/>
        <v/>
      </c>
      <c r="X394" s="7" t="str">
        <f t="shared" ca="1" si="274"/>
        <v/>
      </c>
      <c r="Y394" s="7" t="str">
        <f t="shared" ca="1" si="274"/>
        <v/>
      </c>
      <c r="Z394" s="7" t="str">
        <f t="shared" ca="1" si="274"/>
        <v/>
      </c>
      <c r="AA394" s="7" t="str">
        <f t="shared" ca="1" si="274"/>
        <v/>
      </c>
      <c r="AB394" s="7" t="str">
        <f t="shared" ca="1" si="274"/>
        <v/>
      </c>
      <c r="AC394" s="7" t="str">
        <f t="shared" ca="1" si="274"/>
        <v/>
      </c>
      <c r="AD394" s="7" t="str">
        <f t="shared" ca="1" si="274"/>
        <v/>
      </c>
      <c r="AE394" s="7" t="str">
        <f t="shared" ca="1" si="274"/>
        <v/>
      </c>
      <c r="AF394" s="7" t="str">
        <f t="shared" ca="1" si="274"/>
        <v/>
      </c>
      <c r="AG394" s="7" t="str">
        <f t="shared" ca="1" si="274"/>
        <v/>
      </c>
      <c r="AH394" s="7" t="str">
        <f t="shared" ca="1" si="274"/>
        <v/>
      </c>
      <c r="AI394" s="7" t="str">
        <f t="shared" ca="1" si="274"/>
        <v/>
      </c>
    </row>
    <row r="395" spans="1:35" x14ac:dyDescent="0.35">
      <c r="A395" s="4" t="str">
        <f t="shared" ref="A395:B395" si="279">A394</f>
        <v>est</v>
      </c>
      <c r="B395" s="4" t="str">
        <f t="shared" si="279"/>
        <v>marche_tibga</v>
      </c>
      <c r="C395" s="10" t="str">
        <f t="shared" si="269"/>
        <v>BNA_aout24!</v>
      </c>
      <c r="D395" s="4" t="str">
        <f t="shared" si="270"/>
        <v>marche_tibgaBNA_aout24!</v>
      </c>
      <c r="E395" s="10">
        <f t="shared" si="267"/>
        <v>45505</v>
      </c>
      <c r="G395" s="7" t="str">
        <f t="shared" ca="1" si="273"/>
        <v/>
      </c>
      <c r="H395" s="7" t="str">
        <f t="shared" ca="1" si="273"/>
        <v/>
      </c>
      <c r="I395" s="7" t="str">
        <f t="shared" ca="1" si="273"/>
        <v/>
      </c>
      <c r="J395" s="7" t="str">
        <f t="shared" ca="1" si="273"/>
        <v/>
      </c>
      <c r="K395" s="7" t="str">
        <f t="shared" ca="1" si="273"/>
        <v/>
      </c>
      <c r="L395" s="7" t="str">
        <f t="shared" ca="1" si="273"/>
        <v/>
      </c>
      <c r="M395" s="7" t="str">
        <f t="shared" ca="1" si="273"/>
        <v/>
      </c>
      <c r="N395" s="7" t="str">
        <f t="shared" ca="1" si="273"/>
        <v/>
      </c>
      <c r="O395" s="7" t="str">
        <f t="shared" ca="1" si="273"/>
        <v/>
      </c>
      <c r="P395" s="7" t="str">
        <f t="shared" ca="1" si="273"/>
        <v/>
      </c>
      <c r="Q395" s="7" t="str">
        <f t="shared" ca="1" si="273"/>
        <v/>
      </c>
      <c r="R395" s="7" t="str">
        <f t="shared" ca="1" si="273"/>
        <v/>
      </c>
      <c r="S395" s="7" t="str">
        <f t="shared" ca="1" si="273"/>
        <v/>
      </c>
      <c r="T395" s="7" t="str">
        <f t="shared" ca="1" si="273"/>
        <v/>
      </c>
      <c r="U395" s="7" t="str">
        <f t="shared" ca="1" si="273"/>
        <v/>
      </c>
      <c r="V395" s="7" t="str">
        <f t="shared" ca="1" si="273"/>
        <v/>
      </c>
      <c r="W395" s="7" t="str">
        <f t="shared" ca="1" si="274"/>
        <v/>
      </c>
      <c r="X395" s="7" t="str">
        <f t="shared" ca="1" si="274"/>
        <v/>
      </c>
      <c r="Y395" s="7" t="str">
        <f t="shared" ca="1" si="274"/>
        <v/>
      </c>
      <c r="Z395" s="7" t="str">
        <f t="shared" ca="1" si="274"/>
        <v/>
      </c>
      <c r="AA395" s="7" t="str">
        <f t="shared" ca="1" si="274"/>
        <v/>
      </c>
      <c r="AB395" s="7" t="str">
        <f t="shared" ca="1" si="274"/>
        <v/>
      </c>
      <c r="AC395" s="7" t="str">
        <f t="shared" ca="1" si="274"/>
        <v/>
      </c>
      <c r="AD395" s="7" t="str">
        <f t="shared" ca="1" si="274"/>
        <v/>
      </c>
      <c r="AE395" s="7" t="str">
        <f t="shared" ca="1" si="274"/>
        <v/>
      </c>
      <c r="AF395" s="7" t="str">
        <f t="shared" ca="1" si="274"/>
        <v/>
      </c>
      <c r="AG395" s="7" t="str">
        <f t="shared" ca="1" si="274"/>
        <v/>
      </c>
      <c r="AH395" s="7" t="str">
        <f t="shared" ca="1" si="274"/>
        <v/>
      </c>
      <c r="AI395" s="7" t="str">
        <f t="shared" ca="1" si="274"/>
        <v/>
      </c>
    </row>
    <row r="396" spans="1:35" x14ac:dyDescent="0.35">
      <c r="A396" s="4" t="str">
        <f t="shared" ref="A396:B396" si="280">A395</f>
        <v>est</v>
      </c>
      <c r="B396" s="4" t="str">
        <f t="shared" si="280"/>
        <v>marche_tibga</v>
      </c>
      <c r="C396" s="10" t="str">
        <f t="shared" si="269"/>
        <v>BNA_sept24!</v>
      </c>
      <c r="D396" s="4" t="str">
        <f t="shared" si="270"/>
        <v>marche_tibgaBNA_sept24!</v>
      </c>
      <c r="E396" s="10">
        <f t="shared" si="267"/>
        <v>45536</v>
      </c>
      <c r="G396" s="7" t="str">
        <f t="shared" ca="1" si="273"/>
        <v/>
      </c>
      <c r="H396" s="7" t="str">
        <f t="shared" ca="1" si="273"/>
        <v/>
      </c>
      <c r="I396" s="7" t="str">
        <f t="shared" ca="1" si="273"/>
        <v/>
      </c>
      <c r="J396" s="7" t="str">
        <f t="shared" ca="1" si="273"/>
        <v/>
      </c>
      <c r="K396" s="7" t="str">
        <f t="shared" ca="1" si="273"/>
        <v/>
      </c>
      <c r="L396" s="7" t="str">
        <f t="shared" ca="1" si="273"/>
        <v/>
      </c>
      <c r="M396" s="7" t="str">
        <f t="shared" ca="1" si="273"/>
        <v/>
      </c>
      <c r="N396" s="7" t="str">
        <f t="shared" ca="1" si="273"/>
        <v/>
      </c>
      <c r="O396" s="7" t="str">
        <f t="shared" ca="1" si="273"/>
        <v/>
      </c>
      <c r="P396" s="7" t="str">
        <f t="shared" ca="1" si="273"/>
        <v/>
      </c>
      <c r="Q396" s="7" t="str">
        <f t="shared" ca="1" si="273"/>
        <v/>
      </c>
      <c r="R396" s="7" t="str">
        <f t="shared" ca="1" si="273"/>
        <v/>
      </c>
      <c r="S396" s="7" t="str">
        <f t="shared" ca="1" si="273"/>
        <v/>
      </c>
      <c r="T396" s="7" t="str">
        <f t="shared" ca="1" si="273"/>
        <v/>
      </c>
      <c r="U396" s="7" t="str">
        <f t="shared" ca="1" si="273"/>
        <v/>
      </c>
      <c r="V396" s="7" t="str">
        <f t="shared" ca="1" si="273"/>
        <v/>
      </c>
      <c r="W396" s="7" t="str">
        <f t="shared" ca="1" si="274"/>
        <v/>
      </c>
      <c r="X396" s="7" t="str">
        <f t="shared" ca="1" si="274"/>
        <v/>
      </c>
      <c r="Y396" s="7" t="str">
        <f t="shared" ca="1" si="274"/>
        <v/>
      </c>
      <c r="Z396" s="7" t="str">
        <f t="shared" ca="1" si="274"/>
        <v/>
      </c>
      <c r="AA396" s="7" t="str">
        <f t="shared" ca="1" si="274"/>
        <v/>
      </c>
      <c r="AB396" s="7" t="str">
        <f t="shared" ca="1" si="274"/>
        <v/>
      </c>
      <c r="AC396" s="7" t="str">
        <f t="shared" ca="1" si="274"/>
        <v/>
      </c>
      <c r="AD396" s="7" t="str">
        <f t="shared" ca="1" si="274"/>
        <v/>
      </c>
      <c r="AE396" s="7" t="str">
        <f t="shared" ca="1" si="274"/>
        <v/>
      </c>
      <c r="AF396" s="7" t="str">
        <f t="shared" ca="1" si="274"/>
        <v/>
      </c>
      <c r="AG396" s="7" t="str">
        <f t="shared" ca="1" si="274"/>
        <v/>
      </c>
      <c r="AH396" s="7" t="str">
        <f t="shared" ca="1" si="274"/>
        <v/>
      </c>
      <c r="AI396" s="7" t="str">
        <f t="shared" ca="1" si="274"/>
        <v/>
      </c>
    </row>
    <row r="397" spans="1:35" x14ac:dyDescent="0.35">
      <c r="A397" s="4" t="str">
        <f t="shared" ref="A397:B397" si="281">A396</f>
        <v>est</v>
      </c>
      <c r="B397" s="4" t="str">
        <f t="shared" si="281"/>
        <v>marche_tibga</v>
      </c>
      <c r="C397" s="10" t="str">
        <f t="shared" si="269"/>
        <v>BNA_oct24!</v>
      </c>
      <c r="D397" s="4" t="str">
        <f t="shared" si="270"/>
        <v>marche_tibgaBNA_oct24!</v>
      </c>
      <c r="E397" s="10">
        <f t="shared" si="267"/>
        <v>45566</v>
      </c>
      <c r="G397" s="7" t="str">
        <f t="shared" ca="1" si="273"/>
        <v/>
      </c>
      <c r="H397" s="7" t="str">
        <f t="shared" ca="1" si="273"/>
        <v/>
      </c>
      <c r="I397" s="7" t="str">
        <f t="shared" ca="1" si="273"/>
        <v/>
      </c>
      <c r="J397" s="7" t="str">
        <f t="shared" ca="1" si="273"/>
        <v/>
      </c>
      <c r="K397" s="7" t="str">
        <f t="shared" ca="1" si="273"/>
        <v/>
      </c>
      <c r="L397" s="7" t="str">
        <f t="shared" ca="1" si="273"/>
        <v/>
      </c>
      <c r="M397" s="7" t="str">
        <f t="shared" ca="1" si="273"/>
        <v/>
      </c>
      <c r="N397" s="7" t="str">
        <f t="shared" ca="1" si="273"/>
        <v/>
      </c>
      <c r="O397" s="7" t="str">
        <f t="shared" ca="1" si="273"/>
        <v/>
      </c>
      <c r="P397" s="7" t="str">
        <f t="shared" ca="1" si="273"/>
        <v/>
      </c>
      <c r="Q397" s="7" t="str">
        <f t="shared" ca="1" si="273"/>
        <v/>
      </c>
      <c r="R397" s="7" t="str">
        <f t="shared" ca="1" si="273"/>
        <v/>
      </c>
      <c r="S397" s="7" t="str">
        <f t="shared" ca="1" si="273"/>
        <v/>
      </c>
      <c r="T397" s="7" t="str">
        <f t="shared" ca="1" si="273"/>
        <v/>
      </c>
      <c r="U397" s="7" t="str">
        <f t="shared" ca="1" si="273"/>
        <v/>
      </c>
      <c r="V397" s="7" t="str">
        <f t="shared" ca="1" si="273"/>
        <v/>
      </c>
      <c r="W397" s="7" t="str">
        <f t="shared" ca="1" si="274"/>
        <v/>
      </c>
      <c r="X397" s="7" t="str">
        <f t="shared" ca="1" si="274"/>
        <v/>
      </c>
      <c r="Y397" s="7" t="str">
        <f t="shared" ca="1" si="274"/>
        <v/>
      </c>
      <c r="Z397" s="7" t="str">
        <f t="shared" ca="1" si="274"/>
        <v/>
      </c>
      <c r="AA397" s="7" t="str">
        <f t="shared" ca="1" si="274"/>
        <v/>
      </c>
      <c r="AB397" s="7" t="str">
        <f t="shared" ca="1" si="274"/>
        <v/>
      </c>
      <c r="AC397" s="7" t="str">
        <f t="shared" ca="1" si="274"/>
        <v/>
      </c>
      <c r="AD397" s="7" t="str">
        <f t="shared" ca="1" si="274"/>
        <v/>
      </c>
      <c r="AE397" s="7" t="str">
        <f t="shared" ca="1" si="274"/>
        <v/>
      </c>
      <c r="AF397" s="7" t="str">
        <f t="shared" ca="1" si="274"/>
        <v/>
      </c>
      <c r="AG397" s="7" t="str">
        <f t="shared" ca="1" si="274"/>
        <v/>
      </c>
      <c r="AH397" s="7" t="str">
        <f t="shared" ca="1" si="274"/>
        <v/>
      </c>
      <c r="AI397" s="7" t="str">
        <f t="shared" ca="1" si="274"/>
        <v/>
      </c>
    </row>
    <row r="398" spans="1:35" x14ac:dyDescent="0.35">
      <c r="A398" s="4" t="str">
        <f t="shared" ref="A398:B398" si="282">A397</f>
        <v>est</v>
      </c>
      <c r="B398" s="4" t="str">
        <f t="shared" si="282"/>
        <v>marche_tibga</v>
      </c>
      <c r="C398" s="10" t="str">
        <f t="shared" si="269"/>
        <v>BNA_nov24!</v>
      </c>
      <c r="D398" s="4" t="str">
        <f t="shared" si="270"/>
        <v>marche_tibgaBNA_nov24!</v>
      </c>
      <c r="E398" s="10">
        <f t="shared" si="267"/>
        <v>45597</v>
      </c>
      <c r="G398" s="7" t="str">
        <f t="shared" ca="1" si="273"/>
        <v/>
      </c>
      <c r="H398" s="7" t="str">
        <f t="shared" ca="1" si="273"/>
        <v/>
      </c>
      <c r="I398" s="7" t="str">
        <f t="shared" ca="1" si="273"/>
        <v/>
      </c>
      <c r="J398" s="7" t="str">
        <f t="shared" ca="1" si="273"/>
        <v/>
      </c>
      <c r="K398" s="7" t="str">
        <f t="shared" ca="1" si="273"/>
        <v/>
      </c>
      <c r="L398" s="7" t="str">
        <f t="shared" ca="1" si="273"/>
        <v/>
      </c>
      <c r="M398" s="7" t="str">
        <f t="shared" ca="1" si="273"/>
        <v/>
      </c>
      <c r="N398" s="7" t="str">
        <f t="shared" ca="1" si="273"/>
        <v/>
      </c>
      <c r="O398" s="7" t="str">
        <f t="shared" ca="1" si="273"/>
        <v/>
      </c>
      <c r="P398" s="7" t="str">
        <f t="shared" ca="1" si="273"/>
        <v/>
      </c>
      <c r="Q398" s="7" t="str">
        <f t="shared" ca="1" si="273"/>
        <v/>
      </c>
      <c r="R398" s="7" t="str">
        <f t="shared" ca="1" si="273"/>
        <v/>
      </c>
      <c r="S398" s="7" t="str">
        <f t="shared" ca="1" si="273"/>
        <v/>
      </c>
      <c r="T398" s="7" t="str">
        <f t="shared" ca="1" si="273"/>
        <v/>
      </c>
      <c r="U398" s="7" t="str">
        <f t="shared" ca="1" si="273"/>
        <v/>
      </c>
      <c r="V398" s="7" t="str">
        <f t="shared" ca="1" si="273"/>
        <v/>
      </c>
      <c r="W398" s="7" t="str">
        <f t="shared" ca="1" si="274"/>
        <v/>
      </c>
      <c r="X398" s="7" t="str">
        <f t="shared" ca="1" si="274"/>
        <v/>
      </c>
      <c r="Y398" s="7" t="str">
        <f t="shared" ca="1" si="274"/>
        <v/>
      </c>
      <c r="Z398" s="7" t="str">
        <f t="shared" ca="1" si="274"/>
        <v/>
      </c>
      <c r="AA398" s="7" t="str">
        <f t="shared" ca="1" si="274"/>
        <v/>
      </c>
      <c r="AB398" s="7" t="str">
        <f t="shared" ca="1" si="274"/>
        <v/>
      </c>
      <c r="AC398" s="7" t="str">
        <f t="shared" ca="1" si="274"/>
        <v/>
      </c>
      <c r="AD398" s="7" t="str">
        <f t="shared" ca="1" si="274"/>
        <v/>
      </c>
      <c r="AE398" s="7" t="str">
        <f t="shared" ca="1" si="274"/>
        <v/>
      </c>
      <c r="AF398" s="7" t="str">
        <f t="shared" ca="1" si="274"/>
        <v/>
      </c>
      <c r="AG398" s="7" t="str">
        <f t="shared" ca="1" si="274"/>
        <v/>
      </c>
      <c r="AH398" s="7" t="str">
        <f t="shared" ca="1" si="274"/>
        <v/>
      </c>
      <c r="AI398" s="7" t="str">
        <f t="shared" ca="1" si="274"/>
        <v/>
      </c>
    </row>
    <row r="399" spans="1:35" x14ac:dyDescent="0.35">
      <c r="A399" s="4" t="str">
        <f t="shared" ref="A399:B399" si="283">A398</f>
        <v>est</v>
      </c>
      <c r="B399" s="4" t="str">
        <f t="shared" si="283"/>
        <v>marche_tibga</v>
      </c>
      <c r="C399" s="10" t="str">
        <f t="shared" si="269"/>
        <v>BNA_déc24!</v>
      </c>
      <c r="D399" s="4" t="str">
        <f t="shared" si="270"/>
        <v>marche_tibgaBNA_déc24!</v>
      </c>
      <c r="E399" s="10">
        <f t="shared" si="267"/>
        <v>45627</v>
      </c>
      <c r="G399" s="7" t="str">
        <f t="shared" ca="1" si="273"/>
        <v/>
      </c>
      <c r="H399" s="7" t="str">
        <f t="shared" ca="1" si="273"/>
        <v/>
      </c>
      <c r="I399" s="7" t="str">
        <f t="shared" ca="1" si="273"/>
        <v/>
      </c>
      <c r="J399" s="7" t="str">
        <f t="shared" ca="1" si="273"/>
        <v/>
      </c>
      <c r="K399" s="7" t="str">
        <f t="shared" ca="1" si="273"/>
        <v/>
      </c>
      <c r="L399" s="7" t="str">
        <f t="shared" ca="1" si="273"/>
        <v/>
      </c>
      <c r="M399" s="7" t="str">
        <f t="shared" ca="1" si="273"/>
        <v/>
      </c>
      <c r="N399" s="7" t="str">
        <f t="shared" ca="1" si="273"/>
        <v/>
      </c>
      <c r="O399" s="7" t="str">
        <f t="shared" ca="1" si="273"/>
        <v/>
      </c>
      <c r="P399" s="7" t="str">
        <f t="shared" ca="1" si="273"/>
        <v/>
      </c>
      <c r="Q399" s="7" t="str">
        <f t="shared" ca="1" si="273"/>
        <v/>
      </c>
      <c r="R399" s="7" t="str">
        <f t="shared" ca="1" si="273"/>
        <v/>
      </c>
      <c r="S399" s="7" t="str">
        <f t="shared" ca="1" si="273"/>
        <v/>
      </c>
      <c r="T399" s="7" t="str">
        <f t="shared" ca="1" si="273"/>
        <v/>
      </c>
      <c r="U399" s="7" t="str">
        <f t="shared" ca="1" si="273"/>
        <v/>
      </c>
      <c r="V399" s="7" t="str">
        <f t="shared" ca="1" si="273"/>
        <v/>
      </c>
      <c r="W399" s="7" t="str">
        <f t="shared" ca="1" si="274"/>
        <v/>
      </c>
      <c r="X399" s="7" t="str">
        <f t="shared" ca="1" si="274"/>
        <v/>
      </c>
      <c r="Y399" s="7" t="str">
        <f t="shared" ca="1" si="274"/>
        <v/>
      </c>
      <c r="Z399" s="7" t="str">
        <f t="shared" ca="1" si="274"/>
        <v/>
      </c>
      <c r="AA399" s="7" t="str">
        <f t="shared" ca="1" si="274"/>
        <v/>
      </c>
      <c r="AB399" s="7" t="str">
        <f t="shared" ca="1" si="274"/>
        <v/>
      </c>
      <c r="AC399" s="7" t="str">
        <f t="shared" ca="1" si="274"/>
        <v/>
      </c>
      <c r="AD399" s="7" t="str">
        <f t="shared" ca="1" si="274"/>
        <v/>
      </c>
      <c r="AE399" s="7" t="str">
        <f t="shared" ca="1" si="274"/>
        <v/>
      </c>
      <c r="AF399" s="7" t="str">
        <f t="shared" ca="1" si="274"/>
        <v/>
      </c>
      <c r="AG399" s="7" t="str">
        <f t="shared" ca="1" si="274"/>
        <v/>
      </c>
      <c r="AH399" s="7" t="str">
        <f t="shared" ca="1" si="274"/>
        <v/>
      </c>
      <c r="AI399" s="7" t="str">
        <f t="shared" ca="1" si="274"/>
        <v/>
      </c>
    </row>
    <row r="400" spans="1:35" x14ac:dyDescent="0.35">
      <c r="C400" s="10"/>
      <c r="E400" s="10"/>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row>
    <row r="401" spans="1:35" x14ac:dyDescent="0.35">
      <c r="C401" s="10"/>
      <c r="E401" s="10"/>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row>
    <row r="402" spans="1:35" x14ac:dyDescent="0.35">
      <c r="C402" s="10"/>
      <c r="E402" s="10"/>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row>
    <row r="403" spans="1:35" x14ac:dyDescent="0.35">
      <c r="C403" s="10"/>
      <c r="D403" s="4" t="str">
        <f t="shared" si="130"/>
        <v/>
      </c>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row>
    <row r="404" spans="1:35" x14ac:dyDescent="0.35">
      <c r="D404" s="4" t="str">
        <f t="shared" si="130"/>
        <v/>
      </c>
      <c r="E404" s="4" t="s">
        <v>95</v>
      </c>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row>
    <row r="405" spans="1:35" x14ac:dyDescent="0.35">
      <c r="A405" s="4" t="s">
        <v>96</v>
      </c>
      <c r="B405" s="4" t="s">
        <v>97</v>
      </c>
      <c r="C405" s="10" t="str">
        <f t="shared" ref="C405:C418" si="284">C374</f>
        <v>BNA_nov22!</v>
      </c>
      <c r="D405" s="4" t="str">
        <f t="shared" si="130"/>
        <v>marche_ouahigouyaBNA_nov22!</v>
      </c>
      <c r="E405" s="10">
        <f t="shared" ref="E405:E412" si="285">E374</f>
        <v>44866</v>
      </c>
      <c r="G405" s="7">
        <f t="shared" ref="G405:P420" ca="1" si="286">IFERROR(VLOOKUP($B405,INDIRECT($C405&amp;$A$1),MATCH(G$4,INDIRECT($C405&amp;"$B$7:$BZ$7"),0),FALSE),"")</f>
        <v>1125</v>
      </c>
      <c r="H405" s="7" t="str">
        <f t="shared" ca="1" si="286"/>
        <v>MC</v>
      </c>
      <c r="I405" s="7" t="str">
        <f t="shared" ca="1" si="286"/>
        <v>MC</v>
      </c>
      <c r="J405" s="7">
        <f t="shared" ca="1" si="286"/>
        <v>400</v>
      </c>
      <c r="K405" s="7">
        <f t="shared" ca="1" si="286"/>
        <v>250</v>
      </c>
      <c r="L405" s="7">
        <f t="shared" ca="1" si="286"/>
        <v>6000</v>
      </c>
      <c r="M405" s="7">
        <f t="shared" ca="1" si="286"/>
        <v>14375</v>
      </c>
      <c r="N405" s="7">
        <f t="shared" ca="1" si="286"/>
        <v>1125</v>
      </c>
      <c r="O405" s="7">
        <f t="shared" ca="1" si="286"/>
        <v>4000</v>
      </c>
      <c r="P405" s="7">
        <f t="shared" ca="1" si="286"/>
        <v>7000</v>
      </c>
      <c r="Q405" s="7">
        <f t="shared" ref="Q405:Z420" ca="1" si="287">IFERROR(VLOOKUP($B405,INDIRECT($C405&amp;$A$1),MATCH(Q$4,INDIRECT($C405&amp;"$B$7:$BZ$7"),0),FALSE),"")</f>
        <v>100</v>
      </c>
      <c r="R405" s="7">
        <f t="shared" ca="1" si="287"/>
        <v>15000</v>
      </c>
      <c r="S405" s="7">
        <f t="shared" ca="1" si="287"/>
        <v>25000</v>
      </c>
      <c r="T405" s="7">
        <f t="shared" ca="1" si="287"/>
        <v>30000</v>
      </c>
      <c r="U405" s="7">
        <f t="shared" ca="1" si="287"/>
        <v>5750</v>
      </c>
      <c r="V405" s="7">
        <f t="shared" ca="1" si="287"/>
        <v>4500</v>
      </c>
      <c r="W405" s="7">
        <f t="shared" ca="1" si="287"/>
        <v>1125</v>
      </c>
      <c r="X405" s="7">
        <f t="shared" ca="1" si="287"/>
        <v>200</v>
      </c>
      <c r="Y405" s="7">
        <f t="shared" ca="1" si="287"/>
        <v>750</v>
      </c>
      <c r="Z405" s="7">
        <f t="shared" ca="1" si="287"/>
        <v>1025</v>
      </c>
      <c r="AA405" s="7">
        <f t="shared" ref="AA405:AI420" ca="1" si="288">IFERROR(VLOOKUP($B405,INDIRECT($C405&amp;$A$1),MATCH(AA$4,INDIRECT($C405&amp;"$B$7:$BZ$7"),0),FALSE),"")</f>
        <v>1500</v>
      </c>
      <c r="AB405" s="7">
        <f t="shared" ca="1" si="288"/>
        <v>2000</v>
      </c>
      <c r="AC405" s="7">
        <f t="shared" ca="1" si="288"/>
        <v>3250</v>
      </c>
      <c r="AD405" s="7">
        <f t="shared" ca="1" si="288"/>
        <v>2000</v>
      </c>
      <c r="AE405" s="7">
        <f t="shared" ca="1" si="288"/>
        <v>2000</v>
      </c>
      <c r="AF405" s="7">
        <f t="shared" ca="1" si="288"/>
        <v>1250</v>
      </c>
      <c r="AG405" s="7">
        <f t="shared" ca="1" si="288"/>
        <v>3000</v>
      </c>
      <c r="AH405" s="7">
        <f t="shared" ca="1" si="288"/>
        <v>225</v>
      </c>
      <c r="AI405" s="7" t="str">
        <f t="shared" ca="1" si="288"/>
        <v>MC</v>
      </c>
    </row>
    <row r="406" spans="1:35" x14ac:dyDescent="0.35">
      <c r="A406" s="4" t="s">
        <v>96</v>
      </c>
      <c r="B406" s="4" t="s">
        <v>97</v>
      </c>
      <c r="C406" s="10" t="str">
        <f t="shared" si="284"/>
        <v>BNA_dec22!</v>
      </c>
      <c r="D406" s="4" t="str">
        <f t="shared" si="130"/>
        <v>marche_ouahigouyaBNA_dec22!</v>
      </c>
      <c r="E406" s="10">
        <f t="shared" si="285"/>
        <v>44896</v>
      </c>
      <c r="G406" s="7">
        <f t="shared" ca="1" si="286"/>
        <v>1000</v>
      </c>
      <c r="H406" s="7" t="str">
        <f t="shared" ca="1" si="286"/>
        <v>MC</v>
      </c>
      <c r="I406" s="7" t="str">
        <f t="shared" ca="1" si="286"/>
        <v>MC</v>
      </c>
      <c r="J406" s="7">
        <f t="shared" ca="1" si="286"/>
        <v>450</v>
      </c>
      <c r="K406" s="7">
        <f t="shared" ca="1" si="286"/>
        <v>250</v>
      </c>
      <c r="L406" s="7">
        <f t="shared" ca="1" si="286"/>
        <v>4750</v>
      </c>
      <c r="M406" s="7">
        <f t="shared" ca="1" si="286"/>
        <v>4000</v>
      </c>
      <c r="N406" s="7">
        <f t="shared" ca="1" si="286"/>
        <v>1000</v>
      </c>
      <c r="O406" s="7">
        <f t="shared" ca="1" si="286"/>
        <v>4500</v>
      </c>
      <c r="P406" s="7">
        <f t="shared" ca="1" si="286"/>
        <v>9000</v>
      </c>
      <c r="Q406" s="7">
        <f t="shared" ca="1" si="287"/>
        <v>100</v>
      </c>
      <c r="R406" s="7">
        <f t="shared" ca="1" si="287"/>
        <v>15000</v>
      </c>
      <c r="S406" s="7">
        <f t="shared" ca="1" si="287"/>
        <v>22000</v>
      </c>
      <c r="T406" s="7">
        <f t="shared" ca="1" si="287"/>
        <v>29000</v>
      </c>
      <c r="U406" s="7">
        <f t="shared" ca="1" si="287"/>
        <v>6000</v>
      </c>
      <c r="V406" s="7">
        <f t="shared" ca="1" si="287"/>
        <v>5000</v>
      </c>
      <c r="W406" s="7">
        <f t="shared" ca="1" si="287"/>
        <v>1125</v>
      </c>
      <c r="X406" s="7">
        <f t="shared" ca="1" si="287"/>
        <v>175</v>
      </c>
      <c r="Y406" s="7">
        <f t="shared" ca="1" si="287"/>
        <v>700</v>
      </c>
      <c r="Z406" s="7">
        <f t="shared" ca="1" si="287"/>
        <v>1000</v>
      </c>
      <c r="AA406" s="7">
        <f t="shared" ca="1" si="288"/>
        <v>1500</v>
      </c>
      <c r="AB406" s="7">
        <f t="shared" ca="1" si="288"/>
        <v>800</v>
      </c>
      <c r="AC406" s="7">
        <f t="shared" ca="1" si="288"/>
        <v>3000</v>
      </c>
      <c r="AD406" s="7">
        <f t="shared" ca="1" si="288"/>
        <v>2000</v>
      </c>
      <c r="AE406" s="7">
        <f t="shared" ca="1" si="288"/>
        <v>2000</v>
      </c>
      <c r="AF406" s="7">
        <f t="shared" ca="1" si="288"/>
        <v>850</v>
      </c>
      <c r="AG406" s="7">
        <f t="shared" ca="1" si="288"/>
        <v>3000</v>
      </c>
      <c r="AH406" s="7">
        <f t="shared" ca="1" si="288"/>
        <v>200</v>
      </c>
      <c r="AI406" s="7">
        <f t="shared" ca="1" si="288"/>
        <v>275</v>
      </c>
    </row>
    <row r="407" spans="1:35" x14ac:dyDescent="0.35">
      <c r="A407" s="4" t="s">
        <v>96</v>
      </c>
      <c r="B407" s="4" t="s">
        <v>97</v>
      </c>
      <c r="C407" s="10" t="str">
        <f t="shared" si="284"/>
        <v>BNA_jan23!</v>
      </c>
      <c r="D407" s="4" t="str">
        <f t="shared" si="130"/>
        <v>marche_ouahigouyaBNA_jan23!</v>
      </c>
      <c r="E407" s="10">
        <f t="shared" si="285"/>
        <v>44927</v>
      </c>
      <c r="G407" s="7">
        <f t="shared" ca="1" si="286"/>
        <v>1000</v>
      </c>
      <c r="H407" s="7" t="str">
        <f t="shared" ca="1" si="286"/>
        <v>MC</v>
      </c>
      <c r="I407" s="7" t="str">
        <f t="shared" ca="1" si="286"/>
        <v>MC</v>
      </c>
      <c r="J407" s="7">
        <f t="shared" ca="1" si="286"/>
        <v>450</v>
      </c>
      <c r="K407" s="7">
        <f t="shared" ca="1" si="286"/>
        <v>300</v>
      </c>
      <c r="L407" s="7">
        <f t="shared" ca="1" si="286"/>
        <v>7500</v>
      </c>
      <c r="M407" s="7">
        <f t="shared" ca="1" si="286"/>
        <v>6500</v>
      </c>
      <c r="N407" s="7">
        <f t="shared" ca="1" si="286"/>
        <v>1000</v>
      </c>
      <c r="O407" s="7">
        <f t="shared" ca="1" si="286"/>
        <v>1750</v>
      </c>
      <c r="P407" s="7">
        <f t="shared" ca="1" si="286"/>
        <v>9750</v>
      </c>
      <c r="Q407" s="7">
        <f t="shared" ca="1" si="287"/>
        <v>150</v>
      </c>
      <c r="R407" s="7">
        <f t="shared" ca="1" si="287"/>
        <v>16000</v>
      </c>
      <c r="S407" s="7">
        <f t="shared" ca="1" si="287"/>
        <v>30000</v>
      </c>
      <c r="T407" s="7">
        <f t="shared" ca="1" si="287"/>
        <v>32500</v>
      </c>
      <c r="U407" s="7">
        <f t="shared" ca="1" si="287"/>
        <v>5500</v>
      </c>
      <c r="V407" s="7">
        <f t="shared" ca="1" si="287"/>
        <v>5000</v>
      </c>
      <c r="W407" s="7">
        <f t="shared" ca="1" si="287"/>
        <v>1000</v>
      </c>
      <c r="X407" s="7">
        <f t="shared" ca="1" si="287"/>
        <v>175</v>
      </c>
      <c r="Y407" s="7">
        <f t="shared" ca="1" si="287"/>
        <v>500</v>
      </c>
      <c r="Z407" s="7">
        <f t="shared" ca="1" si="287"/>
        <v>800</v>
      </c>
      <c r="AA407" s="7">
        <f t="shared" ca="1" si="288"/>
        <v>1175</v>
      </c>
      <c r="AB407" s="7">
        <f t="shared" ca="1" si="288"/>
        <v>1000</v>
      </c>
      <c r="AC407" s="7">
        <f t="shared" ca="1" si="288"/>
        <v>3000</v>
      </c>
      <c r="AD407" s="7">
        <f t="shared" ca="1" si="288"/>
        <v>2000</v>
      </c>
      <c r="AE407" s="7">
        <f t="shared" ca="1" si="288"/>
        <v>2000</v>
      </c>
      <c r="AF407" s="7">
        <f t="shared" ca="1" si="288"/>
        <v>1250</v>
      </c>
      <c r="AG407" s="7">
        <f t="shared" ca="1" si="288"/>
        <v>3000</v>
      </c>
      <c r="AH407" s="7">
        <f t="shared" ca="1" si="288"/>
        <v>200</v>
      </c>
      <c r="AI407" s="7">
        <f t="shared" ca="1" si="288"/>
        <v>300</v>
      </c>
    </row>
    <row r="408" spans="1:35" x14ac:dyDescent="0.35">
      <c r="A408" s="4" t="s">
        <v>96</v>
      </c>
      <c r="B408" s="4" t="s">
        <v>97</v>
      </c>
      <c r="C408" s="10" t="str">
        <f t="shared" si="284"/>
        <v>BNA_fev23!</v>
      </c>
      <c r="D408" s="4" t="str">
        <f t="shared" si="130"/>
        <v>marche_ouahigouyaBNA_fev23!</v>
      </c>
      <c r="E408" s="10">
        <f t="shared" si="285"/>
        <v>44958</v>
      </c>
      <c r="G408" s="7">
        <f t="shared" ca="1" si="286"/>
        <v>900</v>
      </c>
      <c r="H408" s="7" t="str">
        <f t="shared" ca="1" si="286"/>
        <v>MC</v>
      </c>
      <c r="I408" s="7" t="str">
        <f t="shared" ca="1" si="286"/>
        <v>MC</v>
      </c>
      <c r="J408" s="7">
        <f t="shared" ca="1" si="286"/>
        <v>450</v>
      </c>
      <c r="K408" s="7">
        <f t="shared" ca="1" si="286"/>
        <v>350</v>
      </c>
      <c r="L408" s="7">
        <f t="shared" ca="1" si="286"/>
        <v>6250</v>
      </c>
      <c r="M408" s="7">
        <f t="shared" ca="1" si="286"/>
        <v>4750</v>
      </c>
      <c r="N408" s="7">
        <f t="shared" ca="1" si="286"/>
        <v>1050</v>
      </c>
      <c r="O408" s="7">
        <f t="shared" ca="1" si="286"/>
        <v>2000</v>
      </c>
      <c r="P408" s="7">
        <f t="shared" ca="1" si="286"/>
        <v>9500</v>
      </c>
      <c r="Q408" s="7">
        <f t="shared" ca="1" si="287"/>
        <v>150</v>
      </c>
      <c r="R408" s="7">
        <f t="shared" ca="1" si="287"/>
        <v>15000</v>
      </c>
      <c r="S408" s="7">
        <f t="shared" ca="1" si="287"/>
        <v>27500</v>
      </c>
      <c r="T408" s="7">
        <f t="shared" ca="1" si="287"/>
        <v>30000</v>
      </c>
      <c r="U408" s="7">
        <f t="shared" ca="1" si="287"/>
        <v>6000</v>
      </c>
      <c r="V408" s="7">
        <f t="shared" ca="1" si="287"/>
        <v>5000</v>
      </c>
      <c r="W408" s="7">
        <f t="shared" ca="1" si="287"/>
        <v>1250</v>
      </c>
      <c r="X408" s="7">
        <f t="shared" ca="1" si="287"/>
        <v>200</v>
      </c>
      <c r="Y408" s="7">
        <f t="shared" ca="1" si="287"/>
        <v>650</v>
      </c>
      <c r="Z408" s="7">
        <f t="shared" ca="1" si="287"/>
        <v>775</v>
      </c>
      <c r="AA408" s="7">
        <f t="shared" ca="1" si="288"/>
        <v>1100</v>
      </c>
      <c r="AB408" s="7">
        <f t="shared" ca="1" si="288"/>
        <v>925</v>
      </c>
      <c r="AC408" s="7">
        <f t="shared" ca="1" si="288"/>
        <v>3000</v>
      </c>
      <c r="AD408" s="7">
        <f t="shared" ca="1" si="288"/>
        <v>2000</v>
      </c>
      <c r="AE408" s="7">
        <f t="shared" ca="1" si="288"/>
        <v>2000</v>
      </c>
      <c r="AF408" s="7">
        <f t="shared" ca="1" si="288"/>
        <v>1200</v>
      </c>
      <c r="AG408" s="7">
        <f t="shared" ca="1" si="288"/>
        <v>3000</v>
      </c>
      <c r="AH408" s="7">
        <f t="shared" ca="1" si="288"/>
        <v>250</v>
      </c>
      <c r="AI408" s="7">
        <f t="shared" ca="1" si="288"/>
        <v>300</v>
      </c>
    </row>
    <row r="409" spans="1:35" x14ac:dyDescent="0.35">
      <c r="A409" s="4" t="s">
        <v>96</v>
      </c>
      <c r="B409" s="4" t="s">
        <v>97</v>
      </c>
      <c r="C409" s="10" t="str">
        <f t="shared" si="284"/>
        <v>BNA_mar23!</v>
      </c>
      <c r="D409" s="4" t="str">
        <f t="shared" si="130"/>
        <v>marche_ouahigouyaBNA_mar23!</v>
      </c>
      <c r="E409" s="10">
        <f t="shared" si="285"/>
        <v>44986</v>
      </c>
      <c r="G409" s="7">
        <f t="shared" ca="1" si="286"/>
        <v>1025</v>
      </c>
      <c r="H409" s="7">
        <f t="shared" ca="1" si="286"/>
        <v>5000</v>
      </c>
      <c r="I409" s="7" t="str">
        <f t="shared" ca="1" si="286"/>
        <v>MC</v>
      </c>
      <c r="J409" s="7">
        <f t="shared" ca="1" si="286"/>
        <v>500</v>
      </c>
      <c r="K409" s="7">
        <f t="shared" ca="1" si="286"/>
        <v>300</v>
      </c>
      <c r="L409" s="7">
        <f t="shared" ca="1" si="286"/>
        <v>4125</v>
      </c>
      <c r="M409" s="7">
        <f t="shared" ca="1" si="286"/>
        <v>3750</v>
      </c>
      <c r="N409" s="7" t="str">
        <f t="shared" ca="1" si="286"/>
        <v>MC</v>
      </c>
      <c r="O409" s="7">
        <f t="shared" ca="1" si="286"/>
        <v>1800</v>
      </c>
      <c r="P409" s="7">
        <f t="shared" ca="1" si="286"/>
        <v>8875</v>
      </c>
      <c r="Q409" s="7">
        <f t="shared" ca="1" si="287"/>
        <v>100</v>
      </c>
      <c r="R409" s="7">
        <f t="shared" ca="1" si="287"/>
        <v>15500</v>
      </c>
      <c r="S409" s="7">
        <f t="shared" ca="1" si="287"/>
        <v>22500</v>
      </c>
      <c r="T409" s="7">
        <f t="shared" ca="1" si="287"/>
        <v>25000</v>
      </c>
      <c r="U409" s="7">
        <f t="shared" ca="1" si="287"/>
        <v>6250</v>
      </c>
      <c r="V409" s="7">
        <f t="shared" ca="1" si="287"/>
        <v>4125</v>
      </c>
      <c r="W409" s="7">
        <f t="shared" ca="1" si="287"/>
        <v>825</v>
      </c>
      <c r="X409" s="7">
        <f t="shared" ca="1" si="287"/>
        <v>137.5</v>
      </c>
      <c r="Y409" s="7">
        <f t="shared" ca="1" si="287"/>
        <v>625</v>
      </c>
      <c r="Z409" s="7" t="str">
        <f t="shared" ca="1" si="287"/>
        <v>MC</v>
      </c>
      <c r="AA409" s="7">
        <f t="shared" ca="1" si="288"/>
        <v>2250</v>
      </c>
      <c r="AB409" s="7">
        <f t="shared" ca="1" si="288"/>
        <v>2125</v>
      </c>
      <c r="AC409" s="7">
        <f t="shared" ca="1" si="288"/>
        <v>2750</v>
      </c>
      <c r="AD409" s="7">
        <f t="shared" ca="1" si="288"/>
        <v>1875</v>
      </c>
      <c r="AE409" s="7">
        <f t="shared" ca="1" si="288"/>
        <v>2000</v>
      </c>
      <c r="AF409" s="7">
        <f t="shared" ca="1" si="288"/>
        <v>2500</v>
      </c>
      <c r="AG409" s="7">
        <f t="shared" ca="1" si="288"/>
        <v>4500</v>
      </c>
      <c r="AH409" s="7">
        <f t="shared" ca="1" si="288"/>
        <v>375</v>
      </c>
      <c r="AI409" s="7">
        <f t="shared" ca="1" si="288"/>
        <v>250</v>
      </c>
    </row>
    <row r="410" spans="1:35" x14ac:dyDescent="0.35">
      <c r="A410" s="4" t="s">
        <v>96</v>
      </c>
      <c r="B410" s="4" t="s">
        <v>97</v>
      </c>
      <c r="C410" s="10" t="str">
        <f t="shared" si="284"/>
        <v>BNA_avr23!</v>
      </c>
      <c r="D410" s="4" t="str">
        <f t="shared" si="130"/>
        <v>marche_ouahigouyaBNA_avr23!</v>
      </c>
      <c r="E410" s="10">
        <f t="shared" si="285"/>
        <v>45017</v>
      </c>
      <c r="G410" s="7">
        <f t="shared" ca="1" si="286"/>
        <v>1000</v>
      </c>
      <c r="H410" s="7">
        <f t="shared" ca="1" si="286"/>
        <v>5000</v>
      </c>
      <c r="I410" s="7" t="str">
        <f t="shared" ca="1" si="286"/>
        <v>MC</v>
      </c>
      <c r="J410" s="7">
        <f t="shared" ca="1" si="286"/>
        <v>500</v>
      </c>
      <c r="K410" s="7">
        <f t="shared" ca="1" si="286"/>
        <v>300</v>
      </c>
      <c r="L410" s="7">
        <f t="shared" ca="1" si="286"/>
        <v>5500</v>
      </c>
      <c r="M410" s="7">
        <f t="shared" ca="1" si="286"/>
        <v>3375</v>
      </c>
      <c r="N410" s="7">
        <f t="shared" ca="1" si="286"/>
        <v>2075</v>
      </c>
      <c r="O410" s="7">
        <f t="shared" ca="1" si="286"/>
        <v>2375</v>
      </c>
      <c r="P410" s="7">
        <f t="shared" ca="1" si="286"/>
        <v>8000</v>
      </c>
      <c r="Q410" s="7">
        <f t="shared" ca="1" si="287"/>
        <v>100</v>
      </c>
      <c r="R410" s="7">
        <f t="shared" ca="1" si="287"/>
        <v>14000</v>
      </c>
      <c r="S410" s="7">
        <f t="shared" ca="1" si="287"/>
        <v>25250</v>
      </c>
      <c r="T410" s="7">
        <f t="shared" ca="1" si="287"/>
        <v>41000</v>
      </c>
      <c r="U410" s="7">
        <f t="shared" ca="1" si="287"/>
        <v>7500</v>
      </c>
      <c r="V410" s="7">
        <f t="shared" ca="1" si="287"/>
        <v>6500</v>
      </c>
      <c r="W410" s="7">
        <f t="shared" ca="1" si="287"/>
        <v>1750</v>
      </c>
      <c r="X410" s="7">
        <f t="shared" ca="1" si="287"/>
        <v>150</v>
      </c>
      <c r="Y410" s="7">
        <f t="shared" ca="1" si="287"/>
        <v>500</v>
      </c>
      <c r="Z410" s="7">
        <f t="shared" ca="1" si="287"/>
        <v>1100</v>
      </c>
      <c r="AA410" s="7">
        <f t="shared" ca="1" si="288"/>
        <v>1875</v>
      </c>
      <c r="AB410" s="7">
        <f t="shared" ca="1" si="288"/>
        <v>2000</v>
      </c>
      <c r="AC410" s="7">
        <f t="shared" ca="1" si="288"/>
        <v>2350</v>
      </c>
      <c r="AD410" s="7">
        <f t="shared" ca="1" si="288"/>
        <v>2875</v>
      </c>
      <c r="AE410" s="7">
        <f t="shared" ca="1" si="288"/>
        <v>4500</v>
      </c>
      <c r="AF410" s="7">
        <f t="shared" ca="1" si="288"/>
        <v>1250</v>
      </c>
      <c r="AG410" s="7">
        <f t="shared" ca="1" si="288"/>
        <v>3750</v>
      </c>
      <c r="AH410" s="7">
        <f t="shared" ca="1" si="288"/>
        <v>275</v>
      </c>
      <c r="AI410" s="7">
        <f t="shared" ca="1" si="288"/>
        <v>225</v>
      </c>
    </row>
    <row r="411" spans="1:35" x14ac:dyDescent="0.35">
      <c r="A411" s="4" t="s">
        <v>96</v>
      </c>
      <c r="B411" s="4" t="s">
        <v>97</v>
      </c>
      <c r="C411" s="10" t="str">
        <f t="shared" si="284"/>
        <v>BNA_mai23!</v>
      </c>
      <c r="D411" s="4" t="str">
        <f t="shared" si="130"/>
        <v>marche_ouahigouyaBNA_mai23!</v>
      </c>
      <c r="E411" s="10">
        <f t="shared" si="285"/>
        <v>45047</v>
      </c>
      <c r="G411" s="7">
        <f t="shared" ca="1" si="286"/>
        <v>1000</v>
      </c>
      <c r="H411" s="7" t="str">
        <f t="shared" ca="1" si="286"/>
        <v>MC</v>
      </c>
      <c r="I411" s="7" t="str">
        <f t="shared" ca="1" si="286"/>
        <v>MC</v>
      </c>
      <c r="J411" s="7">
        <f t="shared" ca="1" si="286"/>
        <v>500</v>
      </c>
      <c r="K411" s="7">
        <f t="shared" ca="1" si="286"/>
        <v>350</v>
      </c>
      <c r="L411" s="7">
        <f t="shared" ca="1" si="286"/>
        <v>5000</v>
      </c>
      <c r="M411" s="7">
        <f t="shared" ca="1" si="286"/>
        <v>3000</v>
      </c>
      <c r="N411" s="7">
        <f t="shared" ca="1" si="286"/>
        <v>1375</v>
      </c>
      <c r="O411" s="7">
        <f t="shared" ca="1" si="286"/>
        <v>2250</v>
      </c>
      <c r="P411" s="7">
        <f t="shared" ca="1" si="286"/>
        <v>7250</v>
      </c>
      <c r="Q411" s="7">
        <f t="shared" ca="1" si="287"/>
        <v>100</v>
      </c>
      <c r="R411" s="7">
        <f t="shared" ca="1" si="287"/>
        <v>15000</v>
      </c>
      <c r="S411" s="7">
        <f t="shared" ca="1" si="287"/>
        <v>28000</v>
      </c>
      <c r="T411" s="7">
        <f t="shared" ca="1" si="287"/>
        <v>35000</v>
      </c>
      <c r="U411" s="7">
        <f t="shared" ca="1" si="287"/>
        <v>5500</v>
      </c>
      <c r="V411" s="7">
        <f t="shared" ca="1" si="287"/>
        <v>4000</v>
      </c>
      <c r="W411" s="7">
        <f t="shared" ca="1" si="287"/>
        <v>2000</v>
      </c>
      <c r="X411" s="7">
        <f t="shared" ca="1" si="287"/>
        <v>150</v>
      </c>
      <c r="Y411" s="7">
        <f t="shared" ca="1" si="287"/>
        <v>875</v>
      </c>
      <c r="Z411" s="7">
        <f t="shared" ca="1" si="287"/>
        <v>1250</v>
      </c>
      <c r="AA411" s="7">
        <f t="shared" ca="1" si="288"/>
        <v>2125</v>
      </c>
      <c r="AB411" s="7">
        <f t="shared" ca="1" si="288"/>
        <v>2000</v>
      </c>
      <c r="AC411" s="7">
        <f t="shared" ca="1" si="288"/>
        <v>3000</v>
      </c>
      <c r="AD411" s="7">
        <f t="shared" ca="1" si="288"/>
        <v>2500</v>
      </c>
      <c r="AE411" s="7">
        <f t="shared" ca="1" si="288"/>
        <v>5000</v>
      </c>
      <c r="AF411" s="7">
        <f t="shared" ca="1" si="288"/>
        <v>1000</v>
      </c>
      <c r="AG411" s="7">
        <f t="shared" ca="1" si="288"/>
        <v>3500</v>
      </c>
      <c r="AH411" s="7">
        <f t="shared" ca="1" si="288"/>
        <v>200</v>
      </c>
      <c r="AI411" s="7">
        <f t="shared" ca="1" si="288"/>
        <v>375</v>
      </c>
    </row>
    <row r="412" spans="1:35" x14ac:dyDescent="0.35">
      <c r="A412" s="4" t="s">
        <v>96</v>
      </c>
      <c r="B412" s="4" t="s">
        <v>97</v>
      </c>
      <c r="C412" s="10" t="str">
        <f t="shared" si="284"/>
        <v>BNA_juin23!</v>
      </c>
      <c r="D412" s="4" t="str">
        <f t="shared" si="130"/>
        <v>marche_ouahigouyaBNA_juin23!</v>
      </c>
      <c r="E412" s="10">
        <f t="shared" si="285"/>
        <v>45078</v>
      </c>
      <c r="G412" s="7">
        <f t="shared" ca="1" si="286"/>
        <v>1100</v>
      </c>
      <c r="H412" s="7" t="str">
        <f t="shared" ca="1" si="286"/>
        <v>MC</v>
      </c>
      <c r="I412" s="7" t="str">
        <f t="shared" ca="1" si="286"/>
        <v>MC</v>
      </c>
      <c r="J412" s="7">
        <f t="shared" ca="1" si="286"/>
        <v>500</v>
      </c>
      <c r="K412" s="7">
        <f t="shared" ca="1" si="286"/>
        <v>300</v>
      </c>
      <c r="L412" s="7">
        <f t="shared" ca="1" si="286"/>
        <v>5500</v>
      </c>
      <c r="M412" s="7">
        <f t="shared" ca="1" si="286"/>
        <v>3250</v>
      </c>
      <c r="N412" s="7">
        <f t="shared" ca="1" si="286"/>
        <v>1500</v>
      </c>
      <c r="O412" s="7">
        <f t="shared" ca="1" si="286"/>
        <v>2500</v>
      </c>
      <c r="P412" s="7">
        <f t="shared" ca="1" si="286"/>
        <v>7900</v>
      </c>
      <c r="Q412" s="7">
        <f t="shared" ca="1" si="287"/>
        <v>100</v>
      </c>
      <c r="R412" s="7" t="str">
        <f t="shared" ca="1" si="287"/>
        <v>MC</v>
      </c>
      <c r="S412" s="7">
        <f t="shared" ca="1" si="287"/>
        <v>28500</v>
      </c>
      <c r="T412" s="7">
        <f t="shared" ca="1" si="287"/>
        <v>35250</v>
      </c>
      <c r="U412" s="7">
        <f t="shared" ca="1" si="287"/>
        <v>6500</v>
      </c>
      <c r="V412" s="7">
        <f t="shared" ca="1" si="287"/>
        <v>4775</v>
      </c>
      <c r="W412" s="7">
        <f t="shared" ca="1" si="287"/>
        <v>1550</v>
      </c>
      <c r="X412" s="7">
        <f t="shared" ca="1" si="287"/>
        <v>150</v>
      </c>
      <c r="Y412" s="7">
        <f t="shared" ca="1" si="287"/>
        <v>650</v>
      </c>
      <c r="Z412" s="7">
        <f t="shared" ca="1" si="287"/>
        <v>1100</v>
      </c>
      <c r="AA412" s="7">
        <f t="shared" ca="1" si="288"/>
        <v>1500</v>
      </c>
      <c r="AB412" s="7">
        <f t="shared" ca="1" si="288"/>
        <v>2600</v>
      </c>
      <c r="AC412" s="7">
        <f t="shared" ca="1" si="288"/>
        <v>3000</v>
      </c>
      <c r="AD412" s="7">
        <f t="shared" ca="1" si="288"/>
        <v>4000</v>
      </c>
      <c r="AE412" s="7">
        <f t="shared" ca="1" si="288"/>
        <v>4250</v>
      </c>
      <c r="AF412" s="7">
        <f t="shared" ca="1" si="288"/>
        <v>1000</v>
      </c>
      <c r="AG412" s="7">
        <f t="shared" ca="1" si="288"/>
        <v>3000</v>
      </c>
      <c r="AH412" s="7">
        <f t="shared" ca="1" si="288"/>
        <v>200</v>
      </c>
      <c r="AI412" s="7">
        <f t="shared" ca="1" si="288"/>
        <v>250</v>
      </c>
    </row>
    <row r="413" spans="1:35" x14ac:dyDescent="0.35">
      <c r="A413" s="4" t="str">
        <f t="shared" ref="A413:B418" si="289">A412</f>
        <v>nord</v>
      </c>
      <c r="B413" s="4" t="str">
        <f t="shared" si="289"/>
        <v>marche_ouahigouya</v>
      </c>
      <c r="C413" s="10" t="str">
        <f t="shared" si="284"/>
        <v>BNA_juil23!</v>
      </c>
      <c r="D413" s="4" t="str">
        <f t="shared" si="130"/>
        <v>marche_ouahigouyaBNA_juil23!</v>
      </c>
      <c r="E413" s="10">
        <f t="shared" ref="E413:E430" si="290">EDATE(E412,1)</f>
        <v>45108</v>
      </c>
      <c r="G413" s="7">
        <f t="shared" ca="1" si="286"/>
        <v>1000</v>
      </c>
      <c r="H413" s="7">
        <f t="shared" ca="1" si="286"/>
        <v>5000</v>
      </c>
      <c r="I413" s="7">
        <f t="shared" ca="1" si="286"/>
        <v>6000</v>
      </c>
      <c r="J413" s="7">
        <f t="shared" ca="1" si="286"/>
        <v>500</v>
      </c>
      <c r="K413" s="7">
        <f t="shared" ca="1" si="286"/>
        <v>300</v>
      </c>
      <c r="L413" s="7">
        <f t="shared" ca="1" si="286"/>
        <v>5000</v>
      </c>
      <c r="M413" s="7">
        <f t="shared" ca="1" si="286"/>
        <v>3000</v>
      </c>
      <c r="N413" s="7">
        <f t="shared" ca="1" si="286"/>
        <v>1500</v>
      </c>
      <c r="O413" s="7">
        <f t="shared" ca="1" si="286"/>
        <v>2100</v>
      </c>
      <c r="P413" s="7">
        <f t="shared" ca="1" si="286"/>
        <v>8000</v>
      </c>
      <c r="Q413" s="7">
        <f t="shared" ca="1" si="287"/>
        <v>100</v>
      </c>
      <c r="R413" s="7">
        <f t="shared" ca="1" si="287"/>
        <v>15000</v>
      </c>
      <c r="S413" s="7">
        <f t="shared" ca="1" si="287"/>
        <v>30000</v>
      </c>
      <c r="T413" s="7">
        <f t="shared" ca="1" si="287"/>
        <v>38500</v>
      </c>
      <c r="U413" s="7">
        <f t="shared" ca="1" si="287"/>
        <v>6000</v>
      </c>
      <c r="V413" s="7">
        <f t="shared" ca="1" si="287"/>
        <v>4375</v>
      </c>
      <c r="W413" s="7">
        <f t="shared" ca="1" si="287"/>
        <v>625</v>
      </c>
      <c r="X413" s="7">
        <f t="shared" ca="1" si="287"/>
        <v>1250</v>
      </c>
      <c r="Y413" s="7">
        <f t="shared" ca="1" si="287"/>
        <v>775</v>
      </c>
      <c r="Z413" s="7">
        <f t="shared" ca="1" si="287"/>
        <v>1100</v>
      </c>
      <c r="AA413" s="7">
        <f t="shared" ca="1" si="288"/>
        <v>1375</v>
      </c>
      <c r="AB413" s="7">
        <f t="shared" ca="1" si="288"/>
        <v>3050</v>
      </c>
      <c r="AC413" s="7">
        <f t="shared" ca="1" si="288"/>
        <v>2750</v>
      </c>
      <c r="AD413" s="7">
        <f t="shared" ca="1" si="288"/>
        <v>2000</v>
      </c>
      <c r="AE413" s="7">
        <f t="shared" ca="1" si="288"/>
        <v>2500</v>
      </c>
      <c r="AF413" s="7">
        <f t="shared" ca="1" si="288"/>
        <v>1000</v>
      </c>
      <c r="AG413" s="7">
        <f t="shared" ca="1" si="288"/>
        <v>3000</v>
      </c>
      <c r="AH413" s="7">
        <f t="shared" ca="1" si="288"/>
        <v>200</v>
      </c>
      <c r="AI413" s="7">
        <f t="shared" ca="1" si="288"/>
        <v>275</v>
      </c>
    </row>
    <row r="414" spans="1:35" x14ac:dyDescent="0.35">
      <c r="A414" s="4" t="str">
        <f t="shared" si="289"/>
        <v>nord</v>
      </c>
      <c r="B414" s="4" t="str">
        <f t="shared" si="289"/>
        <v>marche_ouahigouya</v>
      </c>
      <c r="C414" s="10" t="str">
        <f t="shared" si="284"/>
        <v>BNA_aout23!</v>
      </c>
      <c r="D414" s="4" t="str">
        <f t="shared" si="130"/>
        <v>marche_ouahigouyaBNA_aout23!</v>
      </c>
      <c r="E414" s="10">
        <f t="shared" si="290"/>
        <v>45139</v>
      </c>
      <c r="G414" s="7">
        <f t="shared" ca="1" si="286"/>
        <v>1000</v>
      </c>
      <c r="H414" s="7">
        <f t="shared" ca="1" si="286"/>
        <v>5000</v>
      </c>
      <c r="I414" s="7" t="str">
        <f t="shared" ca="1" si="286"/>
        <v>MC</v>
      </c>
      <c r="J414" s="7">
        <f t="shared" ca="1" si="286"/>
        <v>500</v>
      </c>
      <c r="K414" s="7">
        <f t="shared" ca="1" si="286"/>
        <v>300</v>
      </c>
      <c r="L414" s="7">
        <f t="shared" ca="1" si="286"/>
        <v>4900</v>
      </c>
      <c r="M414" s="7">
        <f t="shared" ca="1" si="286"/>
        <v>3000</v>
      </c>
      <c r="N414" s="7">
        <f t="shared" ca="1" si="286"/>
        <v>1550</v>
      </c>
      <c r="O414" s="7">
        <f t="shared" ca="1" si="286"/>
        <v>2000</v>
      </c>
      <c r="P414" s="7">
        <f t="shared" ca="1" si="286"/>
        <v>8250</v>
      </c>
      <c r="Q414" s="7">
        <f t="shared" ca="1" si="287"/>
        <v>100</v>
      </c>
      <c r="R414" s="7">
        <f t="shared" ca="1" si="287"/>
        <v>15000</v>
      </c>
      <c r="S414" s="7">
        <f t="shared" ca="1" si="287"/>
        <v>30000</v>
      </c>
      <c r="T414" s="7">
        <f t="shared" ca="1" si="287"/>
        <v>38500</v>
      </c>
      <c r="U414" s="7">
        <f t="shared" ca="1" si="287"/>
        <v>6000</v>
      </c>
      <c r="V414" s="7">
        <f t="shared" ca="1" si="287"/>
        <v>4250</v>
      </c>
      <c r="W414" s="7">
        <f t="shared" ca="1" si="287"/>
        <v>425</v>
      </c>
      <c r="X414" s="7">
        <f t="shared" ca="1" si="287"/>
        <v>200</v>
      </c>
      <c r="Y414" s="7">
        <f t="shared" ca="1" si="287"/>
        <v>800</v>
      </c>
      <c r="Z414" s="7">
        <f t="shared" ca="1" si="287"/>
        <v>1000</v>
      </c>
      <c r="AA414" s="7">
        <f t="shared" ca="1" si="288"/>
        <v>1225</v>
      </c>
      <c r="AB414" s="7">
        <f t="shared" ca="1" si="288"/>
        <v>3000</v>
      </c>
      <c r="AC414" s="7">
        <f t="shared" ca="1" si="288"/>
        <v>2725</v>
      </c>
      <c r="AD414" s="7">
        <f t="shared" ca="1" si="288"/>
        <v>2000</v>
      </c>
      <c r="AE414" s="7">
        <f t="shared" ca="1" si="288"/>
        <v>2500</v>
      </c>
      <c r="AF414" s="7">
        <f t="shared" ca="1" si="288"/>
        <v>1150</v>
      </c>
      <c r="AG414" s="7">
        <f t="shared" ca="1" si="288"/>
        <v>3000</v>
      </c>
      <c r="AH414" s="7">
        <f t="shared" ca="1" si="288"/>
        <v>225</v>
      </c>
      <c r="AI414" s="7">
        <f t="shared" ca="1" si="288"/>
        <v>275</v>
      </c>
    </row>
    <row r="415" spans="1:35" x14ac:dyDescent="0.35">
      <c r="A415" s="4" t="str">
        <f t="shared" si="289"/>
        <v>nord</v>
      </c>
      <c r="B415" s="4" t="str">
        <f t="shared" si="289"/>
        <v>marche_ouahigouya</v>
      </c>
      <c r="C415" s="10" t="str">
        <f t="shared" si="284"/>
        <v>BNA_sept23!</v>
      </c>
      <c r="D415" s="4" t="str">
        <f t="shared" si="130"/>
        <v>marche_ouahigouyaBNA_sept23!</v>
      </c>
      <c r="E415" s="10">
        <f t="shared" si="290"/>
        <v>45170</v>
      </c>
      <c r="G415" s="7">
        <f t="shared" ca="1" si="286"/>
        <v>1200</v>
      </c>
      <c r="H415" s="7">
        <f t="shared" ca="1" si="286"/>
        <v>5000</v>
      </c>
      <c r="I415" s="7">
        <f t="shared" ca="1" si="286"/>
        <v>6000</v>
      </c>
      <c r="J415" s="7">
        <f t="shared" ca="1" si="286"/>
        <v>500</v>
      </c>
      <c r="K415" s="7">
        <f t="shared" ca="1" si="286"/>
        <v>300</v>
      </c>
      <c r="L415" s="7">
        <f t="shared" ca="1" si="286"/>
        <v>5000</v>
      </c>
      <c r="M415" s="7">
        <f t="shared" ca="1" si="286"/>
        <v>3000</v>
      </c>
      <c r="N415" s="7">
        <f t="shared" ca="1" si="286"/>
        <v>1550</v>
      </c>
      <c r="O415" s="7">
        <f t="shared" ca="1" si="286"/>
        <v>2000</v>
      </c>
      <c r="P415" s="7">
        <f t="shared" ca="1" si="286"/>
        <v>9750</v>
      </c>
      <c r="Q415" s="7">
        <f t="shared" ca="1" si="287"/>
        <v>100</v>
      </c>
      <c r="R415" s="7">
        <f t="shared" ca="1" si="287"/>
        <v>15000</v>
      </c>
      <c r="S415" s="7">
        <f t="shared" ca="1" si="287"/>
        <v>28500</v>
      </c>
      <c r="T415" s="7">
        <f t="shared" ca="1" si="287"/>
        <v>38500</v>
      </c>
      <c r="U415" s="7">
        <f t="shared" ca="1" si="287"/>
        <v>6000</v>
      </c>
      <c r="V415" s="7">
        <f t="shared" ca="1" si="287"/>
        <v>4400</v>
      </c>
      <c r="W415" s="7">
        <f t="shared" ca="1" si="287"/>
        <v>412.5</v>
      </c>
      <c r="X415" s="7">
        <f t="shared" ca="1" si="287"/>
        <v>250</v>
      </c>
      <c r="Y415" s="7">
        <f t="shared" ca="1" si="287"/>
        <v>575</v>
      </c>
      <c r="Z415" s="7">
        <f t="shared" ca="1" si="287"/>
        <v>1125</v>
      </c>
      <c r="AA415" s="7">
        <f t="shared" ca="1" si="288"/>
        <v>1375</v>
      </c>
      <c r="AB415" s="7">
        <f t="shared" ca="1" si="288"/>
        <v>3000</v>
      </c>
      <c r="AC415" s="7">
        <f t="shared" ca="1" si="288"/>
        <v>2650</v>
      </c>
      <c r="AD415" s="7">
        <f t="shared" ca="1" si="288"/>
        <v>2000</v>
      </c>
      <c r="AE415" s="7">
        <f t="shared" ca="1" si="288"/>
        <v>2750</v>
      </c>
      <c r="AF415" s="7">
        <f t="shared" ca="1" si="288"/>
        <v>1200</v>
      </c>
      <c r="AG415" s="7">
        <f t="shared" ca="1" si="288"/>
        <v>3000</v>
      </c>
      <c r="AH415" s="7">
        <f t="shared" ca="1" si="288"/>
        <v>200</v>
      </c>
      <c r="AI415" s="7">
        <f t="shared" ca="1" si="288"/>
        <v>300</v>
      </c>
    </row>
    <row r="416" spans="1:35" x14ac:dyDescent="0.35">
      <c r="A416" s="4" t="str">
        <f t="shared" si="289"/>
        <v>nord</v>
      </c>
      <c r="B416" s="4" t="str">
        <f t="shared" si="289"/>
        <v>marche_ouahigouya</v>
      </c>
      <c r="C416" s="10" t="str">
        <f t="shared" si="284"/>
        <v>BNA_oct23!</v>
      </c>
      <c r="D416" s="4" t="str">
        <f t="shared" si="130"/>
        <v>marche_ouahigouyaBNA_oct23!</v>
      </c>
      <c r="E416" s="10">
        <f t="shared" si="290"/>
        <v>45200</v>
      </c>
      <c r="G416" s="7">
        <f t="shared" ca="1" si="286"/>
        <v>750</v>
      </c>
      <c r="H416" s="7" t="str">
        <f t="shared" ca="1" si="286"/>
        <v>MC</v>
      </c>
      <c r="I416" s="7" t="str">
        <f t="shared" ca="1" si="286"/>
        <v>MC</v>
      </c>
      <c r="J416" s="7">
        <f t="shared" ca="1" si="286"/>
        <v>500</v>
      </c>
      <c r="K416" s="7">
        <f t="shared" ca="1" si="286"/>
        <v>300</v>
      </c>
      <c r="L416" s="7">
        <f t="shared" ca="1" si="286"/>
        <v>5000</v>
      </c>
      <c r="M416" s="7">
        <f t="shared" ca="1" si="286"/>
        <v>3250</v>
      </c>
      <c r="N416" s="7">
        <f t="shared" ca="1" si="286"/>
        <v>1600</v>
      </c>
      <c r="O416" s="7">
        <f t="shared" ca="1" si="286"/>
        <v>2000</v>
      </c>
      <c r="P416" s="7" t="str">
        <f t="shared" ca="1" si="286"/>
        <v>MC</v>
      </c>
      <c r="Q416" s="7" t="str">
        <f t="shared" ca="1" si="287"/>
        <v>MC</v>
      </c>
      <c r="R416" s="7" t="str">
        <f t="shared" ca="1" si="287"/>
        <v>MC</v>
      </c>
      <c r="S416" s="7" t="str">
        <f t="shared" ca="1" si="287"/>
        <v>MC</v>
      </c>
      <c r="T416" s="7" t="str">
        <f t="shared" ca="1" si="287"/>
        <v>MC</v>
      </c>
      <c r="U416" s="7">
        <f t="shared" ca="1" si="287"/>
        <v>6000</v>
      </c>
      <c r="V416" s="7">
        <f t="shared" ca="1" si="287"/>
        <v>5000</v>
      </c>
      <c r="W416" s="7">
        <f t="shared" ca="1" si="287"/>
        <v>500</v>
      </c>
      <c r="X416" s="7">
        <f t="shared" ca="1" si="287"/>
        <v>125</v>
      </c>
      <c r="Y416" s="7">
        <f t="shared" ca="1" si="287"/>
        <v>500</v>
      </c>
      <c r="Z416" s="7">
        <f t="shared" ca="1" si="287"/>
        <v>750</v>
      </c>
      <c r="AA416" s="7">
        <f t="shared" ca="1" si="288"/>
        <v>1500</v>
      </c>
      <c r="AB416" s="7">
        <f t="shared" ca="1" si="288"/>
        <v>2000</v>
      </c>
      <c r="AC416" s="7">
        <f t="shared" ca="1" si="288"/>
        <v>3000</v>
      </c>
      <c r="AD416" s="7">
        <f t="shared" ca="1" si="288"/>
        <v>2500</v>
      </c>
      <c r="AE416" s="7">
        <f t="shared" ca="1" si="288"/>
        <v>3000</v>
      </c>
      <c r="AF416" s="7">
        <f t="shared" ca="1" si="288"/>
        <v>1100</v>
      </c>
      <c r="AG416" s="7">
        <f t="shared" ca="1" si="288"/>
        <v>3500</v>
      </c>
      <c r="AH416" s="7">
        <f t="shared" ca="1" si="288"/>
        <v>300</v>
      </c>
      <c r="AI416" s="7" t="str">
        <f t="shared" ca="1" si="288"/>
        <v>MC</v>
      </c>
    </row>
    <row r="417" spans="1:35" x14ac:dyDescent="0.35">
      <c r="A417" s="4" t="str">
        <f t="shared" si="289"/>
        <v>nord</v>
      </c>
      <c r="B417" s="4" t="str">
        <f t="shared" si="289"/>
        <v>marche_ouahigouya</v>
      </c>
      <c r="C417" s="10" t="str">
        <f t="shared" si="284"/>
        <v>BNA_nov23!</v>
      </c>
      <c r="D417" s="4" t="str">
        <f t="shared" si="130"/>
        <v>marche_ouahigouyaBNA_nov23!</v>
      </c>
      <c r="E417" s="10">
        <f t="shared" si="290"/>
        <v>45231</v>
      </c>
      <c r="G417" s="7">
        <f t="shared" ca="1" si="286"/>
        <v>1000</v>
      </c>
      <c r="H417" s="7">
        <f t="shared" ca="1" si="286"/>
        <v>5000</v>
      </c>
      <c r="I417" s="7">
        <f t="shared" ca="1" si="286"/>
        <v>6000</v>
      </c>
      <c r="J417" s="7">
        <f t="shared" ca="1" si="286"/>
        <v>500</v>
      </c>
      <c r="K417" s="7">
        <f t="shared" ca="1" si="286"/>
        <v>350</v>
      </c>
      <c r="L417" s="7">
        <f t="shared" ca="1" si="286"/>
        <v>7500</v>
      </c>
      <c r="M417" s="7">
        <f t="shared" ca="1" si="286"/>
        <v>3250</v>
      </c>
      <c r="N417" s="7">
        <f t="shared" ca="1" si="286"/>
        <v>1725</v>
      </c>
      <c r="O417" s="7">
        <f t="shared" ca="1" si="286"/>
        <v>3375</v>
      </c>
      <c r="P417" s="7">
        <f t="shared" ca="1" si="286"/>
        <v>8500</v>
      </c>
      <c r="Q417" s="7">
        <f t="shared" ca="1" si="287"/>
        <v>100</v>
      </c>
      <c r="R417" s="7">
        <f t="shared" ca="1" si="287"/>
        <v>15000</v>
      </c>
      <c r="S417" s="7">
        <f t="shared" ca="1" si="287"/>
        <v>26750</v>
      </c>
      <c r="T417" s="7">
        <f t="shared" ca="1" si="287"/>
        <v>36250</v>
      </c>
      <c r="U417" s="7">
        <f t="shared" ca="1" si="287"/>
        <v>6125</v>
      </c>
      <c r="V417" s="7">
        <f t="shared" ca="1" si="287"/>
        <v>4625</v>
      </c>
      <c r="W417" s="7">
        <f t="shared" ca="1" si="287"/>
        <v>925</v>
      </c>
      <c r="X417" s="7">
        <f t="shared" ca="1" si="287"/>
        <v>150</v>
      </c>
      <c r="Y417" s="7">
        <f t="shared" ca="1" si="287"/>
        <v>450</v>
      </c>
      <c r="Z417" s="7">
        <f t="shared" ca="1" si="287"/>
        <v>750</v>
      </c>
      <c r="AA417" s="7">
        <f t="shared" ca="1" si="288"/>
        <v>1000</v>
      </c>
      <c r="AB417" s="7">
        <f t="shared" ca="1" si="288"/>
        <v>2500</v>
      </c>
      <c r="AC417" s="7">
        <f t="shared" ca="1" si="288"/>
        <v>3125</v>
      </c>
      <c r="AD417" s="7">
        <f t="shared" ca="1" si="288"/>
        <v>3000</v>
      </c>
      <c r="AE417" s="7">
        <f t="shared" ca="1" si="288"/>
        <v>2875</v>
      </c>
      <c r="AF417" s="7">
        <f t="shared" ca="1" si="288"/>
        <v>2125</v>
      </c>
      <c r="AG417" s="7">
        <f t="shared" ca="1" si="288"/>
        <v>3250</v>
      </c>
      <c r="AH417" s="7">
        <f t="shared" ca="1" si="288"/>
        <v>600</v>
      </c>
      <c r="AI417" s="7">
        <f t="shared" ca="1" si="288"/>
        <v>500</v>
      </c>
    </row>
    <row r="418" spans="1:35" x14ac:dyDescent="0.35">
      <c r="A418" s="4" t="str">
        <f t="shared" si="289"/>
        <v>nord</v>
      </c>
      <c r="B418" s="4" t="str">
        <f t="shared" si="289"/>
        <v>marche_ouahigouya</v>
      </c>
      <c r="C418" s="10" t="str">
        <f t="shared" si="284"/>
        <v>BNA_déc23!</v>
      </c>
      <c r="D418" s="4" t="str">
        <f t="shared" si="130"/>
        <v>marche_ouahigouyaBNA_déc23!</v>
      </c>
      <c r="E418" s="10">
        <f t="shared" si="290"/>
        <v>45261</v>
      </c>
      <c r="G418" s="7">
        <f t="shared" ca="1" si="286"/>
        <v>1000</v>
      </c>
      <c r="H418" s="7">
        <f t="shared" ca="1" si="286"/>
        <v>5000</v>
      </c>
      <c r="I418" s="7">
        <f t="shared" ca="1" si="286"/>
        <v>6000</v>
      </c>
      <c r="J418" s="7">
        <f t="shared" ca="1" si="286"/>
        <v>500</v>
      </c>
      <c r="K418" s="7">
        <f t="shared" ca="1" si="286"/>
        <v>350</v>
      </c>
      <c r="L418" s="7">
        <f t="shared" ca="1" si="286"/>
        <v>7500</v>
      </c>
      <c r="M418" s="7">
        <f t="shared" ca="1" si="286"/>
        <v>3250</v>
      </c>
      <c r="N418" s="7">
        <f t="shared" ca="1" si="286"/>
        <v>1725</v>
      </c>
      <c r="O418" s="7">
        <f t="shared" ca="1" si="286"/>
        <v>3375</v>
      </c>
      <c r="P418" s="7">
        <f t="shared" ca="1" si="286"/>
        <v>8500</v>
      </c>
      <c r="Q418" s="7">
        <f t="shared" ca="1" si="287"/>
        <v>100</v>
      </c>
      <c r="R418" s="7">
        <f t="shared" ca="1" si="287"/>
        <v>15000</v>
      </c>
      <c r="S418" s="7">
        <f t="shared" ca="1" si="287"/>
        <v>26750</v>
      </c>
      <c r="T418" s="7">
        <f t="shared" ca="1" si="287"/>
        <v>36250</v>
      </c>
      <c r="U418" s="7">
        <f t="shared" ca="1" si="287"/>
        <v>6125</v>
      </c>
      <c r="V418" s="7">
        <f t="shared" ca="1" si="287"/>
        <v>4625</v>
      </c>
      <c r="W418" s="7">
        <f t="shared" ca="1" si="287"/>
        <v>925</v>
      </c>
      <c r="X418" s="7">
        <f t="shared" ca="1" si="287"/>
        <v>150</v>
      </c>
      <c r="Y418" s="7">
        <f t="shared" ca="1" si="287"/>
        <v>450</v>
      </c>
      <c r="Z418" s="7">
        <f t="shared" ca="1" si="287"/>
        <v>750</v>
      </c>
      <c r="AA418" s="7">
        <f t="shared" ca="1" si="288"/>
        <v>1000</v>
      </c>
      <c r="AB418" s="7">
        <f t="shared" ca="1" si="288"/>
        <v>2500</v>
      </c>
      <c r="AC418" s="7">
        <f t="shared" ca="1" si="288"/>
        <v>3125</v>
      </c>
      <c r="AD418" s="7">
        <f t="shared" ca="1" si="288"/>
        <v>3000</v>
      </c>
      <c r="AE418" s="7">
        <f t="shared" ca="1" si="288"/>
        <v>2875</v>
      </c>
      <c r="AF418" s="7">
        <f t="shared" ca="1" si="288"/>
        <v>2125</v>
      </c>
      <c r="AG418" s="7">
        <f t="shared" ca="1" si="288"/>
        <v>3250</v>
      </c>
      <c r="AH418" s="7">
        <f t="shared" ca="1" si="288"/>
        <v>600</v>
      </c>
      <c r="AI418" s="7">
        <f t="shared" ca="1" si="288"/>
        <v>500</v>
      </c>
    </row>
    <row r="419" spans="1:35" x14ac:dyDescent="0.35">
      <c r="A419" s="4" t="str">
        <f t="shared" ref="A419:B419" si="291">A418</f>
        <v>nord</v>
      </c>
      <c r="B419" s="4" t="str">
        <f t="shared" si="291"/>
        <v>marche_ouahigouya</v>
      </c>
      <c r="C419" s="10" t="str">
        <f t="shared" ref="C419:C430" si="292">C388</f>
        <v>BNA_janv24!</v>
      </c>
      <c r="D419" s="4" t="str">
        <f t="shared" ref="D419:D430" si="293">_xlfn.CONCAT(B419:C419)</f>
        <v>marche_ouahigouyaBNA_janv24!</v>
      </c>
      <c r="E419" s="10">
        <f t="shared" si="290"/>
        <v>45292</v>
      </c>
      <c r="G419" s="7">
        <f t="shared" ca="1" si="286"/>
        <v>1000</v>
      </c>
      <c r="H419" s="7">
        <f t="shared" ca="1" si="286"/>
        <v>5000</v>
      </c>
      <c r="I419" s="7">
        <f t="shared" ca="1" si="286"/>
        <v>6000</v>
      </c>
      <c r="J419" s="7">
        <f t="shared" ca="1" si="286"/>
        <v>500</v>
      </c>
      <c r="K419" s="7">
        <f t="shared" ca="1" si="286"/>
        <v>300</v>
      </c>
      <c r="L419" s="7">
        <f t="shared" ca="1" si="286"/>
        <v>5000</v>
      </c>
      <c r="M419" s="7">
        <f t="shared" ca="1" si="286"/>
        <v>3000</v>
      </c>
      <c r="N419" s="7">
        <f t="shared" ca="1" si="286"/>
        <v>1550</v>
      </c>
      <c r="O419" s="7">
        <f t="shared" ca="1" si="286"/>
        <v>2000</v>
      </c>
      <c r="P419" s="7">
        <f t="shared" ca="1" si="286"/>
        <v>8000</v>
      </c>
      <c r="Q419" s="7">
        <f t="shared" ca="1" si="287"/>
        <v>100</v>
      </c>
      <c r="R419" s="7" t="str">
        <f t="shared" ca="1" si="287"/>
        <v>MC</v>
      </c>
      <c r="S419" s="7">
        <f t="shared" ca="1" si="287"/>
        <v>29250</v>
      </c>
      <c r="T419" s="7">
        <f t="shared" ca="1" si="287"/>
        <v>38500</v>
      </c>
      <c r="U419" s="7">
        <f t="shared" ca="1" si="287"/>
        <v>6000</v>
      </c>
      <c r="V419" s="7">
        <f t="shared" ca="1" si="287"/>
        <v>4250</v>
      </c>
      <c r="W419" s="7">
        <f t="shared" ca="1" si="287"/>
        <v>450</v>
      </c>
      <c r="X419" s="7">
        <f t="shared" ca="1" si="287"/>
        <v>150</v>
      </c>
      <c r="Y419" s="7">
        <f t="shared" ca="1" si="287"/>
        <v>600</v>
      </c>
      <c r="Z419" s="7">
        <f t="shared" ca="1" si="287"/>
        <v>1062.5</v>
      </c>
      <c r="AA419" s="7">
        <f t="shared" ca="1" si="288"/>
        <v>1400</v>
      </c>
      <c r="AB419" s="7">
        <f t="shared" ca="1" si="288"/>
        <v>3100</v>
      </c>
      <c r="AC419" s="7">
        <f t="shared" ca="1" si="288"/>
        <v>2550</v>
      </c>
      <c r="AD419" s="7">
        <f t="shared" ca="1" si="288"/>
        <v>2000</v>
      </c>
      <c r="AE419" s="7">
        <f t="shared" ca="1" si="288"/>
        <v>3000</v>
      </c>
      <c r="AF419" s="7">
        <f t="shared" ca="1" si="288"/>
        <v>1000</v>
      </c>
      <c r="AG419" s="7">
        <f t="shared" ca="1" si="288"/>
        <v>3000</v>
      </c>
      <c r="AH419" s="7">
        <f t="shared" ca="1" si="288"/>
        <v>200</v>
      </c>
      <c r="AI419" s="7">
        <f t="shared" ca="1" si="288"/>
        <v>250</v>
      </c>
    </row>
    <row r="420" spans="1:35" x14ac:dyDescent="0.35">
      <c r="A420" s="4" t="str">
        <f t="shared" ref="A420:B420" si="294">A419</f>
        <v>nord</v>
      </c>
      <c r="B420" s="4" t="str">
        <f t="shared" si="294"/>
        <v>marche_ouahigouya</v>
      </c>
      <c r="C420" s="10" t="str">
        <f t="shared" si="292"/>
        <v>BNA_févr24!</v>
      </c>
      <c r="D420" s="4" t="str">
        <f t="shared" si="293"/>
        <v>marche_ouahigouyaBNA_févr24!</v>
      </c>
      <c r="E420" s="10">
        <f t="shared" si="290"/>
        <v>45323</v>
      </c>
      <c r="G420" s="7">
        <f t="shared" ca="1" si="286"/>
        <v>1000</v>
      </c>
      <c r="H420" s="7">
        <f t="shared" ca="1" si="286"/>
        <v>5000</v>
      </c>
      <c r="I420" s="7">
        <f t="shared" ca="1" si="286"/>
        <v>6000</v>
      </c>
      <c r="J420" s="7">
        <f t="shared" ca="1" si="286"/>
        <v>500</v>
      </c>
      <c r="K420" s="7">
        <f t="shared" ca="1" si="286"/>
        <v>300</v>
      </c>
      <c r="L420" s="7">
        <f t="shared" ca="1" si="286"/>
        <v>5000</v>
      </c>
      <c r="M420" s="7">
        <f t="shared" ca="1" si="286"/>
        <v>3000</v>
      </c>
      <c r="N420" s="7">
        <f t="shared" ca="1" si="286"/>
        <v>1550</v>
      </c>
      <c r="O420" s="7">
        <f t="shared" ca="1" si="286"/>
        <v>2000</v>
      </c>
      <c r="P420" s="7">
        <f t="shared" ca="1" si="286"/>
        <v>8000</v>
      </c>
      <c r="Q420" s="7">
        <f t="shared" ca="1" si="287"/>
        <v>100</v>
      </c>
      <c r="R420" s="7" t="str">
        <f t="shared" ca="1" si="287"/>
        <v>MC</v>
      </c>
      <c r="S420" s="7">
        <f t="shared" ca="1" si="287"/>
        <v>29250</v>
      </c>
      <c r="T420" s="7">
        <f t="shared" ca="1" si="287"/>
        <v>38500</v>
      </c>
      <c r="U420" s="7">
        <f t="shared" ca="1" si="287"/>
        <v>6000</v>
      </c>
      <c r="V420" s="7">
        <f t="shared" ca="1" si="287"/>
        <v>4250</v>
      </c>
      <c r="W420" s="7">
        <f t="shared" ca="1" si="287"/>
        <v>450</v>
      </c>
      <c r="X420" s="7">
        <f t="shared" ca="1" si="287"/>
        <v>150</v>
      </c>
      <c r="Y420" s="7">
        <f t="shared" ca="1" si="287"/>
        <v>600</v>
      </c>
      <c r="Z420" s="7">
        <f t="shared" ca="1" si="287"/>
        <v>1062.5</v>
      </c>
      <c r="AA420" s="7">
        <f t="shared" ca="1" si="288"/>
        <v>1400</v>
      </c>
      <c r="AB420" s="7">
        <f t="shared" ca="1" si="288"/>
        <v>3100</v>
      </c>
      <c r="AC420" s="7">
        <f t="shared" ca="1" si="288"/>
        <v>2550</v>
      </c>
      <c r="AD420" s="7">
        <f t="shared" ca="1" si="288"/>
        <v>2000</v>
      </c>
      <c r="AE420" s="7">
        <f t="shared" ca="1" si="288"/>
        <v>3000</v>
      </c>
      <c r="AF420" s="7">
        <f t="shared" ca="1" si="288"/>
        <v>1000</v>
      </c>
      <c r="AG420" s="7">
        <f t="shared" ca="1" si="288"/>
        <v>3000</v>
      </c>
      <c r="AH420" s="7">
        <f t="shared" ca="1" si="288"/>
        <v>200</v>
      </c>
      <c r="AI420" s="7">
        <f t="shared" ca="1" si="288"/>
        <v>250</v>
      </c>
    </row>
    <row r="421" spans="1:35" x14ac:dyDescent="0.35">
      <c r="A421" s="4" t="str">
        <f t="shared" ref="A421:B421" si="295">A420</f>
        <v>nord</v>
      </c>
      <c r="B421" s="4" t="str">
        <f t="shared" si="295"/>
        <v>marche_ouahigouya</v>
      </c>
      <c r="C421" s="10" t="str">
        <f t="shared" si="292"/>
        <v>BNA_mars24!</v>
      </c>
      <c r="D421" s="4" t="str">
        <f t="shared" si="293"/>
        <v>marche_ouahigouyaBNA_mars24!</v>
      </c>
      <c r="E421" s="10">
        <f t="shared" si="290"/>
        <v>45352</v>
      </c>
      <c r="G421" s="7" t="str">
        <f t="shared" ref="G421:V430" ca="1" si="296">IFERROR(VLOOKUP($B421,INDIRECT($C421&amp;$A$1),MATCH(G$4,INDIRECT($C421&amp;"$B$7:$BZ$7"),0),FALSE),"")</f>
        <v>-</v>
      </c>
      <c r="H421" s="7" t="str">
        <f t="shared" ca="1" si="296"/>
        <v>-</v>
      </c>
      <c r="I421" s="7" t="str">
        <f t="shared" ca="1" si="296"/>
        <v>-</v>
      </c>
      <c r="J421" s="7" t="str">
        <f t="shared" ca="1" si="296"/>
        <v>-</v>
      </c>
      <c r="K421" s="7" t="str">
        <f t="shared" ca="1" si="296"/>
        <v>-</v>
      </c>
      <c r="L421" s="7" t="str">
        <f t="shared" ca="1" si="296"/>
        <v>-</v>
      </c>
      <c r="M421" s="7" t="str">
        <f t="shared" ca="1" si="296"/>
        <v>-</v>
      </c>
      <c r="N421" s="7" t="str">
        <f t="shared" ca="1" si="296"/>
        <v>-</v>
      </c>
      <c r="O421" s="7" t="str">
        <f t="shared" ca="1" si="296"/>
        <v>-</v>
      </c>
      <c r="P421" s="7" t="str">
        <f t="shared" ca="1" si="296"/>
        <v>-</v>
      </c>
      <c r="Q421" s="7" t="str">
        <f t="shared" ca="1" si="296"/>
        <v>-</v>
      </c>
      <c r="R421" s="7" t="str">
        <f t="shared" ca="1" si="296"/>
        <v>-</v>
      </c>
      <c r="S421" s="7" t="str">
        <f t="shared" ca="1" si="296"/>
        <v>-</v>
      </c>
      <c r="T421" s="7" t="str">
        <f t="shared" ca="1" si="296"/>
        <v>-</v>
      </c>
      <c r="U421" s="7" t="str">
        <f t="shared" ca="1" si="296"/>
        <v>-</v>
      </c>
      <c r="V421" s="7" t="str">
        <f t="shared" ca="1" si="296"/>
        <v>-</v>
      </c>
      <c r="W421" s="7" t="str">
        <f t="shared" ref="W421:AI430" ca="1" si="297">IFERROR(VLOOKUP($B421,INDIRECT($C421&amp;$A$1),MATCH(W$4,INDIRECT($C421&amp;"$B$7:$BZ$7"),0),FALSE),"")</f>
        <v>-</v>
      </c>
      <c r="X421" s="7" t="str">
        <f t="shared" ca="1" si="297"/>
        <v>-</v>
      </c>
      <c r="Y421" s="7" t="str">
        <f t="shared" ca="1" si="297"/>
        <v>-</v>
      </c>
      <c r="Z421" s="7" t="str">
        <f t="shared" ca="1" si="297"/>
        <v>-</v>
      </c>
      <c r="AA421" s="7" t="str">
        <f t="shared" ca="1" si="297"/>
        <v>-</v>
      </c>
      <c r="AB421" s="7" t="str">
        <f t="shared" ca="1" si="297"/>
        <v>-</v>
      </c>
      <c r="AC421" s="7" t="str">
        <f t="shared" ca="1" si="297"/>
        <v>-</v>
      </c>
      <c r="AD421" s="7" t="str">
        <f t="shared" ca="1" si="297"/>
        <v>-</v>
      </c>
      <c r="AE421" s="7" t="str">
        <f t="shared" ca="1" si="297"/>
        <v>-</v>
      </c>
      <c r="AF421" s="7" t="str">
        <f t="shared" ca="1" si="297"/>
        <v>-</v>
      </c>
      <c r="AG421" s="7" t="str">
        <f t="shared" ca="1" si="297"/>
        <v>-</v>
      </c>
      <c r="AH421" s="7" t="str">
        <f t="shared" ca="1" si="297"/>
        <v>-</v>
      </c>
      <c r="AI421" s="7" t="str">
        <f t="shared" ca="1" si="297"/>
        <v>-</v>
      </c>
    </row>
    <row r="422" spans="1:35" x14ac:dyDescent="0.35">
      <c r="A422" s="4" t="str">
        <f t="shared" ref="A422:B422" si="298">A421</f>
        <v>nord</v>
      </c>
      <c r="B422" s="4" t="str">
        <f t="shared" si="298"/>
        <v>marche_ouahigouya</v>
      </c>
      <c r="C422" s="10" t="str">
        <f t="shared" si="292"/>
        <v>BNA_avr24!</v>
      </c>
      <c r="D422" s="4" t="str">
        <f t="shared" si="293"/>
        <v>marche_ouahigouyaBNA_avr24!</v>
      </c>
      <c r="E422" s="10">
        <f t="shared" si="290"/>
        <v>45383</v>
      </c>
      <c r="G422" s="7" t="str">
        <f t="shared" ca="1" si="296"/>
        <v/>
      </c>
      <c r="H422" s="7" t="str">
        <f t="shared" ca="1" si="296"/>
        <v/>
      </c>
      <c r="I422" s="7" t="str">
        <f t="shared" ca="1" si="296"/>
        <v/>
      </c>
      <c r="J422" s="7" t="str">
        <f t="shared" ca="1" si="296"/>
        <v/>
      </c>
      <c r="K422" s="7" t="str">
        <f t="shared" ca="1" si="296"/>
        <v/>
      </c>
      <c r="L422" s="7" t="str">
        <f t="shared" ca="1" si="296"/>
        <v/>
      </c>
      <c r="M422" s="7" t="str">
        <f t="shared" ca="1" si="296"/>
        <v/>
      </c>
      <c r="N422" s="7" t="str">
        <f t="shared" ca="1" si="296"/>
        <v/>
      </c>
      <c r="O422" s="7" t="str">
        <f t="shared" ca="1" si="296"/>
        <v/>
      </c>
      <c r="P422" s="7" t="str">
        <f t="shared" ca="1" si="296"/>
        <v/>
      </c>
      <c r="Q422" s="7" t="str">
        <f t="shared" ca="1" si="296"/>
        <v/>
      </c>
      <c r="R422" s="7" t="str">
        <f t="shared" ca="1" si="296"/>
        <v/>
      </c>
      <c r="S422" s="7" t="str">
        <f t="shared" ca="1" si="296"/>
        <v/>
      </c>
      <c r="T422" s="7" t="str">
        <f t="shared" ca="1" si="296"/>
        <v/>
      </c>
      <c r="U422" s="7" t="str">
        <f t="shared" ca="1" si="296"/>
        <v/>
      </c>
      <c r="V422" s="7" t="str">
        <f t="shared" ca="1" si="296"/>
        <v/>
      </c>
      <c r="W422" s="7" t="str">
        <f t="shared" ca="1" si="297"/>
        <v/>
      </c>
      <c r="X422" s="7" t="str">
        <f t="shared" ca="1" si="297"/>
        <v/>
      </c>
      <c r="Y422" s="7" t="str">
        <f t="shared" ca="1" si="297"/>
        <v/>
      </c>
      <c r="Z422" s="7" t="str">
        <f t="shared" ca="1" si="297"/>
        <v/>
      </c>
      <c r="AA422" s="7" t="str">
        <f t="shared" ca="1" si="297"/>
        <v/>
      </c>
      <c r="AB422" s="7" t="str">
        <f t="shared" ca="1" si="297"/>
        <v/>
      </c>
      <c r="AC422" s="7" t="str">
        <f t="shared" ca="1" si="297"/>
        <v/>
      </c>
      <c r="AD422" s="7" t="str">
        <f t="shared" ca="1" si="297"/>
        <v/>
      </c>
      <c r="AE422" s="7" t="str">
        <f t="shared" ca="1" si="297"/>
        <v/>
      </c>
      <c r="AF422" s="7" t="str">
        <f t="shared" ca="1" si="297"/>
        <v/>
      </c>
      <c r="AG422" s="7" t="str">
        <f t="shared" ca="1" si="297"/>
        <v/>
      </c>
      <c r="AH422" s="7" t="str">
        <f t="shared" ca="1" si="297"/>
        <v/>
      </c>
      <c r="AI422" s="7" t="str">
        <f t="shared" ca="1" si="297"/>
        <v/>
      </c>
    </row>
    <row r="423" spans="1:35" x14ac:dyDescent="0.35">
      <c r="A423" s="4" t="str">
        <f t="shared" ref="A423:B423" si="299">A422</f>
        <v>nord</v>
      </c>
      <c r="B423" s="4" t="str">
        <f t="shared" si="299"/>
        <v>marche_ouahigouya</v>
      </c>
      <c r="C423" s="10" t="str">
        <f t="shared" si="292"/>
        <v>BNA_mai24!</v>
      </c>
      <c r="D423" s="4" t="str">
        <f t="shared" si="293"/>
        <v>marche_ouahigouyaBNA_mai24!</v>
      </c>
      <c r="E423" s="10">
        <f t="shared" si="290"/>
        <v>45413</v>
      </c>
      <c r="G423" s="7" t="str">
        <f t="shared" ca="1" si="296"/>
        <v/>
      </c>
      <c r="H423" s="7" t="str">
        <f t="shared" ca="1" si="296"/>
        <v/>
      </c>
      <c r="I423" s="7" t="str">
        <f t="shared" ca="1" si="296"/>
        <v/>
      </c>
      <c r="J423" s="7" t="str">
        <f t="shared" ca="1" si="296"/>
        <v/>
      </c>
      <c r="K423" s="7" t="str">
        <f t="shared" ca="1" si="296"/>
        <v/>
      </c>
      <c r="L423" s="7" t="str">
        <f t="shared" ca="1" si="296"/>
        <v/>
      </c>
      <c r="M423" s="7" t="str">
        <f t="shared" ca="1" si="296"/>
        <v/>
      </c>
      <c r="N423" s="7" t="str">
        <f t="shared" ca="1" si="296"/>
        <v/>
      </c>
      <c r="O423" s="7" t="str">
        <f t="shared" ca="1" si="296"/>
        <v/>
      </c>
      <c r="P423" s="7" t="str">
        <f t="shared" ca="1" si="296"/>
        <v/>
      </c>
      <c r="Q423" s="7" t="str">
        <f t="shared" ca="1" si="296"/>
        <v/>
      </c>
      <c r="R423" s="7" t="str">
        <f t="shared" ca="1" si="296"/>
        <v/>
      </c>
      <c r="S423" s="7" t="str">
        <f t="shared" ca="1" si="296"/>
        <v/>
      </c>
      <c r="T423" s="7" t="str">
        <f t="shared" ca="1" si="296"/>
        <v/>
      </c>
      <c r="U423" s="7" t="str">
        <f t="shared" ca="1" si="296"/>
        <v/>
      </c>
      <c r="V423" s="7" t="str">
        <f t="shared" ca="1" si="296"/>
        <v/>
      </c>
      <c r="W423" s="7" t="str">
        <f t="shared" ca="1" si="297"/>
        <v/>
      </c>
      <c r="X423" s="7" t="str">
        <f t="shared" ca="1" si="297"/>
        <v/>
      </c>
      <c r="Y423" s="7" t="str">
        <f t="shared" ca="1" si="297"/>
        <v/>
      </c>
      <c r="Z423" s="7" t="str">
        <f t="shared" ca="1" si="297"/>
        <v/>
      </c>
      <c r="AA423" s="7" t="str">
        <f t="shared" ca="1" si="297"/>
        <v/>
      </c>
      <c r="AB423" s="7" t="str">
        <f t="shared" ca="1" si="297"/>
        <v/>
      </c>
      <c r="AC423" s="7" t="str">
        <f t="shared" ca="1" si="297"/>
        <v/>
      </c>
      <c r="AD423" s="7" t="str">
        <f t="shared" ca="1" si="297"/>
        <v/>
      </c>
      <c r="AE423" s="7" t="str">
        <f t="shared" ca="1" si="297"/>
        <v/>
      </c>
      <c r="AF423" s="7" t="str">
        <f t="shared" ca="1" si="297"/>
        <v/>
      </c>
      <c r="AG423" s="7" t="str">
        <f t="shared" ca="1" si="297"/>
        <v/>
      </c>
      <c r="AH423" s="7" t="str">
        <f t="shared" ca="1" si="297"/>
        <v/>
      </c>
      <c r="AI423" s="7" t="str">
        <f t="shared" ca="1" si="297"/>
        <v/>
      </c>
    </row>
    <row r="424" spans="1:35" x14ac:dyDescent="0.35">
      <c r="A424" s="4" t="str">
        <f t="shared" ref="A424:B424" si="300">A423</f>
        <v>nord</v>
      </c>
      <c r="B424" s="4" t="str">
        <f t="shared" si="300"/>
        <v>marche_ouahigouya</v>
      </c>
      <c r="C424" s="10" t="str">
        <f t="shared" si="292"/>
        <v>BNA_juin24!</v>
      </c>
      <c r="D424" s="4" t="str">
        <f t="shared" si="293"/>
        <v>marche_ouahigouyaBNA_juin24!</v>
      </c>
      <c r="E424" s="10">
        <f t="shared" si="290"/>
        <v>45444</v>
      </c>
      <c r="G424" s="7" t="str">
        <f t="shared" ca="1" si="296"/>
        <v/>
      </c>
      <c r="H424" s="7" t="str">
        <f t="shared" ca="1" si="296"/>
        <v/>
      </c>
      <c r="I424" s="7" t="str">
        <f t="shared" ca="1" si="296"/>
        <v/>
      </c>
      <c r="J424" s="7" t="str">
        <f t="shared" ca="1" si="296"/>
        <v/>
      </c>
      <c r="K424" s="7" t="str">
        <f t="shared" ca="1" si="296"/>
        <v/>
      </c>
      <c r="L424" s="7" t="str">
        <f t="shared" ca="1" si="296"/>
        <v/>
      </c>
      <c r="M424" s="7" t="str">
        <f t="shared" ca="1" si="296"/>
        <v/>
      </c>
      <c r="N424" s="7" t="str">
        <f t="shared" ca="1" si="296"/>
        <v/>
      </c>
      <c r="O424" s="7" t="str">
        <f t="shared" ca="1" si="296"/>
        <v/>
      </c>
      <c r="P424" s="7" t="str">
        <f t="shared" ca="1" si="296"/>
        <v/>
      </c>
      <c r="Q424" s="7" t="str">
        <f t="shared" ca="1" si="296"/>
        <v/>
      </c>
      <c r="R424" s="7" t="str">
        <f t="shared" ca="1" si="296"/>
        <v/>
      </c>
      <c r="S424" s="7" t="str">
        <f t="shared" ca="1" si="296"/>
        <v/>
      </c>
      <c r="T424" s="7" t="str">
        <f t="shared" ca="1" si="296"/>
        <v/>
      </c>
      <c r="U424" s="7" t="str">
        <f t="shared" ca="1" si="296"/>
        <v/>
      </c>
      <c r="V424" s="7" t="str">
        <f t="shared" ca="1" si="296"/>
        <v/>
      </c>
      <c r="W424" s="7" t="str">
        <f t="shared" ca="1" si="297"/>
        <v/>
      </c>
      <c r="X424" s="7" t="str">
        <f t="shared" ca="1" si="297"/>
        <v/>
      </c>
      <c r="Y424" s="7" t="str">
        <f t="shared" ca="1" si="297"/>
        <v/>
      </c>
      <c r="Z424" s="7" t="str">
        <f t="shared" ca="1" si="297"/>
        <v/>
      </c>
      <c r="AA424" s="7" t="str">
        <f t="shared" ca="1" si="297"/>
        <v/>
      </c>
      <c r="AB424" s="7" t="str">
        <f t="shared" ca="1" si="297"/>
        <v/>
      </c>
      <c r="AC424" s="7" t="str">
        <f t="shared" ca="1" si="297"/>
        <v/>
      </c>
      <c r="AD424" s="7" t="str">
        <f t="shared" ca="1" si="297"/>
        <v/>
      </c>
      <c r="AE424" s="7" t="str">
        <f t="shared" ca="1" si="297"/>
        <v/>
      </c>
      <c r="AF424" s="7" t="str">
        <f t="shared" ca="1" si="297"/>
        <v/>
      </c>
      <c r="AG424" s="7" t="str">
        <f t="shared" ca="1" si="297"/>
        <v/>
      </c>
      <c r="AH424" s="7" t="str">
        <f t="shared" ca="1" si="297"/>
        <v/>
      </c>
      <c r="AI424" s="7" t="str">
        <f t="shared" ca="1" si="297"/>
        <v/>
      </c>
    </row>
    <row r="425" spans="1:35" x14ac:dyDescent="0.35">
      <c r="A425" s="4" t="str">
        <f t="shared" ref="A425:B425" si="301">A424</f>
        <v>nord</v>
      </c>
      <c r="B425" s="4" t="str">
        <f t="shared" si="301"/>
        <v>marche_ouahigouya</v>
      </c>
      <c r="C425" s="10" t="str">
        <f t="shared" si="292"/>
        <v>BNA_juil24!</v>
      </c>
      <c r="D425" s="4" t="str">
        <f t="shared" si="293"/>
        <v>marche_ouahigouyaBNA_juil24!</v>
      </c>
      <c r="E425" s="10">
        <f t="shared" si="290"/>
        <v>45474</v>
      </c>
      <c r="G425" s="7" t="str">
        <f t="shared" ca="1" si="296"/>
        <v/>
      </c>
      <c r="H425" s="7" t="str">
        <f t="shared" ca="1" si="296"/>
        <v/>
      </c>
      <c r="I425" s="7" t="str">
        <f t="shared" ca="1" si="296"/>
        <v/>
      </c>
      <c r="J425" s="7" t="str">
        <f t="shared" ca="1" si="296"/>
        <v/>
      </c>
      <c r="K425" s="7" t="str">
        <f t="shared" ca="1" si="296"/>
        <v/>
      </c>
      <c r="L425" s="7" t="str">
        <f t="shared" ca="1" si="296"/>
        <v/>
      </c>
      <c r="M425" s="7" t="str">
        <f t="shared" ca="1" si="296"/>
        <v/>
      </c>
      <c r="N425" s="7" t="str">
        <f t="shared" ca="1" si="296"/>
        <v/>
      </c>
      <c r="O425" s="7" t="str">
        <f t="shared" ca="1" si="296"/>
        <v/>
      </c>
      <c r="P425" s="7" t="str">
        <f t="shared" ca="1" si="296"/>
        <v/>
      </c>
      <c r="Q425" s="7" t="str">
        <f t="shared" ca="1" si="296"/>
        <v/>
      </c>
      <c r="R425" s="7" t="str">
        <f t="shared" ca="1" si="296"/>
        <v/>
      </c>
      <c r="S425" s="7" t="str">
        <f t="shared" ca="1" si="296"/>
        <v/>
      </c>
      <c r="T425" s="7" t="str">
        <f t="shared" ca="1" si="296"/>
        <v/>
      </c>
      <c r="U425" s="7" t="str">
        <f t="shared" ca="1" si="296"/>
        <v/>
      </c>
      <c r="V425" s="7" t="str">
        <f t="shared" ca="1" si="296"/>
        <v/>
      </c>
      <c r="W425" s="7" t="str">
        <f t="shared" ca="1" si="297"/>
        <v/>
      </c>
      <c r="X425" s="7" t="str">
        <f t="shared" ca="1" si="297"/>
        <v/>
      </c>
      <c r="Y425" s="7" t="str">
        <f t="shared" ca="1" si="297"/>
        <v/>
      </c>
      <c r="Z425" s="7" t="str">
        <f t="shared" ca="1" si="297"/>
        <v/>
      </c>
      <c r="AA425" s="7" t="str">
        <f t="shared" ca="1" si="297"/>
        <v/>
      </c>
      <c r="AB425" s="7" t="str">
        <f t="shared" ca="1" si="297"/>
        <v/>
      </c>
      <c r="AC425" s="7" t="str">
        <f t="shared" ca="1" si="297"/>
        <v/>
      </c>
      <c r="AD425" s="7" t="str">
        <f t="shared" ca="1" si="297"/>
        <v/>
      </c>
      <c r="AE425" s="7" t="str">
        <f t="shared" ca="1" si="297"/>
        <v/>
      </c>
      <c r="AF425" s="7" t="str">
        <f t="shared" ca="1" si="297"/>
        <v/>
      </c>
      <c r="AG425" s="7" t="str">
        <f t="shared" ca="1" si="297"/>
        <v/>
      </c>
      <c r="AH425" s="7" t="str">
        <f t="shared" ca="1" si="297"/>
        <v/>
      </c>
      <c r="AI425" s="7" t="str">
        <f t="shared" ca="1" si="297"/>
        <v/>
      </c>
    </row>
    <row r="426" spans="1:35" x14ac:dyDescent="0.35">
      <c r="A426" s="4" t="str">
        <f t="shared" ref="A426:B426" si="302">A425</f>
        <v>nord</v>
      </c>
      <c r="B426" s="4" t="str">
        <f t="shared" si="302"/>
        <v>marche_ouahigouya</v>
      </c>
      <c r="C426" s="10" t="str">
        <f t="shared" si="292"/>
        <v>BNA_aout24!</v>
      </c>
      <c r="D426" s="4" t="str">
        <f t="shared" si="293"/>
        <v>marche_ouahigouyaBNA_aout24!</v>
      </c>
      <c r="E426" s="10">
        <f t="shared" si="290"/>
        <v>45505</v>
      </c>
      <c r="G426" s="7" t="str">
        <f t="shared" ca="1" si="296"/>
        <v/>
      </c>
      <c r="H426" s="7" t="str">
        <f t="shared" ca="1" si="296"/>
        <v/>
      </c>
      <c r="I426" s="7" t="str">
        <f t="shared" ca="1" si="296"/>
        <v/>
      </c>
      <c r="J426" s="7" t="str">
        <f t="shared" ca="1" si="296"/>
        <v/>
      </c>
      <c r="K426" s="7" t="str">
        <f t="shared" ca="1" si="296"/>
        <v/>
      </c>
      <c r="L426" s="7" t="str">
        <f t="shared" ca="1" si="296"/>
        <v/>
      </c>
      <c r="M426" s="7" t="str">
        <f t="shared" ca="1" si="296"/>
        <v/>
      </c>
      <c r="N426" s="7" t="str">
        <f t="shared" ca="1" si="296"/>
        <v/>
      </c>
      <c r="O426" s="7" t="str">
        <f t="shared" ca="1" si="296"/>
        <v/>
      </c>
      <c r="P426" s="7" t="str">
        <f t="shared" ca="1" si="296"/>
        <v/>
      </c>
      <c r="Q426" s="7" t="str">
        <f t="shared" ca="1" si="296"/>
        <v/>
      </c>
      <c r="R426" s="7" t="str">
        <f t="shared" ca="1" si="296"/>
        <v/>
      </c>
      <c r="S426" s="7" t="str">
        <f t="shared" ca="1" si="296"/>
        <v/>
      </c>
      <c r="T426" s="7" t="str">
        <f t="shared" ca="1" si="296"/>
        <v/>
      </c>
      <c r="U426" s="7" t="str">
        <f t="shared" ca="1" si="296"/>
        <v/>
      </c>
      <c r="V426" s="7" t="str">
        <f t="shared" ca="1" si="296"/>
        <v/>
      </c>
      <c r="W426" s="7" t="str">
        <f t="shared" ca="1" si="297"/>
        <v/>
      </c>
      <c r="X426" s="7" t="str">
        <f t="shared" ca="1" si="297"/>
        <v/>
      </c>
      <c r="Y426" s="7" t="str">
        <f t="shared" ca="1" si="297"/>
        <v/>
      </c>
      <c r="Z426" s="7" t="str">
        <f t="shared" ca="1" si="297"/>
        <v/>
      </c>
      <c r="AA426" s="7" t="str">
        <f t="shared" ca="1" si="297"/>
        <v/>
      </c>
      <c r="AB426" s="7" t="str">
        <f t="shared" ca="1" si="297"/>
        <v/>
      </c>
      <c r="AC426" s="7" t="str">
        <f t="shared" ca="1" si="297"/>
        <v/>
      </c>
      <c r="AD426" s="7" t="str">
        <f t="shared" ca="1" si="297"/>
        <v/>
      </c>
      <c r="AE426" s="7" t="str">
        <f t="shared" ca="1" si="297"/>
        <v/>
      </c>
      <c r="AF426" s="7" t="str">
        <f t="shared" ca="1" si="297"/>
        <v/>
      </c>
      <c r="AG426" s="7" t="str">
        <f t="shared" ca="1" si="297"/>
        <v/>
      </c>
      <c r="AH426" s="7" t="str">
        <f t="shared" ca="1" si="297"/>
        <v/>
      </c>
      <c r="AI426" s="7" t="str">
        <f t="shared" ca="1" si="297"/>
        <v/>
      </c>
    </row>
    <row r="427" spans="1:35" x14ac:dyDescent="0.35">
      <c r="A427" s="4" t="str">
        <f t="shared" ref="A427:B427" si="303">A426</f>
        <v>nord</v>
      </c>
      <c r="B427" s="4" t="str">
        <f t="shared" si="303"/>
        <v>marche_ouahigouya</v>
      </c>
      <c r="C427" s="10" t="str">
        <f t="shared" si="292"/>
        <v>BNA_sept24!</v>
      </c>
      <c r="D427" s="4" t="str">
        <f t="shared" si="293"/>
        <v>marche_ouahigouyaBNA_sept24!</v>
      </c>
      <c r="E427" s="10">
        <f t="shared" si="290"/>
        <v>45536</v>
      </c>
      <c r="G427" s="7" t="str">
        <f t="shared" ca="1" si="296"/>
        <v/>
      </c>
      <c r="H427" s="7" t="str">
        <f t="shared" ca="1" si="296"/>
        <v/>
      </c>
      <c r="I427" s="7" t="str">
        <f t="shared" ca="1" si="296"/>
        <v/>
      </c>
      <c r="J427" s="7" t="str">
        <f t="shared" ca="1" si="296"/>
        <v/>
      </c>
      <c r="K427" s="7" t="str">
        <f t="shared" ca="1" si="296"/>
        <v/>
      </c>
      <c r="L427" s="7" t="str">
        <f t="shared" ca="1" si="296"/>
        <v/>
      </c>
      <c r="M427" s="7" t="str">
        <f t="shared" ca="1" si="296"/>
        <v/>
      </c>
      <c r="N427" s="7" t="str">
        <f t="shared" ca="1" si="296"/>
        <v/>
      </c>
      <c r="O427" s="7" t="str">
        <f t="shared" ca="1" si="296"/>
        <v/>
      </c>
      <c r="P427" s="7" t="str">
        <f t="shared" ca="1" si="296"/>
        <v/>
      </c>
      <c r="Q427" s="7" t="str">
        <f t="shared" ca="1" si="296"/>
        <v/>
      </c>
      <c r="R427" s="7" t="str">
        <f t="shared" ca="1" si="296"/>
        <v/>
      </c>
      <c r="S427" s="7" t="str">
        <f t="shared" ca="1" si="296"/>
        <v/>
      </c>
      <c r="T427" s="7" t="str">
        <f t="shared" ca="1" si="296"/>
        <v/>
      </c>
      <c r="U427" s="7" t="str">
        <f t="shared" ca="1" si="296"/>
        <v/>
      </c>
      <c r="V427" s="7" t="str">
        <f t="shared" ca="1" si="296"/>
        <v/>
      </c>
      <c r="W427" s="7" t="str">
        <f t="shared" ca="1" si="297"/>
        <v/>
      </c>
      <c r="X427" s="7" t="str">
        <f t="shared" ca="1" si="297"/>
        <v/>
      </c>
      <c r="Y427" s="7" t="str">
        <f t="shared" ca="1" si="297"/>
        <v/>
      </c>
      <c r="Z427" s="7" t="str">
        <f t="shared" ca="1" si="297"/>
        <v/>
      </c>
      <c r="AA427" s="7" t="str">
        <f t="shared" ca="1" si="297"/>
        <v/>
      </c>
      <c r="AB427" s="7" t="str">
        <f t="shared" ca="1" si="297"/>
        <v/>
      </c>
      <c r="AC427" s="7" t="str">
        <f t="shared" ca="1" si="297"/>
        <v/>
      </c>
      <c r="AD427" s="7" t="str">
        <f t="shared" ca="1" si="297"/>
        <v/>
      </c>
      <c r="AE427" s="7" t="str">
        <f t="shared" ca="1" si="297"/>
        <v/>
      </c>
      <c r="AF427" s="7" t="str">
        <f t="shared" ca="1" si="297"/>
        <v/>
      </c>
      <c r="AG427" s="7" t="str">
        <f t="shared" ca="1" si="297"/>
        <v/>
      </c>
      <c r="AH427" s="7" t="str">
        <f t="shared" ca="1" si="297"/>
        <v/>
      </c>
      <c r="AI427" s="7" t="str">
        <f t="shared" ca="1" si="297"/>
        <v/>
      </c>
    </row>
    <row r="428" spans="1:35" x14ac:dyDescent="0.35">
      <c r="A428" s="4" t="str">
        <f t="shared" ref="A428:B428" si="304">A427</f>
        <v>nord</v>
      </c>
      <c r="B428" s="4" t="str">
        <f t="shared" si="304"/>
        <v>marche_ouahigouya</v>
      </c>
      <c r="C428" s="10" t="str">
        <f t="shared" si="292"/>
        <v>BNA_oct24!</v>
      </c>
      <c r="D428" s="4" t="str">
        <f t="shared" si="293"/>
        <v>marche_ouahigouyaBNA_oct24!</v>
      </c>
      <c r="E428" s="10">
        <f t="shared" si="290"/>
        <v>45566</v>
      </c>
      <c r="G428" s="7" t="str">
        <f t="shared" ca="1" si="296"/>
        <v/>
      </c>
      <c r="H428" s="7" t="str">
        <f t="shared" ca="1" si="296"/>
        <v/>
      </c>
      <c r="I428" s="7" t="str">
        <f t="shared" ca="1" si="296"/>
        <v/>
      </c>
      <c r="J428" s="7" t="str">
        <f t="shared" ca="1" si="296"/>
        <v/>
      </c>
      <c r="K428" s="7" t="str">
        <f t="shared" ca="1" si="296"/>
        <v/>
      </c>
      <c r="L428" s="7" t="str">
        <f t="shared" ca="1" si="296"/>
        <v/>
      </c>
      <c r="M428" s="7" t="str">
        <f t="shared" ca="1" si="296"/>
        <v/>
      </c>
      <c r="N428" s="7" t="str">
        <f t="shared" ca="1" si="296"/>
        <v/>
      </c>
      <c r="O428" s="7" t="str">
        <f t="shared" ca="1" si="296"/>
        <v/>
      </c>
      <c r="P428" s="7" t="str">
        <f t="shared" ca="1" si="296"/>
        <v/>
      </c>
      <c r="Q428" s="7" t="str">
        <f t="shared" ca="1" si="296"/>
        <v/>
      </c>
      <c r="R428" s="7" t="str">
        <f t="shared" ca="1" si="296"/>
        <v/>
      </c>
      <c r="S428" s="7" t="str">
        <f t="shared" ca="1" si="296"/>
        <v/>
      </c>
      <c r="T428" s="7" t="str">
        <f t="shared" ca="1" si="296"/>
        <v/>
      </c>
      <c r="U428" s="7" t="str">
        <f t="shared" ca="1" si="296"/>
        <v/>
      </c>
      <c r="V428" s="7" t="str">
        <f t="shared" ca="1" si="296"/>
        <v/>
      </c>
      <c r="W428" s="7" t="str">
        <f t="shared" ca="1" si="297"/>
        <v/>
      </c>
      <c r="X428" s="7" t="str">
        <f t="shared" ca="1" si="297"/>
        <v/>
      </c>
      <c r="Y428" s="7" t="str">
        <f t="shared" ca="1" si="297"/>
        <v/>
      </c>
      <c r="Z428" s="7" t="str">
        <f t="shared" ca="1" si="297"/>
        <v/>
      </c>
      <c r="AA428" s="7" t="str">
        <f t="shared" ca="1" si="297"/>
        <v/>
      </c>
      <c r="AB428" s="7" t="str">
        <f t="shared" ca="1" si="297"/>
        <v/>
      </c>
      <c r="AC428" s="7" t="str">
        <f t="shared" ca="1" si="297"/>
        <v/>
      </c>
      <c r="AD428" s="7" t="str">
        <f t="shared" ca="1" si="297"/>
        <v/>
      </c>
      <c r="AE428" s="7" t="str">
        <f t="shared" ca="1" si="297"/>
        <v/>
      </c>
      <c r="AF428" s="7" t="str">
        <f t="shared" ca="1" si="297"/>
        <v/>
      </c>
      <c r="AG428" s="7" t="str">
        <f t="shared" ca="1" si="297"/>
        <v/>
      </c>
      <c r="AH428" s="7" t="str">
        <f t="shared" ca="1" si="297"/>
        <v/>
      </c>
      <c r="AI428" s="7" t="str">
        <f t="shared" ca="1" si="297"/>
        <v/>
      </c>
    </row>
    <row r="429" spans="1:35" x14ac:dyDescent="0.35">
      <c r="A429" s="4" t="str">
        <f t="shared" ref="A429:B429" si="305">A428</f>
        <v>nord</v>
      </c>
      <c r="B429" s="4" t="str">
        <f t="shared" si="305"/>
        <v>marche_ouahigouya</v>
      </c>
      <c r="C429" s="10" t="str">
        <f t="shared" si="292"/>
        <v>BNA_nov24!</v>
      </c>
      <c r="D429" s="4" t="str">
        <f t="shared" si="293"/>
        <v>marche_ouahigouyaBNA_nov24!</v>
      </c>
      <c r="E429" s="10">
        <f t="shared" si="290"/>
        <v>45597</v>
      </c>
      <c r="G429" s="7" t="str">
        <f t="shared" ca="1" si="296"/>
        <v/>
      </c>
      <c r="H429" s="7" t="str">
        <f t="shared" ca="1" si="296"/>
        <v/>
      </c>
      <c r="I429" s="7" t="str">
        <f t="shared" ca="1" si="296"/>
        <v/>
      </c>
      <c r="J429" s="7" t="str">
        <f t="shared" ca="1" si="296"/>
        <v/>
      </c>
      <c r="K429" s="7" t="str">
        <f t="shared" ca="1" si="296"/>
        <v/>
      </c>
      <c r="L429" s="7" t="str">
        <f t="shared" ca="1" si="296"/>
        <v/>
      </c>
      <c r="M429" s="7" t="str">
        <f t="shared" ca="1" si="296"/>
        <v/>
      </c>
      <c r="N429" s="7" t="str">
        <f t="shared" ca="1" si="296"/>
        <v/>
      </c>
      <c r="O429" s="7" t="str">
        <f t="shared" ca="1" si="296"/>
        <v/>
      </c>
      <c r="P429" s="7" t="str">
        <f t="shared" ca="1" si="296"/>
        <v/>
      </c>
      <c r="Q429" s="7" t="str">
        <f t="shared" ca="1" si="296"/>
        <v/>
      </c>
      <c r="R429" s="7" t="str">
        <f t="shared" ca="1" si="296"/>
        <v/>
      </c>
      <c r="S429" s="7" t="str">
        <f t="shared" ca="1" si="296"/>
        <v/>
      </c>
      <c r="T429" s="7" t="str">
        <f t="shared" ca="1" si="296"/>
        <v/>
      </c>
      <c r="U429" s="7" t="str">
        <f t="shared" ca="1" si="296"/>
        <v/>
      </c>
      <c r="V429" s="7" t="str">
        <f t="shared" ca="1" si="296"/>
        <v/>
      </c>
      <c r="W429" s="7" t="str">
        <f t="shared" ca="1" si="297"/>
        <v/>
      </c>
      <c r="X429" s="7" t="str">
        <f t="shared" ca="1" si="297"/>
        <v/>
      </c>
      <c r="Y429" s="7" t="str">
        <f t="shared" ca="1" si="297"/>
        <v/>
      </c>
      <c r="Z429" s="7" t="str">
        <f t="shared" ca="1" si="297"/>
        <v/>
      </c>
      <c r="AA429" s="7" t="str">
        <f t="shared" ca="1" si="297"/>
        <v/>
      </c>
      <c r="AB429" s="7" t="str">
        <f t="shared" ca="1" si="297"/>
        <v/>
      </c>
      <c r="AC429" s="7" t="str">
        <f t="shared" ca="1" si="297"/>
        <v/>
      </c>
      <c r="AD429" s="7" t="str">
        <f t="shared" ca="1" si="297"/>
        <v/>
      </c>
      <c r="AE429" s="7" t="str">
        <f t="shared" ca="1" si="297"/>
        <v/>
      </c>
      <c r="AF429" s="7" t="str">
        <f t="shared" ca="1" si="297"/>
        <v/>
      </c>
      <c r="AG429" s="7" t="str">
        <f t="shared" ca="1" si="297"/>
        <v/>
      </c>
      <c r="AH429" s="7" t="str">
        <f t="shared" ca="1" si="297"/>
        <v/>
      </c>
      <c r="AI429" s="7" t="str">
        <f t="shared" ca="1" si="297"/>
        <v/>
      </c>
    </row>
    <row r="430" spans="1:35" x14ac:dyDescent="0.35">
      <c r="A430" s="4" t="str">
        <f t="shared" ref="A430:B430" si="306">A429</f>
        <v>nord</v>
      </c>
      <c r="B430" s="4" t="str">
        <f t="shared" si="306"/>
        <v>marche_ouahigouya</v>
      </c>
      <c r="C430" s="10" t="str">
        <f t="shared" si="292"/>
        <v>BNA_déc24!</v>
      </c>
      <c r="D430" s="4" t="str">
        <f t="shared" si="293"/>
        <v>marche_ouahigouyaBNA_déc24!</v>
      </c>
      <c r="E430" s="10">
        <f t="shared" si="290"/>
        <v>45627</v>
      </c>
      <c r="G430" s="7" t="str">
        <f t="shared" ca="1" si="296"/>
        <v/>
      </c>
      <c r="H430" s="7" t="str">
        <f t="shared" ca="1" si="296"/>
        <v/>
      </c>
      <c r="I430" s="7" t="str">
        <f t="shared" ca="1" si="296"/>
        <v/>
      </c>
      <c r="J430" s="7" t="str">
        <f t="shared" ca="1" si="296"/>
        <v/>
      </c>
      <c r="K430" s="7" t="str">
        <f t="shared" ca="1" si="296"/>
        <v/>
      </c>
      <c r="L430" s="7" t="str">
        <f t="shared" ca="1" si="296"/>
        <v/>
      </c>
      <c r="M430" s="7" t="str">
        <f t="shared" ca="1" si="296"/>
        <v/>
      </c>
      <c r="N430" s="7" t="str">
        <f t="shared" ca="1" si="296"/>
        <v/>
      </c>
      <c r="O430" s="7" t="str">
        <f t="shared" ca="1" si="296"/>
        <v/>
      </c>
      <c r="P430" s="7" t="str">
        <f t="shared" ca="1" si="296"/>
        <v/>
      </c>
      <c r="Q430" s="7" t="str">
        <f t="shared" ca="1" si="296"/>
        <v/>
      </c>
      <c r="R430" s="7" t="str">
        <f t="shared" ca="1" si="296"/>
        <v/>
      </c>
      <c r="S430" s="7" t="str">
        <f t="shared" ca="1" si="296"/>
        <v/>
      </c>
      <c r="T430" s="7" t="str">
        <f t="shared" ca="1" si="296"/>
        <v/>
      </c>
      <c r="U430" s="7" t="str">
        <f t="shared" ca="1" si="296"/>
        <v/>
      </c>
      <c r="V430" s="7" t="str">
        <f t="shared" ca="1" si="296"/>
        <v/>
      </c>
      <c r="W430" s="7" t="str">
        <f t="shared" ca="1" si="297"/>
        <v/>
      </c>
      <c r="X430" s="7" t="str">
        <f t="shared" ca="1" si="297"/>
        <v/>
      </c>
      <c r="Y430" s="7" t="str">
        <f t="shared" ca="1" si="297"/>
        <v/>
      </c>
      <c r="Z430" s="7" t="str">
        <f t="shared" ca="1" si="297"/>
        <v/>
      </c>
      <c r="AA430" s="7" t="str">
        <f t="shared" ca="1" si="297"/>
        <v/>
      </c>
      <c r="AB430" s="7" t="str">
        <f t="shared" ca="1" si="297"/>
        <v/>
      </c>
      <c r="AC430" s="7" t="str">
        <f t="shared" ca="1" si="297"/>
        <v/>
      </c>
      <c r="AD430" s="7" t="str">
        <f t="shared" ca="1" si="297"/>
        <v/>
      </c>
      <c r="AE430" s="7" t="str">
        <f t="shared" ca="1" si="297"/>
        <v/>
      </c>
      <c r="AF430" s="7" t="str">
        <f t="shared" ca="1" si="297"/>
        <v/>
      </c>
      <c r="AG430" s="7" t="str">
        <f t="shared" ca="1" si="297"/>
        <v/>
      </c>
      <c r="AH430" s="7" t="str">
        <f t="shared" ca="1" si="297"/>
        <v/>
      </c>
      <c r="AI430" s="7" t="str">
        <f t="shared" ca="1" si="297"/>
        <v/>
      </c>
    </row>
    <row r="431" spans="1:35" x14ac:dyDescent="0.35">
      <c r="C431" s="10"/>
      <c r="E431" s="10"/>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row>
    <row r="432" spans="1:35" x14ac:dyDescent="0.35">
      <c r="C432" s="10"/>
      <c r="E432" s="10"/>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row>
    <row r="433" spans="1:35" x14ac:dyDescent="0.35">
      <c r="C433" s="10"/>
      <c r="E433" s="10"/>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row>
    <row r="434" spans="1:35" x14ac:dyDescent="0.35">
      <c r="D434" s="4" t="str">
        <f t="shared" si="130"/>
        <v/>
      </c>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row>
    <row r="435" spans="1:35" x14ac:dyDescent="0.35">
      <c r="D435" s="4" t="str">
        <f t="shared" ref="D435:D568" si="307">_xlfn.CONCAT(B435:C435)</f>
        <v/>
      </c>
      <c r="E435" s="4" t="s">
        <v>98</v>
      </c>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row>
    <row r="436" spans="1:35" x14ac:dyDescent="0.35">
      <c r="A436" s="4" t="s">
        <v>99</v>
      </c>
      <c r="B436" s="4" t="s">
        <v>100</v>
      </c>
      <c r="C436" s="10" t="str">
        <f t="shared" ref="C436:C449" si="308">C405</f>
        <v>BNA_nov22!</v>
      </c>
      <c r="D436" s="4" t="str">
        <f t="shared" si="307"/>
        <v>marche_djiboBNA_nov22!</v>
      </c>
      <c r="E436" s="10">
        <f t="shared" ref="E436:E443" si="309">E405</f>
        <v>44866</v>
      </c>
      <c r="G436" s="7" t="str">
        <f t="shared" ref="G436:P451" ca="1" si="310">IFERROR(VLOOKUP($B436,INDIRECT($C436&amp;$A$1),MATCH(G$4,INDIRECT($C436&amp;"$B$7:$BZ$7"),0),FALSE),"")</f>
        <v>-</v>
      </c>
      <c r="H436" s="7" t="str">
        <f t="shared" ca="1" si="310"/>
        <v>-</v>
      </c>
      <c r="I436" s="7" t="str">
        <f t="shared" ca="1" si="310"/>
        <v>-</v>
      </c>
      <c r="J436" s="7" t="str">
        <f t="shared" ca="1" si="310"/>
        <v>-</v>
      </c>
      <c r="K436" s="7" t="str">
        <f t="shared" ca="1" si="310"/>
        <v>-</v>
      </c>
      <c r="L436" s="7" t="str">
        <f t="shared" ca="1" si="310"/>
        <v>-</v>
      </c>
      <c r="M436" s="7" t="str">
        <f t="shared" ca="1" si="310"/>
        <v>-</v>
      </c>
      <c r="N436" s="7" t="str">
        <f t="shared" ca="1" si="310"/>
        <v>-</v>
      </c>
      <c r="O436" s="7" t="str">
        <f t="shared" ca="1" si="310"/>
        <v>-</v>
      </c>
      <c r="P436" s="7" t="str">
        <f t="shared" ca="1" si="310"/>
        <v>-</v>
      </c>
      <c r="Q436" s="7" t="str">
        <f t="shared" ref="Q436:Z451" ca="1" si="311">IFERROR(VLOOKUP($B436,INDIRECT($C436&amp;$A$1),MATCH(Q$4,INDIRECT($C436&amp;"$B$7:$BZ$7"),0),FALSE),"")</f>
        <v>-</v>
      </c>
      <c r="R436" s="7" t="str">
        <f t="shared" ca="1" si="311"/>
        <v>-</v>
      </c>
      <c r="S436" s="7" t="str">
        <f t="shared" ca="1" si="311"/>
        <v>-</v>
      </c>
      <c r="T436" s="7" t="str">
        <f t="shared" ca="1" si="311"/>
        <v>-</v>
      </c>
      <c r="U436" s="7" t="str">
        <f t="shared" ca="1" si="311"/>
        <v>-</v>
      </c>
      <c r="V436" s="7" t="str">
        <f t="shared" ca="1" si="311"/>
        <v>-</v>
      </c>
      <c r="W436" s="7" t="str">
        <f t="shared" ca="1" si="311"/>
        <v>-</v>
      </c>
      <c r="X436" s="7" t="str">
        <f t="shared" ca="1" si="311"/>
        <v>-</v>
      </c>
      <c r="Y436" s="7" t="str">
        <f t="shared" ca="1" si="311"/>
        <v>-</v>
      </c>
      <c r="Z436" s="7" t="str">
        <f t="shared" ca="1" si="311"/>
        <v>-</v>
      </c>
      <c r="AA436" s="7" t="str">
        <f t="shared" ref="AA436:AI451" ca="1" si="312">IFERROR(VLOOKUP($B436,INDIRECT($C436&amp;$A$1),MATCH(AA$4,INDIRECT($C436&amp;"$B$7:$BZ$7"),0),FALSE),"")</f>
        <v>-</v>
      </c>
      <c r="AB436" s="7" t="str">
        <f t="shared" ca="1" si="312"/>
        <v>-</v>
      </c>
      <c r="AC436" s="7" t="str">
        <f t="shared" ca="1" si="312"/>
        <v>-</v>
      </c>
      <c r="AD436" s="7" t="str">
        <f t="shared" ca="1" si="312"/>
        <v>-</v>
      </c>
      <c r="AE436" s="7" t="str">
        <f t="shared" ca="1" si="312"/>
        <v>-</v>
      </c>
      <c r="AF436" s="7" t="str">
        <f t="shared" ca="1" si="312"/>
        <v>-</v>
      </c>
      <c r="AG436" s="7" t="str">
        <f t="shared" ca="1" si="312"/>
        <v>-</v>
      </c>
      <c r="AH436" s="7" t="str">
        <f t="shared" ca="1" si="312"/>
        <v>-</v>
      </c>
      <c r="AI436" s="7" t="str">
        <f t="shared" ca="1" si="312"/>
        <v>-</v>
      </c>
    </row>
    <row r="437" spans="1:35" x14ac:dyDescent="0.35">
      <c r="A437" s="4" t="s">
        <v>99</v>
      </c>
      <c r="B437" s="4" t="s">
        <v>100</v>
      </c>
      <c r="C437" s="10" t="str">
        <f t="shared" si="308"/>
        <v>BNA_dec22!</v>
      </c>
      <c r="D437" s="4" t="str">
        <f t="shared" si="307"/>
        <v>marche_djiboBNA_dec22!</v>
      </c>
      <c r="E437" s="10">
        <f t="shared" si="309"/>
        <v>44896</v>
      </c>
      <c r="G437" s="7" t="str">
        <f t="shared" ca="1" si="310"/>
        <v>-</v>
      </c>
      <c r="H437" s="7" t="str">
        <f t="shared" ca="1" si="310"/>
        <v>-</v>
      </c>
      <c r="I437" s="7" t="str">
        <f t="shared" ca="1" si="310"/>
        <v>-</v>
      </c>
      <c r="J437" s="7" t="str">
        <f t="shared" ca="1" si="310"/>
        <v>-</v>
      </c>
      <c r="K437" s="7" t="str">
        <f t="shared" ca="1" si="310"/>
        <v>-</v>
      </c>
      <c r="L437" s="7" t="str">
        <f t="shared" ca="1" si="310"/>
        <v>-</v>
      </c>
      <c r="M437" s="7" t="str">
        <f t="shared" ca="1" si="310"/>
        <v>-</v>
      </c>
      <c r="N437" s="7" t="str">
        <f t="shared" ca="1" si="310"/>
        <v>-</v>
      </c>
      <c r="O437" s="7" t="str">
        <f t="shared" ca="1" si="310"/>
        <v>-</v>
      </c>
      <c r="P437" s="7" t="str">
        <f t="shared" ca="1" si="310"/>
        <v>-</v>
      </c>
      <c r="Q437" s="7" t="str">
        <f t="shared" ca="1" si="311"/>
        <v>-</v>
      </c>
      <c r="R437" s="7" t="str">
        <f t="shared" ca="1" si="311"/>
        <v>-</v>
      </c>
      <c r="S437" s="7" t="str">
        <f t="shared" ca="1" si="311"/>
        <v>-</v>
      </c>
      <c r="T437" s="7" t="str">
        <f t="shared" ca="1" si="311"/>
        <v>-</v>
      </c>
      <c r="U437" s="7" t="str">
        <f t="shared" ca="1" si="311"/>
        <v>-</v>
      </c>
      <c r="V437" s="7" t="str">
        <f t="shared" ca="1" si="311"/>
        <v>-</v>
      </c>
      <c r="W437" s="7" t="str">
        <f t="shared" ca="1" si="311"/>
        <v>-</v>
      </c>
      <c r="X437" s="7" t="str">
        <f t="shared" ca="1" si="311"/>
        <v>-</v>
      </c>
      <c r="Y437" s="7" t="str">
        <f t="shared" ca="1" si="311"/>
        <v>-</v>
      </c>
      <c r="Z437" s="7" t="str">
        <f t="shared" ca="1" si="311"/>
        <v>-</v>
      </c>
      <c r="AA437" s="7" t="str">
        <f t="shared" ca="1" si="312"/>
        <v>-</v>
      </c>
      <c r="AB437" s="7" t="str">
        <f t="shared" ca="1" si="312"/>
        <v>-</v>
      </c>
      <c r="AC437" s="7" t="str">
        <f t="shared" ca="1" si="312"/>
        <v>-</v>
      </c>
      <c r="AD437" s="7" t="str">
        <f t="shared" ca="1" si="312"/>
        <v>-</v>
      </c>
      <c r="AE437" s="7" t="str">
        <f t="shared" ca="1" si="312"/>
        <v>-</v>
      </c>
      <c r="AF437" s="7" t="str">
        <f t="shared" ca="1" si="312"/>
        <v>-</v>
      </c>
      <c r="AG437" s="7" t="str">
        <f t="shared" ca="1" si="312"/>
        <v>-</v>
      </c>
      <c r="AH437" s="7" t="str">
        <f t="shared" ca="1" si="312"/>
        <v>-</v>
      </c>
      <c r="AI437" s="7" t="str">
        <f t="shared" ca="1" si="312"/>
        <v>-</v>
      </c>
    </row>
    <row r="438" spans="1:35" x14ac:dyDescent="0.35">
      <c r="A438" s="4" t="s">
        <v>99</v>
      </c>
      <c r="B438" s="4" t="s">
        <v>100</v>
      </c>
      <c r="C438" s="10" t="str">
        <f t="shared" si="308"/>
        <v>BNA_jan23!</v>
      </c>
      <c r="D438" s="4" t="str">
        <f t="shared" si="307"/>
        <v>marche_djiboBNA_jan23!</v>
      </c>
      <c r="E438" s="10">
        <f t="shared" si="309"/>
        <v>44927</v>
      </c>
      <c r="G438" s="7" t="str">
        <f t="shared" ca="1" si="310"/>
        <v>-</v>
      </c>
      <c r="H438" s="7" t="str">
        <f t="shared" ca="1" si="310"/>
        <v>-</v>
      </c>
      <c r="I438" s="7" t="str">
        <f t="shared" ca="1" si="310"/>
        <v>-</v>
      </c>
      <c r="J438" s="7" t="str">
        <f t="shared" ca="1" si="310"/>
        <v>-</v>
      </c>
      <c r="K438" s="7" t="str">
        <f t="shared" ca="1" si="310"/>
        <v>-</v>
      </c>
      <c r="L438" s="7" t="str">
        <f t="shared" ca="1" si="310"/>
        <v>-</v>
      </c>
      <c r="M438" s="7" t="str">
        <f t="shared" ca="1" si="310"/>
        <v>-</v>
      </c>
      <c r="N438" s="7" t="str">
        <f t="shared" ca="1" si="310"/>
        <v>-</v>
      </c>
      <c r="O438" s="7" t="str">
        <f t="shared" ca="1" si="310"/>
        <v>-</v>
      </c>
      <c r="P438" s="7" t="str">
        <f t="shared" ca="1" si="310"/>
        <v>-</v>
      </c>
      <c r="Q438" s="7" t="str">
        <f t="shared" ca="1" si="311"/>
        <v>-</v>
      </c>
      <c r="R438" s="7" t="str">
        <f t="shared" ca="1" si="311"/>
        <v>-</v>
      </c>
      <c r="S438" s="7" t="str">
        <f t="shared" ca="1" si="311"/>
        <v>-</v>
      </c>
      <c r="T438" s="7" t="str">
        <f t="shared" ca="1" si="311"/>
        <v>-</v>
      </c>
      <c r="U438" s="7" t="str">
        <f t="shared" ca="1" si="311"/>
        <v>-</v>
      </c>
      <c r="V438" s="7" t="str">
        <f t="shared" ca="1" si="311"/>
        <v>-</v>
      </c>
      <c r="W438" s="7" t="str">
        <f t="shared" ca="1" si="311"/>
        <v>-</v>
      </c>
      <c r="X438" s="7" t="str">
        <f t="shared" ca="1" si="311"/>
        <v>-</v>
      </c>
      <c r="Y438" s="7" t="str">
        <f t="shared" ca="1" si="311"/>
        <v>-</v>
      </c>
      <c r="Z438" s="7" t="str">
        <f t="shared" ca="1" si="311"/>
        <v>-</v>
      </c>
      <c r="AA438" s="7" t="str">
        <f t="shared" ca="1" si="312"/>
        <v>-</v>
      </c>
      <c r="AB438" s="7" t="str">
        <f t="shared" ca="1" si="312"/>
        <v>-</v>
      </c>
      <c r="AC438" s="7" t="str">
        <f t="shared" ca="1" si="312"/>
        <v>-</v>
      </c>
      <c r="AD438" s="7" t="str">
        <f t="shared" ca="1" si="312"/>
        <v>-</v>
      </c>
      <c r="AE438" s="7" t="str">
        <f t="shared" ca="1" si="312"/>
        <v>-</v>
      </c>
      <c r="AF438" s="7" t="str">
        <f t="shared" ca="1" si="312"/>
        <v>-</v>
      </c>
      <c r="AG438" s="7" t="str">
        <f t="shared" ca="1" si="312"/>
        <v>-</v>
      </c>
      <c r="AH438" s="7" t="str">
        <f t="shared" ca="1" si="312"/>
        <v>-</v>
      </c>
      <c r="AI438" s="7" t="str">
        <f t="shared" ca="1" si="312"/>
        <v>-</v>
      </c>
    </row>
    <row r="439" spans="1:35" x14ac:dyDescent="0.35">
      <c r="A439" s="4" t="s">
        <v>99</v>
      </c>
      <c r="B439" s="4" t="s">
        <v>100</v>
      </c>
      <c r="C439" s="10" t="str">
        <f t="shared" si="308"/>
        <v>BNA_fev23!</v>
      </c>
      <c r="D439" s="4" t="str">
        <f t="shared" si="307"/>
        <v>marche_djiboBNA_fev23!</v>
      </c>
      <c r="E439" s="10">
        <f t="shared" si="309"/>
        <v>44958</v>
      </c>
      <c r="G439" s="7" t="str">
        <f t="shared" ca="1" si="310"/>
        <v>-</v>
      </c>
      <c r="H439" s="7" t="str">
        <f t="shared" ca="1" si="310"/>
        <v>-</v>
      </c>
      <c r="I439" s="7" t="str">
        <f t="shared" ca="1" si="310"/>
        <v>-</v>
      </c>
      <c r="J439" s="7" t="str">
        <f t="shared" ca="1" si="310"/>
        <v>-</v>
      </c>
      <c r="K439" s="7" t="str">
        <f t="shared" ca="1" si="310"/>
        <v>-</v>
      </c>
      <c r="L439" s="7" t="str">
        <f t="shared" ca="1" si="310"/>
        <v>-</v>
      </c>
      <c r="M439" s="7" t="str">
        <f t="shared" ca="1" si="310"/>
        <v>-</v>
      </c>
      <c r="N439" s="7" t="str">
        <f t="shared" ca="1" si="310"/>
        <v>-</v>
      </c>
      <c r="O439" s="7" t="str">
        <f t="shared" ca="1" si="310"/>
        <v>-</v>
      </c>
      <c r="P439" s="7" t="str">
        <f t="shared" ca="1" si="310"/>
        <v>-</v>
      </c>
      <c r="Q439" s="7" t="str">
        <f t="shared" ca="1" si="311"/>
        <v>-</v>
      </c>
      <c r="R439" s="7" t="str">
        <f t="shared" ca="1" si="311"/>
        <v>-</v>
      </c>
      <c r="S439" s="7" t="str">
        <f t="shared" ca="1" si="311"/>
        <v>-</v>
      </c>
      <c r="T439" s="7" t="str">
        <f t="shared" ca="1" si="311"/>
        <v>-</v>
      </c>
      <c r="U439" s="7" t="str">
        <f t="shared" ca="1" si="311"/>
        <v>-</v>
      </c>
      <c r="V439" s="7" t="str">
        <f t="shared" ca="1" si="311"/>
        <v>-</v>
      </c>
      <c r="W439" s="7" t="str">
        <f t="shared" ca="1" si="311"/>
        <v>-</v>
      </c>
      <c r="X439" s="7" t="str">
        <f t="shared" ca="1" si="311"/>
        <v>-</v>
      </c>
      <c r="Y439" s="7" t="str">
        <f t="shared" ca="1" si="311"/>
        <v>-</v>
      </c>
      <c r="Z439" s="7" t="str">
        <f t="shared" ca="1" si="311"/>
        <v>-</v>
      </c>
      <c r="AA439" s="7" t="str">
        <f t="shared" ca="1" si="312"/>
        <v>-</v>
      </c>
      <c r="AB439" s="7" t="str">
        <f t="shared" ca="1" si="312"/>
        <v>-</v>
      </c>
      <c r="AC439" s="7" t="str">
        <f t="shared" ca="1" si="312"/>
        <v>-</v>
      </c>
      <c r="AD439" s="7" t="str">
        <f t="shared" ca="1" si="312"/>
        <v>-</v>
      </c>
      <c r="AE439" s="7" t="str">
        <f t="shared" ca="1" si="312"/>
        <v>-</v>
      </c>
      <c r="AF439" s="7" t="str">
        <f t="shared" ca="1" si="312"/>
        <v>-</v>
      </c>
      <c r="AG439" s="7" t="str">
        <f t="shared" ca="1" si="312"/>
        <v>-</v>
      </c>
      <c r="AH439" s="7" t="str">
        <f t="shared" ca="1" si="312"/>
        <v>-</v>
      </c>
      <c r="AI439" s="7" t="str">
        <f t="shared" ca="1" si="312"/>
        <v>-</v>
      </c>
    </row>
    <row r="440" spans="1:35" x14ac:dyDescent="0.35">
      <c r="A440" s="4" t="s">
        <v>99</v>
      </c>
      <c r="B440" s="4" t="s">
        <v>100</v>
      </c>
      <c r="C440" s="10" t="str">
        <f t="shared" si="308"/>
        <v>BNA_mar23!</v>
      </c>
      <c r="D440" s="4" t="str">
        <f t="shared" si="307"/>
        <v>marche_djiboBNA_mar23!</v>
      </c>
      <c r="E440" s="10">
        <f t="shared" si="309"/>
        <v>44986</v>
      </c>
      <c r="G440" s="7" t="str">
        <f t="shared" ca="1" si="310"/>
        <v>-</v>
      </c>
      <c r="H440" s="7" t="str">
        <f t="shared" ca="1" si="310"/>
        <v>-</v>
      </c>
      <c r="I440" s="7" t="str">
        <f t="shared" ca="1" si="310"/>
        <v>-</v>
      </c>
      <c r="J440" s="7" t="str">
        <f t="shared" ca="1" si="310"/>
        <v>-</v>
      </c>
      <c r="K440" s="7" t="str">
        <f t="shared" ca="1" si="310"/>
        <v>-</v>
      </c>
      <c r="L440" s="7" t="str">
        <f t="shared" ca="1" si="310"/>
        <v>-</v>
      </c>
      <c r="M440" s="7" t="str">
        <f t="shared" ca="1" si="310"/>
        <v>-</v>
      </c>
      <c r="N440" s="7" t="str">
        <f t="shared" ca="1" si="310"/>
        <v>-</v>
      </c>
      <c r="O440" s="7" t="str">
        <f t="shared" ca="1" si="310"/>
        <v>-</v>
      </c>
      <c r="P440" s="7" t="str">
        <f t="shared" ca="1" si="310"/>
        <v>-</v>
      </c>
      <c r="Q440" s="7" t="str">
        <f t="shared" ca="1" si="311"/>
        <v>-</v>
      </c>
      <c r="R440" s="7" t="str">
        <f t="shared" ca="1" si="311"/>
        <v>-</v>
      </c>
      <c r="S440" s="7" t="str">
        <f t="shared" ca="1" si="311"/>
        <v>-</v>
      </c>
      <c r="T440" s="7" t="str">
        <f t="shared" ca="1" si="311"/>
        <v>-</v>
      </c>
      <c r="U440" s="7" t="str">
        <f t="shared" ca="1" si="311"/>
        <v>-</v>
      </c>
      <c r="V440" s="7" t="str">
        <f t="shared" ca="1" si="311"/>
        <v>-</v>
      </c>
      <c r="W440" s="7" t="str">
        <f t="shared" ca="1" si="311"/>
        <v>-</v>
      </c>
      <c r="X440" s="7" t="str">
        <f t="shared" ca="1" si="311"/>
        <v>-</v>
      </c>
      <c r="Y440" s="7" t="str">
        <f t="shared" ca="1" si="311"/>
        <v>-</v>
      </c>
      <c r="Z440" s="7" t="str">
        <f t="shared" ca="1" si="311"/>
        <v>-</v>
      </c>
      <c r="AA440" s="7" t="str">
        <f t="shared" ca="1" si="312"/>
        <v>-</v>
      </c>
      <c r="AB440" s="7" t="str">
        <f t="shared" ca="1" si="312"/>
        <v>-</v>
      </c>
      <c r="AC440" s="7" t="str">
        <f t="shared" ca="1" si="312"/>
        <v>-</v>
      </c>
      <c r="AD440" s="7" t="str">
        <f t="shared" ca="1" si="312"/>
        <v>-</v>
      </c>
      <c r="AE440" s="7" t="str">
        <f t="shared" ca="1" si="312"/>
        <v>-</v>
      </c>
      <c r="AF440" s="7" t="str">
        <f t="shared" ca="1" si="312"/>
        <v>-</v>
      </c>
      <c r="AG440" s="7" t="str">
        <f t="shared" ca="1" si="312"/>
        <v>-</v>
      </c>
      <c r="AH440" s="7" t="str">
        <f t="shared" ca="1" si="312"/>
        <v>-</v>
      </c>
      <c r="AI440" s="7" t="str">
        <f t="shared" ca="1" si="312"/>
        <v>-</v>
      </c>
    </row>
    <row r="441" spans="1:35" x14ac:dyDescent="0.35">
      <c r="A441" s="4" t="s">
        <v>99</v>
      </c>
      <c r="B441" s="4" t="s">
        <v>100</v>
      </c>
      <c r="C441" s="10" t="str">
        <f t="shared" si="308"/>
        <v>BNA_avr23!</v>
      </c>
      <c r="D441" s="4" t="str">
        <f t="shared" si="307"/>
        <v>marche_djiboBNA_avr23!</v>
      </c>
      <c r="E441" s="10">
        <f t="shared" si="309"/>
        <v>45017</v>
      </c>
      <c r="G441" s="7" t="str">
        <f t="shared" ca="1" si="310"/>
        <v>-</v>
      </c>
      <c r="H441" s="7" t="str">
        <f t="shared" ca="1" si="310"/>
        <v>-</v>
      </c>
      <c r="I441" s="7" t="str">
        <f t="shared" ca="1" si="310"/>
        <v>-</v>
      </c>
      <c r="J441" s="7" t="str">
        <f t="shared" ca="1" si="310"/>
        <v>-</v>
      </c>
      <c r="K441" s="7" t="str">
        <f t="shared" ca="1" si="310"/>
        <v>-</v>
      </c>
      <c r="L441" s="7" t="str">
        <f t="shared" ca="1" si="310"/>
        <v>-</v>
      </c>
      <c r="M441" s="7" t="str">
        <f t="shared" ca="1" si="310"/>
        <v>-</v>
      </c>
      <c r="N441" s="7" t="str">
        <f t="shared" ca="1" si="310"/>
        <v>-</v>
      </c>
      <c r="O441" s="7" t="str">
        <f t="shared" ca="1" si="310"/>
        <v>-</v>
      </c>
      <c r="P441" s="7" t="str">
        <f t="shared" ca="1" si="310"/>
        <v>-</v>
      </c>
      <c r="Q441" s="7" t="str">
        <f t="shared" ca="1" si="311"/>
        <v>-</v>
      </c>
      <c r="R441" s="7" t="str">
        <f t="shared" ca="1" si="311"/>
        <v>-</v>
      </c>
      <c r="S441" s="7" t="str">
        <f t="shared" ca="1" si="311"/>
        <v>-</v>
      </c>
      <c r="T441" s="7" t="str">
        <f t="shared" ca="1" si="311"/>
        <v>-</v>
      </c>
      <c r="U441" s="7" t="str">
        <f t="shared" ca="1" si="311"/>
        <v>-</v>
      </c>
      <c r="V441" s="7" t="str">
        <f t="shared" ca="1" si="311"/>
        <v>-</v>
      </c>
      <c r="W441" s="7" t="str">
        <f t="shared" ca="1" si="311"/>
        <v>-</v>
      </c>
      <c r="X441" s="7" t="str">
        <f t="shared" ca="1" si="311"/>
        <v>-</v>
      </c>
      <c r="Y441" s="7" t="str">
        <f t="shared" ca="1" si="311"/>
        <v>-</v>
      </c>
      <c r="Z441" s="7" t="str">
        <f t="shared" ca="1" si="311"/>
        <v>-</v>
      </c>
      <c r="AA441" s="7" t="str">
        <f t="shared" ca="1" si="312"/>
        <v>-</v>
      </c>
      <c r="AB441" s="7" t="str">
        <f t="shared" ca="1" si="312"/>
        <v>-</v>
      </c>
      <c r="AC441" s="7" t="str">
        <f t="shared" ca="1" si="312"/>
        <v>-</v>
      </c>
      <c r="AD441" s="7" t="str">
        <f t="shared" ca="1" si="312"/>
        <v>-</v>
      </c>
      <c r="AE441" s="7" t="str">
        <f t="shared" ca="1" si="312"/>
        <v>-</v>
      </c>
      <c r="AF441" s="7" t="str">
        <f t="shared" ca="1" si="312"/>
        <v>-</v>
      </c>
      <c r="AG441" s="7" t="str">
        <f t="shared" ca="1" si="312"/>
        <v>-</v>
      </c>
      <c r="AH441" s="7" t="str">
        <f t="shared" ca="1" si="312"/>
        <v>-</v>
      </c>
      <c r="AI441" s="7" t="str">
        <f t="shared" ca="1" si="312"/>
        <v>-</v>
      </c>
    </row>
    <row r="442" spans="1:35" x14ac:dyDescent="0.35">
      <c r="A442" s="4" t="s">
        <v>99</v>
      </c>
      <c r="B442" s="4" t="s">
        <v>100</v>
      </c>
      <c r="C442" s="10" t="str">
        <f t="shared" si="308"/>
        <v>BNA_mai23!</v>
      </c>
      <c r="D442" s="4" t="str">
        <f t="shared" si="307"/>
        <v>marche_djiboBNA_mai23!</v>
      </c>
      <c r="E442" s="10">
        <f t="shared" si="309"/>
        <v>45047</v>
      </c>
      <c r="G442" s="7" t="str">
        <f t="shared" ca="1" si="310"/>
        <v>-</v>
      </c>
      <c r="H442" s="7" t="str">
        <f t="shared" ca="1" si="310"/>
        <v>-</v>
      </c>
      <c r="I442" s="7" t="str">
        <f t="shared" ca="1" si="310"/>
        <v>-</v>
      </c>
      <c r="J442" s="7" t="str">
        <f t="shared" ca="1" si="310"/>
        <v>-</v>
      </c>
      <c r="K442" s="7" t="str">
        <f t="shared" ca="1" si="310"/>
        <v>-</v>
      </c>
      <c r="L442" s="7" t="str">
        <f t="shared" ca="1" si="310"/>
        <v>-</v>
      </c>
      <c r="M442" s="7" t="str">
        <f t="shared" ca="1" si="310"/>
        <v>-</v>
      </c>
      <c r="N442" s="7" t="str">
        <f t="shared" ca="1" si="310"/>
        <v>-</v>
      </c>
      <c r="O442" s="7" t="str">
        <f t="shared" ca="1" si="310"/>
        <v>-</v>
      </c>
      <c r="P442" s="7" t="str">
        <f t="shared" ca="1" si="310"/>
        <v>-</v>
      </c>
      <c r="Q442" s="7" t="str">
        <f t="shared" ca="1" si="311"/>
        <v>-</v>
      </c>
      <c r="R442" s="7" t="str">
        <f t="shared" ca="1" si="311"/>
        <v>-</v>
      </c>
      <c r="S442" s="7" t="str">
        <f t="shared" ca="1" si="311"/>
        <v>-</v>
      </c>
      <c r="T442" s="7" t="str">
        <f t="shared" ca="1" si="311"/>
        <v>-</v>
      </c>
      <c r="U442" s="7" t="str">
        <f t="shared" ca="1" si="311"/>
        <v>-</v>
      </c>
      <c r="V442" s="7" t="str">
        <f t="shared" ca="1" si="311"/>
        <v>-</v>
      </c>
      <c r="W442" s="7" t="str">
        <f t="shared" ca="1" si="311"/>
        <v>-</v>
      </c>
      <c r="X442" s="7" t="str">
        <f t="shared" ca="1" si="311"/>
        <v>-</v>
      </c>
      <c r="Y442" s="7" t="str">
        <f t="shared" ca="1" si="311"/>
        <v>-</v>
      </c>
      <c r="Z442" s="7" t="str">
        <f t="shared" ca="1" si="311"/>
        <v>-</v>
      </c>
      <c r="AA442" s="7" t="str">
        <f t="shared" ca="1" si="312"/>
        <v>-</v>
      </c>
      <c r="AB442" s="7" t="str">
        <f t="shared" ca="1" si="312"/>
        <v>-</v>
      </c>
      <c r="AC442" s="7" t="str">
        <f t="shared" ca="1" si="312"/>
        <v>-</v>
      </c>
      <c r="AD442" s="7" t="str">
        <f t="shared" ca="1" si="312"/>
        <v>-</v>
      </c>
      <c r="AE442" s="7" t="str">
        <f t="shared" ca="1" si="312"/>
        <v>-</v>
      </c>
      <c r="AF442" s="7" t="str">
        <f t="shared" ca="1" si="312"/>
        <v>-</v>
      </c>
      <c r="AG442" s="7" t="str">
        <f t="shared" ca="1" si="312"/>
        <v>-</v>
      </c>
      <c r="AH442" s="7" t="str">
        <f t="shared" ca="1" si="312"/>
        <v>-</v>
      </c>
      <c r="AI442" s="7" t="str">
        <f t="shared" ca="1" si="312"/>
        <v>-</v>
      </c>
    </row>
    <row r="443" spans="1:35" x14ac:dyDescent="0.35">
      <c r="A443" s="4" t="s">
        <v>99</v>
      </c>
      <c r="B443" s="4" t="s">
        <v>100</v>
      </c>
      <c r="C443" s="10" t="str">
        <f t="shared" si="308"/>
        <v>BNA_juin23!</v>
      </c>
      <c r="D443" s="4" t="str">
        <f t="shared" si="307"/>
        <v>marche_djiboBNA_juin23!</v>
      </c>
      <c r="E443" s="10">
        <f t="shared" si="309"/>
        <v>45078</v>
      </c>
      <c r="G443" s="7" t="str">
        <f t="shared" ca="1" si="310"/>
        <v>-</v>
      </c>
      <c r="H443" s="7" t="str">
        <f t="shared" ca="1" si="310"/>
        <v>-</v>
      </c>
      <c r="I443" s="7" t="str">
        <f t="shared" ca="1" si="310"/>
        <v>-</v>
      </c>
      <c r="J443" s="7" t="str">
        <f t="shared" ca="1" si="310"/>
        <v>-</v>
      </c>
      <c r="K443" s="7" t="str">
        <f t="shared" ca="1" si="310"/>
        <v>-</v>
      </c>
      <c r="L443" s="7" t="str">
        <f t="shared" ca="1" si="310"/>
        <v>-</v>
      </c>
      <c r="M443" s="7" t="str">
        <f t="shared" ca="1" si="310"/>
        <v>-</v>
      </c>
      <c r="N443" s="7" t="str">
        <f t="shared" ca="1" si="310"/>
        <v>-</v>
      </c>
      <c r="O443" s="7" t="str">
        <f t="shared" ca="1" si="310"/>
        <v>-</v>
      </c>
      <c r="P443" s="7" t="str">
        <f t="shared" ca="1" si="310"/>
        <v>-</v>
      </c>
      <c r="Q443" s="7" t="str">
        <f t="shared" ca="1" si="311"/>
        <v>-</v>
      </c>
      <c r="R443" s="7" t="str">
        <f t="shared" ca="1" si="311"/>
        <v>-</v>
      </c>
      <c r="S443" s="7" t="str">
        <f t="shared" ca="1" si="311"/>
        <v>-</v>
      </c>
      <c r="T443" s="7" t="str">
        <f t="shared" ca="1" si="311"/>
        <v>-</v>
      </c>
      <c r="U443" s="7" t="str">
        <f t="shared" ca="1" si="311"/>
        <v>-</v>
      </c>
      <c r="V443" s="7" t="str">
        <f t="shared" ca="1" si="311"/>
        <v>-</v>
      </c>
      <c r="W443" s="7" t="str">
        <f t="shared" ca="1" si="311"/>
        <v>-</v>
      </c>
      <c r="X443" s="7" t="str">
        <f t="shared" ca="1" si="311"/>
        <v>-</v>
      </c>
      <c r="Y443" s="7" t="str">
        <f t="shared" ca="1" si="311"/>
        <v>-</v>
      </c>
      <c r="Z443" s="7" t="str">
        <f t="shared" ca="1" si="311"/>
        <v>-</v>
      </c>
      <c r="AA443" s="7" t="str">
        <f t="shared" ca="1" si="312"/>
        <v>-</v>
      </c>
      <c r="AB443" s="7" t="str">
        <f t="shared" ca="1" si="312"/>
        <v>-</v>
      </c>
      <c r="AC443" s="7" t="str">
        <f t="shared" ca="1" si="312"/>
        <v>-</v>
      </c>
      <c r="AD443" s="7" t="str">
        <f t="shared" ca="1" si="312"/>
        <v>-</v>
      </c>
      <c r="AE443" s="7" t="str">
        <f t="shared" ca="1" si="312"/>
        <v>-</v>
      </c>
      <c r="AF443" s="7" t="str">
        <f t="shared" ca="1" si="312"/>
        <v>-</v>
      </c>
      <c r="AG443" s="7" t="str">
        <f t="shared" ca="1" si="312"/>
        <v>-</v>
      </c>
      <c r="AH443" s="7" t="str">
        <f t="shared" ca="1" si="312"/>
        <v>-</v>
      </c>
      <c r="AI443" s="7" t="str">
        <f t="shared" ca="1" si="312"/>
        <v>-</v>
      </c>
    </row>
    <row r="444" spans="1:35" x14ac:dyDescent="0.35">
      <c r="A444" s="4" t="str">
        <f t="shared" ref="A444:B449" si="313">A443</f>
        <v>sahel</v>
      </c>
      <c r="B444" s="4" t="str">
        <f t="shared" si="313"/>
        <v>marche_djibo</v>
      </c>
      <c r="C444" s="10" t="str">
        <f t="shared" si="308"/>
        <v>BNA_juil23!</v>
      </c>
      <c r="D444" s="4" t="str">
        <f t="shared" si="307"/>
        <v>marche_djiboBNA_juil23!</v>
      </c>
      <c r="E444" s="10">
        <f t="shared" ref="E444:E461" si="314">EDATE(E443,1)</f>
        <v>45108</v>
      </c>
      <c r="G444" s="7">
        <f t="shared" ca="1" si="310"/>
        <v>2000</v>
      </c>
      <c r="H444" s="7">
        <f t="shared" ca="1" si="310"/>
        <v>6000</v>
      </c>
      <c r="I444" s="7" t="str">
        <f t="shared" ca="1" si="310"/>
        <v>MC</v>
      </c>
      <c r="J444" s="7" t="str">
        <f t="shared" ca="1" si="310"/>
        <v>MC</v>
      </c>
      <c r="K444" s="7">
        <f t="shared" ca="1" si="310"/>
        <v>450</v>
      </c>
      <c r="L444" s="7">
        <f t="shared" ca="1" si="310"/>
        <v>11000</v>
      </c>
      <c r="M444" s="7">
        <f t="shared" ca="1" si="310"/>
        <v>9000</v>
      </c>
      <c r="N444" s="7" t="str">
        <f t="shared" ca="1" si="310"/>
        <v>MC</v>
      </c>
      <c r="O444" s="7" t="str">
        <f t="shared" ca="1" si="310"/>
        <v>MC</v>
      </c>
      <c r="P444" s="7" t="str">
        <f t="shared" ca="1" si="310"/>
        <v>MC</v>
      </c>
      <c r="Q444" s="7" t="str">
        <f t="shared" ca="1" si="311"/>
        <v>MC</v>
      </c>
      <c r="R444" s="7" t="str">
        <f t="shared" ca="1" si="311"/>
        <v>MC</v>
      </c>
      <c r="S444" s="7" t="str">
        <f t="shared" ca="1" si="311"/>
        <v>MC</v>
      </c>
      <c r="T444" s="7" t="str">
        <f t="shared" ca="1" si="311"/>
        <v>MC</v>
      </c>
      <c r="U444" s="7">
        <f t="shared" ca="1" si="311"/>
        <v>7000</v>
      </c>
      <c r="V444" s="7">
        <f t="shared" ca="1" si="311"/>
        <v>6500</v>
      </c>
      <c r="W444" s="7" t="str">
        <f t="shared" ca="1" si="311"/>
        <v>MC</v>
      </c>
      <c r="X444" s="7">
        <f t="shared" ca="1" si="311"/>
        <v>400</v>
      </c>
      <c r="Y444" s="7" t="str">
        <f t="shared" ca="1" si="311"/>
        <v>MC</v>
      </c>
      <c r="Z444" s="7" t="str">
        <f t="shared" ca="1" si="311"/>
        <v>MC</v>
      </c>
      <c r="AA444" s="7" t="str">
        <f t="shared" ca="1" si="312"/>
        <v>MC</v>
      </c>
      <c r="AB444" s="7">
        <f t="shared" ca="1" si="312"/>
        <v>6000</v>
      </c>
      <c r="AC444" s="7">
        <f t="shared" ca="1" si="312"/>
        <v>3500</v>
      </c>
      <c r="AD444" s="7">
        <f t="shared" ca="1" si="312"/>
        <v>2750</v>
      </c>
      <c r="AE444" s="7">
        <f t="shared" ca="1" si="312"/>
        <v>2750</v>
      </c>
      <c r="AF444" s="7">
        <f t="shared" ca="1" si="312"/>
        <v>2000</v>
      </c>
      <c r="AG444" s="7" t="str">
        <f t="shared" ca="1" si="312"/>
        <v>MC</v>
      </c>
      <c r="AH444" s="7" t="str">
        <f t="shared" ca="1" si="312"/>
        <v>MC</v>
      </c>
      <c r="AI444" s="7" t="str">
        <f t="shared" ca="1" si="312"/>
        <v>MC</v>
      </c>
    </row>
    <row r="445" spans="1:35" x14ac:dyDescent="0.35">
      <c r="A445" s="4" t="str">
        <f t="shared" si="313"/>
        <v>sahel</v>
      </c>
      <c r="B445" s="4" t="str">
        <f t="shared" si="313"/>
        <v>marche_djibo</v>
      </c>
      <c r="C445" s="10" t="str">
        <f t="shared" si="308"/>
        <v>BNA_aout23!</v>
      </c>
      <c r="D445" s="4" t="str">
        <f t="shared" si="307"/>
        <v>marche_djiboBNA_aout23!</v>
      </c>
      <c r="E445" s="10">
        <f t="shared" si="314"/>
        <v>45139</v>
      </c>
      <c r="G445" s="7">
        <f t="shared" ca="1" si="310"/>
        <v>1750</v>
      </c>
      <c r="H445" s="7" t="str">
        <f t="shared" ca="1" si="310"/>
        <v>MC</v>
      </c>
      <c r="I445" s="7" t="str">
        <f t="shared" ca="1" si="310"/>
        <v>MC</v>
      </c>
      <c r="J445" s="7" t="str">
        <f t="shared" ca="1" si="310"/>
        <v>MC</v>
      </c>
      <c r="K445" s="7">
        <f t="shared" ca="1" si="310"/>
        <v>500</v>
      </c>
      <c r="L445" s="7">
        <f t="shared" ca="1" si="310"/>
        <v>8500</v>
      </c>
      <c r="M445" s="7" t="str">
        <f t="shared" ca="1" si="310"/>
        <v>MC</v>
      </c>
      <c r="N445" s="7">
        <f t="shared" ca="1" si="310"/>
        <v>2000</v>
      </c>
      <c r="O445" s="7" t="str">
        <f t="shared" ca="1" si="310"/>
        <v>MC</v>
      </c>
      <c r="P445" s="7" t="str">
        <f t="shared" ca="1" si="310"/>
        <v>MC</v>
      </c>
      <c r="Q445" s="7" t="str">
        <f t="shared" ca="1" si="311"/>
        <v>MC</v>
      </c>
      <c r="R445" s="7" t="str">
        <f t="shared" ca="1" si="311"/>
        <v>MC</v>
      </c>
      <c r="S445" s="7" t="str">
        <f t="shared" ca="1" si="311"/>
        <v>MC</v>
      </c>
      <c r="T445" s="7" t="str">
        <f t="shared" ca="1" si="311"/>
        <v>MC</v>
      </c>
      <c r="U445" s="7">
        <f t="shared" ca="1" si="311"/>
        <v>6875</v>
      </c>
      <c r="V445" s="7">
        <f t="shared" ca="1" si="311"/>
        <v>5500</v>
      </c>
      <c r="W445" s="7" t="str">
        <f t="shared" ca="1" si="311"/>
        <v>MC</v>
      </c>
      <c r="X445" s="7">
        <f t="shared" ca="1" si="311"/>
        <v>350</v>
      </c>
      <c r="Y445" s="7" t="str">
        <f t="shared" ca="1" si="311"/>
        <v>MC</v>
      </c>
      <c r="Z445" s="7" t="str">
        <f t="shared" ca="1" si="311"/>
        <v>MC</v>
      </c>
      <c r="AA445" s="7" t="str">
        <f t="shared" ca="1" si="312"/>
        <v>MC</v>
      </c>
      <c r="AB445" s="7">
        <f t="shared" ca="1" si="312"/>
        <v>3000</v>
      </c>
      <c r="AC445" s="7">
        <f t="shared" ca="1" si="312"/>
        <v>4000</v>
      </c>
      <c r="AD445" s="7" t="str">
        <f t="shared" ca="1" si="312"/>
        <v>MC</v>
      </c>
      <c r="AE445" s="7" t="str">
        <f t="shared" ca="1" si="312"/>
        <v>MC</v>
      </c>
      <c r="AF445" s="7" t="str">
        <f t="shared" ca="1" si="312"/>
        <v>MC</v>
      </c>
      <c r="AG445" s="7" t="str">
        <f t="shared" ca="1" si="312"/>
        <v>MC</v>
      </c>
      <c r="AH445" s="7" t="str">
        <f t="shared" ca="1" si="312"/>
        <v>MC</v>
      </c>
      <c r="AI445" s="7" t="str">
        <f t="shared" ca="1" si="312"/>
        <v>MC</v>
      </c>
    </row>
    <row r="446" spans="1:35" x14ac:dyDescent="0.35">
      <c r="A446" s="4" t="str">
        <f t="shared" si="313"/>
        <v>sahel</v>
      </c>
      <c r="B446" s="4" t="str">
        <f t="shared" si="313"/>
        <v>marche_djibo</v>
      </c>
      <c r="C446" s="10" t="str">
        <f t="shared" si="308"/>
        <v>BNA_sept23!</v>
      </c>
      <c r="D446" s="4" t="str">
        <f t="shared" si="307"/>
        <v>marche_djiboBNA_sept23!</v>
      </c>
      <c r="E446" s="10">
        <f t="shared" si="314"/>
        <v>45170</v>
      </c>
      <c r="G446" s="7">
        <f t="shared" ca="1" si="310"/>
        <v>2000</v>
      </c>
      <c r="H446" s="7">
        <f t="shared" ca="1" si="310"/>
        <v>5000</v>
      </c>
      <c r="I446" s="7" t="str">
        <f t="shared" ca="1" si="310"/>
        <v>MC</v>
      </c>
      <c r="J446" s="7" t="str">
        <f t="shared" ca="1" si="310"/>
        <v>MC</v>
      </c>
      <c r="K446" s="7" t="str">
        <f t="shared" ca="1" si="310"/>
        <v>MC</v>
      </c>
      <c r="L446" s="7" t="str">
        <f t="shared" ca="1" si="310"/>
        <v>MC</v>
      </c>
      <c r="M446" s="7" t="str">
        <f t="shared" ca="1" si="310"/>
        <v>MC</v>
      </c>
      <c r="N446" s="7">
        <f t="shared" ca="1" si="310"/>
        <v>2000</v>
      </c>
      <c r="O446" s="7">
        <f t="shared" ca="1" si="310"/>
        <v>3500</v>
      </c>
      <c r="P446" s="7" t="str">
        <f t="shared" ca="1" si="310"/>
        <v>MC</v>
      </c>
      <c r="Q446" s="7" t="str">
        <f t="shared" ca="1" si="311"/>
        <v>MC</v>
      </c>
      <c r="R446" s="7" t="str">
        <f t="shared" ca="1" si="311"/>
        <v>MC</v>
      </c>
      <c r="S446" s="7" t="str">
        <f t="shared" ca="1" si="311"/>
        <v>MC</v>
      </c>
      <c r="T446" s="7" t="str">
        <f t="shared" ca="1" si="311"/>
        <v>MC</v>
      </c>
      <c r="U446" s="7">
        <f t="shared" ca="1" si="311"/>
        <v>7250</v>
      </c>
      <c r="V446" s="7">
        <f t="shared" ca="1" si="311"/>
        <v>6000</v>
      </c>
      <c r="W446" s="7" t="str">
        <f t="shared" ca="1" si="311"/>
        <v>MC</v>
      </c>
      <c r="X446" s="7">
        <f t="shared" ca="1" si="311"/>
        <v>300</v>
      </c>
      <c r="Y446" s="7" t="str">
        <f t="shared" ca="1" si="311"/>
        <v>MC</v>
      </c>
      <c r="Z446" s="7" t="str">
        <f t="shared" ca="1" si="311"/>
        <v>MC</v>
      </c>
      <c r="AA446" s="7" t="str">
        <f t="shared" ca="1" si="312"/>
        <v>MC</v>
      </c>
      <c r="AB446" s="7">
        <f t="shared" ca="1" si="312"/>
        <v>4000</v>
      </c>
      <c r="AC446" s="7">
        <f t="shared" ca="1" si="312"/>
        <v>3500</v>
      </c>
      <c r="AD446" s="7">
        <f t="shared" ca="1" si="312"/>
        <v>3000</v>
      </c>
      <c r="AE446" s="7" t="str">
        <f t="shared" ca="1" si="312"/>
        <v>MC</v>
      </c>
      <c r="AF446" s="7" t="str">
        <f t="shared" ca="1" si="312"/>
        <v>MC</v>
      </c>
      <c r="AG446" s="7" t="str">
        <f t="shared" ca="1" si="312"/>
        <v>MC</v>
      </c>
      <c r="AH446" s="7" t="str">
        <f t="shared" ca="1" si="312"/>
        <v>MC</v>
      </c>
      <c r="AI446" s="7" t="str">
        <f t="shared" ca="1" si="312"/>
        <v>MC</v>
      </c>
    </row>
    <row r="447" spans="1:35" x14ac:dyDescent="0.35">
      <c r="A447" s="4" t="str">
        <f t="shared" si="313"/>
        <v>sahel</v>
      </c>
      <c r="B447" s="4" t="str">
        <f t="shared" si="313"/>
        <v>marche_djibo</v>
      </c>
      <c r="C447" s="10" t="str">
        <f t="shared" si="308"/>
        <v>BNA_oct23!</v>
      </c>
      <c r="D447" s="4" t="str">
        <f t="shared" si="307"/>
        <v>marche_djiboBNA_oct23!</v>
      </c>
      <c r="E447" s="10">
        <f t="shared" si="314"/>
        <v>45200</v>
      </c>
      <c r="G447" s="7" t="str">
        <f t="shared" ca="1" si="310"/>
        <v>MC</v>
      </c>
      <c r="H447" s="7" t="str">
        <f t="shared" ca="1" si="310"/>
        <v>MC</v>
      </c>
      <c r="I447" s="7" t="str">
        <f t="shared" ca="1" si="310"/>
        <v>MC</v>
      </c>
      <c r="J447" s="7" t="str">
        <f t="shared" ca="1" si="310"/>
        <v>MC</v>
      </c>
      <c r="K447" s="7" t="str">
        <f t="shared" ca="1" si="310"/>
        <v>MC</v>
      </c>
      <c r="L447" s="7" t="str">
        <f t="shared" ca="1" si="310"/>
        <v>MC</v>
      </c>
      <c r="M447" s="7" t="str">
        <f t="shared" ca="1" si="310"/>
        <v>MC</v>
      </c>
      <c r="N447" s="7" t="str">
        <f t="shared" ca="1" si="310"/>
        <v>MC</v>
      </c>
      <c r="O447" s="7" t="str">
        <f t="shared" ca="1" si="310"/>
        <v>MC</v>
      </c>
      <c r="P447" s="7" t="str">
        <f t="shared" ca="1" si="310"/>
        <v>MC</v>
      </c>
      <c r="Q447" s="7" t="str">
        <f t="shared" ca="1" si="311"/>
        <v>MC</v>
      </c>
      <c r="R447" s="7" t="str">
        <f t="shared" ca="1" si="311"/>
        <v>MC</v>
      </c>
      <c r="S447" s="7" t="str">
        <f t="shared" ca="1" si="311"/>
        <v>MC</v>
      </c>
      <c r="T447" s="7" t="str">
        <f t="shared" ca="1" si="311"/>
        <v>MC</v>
      </c>
      <c r="U447" s="7" t="str">
        <f t="shared" ca="1" si="311"/>
        <v>MC</v>
      </c>
      <c r="V447" s="7" t="str">
        <f t="shared" ca="1" si="311"/>
        <v>MC</v>
      </c>
      <c r="W447" s="7" t="str">
        <f t="shared" ca="1" si="311"/>
        <v>MC</v>
      </c>
      <c r="X447" s="7" t="str">
        <f t="shared" ca="1" si="311"/>
        <v>MC</v>
      </c>
      <c r="Y447" s="7" t="str">
        <f t="shared" ca="1" si="311"/>
        <v>MC</v>
      </c>
      <c r="Z447" s="7" t="str">
        <f t="shared" ca="1" si="311"/>
        <v>MC</v>
      </c>
      <c r="AA447" s="7" t="str">
        <f t="shared" ca="1" si="312"/>
        <v>MC</v>
      </c>
      <c r="AB447" s="7" t="str">
        <f t="shared" ca="1" si="312"/>
        <v>MC</v>
      </c>
      <c r="AC447" s="7" t="str">
        <f t="shared" ca="1" si="312"/>
        <v>MC</v>
      </c>
      <c r="AD447" s="7" t="str">
        <f t="shared" ca="1" si="312"/>
        <v>MC</v>
      </c>
      <c r="AE447" s="7" t="str">
        <f t="shared" ca="1" si="312"/>
        <v>MC</v>
      </c>
      <c r="AF447" s="7" t="str">
        <f t="shared" ca="1" si="312"/>
        <v>MC</v>
      </c>
      <c r="AG447" s="7" t="str">
        <f t="shared" ca="1" si="312"/>
        <v>MC</v>
      </c>
      <c r="AH447" s="7" t="str">
        <f t="shared" ca="1" si="312"/>
        <v>MC</v>
      </c>
      <c r="AI447" s="7" t="str">
        <f t="shared" ca="1" si="312"/>
        <v>MC</v>
      </c>
    </row>
    <row r="448" spans="1:35" x14ac:dyDescent="0.35">
      <c r="A448" s="4" t="str">
        <f t="shared" si="313"/>
        <v>sahel</v>
      </c>
      <c r="B448" s="4" t="str">
        <f t="shared" si="313"/>
        <v>marche_djibo</v>
      </c>
      <c r="C448" s="10" t="str">
        <f t="shared" si="308"/>
        <v>BNA_nov23!</v>
      </c>
      <c r="D448" s="4" t="str">
        <f t="shared" si="307"/>
        <v>marche_djiboBNA_nov23!</v>
      </c>
      <c r="E448" s="10">
        <f t="shared" si="314"/>
        <v>45231</v>
      </c>
      <c r="G448" s="7" t="str">
        <f t="shared" ca="1" si="310"/>
        <v>MC</v>
      </c>
      <c r="H448" s="7" t="str">
        <f t="shared" ca="1" si="310"/>
        <v>MC</v>
      </c>
      <c r="I448" s="7" t="str">
        <f t="shared" ca="1" si="310"/>
        <v>MC</v>
      </c>
      <c r="J448" s="7" t="str">
        <f t="shared" ca="1" si="310"/>
        <v>MC</v>
      </c>
      <c r="K448" s="7" t="str">
        <f t="shared" ca="1" si="310"/>
        <v>MC</v>
      </c>
      <c r="L448" s="7" t="str">
        <f t="shared" ca="1" si="310"/>
        <v>MC</v>
      </c>
      <c r="M448" s="7" t="str">
        <f t="shared" ca="1" si="310"/>
        <v>MC</v>
      </c>
      <c r="N448" s="7" t="str">
        <f t="shared" ca="1" si="310"/>
        <v>MC</v>
      </c>
      <c r="O448" s="7" t="str">
        <f t="shared" ca="1" si="310"/>
        <v>MC</v>
      </c>
      <c r="P448" s="7" t="str">
        <f t="shared" ca="1" si="310"/>
        <v>MC</v>
      </c>
      <c r="Q448" s="7" t="str">
        <f t="shared" ca="1" si="311"/>
        <v>MC</v>
      </c>
      <c r="R448" s="7" t="str">
        <f t="shared" ca="1" si="311"/>
        <v>MC</v>
      </c>
      <c r="S448" s="7" t="str">
        <f t="shared" ca="1" si="311"/>
        <v>MC</v>
      </c>
      <c r="T448" s="7" t="str">
        <f t="shared" ca="1" si="311"/>
        <v>MC</v>
      </c>
      <c r="U448" s="7" t="str">
        <f t="shared" ca="1" si="311"/>
        <v>MC</v>
      </c>
      <c r="V448" s="7" t="str">
        <f t="shared" ca="1" si="311"/>
        <v>MC</v>
      </c>
      <c r="W448" s="7" t="str">
        <f t="shared" ca="1" si="311"/>
        <v>MC</v>
      </c>
      <c r="X448" s="7" t="str">
        <f t="shared" ca="1" si="311"/>
        <v>MC</v>
      </c>
      <c r="Y448" s="7" t="str">
        <f t="shared" ca="1" si="311"/>
        <v>MC</v>
      </c>
      <c r="Z448" s="7" t="str">
        <f t="shared" ca="1" si="311"/>
        <v>MC</v>
      </c>
      <c r="AA448" s="7" t="str">
        <f t="shared" ca="1" si="312"/>
        <v>MC</v>
      </c>
      <c r="AB448" s="7" t="str">
        <f t="shared" ca="1" si="312"/>
        <v>MC</v>
      </c>
      <c r="AC448" s="7" t="str">
        <f t="shared" ca="1" si="312"/>
        <v>MC</v>
      </c>
      <c r="AD448" s="7" t="str">
        <f t="shared" ca="1" si="312"/>
        <v>MC</v>
      </c>
      <c r="AE448" s="7" t="str">
        <f t="shared" ca="1" si="312"/>
        <v>MC</v>
      </c>
      <c r="AF448" s="7" t="str">
        <f t="shared" ca="1" si="312"/>
        <v>MC</v>
      </c>
      <c r="AG448" s="7" t="str">
        <f t="shared" ca="1" si="312"/>
        <v>MC</v>
      </c>
      <c r="AH448" s="7" t="str">
        <f t="shared" ca="1" si="312"/>
        <v>MC</v>
      </c>
      <c r="AI448" s="7" t="str">
        <f t="shared" ca="1" si="312"/>
        <v>MC</v>
      </c>
    </row>
    <row r="449" spans="1:35" x14ac:dyDescent="0.35">
      <c r="A449" s="4" t="str">
        <f t="shared" si="313"/>
        <v>sahel</v>
      </c>
      <c r="B449" s="4" t="str">
        <f t="shared" si="313"/>
        <v>marche_djibo</v>
      </c>
      <c r="C449" s="10" t="str">
        <f t="shared" si="308"/>
        <v>BNA_déc23!</v>
      </c>
      <c r="D449" s="4" t="str">
        <f t="shared" si="307"/>
        <v>marche_djiboBNA_déc23!</v>
      </c>
      <c r="E449" s="10">
        <f t="shared" si="314"/>
        <v>45261</v>
      </c>
      <c r="G449" s="7" t="str">
        <f t="shared" ca="1" si="310"/>
        <v>MC</v>
      </c>
      <c r="H449" s="7" t="str">
        <f t="shared" ca="1" si="310"/>
        <v>MC</v>
      </c>
      <c r="I449" s="7" t="str">
        <f t="shared" ca="1" si="310"/>
        <v>MC</v>
      </c>
      <c r="J449" s="7" t="str">
        <f t="shared" ca="1" si="310"/>
        <v>MC</v>
      </c>
      <c r="K449" s="7" t="str">
        <f t="shared" ca="1" si="310"/>
        <v>MC</v>
      </c>
      <c r="L449" s="7" t="str">
        <f t="shared" ca="1" si="310"/>
        <v>MC</v>
      </c>
      <c r="M449" s="7" t="str">
        <f t="shared" ca="1" si="310"/>
        <v>MC</v>
      </c>
      <c r="N449" s="7" t="str">
        <f t="shared" ca="1" si="310"/>
        <v>MC</v>
      </c>
      <c r="O449" s="7" t="str">
        <f t="shared" ca="1" si="310"/>
        <v>MC</v>
      </c>
      <c r="P449" s="7" t="str">
        <f t="shared" ca="1" si="310"/>
        <v>MC</v>
      </c>
      <c r="Q449" s="7" t="str">
        <f t="shared" ca="1" si="311"/>
        <v>MC</v>
      </c>
      <c r="R449" s="7" t="str">
        <f t="shared" ca="1" si="311"/>
        <v>MC</v>
      </c>
      <c r="S449" s="7" t="str">
        <f t="shared" ca="1" si="311"/>
        <v>MC</v>
      </c>
      <c r="T449" s="7" t="str">
        <f t="shared" ca="1" si="311"/>
        <v>MC</v>
      </c>
      <c r="U449" s="7" t="str">
        <f t="shared" ca="1" si="311"/>
        <v>MC</v>
      </c>
      <c r="V449" s="7" t="str">
        <f t="shared" ca="1" si="311"/>
        <v>MC</v>
      </c>
      <c r="W449" s="7" t="str">
        <f t="shared" ca="1" si="311"/>
        <v>MC</v>
      </c>
      <c r="X449" s="7" t="str">
        <f t="shared" ca="1" si="311"/>
        <v>MC</v>
      </c>
      <c r="Y449" s="7" t="str">
        <f t="shared" ca="1" si="311"/>
        <v>MC</v>
      </c>
      <c r="Z449" s="7" t="str">
        <f t="shared" ca="1" si="311"/>
        <v>MC</v>
      </c>
      <c r="AA449" s="7" t="str">
        <f t="shared" ca="1" si="312"/>
        <v>MC</v>
      </c>
      <c r="AB449" s="7" t="str">
        <f t="shared" ca="1" si="312"/>
        <v>MC</v>
      </c>
      <c r="AC449" s="7" t="str">
        <f t="shared" ca="1" si="312"/>
        <v>MC</v>
      </c>
      <c r="AD449" s="7" t="str">
        <f t="shared" ca="1" si="312"/>
        <v>MC</v>
      </c>
      <c r="AE449" s="7" t="str">
        <f t="shared" ca="1" si="312"/>
        <v>MC</v>
      </c>
      <c r="AF449" s="7" t="str">
        <f t="shared" ca="1" si="312"/>
        <v>MC</v>
      </c>
      <c r="AG449" s="7" t="str">
        <f t="shared" ca="1" si="312"/>
        <v>MC</v>
      </c>
      <c r="AH449" s="7" t="str">
        <f t="shared" ca="1" si="312"/>
        <v>MC</v>
      </c>
      <c r="AI449" s="7" t="str">
        <f t="shared" ca="1" si="312"/>
        <v>MC</v>
      </c>
    </row>
    <row r="450" spans="1:35" x14ac:dyDescent="0.35">
      <c r="A450" s="4" t="str">
        <f t="shared" ref="A450:B450" si="315">A449</f>
        <v>sahel</v>
      </c>
      <c r="B450" s="4" t="str">
        <f t="shared" si="315"/>
        <v>marche_djibo</v>
      </c>
      <c r="C450" s="10" t="str">
        <f t="shared" ref="C450:C461" si="316">C419</f>
        <v>BNA_janv24!</v>
      </c>
      <c r="D450" s="4" t="str">
        <f t="shared" ref="D450:D461" si="317">_xlfn.CONCAT(B450:C450)</f>
        <v>marche_djiboBNA_janv24!</v>
      </c>
      <c r="E450" s="10">
        <f t="shared" si="314"/>
        <v>45292</v>
      </c>
      <c r="G450" s="7">
        <f t="shared" ca="1" si="310"/>
        <v>1250</v>
      </c>
      <c r="H450" s="7" t="str">
        <f t="shared" ca="1" si="310"/>
        <v>MC</v>
      </c>
      <c r="I450" s="7" t="str">
        <f t="shared" ca="1" si="310"/>
        <v>MC</v>
      </c>
      <c r="J450" s="7" t="str">
        <f t="shared" ca="1" si="310"/>
        <v>MC</v>
      </c>
      <c r="K450" s="7" t="str">
        <f t="shared" ca="1" si="310"/>
        <v>MC</v>
      </c>
      <c r="L450" s="7" t="str">
        <f t="shared" ca="1" si="310"/>
        <v>MC</v>
      </c>
      <c r="M450" s="7" t="str">
        <f t="shared" ca="1" si="310"/>
        <v>MC</v>
      </c>
      <c r="N450" s="7" t="str">
        <f t="shared" ca="1" si="310"/>
        <v>MC</v>
      </c>
      <c r="O450" s="7" t="str">
        <f t="shared" ca="1" si="310"/>
        <v>MC</v>
      </c>
      <c r="P450" s="7" t="str">
        <f t="shared" ca="1" si="310"/>
        <v>MC</v>
      </c>
      <c r="Q450" s="7" t="str">
        <f t="shared" ca="1" si="311"/>
        <v>MC</v>
      </c>
      <c r="R450" s="7" t="str">
        <f t="shared" ca="1" si="311"/>
        <v>MC</v>
      </c>
      <c r="S450" s="7" t="str">
        <f t="shared" ca="1" si="311"/>
        <v>MC</v>
      </c>
      <c r="T450" s="7" t="str">
        <f t="shared" ca="1" si="311"/>
        <v>MC</v>
      </c>
      <c r="U450" s="7">
        <f t="shared" ca="1" si="311"/>
        <v>5000</v>
      </c>
      <c r="V450" s="7">
        <f t="shared" ca="1" si="311"/>
        <v>4000</v>
      </c>
      <c r="W450" s="7" t="str">
        <f t="shared" ca="1" si="311"/>
        <v>MC</v>
      </c>
      <c r="X450" s="7" t="str">
        <f t="shared" ca="1" si="311"/>
        <v>MC</v>
      </c>
      <c r="Y450" s="7" t="str">
        <f t="shared" ca="1" si="311"/>
        <v>MC</v>
      </c>
      <c r="Z450" s="7" t="str">
        <f t="shared" ca="1" si="311"/>
        <v>MC</v>
      </c>
      <c r="AA450" s="7" t="str">
        <f t="shared" ca="1" si="312"/>
        <v>MC</v>
      </c>
      <c r="AB450" s="7" t="str">
        <f t="shared" ca="1" si="312"/>
        <v>MC</v>
      </c>
      <c r="AC450" s="7" t="str">
        <f t="shared" ca="1" si="312"/>
        <v>MC</v>
      </c>
      <c r="AD450" s="7" t="str">
        <f t="shared" ca="1" si="312"/>
        <v>MC</v>
      </c>
      <c r="AE450" s="7" t="str">
        <f t="shared" ca="1" si="312"/>
        <v>MC</v>
      </c>
      <c r="AF450" s="7" t="str">
        <f t="shared" ca="1" si="312"/>
        <v>MC</v>
      </c>
      <c r="AG450" s="7">
        <f t="shared" ca="1" si="312"/>
        <v>3000</v>
      </c>
      <c r="AH450" s="7" t="str">
        <f t="shared" ca="1" si="312"/>
        <v>MC</v>
      </c>
      <c r="AI450" s="7" t="str">
        <f t="shared" ca="1" si="312"/>
        <v>MC</v>
      </c>
    </row>
    <row r="451" spans="1:35" x14ac:dyDescent="0.35">
      <c r="A451" s="4" t="str">
        <f t="shared" ref="A451:B451" si="318">A450</f>
        <v>sahel</v>
      </c>
      <c r="B451" s="4" t="str">
        <f t="shared" si="318"/>
        <v>marche_djibo</v>
      </c>
      <c r="C451" s="10" t="str">
        <f t="shared" si="316"/>
        <v>BNA_févr24!</v>
      </c>
      <c r="D451" s="4" t="str">
        <f t="shared" si="317"/>
        <v>marche_djiboBNA_févr24!</v>
      </c>
      <c r="E451" s="10">
        <f t="shared" si="314"/>
        <v>45323</v>
      </c>
      <c r="G451" s="7">
        <f t="shared" ca="1" si="310"/>
        <v>1250</v>
      </c>
      <c r="H451" s="7" t="str">
        <f t="shared" ca="1" si="310"/>
        <v>MC</v>
      </c>
      <c r="I451" s="7" t="str">
        <f t="shared" ca="1" si="310"/>
        <v>MC</v>
      </c>
      <c r="J451" s="7" t="str">
        <f t="shared" ca="1" si="310"/>
        <v>MC</v>
      </c>
      <c r="K451" s="7" t="str">
        <f t="shared" ca="1" si="310"/>
        <v>MC</v>
      </c>
      <c r="L451" s="7" t="str">
        <f t="shared" ca="1" si="310"/>
        <v>MC</v>
      </c>
      <c r="M451" s="7" t="str">
        <f t="shared" ca="1" si="310"/>
        <v>MC</v>
      </c>
      <c r="N451" s="7" t="str">
        <f t="shared" ca="1" si="310"/>
        <v>MC</v>
      </c>
      <c r="O451" s="7" t="str">
        <f t="shared" ca="1" si="310"/>
        <v>MC</v>
      </c>
      <c r="P451" s="7" t="str">
        <f t="shared" ca="1" si="310"/>
        <v>MC</v>
      </c>
      <c r="Q451" s="7" t="str">
        <f t="shared" ca="1" si="311"/>
        <v>MC</v>
      </c>
      <c r="R451" s="7" t="str">
        <f t="shared" ca="1" si="311"/>
        <v>MC</v>
      </c>
      <c r="S451" s="7" t="str">
        <f t="shared" ca="1" si="311"/>
        <v>MC</v>
      </c>
      <c r="T451" s="7" t="str">
        <f t="shared" ca="1" si="311"/>
        <v>MC</v>
      </c>
      <c r="U451" s="7">
        <f t="shared" ca="1" si="311"/>
        <v>5000</v>
      </c>
      <c r="V451" s="7">
        <f t="shared" ca="1" si="311"/>
        <v>4000</v>
      </c>
      <c r="W451" s="7" t="str">
        <f t="shared" ca="1" si="311"/>
        <v>MC</v>
      </c>
      <c r="X451" s="7" t="str">
        <f t="shared" ca="1" si="311"/>
        <v>MC</v>
      </c>
      <c r="Y451" s="7" t="str">
        <f t="shared" ca="1" si="311"/>
        <v>MC</v>
      </c>
      <c r="Z451" s="7" t="str">
        <f t="shared" ca="1" si="311"/>
        <v>MC</v>
      </c>
      <c r="AA451" s="7" t="str">
        <f t="shared" ca="1" si="312"/>
        <v>MC</v>
      </c>
      <c r="AB451" s="7" t="str">
        <f t="shared" ca="1" si="312"/>
        <v>MC</v>
      </c>
      <c r="AC451" s="7" t="str">
        <f t="shared" ca="1" si="312"/>
        <v>MC</v>
      </c>
      <c r="AD451" s="7" t="str">
        <f t="shared" ca="1" si="312"/>
        <v>MC</v>
      </c>
      <c r="AE451" s="7" t="str">
        <f t="shared" ca="1" si="312"/>
        <v>MC</v>
      </c>
      <c r="AF451" s="7" t="str">
        <f t="shared" ca="1" si="312"/>
        <v>MC</v>
      </c>
      <c r="AG451" s="7">
        <f t="shared" ca="1" si="312"/>
        <v>3000</v>
      </c>
      <c r="AH451" s="7" t="str">
        <f t="shared" ca="1" si="312"/>
        <v>MC</v>
      </c>
      <c r="AI451" s="7" t="str">
        <f t="shared" ca="1" si="312"/>
        <v>MC</v>
      </c>
    </row>
    <row r="452" spans="1:35" x14ac:dyDescent="0.35">
      <c r="A452" s="4" t="str">
        <f t="shared" ref="A452:B452" si="319">A451</f>
        <v>sahel</v>
      </c>
      <c r="B452" s="4" t="str">
        <f t="shared" si="319"/>
        <v>marche_djibo</v>
      </c>
      <c r="C452" s="10" t="str">
        <f t="shared" si="316"/>
        <v>BNA_mars24!</v>
      </c>
      <c r="D452" s="4" t="str">
        <f t="shared" si="317"/>
        <v>marche_djiboBNA_mars24!</v>
      </c>
      <c r="E452" s="10">
        <f t="shared" si="314"/>
        <v>45352</v>
      </c>
      <c r="G452" s="7" t="str">
        <f t="shared" ref="G452:V461" ca="1" si="320">IFERROR(VLOOKUP($B452,INDIRECT($C452&amp;$A$1),MATCH(G$4,INDIRECT($C452&amp;"$B$7:$BZ$7"),0),FALSE),"")</f>
        <v>MC</v>
      </c>
      <c r="H452" s="7" t="str">
        <f t="shared" ca="1" si="320"/>
        <v>MC</v>
      </c>
      <c r="I452" s="7" t="str">
        <f t="shared" ca="1" si="320"/>
        <v>MC</v>
      </c>
      <c r="J452" s="7" t="str">
        <f t="shared" ca="1" si="320"/>
        <v>MC</v>
      </c>
      <c r="K452" s="7" t="str">
        <f t="shared" ca="1" si="320"/>
        <v>MC</v>
      </c>
      <c r="L452" s="7" t="str">
        <f t="shared" ca="1" si="320"/>
        <v>MC</v>
      </c>
      <c r="M452" s="7" t="str">
        <f t="shared" ca="1" si="320"/>
        <v>MC</v>
      </c>
      <c r="N452" s="7" t="str">
        <f t="shared" ca="1" si="320"/>
        <v>MC</v>
      </c>
      <c r="O452" s="7" t="str">
        <f t="shared" ca="1" si="320"/>
        <v>MC</v>
      </c>
      <c r="P452" s="7" t="str">
        <f t="shared" ca="1" si="320"/>
        <v>MC</v>
      </c>
      <c r="Q452" s="7" t="str">
        <f t="shared" ca="1" si="320"/>
        <v>MC</v>
      </c>
      <c r="R452" s="7" t="str">
        <f t="shared" ca="1" si="320"/>
        <v>MC</v>
      </c>
      <c r="S452" s="7" t="str">
        <f t="shared" ca="1" si="320"/>
        <v>MC</v>
      </c>
      <c r="T452" s="7" t="str">
        <f t="shared" ca="1" si="320"/>
        <v>MC</v>
      </c>
      <c r="U452" s="7">
        <f t="shared" ca="1" si="320"/>
        <v>5000</v>
      </c>
      <c r="V452" s="7">
        <f t="shared" ca="1" si="320"/>
        <v>4000</v>
      </c>
      <c r="W452" s="7" t="str">
        <f t="shared" ref="W452:AI461" ca="1" si="321">IFERROR(VLOOKUP($B452,INDIRECT($C452&amp;$A$1),MATCH(W$4,INDIRECT($C452&amp;"$B$7:$BZ$7"),0),FALSE),"")</f>
        <v>MC</v>
      </c>
      <c r="X452" s="7">
        <f t="shared" ca="1" si="321"/>
        <v>150</v>
      </c>
      <c r="Y452" s="7" t="str">
        <f t="shared" ca="1" si="321"/>
        <v>MC</v>
      </c>
      <c r="Z452" s="7" t="str">
        <f t="shared" ca="1" si="321"/>
        <v>MC</v>
      </c>
      <c r="AA452" s="7" t="str">
        <f t="shared" ca="1" si="321"/>
        <v>MC</v>
      </c>
      <c r="AB452" s="7" t="str">
        <f t="shared" ca="1" si="321"/>
        <v>MC</v>
      </c>
      <c r="AC452" s="7">
        <f t="shared" ca="1" si="321"/>
        <v>3250</v>
      </c>
      <c r="AD452" s="7" t="str">
        <f t="shared" ca="1" si="321"/>
        <v>MC</v>
      </c>
      <c r="AE452" s="7" t="str">
        <f t="shared" ca="1" si="321"/>
        <v>MC</v>
      </c>
      <c r="AF452" s="7" t="str">
        <f t="shared" ca="1" si="321"/>
        <v>MC</v>
      </c>
      <c r="AG452" s="7">
        <f t="shared" ca="1" si="321"/>
        <v>5000</v>
      </c>
      <c r="AH452" s="7" t="str">
        <f t="shared" ca="1" si="321"/>
        <v>MC</v>
      </c>
      <c r="AI452" s="7" t="str">
        <f t="shared" ca="1" si="321"/>
        <v>MC</v>
      </c>
    </row>
    <row r="453" spans="1:35" x14ac:dyDescent="0.35">
      <c r="A453" s="4" t="str">
        <f t="shared" ref="A453:B453" si="322">A452</f>
        <v>sahel</v>
      </c>
      <c r="B453" s="4" t="str">
        <f t="shared" si="322"/>
        <v>marche_djibo</v>
      </c>
      <c r="C453" s="10" t="str">
        <f t="shared" si="316"/>
        <v>BNA_avr24!</v>
      </c>
      <c r="D453" s="4" t="str">
        <f t="shared" si="317"/>
        <v>marche_djiboBNA_avr24!</v>
      </c>
      <c r="E453" s="10">
        <f t="shared" si="314"/>
        <v>45383</v>
      </c>
      <c r="G453" s="7" t="str">
        <f t="shared" ca="1" si="320"/>
        <v/>
      </c>
      <c r="H453" s="7" t="str">
        <f t="shared" ca="1" si="320"/>
        <v/>
      </c>
      <c r="I453" s="7" t="str">
        <f t="shared" ca="1" si="320"/>
        <v/>
      </c>
      <c r="J453" s="7" t="str">
        <f t="shared" ca="1" si="320"/>
        <v/>
      </c>
      <c r="K453" s="7" t="str">
        <f t="shared" ca="1" si="320"/>
        <v/>
      </c>
      <c r="L453" s="7" t="str">
        <f t="shared" ca="1" si="320"/>
        <v/>
      </c>
      <c r="M453" s="7" t="str">
        <f t="shared" ca="1" si="320"/>
        <v/>
      </c>
      <c r="N453" s="7" t="str">
        <f t="shared" ca="1" si="320"/>
        <v/>
      </c>
      <c r="O453" s="7" t="str">
        <f t="shared" ca="1" si="320"/>
        <v/>
      </c>
      <c r="P453" s="7" t="str">
        <f t="shared" ca="1" si="320"/>
        <v/>
      </c>
      <c r="Q453" s="7" t="str">
        <f t="shared" ca="1" si="320"/>
        <v/>
      </c>
      <c r="R453" s="7" t="str">
        <f t="shared" ca="1" si="320"/>
        <v/>
      </c>
      <c r="S453" s="7" t="str">
        <f t="shared" ca="1" si="320"/>
        <v/>
      </c>
      <c r="T453" s="7" t="str">
        <f t="shared" ca="1" si="320"/>
        <v/>
      </c>
      <c r="U453" s="7" t="str">
        <f t="shared" ca="1" si="320"/>
        <v/>
      </c>
      <c r="V453" s="7" t="str">
        <f t="shared" ca="1" si="320"/>
        <v/>
      </c>
      <c r="W453" s="7" t="str">
        <f t="shared" ca="1" si="321"/>
        <v/>
      </c>
      <c r="X453" s="7" t="str">
        <f t="shared" ca="1" si="321"/>
        <v/>
      </c>
      <c r="Y453" s="7" t="str">
        <f t="shared" ca="1" si="321"/>
        <v/>
      </c>
      <c r="Z453" s="7" t="str">
        <f t="shared" ca="1" si="321"/>
        <v/>
      </c>
      <c r="AA453" s="7" t="str">
        <f t="shared" ca="1" si="321"/>
        <v/>
      </c>
      <c r="AB453" s="7" t="str">
        <f t="shared" ca="1" si="321"/>
        <v/>
      </c>
      <c r="AC453" s="7" t="str">
        <f t="shared" ca="1" si="321"/>
        <v/>
      </c>
      <c r="AD453" s="7" t="str">
        <f t="shared" ca="1" si="321"/>
        <v/>
      </c>
      <c r="AE453" s="7" t="str">
        <f t="shared" ca="1" si="321"/>
        <v/>
      </c>
      <c r="AF453" s="7" t="str">
        <f t="shared" ca="1" si="321"/>
        <v/>
      </c>
      <c r="AG453" s="7" t="str">
        <f t="shared" ca="1" si="321"/>
        <v/>
      </c>
      <c r="AH453" s="7" t="str">
        <f t="shared" ca="1" si="321"/>
        <v/>
      </c>
      <c r="AI453" s="7" t="str">
        <f t="shared" ca="1" si="321"/>
        <v/>
      </c>
    </row>
    <row r="454" spans="1:35" x14ac:dyDescent="0.35">
      <c r="A454" s="4" t="str">
        <f t="shared" ref="A454:B454" si="323">A453</f>
        <v>sahel</v>
      </c>
      <c r="B454" s="4" t="str">
        <f t="shared" si="323"/>
        <v>marche_djibo</v>
      </c>
      <c r="C454" s="10" t="str">
        <f t="shared" si="316"/>
        <v>BNA_mai24!</v>
      </c>
      <c r="D454" s="4" t="str">
        <f t="shared" si="317"/>
        <v>marche_djiboBNA_mai24!</v>
      </c>
      <c r="E454" s="10">
        <f t="shared" si="314"/>
        <v>45413</v>
      </c>
      <c r="G454" s="7" t="str">
        <f t="shared" ca="1" si="320"/>
        <v/>
      </c>
      <c r="H454" s="7" t="str">
        <f t="shared" ca="1" si="320"/>
        <v/>
      </c>
      <c r="I454" s="7" t="str">
        <f t="shared" ca="1" si="320"/>
        <v/>
      </c>
      <c r="J454" s="7" t="str">
        <f t="shared" ca="1" si="320"/>
        <v/>
      </c>
      <c r="K454" s="7" t="str">
        <f t="shared" ca="1" si="320"/>
        <v/>
      </c>
      <c r="L454" s="7" t="str">
        <f t="shared" ca="1" si="320"/>
        <v/>
      </c>
      <c r="M454" s="7" t="str">
        <f t="shared" ca="1" si="320"/>
        <v/>
      </c>
      <c r="N454" s="7" t="str">
        <f t="shared" ca="1" si="320"/>
        <v/>
      </c>
      <c r="O454" s="7" t="str">
        <f t="shared" ca="1" si="320"/>
        <v/>
      </c>
      <c r="P454" s="7" t="str">
        <f t="shared" ca="1" si="320"/>
        <v/>
      </c>
      <c r="Q454" s="7" t="str">
        <f t="shared" ca="1" si="320"/>
        <v/>
      </c>
      <c r="R454" s="7" t="str">
        <f t="shared" ca="1" si="320"/>
        <v/>
      </c>
      <c r="S454" s="7" t="str">
        <f t="shared" ca="1" si="320"/>
        <v/>
      </c>
      <c r="T454" s="7" t="str">
        <f t="shared" ca="1" si="320"/>
        <v/>
      </c>
      <c r="U454" s="7" t="str">
        <f t="shared" ca="1" si="320"/>
        <v/>
      </c>
      <c r="V454" s="7" t="str">
        <f t="shared" ca="1" si="320"/>
        <v/>
      </c>
      <c r="W454" s="7" t="str">
        <f t="shared" ca="1" si="321"/>
        <v/>
      </c>
      <c r="X454" s="7" t="str">
        <f t="shared" ca="1" si="321"/>
        <v/>
      </c>
      <c r="Y454" s="7" t="str">
        <f t="shared" ca="1" si="321"/>
        <v/>
      </c>
      <c r="Z454" s="7" t="str">
        <f t="shared" ca="1" si="321"/>
        <v/>
      </c>
      <c r="AA454" s="7" t="str">
        <f t="shared" ca="1" si="321"/>
        <v/>
      </c>
      <c r="AB454" s="7" t="str">
        <f t="shared" ca="1" si="321"/>
        <v/>
      </c>
      <c r="AC454" s="7" t="str">
        <f t="shared" ca="1" si="321"/>
        <v/>
      </c>
      <c r="AD454" s="7" t="str">
        <f t="shared" ca="1" si="321"/>
        <v/>
      </c>
      <c r="AE454" s="7" t="str">
        <f t="shared" ca="1" si="321"/>
        <v/>
      </c>
      <c r="AF454" s="7" t="str">
        <f t="shared" ca="1" si="321"/>
        <v/>
      </c>
      <c r="AG454" s="7" t="str">
        <f t="shared" ca="1" si="321"/>
        <v/>
      </c>
      <c r="AH454" s="7" t="str">
        <f t="shared" ca="1" si="321"/>
        <v/>
      </c>
      <c r="AI454" s="7" t="str">
        <f t="shared" ca="1" si="321"/>
        <v/>
      </c>
    </row>
    <row r="455" spans="1:35" x14ac:dyDescent="0.35">
      <c r="A455" s="4" t="str">
        <f t="shared" ref="A455:B455" si="324">A454</f>
        <v>sahel</v>
      </c>
      <c r="B455" s="4" t="str">
        <f t="shared" si="324"/>
        <v>marche_djibo</v>
      </c>
      <c r="C455" s="10" t="str">
        <f t="shared" si="316"/>
        <v>BNA_juin24!</v>
      </c>
      <c r="D455" s="4" t="str">
        <f t="shared" si="317"/>
        <v>marche_djiboBNA_juin24!</v>
      </c>
      <c r="E455" s="10">
        <f t="shared" si="314"/>
        <v>45444</v>
      </c>
      <c r="G455" s="7" t="str">
        <f t="shared" ca="1" si="320"/>
        <v/>
      </c>
      <c r="H455" s="7" t="str">
        <f t="shared" ca="1" si="320"/>
        <v/>
      </c>
      <c r="I455" s="7" t="str">
        <f t="shared" ca="1" si="320"/>
        <v/>
      </c>
      <c r="J455" s="7" t="str">
        <f t="shared" ca="1" si="320"/>
        <v/>
      </c>
      <c r="K455" s="7" t="str">
        <f t="shared" ca="1" si="320"/>
        <v/>
      </c>
      <c r="L455" s="7" t="str">
        <f t="shared" ca="1" si="320"/>
        <v/>
      </c>
      <c r="M455" s="7" t="str">
        <f t="shared" ca="1" si="320"/>
        <v/>
      </c>
      <c r="N455" s="7" t="str">
        <f t="shared" ca="1" si="320"/>
        <v/>
      </c>
      <c r="O455" s="7" t="str">
        <f t="shared" ca="1" si="320"/>
        <v/>
      </c>
      <c r="P455" s="7" t="str">
        <f t="shared" ca="1" si="320"/>
        <v/>
      </c>
      <c r="Q455" s="7" t="str">
        <f t="shared" ca="1" si="320"/>
        <v/>
      </c>
      <c r="R455" s="7" t="str">
        <f t="shared" ca="1" si="320"/>
        <v/>
      </c>
      <c r="S455" s="7" t="str">
        <f t="shared" ca="1" si="320"/>
        <v/>
      </c>
      <c r="T455" s="7" t="str">
        <f t="shared" ca="1" si="320"/>
        <v/>
      </c>
      <c r="U455" s="7" t="str">
        <f t="shared" ca="1" si="320"/>
        <v/>
      </c>
      <c r="V455" s="7" t="str">
        <f t="shared" ca="1" si="320"/>
        <v/>
      </c>
      <c r="W455" s="7" t="str">
        <f t="shared" ca="1" si="321"/>
        <v/>
      </c>
      <c r="X455" s="7" t="str">
        <f t="shared" ca="1" si="321"/>
        <v/>
      </c>
      <c r="Y455" s="7" t="str">
        <f t="shared" ca="1" si="321"/>
        <v/>
      </c>
      <c r="Z455" s="7" t="str">
        <f t="shared" ca="1" si="321"/>
        <v/>
      </c>
      <c r="AA455" s="7" t="str">
        <f t="shared" ca="1" si="321"/>
        <v/>
      </c>
      <c r="AB455" s="7" t="str">
        <f t="shared" ca="1" si="321"/>
        <v/>
      </c>
      <c r="AC455" s="7" t="str">
        <f t="shared" ca="1" si="321"/>
        <v/>
      </c>
      <c r="AD455" s="7" t="str">
        <f t="shared" ca="1" si="321"/>
        <v/>
      </c>
      <c r="AE455" s="7" t="str">
        <f t="shared" ca="1" si="321"/>
        <v/>
      </c>
      <c r="AF455" s="7" t="str">
        <f t="shared" ca="1" si="321"/>
        <v/>
      </c>
      <c r="AG455" s="7" t="str">
        <f t="shared" ca="1" si="321"/>
        <v/>
      </c>
      <c r="AH455" s="7" t="str">
        <f t="shared" ca="1" si="321"/>
        <v/>
      </c>
      <c r="AI455" s="7" t="str">
        <f t="shared" ca="1" si="321"/>
        <v/>
      </c>
    </row>
    <row r="456" spans="1:35" x14ac:dyDescent="0.35">
      <c r="A456" s="4" t="str">
        <f t="shared" ref="A456:B456" si="325">A455</f>
        <v>sahel</v>
      </c>
      <c r="B456" s="4" t="str">
        <f t="shared" si="325"/>
        <v>marche_djibo</v>
      </c>
      <c r="C456" s="10" t="str">
        <f t="shared" si="316"/>
        <v>BNA_juil24!</v>
      </c>
      <c r="D456" s="4" t="str">
        <f t="shared" si="317"/>
        <v>marche_djiboBNA_juil24!</v>
      </c>
      <c r="E456" s="10">
        <f t="shared" si="314"/>
        <v>45474</v>
      </c>
      <c r="G456" s="7" t="str">
        <f t="shared" ca="1" si="320"/>
        <v/>
      </c>
      <c r="H456" s="7" t="str">
        <f t="shared" ca="1" si="320"/>
        <v/>
      </c>
      <c r="I456" s="7" t="str">
        <f t="shared" ca="1" si="320"/>
        <v/>
      </c>
      <c r="J456" s="7" t="str">
        <f t="shared" ca="1" si="320"/>
        <v/>
      </c>
      <c r="K456" s="7" t="str">
        <f t="shared" ca="1" si="320"/>
        <v/>
      </c>
      <c r="L456" s="7" t="str">
        <f t="shared" ca="1" si="320"/>
        <v/>
      </c>
      <c r="M456" s="7" t="str">
        <f t="shared" ca="1" si="320"/>
        <v/>
      </c>
      <c r="N456" s="7" t="str">
        <f t="shared" ca="1" si="320"/>
        <v/>
      </c>
      <c r="O456" s="7" t="str">
        <f t="shared" ca="1" si="320"/>
        <v/>
      </c>
      <c r="P456" s="7" t="str">
        <f t="shared" ca="1" si="320"/>
        <v/>
      </c>
      <c r="Q456" s="7" t="str">
        <f t="shared" ca="1" si="320"/>
        <v/>
      </c>
      <c r="R456" s="7" t="str">
        <f t="shared" ca="1" si="320"/>
        <v/>
      </c>
      <c r="S456" s="7" t="str">
        <f t="shared" ca="1" si="320"/>
        <v/>
      </c>
      <c r="T456" s="7" t="str">
        <f t="shared" ca="1" si="320"/>
        <v/>
      </c>
      <c r="U456" s="7" t="str">
        <f t="shared" ca="1" si="320"/>
        <v/>
      </c>
      <c r="V456" s="7" t="str">
        <f t="shared" ca="1" si="320"/>
        <v/>
      </c>
      <c r="W456" s="7" t="str">
        <f t="shared" ca="1" si="321"/>
        <v/>
      </c>
      <c r="X456" s="7" t="str">
        <f t="shared" ca="1" si="321"/>
        <v/>
      </c>
      <c r="Y456" s="7" t="str">
        <f t="shared" ca="1" si="321"/>
        <v/>
      </c>
      <c r="Z456" s="7" t="str">
        <f t="shared" ca="1" si="321"/>
        <v/>
      </c>
      <c r="AA456" s="7" t="str">
        <f t="shared" ca="1" si="321"/>
        <v/>
      </c>
      <c r="AB456" s="7" t="str">
        <f t="shared" ca="1" si="321"/>
        <v/>
      </c>
      <c r="AC456" s="7" t="str">
        <f t="shared" ca="1" si="321"/>
        <v/>
      </c>
      <c r="AD456" s="7" t="str">
        <f t="shared" ca="1" si="321"/>
        <v/>
      </c>
      <c r="AE456" s="7" t="str">
        <f t="shared" ca="1" si="321"/>
        <v/>
      </c>
      <c r="AF456" s="7" t="str">
        <f t="shared" ca="1" si="321"/>
        <v/>
      </c>
      <c r="AG456" s="7" t="str">
        <f t="shared" ca="1" si="321"/>
        <v/>
      </c>
      <c r="AH456" s="7" t="str">
        <f t="shared" ca="1" si="321"/>
        <v/>
      </c>
      <c r="AI456" s="7" t="str">
        <f t="shared" ca="1" si="321"/>
        <v/>
      </c>
    </row>
    <row r="457" spans="1:35" x14ac:dyDescent="0.35">
      <c r="A457" s="4" t="str">
        <f t="shared" ref="A457:B457" si="326">A456</f>
        <v>sahel</v>
      </c>
      <c r="B457" s="4" t="str">
        <f t="shared" si="326"/>
        <v>marche_djibo</v>
      </c>
      <c r="C457" s="10" t="str">
        <f t="shared" si="316"/>
        <v>BNA_aout24!</v>
      </c>
      <c r="D457" s="4" t="str">
        <f t="shared" si="317"/>
        <v>marche_djiboBNA_aout24!</v>
      </c>
      <c r="E457" s="10">
        <f t="shared" si="314"/>
        <v>45505</v>
      </c>
      <c r="G457" s="7" t="str">
        <f t="shared" ca="1" si="320"/>
        <v/>
      </c>
      <c r="H457" s="7" t="str">
        <f t="shared" ca="1" si="320"/>
        <v/>
      </c>
      <c r="I457" s="7" t="str">
        <f t="shared" ca="1" si="320"/>
        <v/>
      </c>
      <c r="J457" s="7" t="str">
        <f t="shared" ca="1" si="320"/>
        <v/>
      </c>
      <c r="K457" s="7" t="str">
        <f t="shared" ca="1" si="320"/>
        <v/>
      </c>
      <c r="L457" s="7" t="str">
        <f t="shared" ca="1" si="320"/>
        <v/>
      </c>
      <c r="M457" s="7" t="str">
        <f t="shared" ca="1" si="320"/>
        <v/>
      </c>
      <c r="N457" s="7" t="str">
        <f t="shared" ca="1" si="320"/>
        <v/>
      </c>
      <c r="O457" s="7" t="str">
        <f t="shared" ca="1" si="320"/>
        <v/>
      </c>
      <c r="P457" s="7" t="str">
        <f t="shared" ca="1" si="320"/>
        <v/>
      </c>
      <c r="Q457" s="7" t="str">
        <f t="shared" ca="1" si="320"/>
        <v/>
      </c>
      <c r="R457" s="7" t="str">
        <f t="shared" ca="1" si="320"/>
        <v/>
      </c>
      <c r="S457" s="7" t="str">
        <f t="shared" ca="1" si="320"/>
        <v/>
      </c>
      <c r="T457" s="7" t="str">
        <f t="shared" ca="1" si="320"/>
        <v/>
      </c>
      <c r="U457" s="7" t="str">
        <f t="shared" ca="1" si="320"/>
        <v/>
      </c>
      <c r="V457" s="7" t="str">
        <f t="shared" ca="1" si="320"/>
        <v/>
      </c>
      <c r="W457" s="7" t="str">
        <f t="shared" ca="1" si="321"/>
        <v/>
      </c>
      <c r="X457" s="7" t="str">
        <f t="shared" ca="1" si="321"/>
        <v/>
      </c>
      <c r="Y457" s="7" t="str">
        <f t="shared" ca="1" si="321"/>
        <v/>
      </c>
      <c r="Z457" s="7" t="str">
        <f t="shared" ca="1" si="321"/>
        <v/>
      </c>
      <c r="AA457" s="7" t="str">
        <f t="shared" ca="1" si="321"/>
        <v/>
      </c>
      <c r="AB457" s="7" t="str">
        <f t="shared" ca="1" si="321"/>
        <v/>
      </c>
      <c r="AC457" s="7" t="str">
        <f t="shared" ca="1" si="321"/>
        <v/>
      </c>
      <c r="AD457" s="7" t="str">
        <f t="shared" ca="1" si="321"/>
        <v/>
      </c>
      <c r="AE457" s="7" t="str">
        <f t="shared" ca="1" si="321"/>
        <v/>
      </c>
      <c r="AF457" s="7" t="str">
        <f t="shared" ca="1" si="321"/>
        <v/>
      </c>
      <c r="AG457" s="7" t="str">
        <f t="shared" ca="1" si="321"/>
        <v/>
      </c>
      <c r="AH457" s="7" t="str">
        <f t="shared" ca="1" si="321"/>
        <v/>
      </c>
      <c r="AI457" s="7" t="str">
        <f t="shared" ca="1" si="321"/>
        <v/>
      </c>
    </row>
    <row r="458" spans="1:35" x14ac:dyDescent="0.35">
      <c r="A458" s="4" t="str">
        <f t="shared" ref="A458:B458" si="327">A457</f>
        <v>sahel</v>
      </c>
      <c r="B458" s="4" t="str">
        <f t="shared" si="327"/>
        <v>marche_djibo</v>
      </c>
      <c r="C458" s="10" t="str">
        <f t="shared" si="316"/>
        <v>BNA_sept24!</v>
      </c>
      <c r="D458" s="4" t="str">
        <f t="shared" si="317"/>
        <v>marche_djiboBNA_sept24!</v>
      </c>
      <c r="E458" s="10">
        <f t="shared" si="314"/>
        <v>45536</v>
      </c>
      <c r="G458" s="7" t="str">
        <f t="shared" ca="1" si="320"/>
        <v/>
      </c>
      <c r="H458" s="7" t="str">
        <f t="shared" ca="1" si="320"/>
        <v/>
      </c>
      <c r="I458" s="7" t="str">
        <f t="shared" ca="1" si="320"/>
        <v/>
      </c>
      <c r="J458" s="7" t="str">
        <f t="shared" ca="1" si="320"/>
        <v/>
      </c>
      <c r="K458" s="7" t="str">
        <f t="shared" ca="1" si="320"/>
        <v/>
      </c>
      <c r="L458" s="7" t="str">
        <f t="shared" ca="1" si="320"/>
        <v/>
      </c>
      <c r="M458" s="7" t="str">
        <f t="shared" ca="1" si="320"/>
        <v/>
      </c>
      <c r="N458" s="7" t="str">
        <f t="shared" ca="1" si="320"/>
        <v/>
      </c>
      <c r="O458" s="7" t="str">
        <f t="shared" ca="1" si="320"/>
        <v/>
      </c>
      <c r="P458" s="7" t="str">
        <f t="shared" ca="1" si="320"/>
        <v/>
      </c>
      <c r="Q458" s="7" t="str">
        <f t="shared" ca="1" si="320"/>
        <v/>
      </c>
      <c r="R458" s="7" t="str">
        <f t="shared" ca="1" si="320"/>
        <v/>
      </c>
      <c r="S458" s="7" t="str">
        <f t="shared" ca="1" si="320"/>
        <v/>
      </c>
      <c r="T458" s="7" t="str">
        <f t="shared" ca="1" si="320"/>
        <v/>
      </c>
      <c r="U458" s="7" t="str">
        <f t="shared" ca="1" si="320"/>
        <v/>
      </c>
      <c r="V458" s="7" t="str">
        <f t="shared" ca="1" si="320"/>
        <v/>
      </c>
      <c r="W458" s="7" t="str">
        <f t="shared" ca="1" si="321"/>
        <v/>
      </c>
      <c r="X458" s="7" t="str">
        <f t="shared" ca="1" si="321"/>
        <v/>
      </c>
      <c r="Y458" s="7" t="str">
        <f t="shared" ca="1" si="321"/>
        <v/>
      </c>
      <c r="Z458" s="7" t="str">
        <f t="shared" ca="1" si="321"/>
        <v/>
      </c>
      <c r="AA458" s="7" t="str">
        <f t="shared" ca="1" si="321"/>
        <v/>
      </c>
      <c r="AB458" s="7" t="str">
        <f t="shared" ca="1" si="321"/>
        <v/>
      </c>
      <c r="AC458" s="7" t="str">
        <f t="shared" ca="1" si="321"/>
        <v/>
      </c>
      <c r="AD458" s="7" t="str">
        <f t="shared" ca="1" si="321"/>
        <v/>
      </c>
      <c r="AE458" s="7" t="str">
        <f t="shared" ca="1" si="321"/>
        <v/>
      </c>
      <c r="AF458" s="7" t="str">
        <f t="shared" ca="1" si="321"/>
        <v/>
      </c>
      <c r="AG458" s="7" t="str">
        <f t="shared" ca="1" si="321"/>
        <v/>
      </c>
      <c r="AH458" s="7" t="str">
        <f t="shared" ca="1" si="321"/>
        <v/>
      </c>
      <c r="AI458" s="7" t="str">
        <f t="shared" ca="1" si="321"/>
        <v/>
      </c>
    </row>
    <row r="459" spans="1:35" x14ac:dyDescent="0.35">
      <c r="A459" s="4" t="str">
        <f t="shared" ref="A459:B459" si="328">A458</f>
        <v>sahel</v>
      </c>
      <c r="B459" s="4" t="str">
        <f t="shared" si="328"/>
        <v>marche_djibo</v>
      </c>
      <c r="C459" s="10" t="str">
        <f t="shared" si="316"/>
        <v>BNA_oct24!</v>
      </c>
      <c r="D459" s="4" t="str">
        <f t="shared" si="317"/>
        <v>marche_djiboBNA_oct24!</v>
      </c>
      <c r="E459" s="10">
        <f t="shared" si="314"/>
        <v>45566</v>
      </c>
      <c r="G459" s="7" t="str">
        <f t="shared" ca="1" si="320"/>
        <v/>
      </c>
      <c r="H459" s="7" t="str">
        <f t="shared" ca="1" si="320"/>
        <v/>
      </c>
      <c r="I459" s="7" t="str">
        <f t="shared" ca="1" si="320"/>
        <v/>
      </c>
      <c r="J459" s="7" t="str">
        <f t="shared" ca="1" si="320"/>
        <v/>
      </c>
      <c r="K459" s="7" t="str">
        <f t="shared" ca="1" si="320"/>
        <v/>
      </c>
      <c r="L459" s="7" t="str">
        <f t="shared" ca="1" si="320"/>
        <v/>
      </c>
      <c r="M459" s="7" t="str">
        <f t="shared" ca="1" si="320"/>
        <v/>
      </c>
      <c r="N459" s="7" t="str">
        <f t="shared" ca="1" si="320"/>
        <v/>
      </c>
      <c r="O459" s="7" t="str">
        <f t="shared" ca="1" si="320"/>
        <v/>
      </c>
      <c r="P459" s="7" t="str">
        <f t="shared" ca="1" si="320"/>
        <v/>
      </c>
      <c r="Q459" s="7" t="str">
        <f t="shared" ca="1" si="320"/>
        <v/>
      </c>
      <c r="R459" s="7" t="str">
        <f t="shared" ca="1" si="320"/>
        <v/>
      </c>
      <c r="S459" s="7" t="str">
        <f t="shared" ca="1" si="320"/>
        <v/>
      </c>
      <c r="T459" s="7" t="str">
        <f t="shared" ca="1" si="320"/>
        <v/>
      </c>
      <c r="U459" s="7" t="str">
        <f t="shared" ca="1" si="320"/>
        <v/>
      </c>
      <c r="V459" s="7" t="str">
        <f t="shared" ca="1" si="320"/>
        <v/>
      </c>
      <c r="W459" s="7" t="str">
        <f t="shared" ca="1" si="321"/>
        <v/>
      </c>
      <c r="X459" s="7" t="str">
        <f t="shared" ca="1" si="321"/>
        <v/>
      </c>
      <c r="Y459" s="7" t="str">
        <f t="shared" ca="1" si="321"/>
        <v/>
      </c>
      <c r="Z459" s="7" t="str">
        <f t="shared" ca="1" si="321"/>
        <v/>
      </c>
      <c r="AA459" s="7" t="str">
        <f t="shared" ca="1" si="321"/>
        <v/>
      </c>
      <c r="AB459" s="7" t="str">
        <f t="shared" ca="1" si="321"/>
        <v/>
      </c>
      <c r="AC459" s="7" t="str">
        <f t="shared" ca="1" si="321"/>
        <v/>
      </c>
      <c r="AD459" s="7" t="str">
        <f t="shared" ca="1" si="321"/>
        <v/>
      </c>
      <c r="AE459" s="7" t="str">
        <f t="shared" ca="1" si="321"/>
        <v/>
      </c>
      <c r="AF459" s="7" t="str">
        <f t="shared" ca="1" si="321"/>
        <v/>
      </c>
      <c r="AG459" s="7" t="str">
        <f t="shared" ca="1" si="321"/>
        <v/>
      </c>
      <c r="AH459" s="7" t="str">
        <f t="shared" ca="1" si="321"/>
        <v/>
      </c>
      <c r="AI459" s="7" t="str">
        <f t="shared" ca="1" si="321"/>
        <v/>
      </c>
    </row>
    <row r="460" spans="1:35" x14ac:dyDescent="0.35">
      <c r="A460" s="4" t="str">
        <f t="shared" ref="A460:B460" si="329">A459</f>
        <v>sahel</v>
      </c>
      <c r="B460" s="4" t="str">
        <f t="shared" si="329"/>
        <v>marche_djibo</v>
      </c>
      <c r="C460" s="10" t="str">
        <f t="shared" si="316"/>
        <v>BNA_nov24!</v>
      </c>
      <c r="D460" s="4" t="str">
        <f t="shared" si="317"/>
        <v>marche_djiboBNA_nov24!</v>
      </c>
      <c r="E460" s="10">
        <f t="shared" si="314"/>
        <v>45597</v>
      </c>
      <c r="G460" s="7" t="str">
        <f t="shared" ca="1" si="320"/>
        <v/>
      </c>
      <c r="H460" s="7" t="str">
        <f t="shared" ca="1" si="320"/>
        <v/>
      </c>
      <c r="I460" s="7" t="str">
        <f t="shared" ca="1" si="320"/>
        <v/>
      </c>
      <c r="J460" s="7" t="str">
        <f t="shared" ca="1" si="320"/>
        <v/>
      </c>
      <c r="K460" s="7" t="str">
        <f t="shared" ca="1" si="320"/>
        <v/>
      </c>
      <c r="L460" s="7" t="str">
        <f t="shared" ca="1" si="320"/>
        <v/>
      </c>
      <c r="M460" s="7" t="str">
        <f t="shared" ca="1" si="320"/>
        <v/>
      </c>
      <c r="N460" s="7" t="str">
        <f t="shared" ca="1" si="320"/>
        <v/>
      </c>
      <c r="O460" s="7" t="str">
        <f t="shared" ca="1" si="320"/>
        <v/>
      </c>
      <c r="P460" s="7" t="str">
        <f t="shared" ca="1" si="320"/>
        <v/>
      </c>
      <c r="Q460" s="7" t="str">
        <f t="shared" ca="1" si="320"/>
        <v/>
      </c>
      <c r="R460" s="7" t="str">
        <f t="shared" ca="1" si="320"/>
        <v/>
      </c>
      <c r="S460" s="7" t="str">
        <f t="shared" ca="1" si="320"/>
        <v/>
      </c>
      <c r="T460" s="7" t="str">
        <f t="shared" ca="1" si="320"/>
        <v/>
      </c>
      <c r="U460" s="7" t="str">
        <f t="shared" ca="1" si="320"/>
        <v/>
      </c>
      <c r="V460" s="7" t="str">
        <f t="shared" ca="1" si="320"/>
        <v/>
      </c>
      <c r="W460" s="7" t="str">
        <f t="shared" ca="1" si="321"/>
        <v/>
      </c>
      <c r="X460" s="7" t="str">
        <f t="shared" ca="1" si="321"/>
        <v/>
      </c>
      <c r="Y460" s="7" t="str">
        <f t="shared" ca="1" si="321"/>
        <v/>
      </c>
      <c r="Z460" s="7" t="str">
        <f t="shared" ca="1" si="321"/>
        <v/>
      </c>
      <c r="AA460" s="7" t="str">
        <f t="shared" ca="1" si="321"/>
        <v/>
      </c>
      <c r="AB460" s="7" t="str">
        <f t="shared" ca="1" si="321"/>
        <v/>
      </c>
      <c r="AC460" s="7" t="str">
        <f t="shared" ca="1" si="321"/>
        <v/>
      </c>
      <c r="AD460" s="7" t="str">
        <f t="shared" ca="1" si="321"/>
        <v/>
      </c>
      <c r="AE460" s="7" t="str">
        <f t="shared" ca="1" si="321"/>
        <v/>
      </c>
      <c r="AF460" s="7" t="str">
        <f t="shared" ca="1" si="321"/>
        <v/>
      </c>
      <c r="AG460" s="7" t="str">
        <f t="shared" ca="1" si="321"/>
        <v/>
      </c>
      <c r="AH460" s="7" t="str">
        <f t="shared" ca="1" si="321"/>
        <v/>
      </c>
      <c r="AI460" s="7" t="str">
        <f t="shared" ca="1" si="321"/>
        <v/>
      </c>
    </row>
    <row r="461" spans="1:35" x14ac:dyDescent="0.35">
      <c r="A461" s="4" t="str">
        <f t="shared" ref="A461:B461" si="330">A460</f>
        <v>sahel</v>
      </c>
      <c r="B461" s="4" t="str">
        <f t="shared" si="330"/>
        <v>marche_djibo</v>
      </c>
      <c r="C461" s="10" t="str">
        <f t="shared" si="316"/>
        <v>BNA_déc24!</v>
      </c>
      <c r="D461" s="4" t="str">
        <f t="shared" si="317"/>
        <v>marche_djiboBNA_déc24!</v>
      </c>
      <c r="E461" s="10">
        <f t="shared" si="314"/>
        <v>45627</v>
      </c>
      <c r="G461" s="7" t="str">
        <f t="shared" ca="1" si="320"/>
        <v/>
      </c>
      <c r="H461" s="7" t="str">
        <f t="shared" ca="1" si="320"/>
        <v/>
      </c>
      <c r="I461" s="7" t="str">
        <f t="shared" ca="1" si="320"/>
        <v/>
      </c>
      <c r="J461" s="7" t="str">
        <f t="shared" ca="1" si="320"/>
        <v/>
      </c>
      <c r="K461" s="7" t="str">
        <f t="shared" ca="1" si="320"/>
        <v/>
      </c>
      <c r="L461" s="7" t="str">
        <f t="shared" ca="1" si="320"/>
        <v/>
      </c>
      <c r="M461" s="7" t="str">
        <f t="shared" ca="1" si="320"/>
        <v/>
      </c>
      <c r="N461" s="7" t="str">
        <f t="shared" ca="1" si="320"/>
        <v/>
      </c>
      <c r="O461" s="7" t="str">
        <f t="shared" ca="1" si="320"/>
        <v/>
      </c>
      <c r="P461" s="7" t="str">
        <f t="shared" ca="1" si="320"/>
        <v/>
      </c>
      <c r="Q461" s="7" t="str">
        <f t="shared" ca="1" si="320"/>
        <v/>
      </c>
      <c r="R461" s="7" t="str">
        <f t="shared" ca="1" si="320"/>
        <v/>
      </c>
      <c r="S461" s="7" t="str">
        <f t="shared" ca="1" si="320"/>
        <v/>
      </c>
      <c r="T461" s="7" t="str">
        <f t="shared" ca="1" si="320"/>
        <v/>
      </c>
      <c r="U461" s="7" t="str">
        <f t="shared" ca="1" si="320"/>
        <v/>
      </c>
      <c r="V461" s="7" t="str">
        <f t="shared" ca="1" si="320"/>
        <v/>
      </c>
      <c r="W461" s="7" t="str">
        <f t="shared" ca="1" si="321"/>
        <v/>
      </c>
      <c r="X461" s="7" t="str">
        <f t="shared" ca="1" si="321"/>
        <v/>
      </c>
      <c r="Y461" s="7" t="str">
        <f t="shared" ca="1" si="321"/>
        <v/>
      </c>
      <c r="Z461" s="7" t="str">
        <f t="shared" ca="1" si="321"/>
        <v/>
      </c>
      <c r="AA461" s="7" t="str">
        <f t="shared" ca="1" si="321"/>
        <v/>
      </c>
      <c r="AB461" s="7" t="str">
        <f t="shared" ca="1" si="321"/>
        <v/>
      </c>
      <c r="AC461" s="7" t="str">
        <f t="shared" ca="1" si="321"/>
        <v/>
      </c>
      <c r="AD461" s="7" t="str">
        <f t="shared" ca="1" si="321"/>
        <v/>
      </c>
      <c r="AE461" s="7" t="str">
        <f t="shared" ca="1" si="321"/>
        <v/>
      </c>
      <c r="AF461" s="7" t="str">
        <f t="shared" ca="1" si="321"/>
        <v/>
      </c>
      <c r="AG461" s="7" t="str">
        <f t="shared" ca="1" si="321"/>
        <v/>
      </c>
      <c r="AH461" s="7" t="str">
        <f t="shared" ca="1" si="321"/>
        <v/>
      </c>
      <c r="AI461" s="7" t="str">
        <f t="shared" ca="1" si="321"/>
        <v/>
      </c>
    </row>
    <row r="462" spans="1:35" x14ac:dyDescent="0.35">
      <c r="C462" s="10"/>
      <c r="E462" s="10"/>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row>
    <row r="463" spans="1:35" x14ac:dyDescent="0.35">
      <c r="C463" s="10"/>
      <c r="E463" s="10"/>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row>
    <row r="464" spans="1:35" x14ac:dyDescent="0.35">
      <c r="D464" s="4" t="str">
        <f t="shared" si="307"/>
        <v/>
      </c>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row>
    <row r="465" spans="1:35" x14ac:dyDescent="0.35">
      <c r="D465" s="4" t="str">
        <f t="shared" si="307"/>
        <v/>
      </c>
      <c r="E465" s="4" t="s">
        <v>101</v>
      </c>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row>
    <row r="466" spans="1:35" x14ac:dyDescent="0.35">
      <c r="A466" s="4" t="s">
        <v>99</v>
      </c>
      <c r="B466" s="4" t="s">
        <v>102</v>
      </c>
      <c r="C466" s="10" t="str">
        <f t="shared" ref="C466:C479" si="331">C436</f>
        <v>BNA_nov22!</v>
      </c>
      <c r="D466" s="4" t="str">
        <f t="shared" si="307"/>
        <v>marche_gorgadjiBNA_nov22!</v>
      </c>
      <c r="E466" s="10">
        <f t="shared" ref="E466:E473" si="332">E436</f>
        <v>44866</v>
      </c>
      <c r="G466" s="7" t="str">
        <f t="shared" ref="G466:P481" ca="1" si="333">IFERROR(VLOOKUP($B466,INDIRECT($C466&amp;$A$1),MATCH(G$4,INDIRECT($C466&amp;"$B$7:$BZ$7"),0),FALSE),"")</f>
        <v>-</v>
      </c>
      <c r="H466" s="7" t="str">
        <f t="shared" ca="1" si="333"/>
        <v>-</v>
      </c>
      <c r="I466" s="7" t="str">
        <f t="shared" ca="1" si="333"/>
        <v>-</v>
      </c>
      <c r="J466" s="7" t="str">
        <f t="shared" ca="1" si="333"/>
        <v>-</v>
      </c>
      <c r="K466" s="7" t="str">
        <f t="shared" ca="1" si="333"/>
        <v>-</v>
      </c>
      <c r="L466" s="7" t="str">
        <f t="shared" ca="1" si="333"/>
        <v>-</v>
      </c>
      <c r="M466" s="7" t="str">
        <f t="shared" ca="1" si="333"/>
        <v>-</v>
      </c>
      <c r="N466" s="7" t="str">
        <f t="shared" ca="1" si="333"/>
        <v>-</v>
      </c>
      <c r="O466" s="7" t="str">
        <f t="shared" ca="1" si="333"/>
        <v>-</v>
      </c>
      <c r="P466" s="7" t="str">
        <f t="shared" ca="1" si="333"/>
        <v>-</v>
      </c>
      <c r="Q466" s="7" t="str">
        <f t="shared" ref="Q466:Z481" ca="1" si="334">IFERROR(VLOOKUP($B466,INDIRECT($C466&amp;$A$1),MATCH(Q$4,INDIRECT($C466&amp;"$B$7:$BZ$7"),0),FALSE),"")</f>
        <v>-</v>
      </c>
      <c r="R466" s="7" t="str">
        <f t="shared" ca="1" si="334"/>
        <v>-</v>
      </c>
      <c r="S466" s="7" t="str">
        <f t="shared" ca="1" si="334"/>
        <v>-</v>
      </c>
      <c r="T466" s="7" t="str">
        <f t="shared" ca="1" si="334"/>
        <v>-</v>
      </c>
      <c r="U466" s="7" t="str">
        <f t="shared" ca="1" si="334"/>
        <v>-</v>
      </c>
      <c r="V466" s="7" t="str">
        <f t="shared" ca="1" si="334"/>
        <v>-</v>
      </c>
      <c r="W466" s="7" t="str">
        <f t="shared" ca="1" si="334"/>
        <v>-</v>
      </c>
      <c r="X466" s="7" t="str">
        <f t="shared" ca="1" si="334"/>
        <v>-</v>
      </c>
      <c r="Y466" s="7" t="str">
        <f t="shared" ca="1" si="334"/>
        <v>-</v>
      </c>
      <c r="Z466" s="7" t="str">
        <f t="shared" ca="1" si="334"/>
        <v>-</v>
      </c>
      <c r="AA466" s="7" t="str">
        <f t="shared" ref="AA466:AI481" ca="1" si="335">IFERROR(VLOOKUP($B466,INDIRECT($C466&amp;$A$1),MATCH(AA$4,INDIRECT($C466&amp;"$B$7:$BZ$7"),0),FALSE),"")</f>
        <v>-</v>
      </c>
      <c r="AB466" s="7" t="str">
        <f t="shared" ca="1" si="335"/>
        <v>-</v>
      </c>
      <c r="AC466" s="7" t="str">
        <f t="shared" ca="1" si="335"/>
        <v>-</v>
      </c>
      <c r="AD466" s="7" t="str">
        <f t="shared" ca="1" si="335"/>
        <v>-</v>
      </c>
      <c r="AE466" s="7" t="str">
        <f t="shared" ca="1" si="335"/>
        <v>-</v>
      </c>
      <c r="AF466" s="7" t="str">
        <f t="shared" ca="1" si="335"/>
        <v>-</v>
      </c>
      <c r="AG466" s="7" t="str">
        <f t="shared" ca="1" si="335"/>
        <v>-</v>
      </c>
      <c r="AH466" s="7" t="str">
        <f t="shared" ca="1" si="335"/>
        <v>-</v>
      </c>
      <c r="AI466" s="7" t="str">
        <f t="shared" ca="1" si="335"/>
        <v>-</v>
      </c>
    </row>
    <row r="467" spans="1:35" x14ac:dyDescent="0.35">
      <c r="A467" s="4" t="s">
        <v>99</v>
      </c>
      <c r="B467" s="4" t="s">
        <v>102</v>
      </c>
      <c r="C467" s="10" t="str">
        <f t="shared" si="331"/>
        <v>BNA_dec22!</v>
      </c>
      <c r="D467" s="4" t="str">
        <f t="shared" si="307"/>
        <v>marche_gorgadjiBNA_dec22!</v>
      </c>
      <c r="E467" s="10">
        <f t="shared" si="332"/>
        <v>44896</v>
      </c>
      <c r="G467" s="7" t="str">
        <f t="shared" ca="1" si="333"/>
        <v>-</v>
      </c>
      <c r="H467" s="7" t="str">
        <f t="shared" ca="1" si="333"/>
        <v>-</v>
      </c>
      <c r="I467" s="7" t="str">
        <f t="shared" ca="1" si="333"/>
        <v>-</v>
      </c>
      <c r="J467" s="7" t="str">
        <f t="shared" ca="1" si="333"/>
        <v>-</v>
      </c>
      <c r="K467" s="7" t="str">
        <f t="shared" ca="1" si="333"/>
        <v>-</v>
      </c>
      <c r="L467" s="7" t="str">
        <f t="shared" ca="1" si="333"/>
        <v>-</v>
      </c>
      <c r="M467" s="7" t="str">
        <f t="shared" ca="1" si="333"/>
        <v>-</v>
      </c>
      <c r="N467" s="7" t="str">
        <f t="shared" ca="1" si="333"/>
        <v>-</v>
      </c>
      <c r="O467" s="7" t="str">
        <f t="shared" ca="1" si="333"/>
        <v>-</v>
      </c>
      <c r="P467" s="7" t="str">
        <f t="shared" ca="1" si="333"/>
        <v>-</v>
      </c>
      <c r="Q467" s="7" t="str">
        <f t="shared" ca="1" si="334"/>
        <v>-</v>
      </c>
      <c r="R467" s="7" t="str">
        <f t="shared" ca="1" si="334"/>
        <v>-</v>
      </c>
      <c r="S467" s="7" t="str">
        <f t="shared" ca="1" si="334"/>
        <v>-</v>
      </c>
      <c r="T467" s="7" t="str">
        <f t="shared" ca="1" si="334"/>
        <v>-</v>
      </c>
      <c r="U467" s="7" t="str">
        <f t="shared" ca="1" si="334"/>
        <v>-</v>
      </c>
      <c r="V467" s="7" t="str">
        <f t="shared" ca="1" si="334"/>
        <v>-</v>
      </c>
      <c r="W467" s="7" t="str">
        <f t="shared" ca="1" si="334"/>
        <v>-</v>
      </c>
      <c r="X467" s="7" t="str">
        <f t="shared" ca="1" si="334"/>
        <v>-</v>
      </c>
      <c r="Y467" s="7" t="str">
        <f t="shared" ca="1" si="334"/>
        <v>-</v>
      </c>
      <c r="Z467" s="7" t="str">
        <f t="shared" ca="1" si="334"/>
        <v>-</v>
      </c>
      <c r="AA467" s="7" t="str">
        <f t="shared" ca="1" si="335"/>
        <v>-</v>
      </c>
      <c r="AB467" s="7" t="str">
        <f t="shared" ca="1" si="335"/>
        <v>-</v>
      </c>
      <c r="AC467" s="7" t="str">
        <f t="shared" ca="1" si="335"/>
        <v>-</v>
      </c>
      <c r="AD467" s="7" t="str">
        <f t="shared" ca="1" si="335"/>
        <v>-</v>
      </c>
      <c r="AE467" s="7" t="str">
        <f t="shared" ca="1" si="335"/>
        <v>-</v>
      </c>
      <c r="AF467" s="7" t="str">
        <f t="shared" ca="1" si="335"/>
        <v>-</v>
      </c>
      <c r="AG467" s="7" t="str">
        <f t="shared" ca="1" si="335"/>
        <v>-</v>
      </c>
      <c r="AH467" s="7" t="str">
        <f t="shared" ca="1" si="335"/>
        <v>-</v>
      </c>
      <c r="AI467" s="7" t="str">
        <f t="shared" ca="1" si="335"/>
        <v>-</v>
      </c>
    </row>
    <row r="468" spans="1:35" x14ac:dyDescent="0.35">
      <c r="A468" s="4" t="s">
        <v>99</v>
      </c>
      <c r="B468" s="4" t="s">
        <v>102</v>
      </c>
      <c r="C468" s="10" t="str">
        <f t="shared" si="331"/>
        <v>BNA_jan23!</v>
      </c>
      <c r="D468" s="4" t="str">
        <f t="shared" si="307"/>
        <v>marche_gorgadjiBNA_jan23!</v>
      </c>
      <c r="E468" s="10">
        <f t="shared" si="332"/>
        <v>44927</v>
      </c>
      <c r="G468" s="7" t="str">
        <f t="shared" ca="1" si="333"/>
        <v>-</v>
      </c>
      <c r="H468" s="7" t="str">
        <f t="shared" ca="1" si="333"/>
        <v>-</v>
      </c>
      <c r="I468" s="7" t="str">
        <f t="shared" ca="1" si="333"/>
        <v>-</v>
      </c>
      <c r="J468" s="7" t="str">
        <f t="shared" ca="1" si="333"/>
        <v>-</v>
      </c>
      <c r="K468" s="7" t="str">
        <f t="shared" ca="1" si="333"/>
        <v>-</v>
      </c>
      <c r="L468" s="7" t="str">
        <f t="shared" ca="1" si="333"/>
        <v>-</v>
      </c>
      <c r="M468" s="7" t="str">
        <f t="shared" ca="1" si="333"/>
        <v>-</v>
      </c>
      <c r="N468" s="7" t="str">
        <f t="shared" ca="1" si="333"/>
        <v>-</v>
      </c>
      <c r="O468" s="7" t="str">
        <f t="shared" ca="1" si="333"/>
        <v>-</v>
      </c>
      <c r="P468" s="7" t="str">
        <f t="shared" ca="1" si="333"/>
        <v>-</v>
      </c>
      <c r="Q468" s="7" t="str">
        <f t="shared" ca="1" si="334"/>
        <v>-</v>
      </c>
      <c r="R468" s="7" t="str">
        <f t="shared" ca="1" si="334"/>
        <v>-</v>
      </c>
      <c r="S468" s="7" t="str">
        <f t="shared" ca="1" si="334"/>
        <v>-</v>
      </c>
      <c r="T468" s="7" t="str">
        <f t="shared" ca="1" si="334"/>
        <v>-</v>
      </c>
      <c r="U468" s="7" t="str">
        <f t="shared" ca="1" si="334"/>
        <v>-</v>
      </c>
      <c r="V468" s="7" t="str">
        <f t="shared" ca="1" si="334"/>
        <v>-</v>
      </c>
      <c r="W468" s="7" t="str">
        <f t="shared" ca="1" si="334"/>
        <v>-</v>
      </c>
      <c r="X468" s="7" t="str">
        <f t="shared" ca="1" si="334"/>
        <v>-</v>
      </c>
      <c r="Y468" s="7" t="str">
        <f t="shared" ca="1" si="334"/>
        <v>-</v>
      </c>
      <c r="Z468" s="7" t="str">
        <f t="shared" ca="1" si="334"/>
        <v>-</v>
      </c>
      <c r="AA468" s="7" t="str">
        <f t="shared" ca="1" si="335"/>
        <v>-</v>
      </c>
      <c r="AB468" s="7" t="str">
        <f t="shared" ca="1" si="335"/>
        <v>-</v>
      </c>
      <c r="AC468" s="7" t="str">
        <f t="shared" ca="1" si="335"/>
        <v>-</v>
      </c>
      <c r="AD468" s="7" t="str">
        <f t="shared" ca="1" si="335"/>
        <v>-</v>
      </c>
      <c r="AE468" s="7" t="str">
        <f t="shared" ca="1" si="335"/>
        <v>-</v>
      </c>
      <c r="AF468" s="7" t="str">
        <f t="shared" ca="1" si="335"/>
        <v>-</v>
      </c>
      <c r="AG468" s="7" t="str">
        <f t="shared" ca="1" si="335"/>
        <v>-</v>
      </c>
      <c r="AH468" s="7" t="str">
        <f t="shared" ca="1" si="335"/>
        <v>-</v>
      </c>
      <c r="AI468" s="7" t="str">
        <f t="shared" ca="1" si="335"/>
        <v>-</v>
      </c>
    </row>
    <row r="469" spans="1:35" x14ac:dyDescent="0.35">
      <c r="A469" s="4" t="s">
        <v>99</v>
      </c>
      <c r="B469" s="4" t="s">
        <v>102</v>
      </c>
      <c r="C469" s="10" t="str">
        <f t="shared" si="331"/>
        <v>BNA_fev23!</v>
      </c>
      <c r="D469" s="4" t="str">
        <f t="shared" si="307"/>
        <v>marche_gorgadjiBNA_fev23!</v>
      </c>
      <c r="E469" s="10">
        <f t="shared" si="332"/>
        <v>44958</v>
      </c>
      <c r="G469" s="7" t="str">
        <f t="shared" ca="1" si="333"/>
        <v>-</v>
      </c>
      <c r="H469" s="7" t="str">
        <f t="shared" ca="1" si="333"/>
        <v>-</v>
      </c>
      <c r="I469" s="7" t="str">
        <f t="shared" ca="1" si="333"/>
        <v>-</v>
      </c>
      <c r="J469" s="7" t="str">
        <f t="shared" ca="1" si="333"/>
        <v>-</v>
      </c>
      <c r="K469" s="7" t="str">
        <f t="shared" ca="1" si="333"/>
        <v>-</v>
      </c>
      <c r="L469" s="7" t="str">
        <f t="shared" ca="1" si="333"/>
        <v>-</v>
      </c>
      <c r="M469" s="7" t="str">
        <f t="shared" ca="1" si="333"/>
        <v>-</v>
      </c>
      <c r="N469" s="7" t="str">
        <f t="shared" ca="1" si="333"/>
        <v>-</v>
      </c>
      <c r="O469" s="7" t="str">
        <f t="shared" ca="1" si="333"/>
        <v>-</v>
      </c>
      <c r="P469" s="7" t="str">
        <f t="shared" ca="1" si="333"/>
        <v>-</v>
      </c>
      <c r="Q469" s="7" t="str">
        <f t="shared" ca="1" si="334"/>
        <v>-</v>
      </c>
      <c r="R469" s="7" t="str">
        <f t="shared" ca="1" si="334"/>
        <v>-</v>
      </c>
      <c r="S469" s="7" t="str">
        <f t="shared" ca="1" si="334"/>
        <v>-</v>
      </c>
      <c r="T469" s="7" t="str">
        <f t="shared" ca="1" si="334"/>
        <v>-</v>
      </c>
      <c r="U469" s="7" t="str">
        <f t="shared" ca="1" si="334"/>
        <v>-</v>
      </c>
      <c r="V469" s="7" t="str">
        <f t="shared" ca="1" si="334"/>
        <v>-</v>
      </c>
      <c r="W469" s="7" t="str">
        <f t="shared" ca="1" si="334"/>
        <v>-</v>
      </c>
      <c r="X469" s="7" t="str">
        <f t="shared" ca="1" si="334"/>
        <v>-</v>
      </c>
      <c r="Y469" s="7" t="str">
        <f t="shared" ca="1" si="334"/>
        <v>-</v>
      </c>
      <c r="Z469" s="7" t="str">
        <f t="shared" ca="1" si="334"/>
        <v>-</v>
      </c>
      <c r="AA469" s="7" t="str">
        <f t="shared" ca="1" si="335"/>
        <v>-</v>
      </c>
      <c r="AB469" s="7" t="str">
        <f t="shared" ca="1" si="335"/>
        <v>-</v>
      </c>
      <c r="AC469" s="7" t="str">
        <f t="shared" ca="1" si="335"/>
        <v>-</v>
      </c>
      <c r="AD469" s="7" t="str">
        <f t="shared" ca="1" si="335"/>
        <v>-</v>
      </c>
      <c r="AE469" s="7" t="str">
        <f t="shared" ca="1" si="335"/>
        <v>-</v>
      </c>
      <c r="AF469" s="7" t="str">
        <f t="shared" ca="1" si="335"/>
        <v>-</v>
      </c>
      <c r="AG469" s="7" t="str">
        <f t="shared" ca="1" si="335"/>
        <v>-</v>
      </c>
      <c r="AH469" s="7" t="str">
        <f t="shared" ca="1" si="335"/>
        <v>-</v>
      </c>
      <c r="AI469" s="7" t="str">
        <f t="shared" ca="1" si="335"/>
        <v>-</v>
      </c>
    </row>
    <row r="470" spans="1:35" x14ac:dyDescent="0.35">
      <c r="A470" s="4" t="s">
        <v>99</v>
      </c>
      <c r="B470" s="4" t="s">
        <v>102</v>
      </c>
      <c r="C470" s="10" t="str">
        <f t="shared" si="331"/>
        <v>BNA_mar23!</v>
      </c>
      <c r="D470" s="4" t="str">
        <f t="shared" si="307"/>
        <v>marche_gorgadjiBNA_mar23!</v>
      </c>
      <c r="E470" s="10">
        <f t="shared" si="332"/>
        <v>44986</v>
      </c>
      <c r="G470" s="7" t="str">
        <f t="shared" ca="1" si="333"/>
        <v>-</v>
      </c>
      <c r="H470" s="7" t="str">
        <f t="shared" ca="1" si="333"/>
        <v>-</v>
      </c>
      <c r="I470" s="7" t="str">
        <f t="shared" ca="1" si="333"/>
        <v>-</v>
      </c>
      <c r="J470" s="7" t="str">
        <f t="shared" ca="1" si="333"/>
        <v>-</v>
      </c>
      <c r="K470" s="7" t="str">
        <f t="shared" ca="1" si="333"/>
        <v>-</v>
      </c>
      <c r="L470" s="7" t="str">
        <f t="shared" ca="1" si="333"/>
        <v>-</v>
      </c>
      <c r="M470" s="7" t="str">
        <f t="shared" ca="1" si="333"/>
        <v>-</v>
      </c>
      <c r="N470" s="7" t="str">
        <f t="shared" ca="1" si="333"/>
        <v>-</v>
      </c>
      <c r="O470" s="7" t="str">
        <f t="shared" ca="1" si="333"/>
        <v>-</v>
      </c>
      <c r="P470" s="7" t="str">
        <f t="shared" ca="1" si="333"/>
        <v>-</v>
      </c>
      <c r="Q470" s="7" t="str">
        <f t="shared" ca="1" si="334"/>
        <v>-</v>
      </c>
      <c r="R470" s="7" t="str">
        <f t="shared" ca="1" si="334"/>
        <v>-</v>
      </c>
      <c r="S470" s="7" t="str">
        <f t="shared" ca="1" si="334"/>
        <v>-</v>
      </c>
      <c r="T470" s="7" t="str">
        <f t="shared" ca="1" si="334"/>
        <v>-</v>
      </c>
      <c r="U470" s="7" t="str">
        <f t="shared" ca="1" si="334"/>
        <v>-</v>
      </c>
      <c r="V470" s="7" t="str">
        <f t="shared" ca="1" si="334"/>
        <v>-</v>
      </c>
      <c r="W470" s="7" t="str">
        <f t="shared" ca="1" si="334"/>
        <v>-</v>
      </c>
      <c r="X470" s="7" t="str">
        <f t="shared" ca="1" si="334"/>
        <v>-</v>
      </c>
      <c r="Y470" s="7" t="str">
        <f t="shared" ca="1" si="334"/>
        <v>-</v>
      </c>
      <c r="Z470" s="7" t="str">
        <f t="shared" ca="1" si="334"/>
        <v>-</v>
      </c>
      <c r="AA470" s="7" t="str">
        <f t="shared" ca="1" si="335"/>
        <v>-</v>
      </c>
      <c r="AB470" s="7" t="str">
        <f t="shared" ca="1" si="335"/>
        <v>-</v>
      </c>
      <c r="AC470" s="7" t="str">
        <f t="shared" ca="1" si="335"/>
        <v>-</v>
      </c>
      <c r="AD470" s="7" t="str">
        <f t="shared" ca="1" si="335"/>
        <v>-</v>
      </c>
      <c r="AE470" s="7" t="str">
        <f t="shared" ca="1" si="335"/>
        <v>-</v>
      </c>
      <c r="AF470" s="7" t="str">
        <f t="shared" ca="1" si="335"/>
        <v>-</v>
      </c>
      <c r="AG470" s="7" t="str">
        <f t="shared" ca="1" si="335"/>
        <v>-</v>
      </c>
      <c r="AH470" s="7" t="str">
        <f t="shared" ca="1" si="335"/>
        <v>-</v>
      </c>
      <c r="AI470" s="7" t="str">
        <f t="shared" ca="1" si="335"/>
        <v>-</v>
      </c>
    </row>
    <row r="471" spans="1:35" x14ac:dyDescent="0.35">
      <c r="A471" s="4" t="s">
        <v>99</v>
      </c>
      <c r="B471" s="4" t="s">
        <v>102</v>
      </c>
      <c r="C471" s="10" t="str">
        <f t="shared" si="331"/>
        <v>BNA_avr23!</v>
      </c>
      <c r="D471" s="4" t="str">
        <f t="shared" si="307"/>
        <v>marche_gorgadjiBNA_avr23!</v>
      </c>
      <c r="E471" s="10">
        <f t="shared" si="332"/>
        <v>45017</v>
      </c>
      <c r="G471" s="7" t="str">
        <f t="shared" ca="1" si="333"/>
        <v>-</v>
      </c>
      <c r="H471" s="7" t="str">
        <f t="shared" ca="1" si="333"/>
        <v>-</v>
      </c>
      <c r="I471" s="7" t="str">
        <f t="shared" ca="1" si="333"/>
        <v>-</v>
      </c>
      <c r="J471" s="7" t="str">
        <f t="shared" ca="1" si="333"/>
        <v>-</v>
      </c>
      <c r="K471" s="7" t="str">
        <f t="shared" ca="1" si="333"/>
        <v>-</v>
      </c>
      <c r="L471" s="7" t="str">
        <f t="shared" ca="1" si="333"/>
        <v>-</v>
      </c>
      <c r="M471" s="7" t="str">
        <f t="shared" ca="1" si="333"/>
        <v>-</v>
      </c>
      <c r="N471" s="7" t="str">
        <f t="shared" ca="1" si="333"/>
        <v>-</v>
      </c>
      <c r="O471" s="7" t="str">
        <f t="shared" ca="1" si="333"/>
        <v>-</v>
      </c>
      <c r="P471" s="7" t="str">
        <f t="shared" ca="1" si="333"/>
        <v>-</v>
      </c>
      <c r="Q471" s="7" t="str">
        <f t="shared" ca="1" si="334"/>
        <v>-</v>
      </c>
      <c r="R471" s="7" t="str">
        <f t="shared" ca="1" si="334"/>
        <v>-</v>
      </c>
      <c r="S471" s="7" t="str">
        <f t="shared" ca="1" si="334"/>
        <v>-</v>
      </c>
      <c r="T471" s="7" t="str">
        <f t="shared" ca="1" si="334"/>
        <v>-</v>
      </c>
      <c r="U471" s="7" t="str">
        <f t="shared" ca="1" si="334"/>
        <v>-</v>
      </c>
      <c r="V471" s="7" t="str">
        <f t="shared" ca="1" si="334"/>
        <v>-</v>
      </c>
      <c r="W471" s="7" t="str">
        <f t="shared" ca="1" si="334"/>
        <v>-</v>
      </c>
      <c r="X471" s="7" t="str">
        <f t="shared" ca="1" si="334"/>
        <v>-</v>
      </c>
      <c r="Y471" s="7" t="str">
        <f t="shared" ca="1" si="334"/>
        <v>-</v>
      </c>
      <c r="Z471" s="7" t="str">
        <f t="shared" ca="1" si="334"/>
        <v>-</v>
      </c>
      <c r="AA471" s="7" t="str">
        <f t="shared" ca="1" si="335"/>
        <v>-</v>
      </c>
      <c r="AB471" s="7" t="str">
        <f t="shared" ca="1" si="335"/>
        <v>-</v>
      </c>
      <c r="AC471" s="7" t="str">
        <f t="shared" ca="1" si="335"/>
        <v>-</v>
      </c>
      <c r="AD471" s="7" t="str">
        <f t="shared" ca="1" si="335"/>
        <v>-</v>
      </c>
      <c r="AE471" s="7" t="str">
        <f t="shared" ca="1" si="335"/>
        <v>-</v>
      </c>
      <c r="AF471" s="7" t="str">
        <f t="shared" ca="1" si="335"/>
        <v>-</v>
      </c>
      <c r="AG471" s="7" t="str">
        <f t="shared" ca="1" si="335"/>
        <v>-</v>
      </c>
      <c r="AH471" s="7" t="str">
        <f t="shared" ca="1" si="335"/>
        <v>-</v>
      </c>
      <c r="AI471" s="7" t="str">
        <f t="shared" ca="1" si="335"/>
        <v>-</v>
      </c>
    </row>
    <row r="472" spans="1:35" x14ac:dyDescent="0.35">
      <c r="A472" s="4" t="s">
        <v>99</v>
      </c>
      <c r="B472" s="4" t="s">
        <v>102</v>
      </c>
      <c r="C472" s="10" t="str">
        <f t="shared" si="331"/>
        <v>BNA_mai23!</v>
      </c>
      <c r="D472" s="4" t="str">
        <f t="shared" si="307"/>
        <v>marche_gorgadjiBNA_mai23!</v>
      </c>
      <c r="E472" s="10">
        <f t="shared" si="332"/>
        <v>45047</v>
      </c>
      <c r="G472" s="7">
        <f t="shared" ca="1" si="333"/>
        <v>1250</v>
      </c>
      <c r="H472" s="7">
        <f t="shared" ca="1" si="333"/>
        <v>3250</v>
      </c>
      <c r="I472" s="7" t="str">
        <f t="shared" ca="1" si="333"/>
        <v>MC</v>
      </c>
      <c r="J472" s="7" t="str">
        <f t="shared" ca="1" si="333"/>
        <v>MC</v>
      </c>
      <c r="K472" s="7" t="str">
        <f t="shared" ca="1" si="333"/>
        <v>MC</v>
      </c>
      <c r="L472" s="7">
        <f t="shared" ca="1" si="333"/>
        <v>7000</v>
      </c>
      <c r="M472" s="7">
        <f t="shared" ca="1" si="333"/>
        <v>5000</v>
      </c>
      <c r="N472" s="7">
        <f t="shared" ca="1" si="333"/>
        <v>1000</v>
      </c>
      <c r="O472" s="7">
        <f t="shared" ca="1" si="333"/>
        <v>1250</v>
      </c>
      <c r="P472" s="7" t="str">
        <f t="shared" ca="1" si="333"/>
        <v>MC</v>
      </c>
      <c r="Q472" s="7" t="str">
        <f t="shared" ca="1" si="334"/>
        <v>MC</v>
      </c>
      <c r="R472" s="7" t="str">
        <f t="shared" ca="1" si="334"/>
        <v>MC</v>
      </c>
      <c r="S472" s="7" t="str">
        <f t="shared" ca="1" si="334"/>
        <v>MC</v>
      </c>
      <c r="T472" s="7" t="str">
        <f t="shared" ca="1" si="334"/>
        <v>MC</v>
      </c>
      <c r="U472" s="7" t="str">
        <f t="shared" ca="1" si="334"/>
        <v>MC</v>
      </c>
      <c r="V472" s="7" t="str">
        <f t="shared" ca="1" si="334"/>
        <v>MC</v>
      </c>
      <c r="W472" s="7">
        <f t="shared" ca="1" si="334"/>
        <v>1000</v>
      </c>
      <c r="X472" s="7">
        <f t="shared" ca="1" si="334"/>
        <v>200</v>
      </c>
      <c r="Y472" s="7">
        <f t="shared" ca="1" si="334"/>
        <v>875</v>
      </c>
      <c r="Z472" s="7">
        <f t="shared" ca="1" si="334"/>
        <v>1500</v>
      </c>
      <c r="AA472" s="7">
        <f t="shared" ca="1" si="335"/>
        <v>2000</v>
      </c>
      <c r="AB472" s="7">
        <f t="shared" ca="1" si="335"/>
        <v>1000</v>
      </c>
      <c r="AC472" s="7">
        <f t="shared" ca="1" si="335"/>
        <v>4000</v>
      </c>
      <c r="AD472" s="7">
        <f t="shared" ca="1" si="335"/>
        <v>2500</v>
      </c>
      <c r="AE472" s="7">
        <f t="shared" ca="1" si="335"/>
        <v>2500</v>
      </c>
      <c r="AF472" s="7">
        <f t="shared" ca="1" si="335"/>
        <v>1500</v>
      </c>
      <c r="AG472" s="7" t="str">
        <f t="shared" ca="1" si="335"/>
        <v>MC</v>
      </c>
      <c r="AH472" s="7" t="str">
        <f t="shared" ca="1" si="335"/>
        <v>MC</v>
      </c>
      <c r="AI472" s="7" t="str">
        <f t="shared" ca="1" si="335"/>
        <v>MC</v>
      </c>
    </row>
    <row r="473" spans="1:35" x14ac:dyDescent="0.35">
      <c r="A473" s="4" t="s">
        <v>99</v>
      </c>
      <c r="B473" s="4" t="s">
        <v>102</v>
      </c>
      <c r="C473" s="10" t="str">
        <f t="shared" si="331"/>
        <v>BNA_juin23!</v>
      </c>
      <c r="D473" s="4" t="str">
        <f t="shared" si="307"/>
        <v>marche_gorgadjiBNA_juin23!</v>
      </c>
      <c r="E473" s="10">
        <f t="shared" si="332"/>
        <v>45078</v>
      </c>
      <c r="G473" s="7" t="str">
        <f t="shared" ca="1" si="333"/>
        <v>-</v>
      </c>
      <c r="H473" s="7" t="str">
        <f t="shared" ca="1" si="333"/>
        <v>-</v>
      </c>
      <c r="I473" s="7" t="str">
        <f t="shared" ca="1" si="333"/>
        <v>-</v>
      </c>
      <c r="J473" s="7" t="str">
        <f t="shared" ca="1" si="333"/>
        <v>-</v>
      </c>
      <c r="K473" s="7" t="str">
        <f t="shared" ca="1" si="333"/>
        <v>-</v>
      </c>
      <c r="L473" s="7" t="str">
        <f t="shared" ca="1" si="333"/>
        <v>-</v>
      </c>
      <c r="M473" s="7" t="str">
        <f t="shared" ca="1" si="333"/>
        <v>-</v>
      </c>
      <c r="N473" s="7" t="str">
        <f t="shared" ca="1" si="333"/>
        <v>-</v>
      </c>
      <c r="O473" s="7" t="str">
        <f t="shared" ca="1" si="333"/>
        <v>-</v>
      </c>
      <c r="P473" s="7" t="str">
        <f t="shared" ca="1" si="333"/>
        <v>-</v>
      </c>
      <c r="Q473" s="7" t="str">
        <f t="shared" ca="1" si="334"/>
        <v>-</v>
      </c>
      <c r="R473" s="7" t="str">
        <f t="shared" ca="1" si="334"/>
        <v>-</v>
      </c>
      <c r="S473" s="7" t="str">
        <f t="shared" ca="1" si="334"/>
        <v>-</v>
      </c>
      <c r="T473" s="7" t="str">
        <f t="shared" ca="1" si="334"/>
        <v>-</v>
      </c>
      <c r="U473" s="7" t="str">
        <f t="shared" ca="1" si="334"/>
        <v>-</v>
      </c>
      <c r="V473" s="7" t="str">
        <f t="shared" ca="1" si="334"/>
        <v>-</v>
      </c>
      <c r="W473" s="7" t="str">
        <f t="shared" ca="1" si="334"/>
        <v>-</v>
      </c>
      <c r="X473" s="7" t="str">
        <f t="shared" ca="1" si="334"/>
        <v>-</v>
      </c>
      <c r="Y473" s="7" t="str">
        <f t="shared" ca="1" si="334"/>
        <v>-</v>
      </c>
      <c r="Z473" s="7" t="str">
        <f t="shared" ca="1" si="334"/>
        <v>-</v>
      </c>
      <c r="AA473" s="7" t="str">
        <f t="shared" ca="1" si="335"/>
        <v>-</v>
      </c>
      <c r="AB473" s="7" t="str">
        <f t="shared" ca="1" si="335"/>
        <v>-</v>
      </c>
      <c r="AC473" s="7" t="str">
        <f t="shared" ca="1" si="335"/>
        <v>-</v>
      </c>
      <c r="AD473" s="7" t="str">
        <f t="shared" ca="1" si="335"/>
        <v>-</v>
      </c>
      <c r="AE473" s="7" t="str">
        <f t="shared" ca="1" si="335"/>
        <v>-</v>
      </c>
      <c r="AF473" s="7" t="str">
        <f t="shared" ca="1" si="335"/>
        <v>-</v>
      </c>
      <c r="AG473" s="7" t="str">
        <f t="shared" ca="1" si="335"/>
        <v>-</v>
      </c>
      <c r="AH473" s="7" t="str">
        <f t="shared" ca="1" si="335"/>
        <v>-</v>
      </c>
      <c r="AI473" s="7" t="str">
        <f t="shared" ca="1" si="335"/>
        <v>-</v>
      </c>
    </row>
    <row r="474" spans="1:35" x14ac:dyDescent="0.35">
      <c r="A474" s="4" t="str">
        <f t="shared" ref="A474:B479" si="336">A473</f>
        <v>sahel</v>
      </c>
      <c r="B474" s="4" t="str">
        <f t="shared" si="336"/>
        <v>marche_gorgadji</v>
      </c>
      <c r="C474" s="10" t="str">
        <f t="shared" si="331"/>
        <v>BNA_juil23!</v>
      </c>
      <c r="D474" s="4" t="str">
        <f t="shared" ref="D474:D479" si="337">_xlfn.CONCAT(B474:C474)</f>
        <v>marche_gorgadjiBNA_juil23!</v>
      </c>
      <c r="E474" s="10">
        <f t="shared" ref="E474:E491" si="338">EDATE(E473,1)</f>
        <v>45108</v>
      </c>
      <c r="G474" s="7">
        <f t="shared" ca="1" si="333"/>
        <v>2125</v>
      </c>
      <c r="H474" s="7">
        <f t="shared" ca="1" si="333"/>
        <v>4250</v>
      </c>
      <c r="I474" s="7" t="str">
        <f t="shared" ca="1" si="333"/>
        <v>MC</v>
      </c>
      <c r="J474" s="7">
        <f t="shared" ca="1" si="333"/>
        <v>550</v>
      </c>
      <c r="K474" s="7" t="str">
        <f t="shared" ca="1" si="333"/>
        <v>MC</v>
      </c>
      <c r="L474" s="7">
        <f t="shared" ca="1" si="333"/>
        <v>6250</v>
      </c>
      <c r="M474" s="7">
        <f t="shared" ca="1" si="333"/>
        <v>12875</v>
      </c>
      <c r="N474" s="7">
        <f t="shared" ca="1" si="333"/>
        <v>1000</v>
      </c>
      <c r="O474" s="7">
        <f t="shared" ca="1" si="333"/>
        <v>1500</v>
      </c>
      <c r="P474" s="7" t="str">
        <f t="shared" ca="1" si="333"/>
        <v>MC</v>
      </c>
      <c r="Q474" s="7" t="str">
        <f t="shared" ca="1" si="334"/>
        <v>MC</v>
      </c>
      <c r="R474" s="7" t="str">
        <f t="shared" ca="1" si="334"/>
        <v>MC</v>
      </c>
      <c r="S474" s="7" t="str">
        <f t="shared" ca="1" si="334"/>
        <v>MC</v>
      </c>
      <c r="T474" s="7" t="str">
        <f t="shared" ca="1" si="334"/>
        <v>MC</v>
      </c>
      <c r="U474" s="7" t="str">
        <f t="shared" ca="1" si="334"/>
        <v>MC</v>
      </c>
      <c r="V474" s="7" t="str">
        <f t="shared" ca="1" si="334"/>
        <v>MC</v>
      </c>
      <c r="W474" s="7" t="str">
        <f t="shared" ca="1" si="334"/>
        <v>MC</v>
      </c>
      <c r="X474" s="7" t="str">
        <f t="shared" ca="1" si="334"/>
        <v>MC</v>
      </c>
      <c r="Y474" s="7" t="str">
        <f t="shared" ca="1" si="334"/>
        <v>MC</v>
      </c>
      <c r="Z474" s="7" t="str">
        <f t="shared" ca="1" si="334"/>
        <v>MC</v>
      </c>
      <c r="AA474" s="7" t="str">
        <f t="shared" ca="1" si="335"/>
        <v>MC</v>
      </c>
      <c r="AB474" s="7" t="str">
        <f t="shared" ca="1" si="335"/>
        <v>MC</v>
      </c>
      <c r="AC474" s="7">
        <f t="shared" ca="1" si="335"/>
        <v>2700</v>
      </c>
      <c r="AD474" s="7">
        <f t="shared" ca="1" si="335"/>
        <v>2600</v>
      </c>
      <c r="AE474" s="7" t="str">
        <f t="shared" ca="1" si="335"/>
        <v>MC</v>
      </c>
      <c r="AF474" s="7" t="str">
        <f t="shared" ca="1" si="335"/>
        <v>MC</v>
      </c>
      <c r="AG474" s="7" t="str">
        <f t="shared" ca="1" si="335"/>
        <v>MC</v>
      </c>
      <c r="AH474" s="7" t="str">
        <f t="shared" ca="1" si="335"/>
        <v>MC</v>
      </c>
      <c r="AI474" s="7" t="str">
        <f t="shared" ca="1" si="335"/>
        <v>MC</v>
      </c>
    </row>
    <row r="475" spans="1:35" x14ac:dyDescent="0.35">
      <c r="A475" s="4" t="str">
        <f t="shared" si="336"/>
        <v>sahel</v>
      </c>
      <c r="B475" s="4" t="str">
        <f t="shared" si="336"/>
        <v>marche_gorgadji</v>
      </c>
      <c r="C475" s="10" t="str">
        <f t="shared" si="331"/>
        <v>BNA_aout23!</v>
      </c>
      <c r="D475" s="4" t="str">
        <f t="shared" si="337"/>
        <v>marche_gorgadjiBNA_aout23!</v>
      </c>
      <c r="E475" s="10">
        <f t="shared" si="338"/>
        <v>45139</v>
      </c>
      <c r="G475" s="7">
        <f t="shared" ca="1" si="333"/>
        <v>1000</v>
      </c>
      <c r="H475" s="7" t="str">
        <f t="shared" ca="1" si="333"/>
        <v>MC</v>
      </c>
      <c r="I475" s="7" t="str">
        <f t="shared" ca="1" si="333"/>
        <v>MC</v>
      </c>
      <c r="J475" s="7">
        <f t="shared" ca="1" si="333"/>
        <v>575</v>
      </c>
      <c r="K475" s="7" t="str">
        <f t="shared" ca="1" si="333"/>
        <v>MC</v>
      </c>
      <c r="L475" s="7">
        <f t="shared" ca="1" si="333"/>
        <v>6000</v>
      </c>
      <c r="M475" s="7" t="str">
        <f t="shared" ca="1" si="333"/>
        <v>MC</v>
      </c>
      <c r="N475" s="7">
        <f t="shared" ca="1" si="333"/>
        <v>650</v>
      </c>
      <c r="O475" s="7">
        <f t="shared" ca="1" si="333"/>
        <v>1500</v>
      </c>
      <c r="P475" s="7" t="str">
        <f t="shared" ca="1" si="333"/>
        <v>MC</v>
      </c>
      <c r="Q475" s="7" t="str">
        <f t="shared" ca="1" si="334"/>
        <v>MC</v>
      </c>
      <c r="R475" s="7" t="str">
        <f t="shared" ca="1" si="334"/>
        <v>MC</v>
      </c>
      <c r="S475" s="7" t="str">
        <f t="shared" ca="1" si="334"/>
        <v>MC</v>
      </c>
      <c r="T475" s="7" t="str">
        <f t="shared" ca="1" si="334"/>
        <v>MC</v>
      </c>
      <c r="U475" s="7" t="str">
        <f t="shared" ca="1" si="334"/>
        <v>MC</v>
      </c>
      <c r="V475" s="7">
        <f t="shared" ca="1" si="334"/>
        <v>5500</v>
      </c>
      <c r="W475" s="7" t="str">
        <f t="shared" ca="1" si="334"/>
        <v>MC</v>
      </c>
      <c r="X475" s="7">
        <f t="shared" ca="1" si="334"/>
        <v>162.5</v>
      </c>
      <c r="Y475" s="7" t="str">
        <f t="shared" ca="1" si="334"/>
        <v>MC</v>
      </c>
      <c r="Z475" s="7" t="str">
        <f t="shared" ca="1" si="334"/>
        <v>MC</v>
      </c>
      <c r="AA475" s="7" t="str">
        <f t="shared" ca="1" si="335"/>
        <v>MC</v>
      </c>
      <c r="AB475" s="7">
        <f t="shared" ca="1" si="335"/>
        <v>2000</v>
      </c>
      <c r="AC475" s="7">
        <f t="shared" ca="1" si="335"/>
        <v>2875</v>
      </c>
      <c r="AD475" s="7">
        <f t="shared" ca="1" si="335"/>
        <v>2625</v>
      </c>
      <c r="AE475" s="7" t="str">
        <f t="shared" ca="1" si="335"/>
        <v>MC</v>
      </c>
      <c r="AF475" s="7">
        <f t="shared" ca="1" si="335"/>
        <v>5000</v>
      </c>
      <c r="AG475" s="7">
        <f t="shared" ca="1" si="335"/>
        <v>6875</v>
      </c>
      <c r="AH475" s="7" t="str">
        <f t="shared" ca="1" si="335"/>
        <v>MC</v>
      </c>
      <c r="AI475" s="7" t="str">
        <f t="shared" ca="1" si="335"/>
        <v>MC</v>
      </c>
    </row>
    <row r="476" spans="1:35" x14ac:dyDescent="0.35">
      <c r="A476" s="4" t="str">
        <f t="shared" si="336"/>
        <v>sahel</v>
      </c>
      <c r="B476" s="4" t="str">
        <f t="shared" si="336"/>
        <v>marche_gorgadji</v>
      </c>
      <c r="C476" s="10" t="str">
        <f t="shared" si="331"/>
        <v>BNA_sept23!</v>
      </c>
      <c r="D476" s="4" t="str">
        <f t="shared" si="337"/>
        <v>marche_gorgadjiBNA_sept23!</v>
      </c>
      <c r="E476" s="10">
        <f t="shared" si="338"/>
        <v>45170</v>
      </c>
      <c r="G476" s="7">
        <f t="shared" ca="1" si="333"/>
        <v>1400</v>
      </c>
      <c r="H476" s="7">
        <f t="shared" ca="1" si="333"/>
        <v>5000</v>
      </c>
      <c r="I476" s="7" t="str">
        <f t="shared" ca="1" si="333"/>
        <v>MC</v>
      </c>
      <c r="J476" s="7">
        <f t="shared" ca="1" si="333"/>
        <v>700</v>
      </c>
      <c r="K476" s="7">
        <f t="shared" ca="1" si="333"/>
        <v>425</v>
      </c>
      <c r="L476" s="7">
        <f t="shared" ca="1" si="333"/>
        <v>7000</v>
      </c>
      <c r="M476" s="7" t="str">
        <f t="shared" ca="1" si="333"/>
        <v>MC</v>
      </c>
      <c r="N476" s="7">
        <f t="shared" ca="1" si="333"/>
        <v>975</v>
      </c>
      <c r="O476" s="7">
        <f t="shared" ca="1" si="333"/>
        <v>1500</v>
      </c>
      <c r="P476" s="7" t="str">
        <f t="shared" ca="1" si="333"/>
        <v>MC</v>
      </c>
      <c r="Q476" s="7" t="str">
        <f t="shared" ca="1" si="334"/>
        <v>MC</v>
      </c>
      <c r="R476" s="7" t="str">
        <f t="shared" ca="1" si="334"/>
        <v>MC</v>
      </c>
      <c r="S476" s="7" t="str">
        <f t="shared" ca="1" si="334"/>
        <v>MC</v>
      </c>
      <c r="T476" s="7" t="str">
        <f t="shared" ca="1" si="334"/>
        <v>MC</v>
      </c>
      <c r="U476" s="7" t="str">
        <f t="shared" ca="1" si="334"/>
        <v>MC</v>
      </c>
      <c r="V476" s="7">
        <f t="shared" ca="1" si="334"/>
        <v>7250</v>
      </c>
      <c r="W476" s="7" t="str">
        <f t="shared" ca="1" si="334"/>
        <v>MC</v>
      </c>
      <c r="X476" s="7">
        <f t="shared" ca="1" si="334"/>
        <v>337.5</v>
      </c>
      <c r="Y476" s="7" t="str">
        <f t="shared" ca="1" si="334"/>
        <v>MC</v>
      </c>
      <c r="Z476" s="7" t="str">
        <f t="shared" ca="1" si="334"/>
        <v>MC</v>
      </c>
      <c r="AA476" s="7" t="str">
        <f t="shared" ca="1" si="335"/>
        <v>MC</v>
      </c>
      <c r="AB476" s="7">
        <f t="shared" ca="1" si="335"/>
        <v>2500</v>
      </c>
      <c r="AC476" s="7">
        <f t="shared" ca="1" si="335"/>
        <v>3500</v>
      </c>
      <c r="AD476" s="7">
        <f t="shared" ca="1" si="335"/>
        <v>3250</v>
      </c>
      <c r="AE476" s="7" t="str">
        <f t="shared" ca="1" si="335"/>
        <v>MC</v>
      </c>
      <c r="AF476" s="7">
        <f t="shared" ca="1" si="335"/>
        <v>5250</v>
      </c>
      <c r="AG476" s="7">
        <f t="shared" ca="1" si="335"/>
        <v>8000</v>
      </c>
      <c r="AH476" s="7">
        <f t="shared" ca="1" si="335"/>
        <v>475</v>
      </c>
      <c r="AI476" s="7" t="str">
        <f t="shared" ca="1" si="335"/>
        <v>MC</v>
      </c>
    </row>
    <row r="477" spans="1:35" x14ac:dyDescent="0.35">
      <c r="A477" s="4" t="str">
        <f t="shared" si="336"/>
        <v>sahel</v>
      </c>
      <c r="B477" s="4" t="str">
        <f t="shared" si="336"/>
        <v>marche_gorgadji</v>
      </c>
      <c r="C477" s="10" t="str">
        <f t="shared" si="331"/>
        <v>BNA_oct23!</v>
      </c>
      <c r="D477" s="4" t="str">
        <f t="shared" si="337"/>
        <v>marche_gorgadjiBNA_oct23!</v>
      </c>
      <c r="E477" s="10">
        <f t="shared" si="338"/>
        <v>45200</v>
      </c>
      <c r="G477" s="7">
        <f t="shared" ca="1" si="333"/>
        <v>1450</v>
      </c>
      <c r="H477" s="7" t="str">
        <f t="shared" ca="1" si="333"/>
        <v>MC</v>
      </c>
      <c r="I477" s="7" t="str">
        <f t="shared" ca="1" si="333"/>
        <v>MC</v>
      </c>
      <c r="J477" s="7">
        <f t="shared" ca="1" si="333"/>
        <v>600</v>
      </c>
      <c r="K477" s="7">
        <f t="shared" ca="1" si="333"/>
        <v>337.5</v>
      </c>
      <c r="L477" s="7">
        <f t="shared" ca="1" si="333"/>
        <v>6125</v>
      </c>
      <c r="M477" s="7" t="str">
        <f t="shared" ca="1" si="333"/>
        <v>MC</v>
      </c>
      <c r="N477" s="7">
        <f t="shared" ca="1" si="333"/>
        <v>600</v>
      </c>
      <c r="O477" s="7">
        <f t="shared" ca="1" si="333"/>
        <v>1250</v>
      </c>
      <c r="P477" s="7" t="str">
        <f t="shared" ca="1" si="333"/>
        <v>MC</v>
      </c>
      <c r="Q477" s="7" t="str">
        <f t="shared" ca="1" si="334"/>
        <v>MC</v>
      </c>
      <c r="R477" s="7" t="str">
        <f t="shared" ca="1" si="334"/>
        <v>MC</v>
      </c>
      <c r="S477" s="7" t="str">
        <f t="shared" ca="1" si="334"/>
        <v>MC</v>
      </c>
      <c r="T477" s="7" t="str">
        <f t="shared" ca="1" si="334"/>
        <v>MC</v>
      </c>
      <c r="U477" s="7" t="str">
        <f t="shared" ca="1" si="334"/>
        <v>MC</v>
      </c>
      <c r="V477" s="7" t="str">
        <f t="shared" ca="1" si="334"/>
        <v>MC</v>
      </c>
      <c r="W477" s="7" t="str">
        <f t="shared" ca="1" si="334"/>
        <v>MC</v>
      </c>
      <c r="X477" s="7">
        <f t="shared" ca="1" si="334"/>
        <v>287.5</v>
      </c>
      <c r="Y477" s="7" t="str">
        <f t="shared" ca="1" si="334"/>
        <v>MC</v>
      </c>
      <c r="Z477" s="7" t="str">
        <f t="shared" ca="1" si="334"/>
        <v>MC</v>
      </c>
      <c r="AA477" s="7" t="str">
        <f t="shared" ca="1" si="335"/>
        <v>MC</v>
      </c>
      <c r="AB477" s="7">
        <f t="shared" ca="1" si="335"/>
        <v>2125</v>
      </c>
      <c r="AC477" s="7">
        <f t="shared" ca="1" si="335"/>
        <v>2500</v>
      </c>
      <c r="AD477" s="7">
        <f t="shared" ca="1" si="335"/>
        <v>2875</v>
      </c>
      <c r="AE477" s="7" t="str">
        <f t="shared" ca="1" si="335"/>
        <v>MC</v>
      </c>
      <c r="AF477" s="7">
        <f t="shared" ca="1" si="335"/>
        <v>2500</v>
      </c>
      <c r="AG477" s="7">
        <f t="shared" ca="1" si="335"/>
        <v>7675</v>
      </c>
      <c r="AH477" s="7" t="str">
        <f t="shared" ca="1" si="335"/>
        <v>MC</v>
      </c>
      <c r="AI477" s="7" t="str">
        <f t="shared" ca="1" si="335"/>
        <v>MC</v>
      </c>
    </row>
    <row r="478" spans="1:35" x14ac:dyDescent="0.35">
      <c r="A478" s="4" t="str">
        <f t="shared" si="336"/>
        <v>sahel</v>
      </c>
      <c r="B478" s="4" t="str">
        <f t="shared" si="336"/>
        <v>marche_gorgadji</v>
      </c>
      <c r="C478" s="10" t="str">
        <f t="shared" si="331"/>
        <v>BNA_nov23!</v>
      </c>
      <c r="D478" s="4" t="str">
        <f t="shared" si="337"/>
        <v>marche_gorgadjiBNA_nov23!</v>
      </c>
      <c r="E478" s="10">
        <f t="shared" si="338"/>
        <v>45231</v>
      </c>
      <c r="G478" s="7">
        <f ca="1">IFERROR(VLOOKUP($B478,INDIRECT($C478&amp;$A$1),MATCH(G$4,INDIRECT($C478&amp;"$B$7:$BZ$7"),0),FALSE),"")</f>
        <v>1650</v>
      </c>
      <c r="H478" s="7" t="str">
        <f t="shared" ca="1" si="333"/>
        <v>MC</v>
      </c>
      <c r="I478" s="7" t="str">
        <f t="shared" ca="1" si="333"/>
        <v>MC</v>
      </c>
      <c r="J478" s="7">
        <f t="shared" ca="1" si="333"/>
        <v>525</v>
      </c>
      <c r="K478" s="7">
        <f t="shared" ca="1" si="333"/>
        <v>300</v>
      </c>
      <c r="L478" s="7" t="str">
        <f t="shared" ca="1" si="333"/>
        <v>MC</v>
      </c>
      <c r="M478" s="7" t="str">
        <f t="shared" ca="1" si="333"/>
        <v>MC</v>
      </c>
      <c r="N478" s="7">
        <f t="shared" ca="1" si="333"/>
        <v>600</v>
      </c>
      <c r="O478" s="7">
        <f t="shared" ca="1" si="333"/>
        <v>1500</v>
      </c>
      <c r="P478" s="7">
        <f t="shared" ca="1" si="333"/>
        <v>7500</v>
      </c>
      <c r="Q478" s="7" t="str">
        <f t="shared" ca="1" si="334"/>
        <v>MC</v>
      </c>
      <c r="R478" s="7" t="str">
        <f t="shared" ca="1" si="334"/>
        <v>MC</v>
      </c>
      <c r="S478" s="7" t="str">
        <f t="shared" ca="1" si="334"/>
        <v>MC</v>
      </c>
      <c r="T478" s="7" t="str">
        <f t="shared" ca="1" si="334"/>
        <v>MC</v>
      </c>
      <c r="U478" s="7" t="str">
        <f t="shared" ca="1" si="334"/>
        <v>MC</v>
      </c>
      <c r="V478" s="7" t="str">
        <f t="shared" ca="1" si="334"/>
        <v>MC</v>
      </c>
      <c r="W478" s="7" t="str">
        <f t="shared" ca="1" si="334"/>
        <v>MC</v>
      </c>
      <c r="X478" s="7" t="str">
        <f t="shared" ca="1" si="334"/>
        <v>MC</v>
      </c>
      <c r="Y478" s="7" t="str">
        <f t="shared" ca="1" si="334"/>
        <v>MC</v>
      </c>
      <c r="Z478" s="7" t="str">
        <f t="shared" ca="1" si="334"/>
        <v>MC</v>
      </c>
      <c r="AA478" s="7" t="str">
        <f t="shared" ca="1" si="335"/>
        <v>MC</v>
      </c>
      <c r="AB478" s="7">
        <f t="shared" ca="1" si="335"/>
        <v>2675</v>
      </c>
      <c r="AC478" s="7">
        <f t="shared" ca="1" si="335"/>
        <v>3125</v>
      </c>
      <c r="AD478" s="7">
        <f t="shared" ca="1" si="335"/>
        <v>2725</v>
      </c>
      <c r="AE478" s="7" t="str">
        <f t="shared" ca="1" si="335"/>
        <v>MC</v>
      </c>
      <c r="AF478" s="7">
        <f t="shared" ca="1" si="335"/>
        <v>2650</v>
      </c>
      <c r="AG478" s="7">
        <f t="shared" ca="1" si="335"/>
        <v>7725</v>
      </c>
      <c r="AH478" s="7">
        <f t="shared" ca="1" si="335"/>
        <v>387.5</v>
      </c>
      <c r="AI478" s="7">
        <f t="shared" ca="1" si="335"/>
        <v>575</v>
      </c>
    </row>
    <row r="479" spans="1:35" x14ac:dyDescent="0.35">
      <c r="A479" s="4" t="str">
        <f t="shared" si="336"/>
        <v>sahel</v>
      </c>
      <c r="B479" s="4" t="str">
        <f t="shared" si="336"/>
        <v>marche_gorgadji</v>
      </c>
      <c r="C479" s="10" t="str">
        <f t="shared" si="331"/>
        <v>BNA_déc23!</v>
      </c>
      <c r="D479" s="4" t="str">
        <f t="shared" si="337"/>
        <v>marche_gorgadjiBNA_déc23!</v>
      </c>
      <c r="E479" s="10">
        <f t="shared" si="338"/>
        <v>45261</v>
      </c>
      <c r="G479" s="7">
        <f ca="1">IFERROR(VLOOKUP($B479,INDIRECT($C479&amp;$A$1),MATCH(G$4,INDIRECT($C479&amp;"$B$7:$BZ$7"),0),FALSE),"")</f>
        <v>1650</v>
      </c>
      <c r="H479" s="7" t="str">
        <f t="shared" ca="1" si="333"/>
        <v>MC</v>
      </c>
      <c r="I479" s="7" t="str">
        <f t="shared" ca="1" si="333"/>
        <v>MC</v>
      </c>
      <c r="J479" s="7">
        <f t="shared" ca="1" si="333"/>
        <v>525</v>
      </c>
      <c r="K479" s="7">
        <f t="shared" ca="1" si="333"/>
        <v>300</v>
      </c>
      <c r="L479" s="7" t="str">
        <f t="shared" ca="1" si="333"/>
        <v>MC</v>
      </c>
      <c r="M479" s="7" t="str">
        <f t="shared" ca="1" si="333"/>
        <v>MC</v>
      </c>
      <c r="N479" s="7">
        <f t="shared" ca="1" si="333"/>
        <v>600</v>
      </c>
      <c r="O479" s="7">
        <f t="shared" ca="1" si="333"/>
        <v>1500</v>
      </c>
      <c r="P479" s="7">
        <f t="shared" ca="1" si="333"/>
        <v>7500</v>
      </c>
      <c r="Q479" s="7" t="str">
        <f t="shared" ca="1" si="334"/>
        <v>MC</v>
      </c>
      <c r="R479" s="7" t="str">
        <f t="shared" ca="1" si="334"/>
        <v>MC</v>
      </c>
      <c r="S479" s="7" t="str">
        <f t="shared" ca="1" si="334"/>
        <v>MC</v>
      </c>
      <c r="T479" s="7" t="str">
        <f t="shared" ca="1" si="334"/>
        <v>MC</v>
      </c>
      <c r="U479" s="7" t="str">
        <f t="shared" ca="1" si="334"/>
        <v>MC</v>
      </c>
      <c r="V479" s="7" t="str">
        <f t="shared" ca="1" si="334"/>
        <v>MC</v>
      </c>
      <c r="W479" s="7" t="str">
        <f t="shared" ca="1" si="334"/>
        <v>MC</v>
      </c>
      <c r="X479" s="7" t="str">
        <f t="shared" ca="1" si="334"/>
        <v>MC</v>
      </c>
      <c r="Y479" s="7" t="str">
        <f t="shared" ca="1" si="334"/>
        <v>MC</v>
      </c>
      <c r="Z479" s="7" t="str">
        <f t="shared" ca="1" si="334"/>
        <v>MC</v>
      </c>
      <c r="AA479" s="7" t="str">
        <f t="shared" ca="1" si="335"/>
        <v>MC</v>
      </c>
      <c r="AB479" s="7">
        <f t="shared" ca="1" si="335"/>
        <v>2675</v>
      </c>
      <c r="AC479" s="7">
        <f t="shared" ca="1" si="335"/>
        <v>3125</v>
      </c>
      <c r="AD479" s="7">
        <f t="shared" ca="1" si="335"/>
        <v>2725</v>
      </c>
      <c r="AE479" s="7" t="str">
        <f t="shared" ca="1" si="335"/>
        <v>MC</v>
      </c>
      <c r="AF479" s="7">
        <f t="shared" ca="1" si="335"/>
        <v>2650</v>
      </c>
      <c r="AG479" s="7">
        <f t="shared" ca="1" si="335"/>
        <v>7725</v>
      </c>
      <c r="AH479" s="7">
        <f t="shared" ca="1" si="335"/>
        <v>387.5</v>
      </c>
      <c r="AI479" s="7">
        <f t="shared" ca="1" si="335"/>
        <v>575</v>
      </c>
    </row>
    <row r="480" spans="1:35" x14ac:dyDescent="0.35">
      <c r="A480" s="4" t="str">
        <f t="shared" ref="A480:B480" si="339">A479</f>
        <v>sahel</v>
      </c>
      <c r="B480" s="4" t="str">
        <f t="shared" si="339"/>
        <v>marche_gorgadji</v>
      </c>
      <c r="C480" s="10" t="str">
        <f t="shared" ref="C480:C491" si="340">C450</f>
        <v>BNA_janv24!</v>
      </c>
      <c r="D480" s="4" t="str">
        <f t="shared" ref="D480:D491" si="341">_xlfn.CONCAT(B480:C480)</f>
        <v>marche_gorgadjiBNA_janv24!</v>
      </c>
      <c r="E480" s="10">
        <f t="shared" si="338"/>
        <v>45292</v>
      </c>
      <c r="G480" s="7" t="str">
        <f t="shared" ref="G480:V491" ca="1" si="342">IFERROR(VLOOKUP($B480,INDIRECT($C480&amp;$A$1),MATCH(G$4,INDIRECT($C480&amp;"$B$7:$BZ$7"),0),FALSE),"")</f>
        <v>-</v>
      </c>
      <c r="H480" s="7" t="str">
        <f t="shared" ca="1" si="333"/>
        <v>-</v>
      </c>
      <c r="I480" s="7" t="str">
        <f t="shared" ca="1" si="333"/>
        <v>-</v>
      </c>
      <c r="J480" s="7" t="str">
        <f t="shared" ca="1" si="333"/>
        <v>-</v>
      </c>
      <c r="K480" s="7" t="str">
        <f t="shared" ca="1" si="333"/>
        <v>-</v>
      </c>
      <c r="L480" s="7" t="str">
        <f t="shared" ca="1" si="333"/>
        <v>-</v>
      </c>
      <c r="M480" s="7" t="str">
        <f t="shared" ca="1" si="333"/>
        <v>-</v>
      </c>
      <c r="N480" s="7" t="str">
        <f t="shared" ca="1" si="333"/>
        <v>-</v>
      </c>
      <c r="O480" s="7" t="str">
        <f t="shared" ca="1" si="333"/>
        <v>-</v>
      </c>
      <c r="P480" s="7" t="str">
        <f t="shared" ca="1" si="333"/>
        <v>-</v>
      </c>
      <c r="Q480" s="7" t="str">
        <f t="shared" ca="1" si="334"/>
        <v>-</v>
      </c>
      <c r="R480" s="7" t="str">
        <f t="shared" ca="1" si="334"/>
        <v>-</v>
      </c>
      <c r="S480" s="7" t="str">
        <f t="shared" ca="1" si="334"/>
        <v>-</v>
      </c>
      <c r="T480" s="7" t="str">
        <f t="shared" ca="1" si="334"/>
        <v>-</v>
      </c>
      <c r="U480" s="7" t="str">
        <f t="shared" ca="1" si="334"/>
        <v>-</v>
      </c>
      <c r="V480" s="7" t="str">
        <f t="shared" ca="1" si="334"/>
        <v>-</v>
      </c>
      <c r="W480" s="7" t="str">
        <f t="shared" ca="1" si="334"/>
        <v>-</v>
      </c>
      <c r="X480" s="7" t="str">
        <f t="shared" ca="1" si="334"/>
        <v>-</v>
      </c>
      <c r="Y480" s="7" t="str">
        <f t="shared" ca="1" si="334"/>
        <v>-</v>
      </c>
      <c r="Z480" s="7" t="str">
        <f t="shared" ca="1" si="334"/>
        <v>-</v>
      </c>
      <c r="AA480" s="7" t="str">
        <f t="shared" ca="1" si="335"/>
        <v>-</v>
      </c>
      <c r="AB480" s="7" t="str">
        <f t="shared" ca="1" si="335"/>
        <v>-</v>
      </c>
      <c r="AC480" s="7" t="str">
        <f t="shared" ca="1" si="335"/>
        <v>-</v>
      </c>
      <c r="AD480" s="7" t="str">
        <f t="shared" ca="1" si="335"/>
        <v>-</v>
      </c>
      <c r="AE480" s="7" t="str">
        <f t="shared" ca="1" si="335"/>
        <v>-</v>
      </c>
      <c r="AF480" s="7" t="str">
        <f t="shared" ca="1" si="335"/>
        <v>-</v>
      </c>
      <c r="AG480" s="7" t="str">
        <f t="shared" ca="1" si="335"/>
        <v>-</v>
      </c>
      <c r="AH480" s="7" t="str">
        <f t="shared" ca="1" si="335"/>
        <v>-</v>
      </c>
      <c r="AI480" s="7" t="str">
        <f t="shared" ca="1" si="335"/>
        <v>-</v>
      </c>
    </row>
    <row r="481" spans="1:35" x14ac:dyDescent="0.35">
      <c r="A481" s="4" t="str">
        <f t="shared" ref="A481:B481" si="343">A480</f>
        <v>sahel</v>
      </c>
      <c r="B481" s="4" t="str">
        <f t="shared" si="343"/>
        <v>marche_gorgadji</v>
      </c>
      <c r="C481" s="10" t="str">
        <f t="shared" si="340"/>
        <v>BNA_févr24!</v>
      </c>
      <c r="D481" s="4" t="str">
        <f t="shared" si="341"/>
        <v>marche_gorgadjiBNA_févr24!</v>
      </c>
      <c r="E481" s="10">
        <f t="shared" si="338"/>
        <v>45323</v>
      </c>
      <c r="G481" s="7" t="str">
        <f t="shared" ca="1" si="342"/>
        <v>-</v>
      </c>
      <c r="H481" s="7" t="str">
        <f t="shared" ca="1" si="333"/>
        <v>-</v>
      </c>
      <c r="I481" s="7" t="str">
        <f t="shared" ca="1" si="333"/>
        <v>-</v>
      </c>
      <c r="J481" s="7" t="str">
        <f t="shared" ca="1" si="333"/>
        <v>-</v>
      </c>
      <c r="K481" s="7" t="str">
        <f t="shared" ca="1" si="333"/>
        <v>-</v>
      </c>
      <c r="L481" s="7" t="str">
        <f t="shared" ca="1" si="333"/>
        <v>-</v>
      </c>
      <c r="M481" s="7" t="str">
        <f t="shared" ca="1" si="333"/>
        <v>-</v>
      </c>
      <c r="N481" s="7" t="str">
        <f t="shared" ca="1" si="333"/>
        <v>-</v>
      </c>
      <c r="O481" s="7" t="str">
        <f t="shared" ca="1" si="333"/>
        <v>-</v>
      </c>
      <c r="P481" s="7" t="str">
        <f t="shared" ca="1" si="333"/>
        <v>-</v>
      </c>
      <c r="Q481" s="7" t="str">
        <f t="shared" ca="1" si="334"/>
        <v>-</v>
      </c>
      <c r="R481" s="7" t="str">
        <f t="shared" ca="1" si="334"/>
        <v>-</v>
      </c>
      <c r="S481" s="7" t="str">
        <f t="shared" ca="1" si="334"/>
        <v>-</v>
      </c>
      <c r="T481" s="7" t="str">
        <f t="shared" ca="1" si="334"/>
        <v>-</v>
      </c>
      <c r="U481" s="7" t="str">
        <f t="shared" ca="1" si="334"/>
        <v>-</v>
      </c>
      <c r="V481" s="7" t="str">
        <f t="shared" ca="1" si="334"/>
        <v>-</v>
      </c>
      <c r="W481" s="7" t="str">
        <f t="shared" ca="1" si="334"/>
        <v>-</v>
      </c>
      <c r="X481" s="7" t="str">
        <f t="shared" ca="1" si="334"/>
        <v>-</v>
      </c>
      <c r="Y481" s="7" t="str">
        <f t="shared" ca="1" si="334"/>
        <v>-</v>
      </c>
      <c r="Z481" s="7" t="str">
        <f t="shared" ca="1" si="334"/>
        <v>-</v>
      </c>
      <c r="AA481" s="7" t="str">
        <f t="shared" ca="1" si="335"/>
        <v>-</v>
      </c>
      <c r="AB481" s="7" t="str">
        <f t="shared" ca="1" si="335"/>
        <v>-</v>
      </c>
      <c r="AC481" s="7" t="str">
        <f t="shared" ca="1" si="335"/>
        <v>-</v>
      </c>
      <c r="AD481" s="7" t="str">
        <f t="shared" ca="1" si="335"/>
        <v>-</v>
      </c>
      <c r="AE481" s="7" t="str">
        <f t="shared" ca="1" si="335"/>
        <v>-</v>
      </c>
      <c r="AF481" s="7" t="str">
        <f t="shared" ca="1" si="335"/>
        <v>-</v>
      </c>
      <c r="AG481" s="7" t="str">
        <f t="shared" ca="1" si="335"/>
        <v>-</v>
      </c>
      <c r="AH481" s="7" t="str">
        <f t="shared" ca="1" si="335"/>
        <v>-</v>
      </c>
      <c r="AI481" s="7" t="str">
        <f t="shared" ca="1" si="335"/>
        <v>-</v>
      </c>
    </row>
    <row r="482" spans="1:35" x14ac:dyDescent="0.35">
      <c r="A482" s="4" t="str">
        <f t="shared" ref="A482:B482" si="344">A481</f>
        <v>sahel</v>
      </c>
      <c r="B482" s="4" t="str">
        <f t="shared" si="344"/>
        <v>marche_gorgadji</v>
      </c>
      <c r="C482" s="10" t="str">
        <f t="shared" si="340"/>
        <v>BNA_mars24!</v>
      </c>
      <c r="D482" s="4" t="str">
        <f t="shared" si="341"/>
        <v>marche_gorgadjiBNA_mars24!</v>
      </c>
      <c r="E482" s="10">
        <f t="shared" si="338"/>
        <v>45352</v>
      </c>
      <c r="G482" s="7" t="str">
        <f t="shared" ca="1" si="342"/>
        <v>-</v>
      </c>
      <c r="H482" s="7" t="str">
        <f t="shared" ca="1" si="342"/>
        <v>-</v>
      </c>
      <c r="I482" s="7" t="str">
        <f t="shared" ca="1" si="342"/>
        <v>-</v>
      </c>
      <c r="J482" s="7" t="str">
        <f t="shared" ca="1" si="342"/>
        <v>-</v>
      </c>
      <c r="K482" s="7" t="str">
        <f t="shared" ca="1" si="342"/>
        <v>-</v>
      </c>
      <c r="L482" s="7" t="str">
        <f t="shared" ca="1" si="342"/>
        <v>-</v>
      </c>
      <c r="M482" s="7" t="str">
        <f t="shared" ca="1" si="342"/>
        <v>-</v>
      </c>
      <c r="N482" s="7" t="str">
        <f t="shared" ca="1" si="342"/>
        <v>-</v>
      </c>
      <c r="O482" s="7" t="str">
        <f t="shared" ca="1" si="342"/>
        <v>-</v>
      </c>
      <c r="P482" s="7" t="str">
        <f t="shared" ca="1" si="342"/>
        <v>-</v>
      </c>
      <c r="Q482" s="7" t="str">
        <f t="shared" ca="1" si="342"/>
        <v>-</v>
      </c>
      <c r="R482" s="7" t="str">
        <f t="shared" ca="1" si="342"/>
        <v>-</v>
      </c>
      <c r="S482" s="7" t="str">
        <f t="shared" ca="1" si="342"/>
        <v>-</v>
      </c>
      <c r="T482" s="7" t="str">
        <f t="shared" ca="1" si="342"/>
        <v>-</v>
      </c>
      <c r="U482" s="7" t="str">
        <f t="shared" ca="1" si="342"/>
        <v>-</v>
      </c>
      <c r="V482" s="7" t="str">
        <f t="shared" ca="1" si="342"/>
        <v>-</v>
      </c>
      <c r="W482" s="7" t="str">
        <f t="shared" ref="W482:AI491" ca="1" si="345">IFERROR(VLOOKUP($B482,INDIRECT($C482&amp;$A$1),MATCH(W$4,INDIRECT($C482&amp;"$B$7:$BZ$7"),0),FALSE),"")</f>
        <v>-</v>
      </c>
      <c r="X482" s="7" t="str">
        <f t="shared" ca="1" si="345"/>
        <v>-</v>
      </c>
      <c r="Y482" s="7" t="str">
        <f t="shared" ca="1" si="345"/>
        <v>-</v>
      </c>
      <c r="Z482" s="7" t="str">
        <f t="shared" ca="1" si="345"/>
        <v>-</v>
      </c>
      <c r="AA482" s="7" t="str">
        <f t="shared" ca="1" si="345"/>
        <v>-</v>
      </c>
      <c r="AB482" s="7" t="str">
        <f t="shared" ca="1" si="345"/>
        <v>-</v>
      </c>
      <c r="AC482" s="7" t="str">
        <f t="shared" ca="1" si="345"/>
        <v>-</v>
      </c>
      <c r="AD482" s="7" t="str">
        <f t="shared" ca="1" si="345"/>
        <v>-</v>
      </c>
      <c r="AE482" s="7" t="str">
        <f t="shared" ca="1" si="345"/>
        <v>-</v>
      </c>
      <c r="AF482" s="7" t="str">
        <f t="shared" ca="1" si="345"/>
        <v>-</v>
      </c>
      <c r="AG482" s="7" t="str">
        <f t="shared" ca="1" si="345"/>
        <v>-</v>
      </c>
      <c r="AH482" s="7" t="str">
        <f t="shared" ca="1" si="345"/>
        <v>-</v>
      </c>
      <c r="AI482" s="7" t="str">
        <f t="shared" ca="1" si="345"/>
        <v>-</v>
      </c>
    </row>
    <row r="483" spans="1:35" x14ac:dyDescent="0.35">
      <c r="A483" s="4" t="str">
        <f t="shared" ref="A483:B483" si="346">A482</f>
        <v>sahel</v>
      </c>
      <c r="B483" s="4" t="str">
        <f t="shared" si="346"/>
        <v>marche_gorgadji</v>
      </c>
      <c r="C483" s="10" t="str">
        <f t="shared" si="340"/>
        <v>BNA_avr24!</v>
      </c>
      <c r="D483" s="4" t="str">
        <f t="shared" si="341"/>
        <v>marche_gorgadjiBNA_avr24!</v>
      </c>
      <c r="E483" s="10">
        <f t="shared" si="338"/>
        <v>45383</v>
      </c>
      <c r="G483" s="7" t="str">
        <f t="shared" ca="1" si="342"/>
        <v/>
      </c>
      <c r="H483" s="7" t="str">
        <f t="shared" ca="1" si="342"/>
        <v/>
      </c>
      <c r="I483" s="7" t="str">
        <f t="shared" ca="1" si="342"/>
        <v/>
      </c>
      <c r="J483" s="7" t="str">
        <f t="shared" ca="1" si="342"/>
        <v/>
      </c>
      <c r="K483" s="7" t="str">
        <f t="shared" ca="1" si="342"/>
        <v/>
      </c>
      <c r="L483" s="7" t="str">
        <f t="shared" ca="1" si="342"/>
        <v/>
      </c>
      <c r="M483" s="7" t="str">
        <f t="shared" ca="1" si="342"/>
        <v/>
      </c>
      <c r="N483" s="7" t="str">
        <f t="shared" ca="1" si="342"/>
        <v/>
      </c>
      <c r="O483" s="7" t="str">
        <f t="shared" ca="1" si="342"/>
        <v/>
      </c>
      <c r="P483" s="7" t="str">
        <f t="shared" ca="1" si="342"/>
        <v/>
      </c>
      <c r="Q483" s="7" t="str">
        <f t="shared" ca="1" si="342"/>
        <v/>
      </c>
      <c r="R483" s="7" t="str">
        <f t="shared" ca="1" si="342"/>
        <v/>
      </c>
      <c r="S483" s="7" t="str">
        <f t="shared" ca="1" si="342"/>
        <v/>
      </c>
      <c r="T483" s="7" t="str">
        <f t="shared" ca="1" si="342"/>
        <v/>
      </c>
      <c r="U483" s="7" t="str">
        <f t="shared" ca="1" si="342"/>
        <v/>
      </c>
      <c r="V483" s="7" t="str">
        <f t="shared" ca="1" si="342"/>
        <v/>
      </c>
      <c r="W483" s="7" t="str">
        <f t="shared" ca="1" si="345"/>
        <v/>
      </c>
      <c r="X483" s="7" t="str">
        <f t="shared" ca="1" si="345"/>
        <v/>
      </c>
      <c r="Y483" s="7" t="str">
        <f t="shared" ca="1" si="345"/>
        <v/>
      </c>
      <c r="Z483" s="7" t="str">
        <f t="shared" ca="1" si="345"/>
        <v/>
      </c>
      <c r="AA483" s="7" t="str">
        <f t="shared" ca="1" si="345"/>
        <v/>
      </c>
      <c r="AB483" s="7" t="str">
        <f t="shared" ca="1" si="345"/>
        <v/>
      </c>
      <c r="AC483" s="7" t="str">
        <f t="shared" ca="1" si="345"/>
        <v/>
      </c>
      <c r="AD483" s="7" t="str">
        <f t="shared" ca="1" si="345"/>
        <v/>
      </c>
      <c r="AE483" s="7" t="str">
        <f t="shared" ca="1" si="345"/>
        <v/>
      </c>
      <c r="AF483" s="7" t="str">
        <f t="shared" ca="1" si="345"/>
        <v/>
      </c>
      <c r="AG483" s="7" t="str">
        <f t="shared" ca="1" si="345"/>
        <v/>
      </c>
      <c r="AH483" s="7" t="str">
        <f t="shared" ca="1" si="345"/>
        <v/>
      </c>
      <c r="AI483" s="7" t="str">
        <f t="shared" ca="1" si="345"/>
        <v/>
      </c>
    </row>
    <row r="484" spans="1:35" x14ac:dyDescent="0.35">
      <c r="A484" s="4" t="str">
        <f t="shared" ref="A484:B484" si="347">A483</f>
        <v>sahel</v>
      </c>
      <c r="B484" s="4" t="str">
        <f t="shared" si="347"/>
        <v>marche_gorgadji</v>
      </c>
      <c r="C484" s="10" t="str">
        <f t="shared" si="340"/>
        <v>BNA_mai24!</v>
      </c>
      <c r="D484" s="4" t="str">
        <f t="shared" si="341"/>
        <v>marche_gorgadjiBNA_mai24!</v>
      </c>
      <c r="E484" s="10">
        <f t="shared" si="338"/>
        <v>45413</v>
      </c>
      <c r="G484" s="7" t="str">
        <f t="shared" ca="1" si="342"/>
        <v/>
      </c>
      <c r="H484" s="7" t="str">
        <f t="shared" ca="1" si="342"/>
        <v/>
      </c>
      <c r="I484" s="7" t="str">
        <f t="shared" ca="1" si="342"/>
        <v/>
      </c>
      <c r="J484" s="7" t="str">
        <f t="shared" ca="1" si="342"/>
        <v/>
      </c>
      <c r="K484" s="7" t="str">
        <f t="shared" ca="1" si="342"/>
        <v/>
      </c>
      <c r="L484" s="7" t="str">
        <f t="shared" ca="1" si="342"/>
        <v/>
      </c>
      <c r="M484" s="7" t="str">
        <f t="shared" ca="1" si="342"/>
        <v/>
      </c>
      <c r="N484" s="7" t="str">
        <f t="shared" ca="1" si="342"/>
        <v/>
      </c>
      <c r="O484" s="7" t="str">
        <f t="shared" ca="1" si="342"/>
        <v/>
      </c>
      <c r="P484" s="7" t="str">
        <f t="shared" ca="1" si="342"/>
        <v/>
      </c>
      <c r="Q484" s="7" t="str">
        <f t="shared" ca="1" si="342"/>
        <v/>
      </c>
      <c r="R484" s="7" t="str">
        <f t="shared" ca="1" si="342"/>
        <v/>
      </c>
      <c r="S484" s="7" t="str">
        <f t="shared" ca="1" si="342"/>
        <v/>
      </c>
      <c r="T484" s="7" t="str">
        <f t="shared" ca="1" si="342"/>
        <v/>
      </c>
      <c r="U484" s="7" t="str">
        <f t="shared" ca="1" si="342"/>
        <v/>
      </c>
      <c r="V484" s="7" t="str">
        <f t="shared" ca="1" si="342"/>
        <v/>
      </c>
      <c r="W484" s="7" t="str">
        <f t="shared" ca="1" si="345"/>
        <v/>
      </c>
      <c r="X484" s="7" t="str">
        <f t="shared" ca="1" si="345"/>
        <v/>
      </c>
      <c r="Y484" s="7" t="str">
        <f t="shared" ca="1" si="345"/>
        <v/>
      </c>
      <c r="Z484" s="7" t="str">
        <f t="shared" ca="1" si="345"/>
        <v/>
      </c>
      <c r="AA484" s="7" t="str">
        <f t="shared" ca="1" si="345"/>
        <v/>
      </c>
      <c r="AB484" s="7" t="str">
        <f t="shared" ca="1" si="345"/>
        <v/>
      </c>
      <c r="AC484" s="7" t="str">
        <f t="shared" ca="1" si="345"/>
        <v/>
      </c>
      <c r="AD484" s="7" t="str">
        <f t="shared" ca="1" si="345"/>
        <v/>
      </c>
      <c r="AE484" s="7" t="str">
        <f t="shared" ca="1" si="345"/>
        <v/>
      </c>
      <c r="AF484" s="7" t="str">
        <f t="shared" ca="1" si="345"/>
        <v/>
      </c>
      <c r="AG484" s="7" t="str">
        <f t="shared" ca="1" si="345"/>
        <v/>
      </c>
      <c r="AH484" s="7" t="str">
        <f t="shared" ca="1" si="345"/>
        <v/>
      </c>
      <c r="AI484" s="7" t="str">
        <f t="shared" ca="1" si="345"/>
        <v/>
      </c>
    </row>
    <row r="485" spans="1:35" x14ac:dyDescent="0.35">
      <c r="A485" s="4" t="str">
        <f t="shared" ref="A485:B485" si="348">A484</f>
        <v>sahel</v>
      </c>
      <c r="B485" s="4" t="str">
        <f t="shared" si="348"/>
        <v>marche_gorgadji</v>
      </c>
      <c r="C485" s="10" t="str">
        <f t="shared" si="340"/>
        <v>BNA_juin24!</v>
      </c>
      <c r="D485" s="4" t="str">
        <f t="shared" si="341"/>
        <v>marche_gorgadjiBNA_juin24!</v>
      </c>
      <c r="E485" s="10">
        <f t="shared" si="338"/>
        <v>45444</v>
      </c>
      <c r="G485" s="7" t="str">
        <f t="shared" ca="1" si="342"/>
        <v/>
      </c>
      <c r="H485" s="7" t="str">
        <f t="shared" ca="1" si="342"/>
        <v/>
      </c>
      <c r="I485" s="7" t="str">
        <f t="shared" ca="1" si="342"/>
        <v/>
      </c>
      <c r="J485" s="7" t="str">
        <f t="shared" ca="1" si="342"/>
        <v/>
      </c>
      <c r="K485" s="7" t="str">
        <f t="shared" ca="1" si="342"/>
        <v/>
      </c>
      <c r="L485" s="7" t="str">
        <f t="shared" ca="1" si="342"/>
        <v/>
      </c>
      <c r="M485" s="7" t="str">
        <f t="shared" ca="1" si="342"/>
        <v/>
      </c>
      <c r="N485" s="7" t="str">
        <f t="shared" ca="1" si="342"/>
        <v/>
      </c>
      <c r="O485" s="7" t="str">
        <f t="shared" ca="1" si="342"/>
        <v/>
      </c>
      <c r="P485" s="7" t="str">
        <f t="shared" ca="1" si="342"/>
        <v/>
      </c>
      <c r="Q485" s="7" t="str">
        <f t="shared" ca="1" si="342"/>
        <v/>
      </c>
      <c r="R485" s="7" t="str">
        <f t="shared" ca="1" si="342"/>
        <v/>
      </c>
      <c r="S485" s="7" t="str">
        <f t="shared" ca="1" si="342"/>
        <v/>
      </c>
      <c r="T485" s="7" t="str">
        <f t="shared" ca="1" si="342"/>
        <v/>
      </c>
      <c r="U485" s="7" t="str">
        <f t="shared" ca="1" si="342"/>
        <v/>
      </c>
      <c r="V485" s="7" t="str">
        <f t="shared" ca="1" si="342"/>
        <v/>
      </c>
      <c r="W485" s="7" t="str">
        <f t="shared" ca="1" si="345"/>
        <v/>
      </c>
      <c r="X485" s="7" t="str">
        <f t="shared" ca="1" si="345"/>
        <v/>
      </c>
      <c r="Y485" s="7" t="str">
        <f t="shared" ca="1" si="345"/>
        <v/>
      </c>
      <c r="Z485" s="7" t="str">
        <f t="shared" ca="1" si="345"/>
        <v/>
      </c>
      <c r="AA485" s="7" t="str">
        <f t="shared" ca="1" si="345"/>
        <v/>
      </c>
      <c r="AB485" s="7" t="str">
        <f t="shared" ca="1" si="345"/>
        <v/>
      </c>
      <c r="AC485" s="7" t="str">
        <f t="shared" ca="1" si="345"/>
        <v/>
      </c>
      <c r="AD485" s="7" t="str">
        <f t="shared" ca="1" si="345"/>
        <v/>
      </c>
      <c r="AE485" s="7" t="str">
        <f t="shared" ca="1" si="345"/>
        <v/>
      </c>
      <c r="AF485" s="7" t="str">
        <f t="shared" ca="1" si="345"/>
        <v/>
      </c>
      <c r="AG485" s="7" t="str">
        <f t="shared" ca="1" si="345"/>
        <v/>
      </c>
      <c r="AH485" s="7" t="str">
        <f t="shared" ca="1" si="345"/>
        <v/>
      </c>
      <c r="AI485" s="7" t="str">
        <f t="shared" ca="1" si="345"/>
        <v/>
      </c>
    </row>
    <row r="486" spans="1:35" x14ac:dyDescent="0.35">
      <c r="A486" s="4" t="str">
        <f t="shared" ref="A486:B486" si="349">A485</f>
        <v>sahel</v>
      </c>
      <c r="B486" s="4" t="str">
        <f t="shared" si="349"/>
        <v>marche_gorgadji</v>
      </c>
      <c r="C486" s="10" t="str">
        <f t="shared" si="340"/>
        <v>BNA_juil24!</v>
      </c>
      <c r="D486" s="4" t="str">
        <f t="shared" si="341"/>
        <v>marche_gorgadjiBNA_juil24!</v>
      </c>
      <c r="E486" s="10">
        <f t="shared" si="338"/>
        <v>45474</v>
      </c>
      <c r="G486" s="7" t="str">
        <f t="shared" ca="1" si="342"/>
        <v/>
      </c>
      <c r="H486" s="7" t="str">
        <f t="shared" ca="1" si="342"/>
        <v/>
      </c>
      <c r="I486" s="7" t="str">
        <f t="shared" ca="1" si="342"/>
        <v/>
      </c>
      <c r="J486" s="7" t="str">
        <f t="shared" ca="1" si="342"/>
        <v/>
      </c>
      <c r="K486" s="7" t="str">
        <f t="shared" ca="1" si="342"/>
        <v/>
      </c>
      <c r="L486" s="7" t="str">
        <f t="shared" ca="1" si="342"/>
        <v/>
      </c>
      <c r="M486" s="7" t="str">
        <f t="shared" ca="1" si="342"/>
        <v/>
      </c>
      <c r="N486" s="7" t="str">
        <f t="shared" ca="1" si="342"/>
        <v/>
      </c>
      <c r="O486" s="7" t="str">
        <f t="shared" ca="1" si="342"/>
        <v/>
      </c>
      <c r="P486" s="7" t="str">
        <f t="shared" ca="1" si="342"/>
        <v/>
      </c>
      <c r="Q486" s="7" t="str">
        <f t="shared" ca="1" si="342"/>
        <v/>
      </c>
      <c r="R486" s="7" t="str">
        <f t="shared" ca="1" si="342"/>
        <v/>
      </c>
      <c r="S486" s="7" t="str">
        <f t="shared" ca="1" si="342"/>
        <v/>
      </c>
      <c r="T486" s="7" t="str">
        <f t="shared" ca="1" si="342"/>
        <v/>
      </c>
      <c r="U486" s="7" t="str">
        <f t="shared" ca="1" si="342"/>
        <v/>
      </c>
      <c r="V486" s="7" t="str">
        <f t="shared" ca="1" si="342"/>
        <v/>
      </c>
      <c r="W486" s="7" t="str">
        <f t="shared" ca="1" si="345"/>
        <v/>
      </c>
      <c r="X486" s="7" t="str">
        <f t="shared" ca="1" si="345"/>
        <v/>
      </c>
      <c r="Y486" s="7" t="str">
        <f t="shared" ca="1" si="345"/>
        <v/>
      </c>
      <c r="Z486" s="7" t="str">
        <f t="shared" ca="1" si="345"/>
        <v/>
      </c>
      <c r="AA486" s="7" t="str">
        <f t="shared" ca="1" si="345"/>
        <v/>
      </c>
      <c r="AB486" s="7" t="str">
        <f t="shared" ca="1" si="345"/>
        <v/>
      </c>
      <c r="AC486" s="7" t="str">
        <f t="shared" ca="1" si="345"/>
        <v/>
      </c>
      <c r="AD486" s="7" t="str">
        <f t="shared" ca="1" si="345"/>
        <v/>
      </c>
      <c r="AE486" s="7" t="str">
        <f t="shared" ca="1" si="345"/>
        <v/>
      </c>
      <c r="AF486" s="7" t="str">
        <f t="shared" ca="1" si="345"/>
        <v/>
      </c>
      <c r="AG486" s="7" t="str">
        <f t="shared" ca="1" si="345"/>
        <v/>
      </c>
      <c r="AH486" s="7" t="str">
        <f t="shared" ca="1" si="345"/>
        <v/>
      </c>
      <c r="AI486" s="7" t="str">
        <f t="shared" ca="1" si="345"/>
        <v/>
      </c>
    </row>
    <row r="487" spans="1:35" x14ac:dyDescent="0.35">
      <c r="A487" s="4" t="str">
        <f t="shared" ref="A487:B487" si="350">A486</f>
        <v>sahel</v>
      </c>
      <c r="B487" s="4" t="str">
        <f t="shared" si="350"/>
        <v>marche_gorgadji</v>
      </c>
      <c r="C487" s="10" t="str">
        <f t="shared" si="340"/>
        <v>BNA_aout24!</v>
      </c>
      <c r="D487" s="4" t="str">
        <f t="shared" si="341"/>
        <v>marche_gorgadjiBNA_aout24!</v>
      </c>
      <c r="E487" s="10">
        <f t="shared" si="338"/>
        <v>45505</v>
      </c>
      <c r="G487" s="7" t="str">
        <f t="shared" ca="1" si="342"/>
        <v/>
      </c>
      <c r="H487" s="7" t="str">
        <f t="shared" ca="1" si="342"/>
        <v/>
      </c>
      <c r="I487" s="7" t="str">
        <f t="shared" ca="1" si="342"/>
        <v/>
      </c>
      <c r="J487" s="7" t="str">
        <f t="shared" ca="1" si="342"/>
        <v/>
      </c>
      <c r="K487" s="7" t="str">
        <f t="shared" ca="1" si="342"/>
        <v/>
      </c>
      <c r="L487" s="7" t="str">
        <f t="shared" ca="1" si="342"/>
        <v/>
      </c>
      <c r="M487" s="7" t="str">
        <f t="shared" ca="1" si="342"/>
        <v/>
      </c>
      <c r="N487" s="7" t="str">
        <f t="shared" ca="1" si="342"/>
        <v/>
      </c>
      <c r="O487" s="7" t="str">
        <f t="shared" ca="1" si="342"/>
        <v/>
      </c>
      <c r="P487" s="7" t="str">
        <f t="shared" ca="1" si="342"/>
        <v/>
      </c>
      <c r="Q487" s="7" t="str">
        <f t="shared" ca="1" si="342"/>
        <v/>
      </c>
      <c r="R487" s="7" t="str">
        <f t="shared" ca="1" si="342"/>
        <v/>
      </c>
      <c r="S487" s="7" t="str">
        <f t="shared" ca="1" si="342"/>
        <v/>
      </c>
      <c r="T487" s="7" t="str">
        <f t="shared" ca="1" si="342"/>
        <v/>
      </c>
      <c r="U487" s="7" t="str">
        <f t="shared" ca="1" si="342"/>
        <v/>
      </c>
      <c r="V487" s="7" t="str">
        <f t="shared" ca="1" si="342"/>
        <v/>
      </c>
      <c r="W487" s="7" t="str">
        <f t="shared" ca="1" si="345"/>
        <v/>
      </c>
      <c r="X487" s="7" t="str">
        <f t="shared" ca="1" si="345"/>
        <v/>
      </c>
      <c r="Y487" s="7" t="str">
        <f t="shared" ca="1" si="345"/>
        <v/>
      </c>
      <c r="Z487" s="7" t="str">
        <f t="shared" ca="1" si="345"/>
        <v/>
      </c>
      <c r="AA487" s="7" t="str">
        <f t="shared" ca="1" si="345"/>
        <v/>
      </c>
      <c r="AB487" s="7" t="str">
        <f t="shared" ca="1" si="345"/>
        <v/>
      </c>
      <c r="AC487" s="7" t="str">
        <f t="shared" ca="1" si="345"/>
        <v/>
      </c>
      <c r="AD487" s="7" t="str">
        <f t="shared" ca="1" si="345"/>
        <v/>
      </c>
      <c r="AE487" s="7" t="str">
        <f t="shared" ca="1" si="345"/>
        <v/>
      </c>
      <c r="AF487" s="7" t="str">
        <f t="shared" ca="1" si="345"/>
        <v/>
      </c>
      <c r="AG487" s="7" t="str">
        <f t="shared" ca="1" si="345"/>
        <v/>
      </c>
      <c r="AH487" s="7" t="str">
        <f t="shared" ca="1" si="345"/>
        <v/>
      </c>
      <c r="AI487" s="7" t="str">
        <f t="shared" ca="1" si="345"/>
        <v/>
      </c>
    </row>
    <row r="488" spans="1:35" x14ac:dyDescent="0.35">
      <c r="A488" s="4" t="str">
        <f t="shared" ref="A488:B488" si="351">A487</f>
        <v>sahel</v>
      </c>
      <c r="B488" s="4" t="str">
        <f t="shared" si="351"/>
        <v>marche_gorgadji</v>
      </c>
      <c r="C488" s="10" t="str">
        <f t="shared" si="340"/>
        <v>BNA_sept24!</v>
      </c>
      <c r="D488" s="4" t="str">
        <f t="shared" si="341"/>
        <v>marche_gorgadjiBNA_sept24!</v>
      </c>
      <c r="E488" s="10">
        <f t="shared" si="338"/>
        <v>45536</v>
      </c>
      <c r="G488" s="7" t="str">
        <f t="shared" ca="1" si="342"/>
        <v/>
      </c>
      <c r="H488" s="7" t="str">
        <f t="shared" ca="1" si="342"/>
        <v/>
      </c>
      <c r="I488" s="7" t="str">
        <f t="shared" ca="1" si="342"/>
        <v/>
      </c>
      <c r="J488" s="7" t="str">
        <f t="shared" ca="1" si="342"/>
        <v/>
      </c>
      <c r="K488" s="7" t="str">
        <f t="shared" ca="1" si="342"/>
        <v/>
      </c>
      <c r="L488" s="7" t="str">
        <f t="shared" ca="1" si="342"/>
        <v/>
      </c>
      <c r="M488" s="7" t="str">
        <f t="shared" ca="1" si="342"/>
        <v/>
      </c>
      <c r="N488" s="7" t="str">
        <f t="shared" ca="1" si="342"/>
        <v/>
      </c>
      <c r="O488" s="7" t="str">
        <f t="shared" ca="1" si="342"/>
        <v/>
      </c>
      <c r="P488" s="7" t="str">
        <f t="shared" ca="1" si="342"/>
        <v/>
      </c>
      <c r="Q488" s="7" t="str">
        <f t="shared" ca="1" si="342"/>
        <v/>
      </c>
      <c r="R488" s="7" t="str">
        <f t="shared" ca="1" si="342"/>
        <v/>
      </c>
      <c r="S488" s="7" t="str">
        <f t="shared" ca="1" si="342"/>
        <v/>
      </c>
      <c r="T488" s="7" t="str">
        <f t="shared" ca="1" si="342"/>
        <v/>
      </c>
      <c r="U488" s="7" t="str">
        <f t="shared" ca="1" si="342"/>
        <v/>
      </c>
      <c r="V488" s="7" t="str">
        <f t="shared" ca="1" si="342"/>
        <v/>
      </c>
      <c r="W488" s="7" t="str">
        <f t="shared" ca="1" si="345"/>
        <v/>
      </c>
      <c r="X488" s="7" t="str">
        <f t="shared" ca="1" si="345"/>
        <v/>
      </c>
      <c r="Y488" s="7" t="str">
        <f t="shared" ca="1" si="345"/>
        <v/>
      </c>
      <c r="Z488" s="7" t="str">
        <f t="shared" ca="1" si="345"/>
        <v/>
      </c>
      <c r="AA488" s="7" t="str">
        <f t="shared" ca="1" si="345"/>
        <v/>
      </c>
      <c r="AB488" s="7" t="str">
        <f t="shared" ca="1" si="345"/>
        <v/>
      </c>
      <c r="AC488" s="7" t="str">
        <f t="shared" ca="1" si="345"/>
        <v/>
      </c>
      <c r="AD488" s="7" t="str">
        <f t="shared" ca="1" si="345"/>
        <v/>
      </c>
      <c r="AE488" s="7" t="str">
        <f t="shared" ca="1" si="345"/>
        <v/>
      </c>
      <c r="AF488" s="7" t="str">
        <f t="shared" ca="1" si="345"/>
        <v/>
      </c>
      <c r="AG488" s="7" t="str">
        <f t="shared" ca="1" si="345"/>
        <v/>
      </c>
      <c r="AH488" s="7" t="str">
        <f t="shared" ca="1" si="345"/>
        <v/>
      </c>
      <c r="AI488" s="7" t="str">
        <f t="shared" ca="1" si="345"/>
        <v/>
      </c>
    </row>
    <row r="489" spans="1:35" x14ac:dyDescent="0.35">
      <c r="A489" s="4" t="str">
        <f t="shared" ref="A489:B489" si="352">A488</f>
        <v>sahel</v>
      </c>
      <c r="B489" s="4" t="str">
        <f t="shared" si="352"/>
        <v>marche_gorgadji</v>
      </c>
      <c r="C489" s="10" t="str">
        <f t="shared" si="340"/>
        <v>BNA_oct24!</v>
      </c>
      <c r="D489" s="4" t="str">
        <f t="shared" si="341"/>
        <v>marche_gorgadjiBNA_oct24!</v>
      </c>
      <c r="E489" s="10">
        <f t="shared" si="338"/>
        <v>45566</v>
      </c>
      <c r="G489" s="7" t="str">
        <f t="shared" ca="1" si="342"/>
        <v/>
      </c>
      <c r="H489" s="7" t="str">
        <f t="shared" ca="1" si="342"/>
        <v/>
      </c>
      <c r="I489" s="7" t="str">
        <f t="shared" ca="1" si="342"/>
        <v/>
      </c>
      <c r="J489" s="7" t="str">
        <f t="shared" ca="1" si="342"/>
        <v/>
      </c>
      <c r="K489" s="7" t="str">
        <f t="shared" ca="1" si="342"/>
        <v/>
      </c>
      <c r="L489" s="7" t="str">
        <f t="shared" ca="1" si="342"/>
        <v/>
      </c>
      <c r="M489" s="7" t="str">
        <f t="shared" ca="1" si="342"/>
        <v/>
      </c>
      <c r="N489" s="7" t="str">
        <f t="shared" ca="1" si="342"/>
        <v/>
      </c>
      <c r="O489" s="7" t="str">
        <f t="shared" ca="1" si="342"/>
        <v/>
      </c>
      <c r="P489" s="7" t="str">
        <f t="shared" ca="1" si="342"/>
        <v/>
      </c>
      <c r="Q489" s="7" t="str">
        <f t="shared" ca="1" si="342"/>
        <v/>
      </c>
      <c r="R489" s="7" t="str">
        <f t="shared" ca="1" si="342"/>
        <v/>
      </c>
      <c r="S489" s="7" t="str">
        <f t="shared" ca="1" si="342"/>
        <v/>
      </c>
      <c r="T489" s="7" t="str">
        <f t="shared" ca="1" si="342"/>
        <v/>
      </c>
      <c r="U489" s="7" t="str">
        <f t="shared" ca="1" si="342"/>
        <v/>
      </c>
      <c r="V489" s="7" t="str">
        <f t="shared" ca="1" si="342"/>
        <v/>
      </c>
      <c r="W489" s="7" t="str">
        <f t="shared" ca="1" si="345"/>
        <v/>
      </c>
      <c r="X489" s="7" t="str">
        <f t="shared" ca="1" si="345"/>
        <v/>
      </c>
      <c r="Y489" s="7" t="str">
        <f t="shared" ca="1" si="345"/>
        <v/>
      </c>
      <c r="Z489" s="7" t="str">
        <f t="shared" ca="1" si="345"/>
        <v/>
      </c>
      <c r="AA489" s="7" t="str">
        <f t="shared" ca="1" si="345"/>
        <v/>
      </c>
      <c r="AB489" s="7" t="str">
        <f t="shared" ca="1" si="345"/>
        <v/>
      </c>
      <c r="AC489" s="7" t="str">
        <f t="shared" ca="1" si="345"/>
        <v/>
      </c>
      <c r="AD489" s="7" t="str">
        <f t="shared" ca="1" si="345"/>
        <v/>
      </c>
      <c r="AE489" s="7" t="str">
        <f t="shared" ca="1" si="345"/>
        <v/>
      </c>
      <c r="AF489" s="7" t="str">
        <f t="shared" ca="1" si="345"/>
        <v/>
      </c>
      <c r="AG489" s="7" t="str">
        <f t="shared" ca="1" si="345"/>
        <v/>
      </c>
      <c r="AH489" s="7" t="str">
        <f t="shared" ca="1" si="345"/>
        <v/>
      </c>
      <c r="AI489" s="7" t="str">
        <f t="shared" ca="1" si="345"/>
        <v/>
      </c>
    </row>
    <row r="490" spans="1:35" x14ac:dyDescent="0.35">
      <c r="A490" s="4" t="str">
        <f t="shared" ref="A490:B490" si="353">A489</f>
        <v>sahel</v>
      </c>
      <c r="B490" s="4" t="str">
        <f t="shared" si="353"/>
        <v>marche_gorgadji</v>
      </c>
      <c r="C490" s="10" t="str">
        <f t="shared" si="340"/>
        <v>BNA_nov24!</v>
      </c>
      <c r="D490" s="4" t="str">
        <f t="shared" si="341"/>
        <v>marche_gorgadjiBNA_nov24!</v>
      </c>
      <c r="E490" s="10">
        <f t="shared" si="338"/>
        <v>45597</v>
      </c>
      <c r="G490" s="7" t="str">
        <f t="shared" ca="1" si="342"/>
        <v/>
      </c>
      <c r="H490" s="7" t="str">
        <f t="shared" ca="1" si="342"/>
        <v/>
      </c>
      <c r="I490" s="7" t="str">
        <f t="shared" ca="1" si="342"/>
        <v/>
      </c>
      <c r="J490" s="7" t="str">
        <f t="shared" ca="1" si="342"/>
        <v/>
      </c>
      <c r="K490" s="7" t="str">
        <f t="shared" ca="1" si="342"/>
        <v/>
      </c>
      <c r="L490" s="7" t="str">
        <f t="shared" ca="1" si="342"/>
        <v/>
      </c>
      <c r="M490" s="7" t="str">
        <f t="shared" ca="1" si="342"/>
        <v/>
      </c>
      <c r="N490" s="7" t="str">
        <f t="shared" ca="1" si="342"/>
        <v/>
      </c>
      <c r="O490" s="7" t="str">
        <f t="shared" ca="1" si="342"/>
        <v/>
      </c>
      <c r="P490" s="7" t="str">
        <f t="shared" ca="1" si="342"/>
        <v/>
      </c>
      <c r="Q490" s="7" t="str">
        <f t="shared" ca="1" si="342"/>
        <v/>
      </c>
      <c r="R490" s="7" t="str">
        <f t="shared" ca="1" si="342"/>
        <v/>
      </c>
      <c r="S490" s="7" t="str">
        <f t="shared" ca="1" si="342"/>
        <v/>
      </c>
      <c r="T490" s="7" t="str">
        <f t="shared" ca="1" si="342"/>
        <v/>
      </c>
      <c r="U490" s="7" t="str">
        <f t="shared" ca="1" si="342"/>
        <v/>
      </c>
      <c r="V490" s="7" t="str">
        <f t="shared" ca="1" si="342"/>
        <v/>
      </c>
      <c r="W490" s="7" t="str">
        <f t="shared" ca="1" si="345"/>
        <v/>
      </c>
      <c r="X490" s="7" t="str">
        <f t="shared" ca="1" si="345"/>
        <v/>
      </c>
      <c r="Y490" s="7" t="str">
        <f t="shared" ca="1" si="345"/>
        <v/>
      </c>
      <c r="Z490" s="7" t="str">
        <f t="shared" ca="1" si="345"/>
        <v/>
      </c>
      <c r="AA490" s="7" t="str">
        <f t="shared" ca="1" si="345"/>
        <v/>
      </c>
      <c r="AB490" s="7" t="str">
        <f t="shared" ca="1" si="345"/>
        <v/>
      </c>
      <c r="AC490" s="7" t="str">
        <f t="shared" ca="1" si="345"/>
        <v/>
      </c>
      <c r="AD490" s="7" t="str">
        <f t="shared" ca="1" si="345"/>
        <v/>
      </c>
      <c r="AE490" s="7" t="str">
        <f t="shared" ca="1" si="345"/>
        <v/>
      </c>
      <c r="AF490" s="7" t="str">
        <f t="shared" ca="1" si="345"/>
        <v/>
      </c>
      <c r="AG490" s="7" t="str">
        <f t="shared" ca="1" si="345"/>
        <v/>
      </c>
      <c r="AH490" s="7" t="str">
        <f t="shared" ca="1" si="345"/>
        <v/>
      </c>
      <c r="AI490" s="7" t="str">
        <f t="shared" ca="1" si="345"/>
        <v/>
      </c>
    </row>
    <row r="491" spans="1:35" x14ac:dyDescent="0.35">
      <c r="A491" s="4" t="str">
        <f t="shared" ref="A491:B491" si="354">A490</f>
        <v>sahel</v>
      </c>
      <c r="B491" s="4" t="str">
        <f t="shared" si="354"/>
        <v>marche_gorgadji</v>
      </c>
      <c r="C491" s="10" t="str">
        <f t="shared" si="340"/>
        <v>BNA_déc24!</v>
      </c>
      <c r="D491" s="4" t="str">
        <f t="shared" si="341"/>
        <v>marche_gorgadjiBNA_déc24!</v>
      </c>
      <c r="E491" s="10">
        <f t="shared" si="338"/>
        <v>45627</v>
      </c>
      <c r="G491" s="7" t="str">
        <f t="shared" ca="1" si="342"/>
        <v/>
      </c>
      <c r="H491" s="7" t="str">
        <f t="shared" ca="1" si="342"/>
        <v/>
      </c>
      <c r="I491" s="7" t="str">
        <f t="shared" ca="1" si="342"/>
        <v/>
      </c>
      <c r="J491" s="7" t="str">
        <f t="shared" ca="1" si="342"/>
        <v/>
      </c>
      <c r="K491" s="7" t="str">
        <f t="shared" ca="1" si="342"/>
        <v/>
      </c>
      <c r="L491" s="7" t="str">
        <f t="shared" ca="1" si="342"/>
        <v/>
      </c>
      <c r="M491" s="7" t="str">
        <f t="shared" ca="1" si="342"/>
        <v/>
      </c>
      <c r="N491" s="7" t="str">
        <f t="shared" ca="1" si="342"/>
        <v/>
      </c>
      <c r="O491" s="7" t="str">
        <f t="shared" ca="1" si="342"/>
        <v/>
      </c>
      <c r="P491" s="7" t="str">
        <f t="shared" ca="1" si="342"/>
        <v/>
      </c>
      <c r="Q491" s="7" t="str">
        <f t="shared" ca="1" si="342"/>
        <v/>
      </c>
      <c r="R491" s="7" t="str">
        <f t="shared" ca="1" si="342"/>
        <v/>
      </c>
      <c r="S491" s="7" t="str">
        <f t="shared" ca="1" si="342"/>
        <v/>
      </c>
      <c r="T491" s="7" t="str">
        <f t="shared" ca="1" si="342"/>
        <v/>
      </c>
      <c r="U491" s="7" t="str">
        <f t="shared" ca="1" si="342"/>
        <v/>
      </c>
      <c r="V491" s="7" t="str">
        <f t="shared" ca="1" si="342"/>
        <v/>
      </c>
      <c r="W491" s="7" t="str">
        <f t="shared" ca="1" si="345"/>
        <v/>
      </c>
      <c r="X491" s="7" t="str">
        <f t="shared" ca="1" si="345"/>
        <v/>
      </c>
      <c r="Y491" s="7" t="str">
        <f t="shared" ca="1" si="345"/>
        <v/>
      </c>
      <c r="Z491" s="7" t="str">
        <f t="shared" ca="1" si="345"/>
        <v/>
      </c>
      <c r="AA491" s="7" t="str">
        <f t="shared" ca="1" si="345"/>
        <v/>
      </c>
      <c r="AB491" s="7" t="str">
        <f t="shared" ca="1" si="345"/>
        <v/>
      </c>
      <c r="AC491" s="7" t="str">
        <f t="shared" ca="1" si="345"/>
        <v/>
      </c>
      <c r="AD491" s="7" t="str">
        <f t="shared" ca="1" si="345"/>
        <v/>
      </c>
      <c r="AE491" s="7" t="str">
        <f t="shared" ca="1" si="345"/>
        <v/>
      </c>
      <c r="AF491" s="7" t="str">
        <f t="shared" ca="1" si="345"/>
        <v/>
      </c>
      <c r="AG491" s="7" t="str">
        <f t="shared" ca="1" si="345"/>
        <v/>
      </c>
      <c r="AH491" s="7" t="str">
        <f t="shared" ca="1" si="345"/>
        <v/>
      </c>
      <c r="AI491" s="7" t="str">
        <f t="shared" ca="1" si="345"/>
        <v/>
      </c>
    </row>
    <row r="492" spans="1:35" x14ac:dyDescent="0.35">
      <c r="C492" s="10"/>
      <c r="E492" s="10"/>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row>
    <row r="493" spans="1:35" x14ac:dyDescent="0.35">
      <c r="C493" s="10"/>
      <c r="E493" s="10"/>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row>
    <row r="494" spans="1:35" x14ac:dyDescent="0.35">
      <c r="C494" s="10"/>
      <c r="E494" s="10"/>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row>
    <row r="495" spans="1:35" x14ac:dyDescent="0.35">
      <c r="C495" s="10"/>
      <c r="D495" s="4" t="str">
        <f t="shared" si="307"/>
        <v/>
      </c>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row>
    <row r="496" spans="1:35" x14ac:dyDescent="0.35">
      <c r="D496" s="4" t="str">
        <f t="shared" si="307"/>
        <v/>
      </c>
      <c r="E496" s="4" t="s">
        <v>103</v>
      </c>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row>
    <row r="497" spans="1:35" x14ac:dyDescent="0.35">
      <c r="A497" s="4" t="s">
        <v>99</v>
      </c>
      <c r="B497" s="4" t="s">
        <v>104</v>
      </c>
      <c r="C497" s="10" t="str">
        <f t="shared" ref="C497:C510" si="355">C466</f>
        <v>BNA_nov22!</v>
      </c>
      <c r="D497" s="4" t="str">
        <f t="shared" si="307"/>
        <v>marche_gorom-goromBNA_nov22!</v>
      </c>
      <c r="E497" s="10">
        <f t="shared" ref="E497:E504" si="356">E466</f>
        <v>44866</v>
      </c>
      <c r="G497" s="7" t="str">
        <f t="shared" ref="G497:P512" ca="1" si="357">IFERROR(VLOOKUP($B497,INDIRECT($C497&amp;$A$1),MATCH(G$4,INDIRECT($C497&amp;"$B$7:$BZ$7"),0),FALSE),"")</f>
        <v>-</v>
      </c>
      <c r="H497" s="7" t="str">
        <f t="shared" ca="1" si="357"/>
        <v>-</v>
      </c>
      <c r="I497" s="7" t="str">
        <f t="shared" ca="1" si="357"/>
        <v>-</v>
      </c>
      <c r="J497" s="7" t="str">
        <f t="shared" ca="1" si="357"/>
        <v>-</v>
      </c>
      <c r="K497" s="7" t="str">
        <f t="shared" ca="1" si="357"/>
        <v>-</v>
      </c>
      <c r="L497" s="7" t="str">
        <f t="shared" ca="1" si="357"/>
        <v>-</v>
      </c>
      <c r="M497" s="7" t="str">
        <f t="shared" ca="1" si="357"/>
        <v>-</v>
      </c>
      <c r="N497" s="7" t="str">
        <f t="shared" ca="1" si="357"/>
        <v>-</v>
      </c>
      <c r="O497" s="7" t="str">
        <f t="shared" ca="1" si="357"/>
        <v>-</v>
      </c>
      <c r="P497" s="7" t="str">
        <f t="shared" ca="1" si="357"/>
        <v>-</v>
      </c>
      <c r="Q497" s="7" t="str">
        <f t="shared" ref="Q497:Z512" ca="1" si="358">IFERROR(VLOOKUP($B497,INDIRECT($C497&amp;$A$1),MATCH(Q$4,INDIRECT($C497&amp;"$B$7:$BZ$7"),0),FALSE),"")</f>
        <v>-</v>
      </c>
      <c r="R497" s="7" t="str">
        <f t="shared" ca="1" si="358"/>
        <v>-</v>
      </c>
      <c r="S497" s="7" t="str">
        <f t="shared" ca="1" si="358"/>
        <v>-</v>
      </c>
      <c r="T497" s="7" t="str">
        <f t="shared" ca="1" si="358"/>
        <v>-</v>
      </c>
      <c r="U497" s="7" t="str">
        <f t="shared" ca="1" si="358"/>
        <v>-</v>
      </c>
      <c r="V497" s="7" t="str">
        <f t="shared" ca="1" si="358"/>
        <v>-</v>
      </c>
      <c r="W497" s="7" t="str">
        <f t="shared" ca="1" si="358"/>
        <v>-</v>
      </c>
      <c r="X497" s="7" t="str">
        <f t="shared" ca="1" si="358"/>
        <v>-</v>
      </c>
      <c r="Y497" s="7" t="str">
        <f t="shared" ca="1" si="358"/>
        <v>-</v>
      </c>
      <c r="Z497" s="7" t="str">
        <f t="shared" ca="1" si="358"/>
        <v>-</v>
      </c>
      <c r="AA497" s="7" t="str">
        <f t="shared" ref="AA497:AI512" ca="1" si="359">IFERROR(VLOOKUP($B497,INDIRECT($C497&amp;$A$1),MATCH(AA$4,INDIRECT($C497&amp;"$B$7:$BZ$7"),0),FALSE),"")</f>
        <v>-</v>
      </c>
      <c r="AB497" s="7" t="str">
        <f t="shared" ca="1" si="359"/>
        <v>-</v>
      </c>
      <c r="AC497" s="7" t="str">
        <f t="shared" ca="1" si="359"/>
        <v>-</v>
      </c>
      <c r="AD497" s="7" t="str">
        <f t="shared" ca="1" si="359"/>
        <v>-</v>
      </c>
      <c r="AE497" s="7" t="str">
        <f t="shared" ca="1" si="359"/>
        <v>-</v>
      </c>
      <c r="AF497" s="7" t="str">
        <f t="shared" ca="1" si="359"/>
        <v>-</v>
      </c>
      <c r="AG497" s="7" t="str">
        <f t="shared" ca="1" si="359"/>
        <v>-</v>
      </c>
      <c r="AH497" s="7" t="str">
        <f t="shared" ca="1" si="359"/>
        <v>-</v>
      </c>
      <c r="AI497" s="7" t="str">
        <f t="shared" ca="1" si="359"/>
        <v>-</v>
      </c>
    </row>
    <row r="498" spans="1:35" x14ac:dyDescent="0.35">
      <c r="A498" s="4" t="s">
        <v>99</v>
      </c>
      <c r="B498" s="4" t="s">
        <v>104</v>
      </c>
      <c r="C498" s="10" t="str">
        <f t="shared" si="355"/>
        <v>BNA_dec22!</v>
      </c>
      <c r="D498" s="4" t="str">
        <f t="shared" si="307"/>
        <v>marche_gorom-goromBNA_dec22!</v>
      </c>
      <c r="E498" s="10">
        <f t="shared" si="356"/>
        <v>44896</v>
      </c>
      <c r="G498" s="7" t="str">
        <f t="shared" ca="1" si="357"/>
        <v>-</v>
      </c>
      <c r="H498" s="7" t="str">
        <f t="shared" ca="1" si="357"/>
        <v>-</v>
      </c>
      <c r="I498" s="7" t="str">
        <f t="shared" ca="1" si="357"/>
        <v>-</v>
      </c>
      <c r="J498" s="7" t="str">
        <f t="shared" ca="1" si="357"/>
        <v>-</v>
      </c>
      <c r="K498" s="7" t="str">
        <f t="shared" ca="1" si="357"/>
        <v>-</v>
      </c>
      <c r="L498" s="7" t="str">
        <f t="shared" ca="1" si="357"/>
        <v>-</v>
      </c>
      <c r="M498" s="7" t="str">
        <f t="shared" ca="1" si="357"/>
        <v>-</v>
      </c>
      <c r="N498" s="7" t="str">
        <f t="shared" ca="1" si="357"/>
        <v>-</v>
      </c>
      <c r="O498" s="7" t="str">
        <f t="shared" ca="1" si="357"/>
        <v>-</v>
      </c>
      <c r="P498" s="7" t="str">
        <f t="shared" ca="1" si="357"/>
        <v>-</v>
      </c>
      <c r="Q498" s="7" t="str">
        <f t="shared" ca="1" si="358"/>
        <v>-</v>
      </c>
      <c r="R498" s="7" t="str">
        <f t="shared" ca="1" si="358"/>
        <v>-</v>
      </c>
      <c r="S498" s="7" t="str">
        <f t="shared" ca="1" si="358"/>
        <v>-</v>
      </c>
      <c r="T498" s="7" t="str">
        <f t="shared" ca="1" si="358"/>
        <v>-</v>
      </c>
      <c r="U498" s="7" t="str">
        <f t="shared" ca="1" si="358"/>
        <v>-</v>
      </c>
      <c r="V498" s="7" t="str">
        <f t="shared" ca="1" si="358"/>
        <v>-</v>
      </c>
      <c r="W498" s="7" t="str">
        <f t="shared" ca="1" si="358"/>
        <v>-</v>
      </c>
      <c r="X498" s="7" t="str">
        <f t="shared" ca="1" si="358"/>
        <v>-</v>
      </c>
      <c r="Y498" s="7" t="str">
        <f t="shared" ca="1" si="358"/>
        <v>-</v>
      </c>
      <c r="Z498" s="7" t="str">
        <f t="shared" ca="1" si="358"/>
        <v>-</v>
      </c>
      <c r="AA498" s="7" t="str">
        <f t="shared" ca="1" si="359"/>
        <v>-</v>
      </c>
      <c r="AB498" s="7" t="str">
        <f t="shared" ca="1" si="359"/>
        <v>-</v>
      </c>
      <c r="AC498" s="7" t="str">
        <f t="shared" ca="1" si="359"/>
        <v>-</v>
      </c>
      <c r="AD498" s="7" t="str">
        <f t="shared" ca="1" si="359"/>
        <v>-</v>
      </c>
      <c r="AE498" s="7" t="str">
        <f t="shared" ca="1" si="359"/>
        <v>-</v>
      </c>
      <c r="AF498" s="7" t="str">
        <f t="shared" ca="1" si="359"/>
        <v>-</v>
      </c>
      <c r="AG498" s="7" t="str">
        <f t="shared" ca="1" si="359"/>
        <v>-</v>
      </c>
      <c r="AH498" s="7" t="str">
        <f t="shared" ca="1" si="359"/>
        <v>-</v>
      </c>
      <c r="AI498" s="7" t="str">
        <f t="shared" ca="1" si="359"/>
        <v>-</v>
      </c>
    </row>
    <row r="499" spans="1:35" x14ac:dyDescent="0.35">
      <c r="A499" s="4" t="s">
        <v>99</v>
      </c>
      <c r="B499" s="4" t="s">
        <v>104</v>
      </c>
      <c r="C499" s="10" t="str">
        <f t="shared" si="355"/>
        <v>BNA_jan23!</v>
      </c>
      <c r="D499" s="4" t="str">
        <f t="shared" si="307"/>
        <v>marche_gorom-goromBNA_jan23!</v>
      </c>
      <c r="E499" s="10">
        <f t="shared" si="356"/>
        <v>44927</v>
      </c>
      <c r="G499" s="7" t="str">
        <f t="shared" ca="1" si="357"/>
        <v>-</v>
      </c>
      <c r="H499" s="7" t="str">
        <f t="shared" ca="1" si="357"/>
        <v>-</v>
      </c>
      <c r="I499" s="7" t="str">
        <f t="shared" ca="1" si="357"/>
        <v>-</v>
      </c>
      <c r="J499" s="7" t="str">
        <f t="shared" ca="1" si="357"/>
        <v>-</v>
      </c>
      <c r="K499" s="7" t="str">
        <f t="shared" ca="1" si="357"/>
        <v>-</v>
      </c>
      <c r="L499" s="7" t="str">
        <f t="shared" ca="1" si="357"/>
        <v>-</v>
      </c>
      <c r="M499" s="7" t="str">
        <f t="shared" ca="1" si="357"/>
        <v>-</v>
      </c>
      <c r="N499" s="7" t="str">
        <f t="shared" ca="1" si="357"/>
        <v>-</v>
      </c>
      <c r="O499" s="7" t="str">
        <f t="shared" ca="1" si="357"/>
        <v>-</v>
      </c>
      <c r="P499" s="7" t="str">
        <f t="shared" ca="1" si="357"/>
        <v>-</v>
      </c>
      <c r="Q499" s="7" t="str">
        <f t="shared" ca="1" si="358"/>
        <v>-</v>
      </c>
      <c r="R499" s="7" t="str">
        <f t="shared" ca="1" si="358"/>
        <v>-</v>
      </c>
      <c r="S499" s="7" t="str">
        <f t="shared" ca="1" si="358"/>
        <v>-</v>
      </c>
      <c r="T499" s="7" t="str">
        <f t="shared" ca="1" si="358"/>
        <v>-</v>
      </c>
      <c r="U499" s="7" t="str">
        <f t="shared" ca="1" si="358"/>
        <v>-</v>
      </c>
      <c r="V499" s="7" t="str">
        <f t="shared" ca="1" si="358"/>
        <v>-</v>
      </c>
      <c r="W499" s="7" t="str">
        <f t="shared" ca="1" si="358"/>
        <v>-</v>
      </c>
      <c r="X499" s="7" t="str">
        <f t="shared" ca="1" si="358"/>
        <v>-</v>
      </c>
      <c r="Y499" s="7" t="str">
        <f t="shared" ca="1" si="358"/>
        <v>-</v>
      </c>
      <c r="Z499" s="7" t="str">
        <f t="shared" ca="1" si="358"/>
        <v>-</v>
      </c>
      <c r="AA499" s="7" t="str">
        <f t="shared" ca="1" si="359"/>
        <v>-</v>
      </c>
      <c r="AB499" s="7" t="str">
        <f t="shared" ca="1" si="359"/>
        <v>-</v>
      </c>
      <c r="AC499" s="7" t="str">
        <f t="shared" ca="1" si="359"/>
        <v>-</v>
      </c>
      <c r="AD499" s="7" t="str">
        <f t="shared" ca="1" si="359"/>
        <v>-</v>
      </c>
      <c r="AE499" s="7" t="str">
        <f t="shared" ca="1" si="359"/>
        <v>-</v>
      </c>
      <c r="AF499" s="7" t="str">
        <f t="shared" ca="1" si="359"/>
        <v>-</v>
      </c>
      <c r="AG499" s="7" t="str">
        <f t="shared" ca="1" si="359"/>
        <v>-</v>
      </c>
      <c r="AH499" s="7" t="str">
        <f t="shared" ca="1" si="359"/>
        <v>-</v>
      </c>
      <c r="AI499" s="7" t="str">
        <f t="shared" ca="1" si="359"/>
        <v>-</v>
      </c>
    </row>
    <row r="500" spans="1:35" x14ac:dyDescent="0.35">
      <c r="A500" s="4" t="s">
        <v>99</v>
      </c>
      <c r="B500" s="4" t="s">
        <v>104</v>
      </c>
      <c r="C500" s="10" t="str">
        <f t="shared" si="355"/>
        <v>BNA_fev23!</v>
      </c>
      <c r="D500" s="4" t="str">
        <f t="shared" si="307"/>
        <v>marche_gorom-goromBNA_fev23!</v>
      </c>
      <c r="E500" s="10">
        <f t="shared" si="356"/>
        <v>44958</v>
      </c>
      <c r="G500" s="7" t="str">
        <f t="shared" ca="1" si="357"/>
        <v>-</v>
      </c>
      <c r="H500" s="7" t="str">
        <f t="shared" ca="1" si="357"/>
        <v>-</v>
      </c>
      <c r="I500" s="7" t="str">
        <f t="shared" ca="1" si="357"/>
        <v>-</v>
      </c>
      <c r="J500" s="7" t="str">
        <f t="shared" ca="1" si="357"/>
        <v>-</v>
      </c>
      <c r="K500" s="7" t="str">
        <f t="shared" ca="1" si="357"/>
        <v>-</v>
      </c>
      <c r="L500" s="7" t="str">
        <f t="shared" ca="1" si="357"/>
        <v>-</v>
      </c>
      <c r="M500" s="7" t="str">
        <f t="shared" ca="1" si="357"/>
        <v>-</v>
      </c>
      <c r="N500" s="7" t="str">
        <f t="shared" ca="1" si="357"/>
        <v>-</v>
      </c>
      <c r="O500" s="7" t="str">
        <f t="shared" ca="1" si="357"/>
        <v>-</v>
      </c>
      <c r="P500" s="7" t="str">
        <f t="shared" ca="1" si="357"/>
        <v>-</v>
      </c>
      <c r="Q500" s="7" t="str">
        <f t="shared" ca="1" si="358"/>
        <v>-</v>
      </c>
      <c r="R500" s="7" t="str">
        <f t="shared" ca="1" si="358"/>
        <v>-</v>
      </c>
      <c r="S500" s="7" t="str">
        <f t="shared" ca="1" si="358"/>
        <v>-</v>
      </c>
      <c r="T500" s="7" t="str">
        <f t="shared" ca="1" si="358"/>
        <v>-</v>
      </c>
      <c r="U500" s="7" t="str">
        <f t="shared" ca="1" si="358"/>
        <v>-</v>
      </c>
      <c r="V500" s="7" t="str">
        <f t="shared" ca="1" si="358"/>
        <v>-</v>
      </c>
      <c r="W500" s="7" t="str">
        <f t="shared" ca="1" si="358"/>
        <v>-</v>
      </c>
      <c r="X500" s="7" t="str">
        <f t="shared" ca="1" si="358"/>
        <v>-</v>
      </c>
      <c r="Y500" s="7" t="str">
        <f t="shared" ca="1" si="358"/>
        <v>-</v>
      </c>
      <c r="Z500" s="7" t="str">
        <f t="shared" ca="1" si="358"/>
        <v>-</v>
      </c>
      <c r="AA500" s="7" t="str">
        <f t="shared" ca="1" si="359"/>
        <v>-</v>
      </c>
      <c r="AB500" s="7" t="str">
        <f t="shared" ca="1" si="359"/>
        <v>-</v>
      </c>
      <c r="AC500" s="7" t="str">
        <f t="shared" ca="1" si="359"/>
        <v>-</v>
      </c>
      <c r="AD500" s="7" t="str">
        <f t="shared" ca="1" si="359"/>
        <v>-</v>
      </c>
      <c r="AE500" s="7" t="str">
        <f t="shared" ca="1" si="359"/>
        <v>-</v>
      </c>
      <c r="AF500" s="7" t="str">
        <f t="shared" ca="1" si="359"/>
        <v>-</v>
      </c>
      <c r="AG500" s="7" t="str">
        <f t="shared" ca="1" si="359"/>
        <v>-</v>
      </c>
      <c r="AH500" s="7" t="str">
        <f t="shared" ca="1" si="359"/>
        <v>-</v>
      </c>
      <c r="AI500" s="7" t="str">
        <f t="shared" ca="1" si="359"/>
        <v>-</v>
      </c>
    </row>
    <row r="501" spans="1:35" x14ac:dyDescent="0.35">
      <c r="A501" s="4" t="s">
        <v>99</v>
      </c>
      <c r="B501" s="4" t="s">
        <v>104</v>
      </c>
      <c r="C501" s="10" t="str">
        <f t="shared" si="355"/>
        <v>BNA_mar23!</v>
      </c>
      <c r="D501" s="4" t="str">
        <f t="shared" si="307"/>
        <v>marche_gorom-goromBNA_mar23!</v>
      </c>
      <c r="E501" s="10">
        <f t="shared" si="356"/>
        <v>44986</v>
      </c>
      <c r="G501" s="7" t="str">
        <f t="shared" ca="1" si="357"/>
        <v>-</v>
      </c>
      <c r="H501" s="7" t="str">
        <f t="shared" ca="1" si="357"/>
        <v>-</v>
      </c>
      <c r="I501" s="7" t="str">
        <f t="shared" ca="1" si="357"/>
        <v>-</v>
      </c>
      <c r="J501" s="7" t="str">
        <f t="shared" ca="1" si="357"/>
        <v>-</v>
      </c>
      <c r="K501" s="7" t="str">
        <f t="shared" ca="1" si="357"/>
        <v>-</v>
      </c>
      <c r="L501" s="7" t="str">
        <f t="shared" ca="1" si="357"/>
        <v>-</v>
      </c>
      <c r="M501" s="7" t="str">
        <f t="shared" ca="1" si="357"/>
        <v>-</v>
      </c>
      <c r="N501" s="7" t="str">
        <f t="shared" ca="1" si="357"/>
        <v>-</v>
      </c>
      <c r="O501" s="7" t="str">
        <f t="shared" ca="1" si="357"/>
        <v>-</v>
      </c>
      <c r="P501" s="7" t="str">
        <f t="shared" ca="1" si="357"/>
        <v>-</v>
      </c>
      <c r="Q501" s="7" t="str">
        <f t="shared" ca="1" si="358"/>
        <v>-</v>
      </c>
      <c r="R501" s="7" t="str">
        <f t="shared" ca="1" si="358"/>
        <v>-</v>
      </c>
      <c r="S501" s="7" t="str">
        <f t="shared" ca="1" si="358"/>
        <v>-</v>
      </c>
      <c r="T501" s="7" t="str">
        <f t="shared" ca="1" si="358"/>
        <v>-</v>
      </c>
      <c r="U501" s="7" t="str">
        <f t="shared" ca="1" si="358"/>
        <v>-</v>
      </c>
      <c r="V501" s="7" t="str">
        <f t="shared" ca="1" si="358"/>
        <v>-</v>
      </c>
      <c r="W501" s="7" t="str">
        <f t="shared" ca="1" si="358"/>
        <v>-</v>
      </c>
      <c r="X501" s="7" t="str">
        <f t="shared" ca="1" si="358"/>
        <v>-</v>
      </c>
      <c r="Y501" s="7" t="str">
        <f t="shared" ca="1" si="358"/>
        <v>-</v>
      </c>
      <c r="Z501" s="7" t="str">
        <f t="shared" ca="1" si="358"/>
        <v>-</v>
      </c>
      <c r="AA501" s="7" t="str">
        <f t="shared" ca="1" si="359"/>
        <v>-</v>
      </c>
      <c r="AB501" s="7" t="str">
        <f t="shared" ca="1" si="359"/>
        <v>-</v>
      </c>
      <c r="AC501" s="7" t="str">
        <f t="shared" ca="1" si="359"/>
        <v>-</v>
      </c>
      <c r="AD501" s="7" t="str">
        <f t="shared" ca="1" si="359"/>
        <v>-</v>
      </c>
      <c r="AE501" s="7" t="str">
        <f t="shared" ca="1" si="359"/>
        <v>-</v>
      </c>
      <c r="AF501" s="7" t="str">
        <f t="shared" ca="1" si="359"/>
        <v>-</v>
      </c>
      <c r="AG501" s="7" t="str">
        <f t="shared" ca="1" si="359"/>
        <v>-</v>
      </c>
      <c r="AH501" s="7" t="str">
        <f t="shared" ca="1" si="359"/>
        <v>-</v>
      </c>
      <c r="AI501" s="7" t="str">
        <f t="shared" ca="1" si="359"/>
        <v>-</v>
      </c>
    </row>
    <row r="502" spans="1:35" x14ac:dyDescent="0.35">
      <c r="A502" s="4" t="s">
        <v>99</v>
      </c>
      <c r="B502" s="4" t="s">
        <v>104</v>
      </c>
      <c r="C502" s="10" t="str">
        <f t="shared" si="355"/>
        <v>BNA_avr23!</v>
      </c>
      <c r="D502" s="4" t="str">
        <f t="shared" si="307"/>
        <v>marche_gorom-goromBNA_avr23!</v>
      </c>
      <c r="E502" s="10">
        <f t="shared" si="356"/>
        <v>45017</v>
      </c>
      <c r="G502" s="7" t="str">
        <f t="shared" ca="1" si="357"/>
        <v>-</v>
      </c>
      <c r="H502" s="7" t="str">
        <f t="shared" ca="1" si="357"/>
        <v>-</v>
      </c>
      <c r="I502" s="7" t="str">
        <f t="shared" ca="1" si="357"/>
        <v>-</v>
      </c>
      <c r="J502" s="7" t="str">
        <f t="shared" ca="1" si="357"/>
        <v>-</v>
      </c>
      <c r="K502" s="7" t="str">
        <f t="shared" ca="1" si="357"/>
        <v>-</v>
      </c>
      <c r="L502" s="7" t="str">
        <f t="shared" ca="1" si="357"/>
        <v>-</v>
      </c>
      <c r="M502" s="7" t="str">
        <f t="shared" ca="1" si="357"/>
        <v>-</v>
      </c>
      <c r="N502" s="7" t="str">
        <f t="shared" ca="1" si="357"/>
        <v>-</v>
      </c>
      <c r="O502" s="7" t="str">
        <f t="shared" ca="1" si="357"/>
        <v>-</v>
      </c>
      <c r="P502" s="7" t="str">
        <f t="shared" ca="1" si="357"/>
        <v>-</v>
      </c>
      <c r="Q502" s="7" t="str">
        <f t="shared" ca="1" si="358"/>
        <v>-</v>
      </c>
      <c r="R502" s="7" t="str">
        <f t="shared" ca="1" si="358"/>
        <v>-</v>
      </c>
      <c r="S502" s="7" t="str">
        <f t="shared" ca="1" si="358"/>
        <v>-</v>
      </c>
      <c r="T502" s="7" t="str">
        <f t="shared" ca="1" si="358"/>
        <v>-</v>
      </c>
      <c r="U502" s="7" t="str">
        <f t="shared" ca="1" si="358"/>
        <v>-</v>
      </c>
      <c r="V502" s="7" t="str">
        <f t="shared" ca="1" si="358"/>
        <v>-</v>
      </c>
      <c r="W502" s="7" t="str">
        <f t="shared" ca="1" si="358"/>
        <v>-</v>
      </c>
      <c r="X502" s="7" t="str">
        <f t="shared" ca="1" si="358"/>
        <v>-</v>
      </c>
      <c r="Y502" s="7" t="str">
        <f t="shared" ca="1" si="358"/>
        <v>-</v>
      </c>
      <c r="Z502" s="7" t="str">
        <f t="shared" ca="1" si="358"/>
        <v>-</v>
      </c>
      <c r="AA502" s="7" t="str">
        <f t="shared" ca="1" si="359"/>
        <v>-</v>
      </c>
      <c r="AB502" s="7" t="str">
        <f t="shared" ca="1" si="359"/>
        <v>-</v>
      </c>
      <c r="AC502" s="7" t="str">
        <f t="shared" ca="1" si="359"/>
        <v>-</v>
      </c>
      <c r="AD502" s="7" t="str">
        <f t="shared" ca="1" si="359"/>
        <v>-</v>
      </c>
      <c r="AE502" s="7" t="str">
        <f t="shared" ca="1" si="359"/>
        <v>-</v>
      </c>
      <c r="AF502" s="7" t="str">
        <f t="shared" ca="1" si="359"/>
        <v>-</v>
      </c>
      <c r="AG502" s="7" t="str">
        <f t="shared" ca="1" si="359"/>
        <v>-</v>
      </c>
      <c r="AH502" s="7" t="str">
        <f t="shared" ca="1" si="359"/>
        <v>-</v>
      </c>
      <c r="AI502" s="7" t="str">
        <f t="shared" ca="1" si="359"/>
        <v>-</v>
      </c>
    </row>
    <row r="503" spans="1:35" x14ac:dyDescent="0.35">
      <c r="A503" s="4" t="s">
        <v>99</v>
      </c>
      <c r="B503" s="4" t="s">
        <v>104</v>
      </c>
      <c r="C503" s="10" t="str">
        <f t="shared" si="355"/>
        <v>BNA_mai23!</v>
      </c>
      <c r="D503" s="4" t="str">
        <f t="shared" si="307"/>
        <v>marche_gorom-goromBNA_mai23!</v>
      </c>
      <c r="E503" s="10">
        <f t="shared" si="356"/>
        <v>45047</v>
      </c>
      <c r="G503" s="7">
        <f t="shared" ca="1" si="357"/>
        <v>1375</v>
      </c>
      <c r="H503" s="7">
        <f t="shared" ca="1" si="357"/>
        <v>4500</v>
      </c>
      <c r="I503" s="7">
        <f t="shared" ca="1" si="357"/>
        <v>5000</v>
      </c>
      <c r="J503" s="7">
        <f t="shared" ca="1" si="357"/>
        <v>500</v>
      </c>
      <c r="K503" s="7">
        <f t="shared" ca="1" si="357"/>
        <v>350</v>
      </c>
      <c r="L503" s="7">
        <f t="shared" ca="1" si="357"/>
        <v>7000</v>
      </c>
      <c r="M503" s="7">
        <f t="shared" ca="1" si="357"/>
        <v>15000</v>
      </c>
      <c r="N503" s="7">
        <f t="shared" ca="1" si="357"/>
        <v>1000</v>
      </c>
      <c r="O503" s="7">
        <f t="shared" ca="1" si="357"/>
        <v>3500</v>
      </c>
      <c r="P503" s="7" t="str">
        <f t="shared" ca="1" si="357"/>
        <v>MC</v>
      </c>
      <c r="Q503" s="7" t="str">
        <f t="shared" ca="1" si="358"/>
        <v>MC</v>
      </c>
      <c r="R503" s="7" t="str">
        <f t="shared" ca="1" si="358"/>
        <v>MC</v>
      </c>
      <c r="S503" s="7" t="str">
        <f t="shared" ca="1" si="358"/>
        <v>MC</v>
      </c>
      <c r="T503" s="7" t="str">
        <f t="shared" ca="1" si="358"/>
        <v>MC</v>
      </c>
      <c r="U503" s="7">
        <f t="shared" ca="1" si="358"/>
        <v>8500</v>
      </c>
      <c r="V503" s="7">
        <f t="shared" ca="1" si="358"/>
        <v>6750</v>
      </c>
      <c r="W503" s="7">
        <f t="shared" ca="1" si="358"/>
        <v>1750</v>
      </c>
      <c r="X503" s="7">
        <f t="shared" ca="1" si="358"/>
        <v>200</v>
      </c>
      <c r="Y503" s="7" t="str">
        <f t="shared" ca="1" si="358"/>
        <v>MC</v>
      </c>
      <c r="Z503" s="7" t="str">
        <f t="shared" ca="1" si="358"/>
        <v>MC</v>
      </c>
      <c r="AA503" s="7">
        <f t="shared" ca="1" si="359"/>
        <v>1500</v>
      </c>
      <c r="AB503" s="7">
        <f t="shared" ca="1" si="359"/>
        <v>1500</v>
      </c>
      <c r="AC503" s="7">
        <f t="shared" ca="1" si="359"/>
        <v>3500</v>
      </c>
      <c r="AD503" s="7">
        <f t="shared" ca="1" si="359"/>
        <v>3000</v>
      </c>
      <c r="AE503" s="7">
        <f t="shared" ca="1" si="359"/>
        <v>3500</v>
      </c>
      <c r="AF503" s="7">
        <f t="shared" ca="1" si="359"/>
        <v>6000</v>
      </c>
      <c r="AG503" s="7">
        <f t="shared" ca="1" si="359"/>
        <v>7000</v>
      </c>
      <c r="AH503" s="7">
        <f t="shared" ca="1" si="359"/>
        <v>500</v>
      </c>
      <c r="AI503" s="7" t="str">
        <f t="shared" ca="1" si="359"/>
        <v>MC</v>
      </c>
    </row>
    <row r="504" spans="1:35" x14ac:dyDescent="0.35">
      <c r="A504" s="4" t="s">
        <v>99</v>
      </c>
      <c r="B504" s="4" t="s">
        <v>104</v>
      </c>
      <c r="C504" s="10" t="str">
        <f t="shared" si="355"/>
        <v>BNA_juin23!</v>
      </c>
      <c r="D504" s="4" t="str">
        <f t="shared" si="307"/>
        <v>marche_gorom-goromBNA_juin23!</v>
      </c>
      <c r="E504" s="10">
        <f t="shared" si="356"/>
        <v>45078</v>
      </c>
      <c r="G504" s="7">
        <f t="shared" ca="1" si="357"/>
        <v>1500</v>
      </c>
      <c r="H504" s="7">
        <f t="shared" ca="1" si="357"/>
        <v>4500</v>
      </c>
      <c r="I504" s="7">
        <f t="shared" ca="1" si="357"/>
        <v>5000</v>
      </c>
      <c r="J504" s="7">
        <f t="shared" ca="1" si="357"/>
        <v>550</v>
      </c>
      <c r="K504" s="7">
        <f t="shared" ca="1" si="357"/>
        <v>350</v>
      </c>
      <c r="L504" s="7">
        <f t="shared" ca="1" si="357"/>
        <v>7000</v>
      </c>
      <c r="M504" s="7">
        <f t="shared" ca="1" si="357"/>
        <v>15000</v>
      </c>
      <c r="N504" s="7">
        <f t="shared" ca="1" si="357"/>
        <v>1500</v>
      </c>
      <c r="O504" s="7">
        <f t="shared" ca="1" si="357"/>
        <v>2500</v>
      </c>
      <c r="P504" s="7">
        <f t="shared" ca="1" si="357"/>
        <v>4500</v>
      </c>
      <c r="Q504" s="7">
        <f t="shared" ca="1" si="358"/>
        <v>100</v>
      </c>
      <c r="R504" s="7" t="str">
        <f t="shared" ca="1" si="358"/>
        <v>MC</v>
      </c>
      <c r="S504" s="7" t="str">
        <f t="shared" ca="1" si="358"/>
        <v>MC</v>
      </c>
      <c r="T504" s="7" t="str">
        <f t="shared" ca="1" si="358"/>
        <v>MC</v>
      </c>
      <c r="U504" s="7">
        <f t="shared" ca="1" si="358"/>
        <v>8500</v>
      </c>
      <c r="V504" s="7">
        <f t="shared" ca="1" si="358"/>
        <v>7500</v>
      </c>
      <c r="W504" s="7">
        <f t="shared" ca="1" si="358"/>
        <v>2375</v>
      </c>
      <c r="X504" s="7">
        <f t="shared" ca="1" si="358"/>
        <v>237.5</v>
      </c>
      <c r="Y504" s="7">
        <f t="shared" ca="1" si="358"/>
        <v>750</v>
      </c>
      <c r="Z504" s="7">
        <f t="shared" ca="1" si="358"/>
        <v>1250</v>
      </c>
      <c r="AA504" s="7">
        <f t="shared" ca="1" si="359"/>
        <v>2000</v>
      </c>
      <c r="AB504" s="7">
        <f t="shared" ca="1" si="359"/>
        <v>2000</v>
      </c>
      <c r="AC504" s="7">
        <f t="shared" ca="1" si="359"/>
        <v>3750</v>
      </c>
      <c r="AD504" s="7">
        <f t="shared" ca="1" si="359"/>
        <v>3000</v>
      </c>
      <c r="AE504" s="7">
        <f t="shared" ca="1" si="359"/>
        <v>3000</v>
      </c>
      <c r="AF504" s="7">
        <f t="shared" ca="1" si="359"/>
        <v>3750</v>
      </c>
      <c r="AG504" s="7">
        <f t="shared" ca="1" si="359"/>
        <v>7000</v>
      </c>
      <c r="AH504" s="7">
        <f t="shared" ca="1" si="359"/>
        <v>500</v>
      </c>
      <c r="AI504" s="7">
        <f t="shared" ca="1" si="359"/>
        <v>200</v>
      </c>
    </row>
    <row r="505" spans="1:35" x14ac:dyDescent="0.35">
      <c r="A505" s="4" t="str">
        <f t="shared" ref="A505:B510" si="360">A504</f>
        <v>sahel</v>
      </c>
      <c r="B505" s="4" t="str">
        <f t="shared" si="360"/>
        <v>marche_gorom-gorom</v>
      </c>
      <c r="C505" s="10" t="str">
        <f t="shared" si="355"/>
        <v>BNA_juil23!</v>
      </c>
      <c r="D505" s="4" t="str">
        <f t="shared" ref="D505:D510" si="361">_xlfn.CONCAT(B505:C505)</f>
        <v>marche_gorom-goromBNA_juil23!</v>
      </c>
      <c r="E505" s="10">
        <f t="shared" ref="E505:E522" si="362">EDATE(E504,1)</f>
        <v>45108</v>
      </c>
      <c r="G505" s="7">
        <f t="shared" ca="1" si="357"/>
        <v>1675</v>
      </c>
      <c r="H505" s="7">
        <f t="shared" ca="1" si="357"/>
        <v>5000</v>
      </c>
      <c r="I505" s="7" t="str">
        <f t="shared" ca="1" si="357"/>
        <v>MC</v>
      </c>
      <c r="J505" s="7">
        <f t="shared" ca="1" si="357"/>
        <v>500</v>
      </c>
      <c r="K505" s="7">
        <f t="shared" ca="1" si="357"/>
        <v>325</v>
      </c>
      <c r="L505" s="7">
        <f t="shared" ca="1" si="357"/>
        <v>7250</v>
      </c>
      <c r="M505" s="7">
        <f t="shared" ca="1" si="357"/>
        <v>18750</v>
      </c>
      <c r="N505" s="7">
        <f t="shared" ca="1" si="357"/>
        <v>1500</v>
      </c>
      <c r="O505" s="7">
        <f t="shared" ca="1" si="357"/>
        <v>3000</v>
      </c>
      <c r="P505" s="7">
        <f t="shared" ca="1" si="357"/>
        <v>5000</v>
      </c>
      <c r="Q505" s="7">
        <f t="shared" ca="1" si="358"/>
        <v>100</v>
      </c>
      <c r="R505" s="7" t="str">
        <f t="shared" ca="1" si="358"/>
        <v>MC</v>
      </c>
      <c r="S505" s="7" t="str">
        <f t="shared" ca="1" si="358"/>
        <v>MC</v>
      </c>
      <c r="T505" s="7" t="str">
        <f t="shared" ca="1" si="358"/>
        <v>MC</v>
      </c>
      <c r="U505" s="7">
        <f t="shared" ca="1" si="358"/>
        <v>9500</v>
      </c>
      <c r="V505" s="7">
        <f t="shared" ca="1" si="358"/>
        <v>8000</v>
      </c>
      <c r="W505" s="7">
        <f t="shared" ca="1" si="358"/>
        <v>2250</v>
      </c>
      <c r="X505" s="7">
        <f t="shared" ca="1" si="358"/>
        <v>250</v>
      </c>
      <c r="Y505" s="7">
        <f t="shared" ca="1" si="358"/>
        <v>750</v>
      </c>
      <c r="Z505" s="7">
        <f t="shared" ca="1" si="358"/>
        <v>1500</v>
      </c>
      <c r="AA505" s="7">
        <f t="shared" ca="1" si="359"/>
        <v>2250</v>
      </c>
      <c r="AB505" s="7">
        <f t="shared" ca="1" si="359"/>
        <v>1500</v>
      </c>
      <c r="AC505" s="7">
        <f t="shared" ca="1" si="359"/>
        <v>3500</v>
      </c>
      <c r="AD505" s="7">
        <f t="shared" ca="1" si="359"/>
        <v>3000</v>
      </c>
      <c r="AE505" s="7">
        <f t="shared" ca="1" si="359"/>
        <v>3000</v>
      </c>
      <c r="AF505" s="7">
        <f t="shared" ca="1" si="359"/>
        <v>6000</v>
      </c>
      <c r="AG505" s="7">
        <f t="shared" ca="1" si="359"/>
        <v>7000</v>
      </c>
      <c r="AH505" s="7">
        <f t="shared" ca="1" si="359"/>
        <v>700</v>
      </c>
      <c r="AI505" s="7">
        <f t="shared" ca="1" si="359"/>
        <v>200</v>
      </c>
    </row>
    <row r="506" spans="1:35" x14ac:dyDescent="0.35">
      <c r="A506" s="4" t="str">
        <f t="shared" si="360"/>
        <v>sahel</v>
      </c>
      <c r="B506" s="4" t="str">
        <f t="shared" si="360"/>
        <v>marche_gorom-gorom</v>
      </c>
      <c r="C506" s="10" t="str">
        <f t="shared" si="355"/>
        <v>BNA_aout23!</v>
      </c>
      <c r="D506" s="4" t="str">
        <f t="shared" si="361"/>
        <v>marche_gorom-goromBNA_aout23!</v>
      </c>
      <c r="E506" s="10">
        <f t="shared" si="362"/>
        <v>45139</v>
      </c>
      <c r="G506" s="7">
        <f t="shared" ca="1" si="357"/>
        <v>2000</v>
      </c>
      <c r="H506" s="7">
        <f t="shared" ca="1" si="357"/>
        <v>5000</v>
      </c>
      <c r="I506" s="7">
        <f t="shared" ca="1" si="357"/>
        <v>6000</v>
      </c>
      <c r="J506" s="7">
        <f t="shared" ca="1" si="357"/>
        <v>500</v>
      </c>
      <c r="K506" s="7">
        <f t="shared" ca="1" si="357"/>
        <v>350</v>
      </c>
      <c r="L506" s="7">
        <f t="shared" ca="1" si="357"/>
        <v>7500</v>
      </c>
      <c r="M506" s="7">
        <f t="shared" ca="1" si="357"/>
        <v>21000</v>
      </c>
      <c r="N506" s="7">
        <f t="shared" ca="1" si="357"/>
        <v>1500</v>
      </c>
      <c r="O506" s="7">
        <f t="shared" ca="1" si="357"/>
        <v>2500</v>
      </c>
      <c r="P506" s="7">
        <f t="shared" ca="1" si="357"/>
        <v>5000</v>
      </c>
      <c r="Q506" s="7">
        <f t="shared" ca="1" si="358"/>
        <v>100</v>
      </c>
      <c r="R506" s="7" t="str">
        <f t="shared" ca="1" si="358"/>
        <v>MC</v>
      </c>
      <c r="S506" s="7" t="str">
        <f t="shared" ca="1" si="358"/>
        <v>MC</v>
      </c>
      <c r="T506" s="7" t="str">
        <f t="shared" ca="1" si="358"/>
        <v>MC</v>
      </c>
      <c r="U506" s="7">
        <f t="shared" ca="1" si="358"/>
        <v>8500</v>
      </c>
      <c r="V506" s="7">
        <f t="shared" ca="1" si="358"/>
        <v>7500</v>
      </c>
      <c r="W506" s="7">
        <f t="shared" ca="1" si="358"/>
        <v>2000</v>
      </c>
      <c r="X506" s="7">
        <f t="shared" ca="1" si="358"/>
        <v>250</v>
      </c>
      <c r="Y506" s="7">
        <f t="shared" ca="1" si="358"/>
        <v>750</v>
      </c>
      <c r="Z506" s="7">
        <f t="shared" ca="1" si="358"/>
        <v>1250</v>
      </c>
      <c r="AA506" s="7">
        <f t="shared" ca="1" si="359"/>
        <v>2000</v>
      </c>
      <c r="AB506" s="7">
        <f t="shared" ca="1" si="359"/>
        <v>2500</v>
      </c>
      <c r="AC506" s="7">
        <f t="shared" ca="1" si="359"/>
        <v>4500</v>
      </c>
      <c r="AD506" s="7">
        <f t="shared" ca="1" si="359"/>
        <v>3000</v>
      </c>
      <c r="AE506" s="7">
        <f t="shared" ca="1" si="359"/>
        <v>3000</v>
      </c>
      <c r="AF506" s="7">
        <f t="shared" ca="1" si="359"/>
        <v>5000</v>
      </c>
      <c r="AG506" s="7">
        <f t="shared" ca="1" si="359"/>
        <v>7500</v>
      </c>
      <c r="AH506" s="7">
        <f t="shared" ca="1" si="359"/>
        <v>600</v>
      </c>
      <c r="AI506" s="7">
        <f t="shared" ca="1" si="359"/>
        <v>200</v>
      </c>
    </row>
    <row r="507" spans="1:35" x14ac:dyDescent="0.35">
      <c r="A507" s="4" t="str">
        <f t="shared" si="360"/>
        <v>sahel</v>
      </c>
      <c r="B507" s="4" t="str">
        <f t="shared" si="360"/>
        <v>marche_gorom-gorom</v>
      </c>
      <c r="C507" s="10" t="str">
        <f t="shared" si="355"/>
        <v>BNA_sept23!</v>
      </c>
      <c r="D507" s="4" t="str">
        <f t="shared" si="361"/>
        <v>marche_gorom-goromBNA_sept23!</v>
      </c>
      <c r="E507" s="10">
        <f t="shared" si="362"/>
        <v>45170</v>
      </c>
      <c r="G507" s="7">
        <f t="shared" ca="1" si="357"/>
        <v>1700</v>
      </c>
      <c r="H507" s="7">
        <f t="shared" ca="1" si="357"/>
        <v>4750</v>
      </c>
      <c r="I507" s="7">
        <f t="shared" ca="1" si="357"/>
        <v>5000</v>
      </c>
      <c r="J507" s="7">
        <f t="shared" ca="1" si="357"/>
        <v>650</v>
      </c>
      <c r="K507" s="7">
        <f t="shared" ca="1" si="357"/>
        <v>350</v>
      </c>
      <c r="L507" s="7">
        <f t="shared" ca="1" si="357"/>
        <v>7000</v>
      </c>
      <c r="M507" s="7">
        <f t="shared" ca="1" si="357"/>
        <v>14000</v>
      </c>
      <c r="N507" s="7" t="str">
        <f t="shared" ca="1" si="357"/>
        <v>MC</v>
      </c>
      <c r="O507" s="7" t="str">
        <f t="shared" ca="1" si="357"/>
        <v>MC</v>
      </c>
      <c r="P507" s="7" t="str">
        <f t="shared" ca="1" si="357"/>
        <v>MC</v>
      </c>
      <c r="Q507" s="7" t="str">
        <f t="shared" ca="1" si="358"/>
        <v>MC</v>
      </c>
      <c r="R507" s="7" t="str">
        <f t="shared" ca="1" si="358"/>
        <v>MC</v>
      </c>
      <c r="S507" s="7" t="str">
        <f t="shared" ca="1" si="358"/>
        <v>MC</v>
      </c>
      <c r="T507" s="7" t="str">
        <f t="shared" ca="1" si="358"/>
        <v>MC</v>
      </c>
      <c r="U507" s="7">
        <f t="shared" ca="1" si="358"/>
        <v>8500</v>
      </c>
      <c r="V507" s="7">
        <f t="shared" ca="1" si="358"/>
        <v>7000</v>
      </c>
      <c r="W507" s="7">
        <f t="shared" ca="1" si="358"/>
        <v>2500</v>
      </c>
      <c r="X507" s="7">
        <f t="shared" ca="1" si="358"/>
        <v>250</v>
      </c>
      <c r="Y507" s="7" t="str">
        <f t="shared" ca="1" si="358"/>
        <v>MC</v>
      </c>
      <c r="Z507" s="7" t="str">
        <f t="shared" ca="1" si="358"/>
        <v>MC</v>
      </c>
      <c r="AA507" s="7">
        <f t="shared" ca="1" si="359"/>
        <v>1500</v>
      </c>
      <c r="AB507" s="7">
        <f t="shared" ca="1" si="359"/>
        <v>2125</v>
      </c>
      <c r="AC507" s="7">
        <f t="shared" ca="1" si="359"/>
        <v>4000</v>
      </c>
      <c r="AD507" s="7">
        <f t="shared" ca="1" si="359"/>
        <v>3000</v>
      </c>
      <c r="AE507" s="7">
        <f t="shared" ca="1" si="359"/>
        <v>2500</v>
      </c>
      <c r="AF507" s="7">
        <f t="shared" ca="1" si="359"/>
        <v>1500</v>
      </c>
      <c r="AG507" s="7">
        <f t="shared" ca="1" si="359"/>
        <v>6750</v>
      </c>
      <c r="AH507" s="7">
        <f t="shared" ca="1" si="359"/>
        <v>725</v>
      </c>
      <c r="AI507" s="7" t="str">
        <f t="shared" ca="1" si="359"/>
        <v>MC</v>
      </c>
    </row>
    <row r="508" spans="1:35" x14ac:dyDescent="0.35">
      <c r="A508" s="4" t="str">
        <f t="shared" si="360"/>
        <v>sahel</v>
      </c>
      <c r="B508" s="4" t="str">
        <f t="shared" si="360"/>
        <v>marche_gorom-gorom</v>
      </c>
      <c r="C508" s="10" t="str">
        <f t="shared" si="355"/>
        <v>BNA_oct23!</v>
      </c>
      <c r="D508" s="4" t="str">
        <f t="shared" si="361"/>
        <v>marche_gorom-goromBNA_oct23!</v>
      </c>
      <c r="E508" s="10">
        <f t="shared" si="362"/>
        <v>45200</v>
      </c>
      <c r="G508" s="7" t="str">
        <f t="shared" ca="1" si="357"/>
        <v>-</v>
      </c>
      <c r="H508" s="7" t="str">
        <f ca="1">IFERROR(VLOOKUP($B508,INDIRECT($C508&amp;$A$1),MATCH(H$4,INDIRECT($C508&amp;"$B$7:$BZ$7"),0),FALSE),"")</f>
        <v>-</v>
      </c>
      <c r="I508" s="7" t="str">
        <f t="shared" ca="1" si="357"/>
        <v>-</v>
      </c>
      <c r="J508" s="7" t="str">
        <f t="shared" ca="1" si="357"/>
        <v>-</v>
      </c>
      <c r="K508" s="7" t="str">
        <f t="shared" ca="1" si="357"/>
        <v>-</v>
      </c>
      <c r="L508" s="7" t="str">
        <f t="shared" ca="1" si="357"/>
        <v>-</v>
      </c>
      <c r="M508" s="7" t="str">
        <f t="shared" ca="1" si="357"/>
        <v>-</v>
      </c>
      <c r="N508" s="7" t="str">
        <f t="shared" ca="1" si="357"/>
        <v>-</v>
      </c>
      <c r="O508" s="7" t="str">
        <f t="shared" ca="1" si="357"/>
        <v>-</v>
      </c>
      <c r="P508" s="7" t="str">
        <f t="shared" ca="1" si="357"/>
        <v>-</v>
      </c>
      <c r="Q508" s="7" t="str">
        <f t="shared" ca="1" si="358"/>
        <v>-</v>
      </c>
      <c r="R508" s="7" t="str">
        <f t="shared" ca="1" si="358"/>
        <v>-</v>
      </c>
      <c r="S508" s="7" t="str">
        <f t="shared" ca="1" si="358"/>
        <v>-</v>
      </c>
      <c r="T508" s="7" t="str">
        <f t="shared" ca="1" si="358"/>
        <v>-</v>
      </c>
      <c r="U508" s="7" t="str">
        <f t="shared" ca="1" si="358"/>
        <v>-</v>
      </c>
      <c r="V508" s="7" t="str">
        <f t="shared" ca="1" si="358"/>
        <v>-</v>
      </c>
      <c r="W508" s="7" t="str">
        <f t="shared" ca="1" si="358"/>
        <v>-</v>
      </c>
      <c r="X508" s="7" t="str">
        <f t="shared" ca="1" si="358"/>
        <v>-</v>
      </c>
      <c r="Y508" s="7" t="str">
        <f t="shared" ca="1" si="358"/>
        <v>-</v>
      </c>
      <c r="Z508" s="7" t="str">
        <f t="shared" ca="1" si="358"/>
        <v>-</v>
      </c>
      <c r="AA508" s="7" t="str">
        <f t="shared" ca="1" si="359"/>
        <v>-</v>
      </c>
      <c r="AB508" s="7" t="str">
        <f t="shared" ca="1" si="359"/>
        <v>-</v>
      </c>
      <c r="AC508" s="7" t="str">
        <f t="shared" ca="1" si="359"/>
        <v>-</v>
      </c>
      <c r="AD508" s="7" t="str">
        <f t="shared" ca="1" si="359"/>
        <v>-</v>
      </c>
      <c r="AE508" s="7" t="str">
        <f t="shared" ca="1" si="359"/>
        <v>-</v>
      </c>
      <c r="AF508" s="7" t="str">
        <f t="shared" ca="1" si="359"/>
        <v>-</v>
      </c>
      <c r="AG508" s="7" t="str">
        <f t="shared" ca="1" si="359"/>
        <v>-</v>
      </c>
      <c r="AH508" s="7" t="str">
        <f t="shared" ca="1" si="359"/>
        <v>-</v>
      </c>
      <c r="AI508" s="7" t="str">
        <f t="shared" ca="1" si="359"/>
        <v>-</v>
      </c>
    </row>
    <row r="509" spans="1:35" x14ac:dyDescent="0.35">
      <c r="A509" s="4" t="str">
        <f t="shared" si="360"/>
        <v>sahel</v>
      </c>
      <c r="B509" s="4" t="str">
        <f t="shared" si="360"/>
        <v>marche_gorom-gorom</v>
      </c>
      <c r="C509" s="10" t="str">
        <f t="shared" si="355"/>
        <v>BNA_nov23!</v>
      </c>
      <c r="D509" s="4" t="str">
        <f t="shared" si="361"/>
        <v>marche_gorom-goromBNA_nov23!</v>
      </c>
      <c r="E509" s="10">
        <f t="shared" si="362"/>
        <v>45231</v>
      </c>
      <c r="G509" s="7">
        <f t="shared" ca="1" si="357"/>
        <v>1725</v>
      </c>
      <c r="H509" s="7" t="str">
        <f t="shared" ca="1" si="357"/>
        <v>MC</v>
      </c>
      <c r="I509" s="7" t="str">
        <f t="shared" ca="1" si="357"/>
        <v>MC</v>
      </c>
      <c r="J509" s="7" t="str">
        <f t="shared" ca="1" si="357"/>
        <v>MC</v>
      </c>
      <c r="K509" s="7" t="str">
        <f t="shared" ca="1" si="357"/>
        <v>MC</v>
      </c>
      <c r="L509" s="7">
        <f t="shared" ca="1" si="357"/>
        <v>7500</v>
      </c>
      <c r="M509" s="7">
        <f t="shared" ca="1" si="357"/>
        <v>33750</v>
      </c>
      <c r="N509" s="7" t="str">
        <f t="shared" ca="1" si="357"/>
        <v>MC</v>
      </c>
      <c r="O509" s="7" t="str">
        <f t="shared" ca="1" si="357"/>
        <v>MC</v>
      </c>
      <c r="P509" s="7" t="str">
        <f t="shared" ca="1" si="357"/>
        <v>MC</v>
      </c>
      <c r="Q509" s="7" t="str">
        <f t="shared" ca="1" si="358"/>
        <v>MC</v>
      </c>
      <c r="R509" s="7" t="str">
        <f t="shared" ca="1" si="358"/>
        <v>MC</v>
      </c>
      <c r="S509" s="7" t="str">
        <f t="shared" ca="1" si="358"/>
        <v>MC</v>
      </c>
      <c r="T509" s="7" t="str">
        <f t="shared" ca="1" si="358"/>
        <v>MC</v>
      </c>
      <c r="U509" s="7">
        <f t="shared" ca="1" si="358"/>
        <v>8000</v>
      </c>
      <c r="V509" s="7">
        <f t="shared" ca="1" si="358"/>
        <v>7500</v>
      </c>
      <c r="W509" s="7" t="str">
        <f t="shared" ca="1" si="358"/>
        <v>MC</v>
      </c>
      <c r="X509" s="7">
        <f t="shared" ca="1" si="358"/>
        <v>237.5</v>
      </c>
      <c r="Y509" s="7" t="str">
        <f t="shared" ca="1" si="358"/>
        <v>MC</v>
      </c>
      <c r="Z509" s="7" t="str">
        <f t="shared" ca="1" si="358"/>
        <v>MC</v>
      </c>
      <c r="AA509" s="7" t="str">
        <f t="shared" ca="1" si="359"/>
        <v>MC</v>
      </c>
      <c r="AB509" s="7">
        <f t="shared" ca="1" si="359"/>
        <v>2275</v>
      </c>
      <c r="AC509" s="7">
        <f t="shared" ca="1" si="359"/>
        <v>3250</v>
      </c>
      <c r="AD509" s="7" t="str">
        <f t="shared" ca="1" si="359"/>
        <v>MC</v>
      </c>
      <c r="AE509" s="7" t="str">
        <f t="shared" ca="1" si="359"/>
        <v>MC</v>
      </c>
      <c r="AF509" s="7" t="str">
        <f t="shared" ca="1" si="359"/>
        <v>MC</v>
      </c>
      <c r="AG509" s="7" t="str">
        <f t="shared" ca="1" si="359"/>
        <v>MC</v>
      </c>
      <c r="AH509" s="7" t="str">
        <f t="shared" ca="1" si="359"/>
        <v>MC</v>
      </c>
      <c r="AI509" s="7" t="str">
        <f t="shared" ca="1" si="359"/>
        <v>MC</v>
      </c>
    </row>
    <row r="510" spans="1:35" x14ac:dyDescent="0.35">
      <c r="A510" s="4" t="str">
        <f t="shared" si="360"/>
        <v>sahel</v>
      </c>
      <c r="B510" s="4" t="str">
        <f t="shared" si="360"/>
        <v>marche_gorom-gorom</v>
      </c>
      <c r="C510" s="10" t="str">
        <f t="shared" si="355"/>
        <v>BNA_déc23!</v>
      </c>
      <c r="D510" s="4" t="str">
        <f t="shared" si="361"/>
        <v>marche_gorom-goromBNA_déc23!</v>
      </c>
      <c r="E510" s="10">
        <f t="shared" si="362"/>
        <v>45261</v>
      </c>
      <c r="G510" s="7">
        <f ca="1">IFERROR(VLOOKUP($B510,INDIRECT($C510&amp;$A$1),MATCH(G$4,INDIRECT($C510&amp;"$B$7:$BZ$7"),0),FALSE),"")</f>
        <v>1725</v>
      </c>
      <c r="H510" s="7" t="str">
        <f t="shared" ca="1" si="357"/>
        <v>MC</v>
      </c>
      <c r="I510" s="7" t="str">
        <f t="shared" ca="1" si="357"/>
        <v>MC</v>
      </c>
      <c r="J510" s="7" t="str">
        <f t="shared" ca="1" si="357"/>
        <v>MC</v>
      </c>
      <c r="K510" s="7" t="str">
        <f t="shared" ca="1" si="357"/>
        <v>MC</v>
      </c>
      <c r="L510" s="7">
        <f t="shared" ca="1" si="357"/>
        <v>7500</v>
      </c>
      <c r="M510" s="7">
        <f t="shared" ca="1" si="357"/>
        <v>33750</v>
      </c>
      <c r="N510" s="7" t="str">
        <f t="shared" ca="1" si="357"/>
        <v>MC</v>
      </c>
      <c r="O510" s="7" t="str">
        <f t="shared" ca="1" si="357"/>
        <v>MC</v>
      </c>
      <c r="P510" s="7" t="str">
        <f t="shared" ca="1" si="357"/>
        <v>MC</v>
      </c>
      <c r="Q510" s="7" t="str">
        <f t="shared" ca="1" si="358"/>
        <v>MC</v>
      </c>
      <c r="R510" s="7" t="str">
        <f t="shared" ca="1" si="358"/>
        <v>MC</v>
      </c>
      <c r="S510" s="7" t="str">
        <f t="shared" ca="1" si="358"/>
        <v>MC</v>
      </c>
      <c r="T510" s="7" t="str">
        <f t="shared" ca="1" si="358"/>
        <v>MC</v>
      </c>
      <c r="U510" s="7">
        <f t="shared" ca="1" si="358"/>
        <v>8000</v>
      </c>
      <c r="V510" s="7">
        <f t="shared" ca="1" si="358"/>
        <v>7500</v>
      </c>
      <c r="W510" s="7" t="str">
        <f t="shared" ca="1" si="358"/>
        <v>MC</v>
      </c>
      <c r="X510" s="7">
        <f t="shared" ca="1" si="358"/>
        <v>237.5</v>
      </c>
      <c r="Y510" s="7" t="str">
        <f t="shared" ca="1" si="358"/>
        <v>MC</v>
      </c>
      <c r="Z510" s="7" t="str">
        <f t="shared" ca="1" si="358"/>
        <v>MC</v>
      </c>
      <c r="AA510" s="7" t="str">
        <f t="shared" ca="1" si="359"/>
        <v>MC</v>
      </c>
      <c r="AB510" s="7">
        <f t="shared" ca="1" si="359"/>
        <v>2275</v>
      </c>
      <c r="AC510" s="7">
        <f t="shared" ca="1" si="359"/>
        <v>3250</v>
      </c>
      <c r="AD510" s="7" t="str">
        <f t="shared" ca="1" si="359"/>
        <v>MC</v>
      </c>
      <c r="AE510" s="7" t="str">
        <f t="shared" ca="1" si="359"/>
        <v>MC</v>
      </c>
      <c r="AF510" s="7" t="str">
        <f t="shared" ca="1" si="359"/>
        <v>MC</v>
      </c>
      <c r="AG510" s="7" t="str">
        <f t="shared" ca="1" si="359"/>
        <v>MC</v>
      </c>
      <c r="AH510" s="7" t="str">
        <f t="shared" ca="1" si="359"/>
        <v>MC</v>
      </c>
      <c r="AI510" s="7" t="str">
        <f t="shared" ca="1" si="359"/>
        <v>MC</v>
      </c>
    </row>
    <row r="511" spans="1:35" x14ac:dyDescent="0.35">
      <c r="A511" s="4" t="str">
        <f t="shared" ref="A511:B511" si="363">A510</f>
        <v>sahel</v>
      </c>
      <c r="B511" s="4" t="str">
        <f t="shared" si="363"/>
        <v>marche_gorom-gorom</v>
      </c>
      <c r="C511" s="10" t="str">
        <f t="shared" ref="C511:C522" si="364">C480</f>
        <v>BNA_janv24!</v>
      </c>
      <c r="D511" s="4" t="str">
        <f t="shared" ref="D511:D522" si="365">_xlfn.CONCAT(B511:C511)</f>
        <v>marche_gorom-goromBNA_janv24!</v>
      </c>
      <c r="E511" s="10">
        <f t="shared" si="362"/>
        <v>45292</v>
      </c>
      <c r="G511" s="7">
        <f t="shared" ref="G511:V522" ca="1" si="366">IFERROR(VLOOKUP($B511,INDIRECT($C511&amp;$A$1),MATCH(G$4,INDIRECT($C511&amp;"$B$7:$BZ$7"),0),FALSE),"")</f>
        <v>1750</v>
      </c>
      <c r="H511" s="7" t="str">
        <f t="shared" ca="1" si="357"/>
        <v>MC</v>
      </c>
      <c r="I511" s="7" t="str">
        <f t="shared" ca="1" si="357"/>
        <v>MC</v>
      </c>
      <c r="J511" s="7" t="str">
        <f t="shared" ca="1" si="357"/>
        <v>MC</v>
      </c>
      <c r="K511" s="7" t="str">
        <f t="shared" ca="1" si="357"/>
        <v>MC</v>
      </c>
      <c r="L511" s="7">
        <f t="shared" ca="1" si="357"/>
        <v>7500</v>
      </c>
      <c r="M511" s="7">
        <f t="shared" ca="1" si="357"/>
        <v>2500</v>
      </c>
      <c r="N511" s="7" t="str">
        <f t="shared" ca="1" si="357"/>
        <v>MC</v>
      </c>
      <c r="O511" s="7" t="str">
        <f t="shared" ca="1" si="357"/>
        <v>MC</v>
      </c>
      <c r="P511" s="7" t="str">
        <f t="shared" ca="1" si="357"/>
        <v>MC</v>
      </c>
      <c r="Q511" s="7" t="str">
        <f t="shared" ca="1" si="358"/>
        <v>MC</v>
      </c>
      <c r="R511" s="7" t="str">
        <f t="shared" ca="1" si="358"/>
        <v>MC</v>
      </c>
      <c r="S511" s="7" t="str">
        <f t="shared" ca="1" si="358"/>
        <v>MC</v>
      </c>
      <c r="T511" s="7" t="str">
        <f t="shared" ca="1" si="358"/>
        <v>MC</v>
      </c>
      <c r="U511" s="7" t="str">
        <f t="shared" ca="1" si="358"/>
        <v>MC</v>
      </c>
      <c r="V511" s="7">
        <f t="shared" ca="1" si="358"/>
        <v>6500</v>
      </c>
      <c r="W511" s="7">
        <f t="shared" ca="1" si="358"/>
        <v>2000</v>
      </c>
      <c r="X511" s="7">
        <f t="shared" ca="1" si="358"/>
        <v>137.5</v>
      </c>
      <c r="Y511" s="7" t="str">
        <f t="shared" ca="1" si="358"/>
        <v>MC</v>
      </c>
      <c r="Z511" s="7" t="str">
        <f t="shared" ca="1" si="358"/>
        <v>MC</v>
      </c>
      <c r="AA511" s="7" t="str">
        <f t="shared" ca="1" si="359"/>
        <v>MC</v>
      </c>
      <c r="AB511" s="7">
        <f t="shared" ca="1" si="359"/>
        <v>2000</v>
      </c>
      <c r="AC511" s="7">
        <f t="shared" ca="1" si="359"/>
        <v>3000</v>
      </c>
      <c r="AD511" s="7" t="str">
        <f t="shared" ca="1" si="359"/>
        <v>MC</v>
      </c>
      <c r="AE511" s="7" t="str">
        <f t="shared" ca="1" si="359"/>
        <v>MC</v>
      </c>
      <c r="AF511" s="7" t="str">
        <f t="shared" ca="1" si="359"/>
        <v>MC</v>
      </c>
      <c r="AG511" s="7" t="str">
        <f t="shared" ca="1" si="359"/>
        <v>MC</v>
      </c>
      <c r="AH511" s="7" t="str">
        <f t="shared" ca="1" si="359"/>
        <v>MC</v>
      </c>
      <c r="AI511" s="7" t="str">
        <f t="shared" ca="1" si="359"/>
        <v>MC</v>
      </c>
    </row>
    <row r="512" spans="1:35" x14ac:dyDescent="0.35">
      <c r="A512" s="4" t="str">
        <f t="shared" ref="A512:B512" si="367">A511</f>
        <v>sahel</v>
      </c>
      <c r="B512" s="4" t="str">
        <f t="shared" si="367"/>
        <v>marche_gorom-gorom</v>
      </c>
      <c r="C512" s="10" t="str">
        <f t="shared" si="364"/>
        <v>BNA_févr24!</v>
      </c>
      <c r="D512" s="4" t="str">
        <f t="shared" si="365"/>
        <v>marche_gorom-goromBNA_févr24!</v>
      </c>
      <c r="E512" s="10">
        <f t="shared" si="362"/>
        <v>45323</v>
      </c>
      <c r="G512" s="7">
        <f t="shared" ca="1" si="366"/>
        <v>1750</v>
      </c>
      <c r="H512" s="7" t="str">
        <f t="shared" ca="1" si="357"/>
        <v>MC</v>
      </c>
      <c r="I512" s="7" t="str">
        <f t="shared" ca="1" si="357"/>
        <v>MC</v>
      </c>
      <c r="J512" s="7" t="str">
        <f t="shared" ca="1" si="357"/>
        <v>MC</v>
      </c>
      <c r="K512" s="7" t="str">
        <f t="shared" ca="1" si="357"/>
        <v>MC</v>
      </c>
      <c r="L512" s="7">
        <f t="shared" ca="1" si="357"/>
        <v>7500</v>
      </c>
      <c r="M512" s="7">
        <f t="shared" ca="1" si="357"/>
        <v>2500</v>
      </c>
      <c r="N512" s="7" t="str">
        <f t="shared" ca="1" si="357"/>
        <v>MC</v>
      </c>
      <c r="O512" s="7" t="str">
        <f t="shared" ca="1" si="357"/>
        <v>MC</v>
      </c>
      <c r="P512" s="7" t="str">
        <f t="shared" ca="1" si="357"/>
        <v>MC</v>
      </c>
      <c r="Q512" s="7" t="str">
        <f t="shared" ca="1" si="358"/>
        <v>MC</v>
      </c>
      <c r="R512" s="7" t="str">
        <f t="shared" ca="1" si="358"/>
        <v>MC</v>
      </c>
      <c r="S512" s="7" t="str">
        <f t="shared" ca="1" si="358"/>
        <v>MC</v>
      </c>
      <c r="T512" s="7" t="str">
        <f t="shared" ca="1" si="358"/>
        <v>MC</v>
      </c>
      <c r="U512" s="7" t="str">
        <f t="shared" ca="1" si="358"/>
        <v>MC</v>
      </c>
      <c r="V512" s="7">
        <f t="shared" ca="1" si="358"/>
        <v>6500</v>
      </c>
      <c r="W512" s="7">
        <f t="shared" ca="1" si="358"/>
        <v>2000</v>
      </c>
      <c r="X512" s="7">
        <f t="shared" ca="1" si="358"/>
        <v>137.5</v>
      </c>
      <c r="Y512" s="7" t="str">
        <f t="shared" ca="1" si="358"/>
        <v>MC</v>
      </c>
      <c r="Z512" s="7" t="str">
        <f t="shared" ca="1" si="358"/>
        <v>MC</v>
      </c>
      <c r="AA512" s="7" t="str">
        <f t="shared" ca="1" si="359"/>
        <v>MC</v>
      </c>
      <c r="AB512" s="7">
        <f t="shared" ca="1" si="359"/>
        <v>2000</v>
      </c>
      <c r="AC512" s="7">
        <f t="shared" ca="1" si="359"/>
        <v>3000</v>
      </c>
      <c r="AD512" s="7" t="str">
        <f t="shared" ca="1" si="359"/>
        <v>MC</v>
      </c>
      <c r="AE512" s="7" t="str">
        <f t="shared" ca="1" si="359"/>
        <v>MC</v>
      </c>
      <c r="AF512" s="7" t="str">
        <f t="shared" ca="1" si="359"/>
        <v>MC</v>
      </c>
      <c r="AG512" s="7" t="str">
        <f t="shared" ca="1" si="359"/>
        <v>MC</v>
      </c>
      <c r="AH512" s="7" t="str">
        <f t="shared" ca="1" si="359"/>
        <v>MC</v>
      </c>
      <c r="AI512" s="7" t="str">
        <f t="shared" ca="1" si="359"/>
        <v>MC</v>
      </c>
    </row>
    <row r="513" spans="1:35" x14ac:dyDescent="0.35">
      <c r="A513" s="4" t="str">
        <f t="shared" ref="A513:B513" si="368">A512</f>
        <v>sahel</v>
      </c>
      <c r="B513" s="4" t="str">
        <f t="shared" si="368"/>
        <v>marche_gorom-gorom</v>
      </c>
      <c r="C513" s="10" t="str">
        <f t="shared" si="364"/>
        <v>BNA_mars24!</v>
      </c>
      <c r="D513" s="4" t="str">
        <f t="shared" si="365"/>
        <v>marche_gorom-goromBNA_mars24!</v>
      </c>
      <c r="E513" s="10">
        <f t="shared" si="362"/>
        <v>45352</v>
      </c>
      <c r="G513" s="7" t="str">
        <f t="shared" ca="1" si="366"/>
        <v>-</v>
      </c>
      <c r="H513" s="7" t="str">
        <f t="shared" ca="1" si="366"/>
        <v>-</v>
      </c>
      <c r="I513" s="7" t="str">
        <f t="shared" ca="1" si="366"/>
        <v>-</v>
      </c>
      <c r="J513" s="7" t="str">
        <f t="shared" ca="1" si="366"/>
        <v>-</v>
      </c>
      <c r="K513" s="7" t="str">
        <f t="shared" ca="1" si="366"/>
        <v>-</v>
      </c>
      <c r="L513" s="7" t="str">
        <f t="shared" ca="1" si="366"/>
        <v>-</v>
      </c>
      <c r="M513" s="7" t="str">
        <f t="shared" ca="1" si="366"/>
        <v>-</v>
      </c>
      <c r="N513" s="7" t="str">
        <f t="shared" ca="1" si="366"/>
        <v>-</v>
      </c>
      <c r="O513" s="7" t="str">
        <f t="shared" ca="1" si="366"/>
        <v>-</v>
      </c>
      <c r="P513" s="7" t="str">
        <f t="shared" ca="1" si="366"/>
        <v>-</v>
      </c>
      <c r="Q513" s="7" t="str">
        <f t="shared" ca="1" si="366"/>
        <v>-</v>
      </c>
      <c r="R513" s="7" t="str">
        <f t="shared" ca="1" si="366"/>
        <v>-</v>
      </c>
      <c r="S513" s="7" t="str">
        <f t="shared" ca="1" si="366"/>
        <v>-</v>
      </c>
      <c r="T513" s="7" t="str">
        <f t="shared" ca="1" si="366"/>
        <v>-</v>
      </c>
      <c r="U513" s="7" t="str">
        <f t="shared" ca="1" si="366"/>
        <v>-</v>
      </c>
      <c r="V513" s="7" t="str">
        <f t="shared" ca="1" si="366"/>
        <v>-</v>
      </c>
      <c r="W513" s="7" t="str">
        <f t="shared" ref="W513:AI522" ca="1" si="369">IFERROR(VLOOKUP($B513,INDIRECT($C513&amp;$A$1),MATCH(W$4,INDIRECT($C513&amp;"$B$7:$BZ$7"),0),FALSE),"")</f>
        <v>-</v>
      </c>
      <c r="X513" s="7" t="str">
        <f t="shared" ca="1" si="369"/>
        <v>-</v>
      </c>
      <c r="Y513" s="7" t="str">
        <f t="shared" ca="1" si="369"/>
        <v>-</v>
      </c>
      <c r="Z513" s="7" t="str">
        <f t="shared" ca="1" si="369"/>
        <v>-</v>
      </c>
      <c r="AA513" s="7" t="str">
        <f t="shared" ca="1" si="369"/>
        <v>-</v>
      </c>
      <c r="AB513" s="7" t="str">
        <f t="shared" ca="1" si="369"/>
        <v>-</v>
      </c>
      <c r="AC513" s="7" t="str">
        <f t="shared" ca="1" si="369"/>
        <v>-</v>
      </c>
      <c r="AD513" s="7" t="str">
        <f t="shared" ca="1" si="369"/>
        <v>-</v>
      </c>
      <c r="AE513" s="7" t="str">
        <f t="shared" ca="1" si="369"/>
        <v>-</v>
      </c>
      <c r="AF513" s="7" t="str">
        <f t="shared" ca="1" si="369"/>
        <v>-</v>
      </c>
      <c r="AG513" s="7" t="str">
        <f t="shared" ca="1" si="369"/>
        <v>-</v>
      </c>
      <c r="AH513" s="7" t="str">
        <f t="shared" ca="1" si="369"/>
        <v>-</v>
      </c>
      <c r="AI513" s="7" t="str">
        <f t="shared" ca="1" si="369"/>
        <v>-</v>
      </c>
    </row>
    <row r="514" spans="1:35" x14ac:dyDescent="0.35">
      <c r="A514" s="4" t="str">
        <f t="shared" ref="A514:B514" si="370">A513</f>
        <v>sahel</v>
      </c>
      <c r="B514" s="4" t="str">
        <f t="shared" si="370"/>
        <v>marche_gorom-gorom</v>
      </c>
      <c r="C514" s="10" t="str">
        <f t="shared" si="364"/>
        <v>BNA_avr24!</v>
      </c>
      <c r="D514" s="4" t="str">
        <f t="shared" si="365"/>
        <v>marche_gorom-goromBNA_avr24!</v>
      </c>
      <c r="E514" s="10">
        <f t="shared" si="362"/>
        <v>45383</v>
      </c>
      <c r="G514" s="7" t="str">
        <f t="shared" ca="1" si="366"/>
        <v/>
      </c>
      <c r="H514" s="7" t="str">
        <f t="shared" ca="1" si="366"/>
        <v/>
      </c>
      <c r="I514" s="7" t="str">
        <f t="shared" ca="1" si="366"/>
        <v/>
      </c>
      <c r="J514" s="7" t="str">
        <f t="shared" ca="1" si="366"/>
        <v/>
      </c>
      <c r="K514" s="7" t="str">
        <f t="shared" ca="1" si="366"/>
        <v/>
      </c>
      <c r="L514" s="7" t="str">
        <f t="shared" ca="1" si="366"/>
        <v/>
      </c>
      <c r="M514" s="7" t="str">
        <f t="shared" ca="1" si="366"/>
        <v/>
      </c>
      <c r="N514" s="7" t="str">
        <f t="shared" ca="1" si="366"/>
        <v/>
      </c>
      <c r="O514" s="7" t="str">
        <f t="shared" ca="1" si="366"/>
        <v/>
      </c>
      <c r="P514" s="7" t="str">
        <f t="shared" ca="1" si="366"/>
        <v/>
      </c>
      <c r="Q514" s="7" t="str">
        <f t="shared" ca="1" si="366"/>
        <v/>
      </c>
      <c r="R514" s="7" t="str">
        <f t="shared" ca="1" si="366"/>
        <v/>
      </c>
      <c r="S514" s="7" t="str">
        <f t="shared" ca="1" si="366"/>
        <v/>
      </c>
      <c r="T514" s="7" t="str">
        <f t="shared" ca="1" si="366"/>
        <v/>
      </c>
      <c r="U514" s="7" t="str">
        <f t="shared" ca="1" si="366"/>
        <v/>
      </c>
      <c r="V514" s="7" t="str">
        <f t="shared" ca="1" si="366"/>
        <v/>
      </c>
      <c r="W514" s="7" t="str">
        <f t="shared" ca="1" si="369"/>
        <v/>
      </c>
      <c r="X514" s="7" t="str">
        <f t="shared" ca="1" si="369"/>
        <v/>
      </c>
      <c r="Y514" s="7" t="str">
        <f t="shared" ca="1" si="369"/>
        <v/>
      </c>
      <c r="Z514" s="7" t="str">
        <f t="shared" ca="1" si="369"/>
        <v/>
      </c>
      <c r="AA514" s="7" t="str">
        <f t="shared" ca="1" si="369"/>
        <v/>
      </c>
      <c r="AB514" s="7" t="str">
        <f t="shared" ca="1" si="369"/>
        <v/>
      </c>
      <c r="AC514" s="7" t="str">
        <f t="shared" ca="1" si="369"/>
        <v/>
      </c>
      <c r="AD514" s="7" t="str">
        <f t="shared" ca="1" si="369"/>
        <v/>
      </c>
      <c r="AE514" s="7" t="str">
        <f t="shared" ca="1" si="369"/>
        <v/>
      </c>
      <c r="AF514" s="7" t="str">
        <f t="shared" ca="1" si="369"/>
        <v/>
      </c>
      <c r="AG514" s="7" t="str">
        <f t="shared" ca="1" si="369"/>
        <v/>
      </c>
      <c r="AH514" s="7" t="str">
        <f t="shared" ca="1" si="369"/>
        <v/>
      </c>
      <c r="AI514" s="7" t="str">
        <f t="shared" ca="1" si="369"/>
        <v/>
      </c>
    </row>
    <row r="515" spans="1:35" x14ac:dyDescent="0.35">
      <c r="A515" s="4" t="str">
        <f t="shared" ref="A515:B515" si="371">A514</f>
        <v>sahel</v>
      </c>
      <c r="B515" s="4" t="str">
        <f t="shared" si="371"/>
        <v>marche_gorom-gorom</v>
      </c>
      <c r="C515" s="10" t="str">
        <f t="shared" si="364"/>
        <v>BNA_mai24!</v>
      </c>
      <c r="D515" s="4" t="str">
        <f t="shared" si="365"/>
        <v>marche_gorom-goromBNA_mai24!</v>
      </c>
      <c r="E515" s="10">
        <f t="shared" si="362"/>
        <v>45413</v>
      </c>
      <c r="G515" s="7" t="str">
        <f t="shared" ca="1" si="366"/>
        <v/>
      </c>
      <c r="H515" s="7" t="str">
        <f t="shared" ca="1" si="366"/>
        <v/>
      </c>
      <c r="I515" s="7" t="str">
        <f t="shared" ca="1" si="366"/>
        <v/>
      </c>
      <c r="J515" s="7" t="str">
        <f t="shared" ca="1" si="366"/>
        <v/>
      </c>
      <c r="K515" s="7" t="str">
        <f t="shared" ca="1" si="366"/>
        <v/>
      </c>
      <c r="L515" s="7" t="str">
        <f t="shared" ca="1" si="366"/>
        <v/>
      </c>
      <c r="M515" s="7" t="str">
        <f t="shared" ca="1" si="366"/>
        <v/>
      </c>
      <c r="N515" s="7" t="str">
        <f t="shared" ca="1" si="366"/>
        <v/>
      </c>
      <c r="O515" s="7" t="str">
        <f t="shared" ca="1" si="366"/>
        <v/>
      </c>
      <c r="P515" s="7" t="str">
        <f t="shared" ca="1" si="366"/>
        <v/>
      </c>
      <c r="Q515" s="7" t="str">
        <f t="shared" ca="1" si="366"/>
        <v/>
      </c>
      <c r="R515" s="7" t="str">
        <f t="shared" ca="1" si="366"/>
        <v/>
      </c>
      <c r="S515" s="7" t="str">
        <f t="shared" ca="1" si="366"/>
        <v/>
      </c>
      <c r="T515" s="7" t="str">
        <f t="shared" ca="1" si="366"/>
        <v/>
      </c>
      <c r="U515" s="7" t="str">
        <f t="shared" ca="1" si="366"/>
        <v/>
      </c>
      <c r="V515" s="7" t="str">
        <f t="shared" ca="1" si="366"/>
        <v/>
      </c>
      <c r="W515" s="7" t="str">
        <f t="shared" ca="1" si="369"/>
        <v/>
      </c>
      <c r="X515" s="7" t="str">
        <f t="shared" ca="1" si="369"/>
        <v/>
      </c>
      <c r="Y515" s="7" t="str">
        <f t="shared" ca="1" si="369"/>
        <v/>
      </c>
      <c r="Z515" s="7" t="str">
        <f t="shared" ca="1" si="369"/>
        <v/>
      </c>
      <c r="AA515" s="7" t="str">
        <f t="shared" ca="1" si="369"/>
        <v/>
      </c>
      <c r="AB515" s="7" t="str">
        <f t="shared" ca="1" si="369"/>
        <v/>
      </c>
      <c r="AC515" s="7" t="str">
        <f t="shared" ca="1" si="369"/>
        <v/>
      </c>
      <c r="AD515" s="7" t="str">
        <f t="shared" ca="1" si="369"/>
        <v/>
      </c>
      <c r="AE515" s="7" t="str">
        <f t="shared" ca="1" si="369"/>
        <v/>
      </c>
      <c r="AF515" s="7" t="str">
        <f t="shared" ca="1" si="369"/>
        <v/>
      </c>
      <c r="AG515" s="7" t="str">
        <f t="shared" ca="1" si="369"/>
        <v/>
      </c>
      <c r="AH515" s="7" t="str">
        <f t="shared" ca="1" si="369"/>
        <v/>
      </c>
      <c r="AI515" s="7" t="str">
        <f t="shared" ca="1" si="369"/>
        <v/>
      </c>
    </row>
    <row r="516" spans="1:35" x14ac:dyDescent="0.35">
      <c r="A516" s="4" t="str">
        <f t="shared" ref="A516:B516" si="372">A515</f>
        <v>sahel</v>
      </c>
      <c r="B516" s="4" t="str">
        <f t="shared" si="372"/>
        <v>marche_gorom-gorom</v>
      </c>
      <c r="C516" s="10" t="str">
        <f t="shared" si="364"/>
        <v>BNA_juin24!</v>
      </c>
      <c r="D516" s="4" t="str">
        <f t="shared" si="365"/>
        <v>marche_gorom-goromBNA_juin24!</v>
      </c>
      <c r="E516" s="10">
        <f t="shared" si="362"/>
        <v>45444</v>
      </c>
      <c r="G516" s="7" t="str">
        <f t="shared" ca="1" si="366"/>
        <v/>
      </c>
      <c r="H516" s="7" t="str">
        <f t="shared" ca="1" si="366"/>
        <v/>
      </c>
      <c r="I516" s="7" t="str">
        <f t="shared" ca="1" si="366"/>
        <v/>
      </c>
      <c r="J516" s="7" t="str">
        <f t="shared" ca="1" si="366"/>
        <v/>
      </c>
      <c r="K516" s="7" t="str">
        <f t="shared" ca="1" si="366"/>
        <v/>
      </c>
      <c r="L516" s="7" t="str">
        <f t="shared" ca="1" si="366"/>
        <v/>
      </c>
      <c r="M516" s="7" t="str">
        <f t="shared" ca="1" si="366"/>
        <v/>
      </c>
      <c r="N516" s="7" t="str">
        <f t="shared" ca="1" si="366"/>
        <v/>
      </c>
      <c r="O516" s="7" t="str">
        <f t="shared" ca="1" si="366"/>
        <v/>
      </c>
      <c r="P516" s="7" t="str">
        <f t="shared" ca="1" si="366"/>
        <v/>
      </c>
      <c r="Q516" s="7" t="str">
        <f t="shared" ca="1" si="366"/>
        <v/>
      </c>
      <c r="R516" s="7" t="str">
        <f t="shared" ca="1" si="366"/>
        <v/>
      </c>
      <c r="S516" s="7" t="str">
        <f t="shared" ca="1" si="366"/>
        <v/>
      </c>
      <c r="T516" s="7" t="str">
        <f t="shared" ca="1" si="366"/>
        <v/>
      </c>
      <c r="U516" s="7" t="str">
        <f t="shared" ca="1" si="366"/>
        <v/>
      </c>
      <c r="V516" s="7" t="str">
        <f t="shared" ca="1" si="366"/>
        <v/>
      </c>
      <c r="W516" s="7" t="str">
        <f t="shared" ca="1" si="369"/>
        <v/>
      </c>
      <c r="X516" s="7" t="str">
        <f t="shared" ca="1" si="369"/>
        <v/>
      </c>
      <c r="Y516" s="7" t="str">
        <f t="shared" ca="1" si="369"/>
        <v/>
      </c>
      <c r="Z516" s="7" t="str">
        <f t="shared" ca="1" si="369"/>
        <v/>
      </c>
      <c r="AA516" s="7" t="str">
        <f t="shared" ca="1" si="369"/>
        <v/>
      </c>
      <c r="AB516" s="7" t="str">
        <f t="shared" ca="1" si="369"/>
        <v/>
      </c>
      <c r="AC516" s="7" t="str">
        <f t="shared" ca="1" si="369"/>
        <v/>
      </c>
      <c r="AD516" s="7" t="str">
        <f t="shared" ca="1" si="369"/>
        <v/>
      </c>
      <c r="AE516" s="7" t="str">
        <f t="shared" ca="1" si="369"/>
        <v/>
      </c>
      <c r="AF516" s="7" t="str">
        <f t="shared" ca="1" si="369"/>
        <v/>
      </c>
      <c r="AG516" s="7" t="str">
        <f t="shared" ca="1" si="369"/>
        <v/>
      </c>
      <c r="AH516" s="7" t="str">
        <f t="shared" ca="1" si="369"/>
        <v/>
      </c>
      <c r="AI516" s="7" t="str">
        <f t="shared" ca="1" si="369"/>
        <v/>
      </c>
    </row>
    <row r="517" spans="1:35" x14ac:dyDescent="0.35">
      <c r="A517" s="4" t="str">
        <f t="shared" ref="A517:B517" si="373">A516</f>
        <v>sahel</v>
      </c>
      <c r="B517" s="4" t="str">
        <f t="shared" si="373"/>
        <v>marche_gorom-gorom</v>
      </c>
      <c r="C517" s="10" t="str">
        <f t="shared" si="364"/>
        <v>BNA_juil24!</v>
      </c>
      <c r="D517" s="4" t="str">
        <f t="shared" si="365"/>
        <v>marche_gorom-goromBNA_juil24!</v>
      </c>
      <c r="E517" s="10">
        <f t="shared" si="362"/>
        <v>45474</v>
      </c>
      <c r="G517" s="7" t="str">
        <f t="shared" ca="1" si="366"/>
        <v/>
      </c>
      <c r="H517" s="7" t="str">
        <f t="shared" ca="1" si="366"/>
        <v/>
      </c>
      <c r="I517" s="7" t="str">
        <f t="shared" ca="1" si="366"/>
        <v/>
      </c>
      <c r="J517" s="7" t="str">
        <f t="shared" ca="1" si="366"/>
        <v/>
      </c>
      <c r="K517" s="7" t="str">
        <f t="shared" ca="1" si="366"/>
        <v/>
      </c>
      <c r="L517" s="7" t="str">
        <f t="shared" ca="1" si="366"/>
        <v/>
      </c>
      <c r="M517" s="7" t="str">
        <f t="shared" ca="1" si="366"/>
        <v/>
      </c>
      <c r="N517" s="7" t="str">
        <f t="shared" ca="1" si="366"/>
        <v/>
      </c>
      <c r="O517" s="7" t="str">
        <f t="shared" ca="1" si="366"/>
        <v/>
      </c>
      <c r="P517" s="7" t="str">
        <f t="shared" ca="1" si="366"/>
        <v/>
      </c>
      <c r="Q517" s="7" t="str">
        <f t="shared" ca="1" si="366"/>
        <v/>
      </c>
      <c r="R517" s="7" t="str">
        <f t="shared" ca="1" si="366"/>
        <v/>
      </c>
      <c r="S517" s="7" t="str">
        <f t="shared" ca="1" si="366"/>
        <v/>
      </c>
      <c r="T517" s="7" t="str">
        <f t="shared" ca="1" si="366"/>
        <v/>
      </c>
      <c r="U517" s="7" t="str">
        <f t="shared" ca="1" si="366"/>
        <v/>
      </c>
      <c r="V517" s="7" t="str">
        <f t="shared" ca="1" si="366"/>
        <v/>
      </c>
      <c r="W517" s="7" t="str">
        <f t="shared" ca="1" si="369"/>
        <v/>
      </c>
      <c r="X517" s="7" t="str">
        <f t="shared" ca="1" si="369"/>
        <v/>
      </c>
      <c r="Y517" s="7" t="str">
        <f t="shared" ca="1" si="369"/>
        <v/>
      </c>
      <c r="Z517" s="7" t="str">
        <f t="shared" ca="1" si="369"/>
        <v/>
      </c>
      <c r="AA517" s="7" t="str">
        <f t="shared" ca="1" si="369"/>
        <v/>
      </c>
      <c r="AB517" s="7" t="str">
        <f t="shared" ca="1" si="369"/>
        <v/>
      </c>
      <c r="AC517" s="7" t="str">
        <f t="shared" ca="1" si="369"/>
        <v/>
      </c>
      <c r="AD517" s="7" t="str">
        <f t="shared" ca="1" si="369"/>
        <v/>
      </c>
      <c r="AE517" s="7" t="str">
        <f t="shared" ca="1" si="369"/>
        <v/>
      </c>
      <c r="AF517" s="7" t="str">
        <f t="shared" ca="1" si="369"/>
        <v/>
      </c>
      <c r="AG517" s="7" t="str">
        <f t="shared" ca="1" si="369"/>
        <v/>
      </c>
      <c r="AH517" s="7" t="str">
        <f t="shared" ca="1" si="369"/>
        <v/>
      </c>
      <c r="AI517" s="7" t="str">
        <f t="shared" ca="1" si="369"/>
        <v/>
      </c>
    </row>
    <row r="518" spans="1:35" x14ac:dyDescent="0.35">
      <c r="A518" s="4" t="str">
        <f t="shared" ref="A518:B518" si="374">A517</f>
        <v>sahel</v>
      </c>
      <c r="B518" s="4" t="str">
        <f t="shared" si="374"/>
        <v>marche_gorom-gorom</v>
      </c>
      <c r="C518" s="10" t="str">
        <f t="shared" si="364"/>
        <v>BNA_aout24!</v>
      </c>
      <c r="D518" s="4" t="str">
        <f t="shared" si="365"/>
        <v>marche_gorom-goromBNA_aout24!</v>
      </c>
      <c r="E518" s="10">
        <f t="shared" si="362"/>
        <v>45505</v>
      </c>
      <c r="G518" s="7" t="str">
        <f t="shared" ca="1" si="366"/>
        <v/>
      </c>
      <c r="H518" s="7" t="str">
        <f t="shared" ca="1" si="366"/>
        <v/>
      </c>
      <c r="I518" s="7" t="str">
        <f t="shared" ca="1" si="366"/>
        <v/>
      </c>
      <c r="J518" s="7" t="str">
        <f t="shared" ca="1" si="366"/>
        <v/>
      </c>
      <c r="K518" s="7" t="str">
        <f t="shared" ca="1" si="366"/>
        <v/>
      </c>
      <c r="L518" s="7" t="str">
        <f t="shared" ca="1" si="366"/>
        <v/>
      </c>
      <c r="M518" s="7" t="str">
        <f t="shared" ca="1" si="366"/>
        <v/>
      </c>
      <c r="N518" s="7" t="str">
        <f t="shared" ca="1" si="366"/>
        <v/>
      </c>
      <c r="O518" s="7" t="str">
        <f t="shared" ca="1" si="366"/>
        <v/>
      </c>
      <c r="P518" s="7" t="str">
        <f t="shared" ca="1" si="366"/>
        <v/>
      </c>
      <c r="Q518" s="7" t="str">
        <f t="shared" ca="1" si="366"/>
        <v/>
      </c>
      <c r="R518" s="7" t="str">
        <f t="shared" ca="1" si="366"/>
        <v/>
      </c>
      <c r="S518" s="7" t="str">
        <f t="shared" ca="1" si="366"/>
        <v/>
      </c>
      <c r="T518" s="7" t="str">
        <f t="shared" ca="1" si="366"/>
        <v/>
      </c>
      <c r="U518" s="7" t="str">
        <f t="shared" ca="1" si="366"/>
        <v/>
      </c>
      <c r="V518" s="7" t="str">
        <f t="shared" ca="1" si="366"/>
        <v/>
      </c>
      <c r="W518" s="7" t="str">
        <f t="shared" ca="1" si="369"/>
        <v/>
      </c>
      <c r="X518" s="7" t="str">
        <f t="shared" ca="1" si="369"/>
        <v/>
      </c>
      <c r="Y518" s="7" t="str">
        <f t="shared" ca="1" si="369"/>
        <v/>
      </c>
      <c r="Z518" s="7" t="str">
        <f t="shared" ca="1" si="369"/>
        <v/>
      </c>
      <c r="AA518" s="7" t="str">
        <f t="shared" ca="1" si="369"/>
        <v/>
      </c>
      <c r="AB518" s="7" t="str">
        <f t="shared" ca="1" si="369"/>
        <v/>
      </c>
      <c r="AC518" s="7" t="str">
        <f t="shared" ca="1" si="369"/>
        <v/>
      </c>
      <c r="AD518" s="7" t="str">
        <f t="shared" ca="1" si="369"/>
        <v/>
      </c>
      <c r="AE518" s="7" t="str">
        <f t="shared" ca="1" si="369"/>
        <v/>
      </c>
      <c r="AF518" s="7" t="str">
        <f t="shared" ca="1" si="369"/>
        <v/>
      </c>
      <c r="AG518" s="7" t="str">
        <f t="shared" ca="1" si="369"/>
        <v/>
      </c>
      <c r="AH518" s="7" t="str">
        <f t="shared" ca="1" si="369"/>
        <v/>
      </c>
      <c r="AI518" s="7" t="str">
        <f t="shared" ca="1" si="369"/>
        <v/>
      </c>
    </row>
    <row r="519" spans="1:35" x14ac:dyDescent="0.35">
      <c r="A519" s="4" t="str">
        <f t="shared" ref="A519:B519" si="375">A518</f>
        <v>sahel</v>
      </c>
      <c r="B519" s="4" t="str">
        <f t="shared" si="375"/>
        <v>marche_gorom-gorom</v>
      </c>
      <c r="C519" s="10" t="str">
        <f t="shared" si="364"/>
        <v>BNA_sept24!</v>
      </c>
      <c r="D519" s="4" t="str">
        <f t="shared" si="365"/>
        <v>marche_gorom-goromBNA_sept24!</v>
      </c>
      <c r="E519" s="10">
        <f t="shared" si="362"/>
        <v>45536</v>
      </c>
      <c r="G519" s="7" t="str">
        <f t="shared" ca="1" si="366"/>
        <v/>
      </c>
      <c r="H519" s="7" t="str">
        <f t="shared" ca="1" si="366"/>
        <v/>
      </c>
      <c r="I519" s="7" t="str">
        <f t="shared" ca="1" si="366"/>
        <v/>
      </c>
      <c r="J519" s="7" t="str">
        <f t="shared" ca="1" si="366"/>
        <v/>
      </c>
      <c r="K519" s="7" t="str">
        <f t="shared" ca="1" si="366"/>
        <v/>
      </c>
      <c r="L519" s="7" t="str">
        <f t="shared" ca="1" si="366"/>
        <v/>
      </c>
      <c r="M519" s="7" t="str">
        <f t="shared" ca="1" si="366"/>
        <v/>
      </c>
      <c r="N519" s="7" t="str">
        <f t="shared" ca="1" si="366"/>
        <v/>
      </c>
      <c r="O519" s="7" t="str">
        <f t="shared" ca="1" si="366"/>
        <v/>
      </c>
      <c r="P519" s="7" t="str">
        <f t="shared" ca="1" si="366"/>
        <v/>
      </c>
      <c r="Q519" s="7" t="str">
        <f t="shared" ca="1" si="366"/>
        <v/>
      </c>
      <c r="R519" s="7" t="str">
        <f t="shared" ca="1" si="366"/>
        <v/>
      </c>
      <c r="S519" s="7" t="str">
        <f t="shared" ca="1" si="366"/>
        <v/>
      </c>
      <c r="T519" s="7" t="str">
        <f t="shared" ca="1" si="366"/>
        <v/>
      </c>
      <c r="U519" s="7" t="str">
        <f t="shared" ca="1" si="366"/>
        <v/>
      </c>
      <c r="V519" s="7" t="str">
        <f t="shared" ca="1" si="366"/>
        <v/>
      </c>
      <c r="W519" s="7" t="str">
        <f t="shared" ca="1" si="369"/>
        <v/>
      </c>
      <c r="X519" s="7" t="str">
        <f t="shared" ca="1" si="369"/>
        <v/>
      </c>
      <c r="Y519" s="7" t="str">
        <f t="shared" ca="1" si="369"/>
        <v/>
      </c>
      <c r="Z519" s="7" t="str">
        <f t="shared" ca="1" si="369"/>
        <v/>
      </c>
      <c r="AA519" s="7" t="str">
        <f t="shared" ca="1" si="369"/>
        <v/>
      </c>
      <c r="AB519" s="7" t="str">
        <f t="shared" ca="1" si="369"/>
        <v/>
      </c>
      <c r="AC519" s="7" t="str">
        <f t="shared" ca="1" si="369"/>
        <v/>
      </c>
      <c r="AD519" s="7" t="str">
        <f t="shared" ca="1" si="369"/>
        <v/>
      </c>
      <c r="AE519" s="7" t="str">
        <f t="shared" ca="1" si="369"/>
        <v/>
      </c>
      <c r="AF519" s="7" t="str">
        <f t="shared" ca="1" si="369"/>
        <v/>
      </c>
      <c r="AG519" s="7" t="str">
        <f t="shared" ca="1" si="369"/>
        <v/>
      </c>
      <c r="AH519" s="7" t="str">
        <f t="shared" ca="1" si="369"/>
        <v/>
      </c>
      <c r="AI519" s="7" t="str">
        <f t="shared" ca="1" si="369"/>
        <v/>
      </c>
    </row>
    <row r="520" spans="1:35" x14ac:dyDescent="0.35">
      <c r="A520" s="4" t="str">
        <f t="shared" ref="A520:B520" si="376">A519</f>
        <v>sahel</v>
      </c>
      <c r="B520" s="4" t="str">
        <f t="shared" si="376"/>
        <v>marche_gorom-gorom</v>
      </c>
      <c r="C520" s="10" t="str">
        <f t="shared" si="364"/>
        <v>BNA_oct24!</v>
      </c>
      <c r="D520" s="4" t="str">
        <f t="shared" si="365"/>
        <v>marche_gorom-goromBNA_oct24!</v>
      </c>
      <c r="E520" s="10">
        <f t="shared" si="362"/>
        <v>45566</v>
      </c>
      <c r="G520" s="7" t="str">
        <f t="shared" ca="1" si="366"/>
        <v/>
      </c>
      <c r="H520" s="7" t="str">
        <f t="shared" ca="1" si="366"/>
        <v/>
      </c>
      <c r="I520" s="7" t="str">
        <f t="shared" ca="1" si="366"/>
        <v/>
      </c>
      <c r="J520" s="7" t="str">
        <f t="shared" ca="1" si="366"/>
        <v/>
      </c>
      <c r="K520" s="7" t="str">
        <f t="shared" ca="1" si="366"/>
        <v/>
      </c>
      <c r="L520" s="7" t="str">
        <f t="shared" ca="1" si="366"/>
        <v/>
      </c>
      <c r="M520" s="7" t="str">
        <f t="shared" ca="1" si="366"/>
        <v/>
      </c>
      <c r="N520" s="7" t="str">
        <f t="shared" ca="1" si="366"/>
        <v/>
      </c>
      <c r="O520" s="7" t="str">
        <f t="shared" ca="1" si="366"/>
        <v/>
      </c>
      <c r="P520" s="7" t="str">
        <f t="shared" ca="1" si="366"/>
        <v/>
      </c>
      <c r="Q520" s="7" t="str">
        <f t="shared" ca="1" si="366"/>
        <v/>
      </c>
      <c r="R520" s="7" t="str">
        <f t="shared" ca="1" si="366"/>
        <v/>
      </c>
      <c r="S520" s="7" t="str">
        <f t="shared" ca="1" si="366"/>
        <v/>
      </c>
      <c r="T520" s="7" t="str">
        <f t="shared" ca="1" si="366"/>
        <v/>
      </c>
      <c r="U520" s="7" t="str">
        <f t="shared" ca="1" si="366"/>
        <v/>
      </c>
      <c r="V520" s="7" t="str">
        <f t="shared" ca="1" si="366"/>
        <v/>
      </c>
      <c r="W520" s="7" t="str">
        <f t="shared" ca="1" si="369"/>
        <v/>
      </c>
      <c r="X520" s="7" t="str">
        <f t="shared" ca="1" si="369"/>
        <v/>
      </c>
      <c r="Y520" s="7" t="str">
        <f t="shared" ca="1" si="369"/>
        <v/>
      </c>
      <c r="Z520" s="7" t="str">
        <f t="shared" ca="1" si="369"/>
        <v/>
      </c>
      <c r="AA520" s="7" t="str">
        <f t="shared" ca="1" si="369"/>
        <v/>
      </c>
      <c r="AB520" s="7" t="str">
        <f t="shared" ca="1" si="369"/>
        <v/>
      </c>
      <c r="AC520" s="7" t="str">
        <f t="shared" ca="1" si="369"/>
        <v/>
      </c>
      <c r="AD520" s="7" t="str">
        <f t="shared" ca="1" si="369"/>
        <v/>
      </c>
      <c r="AE520" s="7" t="str">
        <f t="shared" ca="1" si="369"/>
        <v/>
      </c>
      <c r="AF520" s="7" t="str">
        <f t="shared" ca="1" si="369"/>
        <v/>
      </c>
      <c r="AG520" s="7" t="str">
        <f t="shared" ca="1" si="369"/>
        <v/>
      </c>
      <c r="AH520" s="7" t="str">
        <f t="shared" ca="1" si="369"/>
        <v/>
      </c>
      <c r="AI520" s="7" t="str">
        <f t="shared" ca="1" si="369"/>
        <v/>
      </c>
    </row>
    <row r="521" spans="1:35" x14ac:dyDescent="0.35">
      <c r="A521" s="4" t="str">
        <f t="shared" ref="A521:B521" si="377">A520</f>
        <v>sahel</v>
      </c>
      <c r="B521" s="4" t="str">
        <f t="shared" si="377"/>
        <v>marche_gorom-gorom</v>
      </c>
      <c r="C521" s="10" t="str">
        <f t="shared" si="364"/>
        <v>BNA_nov24!</v>
      </c>
      <c r="D521" s="4" t="str">
        <f t="shared" si="365"/>
        <v>marche_gorom-goromBNA_nov24!</v>
      </c>
      <c r="E521" s="10">
        <f t="shared" si="362"/>
        <v>45597</v>
      </c>
      <c r="G521" s="7" t="str">
        <f t="shared" ca="1" si="366"/>
        <v/>
      </c>
      <c r="H521" s="7" t="str">
        <f t="shared" ca="1" si="366"/>
        <v/>
      </c>
      <c r="I521" s="7" t="str">
        <f t="shared" ca="1" si="366"/>
        <v/>
      </c>
      <c r="J521" s="7" t="str">
        <f t="shared" ca="1" si="366"/>
        <v/>
      </c>
      <c r="K521" s="7" t="str">
        <f t="shared" ca="1" si="366"/>
        <v/>
      </c>
      <c r="L521" s="7" t="str">
        <f t="shared" ca="1" si="366"/>
        <v/>
      </c>
      <c r="M521" s="7" t="str">
        <f t="shared" ca="1" si="366"/>
        <v/>
      </c>
      <c r="N521" s="7" t="str">
        <f t="shared" ca="1" si="366"/>
        <v/>
      </c>
      <c r="O521" s="7" t="str">
        <f t="shared" ca="1" si="366"/>
        <v/>
      </c>
      <c r="P521" s="7" t="str">
        <f t="shared" ca="1" si="366"/>
        <v/>
      </c>
      <c r="Q521" s="7" t="str">
        <f t="shared" ca="1" si="366"/>
        <v/>
      </c>
      <c r="R521" s="7" t="str">
        <f t="shared" ca="1" si="366"/>
        <v/>
      </c>
      <c r="S521" s="7" t="str">
        <f t="shared" ca="1" si="366"/>
        <v/>
      </c>
      <c r="T521" s="7" t="str">
        <f t="shared" ca="1" si="366"/>
        <v/>
      </c>
      <c r="U521" s="7" t="str">
        <f t="shared" ca="1" si="366"/>
        <v/>
      </c>
      <c r="V521" s="7" t="str">
        <f t="shared" ca="1" si="366"/>
        <v/>
      </c>
      <c r="W521" s="7" t="str">
        <f t="shared" ca="1" si="369"/>
        <v/>
      </c>
      <c r="X521" s="7" t="str">
        <f t="shared" ca="1" si="369"/>
        <v/>
      </c>
      <c r="Y521" s="7" t="str">
        <f t="shared" ca="1" si="369"/>
        <v/>
      </c>
      <c r="Z521" s="7" t="str">
        <f t="shared" ca="1" si="369"/>
        <v/>
      </c>
      <c r="AA521" s="7" t="str">
        <f t="shared" ca="1" si="369"/>
        <v/>
      </c>
      <c r="AB521" s="7" t="str">
        <f t="shared" ca="1" si="369"/>
        <v/>
      </c>
      <c r="AC521" s="7" t="str">
        <f t="shared" ca="1" si="369"/>
        <v/>
      </c>
      <c r="AD521" s="7" t="str">
        <f t="shared" ca="1" si="369"/>
        <v/>
      </c>
      <c r="AE521" s="7" t="str">
        <f t="shared" ca="1" si="369"/>
        <v/>
      </c>
      <c r="AF521" s="7" t="str">
        <f t="shared" ca="1" si="369"/>
        <v/>
      </c>
      <c r="AG521" s="7" t="str">
        <f t="shared" ca="1" si="369"/>
        <v/>
      </c>
      <c r="AH521" s="7" t="str">
        <f t="shared" ca="1" si="369"/>
        <v/>
      </c>
      <c r="AI521" s="7" t="str">
        <f t="shared" ca="1" si="369"/>
        <v/>
      </c>
    </row>
    <row r="522" spans="1:35" x14ac:dyDescent="0.35">
      <c r="A522" s="4" t="str">
        <f t="shared" ref="A522:B522" si="378">A521</f>
        <v>sahel</v>
      </c>
      <c r="B522" s="4" t="str">
        <f t="shared" si="378"/>
        <v>marche_gorom-gorom</v>
      </c>
      <c r="C522" s="10" t="str">
        <f t="shared" si="364"/>
        <v>BNA_déc24!</v>
      </c>
      <c r="D522" s="4" t="str">
        <f t="shared" si="365"/>
        <v>marche_gorom-goromBNA_déc24!</v>
      </c>
      <c r="E522" s="10">
        <f t="shared" si="362"/>
        <v>45627</v>
      </c>
      <c r="G522" s="7" t="str">
        <f t="shared" ca="1" si="366"/>
        <v/>
      </c>
      <c r="H522" s="7" t="str">
        <f t="shared" ca="1" si="366"/>
        <v/>
      </c>
      <c r="I522" s="7" t="str">
        <f t="shared" ca="1" si="366"/>
        <v/>
      </c>
      <c r="J522" s="7" t="str">
        <f t="shared" ca="1" si="366"/>
        <v/>
      </c>
      <c r="K522" s="7" t="str">
        <f t="shared" ca="1" si="366"/>
        <v/>
      </c>
      <c r="L522" s="7" t="str">
        <f t="shared" ca="1" si="366"/>
        <v/>
      </c>
      <c r="M522" s="7" t="str">
        <f t="shared" ca="1" si="366"/>
        <v/>
      </c>
      <c r="N522" s="7" t="str">
        <f t="shared" ca="1" si="366"/>
        <v/>
      </c>
      <c r="O522" s="7" t="str">
        <f t="shared" ca="1" si="366"/>
        <v/>
      </c>
      <c r="P522" s="7" t="str">
        <f t="shared" ca="1" si="366"/>
        <v/>
      </c>
      <c r="Q522" s="7" t="str">
        <f t="shared" ca="1" si="366"/>
        <v/>
      </c>
      <c r="R522" s="7" t="str">
        <f t="shared" ca="1" si="366"/>
        <v/>
      </c>
      <c r="S522" s="7" t="str">
        <f t="shared" ca="1" si="366"/>
        <v/>
      </c>
      <c r="T522" s="7" t="str">
        <f t="shared" ca="1" si="366"/>
        <v/>
      </c>
      <c r="U522" s="7" t="str">
        <f t="shared" ca="1" si="366"/>
        <v/>
      </c>
      <c r="V522" s="7" t="str">
        <f t="shared" ca="1" si="366"/>
        <v/>
      </c>
      <c r="W522" s="7" t="str">
        <f t="shared" ca="1" si="369"/>
        <v/>
      </c>
      <c r="X522" s="7" t="str">
        <f t="shared" ca="1" si="369"/>
        <v/>
      </c>
      <c r="Y522" s="7" t="str">
        <f t="shared" ca="1" si="369"/>
        <v/>
      </c>
      <c r="Z522" s="7" t="str">
        <f t="shared" ca="1" si="369"/>
        <v/>
      </c>
      <c r="AA522" s="7" t="str">
        <f t="shared" ca="1" si="369"/>
        <v/>
      </c>
      <c r="AB522" s="7" t="str">
        <f t="shared" ca="1" si="369"/>
        <v/>
      </c>
      <c r="AC522" s="7" t="str">
        <f t="shared" ca="1" si="369"/>
        <v/>
      </c>
      <c r="AD522" s="7" t="str">
        <f t="shared" ca="1" si="369"/>
        <v/>
      </c>
      <c r="AE522" s="7" t="str">
        <f t="shared" ca="1" si="369"/>
        <v/>
      </c>
      <c r="AF522" s="7" t="str">
        <f t="shared" ca="1" si="369"/>
        <v/>
      </c>
      <c r="AG522" s="7" t="str">
        <f t="shared" ca="1" si="369"/>
        <v/>
      </c>
      <c r="AH522" s="7" t="str">
        <f t="shared" ca="1" si="369"/>
        <v/>
      </c>
      <c r="AI522" s="7" t="str">
        <f t="shared" ca="1" si="369"/>
        <v/>
      </c>
    </row>
    <row r="523" spans="1:35" x14ac:dyDescent="0.35">
      <c r="C523" s="10"/>
      <c r="E523" s="10"/>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row>
    <row r="524" spans="1:35" x14ac:dyDescent="0.35">
      <c r="C524" s="10"/>
      <c r="E524" s="10"/>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row>
    <row r="525" spans="1:35" x14ac:dyDescent="0.35">
      <c r="C525" s="10"/>
      <c r="E525" s="10"/>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row>
    <row r="527" spans="1:35" x14ac:dyDescent="0.35">
      <c r="D527" s="4" t="str">
        <f t="shared" si="307"/>
        <v/>
      </c>
      <c r="E527" s="4" t="s">
        <v>105</v>
      </c>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row>
    <row r="528" spans="1:35" x14ac:dyDescent="0.35">
      <c r="A528" s="4" t="s">
        <v>99</v>
      </c>
      <c r="B528" s="4" t="s">
        <v>106</v>
      </c>
      <c r="C528" s="10" t="str">
        <f t="shared" ref="C528:C541" si="379">C497</f>
        <v>BNA_nov22!</v>
      </c>
      <c r="D528" s="4" t="str">
        <f t="shared" si="307"/>
        <v>marche_sebbaBNA_nov22!</v>
      </c>
      <c r="E528" s="10">
        <f t="shared" ref="E528:E535" si="380">E497</f>
        <v>44866</v>
      </c>
      <c r="G528" s="7" t="str">
        <f t="shared" ref="G528:P543" ca="1" si="381">IFERROR(VLOOKUP($B528,INDIRECT($C528&amp;$A$1),MATCH(G$4,INDIRECT($C528&amp;"$B$7:$BZ$7"),0),FALSE),"")</f>
        <v>-</v>
      </c>
      <c r="H528" s="7" t="str">
        <f t="shared" ca="1" si="381"/>
        <v>-</v>
      </c>
      <c r="I528" s="7" t="str">
        <f t="shared" ca="1" si="381"/>
        <v>-</v>
      </c>
      <c r="J528" s="7" t="str">
        <f t="shared" ca="1" si="381"/>
        <v>-</v>
      </c>
      <c r="K528" s="7" t="str">
        <f t="shared" ca="1" si="381"/>
        <v>-</v>
      </c>
      <c r="L528" s="7" t="str">
        <f t="shared" ca="1" si="381"/>
        <v>-</v>
      </c>
      <c r="M528" s="7" t="str">
        <f t="shared" ca="1" si="381"/>
        <v>-</v>
      </c>
      <c r="N528" s="7" t="str">
        <f t="shared" ca="1" si="381"/>
        <v>-</v>
      </c>
      <c r="O528" s="7" t="str">
        <f t="shared" ca="1" si="381"/>
        <v>-</v>
      </c>
      <c r="P528" s="7" t="str">
        <f t="shared" ca="1" si="381"/>
        <v>-</v>
      </c>
      <c r="Q528" s="7" t="str">
        <f t="shared" ref="Q528:Z543" ca="1" si="382">IFERROR(VLOOKUP($B528,INDIRECT($C528&amp;$A$1),MATCH(Q$4,INDIRECT($C528&amp;"$B$7:$BZ$7"),0),FALSE),"")</f>
        <v>-</v>
      </c>
      <c r="R528" s="7" t="str">
        <f t="shared" ca="1" si="382"/>
        <v>-</v>
      </c>
      <c r="S528" s="7" t="str">
        <f t="shared" ca="1" si="382"/>
        <v>-</v>
      </c>
      <c r="T528" s="7" t="str">
        <f t="shared" ca="1" si="382"/>
        <v>-</v>
      </c>
      <c r="U528" s="7" t="str">
        <f t="shared" ca="1" si="382"/>
        <v>-</v>
      </c>
      <c r="V528" s="7" t="str">
        <f t="shared" ca="1" si="382"/>
        <v>-</v>
      </c>
      <c r="W528" s="7" t="str">
        <f t="shared" ca="1" si="382"/>
        <v>-</v>
      </c>
      <c r="X528" s="7" t="str">
        <f t="shared" ca="1" si="382"/>
        <v>-</v>
      </c>
      <c r="Y528" s="7" t="str">
        <f t="shared" ca="1" si="382"/>
        <v>-</v>
      </c>
      <c r="Z528" s="7" t="str">
        <f t="shared" ca="1" si="382"/>
        <v>-</v>
      </c>
      <c r="AA528" s="7" t="str">
        <f t="shared" ref="AA528:AI543" ca="1" si="383">IFERROR(VLOOKUP($B528,INDIRECT($C528&amp;$A$1),MATCH(AA$4,INDIRECT($C528&amp;"$B$7:$BZ$7"),0),FALSE),"")</f>
        <v>-</v>
      </c>
      <c r="AB528" s="7" t="str">
        <f t="shared" ca="1" si="383"/>
        <v>-</v>
      </c>
      <c r="AC528" s="7" t="str">
        <f t="shared" ca="1" si="383"/>
        <v>-</v>
      </c>
      <c r="AD528" s="7" t="str">
        <f t="shared" ca="1" si="383"/>
        <v>-</v>
      </c>
      <c r="AE528" s="7" t="str">
        <f t="shared" ca="1" si="383"/>
        <v>-</v>
      </c>
      <c r="AF528" s="7" t="str">
        <f t="shared" ca="1" si="383"/>
        <v>-</v>
      </c>
      <c r="AG528" s="7" t="str">
        <f t="shared" ca="1" si="383"/>
        <v>-</v>
      </c>
      <c r="AH528" s="7" t="str">
        <f t="shared" ca="1" si="383"/>
        <v>-</v>
      </c>
      <c r="AI528" s="7" t="str">
        <f t="shared" ca="1" si="383"/>
        <v>-</v>
      </c>
    </row>
    <row r="529" spans="1:35" x14ac:dyDescent="0.35">
      <c r="A529" s="4" t="s">
        <v>99</v>
      </c>
      <c r="B529" s="4" t="s">
        <v>106</v>
      </c>
      <c r="C529" s="10" t="str">
        <f t="shared" si="379"/>
        <v>BNA_dec22!</v>
      </c>
      <c r="D529" s="4" t="str">
        <f t="shared" si="307"/>
        <v>marche_sebbaBNA_dec22!</v>
      </c>
      <c r="E529" s="10">
        <f t="shared" si="380"/>
        <v>44896</v>
      </c>
      <c r="G529" s="7" t="str">
        <f t="shared" ca="1" si="381"/>
        <v>-</v>
      </c>
      <c r="H529" s="7" t="str">
        <f t="shared" ca="1" si="381"/>
        <v>-</v>
      </c>
      <c r="I529" s="7" t="str">
        <f t="shared" ca="1" si="381"/>
        <v>-</v>
      </c>
      <c r="J529" s="7" t="str">
        <f t="shared" ca="1" si="381"/>
        <v>-</v>
      </c>
      <c r="K529" s="7" t="str">
        <f t="shared" ca="1" si="381"/>
        <v>-</v>
      </c>
      <c r="L529" s="7" t="str">
        <f t="shared" ca="1" si="381"/>
        <v>-</v>
      </c>
      <c r="M529" s="7" t="str">
        <f t="shared" ca="1" si="381"/>
        <v>-</v>
      </c>
      <c r="N529" s="7" t="str">
        <f t="shared" ca="1" si="381"/>
        <v>-</v>
      </c>
      <c r="O529" s="7" t="str">
        <f t="shared" ca="1" si="381"/>
        <v>-</v>
      </c>
      <c r="P529" s="7" t="str">
        <f t="shared" ca="1" si="381"/>
        <v>-</v>
      </c>
      <c r="Q529" s="7" t="str">
        <f t="shared" ca="1" si="382"/>
        <v>-</v>
      </c>
      <c r="R529" s="7" t="str">
        <f t="shared" ca="1" si="382"/>
        <v>-</v>
      </c>
      <c r="S529" s="7" t="str">
        <f t="shared" ca="1" si="382"/>
        <v>-</v>
      </c>
      <c r="T529" s="7" t="str">
        <f t="shared" ca="1" si="382"/>
        <v>-</v>
      </c>
      <c r="U529" s="7" t="str">
        <f t="shared" ca="1" si="382"/>
        <v>-</v>
      </c>
      <c r="V529" s="7" t="str">
        <f t="shared" ca="1" si="382"/>
        <v>-</v>
      </c>
      <c r="W529" s="7" t="str">
        <f t="shared" ca="1" si="382"/>
        <v>-</v>
      </c>
      <c r="X529" s="7" t="str">
        <f t="shared" ca="1" si="382"/>
        <v>-</v>
      </c>
      <c r="Y529" s="7" t="str">
        <f t="shared" ca="1" si="382"/>
        <v>-</v>
      </c>
      <c r="Z529" s="7" t="str">
        <f t="shared" ca="1" si="382"/>
        <v>-</v>
      </c>
      <c r="AA529" s="7" t="str">
        <f t="shared" ca="1" si="383"/>
        <v>-</v>
      </c>
      <c r="AB529" s="7" t="str">
        <f t="shared" ca="1" si="383"/>
        <v>-</v>
      </c>
      <c r="AC529" s="7" t="str">
        <f t="shared" ca="1" si="383"/>
        <v>-</v>
      </c>
      <c r="AD529" s="7" t="str">
        <f t="shared" ca="1" si="383"/>
        <v>-</v>
      </c>
      <c r="AE529" s="7" t="str">
        <f t="shared" ca="1" si="383"/>
        <v>-</v>
      </c>
      <c r="AF529" s="7" t="str">
        <f t="shared" ca="1" si="383"/>
        <v>-</v>
      </c>
      <c r="AG529" s="7" t="str">
        <f t="shared" ca="1" si="383"/>
        <v>-</v>
      </c>
      <c r="AH529" s="7" t="str">
        <f t="shared" ca="1" si="383"/>
        <v>-</v>
      </c>
      <c r="AI529" s="7" t="str">
        <f t="shared" ca="1" si="383"/>
        <v>-</v>
      </c>
    </row>
    <row r="530" spans="1:35" x14ac:dyDescent="0.35">
      <c r="A530" s="4" t="s">
        <v>99</v>
      </c>
      <c r="B530" s="4" t="s">
        <v>106</v>
      </c>
      <c r="C530" s="10" t="str">
        <f t="shared" si="379"/>
        <v>BNA_jan23!</v>
      </c>
      <c r="D530" s="4" t="str">
        <f t="shared" si="307"/>
        <v>marche_sebbaBNA_jan23!</v>
      </c>
      <c r="E530" s="10">
        <f t="shared" si="380"/>
        <v>44927</v>
      </c>
      <c r="G530" s="7" t="str">
        <f t="shared" ca="1" si="381"/>
        <v>-</v>
      </c>
      <c r="H530" s="7" t="str">
        <f t="shared" ca="1" si="381"/>
        <v>-</v>
      </c>
      <c r="I530" s="7" t="str">
        <f t="shared" ca="1" si="381"/>
        <v>-</v>
      </c>
      <c r="J530" s="7" t="str">
        <f t="shared" ca="1" si="381"/>
        <v>-</v>
      </c>
      <c r="K530" s="7" t="str">
        <f t="shared" ca="1" si="381"/>
        <v>-</v>
      </c>
      <c r="L530" s="7" t="str">
        <f t="shared" ca="1" si="381"/>
        <v>-</v>
      </c>
      <c r="M530" s="7" t="str">
        <f t="shared" ca="1" si="381"/>
        <v>-</v>
      </c>
      <c r="N530" s="7" t="str">
        <f t="shared" ca="1" si="381"/>
        <v>-</v>
      </c>
      <c r="O530" s="7" t="str">
        <f t="shared" ca="1" si="381"/>
        <v>-</v>
      </c>
      <c r="P530" s="7" t="str">
        <f t="shared" ca="1" si="381"/>
        <v>-</v>
      </c>
      <c r="Q530" s="7" t="str">
        <f t="shared" ca="1" si="382"/>
        <v>-</v>
      </c>
      <c r="R530" s="7" t="str">
        <f t="shared" ca="1" si="382"/>
        <v>-</v>
      </c>
      <c r="S530" s="7" t="str">
        <f t="shared" ca="1" si="382"/>
        <v>-</v>
      </c>
      <c r="T530" s="7" t="str">
        <f t="shared" ca="1" si="382"/>
        <v>-</v>
      </c>
      <c r="U530" s="7" t="str">
        <f t="shared" ca="1" si="382"/>
        <v>-</v>
      </c>
      <c r="V530" s="7" t="str">
        <f t="shared" ca="1" si="382"/>
        <v>-</v>
      </c>
      <c r="W530" s="7" t="str">
        <f t="shared" ca="1" si="382"/>
        <v>-</v>
      </c>
      <c r="X530" s="7" t="str">
        <f t="shared" ca="1" si="382"/>
        <v>-</v>
      </c>
      <c r="Y530" s="7" t="str">
        <f t="shared" ca="1" si="382"/>
        <v>-</v>
      </c>
      <c r="Z530" s="7" t="str">
        <f t="shared" ca="1" si="382"/>
        <v>-</v>
      </c>
      <c r="AA530" s="7" t="str">
        <f t="shared" ca="1" si="383"/>
        <v>-</v>
      </c>
      <c r="AB530" s="7" t="str">
        <f t="shared" ca="1" si="383"/>
        <v>-</v>
      </c>
      <c r="AC530" s="7" t="str">
        <f t="shared" ca="1" si="383"/>
        <v>-</v>
      </c>
      <c r="AD530" s="7" t="str">
        <f t="shared" ca="1" si="383"/>
        <v>-</v>
      </c>
      <c r="AE530" s="7" t="str">
        <f t="shared" ca="1" si="383"/>
        <v>-</v>
      </c>
      <c r="AF530" s="7" t="str">
        <f t="shared" ca="1" si="383"/>
        <v>-</v>
      </c>
      <c r="AG530" s="7" t="str">
        <f t="shared" ca="1" si="383"/>
        <v>-</v>
      </c>
      <c r="AH530" s="7" t="str">
        <f t="shared" ca="1" si="383"/>
        <v>-</v>
      </c>
      <c r="AI530" s="7" t="str">
        <f t="shared" ca="1" si="383"/>
        <v>-</v>
      </c>
    </row>
    <row r="531" spans="1:35" x14ac:dyDescent="0.35">
      <c r="A531" s="4" t="s">
        <v>99</v>
      </c>
      <c r="B531" s="4" t="s">
        <v>106</v>
      </c>
      <c r="C531" s="10" t="str">
        <f t="shared" si="379"/>
        <v>BNA_fev23!</v>
      </c>
      <c r="D531" s="4" t="str">
        <f t="shared" si="307"/>
        <v>marche_sebbaBNA_fev23!</v>
      </c>
      <c r="E531" s="10">
        <f t="shared" si="380"/>
        <v>44958</v>
      </c>
      <c r="G531" s="7" t="str">
        <f t="shared" ca="1" si="381"/>
        <v>-</v>
      </c>
      <c r="H531" s="7" t="str">
        <f t="shared" ca="1" si="381"/>
        <v>-</v>
      </c>
      <c r="I531" s="7" t="str">
        <f t="shared" ca="1" si="381"/>
        <v>-</v>
      </c>
      <c r="J531" s="7" t="str">
        <f t="shared" ca="1" si="381"/>
        <v>-</v>
      </c>
      <c r="K531" s="7" t="str">
        <f t="shared" ca="1" si="381"/>
        <v>-</v>
      </c>
      <c r="L531" s="7" t="str">
        <f t="shared" ca="1" si="381"/>
        <v>-</v>
      </c>
      <c r="M531" s="7" t="str">
        <f t="shared" ca="1" si="381"/>
        <v>-</v>
      </c>
      <c r="N531" s="7" t="str">
        <f t="shared" ca="1" si="381"/>
        <v>-</v>
      </c>
      <c r="O531" s="7" t="str">
        <f t="shared" ca="1" si="381"/>
        <v>-</v>
      </c>
      <c r="P531" s="7" t="str">
        <f t="shared" ca="1" si="381"/>
        <v>-</v>
      </c>
      <c r="Q531" s="7" t="str">
        <f t="shared" ca="1" si="382"/>
        <v>-</v>
      </c>
      <c r="R531" s="7" t="str">
        <f t="shared" ca="1" si="382"/>
        <v>-</v>
      </c>
      <c r="S531" s="7" t="str">
        <f t="shared" ca="1" si="382"/>
        <v>-</v>
      </c>
      <c r="T531" s="7" t="str">
        <f t="shared" ca="1" si="382"/>
        <v>-</v>
      </c>
      <c r="U531" s="7" t="str">
        <f t="shared" ca="1" si="382"/>
        <v>-</v>
      </c>
      <c r="V531" s="7" t="str">
        <f t="shared" ca="1" si="382"/>
        <v>-</v>
      </c>
      <c r="W531" s="7" t="str">
        <f t="shared" ca="1" si="382"/>
        <v>-</v>
      </c>
      <c r="X531" s="7" t="str">
        <f t="shared" ca="1" si="382"/>
        <v>-</v>
      </c>
      <c r="Y531" s="7" t="str">
        <f t="shared" ca="1" si="382"/>
        <v>-</v>
      </c>
      <c r="Z531" s="7" t="str">
        <f t="shared" ca="1" si="382"/>
        <v>-</v>
      </c>
      <c r="AA531" s="7" t="str">
        <f t="shared" ca="1" si="383"/>
        <v>-</v>
      </c>
      <c r="AB531" s="7" t="str">
        <f t="shared" ca="1" si="383"/>
        <v>-</v>
      </c>
      <c r="AC531" s="7" t="str">
        <f t="shared" ca="1" si="383"/>
        <v>-</v>
      </c>
      <c r="AD531" s="7" t="str">
        <f t="shared" ca="1" si="383"/>
        <v>-</v>
      </c>
      <c r="AE531" s="7" t="str">
        <f t="shared" ca="1" si="383"/>
        <v>-</v>
      </c>
      <c r="AF531" s="7" t="str">
        <f t="shared" ca="1" si="383"/>
        <v>-</v>
      </c>
      <c r="AG531" s="7" t="str">
        <f t="shared" ca="1" si="383"/>
        <v>-</v>
      </c>
      <c r="AH531" s="7" t="str">
        <f t="shared" ca="1" si="383"/>
        <v>-</v>
      </c>
      <c r="AI531" s="7" t="str">
        <f t="shared" ca="1" si="383"/>
        <v>-</v>
      </c>
    </row>
    <row r="532" spans="1:35" x14ac:dyDescent="0.35">
      <c r="A532" s="4" t="s">
        <v>99</v>
      </c>
      <c r="B532" s="4" t="s">
        <v>106</v>
      </c>
      <c r="C532" s="10" t="str">
        <f t="shared" si="379"/>
        <v>BNA_mar23!</v>
      </c>
      <c r="D532" s="4" t="str">
        <f t="shared" si="307"/>
        <v>marche_sebbaBNA_mar23!</v>
      </c>
      <c r="E532" s="10">
        <f t="shared" si="380"/>
        <v>44986</v>
      </c>
      <c r="G532" s="7" t="str">
        <f t="shared" ca="1" si="381"/>
        <v>-</v>
      </c>
      <c r="H532" s="7" t="str">
        <f t="shared" ca="1" si="381"/>
        <v>-</v>
      </c>
      <c r="I532" s="7" t="str">
        <f t="shared" ca="1" si="381"/>
        <v>-</v>
      </c>
      <c r="J532" s="7" t="str">
        <f t="shared" ca="1" si="381"/>
        <v>-</v>
      </c>
      <c r="K532" s="7" t="str">
        <f t="shared" ca="1" si="381"/>
        <v>-</v>
      </c>
      <c r="L532" s="7" t="str">
        <f t="shared" ca="1" si="381"/>
        <v>-</v>
      </c>
      <c r="M532" s="7" t="str">
        <f t="shared" ca="1" si="381"/>
        <v>-</v>
      </c>
      <c r="N532" s="7" t="str">
        <f t="shared" ca="1" si="381"/>
        <v>-</v>
      </c>
      <c r="O532" s="7" t="str">
        <f t="shared" ca="1" si="381"/>
        <v>-</v>
      </c>
      <c r="P532" s="7" t="str">
        <f t="shared" ca="1" si="381"/>
        <v>-</v>
      </c>
      <c r="Q532" s="7" t="str">
        <f t="shared" ca="1" si="382"/>
        <v>-</v>
      </c>
      <c r="R532" s="7" t="str">
        <f t="shared" ca="1" si="382"/>
        <v>-</v>
      </c>
      <c r="S532" s="7" t="str">
        <f t="shared" ca="1" si="382"/>
        <v>-</v>
      </c>
      <c r="T532" s="7" t="str">
        <f t="shared" ca="1" si="382"/>
        <v>-</v>
      </c>
      <c r="U532" s="7" t="str">
        <f t="shared" ca="1" si="382"/>
        <v>-</v>
      </c>
      <c r="V532" s="7" t="str">
        <f t="shared" ca="1" si="382"/>
        <v>-</v>
      </c>
      <c r="W532" s="7" t="str">
        <f t="shared" ca="1" si="382"/>
        <v>-</v>
      </c>
      <c r="X532" s="7" t="str">
        <f t="shared" ca="1" si="382"/>
        <v>-</v>
      </c>
      <c r="Y532" s="7" t="str">
        <f t="shared" ca="1" si="382"/>
        <v>-</v>
      </c>
      <c r="Z532" s="7" t="str">
        <f t="shared" ca="1" si="382"/>
        <v>-</v>
      </c>
      <c r="AA532" s="7" t="str">
        <f t="shared" ca="1" si="383"/>
        <v>-</v>
      </c>
      <c r="AB532" s="7" t="str">
        <f t="shared" ca="1" si="383"/>
        <v>-</v>
      </c>
      <c r="AC532" s="7" t="str">
        <f t="shared" ca="1" si="383"/>
        <v>-</v>
      </c>
      <c r="AD532" s="7" t="str">
        <f t="shared" ca="1" si="383"/>
        <v>-</v>
      </c>
      <c r="AE532" s="7" t="str">
        <f t="shared" ca="1" si="383"/>
        <v>-</v>
      </c>
      <c r="AF532" s="7" t="str">
        <f t="shared" ca="1" si="383"/>
        <v>-</v>
      </c>
      <c r="AG532" s="7" t="str">
        <f t="shared" ca="1" si="383"/>
        <v>-</v>
      </c>
      <c r="AH532" s="7" t="str">
        <f t="shared" ca="1" si="383"/>
        <v>-</v>
      </c>
      <c r="AI532" s="7" t="str">
        <f t="shared" ca="1" si="383"/>
        <v>-</v>
      </c>
    </row>
    <row r="533" spans="1:35" x14ac:dyDescent="0.35">
      <c r="A533" s="4" t="s">
        <v>99</v>
      </c>
      <c r="B533" s="4" t="s">
        <v>106</v>
      </c>
      <c r="C533" s="10" t="str">
        <f t="shared" si="379"/>
        <v>BNA_avr23!</v>
      </c>
      <c r="D533" s="4" t="str">
        <f t="shared" si="307"/>
        <v>marche_sebbaBNA_avr23!</v>
      </c>
      <c r="E533" s="10">
        <f t="shared" si="380"/>
        <v>45017</v>
      </c>
      <c r="G533" s="7" t="str">
        <f t="shared" ca="1" si="381"/>
        <v>-</v>
      </c>
      <c r="H533" s="7" t="str">
        <f t="shared" ca="1" si="381"/>
        <v>-</v>
      </c>
      <c r="I533" s="7" t="str">
        <f t="shared" ca="1" si="381"/>
        <v>-</v>
      </c>
      <c r="J533" s="7" t="str">
        <f t="shared" ca="1" si="381"/>
        <v>-</v>
      </c>
      <c r="K533" s="7" t="str">
        <f t="shared" ca="1" si="381"/>
        <v>-</v>
      </c>
      <c r="L533" s="7" t="str">
        <f t="shared" ca="1" si="381"/>
        <v>-</v>
      </c>
      <c r="M533" s="7" t="str">
        <f t="shared" ca="1" si="381"/>
        <v>-</v>
      </c>
      <c r="N533" s="7" t="str">
        <f t="shared" ca="1" si="381"/>
        <v>-</v>
      </c>
      <c r="O533" s="7" t="str">
        <f t="shared" ca="1" si="381"/>
        <v>-</v>
      </c>
      <c r="P533" s="7" t="str">
        <f t="shared" ca="1" si="381"/>
        <v>-</v>
      </c>
      <c r="Q533" s="7" t="str">
        <f t="shared" ca="1" si="382"/>
        <v>-</v>
      </c>
      <c r="R533" s="7" t="str">
        <f t="shared" ca="1" si="382"/>
        <v>-</v>
      </c>
      <c r="S533" s="7" t="str">
        <f t="shared" ca="1" si="382"/>
        <v>-</v>
      </c>
      <c r="T533" s="7" t="str">
        <f t="shared" ca="1" si="382"/>
        <v>-</v>
      </c>
      <c r="U533" s="7" t="str">
        <f t="shared" ca="1" si="382"/>
        <v>-</v>
      </c>
      <c r="V533" s="7" t="str">
        <f t="shared" ca="1" si="382"/>
        <v>-</v>
      </c>
      <c r="W533" s="7" t="str">
        <f t="shared" ca="1" si="382"/>
        <v>-</v>
      </c>
      <c r="X533" s="7" t="str">
        <f t="shared" ca="1" si="382"/>
        <v>-</v>
      </c>
      <c r="Y533" s="7" t="str">
        <f t="shared" ca="1" si="382"/>
        <v>-</v>
      </c>
      <c r="Z533" s="7" t="str">
        <f t="shared" ca="1" si="382"/>
        <v>-</v>
      </c>
      <c r="AA533" s="7" t="str">
        <f t="shared" ca="1" si="383"/>
        <v>-</v>
      </c>
      <c r="AB533" s="7" t="str">
        <f t="shared" ca="1" si="383"/>
        <v>-</v>
      </c>
      <c r="AC533" s="7" t="str">
        <f t="shared" ca="1" si="383"/>
        <v>-</v>
      </c>
      <c r="AD533" s="7" t="str">
        <f t="shared" ca="1" si="383"/>
        <v>-</v>
      </c>
      <c r="AE533" s="7" t="str">
        <f t="shared" ca="1" si="383"/>
        <v>-</v>
      </c>
      <c r="AF533" s="7" t="str">
        <f t="shared" ca="1" si="383"/>
        <v>-</v>
      </c>
      <c r="AG533" s="7" t="str">
        <f t="shared" ca="1" si="383"/>
        <v>-</v>
      </c>
      <c r="AH533" s="7" t="str">
        <f t="shared" ca="1" si="383"/>
        <v>-</v>
      </c>
      <c r="AI533" s="7" t="str">
        <f t="shared" ca="1" si="383"/>
        <v>-</v>
      </c>
    </row>
    <row r="534" spans="1:35" x14ac:dyDescent="0.35">
      <c r="A534" s="4" t="s">
        <v>99</v>
      </c>
      <c r="B534" s="4" t="s">
        <v>106</v>
      </c>
      <c r="C534" s="10" t="str">
        <f t="shared" si="379"/>
        <v>BNA_mai23!</v>
      </c>
      <c r="D534" s="4" t="str">
        <f t="shared" si="307"/>
        <v>marche_sebbaBNA_mai23!</v>
      </c>
      <c r="E534" s="10">
        <f t="shared" si="380"/>
        <v>45047</v>
      </c>
      <c r="G534" s="7">
        <f t="shared" ca="1" si="381"/>
        <v>3250</v>
      </c>
      <c r="H534" s="7">
        <f t="shared" ca="1" si="381"/>
        <v>1600</v>
      </c>
      <c r="I534" s="7">
        <f t="shared" ca="1" si="381"/>
        <v>2000</v>
      </c>
      <c r="J534" s="7">
        <f t="shared" ca="1" si="381"/>
        <v>1500</v>
      </c>
      <c r="K534" s="7" t="str">
        <f t="shared" ca="1" si="381"/>
        <v>MC</v>
      </c>
      <c r="L534" s="7" t="str">
        <f t="shared" ca="1" si="381"/>
        <v>MC</v>
      </c>
      <c r="M534" s="7" t="str">
        <f t="shared" ca="1" si="381"/>
        <v>MC</v>
      </c>
      <c r="N534" s="7" t="str">
        <f t="shared" ca="1" si="381"/>
        <v>MC</v>
      </c>
      <c r="O534" s="7" t="str">
        <f t="shared" ca="1" si="381"/>
        <v>MC</v>
      </c>
      <c r="P534" s="7">
        <f t="shared" ca="1" si="381"/>
        <v>7750</v>
      </c>
      <c r="Q534" s="7" t="str">
        <f t="shared" ca="1" si="382"/>
        <v>MC</v>
      </c>
      <c r="R534" s="7" t="str">
        <f t="shared" ca="1" si="382"/>
        <v>MC</v>
      </c>
      <c r="S534" s="7" t="str">
        <f t="shared" ca="1" si="382"/>
        <v>MC</v>
      </c>
      <c r="T534" s="7" t="str">
        <f t="shared" ca="1" si="382"/>
        <v>MC</v>
      </c>
      <c r="U534" s="7" t="str">
        <f t="shared" ca="1" si="382"/>
        <v>MC</v>
      </c>
      <c r="V534" s="7" t="str">
        <f t="shared" ca="1" si="382"/>
        <v>MC</v>
      </c>
      <c r="W534" s="7" t="str">
        <f t="shared" ca="1" si="382"/>
        <v>MC</v>
      </c>
      <c r="X534" s="7" t="str">
        <f t="shared" ca="1" si="382"/>
        <v>MC</v>
      </c>
      <c r="Y534" s="7" t="str">
        <f t="shared" ca="1" si="382"/>
        <v>MC</v>
      </c>
      <c r="Z534" s="7" t="str">
        <f t="shared" ca="1" si="382"/>
        <v>MC</v>
      </c>
      <c r="AA534" s="7" t="str">
        <f t="shared" ca="1" si="383"/>
        <v>MC</v>
      </c>
      <c r="AB534" s="7" t="str">
        <f t="shared" ca="1" si="383"/>
        <v>MC</v>
      </c>
      <c r="AC534" s="7" t="str">
        <f t="shared" ca="1" si="383"/>
        <v>MC</v>
      </c>
      <c r="AD534" s="7" t="str">
        <f t="shared" ca="1" si="383"/>
        <v>MC</v>
      </c>
      <c r="AE534" s="7" t="str">
        <f t="shared" ca="1" si="383"/>
        <v>MC</v>
      </c>
      <c r="AF534" s="7">
        <f t="shared" ca="1" si="383"/>
        <v>1750</v>
      </c>
      <c r="AG534" s="7" t="str">
        <f t="shared" ca="1" si="383"/>
        <v>MC</v>
      </c>
      <c r="AH534" s="7">
        <f t="shared" ca="1" si="383"/>
        <v>1000</v>
      </c>
      <c r="AI534" s="7">
        <f t="shared" ca="1" si="383"/>
        <v>875</v>
      </c>
    </row>
    <row r="535" spans="1:35" x14ac:dyDescent="0.35">
      <c r="A535" s="4" t="s">
        <v>99</v>
      </c>
      <c r="B535" s="4" t="s">
        <v>106</v>
      </c>
      <c r="C535" s="10" t="str">
        <f t="shared" si="379"/>
        <v>BNA_juin23!</v>
      </c>
      <c r="D535" s="4" t="str">
        <f t="shared" si="307"/>
        <v>marche_sebbaBNA_juin23!</v>
      </c>
      <c r="E535" s="10">
        <f t="shared" si="380"/>
        <v>45078</v>
      </c>
      <c r="G535" s="7">
        <f t="shared" ca="1" si="381"/>
        <v>7000</v>
      </c>
      <c r="H535" s="7">
        <f t="shared" ca="1" si="381"/>
        <v>1750</v>
      </c>
      <c r="I535" s="7">
        <f t="shared" ca="1" si="381"/>
        <v>2000</v>
      </c>
      <c r="J535" s="7">
        <f t="shared" ca="1" si="381"/>
        <v>675</v>
      </c>
      <c r="K535" s="7">
        <f t="shared" ca="1" si="381"/>
        <v>1500</v>
      </c>
      <c r="L535" s="7" t="str">
        <f t="shared" ca="1" si="381"/>
        <v>MC</v>
      </c>
      <c r="M535" s="7" t="str">
        <f t="shared" ca="1" si="381"/>
        <v>MC</v>
      </c>
      <c r="N535" s="7" t="str">
        <f t="shared" ca="1" si="381"/>
        <v>MC</v>
      </c>
      <c r="O535" s="7" t="str">
        <f t="shared" ca="1" si="381"/>
        <v>MC</v>
      </c>
      <c r="P535" s="7">
        <f t="shared" ca="1" si="381"/>
        <v>9000</v>
      </c>
      <c r="Q535" s="7">
        <f t="shared" ca="1" si="382"/>
        <v>375</v>
      </c>
      <c r="R535" s="7" t="str">
        <f t="shared" ca="1" si="382"/>
        <v>MC</v>
      </c>
      <c r="S535" s="7" t="str">
        <f t="shared" ca="1" si="382"/>
        <v>MC</v>
      </c>
      <c r="T535" s="7" t="str">
        <f t="shared" ca="1" si="382"/>
        <v>MC</v>
      </c>
      <c r="U535" s="7" t="str">
        <f t="shared" ca="1" si="382"/>
        <v>MC</v>
      </c>
      <c r="V535" s="7" t="str">
        <f t="shared" ca="1" si="382"/>
        <v>MC</v>
      </c>
      <c r="W535" s="7" t="str">
        <f t="shared" ca="1" si="382"/>
        <v>MC</v>
      </c>
      <c r="X535" s="7" t="str">
        <f t="shared" ca="1" si="382"/>
        <v>MC</v>
      </c>
      <c r="Y535" s="7" t="str">
        <f t="shared" ca="1" si="382"/>
        <v>MC</v>
      </c>
      <c r="Z535" s="7" t="str">
        <f t="shared" ca="1" si="382"/>
        <v>MC</v>
      </c>
      <c r="AA535" s="7" t="str">
        <f t="shared" ca="1" si="383"/>
        <v>MC</v>
      </c>
      <c r="AB535" s="7" t="str">
        <f t="shared" ca="1" si="383"/>
        <v>MC</v>
      </c>
      <c r="AC535" s="7" t="str">
        <f t="shared" ca="1" si="383"/>
        <v>MC</v>
      </c>
      <c r="AD535" s="7" t="str">
        <f t="shared" ca="1" si="383"/>
        <v>MC</v>
      </c>
      <c r="AE535" s="7" t="str">
        <f t="shared" ca="1" si="383"/>
        <v>MC</v>
      </c>
      <c r="AF535" s="7">
        <f t="shared" ca="1" si="383"/>
        <v>1250</v>
      </c>
      <c r="AG535" s="7" t="str">
        <f t="shared" ca="1" si="383"/>
        <v>MC</v>
      </c>
      <c r="AH535" s="7">
        <f t="shared" ca="1" si="383"/>
        <v>1500</v>
      </c>
      <c r="AI535" s="7">
        <f t="shared" ca="1" si="383"/>
        <v>1125</v>
      </c>
    </row>
    <row r="536" spans="1:35" x14ac:dyDescent="0.35">
      <c r="A536" s="4" t="str">
        <f t="shared" ref="A536:B541" si="384">A535</f>
        <v>sahel</v>
      </c>
      <c r="B536" s="4" t="str">
        <f t="shared" si="384"/>
        <v>marche_sebba</v>
      </c>
      <c r="C536" s="10" t="str">
        <f t="shared" si="379"/>
        <v>BNA_juil23!</v>
      </c>
      <c r="D536" s="4" t="str">
        <f t="shared" ref="D536:D541" si="385">_xlfn.CONCAT(B536:C536)</f>
        <v>marche_sebbaBNA_juil23!</v>
      </c>
      <c r="E536" s="10">
        <f t="shared" ref="E536:E553" si="386">EDATE(E535,1)</f>
        <v>45108</v>
      </c>
      <c r="G536" s="7" t="str">
        <f t="shared" ca="1" si="381"/>
        <v>-</v>
      </c>
      <c r="H536" s="7" t="str">
        <f t="shared" ca="1" si="381"/>
        <v>-</v>
      </c>
      <c r="I536" s="7" t="str">
        <f t="shared" ca="1" si="381"/>
        <v>-</v>
      </c>
      <c r="J536" s="7" t="str">
        <f t="shared" ca="1" si="381"/>
        <v>-</v>
      </c>
      <c r="K536" s="7" t="str">
        <f t="shared" ca="1" si="381"/>
        <v>-</v>
      </c>
      <c r="L536" s="7" t="str">
        <f t="shared" ca="1" si="381"/>
        <v>-</v>
      </c>
      <c r="M536" s="7" t="str">
        <f t="shared" ca="1" si="381"/>
        <v>-</v>
      </c>
      <c r="N536" s="7" t="str">
        <f t="shared" ca="1" si="381"/>
        <v>-</v>
      </c>
      <c r="O536" s="7" t="str">
        <f t="shared" ca="1" si="381"/>
        <v>-</v>
      </c>
      <c r="P536" s="7" t="str">
        <f t="shared" ca="1" si="381"/>
        <v>-</v>
      </c>
      <c r="Q536" s="7" t="str">
        <f t="shared" ca="1" si="382"/>
        <v>-</v>
      </c>
      <c r="R536" s="7" t="str">
        <f t="shared" ca="1" si="382"/>
        <v>-</v>
      </c>
      <c r="S536" s="7" t="str">
        <f t="shared" ca="1" si="382"/>
        <v>-</v>
      </c>
      <c r="T536" s="7" t="str">
        <f t="shared" ca="1" si="382"/>
        <v>-</v>
      </c>
      <c r="U536" s="7" t="str">
        <f t="shared" ca="1" si="382"/>
        <v>-</v>
      </c>
      <c r="V536" s="7" t="str">
        <f t="shared" ca="1" si="382"/>
        <v>-</v>
      </c>
      <c r="W536" s="7" t="str">
        <f t="shared" ca="1" si="382"/>
        <v>-</v>
      </c>
      <c r="X536" s="7" t="str">
        <f t="shared" ca="1" si="382"/>
        <v>-</v>
      </c>
      <c r="Y536" s="7" t="str">
        <f t="shared" ca="1" si="382"/>
        <v>-</v>
      </c>
      <c r="Z536" s="7" t="str">
        <f t="shared" ca="1" si="382"/>
        <v>-</v>
      </c>
      <c r="AA536" s="7" t="str">
        <f t="shared" ca="1" si="383"/>
        <v>-</v>
      </c>
      <c r="AB536" s="7" t="str">
        <f t="shared" ca="1" si="383"/>
        <v>-</v>
      </c>
      <c r="AC536" s="7" t="str">
        <f t="shared" ca="1" si="383"/>
        <v>-</v>
      </c>
      <c r="AD536" s="7" t="str">
        <f t="shared" ca="1" si="383"/>
        <v>-</v>
      </c>
      <c r="AE536" s="7" t="str">
        <f t="shared" ca="1" si="383"/>
        <v>-</v>
      </c>
      <c r="AF536" s="7" t="str">
        <f t="shared" ca="1" si="383"/>
        <v>-</v>
      </c>
      <c r="AG536" s="7" t="str">
        <f t="shared" ca="1" si="383"/>
        <v>-</v>
      </c>
      <c r="AH536" s="7" t="str">
        <f t="shared" ca="1" si="383"/>
        <v>-</v>
      </c>
      <c r="AI536" s="7" t="str">
        <f t="shared" ca="1" si="383"/>
        <v>-</v>
      </c>
    </row>
    <row r="537" spans="1:35" x14ac:dyDescent="0.35">
      <c r="A537" s="4" t="str">
        <f t="shared" si="384"/>
        <v>sahel</v>
      </c>
      <c r="B537" s="4" t="str">
        <f t="shared" si="384"/>
        <v>marche_sebba</v>
      </c>
      <c r="C537" s="10" t="str">
        <f t="shared" si="379"/>
        <v>BNA_aout23!</v>
      </c>
      <c r="D537" s="4" t="str">
        <f t="shared" si="385"/>
        <v>marche_sebbaBNA_aout23!</v>
      </c>
      <c r="E537" s="10">
        <f t="shared" si="386"/>
        <v>45139</v>
      </c>
      <c r="G537" s="7">
        <f t="shared" ca="1" si="381"/>
        <v>3250</v>
      </c>
      <c r="H537" s="7">
        <f t="shared" ca="1" si="381"/>
        <v>1875</v>
      </c>
      <c r="I537" s="7">
        <f t="shared" ca="1" si="381"/>
        <v>2125</v>
      </c>
      <c r="J537" s="7" t="str">
        <f t="shared" ca="1" si="381"/>
        <v>MC</v>
      </c>
      <c r="K537" s="7" t="str">
        <f t="shared" ca="1" si="381"/>
        <v>MC</v>
      </c>
      <c r="L537" s="7" t="str">
        <f t="shared" ca="1" si="381"/>
        <v>MC</v>
      </c>
      <c r="M537" s="7" t="str">
        <f t="shared" ca="1" si="381"/>
        <v>MC</v>
      </c>
      <c r="N537" s="7" t="str">
        <f t="shared" ca="1" si="381"/>
        <v>MC</v>
      </c>
      <c r="O537" s="7" t="str">
        <f t="shared" ca="1" si="381"/>
        <v>MC</v>
      </c>
      <c r="P537" s="7">
        <f t="shared" ca="1" si="381"/>
        <v>8250</v>
      </c>
      <c r="Q537" s="7" t="str">
        <f t="shared" ca="1" si="382"/>
        <v>MC</v>
      </c>
      <c r="R537" s="7" t="str">
        <f t="shared" ca="1" si="382"/>
        <v>MC</v>
      </c>
      <c r="S537" s="7" t="str">
        <f t="shared" ca="1" si="382"/>
        <v>MC</v>
      </c>
      <c r="T537" s="7" t="str">
        <f t="shared" ca="1" si="382"/>
        <v>MC</v>
      </c>
      <c r="U537" s="7" t="str">
        <f t="shared" ca="1" si="382"/>
        <v>MC</v>
      </c>
      <c r="V537" s="7" t="str">
        <f t="shared" ca="1" si="382"/>
        <v>MC</v>
      </c>
      <c r="W537" s="7" t="str">
        <f t="shared" ca="1" si="382"/>
        <v>MC</v>
      </c>
      <c r="X537" s="7" t="str">
        <f t="shared" ca="1" si="382"/>
        <v>MC</v>
      </c>
      <c r="Y537" s="7" t="str">
        <f t="shared" ca="1" si="382"/>
        <v>MC</v>
      </c>
      <c r="Z537" s="7" t="str">
        <f t="shared" ca="1" si="382"/>
        <v>MC</v>
      </c>
      <c r="AA537" s="7" t="str">
        <f t="shared" ca="1" si="383"/>
        <v>MC</v>
      </c>
      <c r="AB537" s="7" t="str">
        <f t="shared" ca="1" si="383"/>
        <v>MC</v>
      </c>
      <c r="AC537" s="7" t="str">
        <f t="shared" ca="1" si="383"/>
        <v>MC</v>
      </c>
      <c r="AD537" s="7" t="str">
        <f t="shared" ca="1" si="383"/>
        <v>MC</v>
      </c>
      <c r="AE537" s="7" t="str">
        <f t="shared" ca="1" si="383"/>
        <v>MC</v>
      </c>
      <c r="AF537" s="7">
        <f t="shared" ca="1" si="383"/>
        <v>1250</v>
      </c>
      <c r="AG537" s="7" t="str">
        <f t="shared" ca="1" si="383"/>
        <v>MC</v>
      </c>
      <c r="AH537" s="7" t="str">
        <f t="shared" ca="1" si="383"/>
        <v>MC</v>
      </c>
      <c r="AI537" s="7" t="str">
        <f t="shared" ca="1" si="383"/>
        <v>MC</v>
      </c>
    </row>
    <row r="538" spans="1:35" x14ac:dyDescent="0.35">
      <c r="A538" s="4" t="str">
        <f t="shared" si="384"/>
        <v>sahel</v>
      </c>
      <c r="B538" s="4" t="str">
        <f t="shared" si="384"/>
        <v>marche_sebba</v>
      </c>
      <c r="C538" s="10" t="str">
        <f t="shared" si="379"/>
        <v>BNA_sept23!</v>
      </c>
      <c r="D538" s="4" t="str">
        <f t="shared" si="385"/>
        <v>marche_sebbaBNA_sept23!</v>
      </c>
      <c r="E538" s="10">
        <f t="shared" si="386"/>
        <v>45170</v>
      </c>
      <c r="G538" s="7">
        <f t="shared" ca="1" si="381"/>
        <v>3000</v>
      </c>
      <c r="H538" s="7">
        <f t="shared" ca="1" si="381"/>
        <v>1750</v>
      </c>
      <c r="I538" s="7">
        <f t="shared" ca="1" si="381"/>
        <v>2000</v>
      </c>
      <c r="J538" s="7" t="str">
        <f t="shared" ca="1" si="381"/>
        <v>MC</v>
      </c>
      <c r="K538" s="7" t="str">
        <f t="shared" ca="1" si="381"/>
        <v>MC</v>
      </c>
      <c r="L538" s="7" t="str">
        <f t="shared" ca="1" si="381"/>
        <v>MC</v>
      </c>
      <c r="M538" s="7" t="str">
        <f t="shared" ca="1" si="381"/>
        <v>MC</v>
      </c>
      <c r="N538" s="7" t="str">
        <f t="shared" ca="1" si="381"/>
        <v>MC</v>
      </c>
      <c r="O538" s="7" t="str">
        <f t="shared" ca="1" si="381"/>
        <v>MC</v>
      </c>
      <c r="P538" s="7">
        <f t="shared" ca="1" si="381"/>
        <v>8500</v>
      </c>
      <c r="Q538" s="7">
        <f t="shared" ca="1" si="382"/>
        <v>550</v>
      </c>
      <c r="R538" s="7" t="str">
        <f t="shared" ca="1" si="382"/>
        <v>MC</v>
      </c>
      <c r="S538" s="7" t="str">
        <f t="shared" ca="1" si="382"/>
        <v>MC</v>
      </c>
      <c r="T538" s="7" t="str">
        <f t="shared" ca="1" si="382"/>
        <v>MC</v>
      </c>
      <c r="U538" s="7" t="str">
        <f t="shared" ca="1" si="382"/>
        <v>MC</v>
      </c>
      <c r="V538" s="7" t="str">
        <f t="shared" ca="1" si="382"/>
        <v>MC</v>
      </c>
      <c r="W538" s="7" t="str">
        <f t="shared" ca="1" si="382"/>
        <v>MC</v>
      </c>
      <c r="X538" s="7" t="str">
        <f t="shared" ca="1" si="382"/>
        <v>MC</v>
      </c>
      <c r="Y538" s="7" t="str">
        <f t="shared" ca="1" si="382"/>
        <v>MC</v>
      </c>
      <c r="Z538" s="7" t="str">
        <f t="shared" ca="1" si="382"/>
        <v>MC</v>
      </c>
      <c r="AA538" s="7" t="str">
        <f t="shared" ca="1" si="383"/>
        <v>MC</v>
      </c>
      <c r="AB538" s="7" t="str">
        <f t="shared" ca="1" si="383"/>
        <v>MC</v>
      </c>
      <c r="AC538" s="7" t="str">
        <f t="shared" ca="1" si="383"/>
        <v>MC</v>
      </c>
      <c r="AD538" s="7" t="str">
        <f t="shared" ca="1" si="383"/>
        <v>MC</v>
      </c>
      <c r="AE538" s="7" t="str">
        <f t="shared" ca="1" si="383"/>
        <v>MC</v>
      </c>
      <c r="AF538" s="7">
        <f t="shared" ca="1" si="383"/>
        <v>2000</v>
      </c>
      <c r="AG538" s="7" t="str">
        <f t="shared" ca="1" si="383"/>
        <v>MC</v>
      </c>
      <c r="AH538" s="7">
        <f t="shared" ca="1" si="383"/>
        <v>675</v>
      </c>
      <c r="AI538" s="7">
        <f t="shared" ca="1" si="383"/>
        <v>750</v>
      </c>
    </row>
    <row r="539" spans="1:35" x14ac:dyDescent="0.35">
      <c r="A539" s="4" t="str">
        <f t="shared" si="384"/>
        <v>sahel</v>
      </c>
      <c r="B539" s="4" t="str">
        <f t="shared" si="384"/>
        <v>marche_sebba</v>
      </c>
      <c r="C539" s="10" t="str">
        <f t="shared" si="379"/>
        <v>BNA_oct23!</v>
      </c>
      <c r="D539" s="4" t="str">
        <f t="shared" si="385"/>
        <v>marche_sebbaBNA_oct23!</v>
      </c>
      <c r="E539" s="10">
        <f t="shared" si="386"/>
        <v>45200</v>
      </c>
      <c r="G539" s="7">
        <f t="shared" ca="1" si="381"/>
        <v>3000</v>
      </c>
      <c r="H539" s="7">
        <f t="shared" ca="1" si="381"/>
        <v>1750</v>
      </c>
      <c r="I539" s="7">
        <f t="shared" ca="1" si="381"/>
        <v>2000</v>
      </c>
      <c r="J539" s="7" t="str">
        <f t="shared" ca="1" si="381"/>
        <v>MC</v>
      </c>
      <c r="K539" s="7" t="str">
        <f t="shared" ca="1" si="381"/>
        <v>MC</v>
      </c>
      <c r="L539" s="7" t="str">
        <f t="shared" ca="1" si="381"/>
        <v>MC</v>
      </c>
      <c r="M539" s="7" t="str">
        <f t="shared" ca="1" si="381"/>
        <v>MC</v>
      </c>
      <c r="N539" s="7" t="str">
        <f t="shared" ca="1" si="381"/>
        <v>MC</v>
      </c>
      <c r="O539" s="7" t="str">
        <f t="shared" ca="1" si="381"/>
        <v>MC</v>
      </c>
      <c r="P539" s="7">
        <f t="shared" ca="1" si="381"/>
        <v>7250</v>
      </c>
      <c r="Q539" s="7">
        <f t="shared" ca="1" si="382"/>
        <v>600</v>
      </c>
      <c r="R539" s="7" t="str">
        <f t="shared" ca="1" si="382"/>
        <v>MC</v>
      </c>
      <c r="S539" s="7" t="str">
        <f t="shared" ca="1" si="382"/>
        <v>MC</v>
      </c>
      <c r="T539" s="7" t="str">
        <f t="shared" ca="1" si="382"/>
        <v>MC</v>
      </c>
      <c r="U539" s="7" t="str">
        <f t="shared" ca="1" si="382"/>
        <v>MC</v>
      </c>
      <c r="V539" s="7" t="str">
        <f t="shared" ca="1" si="382"/>
        <v>MC</v>
      </c>
      <c r="W539" s="7" t="str">
        <f t="shared" ca="1" si="382"/>
        <v>MC</v>
      </c>
      <c r="X539" s="7" t="str">
        <f t="shared" ca="1" si="382"/>
        <v>MC</v>
      </c>
      <c r="Y539" s="7" t="str">
        <f t="shared" ca="1" si="382"/>
        <v>MC</v>
      </c>
      <c r="Z539" s="7" t="str">
        <f t="shared" ca="1" si="382"/>
        <v>MC</v>
      </c>
      <c r="AA539" s="7" t="str">
        <f t="shared" ca="1" si="383"/>
        <v>MC</v>
      </c>
      <c r="AB539" s="7" t="str">
        <f t="shared" ca="1" si="383"/>
        <v>MC</v>
      </c>
      <c r="AC539" s="7" t="str">
        <f t="shared" ca="1" si="383"/>
        <v>MC</v>
      </c>
      <c r="AD539" s="7" t="str">
        <f t="shared" ca="1" si="383"/>
        <v>MC</v>
      </c>
      <c r="AE539" s="7" t="str">
        <f t="shared" ca="1" si="383"/>
        <v>MC</v>
      </c>
      <c r="AF539" s="7">
        <f t="shared" ca="1" si="383"/>
        <v>1750</v>
      </c>
      <c r="AG539" s="7" t="str">
        <f t="shared" ca="1" si="383"/>
        <v>MC</v>
      </c>
      <c r="AH539" s="7">
        <f t="shared" ca="1" si="383"/>
        <v>450</v>
      </c>
      <c r="AI539" s="7">
        <f t="shared" ca="1" si="383"/>
        <v>1000</v>
      </c>
    </row>
    <row r="540" spans="1:35" x14ac:dyDescent="0.35">
      <c r="A540" s="4" t="str">
        <f t="shared" si="384"/>
        <v>sahel</v>
      </c>
      <c r="B540" s="4" t="str">
        <f t="shared" si="384"/>
        <v>marche_sebba</v>
      </c>
      <c r="C540" s="10" t="str">
        <f t="shared" si="379"/>
        <v>BNA_nov23!</v>
      </c>
      <c r="D540" s="4" t="str">
        <f t="shared" si="385"/>
        <v>marche_sebbaBNA_nov23!</v>
      </c>
      <c r="E540" s="10">
        <f t="shared" si="386"/>
        <v>45231</v>
      </c>
      <c r="G540" s="7">
        <f t="shared" ca="1" si="381"/>
        <v>3500</v>
      </c>
      <c r="H540" s="7">
        <f t="shared" ca="1" si="381"/>
        <v>2500</v>
      </c>
      <c r="I540" s="7">
        <f t="shared" ca="1" si="381"/>
        <v>3000</v>
      </c>
      <c r="J540" s="7" t="str">
        <f t="shared" ca="1" si="381"/>
        <v>MC</v>
      </c>
      <c r="K540" s="7" t="str">
        <f t="shared" ca="1" si="381"/>
        <v>MC</v>
      </c>
      <c r="L540" s="7" t="str">
        <f t="shared" ca="1" si="381"/>
        <v>MC</v>
      </c>
      <c r="M540" s="7" t="str">
        <f t="shared" ca="1" si="381"/>
        <v>MC</v>
      </c>
      <c r="N540" s="7" t="str">
        <f t="shared" ca="1" si="381"/>
        <v>MC</v>
      </c>
      <c r="O540" s="7" t="str">
        <f t="shared" ca="1" si="381"/>
        <v>MC</v>
      </c>
      <c r="P540" s="7">
        <f t="shared" ca="1" si="381"/>
        <v>9000</v>
      </c>
      <c r="Q540" s="7">
        <f t="shared" ca="1" si="382"/>
        <v>800</v>
      </c>
      <c r="R540" s="7" t="str">
        <f t="shared" ca="1" si="382"/>
        <v>MC</v>
      </c>
      <c r="S540" s="7" t="str">
        <f t="shared" ca="1" si="382"/>
        <v>MC</v>
      </c>
      <c r="T540" s="7" t="str">
        <f t="shared" ca="1" si="382"/>
        <v>MC</v>
      </c>
      <c r="U540" s="7" t="str">
        <f t="shared" ca="1" si="382"/>
        <v>MC</v>
      </c>
      <c r="V540" s="7" t="str">
        <f t="shared" ca="1" si="382"/>
        <v>MC</v>
      </c>
      <c r="W540" s="7" t="str">
        <f t="shared" ca="1" si="382"/>
        <v>MC</v>
      </c>
      <c r="X540" s="7" t="str">
        <f t="shared" ca="1" si="382"/>
        <v>MC</v>
      </c>
      <c r="Y540" s="7" t="str">
        <f t="shared" ca="1" si="382"/>
        <v>MC</v>
      </c>
      <c r="Z540" s="7" t="str">
        <f t="shared" ca="1" si="382"/>
        <v>MC</v>
      </c>
      <c r="AA540" s="7" t="str">
        <f t="shared" ca="1" si="383"/>
        <v>MC</v>
      </c>
      <c r="AB540" s="7" t="str">
        <f t="shared" ca="1" si="383"/>
        <v>MC</v>
      </c>
      <c r="AC540" s="7" t="str">
        <f t="shared" ca="1" si="383"/>
        <v>MC</v>
      </c>
      <c r="AD540" s="7" t="str">
        <f t="shared" ca="1" si="383"/>
        <v>MC</v>
      </c>
      <c r="AE540" s="7" t="str">
        <f t="shared" ca="1" si="383"/>
        <v>MC</v>
      </c>
      <c r="AF540" s="7">
        <f t="shared" ca="1" si="383"/>
        <v>2500</v>
      </c>
      <c r="AG540" s="7" t="str">
        <f t="shared" ca="1" si="383"/>
        <v>MC</v>
      </c>
      <c r="AH540" s="7">
        <f t="shared" ca="1" si="383"/>
        <v>675</v>
      </c>
      <c r="AI540" s="7">
        <f t="shared" ca="1" si="383"/>
        <v>900</v>
      </c>
    </row>
    <row r="541" spans="1:35" x14ac:dyDescent="0.35">
      <c r="A541" s="4" t="str">
        <f t="shared" si="384"/>
        <v>sahel</v>
      </c>
      <c r="B541" s="4" t="str">
        <f t="shared" si="384"/>
        <v>marche_sebba</v>
      </c>
      <c r="C541" s="10" t="str">
        <f t="shared" si="379"/>
        <v>BNA_déc23!</v>
      </c>
      <c r="D541" s="4" t="str">
        <f t="shared" si="385"/>
        <v>marche_sebbaBNA_déc23!</v>
      </c>
      <c r="E541" s="10">
        <f t="shared" si="386"/>
        <v>45261</v>
      </c>
      <c r="G541" s="7">
        <f t="shared" ca="1" si="381"/>
        <v>3500</v>
      </c>
      <c r="H541" s="7">
        <f t="shared" ca="1" si="381"/>
        <v>2500</v>
      </c>
      <c r="I541" s="7">
        <f t="shared" ca="1" si="381"/>
        <v>3000</v>
      </c>
      <c r="J541" s="7" t="str">
        <f t="shared" ca="1" si="381"/>
        <v>MC</v>
      </c>
      <c r="K541" s="7" t="str">
        <f t="shared" ca="1" si="381"/>
        <v>MC</v>
      </c>
      <c r="L541" s="7" t="str">
        <f t="shared" ca="1" si="381"/>
        <v>MC</v>
      </c>
      <c r="M541" s="7" t="str">
        <f t="shared" ca="1" si="381"/>
        <v>MC</v>
      </c>
      <c r="N541" s="7" t="str">
        <f t="shared" ca="1" si="381"/>
        <v>MC</v>
      </c>
      <c r="O541" s="7" t="str">
        <f t="shared" ca="1" si="381"/>
        <v>MC</v>
      </c>
      <c r="P541" s="7">
        <f t="shared" ca="1" si="381"/>
        <v>9000</v>
      </c>
      <c r="Q541" s="7">
        <f t="shared" ca="1" si="382"/>
        <v>800</v>
      </c>
      <c r="R541" s="7" t="str">
        <f t="shared" ca="1" si="382"/>
        <v>MC</v>
      </c>
      <c r="S541" s="7" t="str">
        <f t="shared" ca="1" si="382"/>
        <v>MC</v>
      </c>
      <c r="T541" s="7" t="str">
        <f t="shared" ca="1" si="382"/>
        <v>MC</v>
      </c>
      <c r="U541" s="7" t="str">
        <f t="shared" ca="1" si="382"/>
        <v>MC</v>
      </c>
      <c r="V541" s="7" t="str">
        <f t="shared" ca="1" si="382"/>
        <v>MC</v>
      </c>
      <c r="W541" s="7" t="str">
        <f t="shared" ca="1" si="382"/>
        <v>MC</v>
      </c>
      <c r="X541" s="7" t="str">
        <f t="shared" ca="1" si="382"/>
        <v>MC</v>
      </c>
      <c r="Y541" s="7" t="str">
        <f t="shared" ca="1" si="382"/>
        <v>MC</v>
      </c>
      <c r="Z541" s="7" t="str">
        <f t="shared" ca="1" si="382"/>
        <v>MC</v>
      </c>
      <c r="AA541" s="7" t="str">
        <f t="shared" ca="1" si="383"/>
        <v>MC</v>
      </c>
      <c r="AB541" s="7" t="str">
        <f t="shared" ca="1" si="383"/>
        <v>MC</v>
      </c>
      <c r="AC541" s="7" t="str">
        <f t="shared" ca="1" si="383"/>
        <v>MC</v>
      </c>
      <c r="AD541" s="7" t="str">
        <f t="shared" ca="1" si="383"/>
        <v>MC</v>
      </c>
      <c r="AE541" s="7" t="str">
        <f t="shared" ca="1" si="383"/>
        <v>MC</v>
      </c>
      <c r="AF541" s="7">
        <f t="shared" ca="1" si="383"/>
        <v>2500</v>
      </c>
      <c r="AG541" s="7" t="str">
        <f t="shared" ca="1" si="383"/>
        <v>MC</v>
      </c>
      <c r="AH541" s="7">
        <f t="shared" ca="1" si="383"/>
        <v>675</v>
      </c>
      <c r="AI541" s="7">
        <f t="shared" ca="1" si="383"/>
        <v>900</v>
      </c>
    </row>
    <row r="542" spans="1:35" x14ac:dyDescent="0.35">
      <c r="A542" s="4" t="str">
        <f t="shared" ref="A542:B542" si="387">A541</f>
        <v>sahel</v>
      </c>
      <c r="B542" s="4" t="str">
        <f t="shared" si="387"/>
        <v>marche_sebba</v>
      </c>
      <c r="C542" s="10" t="str">
        <f t="shared" ref="C542:C553" si="388">C511</f>
        <v>BNA_janv24!</v>
      </c>
      <c r="D542" s="4" t="str">
        <f t="shared" ref="D542:D553" si="389">_xlfn.CONCAT(B542:C542)</f>
        <v>marche_sebbaBNA_janv24!</v>
      </c>
      <c r="E542" s="10">
        <f t="shared" si="386"/>
        <v>45292</v>
      </c>
      <c r="G542" s="7">
        <f t="shared" ca="1" si="381"/>
        <v>4500</v>
      </c>
      <c r="H542" s="7">
        <f t="shared" ca="1" si="381"/>
        <v>2000</v>
      </c>
      <c r="I542" s="7">
        <f t="shared" ca="1" si="381"/>
        <v>2500</v>
      </c>
      <c r="J542" s="7" t="str">
        <f t="shared" ca="1" si="381"/>
        <v>MC</v>
      </c>
      <c r="K542" s="7" t="str">
        <f t="shared" ca="1" si="381"/>
        <v>MC</v>
      </c>
      <c r="L542" s="7" t="str">
        <f t="shared" ca="1" si="381"/>
        <v>MC</v>
      </c>
      <c r="M542" s="7" t="str">
        <f t="shared" ca="1" si="381"/>
        <v>MC</v>
      </c>
      <c r="N542" s="7" t="str">
        <f t="shared" ca="1" si="381"/>
        <v>MC</v>
      </c>
      <c r="O542" s="7" t="str">
        <f t="shared" ca="1" si="381"/>
        <v>MC</v>
      </c>
      <c r="P542" s="7">
        <f t="shared" ca="1" si="381"/>
        <v>12500</v>
      </c>
      <c r="Q542" s="7">
        <f t="shared" ca="1" si="382"/>
        <v>1250</v>
      </c>
      <c r="R542" s="7" t="str">
        <f t="shared" ca="1" si="382"/>
        <v>MC</v>
      </c>
      <c r="S542" s="7" t="str">
        <f t="shared" ca="1" si="382"/>
        <v>MC</v>
      </c>
      <c r="T542" s="7" t="str">
        <f t="shared" ca="1" si="382"/>
        <v>MC</v>
      </c>
      <c r="U542" s="7" t="str">
        <f t="shared" ca="1" si="382"/>
        <v>MC</v>
      </c>
      <c r="V542" s="7" t="str">
        <f t="shared" ca="1" si="382"/>
        <v>MC</v>
      </c>
      <c r="W542" s="7" t="str">
        <f t="shared" ca="1" si="382"/>
        <v>MC</v>
      </c>
      <c r="X542" s="7" t="str">
        <f t="shared" ca="1" si="382"/>
        <v>MC</v>
      </c>
      <c r="Y542" s="7" t="str">
        <f t="shared" ca="1" si="382"/>
        <v>MC</v>
      </c>
      <c r="Z542" s="7" t="str">
        <f t="shared" ca="1" si="382"/>
        <v>MC</v>
      </c>
      <c r="AA542" s="7" t="str">
        <f t="shared" ca="1" si="383"/>
        <v>MC</v>
      </c>
      <c r="AB542" s="7" t="str">
        <f t="shared" ca="1" si="383"/>
        <v>MC</v>
      </c>
      <c r="AC542" s="7" t="str">
        <f t="shared" ca="1" si="383"/>
        <v>MC</v>
      </c>
      <c r="AD542" s="7" t="str">
        <f t="shared" ca="1" si="383"/>
        <v>MC</v>
      </c>
      <c r="AE542" s="7" t="str">
        <f t="shared" ca="1" si="383"/>
        <v>MC</v>
      </c>
      <c r="AF542" s="7" t="str">
        <f t="shared" ca="1" si="383"/>
        <v>MC</v>
      </c>
      <c r="AG542" s="7" t="str">
        <f t="shared" ca="1" si="383"/>
        <v>MC</v>
      </c>
      <c r="AH542" s="7" t="str">
        <f t="shared" ca="1" si="383"/>
        <v>MC</v>
      </c>
      <c r="AI542" s="7">
        <f t="shared" ca="1" si="383"/>
        <v>1000</v>
      </c>
    </row>
    <row r="543" spans="1:35" x14ac:dyDescent="0.35">
      <c r="A543" s="4" t="str">
        <f t="shared" ref="A543:B543" si="390">A542</f>
        <v>sahel</v>
      </c>
      <c r="B543" s="4" t="str">
        <f t="shared" si="390"/>
        <v>marche_sebba</v>
      </c>
      <c r="C543" s="10" t="str">
        <f t="shared" si="388"/>
        <v>BNA_févr24!</v>
      </c>
      <c r="D543" s="4" t="str">
        <f t="shared" si="389"/>
        <v>marche_sebbaBNA_févr24!</v>
      </c>
      <c r="E543" s="10">
        <f t="shared" si="386"/>
        <v>45323</v>
      </c>
      <c r="G543" s="7">
        <f t="shared" ca="1" si="381"/>
        <v>4500</v>
      </c>
      <c r="H543" s="7">
        <f t="shared" ca="1" si="381"/>
        <v>2000</v>
      </c>
      <c r="I543" s="7">
        <f t="shared" ca="1" si="381"/>
        <v>2500</v>
      </c>
      <c r="J543" s="7" t="str">
        <f t="shared" ca="1" si="381"/>
        <v>MC</v>
      </c>
      <c r="K543" s="7" t="str">
        <f t="shared" ca="1" si="381"/>
        <v>MC</v>
      </c>
      <c r="L543" s="7" t="str">
        <f t="shared" ca="1" si="381"/>
        <v>MC</v>
      </c>
      <c r="M543" s="7" t="str">
        <f t="shared" ca="1" si="381"/>
        <v>MC</v>
      </c>
      <c r="N543" s="7" t="str">
        <f t="shared" ca="1" si="381"/>
        <v>MC</v>
      </c>
      <c r="O543" s="7" t="str">
        <f t="shared" ca="1" si="381"/>
        <v>MC</v>
      </c>
      <c r="P543" s="7">
        <f t="shared" ca="1" si="381"/>
        <v>12500</v>
      </c>
      <c r="Q543" s="7">
        <f t="shared" ca="1" si="382"/>
        <v>1250</v>
      </c>
      <c r="R543" s="7" t="str">
        <f t="shared" ca="1" si="382"/>
        <v>MC</v>
      </c>
      <c r="S543" s="7" t="str">
        <f t="shared" ca="1" si="382"/>
        <v>MC</v>
      </c>
      <c r="T543" s="7" t="str">
        <f t="shared" ca="1" si="382"/>
        <v>MC</v>
      </c>
      <c r="U543" s="7" t="str">
        <f t="shared" ca="1" si="382"/>
        <v>MC</v>
      </c>
      <c r="V543" s="7" t="str">
        <f t="shared" ca="1" si="382"/>
        <v>MC</v>
      </c>
      <c r="W543" s="7" t="str">
        <f t="shared" ca="1" si="382"/>
        <v>MC</v>
      </c>
      <c r="X543" s="7" t="str">
        <f t="shared" ca="1" si="382"/>
        <v>MC</v>
      </c>
      <c r="Y543" s="7" t="str">
        <f t="shared" ca="1" si="382"/>
        <v>MC</v>
      </c>
      <c r="Z543" s="7" t="str">
        <f t="shared" ca="1" si="382"/>
        <v>MC</v>
      </c>
      <c r="AA543" s="7" t="str">
        <f t="shared" ca="1" si="383"/>
        <v>MC</v>
      </c>
      <c r="AB543" s="7" t="str">
        <f t="shared" ca="1" si="383"/>
        <v>MC</v>
      </c>
      <c r="AC543" s="7" t="str">
        <f t="shared" ca="1" si="383"/>
        <v>MC</v>
      </c>
      <c r="AD543" s="7" t="str">
        <f t="shared" ca="1" si="383"/>
        <v>MC</v>
      </c>
      <c r="AE543" s="7" t="str">
        <f t="shared" ca="1" si="383"/>
        <v>MC</v>
      </c>
      <c r="AF543" s="7" t="str">
        <f t="shared" ca="1" si="383"/>
        <v>MC</v>
      </c>
      <c r="AG543" s="7" t="str">
        <f t="shared" ca="1" si="383"/>
        <v>MC</v>
      </c>
      <c r="AH543" s="7" t="str">
        <f t="shared" ca="1" si="383"/>
        <v>MC</v>
      </c>
      <c r="AI543" s="7">
        <f t="shared" ca="1" si="383"/>
        <v>1000</v>
      </c>
    </row>
    <row r="544" spans="1:35" x14ac:dyDescent="0.35">
      <c r="A544" s="4" t="str">
        <f t="shared" ref="A544:B544" si="391">A543</f>
        <v>sahel</v>
      </c>
      <c r="B544" s="4" t="str">
        <f t="shared" si="391"/>
        <v>marche_sebba</v>
      </c>
      <c r="C544" s="10" t="str">
        <f t="shared" si="388"/>
        <v>BNA_mars24!</v>
      </c>
      <c r="D544" s="4" t="str">
        <f t="shared" si="389"/>
        <v>marche_sebbaBNA_mars24!</v>
      </c>
      <c r="E544" s="10">
        <f t="shared" si="386"/>
        <v>45352</v>
      </c>
      <c r="G544" s="7">
        <f t="shared" ref="G544:V553" ca="1" si="392">IFERROR(VLOOKUP($B544,INDIRECT($C544&amp;$A$1),MATCH(G$4,INDIRECT($C544&amp;"$B$7:$BZ$7"),0),FALSE),"")</f>
        <v>3000</v>
      </c>
      <c r="H544" s="7">
        <f t="shared" ca="1" si="392"/>
        <v>1750</v>
      </c>
      <c r="I544" s="7">
        <f t="shared" ca="1" si="392"/>
        <v>2250</v>
      </c>
      <c r="J544" s="7" t="str">
        <f t="shared" ca="1" si="392"/>
        <v>MC</v>
      </c>
      <c r="K544" s="7" t="str">
        <f t="shared" ca="1" si="392"/>
        <v>MC</v>
      </c>
      <c r="L544" s="7" t="str">
        <f t="shared" ca="1" si="392"/>
        <v>MC</v>
      </c>
      <c r="M544" s="7" t="str">
        <f t="shared" ca="1" si="392"/>
        <v>MC</v>
      </c>
      <c r="N544" s="7" t="str">
        <f t="shared" ca="1" si="392"/>
        <v>MC</v>
      </c>
      <c r="O544" s="7" t="str">
        <f t="shared" ca="1" si="392"/>
        <v>MC</v>
      </c>
      <c r="P544" s="7">
        <f t="shared" ca="1" si="392"/>
        <v>10500</v>
      </c>
      <c r="Q544" s="7">
        <f t="shared" ca="1" si="392"/>
        <v>450</v>
      </c>
      <c r="R544" s="7" t="str">
        <f t="shared" ca="1" si="392"/>
        <v>MC</v>
      </c>
      <c r="S544" s="7" t="str">
        <f t="shared" ca="1" si="392"/>
        <v>MC</v>
      </c>
      <c r="T544" s="7" t="str">
        <f t="shared" ca="1" si="392"/>
        <v>MC</v>
      </c>
      <c r="U544" s="7" t="str">
        <f t="shared" ca="1" si="392"/>
        <v>MC</v>
      </c>
      <c r="V544" s="7" t="str">
        <f t="shared" ca="1" si="392"/>
        <v>MC</v>
      </c>
      <c r="W544" s="7" t="str">
        <f t="shared" ref="W544:AI553" ca="1" si="393">IFERROR(VLOOKUP($B544,INDIRECT($C544&amp;$A$1),MATCH(W$4,INDIRECT($C544&amp;"$B$7:$BZ$7"),0),FALSE),"")</f>
        <v>MC</v>
      </c>
      <c r="X544" s="7" t="str">
        <f t="shared" ca="1" si="393"/>
        <v>MC</v>
      </c>
      <c r="Y544" s="7" t="str">
        <f t="shared" ca="1" si="393"/>
        <v>MC</v>
      </c>
      <c r="Z544" s="7" t="str">
        <f t="shared" ca="1" si="393"/>
        <v>MC</v>
      </c>
      <c r="AA544" s="7" t="str">
        <f t="shared" ca="1" si="393"/>
        <v>MC</v>
      </c>
      <c r="AB544" s="7" t="str">
        <f t="shared" ca="1" si="393"/>
        <v>MC</v>
      </c>
      <c r="AC544" s="7" t="str">
        <f t="shared" ca="1" si="393"/>
        <v>MC</v>
      </c>
      <c r="AD544" s="7" t="str">
        <f t="shared" ca="1" si="393"/>
        <v>MC</v>
      </c>
      <c r="AE544" s="7" t="str">
        <f t="shared" ca="1" si="393"/>
        <v>MC</v>
      </c>
      <c r="AF544" s="7">
        <f t="shared" ca="1" si="393"/>
        <v>2250</v>
      </c>
      <c r="AG544" s="7" t="str">
        <f t="shared" ca="1" si="393"/>
        <v>MC</v>
      </c>
      <c r="AH544" s="7">
        <f t="shared" ca="1" si="393"/>
        <v>750</v>
      </c>
      <c r="AI544" s="7">
        <f t="shared" ca="1" si="393"/>
        <v>1250</v>
      </c>
    </row>
    <row r="545" spans="1:35" x14ac:dyDescent="0.35">
      <c r="A545" s="4" t="str">
        <f t="shared" ref="A545:B545" si="394">A544</f>
        <v>sahel</v>
      </c>
      <c r="B545" s="4" t="str">
        <f t="shared" si="394"/>
        <v>marche_sebba</v>
      </c>
      <c r="C545" s="10" t="str">
        <f t="shared" si="388"/>
        <v>BNA_avr24!</v>
      </c>
      <c r="D545" s="4" t="str">
        <f t="shared" si="389"/>
        <v>marche_sebbaBNA_avr24!</v>
      </c>
      <c r="E545" s="10">
        <f t="shared" si="386"/>
        <v>45383</v>
      </c>
      <c r="G545" s="7" t="str">
        <f t="shared" ca="1" si="392"/>
        <v/>
      </c>
      <c r="H545" s="7" t="str">
        <f t="shared" ca="1" si="392"/>
        <v/>
      </c>
      <c r="I545" s="7" t="str">
        <f t="shared" ca="1" si="392"/>
        <v/>
      </c>
      <c r="J545" s="7" t="str">
        <f t="shared" ca="1" si="392"/>
        <v/>
      </c>
      <c r="K545" s="7" t="str">
        <f t="shared" ca="1" si="392"/>
        <v/>
      </c>
      <c r="L545" s="7" t="str">
        <f t="shared" ca="1" si="392"/>
        <v/>
      </c>
      <c r="M545" s="7" t="str">
        <f t="shared" ca="1" si="392"/>
        <v/>
      </c>
      <c r="N545" s="7" t="str">
        <f t="shared" ca="1" si="392"/>
        <v/>
      </c>
      <c r="O545" s="7" t="str">
        <f t="shared" ca="1" si="392"/>
        <v/>
      </c>
      <c r="P545" s="7" t="str">
        <f t="shared" ca="1" si="392"/>
        <v/>
      </c>
      <c r="Q545" s="7" t="str">
        <f t="shared" ca="1" si="392"/>
        <v/>
      </c>
      <c r="R545" s="7" t="str">
        <f t="shared" ca="1" si="392"/>
        <v/>
      </c>
      <c r="S545" s="7" t="str">
        <f t="shared" ca="1" si="392"/>
        <v/>
      </c>
      <c r="T545" s="7" t="str">
        <f t="shared" ca="1" si="392"/>
        <v/>
      </c>
      <c r="U545" s="7" t="str">
        <f t="shared" ca="1" si="392"/>
        <v/>
      </c>
      <c r="V545" s="7" t="str">
        <f t="shared" ca="1" si="392"/>
        <v/>
      </c>
      <c r="W545" s="7" t="str">
        <f t="shared" ca="1" si="393"/>
        <v/>
      </c>
      <c r="X545" s="7" t="str">
        <f t="shared" ca="1" si="393"/>
        <v/>
      </c>
      <c r="Y545" s="7" t="str">
        <f t="shared" ca="1" si="393"/>
        <v/>
      </c>
      <c r="Z545" s="7" t="str">
        <f t="shared" ca="1" si="393"/>
        <v/>
      </c>
      <c r="AA545" s="7" t="str">
        <f t="shared" ca="1" si="393"/>
        <v/>
      </c>
      <c r="AB545" s="7" t="str">
        <f t="shared" ca="1" si="393"/>
        <v/>
      </c>
      <c r="AC545" s="7" t="str">
        <f t="shared" ca="1" si="393"/>
        <v/>
      </c>
      <c r="AD545" s="7" t="str">
        <f t="shared" ca="1" si="393"/>
        <v/>
      </c>
      <c r="AE545" s="7" t="str">
        <f t="shared" ca="1" si="393"/>
        <v/>
      </c>
      <c r="AF545" s="7" t="str">
        <f t="shared" ca="1" si="393"/>
        <v/>
      </c>
      <c r="AG545" s="7" t="str">
        <f t="shared" ca="1" si="393"/>
        <v/>
      </c>
      <c r="AH545" s="7" t="str">
        <f t="shared" ca="1" si="393"/>
        <v/>
      </c>
      <c r="AI545" s="7" t="str">
        <f t="shared" ca="1" si="393"/>
        <v/>
      </c>
    </row>
    <row r="546" spans="1:35" x14ac:dyDescent="0.35">
      <c r="A546" s="4" t="str">
        <f t="shared" ref="A546:B546" si="395">A545</f>
        <v>sahel</v>
      </c>
      <c r="B546" s="4" t="str">
        <f t="shared" si="395"/>
        <v>marche_sebba</v>
      </c>
      <c r="C546" s="10" t="str">
        <f t="shared" si="388"/>
        <v>BNA_mai24!</v>
      </c>
      <c r="D546" s="4" t="str">
        <f t="shared" si="389"/>
        <v>marche_sebbaBNA_mai24!</v>
      </c>
      <c r="E546" s="10">
        <f t="shared" si="386"/>
        <v>45413</v>
      </c>
      <c r="G546" s="7" t="str">
        <f t="shared" ca="1" si="392"/>
        <v/>
      </c>
      <c r="H546" s="7" t="str">
        <f t="shared" ca="1" si="392"/>
        <v/>
      </c>
      <c r="I546" s="7" t="str">
        <f t="shared" ca="1" si="392"/>
        <v/>
      </c>
      <c r="J546" s="7" t="str">
        <f t="shared" ca="1" si="392"/>
        <v/>
      </c>
      <c r="K546" s="7" t="str">
        <f t="shared" ca="1" si="392"/>
        <v/>
      </c>
      <c r="L546" s="7" t="str">
        <f t="shared" ca="1" si="392"/>
        <v/>
      </c>
      <c r="M546" s="7" t="str">
        <f t="shared" ca="1" si="392"/>
        <v/>
      </c>
      <c r="N546" s="7" t="str">
        <f t="shared" ca="1" si="392"/>
        <v/>
      </c>
      <c r="O546" s="7" t="str">
        <f t="shared" ca="1" si="392"/>
        <v/>
      </c>
      <c r="P546" s="7" t="str">
        <f t="shared" ca="1" si="392"/>
        <v/>
      </c>
      <c r="Q546" s="7" t="str">
        <f t="shared" ca="1" si="392"/>
        <v/>
      </c>
      <c r="R546" s="7" t="str">
        <f t="shared" ca="1" si="392"/>
        <v/>
      </c>
      <c r="S546" s="7" t="str">
        <f t="shared" ca="1" si="392"/>
        <v/>
      </c>
      <c r="T546" s="7" t="str">
        <f t="shared" ca="1" si="392"/>
        <v/>
      </c>
      <c r="U546" s="7" t="str">
        <f t="shared" ca="1" si="392"/>
        <v/>
      </c>
      <c r="V546" s="7" t="str">
        <f t="shared" ca="1" si="392"/>
        <v/>
      </c>
      <c r="W546" s="7" t="str">
        <f t="shared" ca="1" si="393"/>
        <v/>
      </c>
      <c r="X546" s="7" t="str">
        <f t="shared" ca="1" si="393"/>
        <v/>
      </c>
      <c r="Y546" s="7" t="str">
        <f t="shared" ca="1" si="393"/>
        <v/>
      </c>
      <c r="Z546" s="7" t="str">
        <f t="shared" ca="1" si="393"/>
        <v/>
      </c>
      <c r="AA546" s="7" t="str">
        <f t="shared" ca="1" si="393"/>
        <v/>
      </c>
      <c r="AB546" s="7" t="str">
        <f t="shared" ca="1" si="393"/>
        <v/>
      </c>
      <c r="AC546" s="7" t="str">
        <f t="shared" ca="1" si="393"/>
        <v/>
      </c>
      <c r="AD546" s="7" t="str">
        <f t="shared" ca="1" si="393"/>
        <v/>
      </c>
      <c r="AE546" s="7" t="str">
        <f t="shared" ca="1" si="393"/>
        <v/>
      </c>
      <c r="AF546" s="7" t="str">
        <f t="shared" ca="1" si="393"/>
        <v/>
      </c>
      <c r="AG546" s="7" t="str">
        <f t="shared" ca="1" si="393"/>
        <v/>
      </c>
      <c r="AH546" s="7" t="str">
        <f t="shared" ca="1" si="393"/>
        <v/>
      </c>
      <c r="AI546" s="7" t="str">
        <f t="shared" ca="1" si="393"/>
        <v/>
      </c>
    </row>
    <row r="547" spans="1:35" x14ac:dyDescent="0.35">
      <c r="A547" s="4" t="str">
        <f t="shared" ref="A547:B547" si="396">A546</f>
        <v>sahel</v>
      </c>
      <c r="B547" s="4" t="str">
        <f t="shared" si="396"/>
        <v>marche_sebba</v>
      </c>
      <c r="C547" s="10" t="str">
        <f t="shared" si="388"/>
        <v>BNA_juin24!</v>
      </c>
      <c r="D547" s="4" t="str">
        <f t="shared" si="389"/>
        <v>marche_sebbaBNA_juin24!</v>
      </c>
      <c r="E547" s="10">
        <f t="shared" si="386"/>
        <v>45444</v>
      </c>
      <c r="G547" s="7" t="str">
        <f t="shared" ca="1" si="392"/>
        <v/>
      </c>
      <c r="H547" s="7" t="str">
        <f t="shared" ca="1" si="392"/>
        <v/>
      </c>
      <c r="I547" s="7" t="str">
        <f t="shared" ca="1" si="392"/>
        <v/>
      </c>
      <c r="J547" s="7" t="str">
        <f t="shared" ca="1" si="392"/>
        <v/>
      </c>
      <c r="K547" s="7" t="str">
        <f t="shared" ca="1" si="392"/>
        <v/>
      </c>
      <c r="L547" s="7" t="str">
        <f t="shared" ca="1" si="392"/>
        <v/>
      </c>
      <c r="M547" s="7" t="str">
        <f t="shared" ca="1" si="392"/>
        <v/>
      </c>
      <c r="N547" s="7" t="str">
        <f t="shared" ca="1" si="392"/>
        <v/>
      </c>
      <c r="O547" s="7" t="str">
        <f t="shared" ca="1" si="392"/>
        <v/>
      </c>
      <c r="P547" s="7" t="str">
        <f t="shared" ca="1" si="392"/>
        <v/>
      </c>
      <c r="Q547" s="7" t="str">
        <f t="shared" ca="1" si="392"/>
        <v/>
      </c>
      <c r="R547" s="7" t="str">
        <f t="shared" ca="1" si="392"/>
        <v/>
      </c>
      <c r="S547" s="7" t="str">
        <f t="shared" ca="1" si="392"/>
        <v/>
      </c>
      <c r="T547" s="7" t="str">
        <f t="shared" ca="1" si="392"/>
        <v/>
      </c>
      <c r="U547" s="7" t="str">
        <f t="shared" ca="1" si="392"/>
        <v/>
      </c>
      <c r="V547" s="7" t="str">
        <f t="shared" ca="1" si="392"/>
        <v/>
      </c>
      <c r="W547" s="7" t="str">
        <f t="shared" ca="1" si="393"/>
        <v/>
      </c>
      <c r="X547" s="7" t="str">
        <f t="shared" ca="1" si="393"/>
        <v/>
      </c>
      <c r="Y547" s="7" t="str">
        <f t="shared" ca="1" si="393"/>
        <v/>
      </c>
      <c r="Z547" s="7" t="str">
        <f t="shared" ca="1" si="393"/>
        <v/>
      </c>
      <c r="AA547" s="7" t="str">
        <f t="shared" ca="1" si="393"/>
        <v/>
      </c>
      <c r="AB547" s="7" t="str">
        <f t="shared" ca="1" si="393"/>
        <v/>
      </c>
      <c r="AC547" s="7" t="str">
        <f t="shared" ca="1" si="393"/>
        <v/>
      </c>
      <c r="AD547" s="7" t="str">
        <f t="shared" ca="1" si="393"/>
        <v/>
      </c>
      <c r="AE547" s="7" t="str">
        <f t="shared" ca="1" si="393"/>
        <v/>
      </c>
      <c r="AF547" s="7" t="str">
        <f t="shared" ca="1" si="393"/>
        <v/>
      </c>
      <c r="AG547" s="7" t="str">
        <f t="shared" ca="1" si="393"/>
        <v/>
      </c>
      <c r="AH547" s="7" t="str">
        <f t="shared" ca="1" si="393"/>
        <v/>
      </c>
      <c r="AI547" s="7" t="str">
        <f t="shared" ca="1" si="393"/>
        <v/>
      </c>
    </row>
    <row r="548" spans="1:35" x14ac:dyDescent="0.35">
      <c r="A548" s="4" t="str">
        <f t="shared" ref="A548:B548" si="397">A547</f>
        <v>sahel</v>
      </c>
      <c r="B548" s="4" t="str">
        <f t="shared" si="397"/>
        <v>marche_sebba</v>
      </c>
      <c r="C548" s="10" t="str">
        <f t="shared" si="388"/>
        <v>BNA_juil24!</v>
      </c>
      <c r="D548" s="4" t="str">
        <f t="shared" si="389"/>
        <v>marche_sebbaBNA_juil24!</v>
      </c>
      <c r="E548" s="10">
        <f t="shared" si="386"/>
        <v>45474</v>
      </c>
      <c r="G548" s="7" t="str">
        <f t="shared" ca="1" si="392"/>
        <v/>
      </c>
      <c r="H548" s="7" t="str">
        <f t="shared" ca="1" si="392"/>
        <v/>
      </c>
      <c r="I548" s="7" t="str">
        <f t="shared" ca="1" si="392"/>
        <v/>
      </c>
      <c r="J548" s="7" t="str">
        <f t="shared" ca="1" si="392"/>
        <v/>
      </c>
      <c r="K548" s="7" t="str">
        <f t="shared" ca="1" si="392"/>
        <v/>
      </c>
      <c r="L548" s="7" t="str">
        <f t="shared" ca="1" si="392"/>
        <v/>
      </c>
      <c r="M548" s="7" t="str">
        <f t="shared" ca="1" si="392"/>
        <v/>
      </c>
      <c r="N548" s="7" t="str">
        <f t="shared" ca="1" si="392"/>
        <v/>
      </c>
      <c r="O548" s="7" t="str">
        <f t="shared" ca="1" si="392"/>
        <v/>
      </c>
      <c r="P548" s="7" t="str">
        <f t="shared" ca="1" si="392"/>
        <v/>
      </c>
      <c r="Q548" s="7" t="str">
        <f t="shared" ca="1" si="392"/>
        <v/>
      </c>
      <c r="R548" s="7" t="str">
        <f t="shared" ca="1" si="392"/>
        <v/>
      </c>
      <c r="S548" s="7" t="str">
        <f t="shared" ca="1" si="392"/>
        <v/>
      </c>
      <c r="T548" s="7" t="str">
        <f t="shared" ca="1" si="392"/>
        <v/>
      </c>
      <c r="U548" s="7" t="str">
        <f t="shared" ca="1" si="392"/>
        <v/>
      </c>
      <c r="V548" s="7" t="str">
        <f t="shared" ca="1" si="392"/>
        <v/>
      </c>
      <c r="W548" s="7" t="str">
        <f t="shared" ca="1" si="393"/>
        <v/>
      </c>
      <c r="X548" s="7" t="str">
        <f t="shared" ca="1" si="393"/>
        <v/>
      </c>
      <c r="Y548" s="7" t="str">
        <f t="shared" ca="1" si="393"/>
        <v/>
      </c>
      <c r="Z548" s="7" t="str">
        <f t="shared" ca="1" si="393"/>
        <v/>
      </c>
      <c r="AA548" s="7" t="str">
        <f t="shared" ca="1" si="393"/>
        <v/>
      </c>
      <c r="AB548" s="7" t="str">
        <f t="shared" ca="1" si="393"/>
        <v/>
      </c>
      <c r="AC548" s="7" t="str">
        <f t="shared" ca="1" si="393"/>
        <v/>
      </c>
      <c r="AD548" s="7" t="str">
        <f t="shared" ca="1" si="393"/>
        <v/>
      </c>
      <c r="AE548" s="7" t="str">
        <f t="shared" ca="1" si="393"/>
        <v/>
      </c>
      <c r="AF548" s="7" t="str">
        <f t="shared" ca="1" si="393"/>
        <v/>
      </c>
      <c r="AG548" s="7" t="str">
        <f t="shared" ca="1" si="393"/>
        <v/>
      </c>
      <c r="AH548" s="7" t="str">
        <f t="shared" ca="1" si="393"/>
        <v/>
      </c>
      <c r="AI548" s="7" t="str">
        <f t="shared" ca="1" si="393"/>
        <v/>
      </c>
    </row>
    <row r="549" spans="1:35" x14ac:dyDescent="0.35">
      <c r="A549" s="4" t="str">
        <f t="shared" ref="A549:B549" si="398">A548</f>
        <v>sahel</v>
      </c>
      <c r="B549" s="4" t="str">
        <f t="shared" si="398"/>
        <v>marche_sebba</v>
      </c>
      <c r="C549" s="10" t="str">
        <f t="shared" si="388"/>
        <v>BNA_aout24!</v>
      </c>
      <c r="D549" s="4" t="str">
        <f t="shared" si="389"/>
        <v>marche_sebbaBNA_aout24!</v>
      </c>
      <c r="E549" s="10">
        <f t="shared" si="386"/>
        <v>45505</v>
      </c>
      <c r="G549" s="7" t="str">
        <f t="shared" ca="1" si="392"/>
        <v/>
      </c>
      <c r="H549" s="7" t="str">
        <f t="shared" ca="1" si="392"/>
        <v/>
      </c>
      <c r="I549" s="7" t="str">
        <f t="shared" ca="1" si="392"/>
        <v/>
      </c>
      <c r="J549" s="7" t="str">
        <f t="shared" ca="1" si="392"/>
        <v/>
      </c>
      <c r="K549" s="7" t="str">
        <f t="shared" ca="1" si="392"/>
        <v/>
      </c>
      <c r="L549" s="7" t="str">
        <f t="shared" ca="1" si="392"/>
        <v/>
      </c>
      <c r="M549" s="7" t="str">
        <f t="shared" ca="1" si="392"/>
        <v/>
      </c>
      <c r="N549" s="7" t="str">
        <f t="shared" ca="1" si="392"/>
        <v/>
      </c>
      <c r="O549" s="7" t="str">
        <f t="shared" ca="1" si="392"/>
        <v/>
      </c>
      <c r="P549" s="7" t="str">
        <f t="shared" ca="1" si="392"/>
        <v/>
      </c>
      <c r="Q549" s="7" t="str">
        <f t="shared" ca="1" si="392"/>
        <v/>
      </c>
      <c r="R549" s="7" t="str">
        <f t="shared" ca="1" si="392"/>
        <v/>
      </c>
      <c r="S549" s="7" t="str">
        <f t="shared" ca="1" si="392"/>
        <v/>
      </c>
      <c r="T549" s="7" t="str">
        <f t="shared" ca="1" si="392"/>
        <v/>
      </c>
      <c r="U549" s="7" t="str">
        <f t="shared" ca="1" si="392"/>
        <v/>
      </c>
      <c r="V549" s="7" t="str">
        <f t="shared" ca="1" si="392"/>
        <v/>
      </c>
      <c r="W549" s="7" t="str">
        <f t="shared" ca="1" si="393"/>
        <v/>
      </c>
      <c r="X549" s="7" t="str">
        <f t="shared" ca="1" si="393"/>
        <v/>
      </c>
      <c r="Y549" s="7" t="str">
        <f t="shared" ca="1" si="393"/>
        <v/>
      </c>
      <c r="Z549" s="7" t="str">
        <f t="shared" ca="1" si="393"/>
        <v/>
      </c>
      <c r="AA549" s="7" t="str">
        <f t="shared" ca="1" si="393"/>
        <v/>
      </c>
      <c r="AB549" s="7" t="str">
        <f t="shared" ca="1" si="393"/>
        <v/>
      </c>
      <c r="AC549" s="7" t="str">
        <f t="shared" ca="1" si="393"/>
        <v/>
      </c>
      <c r="AD549" s="7" t="str">
        <f t="shared" ca="1" si="393"/>
        <v/>
      </c>
      <c r="AE549" s="7" t="str">
        <f t="shared" ca="1" si="393"/>
        <v/>
      </c>
      <c r="AF549" s="7" t="str">
        <f t="shared" ca="1" si="393"/>
        <v/>
      </c>
      <c r="AG549" s="7" t="str">
        <f t="shared" ca="1" si="393"/>
        <v/>
      </c>
      <c r="AH549" s="7" t="str">
        <f t="shared" ca="1" si="393"/>
        <v/>
      </c>
      <c r="AI549" s="7" t="str">
        <f t="shared" ca="1" si="393"/>
        <v/>
      </c>
    </row>
    <row r="550" spans="1:35" x14ac:dyDescent="0.35">
      <c r="A550" s="4" t="str">
        <f t="shared" ref="A550:B550" si="399">A549</f>
        <v>sahel</v>
      </c>
      <c r="B550" s="4" t="str">
        <f t="shared" si="399"/>
        <v>marche_sebba</v>
      </c>
      <c r="C550" s="10" t="str">
        <f t="shared" si="388"/>
        <v>BNA_sept24!</v>
      </c>
      <c r="D550" s="4" t="str">
        <f t="shared" si="389"/>
        <v>marche_sebbaBNA_sept24!</v>
      </c>
      <c r="E550" s="10">
        <f t="shared" si="386"/>
        <v>45536</v>
      </c>
      <c r="G550" s="7" t="str">
        <f t="shared" ca="1" si="392"/>
        <v/>
      </c>
      <c r="H550" s="7" t="str">
        <f t="shared" ca="1" si="392"/>
        <v/>
      </c>
      <c r="I550" s="7" t="str">
        <f t="shared" ca="1" si="392"/>
        <v/>
      </c>
      <c r="J550" s="7" t="str">
        <f t="shared" ca="1" si="392"/>
        <v/>
      </c>
      <c r="K550" s="7" t="str">
        <f t="shared" ca="1" si="392"/>
        <v/>
      </c>
      <c r="L550" s="7" t="str">
        <f t="shared" ca="1" si="392"/>
        <v/>
      </c>
      <c r="M550" s="7" t="str">
        <f t="shared" ca="1" si="392"/>
        <v/>
      </c>
      <c r="N550" s="7" t="str">
        <f t="shared" ca="1" si="392"/>
        <v/>
      </c>
      <c r="O550" s="7" t="str">
        <f t="shared" ca="1" si="392"/>
        <v/>
      </c>
      <c r="P550" s="7" t="str">
        <f t="shared" ca="1" si="392"/>
        <v/>
      </c>
      <c r="Q550" s="7" t="str">
        <f t="shared" ca="1" si="392"/>
        <v/>
      </c>
      <c r="R550" s="7" t="str">
        <f t="shared" ca="1" si="392"/>
        <v/>
      </c>
      <c r="S550" s="7" t="str">
        <f t="shared" ca="1" si="392"/>
        <v/>
      </c>
      <c r="T550" s="7" t="str">
        <f t="shared" ca="1" si="392"/>
        <v/>
      </c>
      <c r="U550" s="7" t="str">
        <f t="shared" ca="1" si="392"/>
        <v/>
      </c>
      <c r="V550" s="7" t="str">
        <f t="shared" ca="1" si="392"/>
        <v/>
      </c>
      <c r="W550" s="7" t="str">
        <f t="shared" ca="1" si="393"/>
        <v/>
      </c>
      <c r="X550" s="7" t="str">
        <f t="shared" ca="1" si="393"/>
        <v/>
      </c>
      <c r="Y550" s="7" t="str">
        <f t="shared" ca="1" si="393"/>
        <v/>
      </c>
      <c r="Z550" s="7" t="str">
        <f t="shared" ca="1" si="393"/>
        <v/>
      </c>
      <c r="AA550" s="7" t="str">
        <f t="shared" ca="1" si="393"/>
        <v/>
      </c>
      <c r="AB550" s="7" t="str">
        <f t="shared" ca="1" si="393"/>
        <v/>
      </c>
      <c r="AC550" s="7" t="str">
        <f t="shared" ca="1" si="393"/>
        <v/>
      </c>
      <c r="AD550" s="7" t="str">
        <f t="shared" ca="1" si="393"/>
        <v/>
      </c>
      <c r="AE550" s="7" t="str">
        <f t="shared" ca="1" si="393"/>
        <v/>
      </c>
      <c r="AF550" s="7" t="str">
        <f t="shared" ca="1" si="393"/>
        <v/>
      </c>
      <c r="AG550" s="7" t="str">
        <f t="shared" ca="1" si="393"/>
        <v/>
      </c>
      <c r="AH550" s="7" t="str">
        <f t="shared" ca="1" si="393"/>
        <v/>
      </c>
      <c r="AI550" s="7" t="str">
        <f t="shared" ca="1" si="393"/>
        <v/>
      </c>
    </row>
    <row r="551" spans="1:35" x14ac:dyDescent="0.35">
      <c r="A551" s="4" t="str">
        <f t="shared" ref="A551:B551" si="400">A550</f>
        <v>sahel</v>
      </c>
      <c r="B551" s="4" t="str">
        <f t="shared" si="400"/>
        <v>marche_sebba</v>
      </c>
      <c r="C551" s="10" t="str">
        <f t="shared" si="388"/>
        <v>BNA_oct24!</v>
      </c>
      <c r="D551" s="4" t="str">
        <f t="shared" si="389"/>
        <v>marche_sebbaBNA_oct24!</v>
      </c>
      <c r="E551" s="10">
        <f t="shared" si="386"/>
        <v>45566</v>
      </c>
      <c r="G551" s="7" t="str">
        <f t="shared" ca="1" si="392"/>
        <v/>
      </c>
      <c r="H551" s="7" t="str">
        <f t="shared" ca="1" si="392"/>
        <v/>
      </c>
      <c r="I551" s="7" t="str">
        <f t="shared" ca="1" si="392"/>
        <v/>
      </c>
      <c r="J551" s="7" t="str">
        <f t="shared" ca="1" si="392"/>
        <v/>
      </c>
      <c r="K551" s="7" t="str">
        <f t="shared" ca="1" si="392"/>
        <v/>
      </c>
      <c r="L551" s="7" t="str">
        <f t="shared" ca="1" si="392"/>
        <v/>
      </c>
      <c r="M551" s="7" t="str">
        <f t="shared" ca="1" si="392"/>
        <v/>
      </c>
      <c r="N551" s="7" t="str">
        <f t="shared" ca="1" si="392"/>
        <v/>
      </c>
      <c r="O551" s="7" t="str">
        <f t="shared" ca="1" si="392"/>
        <v/>
      </c>
      <c r="P551" s="7" t="str">
        <f t="shared" ca="1" si="392"/>
        <v/>
      </c>
      <c r="Q551" s="7" t="str">
        <f t="shared" ca="1" si="392"/>
        <v/>
      </c>
      <c r="R551" s="7" t="str">
        <f t="shared" ca="1" si="392"/>
        <v/>
      </c>
      <c r="S551" s="7" t="str">
        <f t="shared" ca="1" si="392"/>
        <v/>
      </c>
      <c r="T551" s="7" t="str">
        <f t="shared" ca="1" si="392"/>
        <v/>
      </c>
      <c r="U551" s="7" t="str">
        <f t="shared" ca="1" si="392"/>
        <v/>
      </c>
      <c r="V551" s="7" t="str">
        <f t="shared" ca="1" si="392"/>
        <v/>
      </c>
      <c r="W551" s="7" t="str">
        <f t="shared" ca="1" si="393"/>
        <v/>
      </c>
      <c r="X551" s="7" t="str">
        <f t="shared" ca="1" si="393"/>
        <v/>
      </c>
      <c r="Y551" s="7" t="str">
        <f t="shared" ca="1" si="393"/>
        <v/>
      </c>
      <c r="Z551" s="7" t="str">
        <f t="shared" ca="1" si="393"/>
        <v/>
      </c>
      <c r="AA551" s="7" t="str">
        <f t="shared" ca="1" si="393"/>
        <v/>
      </c>
      <c r="AB551" s="7" t="str">
        <f t="shared" ca="1" si="393"/>
        <v/>
      </c>
      <c r="AC551" s="7" t="str">
        <f t="shared" ca="1" si="393"/>
        <v/>
      </c>
      <c r="AD551" s="7" t="str">
        <f t="shared" ca="1" si="393"/>
        <v/>
      </c>
      <c r="AE551" s="7" t="str">
        <f t="shared" ca="1" si="393"/>
        <v/>
      </c>
      <c r="AF551" s="7" t="str">
        <f t="shared" ca="1" si="393"/>
        <v/>
      </c>
      <c r="AG551" s="7" t="str">
        <f t="shared" ca="1" si="393"/>
        <v/>
      </c>
      <c r="AH551" s="7" t="str">
        <f t="shared" ca="1" si="393"/>
        <v/>
      </c>
      <c r="AI551" s="7" t="str">
        <f t="shared" ca="1" si="393"/>
        <v/>
      </c>
    </row>
    <row r="552" spans="1:35" x14ac:dyDescent="0.35">
      <c r="A552" s="4" t="str">
        <f t="shared" ref="A552:B552" si="401">A551</f>
        <v>sahel</v>
      </c>
      <c r="B552" s="4" t="str">
        <f t="shared" si="401"/>
        <v>marche_sebba</v>
      </c>
      <c r="C552" s="10" t="str">
        <f t="shared" si="388"/>
        <v>BNA_nov24!</v>
      </c>
      <c r="D552" s="4" t="str">
        <f t="shared" si="389"/>
        <v>marche_sebbaBNA_nov24!</v>
      </c>
      <c r="E552" s="10">
        <f t="shared" si="386"/>
        <v>45597</v>
      </c>
      <c r="G552" s="7" t="str">
        <f t="shared" ca="1" si="392"/>
        <v/>
      </c>
      <c r="H552" s="7" t="str">
        <f t="shared" ca="1" si="392"/>
        <v/>
      </c>
      <c r="I552" s="7" t="str">
        <f t="shared" ca="1" si="392"/>
        <v/>
      </c>
      <c r="J552" s="7" t="str">
        <f t="shared" ca="1" si="392"/>
        <v/>
      </c>
      <c r="K552" s="7" t="str">
        <f t="shared" ca="1" si="392"/>
        <v/>
      </c>
      <c r="L552" s="7" t="str">
        <f t="shared" ca="1" si="392"/>
        <v/>
      </c>
      <c r="M552" s="7" t="str">
        <f t="shared" ca="1" si="392"/>
        <v/>
      </c>
      <c r="N552" s="7" t="str">
        <f t="shared" ca="1" si="392"/>
        <v/>
      </c>
      <c r="O552" s="7" t="str">
        <f t="shared" ca="1" si="392"/>
        <v/>
      </c>
      <c r="P552" s="7" t="str">
        <f t="shared" ca="1" si="392"/>
        <v/>
      </c>
      <c r="Q552" s="7" t="str">
        <f t="shared" ca="1" si="392"/>
        <v/>
      </c>
      <c r="R552" s="7" t="str">
        <f t="shared" ca="1" si="392"/>
        <v/>
      </c>
      <c r="S552" s="7" t="str">
        <f t="shared" ca="1" si="392"/>
        <v/>
      </c>
      <c r="T552" s="7" t="str">
        <f t="shared" ca="1" si="392"/>
        <v/>
      </c>
      <c r="U552" s="7" t="str">
        <f t="shared" ca="1" si="392"/>
        <v/>
      </c>
      <c r="V552" s="7" t="str">
        <f t="shared" ca="1" si="392"/>
        <v/>
      </c>
      <c r="W552" s="7" t="str">
        <f t="shared" ca="1" si="393"/>
        <v/>
      </c>
      <c r="X552" s="7" t="str">
        <f t="shared" ca="1" si="393"/>
        <v/>
      </c>
      <c r="Y552" s="7" t="str">
        <f t="shared" ca="1" si="393"/>
        <v/>
      </c>
      <c r="Z552" s="7" t="str">
        <f t="shared" ca="1" si="393"/>
        <v/>
      </c>
      <c r="AA552" s="7" t="str">
        <f t="shared" ca="1" si="393"/>
        <v/>
      </c>
      <c r="AB552" s="7" t="str">
        <f t="shared" ca="1" si="393"/>
        <v/>
      </c>
      <c r="AC552" s="7" t="str">
        <f t="shared" ca="1" si="393"/>
        <v/>
      </c>
      <c r="AD552" s="7" t="str">
        <f t="shared" ca="1" si="393"/>
        <v/>
      </c>
      <c r="AE552" s="7" t="str">
        <f t="shared" ca="1" si="393"/>
        <v/>
      </c>
      <c r="AF552" s="7" t="str">
        <f t="shared" ca="1" si="393"/>
        <v/>
      </c>
      <c r="AG552" s="7" t="str">
        <f t="shared" ca="1" si="393"/>
        <v/>
      </c>
      <c r="AH552" s="7" t="str">
        <f t="shared" ca="1" si="393"/>
        <v/>
      </c>
      <c r="AI552" s="7" t="str">
        <f t="shared" ca="1" si="393"/>
        <v/>
      </c>
    </row>
    <row r="553" spans="1:35" x14ac:dyDescent="0.35">
      <c r="A553" s="4" t="str">
        <f t="shared" ref="A553:B553" si="402">A552</f>
        <v>sahel</v>
      </c>
      <c r="B553" s="4" t="str">
        <f t="shared" si="402"/>
        <v>marche_sebba</v>
      </c>
      <c r="C553" s="10" t="str">
        <f t="shared" si="388"/>
        <v>BNA_déc24!</v>
      </c>
      <c r="D553" s="4" t="str">
        <f t="shared" si="389"/>
        <v>marche_sebbaBNA_déc24!</v>
      </c>
      <c r="E553" s="10">
        <f t="shared" si="386"/>
        <v>45627</v>
      </c>
      <c r="G553" s="7" t="str">
        <f t="shared" ca="1" si="392"/>
        <v/>
      </c>
      <c r="H553" s="7" t="str">
        <f t="shared" ca="1" si="392"/>
        <v/>
      </c>
      <c r="I553" s="7" t="str">
        <f t="shared" ca="1" si="392"/>
        <v/>
      </c>
      <c r="J553" s="7" t="str">
        <f t="shared" ca="1" si="392"/>
        <v/>
      </c>
      <c r="K553" s="7" t="str">
        <f t="shared" ca="1" si="392"/>
        <v/>
      </c>
      <c r="L553" s="7" t="str">
        <f t="shared" ca="1" si="392"/>
        <v/>
      </c>
      <c r="M553" s="7" t="str">
        <f t="shared" ca="1" si="392"/>
        <v/>
      </c>
      <c r="N553" s="7" t="str">
        <f t="shared" ca="1" si="392"/>
        <v/>
      </c>
      <c r="O553" s="7" t="str">
        <f t="shared" ca="1" si="392"/>
        <v/>
      </c>
      <c r="P553" s="7" t="str">
        <f t="shared" ca="1" si="392"/>
        <v/>
      </c>
      <c r="Q553" s="7" t="str">
        <f t="shared" ca="1" si="392"/>
        <v/>
      </c>
      <c r="R553" s="7" t="str">
        <f t="shared" ca="1" si="392"/>
        <v/>
      </c>
      <c r="S553" s="7" t="str">
        <f t="shared" ca="1" si="392"/>
        <v/>
      </c>
      <c r="T553" s="7" t="str">
        <f t="shared" ca="1" si="392"/>
        <v/>
      </c>
      <c r="U553" s="7" t="str">
        <f t="shared" ca="1" si="392"/>
        <v/>
      </c>
      <c r="V553" s="7" t="str">
        <f t="shared" ca="1" si="392"/>
        <v/>
      </c>
      <c r="W553" s="7" t="str">
        <f t="shared" ca="1" si="393"/>
        <v/>
      </c>
      <c r="X553" s="7" t="str">
        <f t="shared" ca="1" si="393"/>
        <v/>
      </c>
      <c r="Y553" s="7" t="str">
        <f t="shared" ca="1" si="393"/>
        <v/>
      </c>
      <c r="Z553" s="7" t="str">
        <f t="shared" ca="1" si="393"/>
        <v/>
      </c>
      <c r="AA553" s="7" t="str">
        <f t="shared" ca="1" si="393"/>
        <v/>
      </c>
      <c r="AB553" s="7" t="str">
        <f t="shared" ca="1" si="393"/>
        <v/>
      </c>
      <c r="AC553" s="7" t="str">
        <f t="shared" ca="1" si="393"/>
        <v/>
      </c>
      <c r="AD553" s="7" t="str">
        <f t="shared" ca="1" si="393"/>
        <v/>
      </c>
      <c r="AE553" s="7" t="str">
        <f t="shared" ca="1" si="393"/>
        <v/>
      </c>
      <c r="AF553" s="7" t="str">
        <f t="shared" ca="1" si="393"/>
        <v/>
      </c>
      <c r="AG553" s="7" t="str">
        <f t="shared" ca="1" si="393"/>
        <v/>
      </c>
      <c r="AH553" s="7" t="str">
        <f t="shared" ca="1" si="393"/>
        <v/>
      </c>
      <c r="AI553" s="7" t="str">
        <f t="shared" ca="1" si="393"/>
        <v/>
      </c>
    </row>
    <row r="554" spans="1:35" x14ac:dyDescent="0.35">
      <c r="C554" s="10"/>
      <c r="E554" s="10"/>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row>
    <row r="555" spans="1:35" x14ac:dyDescent="0.35">
      <c r="C555" s="10"/>
      <c r="E555" s="10"/>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row>
    <row r="556" spans="1:35" x14ac:dyDescent="0.35">
      <c r="C556" s="10"/>
      <c r="E556" s="10"/>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row>
    <row r="557" spans="1:35" x14ac:dyDescent="0.35">
      <c r="C557" s="10"/>
      <c r="E557" s="10"/>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row>
    <row r="558" spans="1:35" x14ac:dyDescent="0.35">
      <c r="C558" s="10"/>
      <c r="E558" s="10"/>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row>
    <row r="559" spans="1:35" x14ac:dyDescent="0.35">
      <c r="D559" s="4" t="str">
        <f t="shared" si="307"/>
        <v/>
      </c>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row>
    <row r="560" spans="1:35" x14ac:dyDescent="0.35">
      <c r="D560" s="4" t="str">
        <f t="shared" si="307"/>
        <v/>
      </c>
      <c r="E560" s="4" t="s">
        <v>107</v>
      </c>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row>
    <row r="561" spans="1:35" x14ac:dyDescent="0.35">
      <c r="A561" s="4" t="s">
        <v>108</v>
      </c>
      <c r="B561" s="4" t="s">
        <v>109</v>
      </c>
      <c r="C561" s="10" t="str">
        <f t="shared" ref="C561:C586" si="403">C528</f>
        <v>BNA_nov22!</v>
      </c>
      <c r="D561" s="4" t="str">
        <f t="shared" si="307"/>
        <v>marche_gaouaBNA_nov22!</v>
      </c>
      <c r="E561" s="10">
        <f t="shared" ref="E561:E568" si="404">E528</f>
        <v>44866</v>
      </c>
      <c r="G561" s="7" t="str">
        <f t="shared" ref="G561:P576" ca="1" si="405">IFERROR(VLOOKUP($B561,INDIRECT($C561&amp;$A$1),MATCH(G$4,INDIRECT($C561&amp;"$B$7:$BZ$7"),0),FALSE),"")</f>
        <v>-</v>
      </c>
      <c r="H561" s="7" t="str">
        <f t="shared" ca="1" si="405"/>
        <v>-</v>
      </c>
      <c r="I561" s="7" t="str">
        <f t="shared" ca="1" si="405"/>
        <v>-</v>
      </c>
      <c r="J561" s="7" t="str">
        <f t="shared" ca="1" si="405"/>
        <v>-</v>
      </c>
      <c r="K561" s="7" t="str">
        <f t="shared" ca="1" si="405"/>
        <v>-</v>
      </c>
      <c r="L561" s="7" t="str">
        <f t="shared" ca="1" si="405"/>
        <v>-</v>
      </c>
      <c r="M561" s="7" t="str">
        <f t="shared" ca="1" si="405"/>
        <v>-</v>
      </c>
      <c r="N561" s="7" t="str">
        <f t="shared" ca="1" si="405"/>
        <v>-</v>
      </c>
      <c r="O561" s="7" t="str">
        <f t="shared" ca="1" si="405"/>
        <v>-</v>
      </c>
      <c r="P561" s="7" t="str">
        <f t="shared" ca="1" si="405"/>
        <v>-</v>
      </c>
      <c r="Q561" s="7" t="str">
        <f t="shared" ref="Q561:Z576" ca="1" si="406">IFERROR(VLOOKUP($B561,INDIRECT($C561&amp;$A$1),MATCH(Q$4,INDIRECT($C561&amp;"$B$7:$BZ$7"),0),FALSE),"")</f>
        <v>-</v>
      </c>
      <c r="R561" s="7" t="str">
        <f t="shared" ca="1" si="406"/>
        <v>-</v>
      </c>
      <c r="S561" s="7" t="str">
        <f t="shared" ca="1" si="406"/>
        <v>-</v>
      </c>
      <c r="T561" s="7" t="str">
        <f t="shared" ca="1" si="406"/>
        <v>-</v>
      </c>
      <c r="U561" s="7" t="str">
        <f t="shared" ca="1" si="406"/>
        <v>-</v>
      </c>
      <c r="V561" s="7" t="str">
        <f t="shared" ca="1" si="406"/>
        <v>-</v>
      </c>
      <c r="W561" s="7" t="str">
        <f t="shared" ca="1" si="406"/>
        <v>-</v>
      </c>
      <c r="X561" s="7" t="str">
        <f t="shared" ca="1" si="406"/>
        <v>-</v>
      </c>
      <c r="Y561" s="7" t="str">
        <f t="shared" ca="1" si="406"/>
        <v>-</v>
      </c>
      <c r="Z561" s="7" t="str">
        <f t="shared" ca="1" si="406"/>
        <v>-</v>
      </c>
      <c r="AA561" s="7" t="str">
        <f t="shared" ref="AA561:AI576" ca="1" si="407">IFERROR(VLOOKUP($B561,INDIRECT($C561&amp;$A$1),MATCH(AA$4,INDIRECT($C561&amp;"$B$7:$BZ$7"),0),FALSE),"")</f>
        <v>-</v>
      </c>
      <c r="AB561" s="7" t="str">
        <f t="shared" ca="1" si="407"/>
        <v>-</v>
      </c>
      <c r="AC561" s="7" t="str">
        <f t="shared" ca="1" si="407"/>
        <v>-</v>
      </c>
      <c r="AD561" s="7" t="str">
        <f t="shared" ca="1" si="407"/>
        <v>-</v>
      </c>
      <c r="AE561" s="7" t="str">
        <f t="shared" ca="1" si="407"/>
        <v>-</v>
      </c>
      <c r="AF561" s="7" t="str">
        <f t="shared" ca="1" si="407"/>
        <v>-</v>
      </c>
      <c r="AG561" s="7" t="str">
        <f t="shared" ca="1" si="407"/>
        <v>-</v>
      </c>
      <c r="AH561" s="7" t="str">
        <f t="shared" ca="1" si="407"/>
        <v>-</v>
      </c>
      <c r="AI561" s="7" t="str">
        <f t="shared" ca="1" si="407"/>
        <v>-</v>
      </c>
    </row>
    <row r="562" spans="1:35" x14ac:dyDescent="0.35">
      <c r="A562" s="4" t="s">
        <v>108</v>
      </c>
      <c r="B562" s="4" t="s">
        <v>109</v>
      </c>
      <c r="C562" s="10" t="str">
        <f t="shared" si="403"/>
        <v>BNA_dec22!</v>
      </c>
      <c r="D562" s="4" t="str">
        <f t="shared" si="307"/>
        <v>marche_gaouaBNA_dec22!</v>
      </c>
      <c r="E562" s="10">
        <f t="shared" si="404"/>
        <v>44896</v>
      </c>
      <c r="G562" s="7" t="str">
        <f t="shared" ca="1" si="405"/>
        <v>-</v>
      </c>
      <c r="H562" s="7" t="str">
        <f t="shared" ca="1" si="405"/>
        <v>-</v>
      </c>
      <c r="I562" s="7" t="str">
        <f t="shared" ca="1" si="405"/>
        <v>-</v>
      </c>
      <c r="J562" s="7" t="str">
        <f t="shared" ca="1" si="405"/>
        <v>-</v>
      </c>
      <c r="K562" s="7" t="str">
        <f t="shared" ca="1" si="405"/>
        <v>-</v>
      </c>
      <c r="L562" s="7" t="str">
        <f t="shared" ca="1" si="405"/>
        <v>-</v>
      </c>
      <c r="M562" s="7" t="str">
        <f t="shared" ca="1" si="405"/>
        <v>-</v>
      </c>
      <c r="N562" s="7" t="str">
        <f t="shared" ca="1" si="405"/>
        <v>-</v>
      </c>
      <c r="O562" s="7" t="str">
        <f t="shared" ca="1" si="405"/>
        <v>-</v>
      </c>
      <c r="P562" s="7" t="str">
        <f t="shared" ca="1" si="405"/>
        <v>-</v>
      </c>
      <c r="Q562" s="7" t="str">
        <f t="shared" ca="1" si="406"/>
        <v>-</v>
      </c>
      <c r="R562" s="7" t="str">
        <f t="shared" ca="1" si="406"/>
        <v>-</v>
      </c>
      <c r="S562" s="7" t="str">
        <f t="shared" ca="1" si="406"/>
        <v>-</v>
      </c>
      <c r="T562" s="7" t="str">
        <f t="shared" ca="1" si="406"/>
        <v>-</v>
      </c>
      <c r="U562" s="7" t="str">
        <f t="shared" ca="1" si="406"/>
        <v>-</v>
      </c>
      <c r="V562" s="7" t="str">
        <f t="shared" ca="1" si="406"/>
        <v>-</v>
      </c>
      <c r="W562" s="7" t="str">
        <f t="shared" ca="1" si="406"/>
        <v>-</v>
      </c>
      <c r="X562" s="7" t="str">
        <f t="shared" ca="1" si="406"/>
        <v>-</v>
      </c>
      <c r="Y562" s="7" t="str">
        <f t="shared" ca="1" si="406"/>
        <v>-</v>
      </c>
      <c r="Z562" s="7" t="str">
        <f t="shared" ca="1" si="406"/>
        <v>-</v>
      </c>
      <c r="AA562" s="7" t="str">
        <f t="shared" ca="1" si="407"/>
        <v>-</v>
      </c>
      <c r="AB562" s="7" t="str">
        <f t="shared" ca="1" si="407"/>
        <v>-</v>
      </c>
      <c r="AC562" s="7" t="str">
        <f t="shared" ca="1" si="407"/>
        <v>-</v>
      </c>
      <c r="AD562" s="7" t="str">
        <f t="shared" ca="1" si="407"/>
        <v>-</v>
      </c>
      <c r="AE562" s="7" t="str">
        <f t="shared" ca="1" si="407"/>
        <v>-</v>
      </c>
      <c r="AF562" s="7" t="str">
        <f t="shared" ca="1" si="407"/>
        <v>-</v>
      </c>
      <c r="AG562" s="7" t="str">
        <f t="shared" ca="1" si="407"/>
        <v>-</v>
      </c>
      <c r="AH562" s="7" t="str">
        <f t="shared" ca="1" si="407"/>
        <v>-</v>
      </c>
      <c r="AI562" s="7" t="str">
        <f t="shared" ca="1" si="407"/>
        <v>-</v>
      </c>
    </row>
    <row r="563" spans="1:35" x14ac:dyDescent="0.35">
      <c r="A563" s="4" t="s">
        <v>108</v>
      </c>
      <c r="B563" s="4" t="s">
        <v>109</v>
      </c>
      <c r="C563" s="10" t="str">
        <f t="shared" si="403"/>
        <v>BNA_jan23!</v>
      </c>
      <c r="D563" s="4" t="str">
        <f t="shared" si="307"/>
        <v>marche_gaouaBNA_jan23!</v>
      </c>
      <c r="E563" s="10">
        <f t="shared" si="404"/>
        <v>44927</v>
      </c>
      <c r="G563" s="7" t="str">
        <f t="shared" ca="1" si="405"/>
        <v>MC</v>
      </c>
      <c r="H563" s="7" t="str">
        <f t="shared" ca="1" si="405"/>
        <v>MC</v>
      </c>
      <c r="I563" s="7" t="str">
        <f t="shared" ca="1" si="405"/>
        <v>MC</v>
      </c>
      <c r="J563" s="7">
        <f t="shared" ca="1" si="405"/>
        <v>500</v>
      </c>
      <c r="K563" s="7">
        <f t="shared" ca="1" si="405"/>
        <v>282.5</v>
      </c>
      <c r="L563" s="7">
        <f t="shared" ca="1" si="405"/>
        <v>5000</v>
      </c>
      <c r="M563" s="7" t="str">
        <f t="shared" ca="1" si="405"/>
        <v>MC</v>
      </c>
      <c r="N563" s="7">
        <f t="shared" ca="1" si="405"/>
        <v>1000</v>
      </c>
      <c r="O563" s="7">
        <f t="shared" ca="1" si="405"/>
        <v>2500</v>
      </c>
      <c r="P563" s="7">
        <f t="shared" ca="1" si="405"/>
        <v>6500</v>
      </c>
      <c r="Q563" s="7">
        <f t="shared" ca="1" si="406"/>
        <v>100</v>
      </c>
      <c r="R563" s="7" t="str">
        <f t="shared" ca="1" si="406"/>
        <v>MC</v>
      </c>
      <c r="S563" s="7">
        <f t="shared" ca="1" si="406"/>
        <v>15750</v>
      </c>
      <c r="T563" s="7">
        <f t="shared" ca="1" si="406"/>
        <v>22500</v>
      </c>
      <c r="U563" s="7">
        <f t="shared" ca="1" si="406"/>
        <v>7500</v>
      </c>
      <c r="V563" s="7">
        <f t="shared" ca="1" si="406"/>
        <v>6500</v>
      </c>
      <c r="W563" s="7">
        <f t="shared" ca="1" si="406"/>
        <v>500</v>
      </c>
      <c r="X563" s="7">
        <f t="shared" ca="1" si="406"/>
        <v>200</v>
      </c>
      <c r="Y563" s="7" t="str">
        <f t="shared" ca="1" si="406"/>
        <v>MC</v>
      </c>
      <c r="Z563" s="7">
        <f t="shared" ca="1" si="406"/>
        <v>1500</v>
      </c>
      <c r="AA563" s="7">
        <f t="shared" ca="1" si="407"/>
        <v>2000</v>
      </c>
      <c r="AB563" s="7" t="str">
        <f t="shared" ca="1" si="407"/>
        <v>MC</v>
      </c>
      <c r="AC563" s="7" t="str">
        <f t="shared" ca="1" si="407"/>
        <v>MC</v>
      </c>
      <c r="AD563" s="7" t="str">
        <f t="shared" ca="1" si="407"/>
        <v>MC</v>
      </c>
      <c r="AE563" s="7" t="str">
        <f t="shared" ca="1" si="407"/>
        <v>MC</v>
      </c>
      <c r="AF563" s="7" t="str">
        <f t="shared" ca="1" si="407"/>
        <v>MC</v>
      </c>
      <c r="AG563" s="7">
        <f t="shared" ca="1" si="407"/>
        <v>5000</v>
      </c>
      <c r="AH563" s="7" t="str">
        <f t="shared" ca="1" si="407"/>
        <v>MC</v>
      </c>
      <c r="AI563" s="7">
        <f t="shared" ca="1" si="407"/>
        <v>1000</v>
      </c>
    </row>
    <row r="564" spans="1:35" x14ac:dyDescent="0.35">
      <c r="A564" s="4" t="s">
        <v>108</v>
      </c>
      <c r="B564" s="4" t="s">
        <v>109</v>
      </c>
      <c r="C564" s="10" t="str">
        <f t="shared" si="403"/>
        <v>BNA_fev23!</v>
      </c>
      <c r="D564" s="4" t="str">
        <f t="shared" si="307"/>
        <v>marche_gaouaBNA_fev23!</v>
      </c>
      <c r="E564" s="10">
        <f t="shared" si="404"/>
        <v>44958</v>
      </c>
      <c r="G564" s="7" t="str">
        <f t="shared" ca="1" si="405"/>
        <v>MC</v>
      </c>
      <c r="H564" s="7" t="str">
        <f t="shared" ca="1" si="405"/>
        <v>MC</v>
      </c>
      <c r="I564" s="7" t="str">
        <f t="shared" ca="1" si="405"/>
        <v>MC</v>
      </c>
      <c r="J564" s="7">
        <f t="shared" ca="1" si="405"/>
        <v>500</v>
      </c>
      <c r="K564" s="7">
        <f t="shared" ca="1" si="405"/>
        <v>265</v>
      </c>
      <c r="L564" s="7">
        <f t="shared" ca="1" si="405"/>
        <v>5000</v>
      </c>
      <c r="M564" s="7" t="str">
        <f t="shared" ca="1" si="405"/>
        <v>MC</v>
      </c>
      <c r="N564" s="7">
        <f t="shared" ca="1" si="405"/>
        <v>1000</v>
      </c>
      <c r="O564" s="7">
        <f t="shared" ca="1" si="405"/>
        <v>2500</v>
      </c>
      <c r="P564" s="7">
        <f t="shared" ca="1" si="405"/>
        <v>6250</v>
      </c>
      <c r="Q564" s="7">
        <f t="shared" ca="1" si="406"/>
        <v>100</v>
      </c>
      <c r="R564" s="7" t="str">
        <f t="shared" ca="1" si="406"/>
        <v>MC</v>
      </c>
      <c r="S564" s="7">
        <f t="shared" ca="1" si="406"/>
        <v>16750</v>
      </c>
      <c r="T564" s="7">
        <f t="shared" ca="1" si="406"/>
        <v>23000</v>
      </c>
      <c r="U564" s="7">
        <f t="shared" ca="1" si="406"/>
        <v>8000</v>
      </c>
      <c r="V564" s="7">
        <f t="shared" ca="1" si="406"/>
        <v>7000</v>
      </c>
      <c r="W564" s="7">
        <f t="shared" ca="1" si="406"/>
        <v>500</v>
      </c>
      <c r="X564" s="7">
        <f t="shared" ca="1" si="406"/>
        <v>200</v>
      </c>
      <c r="Y564" s="7" t="str">
        <f t="shared" ca="1" si="406"/>
        <v>MC</v>
      </c>
      <c r="Z564" s="7">
        <f t="shared" ca="1" si="406"/>
        <v>1500</v>
      </c>
      <c r="AA564" s="7">
        <f t="shared" ca="1" si="407"/>
        <v>2000</v>
      </c>
      <c r="AB564" s="7" t="str">
        <f t="shared" ca="1" si="407"/>
        <v>MC</v>
      </c>
      <c r="AC564" s="7" t="str">
        <f t="shared" ca="1" si="407"/>
        <v>MC</v>
      </c>
      <c r="AD564" s="7" t="str">
        <f t="shared" ca="1" si="407"/>
        <v>MC</v>
      </c>
      <c r="AE564" s="7" t="str">
        <f t="shared" ca="1" si="407"/>
        <v>MC</v>
      </c>
      <c r="AF564" s="7" t="str">
        <f t="shared" ca="1" si="407"/>
        <v>MC</v>
      </c>
      <c r="AG564" s="7">
        <f t="shared" ca="1" si="407"/>
        <v>5000</v>
      </c>
      <c r="AH564" s="7" t="str">
        <f t="shared" ca="1" si="407"/>
        <v>MC</v>
      </c>
      <c r="AI564" s="7" t="str">
        <f t="shared" ca="1" si="407"/>
        <v>MC</v>
      </c>
    </row>
    <row r="565" spans="1:35" x14ac:dyDescent="0.35">
      <c r="A565" s="4" t="s">
        <v>108</v>
      </c>
      <c r="B565" s="4" t="s">
        <v>109</v>
      </c>
      <c r="C565" s="10" t="str">
        <f t="shared" si="403"/>
        <v>BNA_mar23!</v>
      </c>
      <c r="D565" s="4" t="str">
        <f t="shared" si="307"/>
        <v>marche_gaouaBNA_mar23!</v>
      </c>
      <c r="E565" s="10">
        <f t="shared" si="404"/>
        <v>44986</v>
      </c>
      <c r="G565" s="7" t="str">
        <f t="shared" ca="1" si="405"/>
        <v>-</v>
      </c>
      <c r="H565" s="7" t="str">
        <f t="shared" ca="1" si="405"/>
        <v>-</v>
      </c>
      <c r="I565" s="7" t="str">
        <f t="shared" ca="1" si="405"/>
        <v>-</v>
      </c>
      <c r="J565" s="7" t="str">
        <f t="shared" ca="1" si="405"/>
        <v>-</v>
      </c>
      <c r="K565" s="7" t="str">
        <f t="shared" ca="1" si="405"/>
        <v>-</v>
      </c>
      <c r="L565" s="7" t="str">
        <f t="shared" ca="1" si="405"/>
        <v>-</v>
      </c>
      <c r="M565" s="7" t="str">
        <f t="shared" ca="1" si="405"/>
        <v>-</v>
      </c>
      <c r="N565" s="7" t="str">
        <f t="shared" ca="1" si="405"/>
        <v>-</v>
      </c>
      <c r="O565" s="7" t="str">
        <f t="shared" ca="1" si="405"/>
        <v>-</v>
      </c>
      <c r="P565" s="7" t="str">
        <f t="shared" ca="1" si="405"/>
        <v>-</v>
      </c>
      <c r="Q565" s="7" t="str">
        <f t="shared" ca="1" si="406"/>
        <v>-</v>
      </c>
      <c r="R565" s="7" t="str">
        <f t="shared" ca="1" si="406"/>
        <v>-</v>
      </c>
      <c r="S565" s="7" t="str">
        <f t="shared" ca="1" si="406"/>
        <v>-</v>
      </c>
      <c r="T565" s="7" t="str">
        <f t="shared" ca="1" si="406"/>
        <v>-</v>
      </c>
      <c r="U565" s="7" t="str">
        <f t="shared" ca="1" si="406"/>
        <v>-</v>
      </c>
      <c r="V565" s="7" t="str">
        <f t="shared" ca="1" si="406"/>
        <v>-</v>
      </c>
      <c r="W565" s="7" t="str">
        <f t="shared" ca="1" si="406"/>
        <v>-</v>
      </c>
      <c r="X565" s="7" t="str">
        <f t="shared" ca="1" si="406"/>
        <v>-</v>
      </c>
      <c r="Y565" s="7" t="str">
        <f t="shared" ca="1" si="406"/>
        <v>-</v>
      </c>
      <c r="Z565" s="7" t="str">
        <f t="shared" ca="1" si="406"/>
        <v>-</v>
      </c>
      <c r="AA565" s="7" t="str">
        <f t="shared" ca="1" si="407"/>
        <v>-</v>
      </c>
      <c r="AB565" s="7" t="str">
        <f t="shared" ca="1" si="407"/>
        <v>-</v>
      </c>
      <c r="AC565" s="7" t="str">
        <f t="shared" ca="1" si="407"/>
        <v>-</v>
      </c>
      <c r="AD565" s="7" t="str">
        <f t="shared" ca="1" si="407"/>
        <v>-</v>
      </c>
      <c r="AE565" s="7" t="str">
        <f t="shared" ca="1" si="407"/>
        <v>-</v>
      </c>
      <c r="AF565" s="7" t="str">
        <f t="shared" ca="1" si="407"/>
        <v>-</v>
      </c>
      <c r="AG565" s="7" t="str">
        <f t="shared" ca="1" si="407"/>
        <v>-</v>
      </c>
      <c r="AH565" s="7" t="str">
        <f t="shared" ca="1" si="407"/>
        <v>-</v>
      </c>
      <c r="AI565" s="7" t="str">
        <f t="shared" ca="1" si="407"/>
        <v>-</v>
      </c>
    </row>
    <row r="566" spans="1:35" x14ac:dyDescent="0.35">
      <c r="A566" s="4" t="s">
        <v>108</v>
      </c>
      <c r="B566" s="4" t="s">
        <v>109</v>
      </c>
      <c r="C566" s="10" t="str">
        <f t="shared" si="403"/>
        <v>BNA_avr23!</v>
      </c>
      <c r="D566" s="4" t="str">
        <f t="shared" si="307"/>
        <v>marche_gaouaBNA_avr23!</v>
      </c>
      <c r="E566" s="10">
        <f t="shared" si="404"/>
        <v>45017</v>
      </c>
      <c r="G566" s="7">
        <f t="shared" ca="1" si="405"/>
        <v>1100</v>
      </c>
      <c r="H566" s="7">
        <f t="shared" ca="1" si="405"/>
        <v>1000</v>
      </c>
      <c r="I566" s="7" t="str">
        <f t="shared" ca="1" si="405"/>
        <v>MC</v>
      </c>
      <c r="J566" s="7">
        <f t="shared" ca="1" si="405"/>
        <v>500</v>
      </c>
      <c r="K566" s="7">
        <f t="shared" ca="1" si="405"/>
        <v>300</v>
      </c>
      <c r="L566" s="7">
        <f t="shared" ca="1" si="405"/>
        <v>5500</v>
      </c>
      <c r="M566" s="7">
        <f t="shared" ca="1" si="405"/>
        <v>4750</v>
      </c>
      <c r="N566" s="7" t="str">
        <f t="shared" ca="1" si="405"/>
        <v>MC</v>
      </c>
      <c r="O566" s="7" t="str">
        <f t="shared" ca="1" si="405"/>
        <v>MC</v>
      </c>
      <c r="P566" s="7">
        <f t="shared" ca="1" si="405"/>
        <v>7000</v>
      </c>
      <c r="Q566" s="7">
        <f t="shared" ca="1" si="406"/>
        <v>100</v>
      </c>
      <c r="R566" s="7" t="str">
        <f t="shared" ca="1" si="406"/>
        <v>MC</v>
      </c>
      <c r="S566" s="7">
        <f t="shared" ca="1" si="406"/>
        <v>16400</v>
      </c>
      <c r="T566" s="7">
        <f t="shared" ca="1" si="406"/>
        <v>22500</v>
      </c>
      <c r="U566" s="7">
        <f t="shared" ca="1" si="406"/>
        <v>8000</v>
      </c>
      <c r="V566" s="7">
        <f t="shared" ca="1" si="406"/>
        <v>7000</v>
      </c>
      <c r="W566" s="7">
        <f t="shared" ca="1" si="406"/>
        <v>1000</v>
      </c>
      <c r="X566" s="7">
        <f t="shared" ca="1" si="406"/>
        <v>150</v>
      </c>
      <c r="Y566" s="7" t="str">
        <f t="shared" ca="1" si="406"/>
        <v>MC</v>
      </c>
      <c r="Z566" s="7">
        <f t="shared" ca="1" si="406"/>
        <v>1000</v>
      </c>
      <c r="AA566" s="7">
        <f t="shared" ca="1" si="407"/>
        <v>1500</v>
      </c>
      <c r="AB566" s="7" t="str">
        <f t="shared" ca="1" si="407"/>
        <v>MC</v>
      </c>
      <c r="AC566" s="7">
        <f t="shared" ca="1" si="407"/>
        <v>3000</v>
      </c>
      <c r="AD566" s="7">
        <f t="shared" ca="1" si="407"/>
        <v>2500</v>
      </c>
      <c r="AE566" s="7" t="str">
        <f t="shared" ca="1" si="407"/>
        <v>MC</v>
      </c>
      <c r="AF566" s="7">
        <f t="shared" ca="1" si="407"/>
        <v>500</v>
      </c>
      <c r="AG566" s="7" t="str">
        <f t="shared" ca="1" si="407"/>
        <v>MC</v>
      </c>
      <c r="AH566" s="7" t="str">
        <f t="shared" ca="1" si="407"/>
        <v>MC</v>
      </c>
      <c r="AI566" s="7">
        <f t="shared" ca="1" si="407"/>
        <v>1000</v>
      </c>
    </row>
    <row r="567" spans="1:35" x14ac:dyDescent="0.35">
      <c r="A567" s="4" t="s">
        <v>108</v>
      </c>
      <c r="B567" s="4" t="s">
        <v>109</v>
      </c>
      <c r="C567" s="10" t="str">
        <f t="shared" si="403"/>
        <v>BNA_mai23!</v>
      </c>
      <c r="D567" s="4" t="str">
        <f t="shared" si="307"/>
        <v>marche_gaouaBNA_mai23!</v>
      </c>
      <c r="E567" s="10">
        <f t="shared" si="404"/>
        <v>45047</v>
      </c>
      <c r="G567" s="7" t="str">
        <f t="shared" ca="1" si="405"/>
        <v>-</v>
      </c>
      <c r="H567" s="7" t="str">
        <f t="shared" ca="1" si="405"/>
        <v>-</v>
      </c>
      <c r="I567" s="7" t="str">
        <f t="shared" ca="1" si="405"/>
        <v>-</v>
      </c>
      <c r="J567" s="7" t="str">
        <f t="shared" ca="1" si="405"/>
        <v>-</v>
      </c>
      <c r="K567" s="7" t="str">
        <f t="shared" ca="1" si="405"/>
        <v>-</v>
      </c>
      <c r="L567" s="7" t="str">
        <f t="shared" ca="1" si="405"/>
        <v>-</v>
      </c>
      <c r="M567" s="7" t="str">
        <f t="shared" ca="1" si="405"/>
        <v>-</v>
      </c>
      <c r="N567" s="7" t="str">
        <f t="shared" ca="1" si="405"/>
        <v>-</v>
      </c>
      <c r="O567" s="7" t="str">
        <f t="shared" ca="1" si="405"/>
        <v>-</v>
      </c>
      <c r="P567" s="7" t="str">
        <f t="shared" ca="1" si="405"/>
        <v>-</v>
      </c>
      <c r="Q567" s="7" t="str">
        <f t="shared" ca="1" si="406"/>
        <v>-</v>
      </c>
      <c r="R567" s="7" t="str">
        <f t="shared" ca="1" si="406"/>
        <v>-</v>
      </c>
      <c r="S567" s="7" t="str">
        <f t="shared" ca="1" si="406"/>
        <v>-</v>
      </c>
      <c r="T567" s="7" t="str">
        <f t="shared" ca="1" si="406"/>
        <v>-</v>
      </c>
      <c r="U567" s="7" t="str">
        <f t="shared" ca="1" si="406"/>
        <v>-</v>
      </c>
      <c r="V567" s="7" t="str">
        <f t="shared" ca="1" si="406"/>
        <v>-</v>
      </c>
      <c r="W567" s="7" t="str">
        <f t="shared" ca="1" si="406"/>
        <v>-</v>
      </c>
      <c r="X567" s="7" t="str">
        <f t="shared" ca="1" si="406"/>
        <v>-</v>
      </c>
      <c r="Y567" s="7" t="str">
        <f t="shared" ca="1" si="406"/>
        <v>-</v>
      </c>
      <c r="Z567" s="7" t="str">
        <f t="shared" ca="1" si="406"/>
        <v>-</v>
      </c>
      <c r="AA567" s="7" t="str">
        <f t="shared" ca="1" si="407"/>
        <v>-</v>
      </c>
      <c r="AB567" s="7" t="str">
        <f t="shared" ca="1" si="407"/>
        <v>-</v>
      </c>
      <c r="AC567" s="7" t="str">
        <f t="shared" ca="1" si="407"/>
        <v>-</v>
      </c>
      <c r="AD567" s="7" t="str">
        <f t="shared" ca="1" si="407"/>
        <v>-</v>
      </c>
      <c r="AE567" s="7" t="str">
        <f t="shared" ca="1" si="407"/>
        <v>-</v>
      </c>
      <c r="AF567" s="7" t="str">
        <f t="shared" ca="1" si="407"/>
        <v>-</v>
      </c>
      <c r="AG567" s="7" t="str">
        <f t="shared" ca="1" si="407"/>
        <v>-</v>
      </c>
      <c r="AH567" s="7" t="str">
        <f t="shared" ca="1" si="407"/>
        <v>-</v>
      </c>
      <c r="AI567" s="7" t="str">
        <f t="shared" ca="1" si="407"/>
        <v>-</v>
      </c>
    </row>
    <row r="568" spans="1:35" x14ac:dyDescent="0.35">
      <c r="A568" s="4" t="s">
        <v>108</v>
      </c>
      <c r="B568" s="4" t="s">
        <v>109</v>
      </c>
      <c r="C568" s="10" t="str">
        <f t="shared" si="403"/>
        <v>BNA_juin23!</v>
      </c>
      <c r="D568" s="4" t="str">
        <f t="shared" si="307"/>
        <v>marche_gaouaBNA_juin23!</v>
      </c>
      <c r="E568" s="10">
        <f t="shared" si="404"/>
        <v>45078</v>
      </c>
      <c r="G568" s="7" t="str">
        <f t="shared" ca="1" si="405"/>
        <v>-</v>
      </c>
      <c r="H568" s="7" t="str">
        <f t="shared" ca="1" si="405"/>
        <v>-</v>
      </c>
      <c r="I568" s="7" t="str">
        <f t="shared" ca="1" si="405"/>
        <v>-</v>
      </c>
      <c r="J568" s="7" t="str">
        <f t="shared" ca="1" si="405"/>
        <v>-</v>
      </c>
      <c r="K568" s="7" t="str">
        <f t="shared" ca="1" si="405"/>
        <v>-</v>
      </c>
      <c r="L568" s="7" t="str">
        <f t="shared" ca="1" si="405"/>
        <v>-</v>
      </c>
      <c r="M568" s="7" t="str">
        <f t="shared" ca="1" si="405"/>
        <v>-</v>
      </c>
      <c r="N568" s="7" t="str">
        <f t="shared" ca="1" si="405"/>
        <v>-</v>
      </c>
      <c r="O568" s="7" t="str">
        <f t="shared" ca="1" si="405"/>
        <v>-</v>
      </c>
      <c r="P568" s="7" t="str">
        <f t="shared" ca="1" si="405"/>
        <v>-</v>
      </c>
      <c r="Q568" s="7" t="str">
        <f t="shared" ca="1" si="406"/>
        <v>-</v>
      </c>
      <c r="R568" s="7" t="str">
        <f t="shared" ca="1" si="406"/>
        <v>-</v>
      </c>
      <c r="S568" s="7" t="str">
        <f t="shared" ca="1" si="406"/>
        <v>-</v>
      </c>
      <c r="T568" s="7" t="str">
        <f t="shared" ca="1" si="406"/>
        <v>-</v>
      </c>
      <c r="U568" s="7" t="str">
        <f t="shared" ca="1" si="406"/>
        <v>-</v>
      </c>
      <c r="V568" s="7" t="str">
        <f t="shared" ca="1" si="406"/>
        <v>-</v>
      </c>
      <c r="W568" s="7" t="str">
        <f t="shared" ca="1" si="406"/>
        <v>-</v>
      </c>
      <c r="X568" s="7" t="str">
        <f t="shared" ca="1" si="406"/>
        <v>-</v>
      </c>
      <c r="Y568" s="7" t="str">
        <f t="shared" ca="1" si="406"/>
        <v>-</v>
      </c>
      <c r="Z568" s="7" t="str">
        <f t="shared" ca="1" si="406"/>
        <v>-</v>
      </c>
      <c r="AA568" s="7" t="str">
        <f t="shared" ca="1" si="407"/>
        <v>-</v>
      </c>
      <c r="AB568" s="7" t="str">
        <f t="shared" ca="1" si="407"/>
        <v>-</v>
      </c>
      <c r="AC568" s="7" t="str">
        <f t="shared" ca="1" si="407"/>
        <v>-</v>
      </c>
      <c r="AD568" s="7" t="str">
        <f t="shared" ca="1" si="407"/>
        <v>-</v>
      </c>
      <c r="AE568" s="7" t="str">
        <f t="shared" ca="1" si="407"/>
        <v>-</v>
      </c>
      <c r="AF568" s="7" t="str">
        <f t="shared" ca="1" si="407"/>
        <v>-</v>
      </c>
      <c r="AG568" s="7" t="str">
        <f t="shared" ca="1" si="407"/>
        <v>-</v>
      </c>
      <c r="AH568" s="7" t="str">
        <f t="shared" ca="1" si="407"/>
        <v>-</v>
      </c>
      <c r="AI568" s="7" t="str">
        <f t="shared" ca="1" si="407"/>
        <v>-</v>
      </c>
    </row>
    <row r="569" spans="1:35" x14ac:dyDescent="0.35">
      <c r="A569" s="4" t="str">
        <f t="shared" ref="A569:B574" si="408">A568</f>
        <v>sud_ouest</v>
      </c>
      <c r="B569" s="4" t="str">
        <f t="shared" si="408"/>
        <v>marche_gaoua</v>
      </c>
      <c r="C569" s="10" t="str">
        <f t="shared" si="403"/>
        <v>BNA_juil23!</v>
      </c>
      <c r="D569" s="4" t="str">
        <f t="shared" ref="D569:D574" si="409">_xlfn.CONCAT(B569:C569)</f>
        <v>marche_gaouaBNA_juil23!</v>
      </c>
      <c r="E569" s="10">
        <f t="shared" ref="E569:E586" si="410">EDATE(E568,1)</f>
        <v>45108</v>
      </c>
      <c r="G569" s="7" t="str">
        <f t="shared" ca="1" si="405"/>
        <v>-</v>
      </c>
      <c r="H569" s="7" t="str">
        <f t="shared" ca="1" si="405"/>
        <v>-</v>
      </c>
      <c r="I569" s="7" t="str">
        <f t="shared" ca="1" si="405"/>
        <v>-</v>
      </c>
      <c r="J569" s="7" t="str">
        <f t="shared" ca="1" si="405"/>
        <v>-</v>
      </c>
      <c r="K569" s="7" t="str">
        <f t="shared" ca="1" si="405"/>
        <v>-</v>
      </c>
      <c r="L569" s="7" t="str">
        <f t="shared" ca="1" si="405"/>
        <v>-</v>
      </c>
      <c r="M569" s="7" t="str">
        <f t="shared" ca="1" si="405"/>
        <v>-</v>
      </c>
      <c r="N569" s="7" t="str">
        <f t="shared" ca="1" si="405"/>
        <v>-</v>
      </c>
      <c r="O569" s="7" t="str">
        <f t="shared" ca="1" si="405"/>
        <v>-</v>
      </c>
      <c r="P569" s="7" t="str">
        <f t="shared" ca="1" si="405"/>
        <v>-</v>
      </c>
      <c r="Q569" s="7" t="str">
        <f t="shared" ca="1" si="406"/>
        <v>-</v>
      </c>
      <c r="R569" s="7" t="str">
        <f t="shared" ca="1" si="406"/>
        <v>-</v>
      </c>
      <c r="S569" s="7" t="str">
        <f t="shared" ca="1" si="406"/>
        <v>-</v>
      </c>
      <c r="T569" s="7" t="str">
        <f t="shared" ca="1" si="406"/>
        <v>-</v>
      </c>
      <c r="U569" s="7" t="str">
        <f t="shared" ca="1" si="406"/>
        <v>-</v>
      </c>
      <c r="V569" s="7" t="str">
        <f t="shared" ca="1" si="406"/>
        <v>-</v>
      </c>
      <c r="W569" s="7" t="str">
        <f t="shared" ca="1" si="406"/>
        <v>-</v>
      </c>
      <c r="X569" s="7" t="str">
        <f t="shared" ca="1" si="406"/>
        <v>-</v>
      </c>
      <c r="Y569" s="7" t="str">
        <f t="shared" ca="1" si="406"/>
        <v>-</v>
      </c>
      <c r="Z569" s="7" t="str">
        <f t="shared" ca="1" si="406"/>
        <v>-</v>
      </c>
      <c r="AA569" s="7" t="str">
        <f t="shared" ca="1" si="407"/>
        <v>-</v>
      </c>
      <c r="AB569" s="7" t="str">
        <f t="shared" ca="1" si="407"/>
        <v>-</v>
      </c>
      <c r="AC569" s="7" t="str">
        <f t="shared" ca="1" si="407"/>
        <v>-</v>
      </c>
      <c r="AD569" s="7" t="str">
        <f t="shared" ca="1" si="407"/>
        <v>-</v>
      </c>
      <c r="AE569" s="7" t="str">
        <f t="shared" ca="1" si="407"/>
        <v>-</v>
      </c>
      <c r="AF569" s="7" t="str">
        <f t="shared" ca="1" si="407"/>
        <v>-</v>
      </c>
      <c r="AG569" s="7" t="str">
        <f t="shared" ca="1" si="407"/>
        <v>-</v>
      </c>
      <c r="AH569" s="7" t="str">
        <f t="shared" ca="1" si="407"/>
        <v>-</v>
      </c>
      <c r="AI569" s="7" t="str">
        <f t="shared" ca="1" si="407"/>
        <v>-</v>
      </c>
    </row>
    <row r="570" spans="1:35" x14ac:dyDescent="0.35">
      <c r="A570" s="4" t="str">
        <f t="shared" si="408"/>
        <v>sud_ouest</v>
      </c>
      <c r="B570" s="4" t="str">
        <f t="shared" si="408"/>
        <v>marche_gaoua</v>
      </c>
      <c r="C570" s="10" t="str">
        <f t="shared" si="403"/>
        <v>BNA_aout23!</v>
      </c>
      <c r="D570" s="4" t="str">
        <f t="shared" si="409"/>
        <v>marche_gaouaBNA_aout23!</v>
      </c>
      <c r="E570" s="10">
        <f t="shared" si="410"/>
        <v>45139</v>
      </c>
      <c r="G570" s="7" t="str">
        <f t="shared" ca="1" si="405"/>
        <v>-</v>
      </c>
      <c r="H570" s="7" t="str">
        <f t="shared" ca="1" si="405"/>
        <v>-</v>
      </c>
      <c r="I570" s="7" t="str">
        <f t="shared" ca="1" si="405"/>
        <v>-</v>
      </c>
      <c r="J570" s="7" t="str">
        <f t="shared" ca="1" si="405"/>
        <v>-</v>
      </c>
      <c r="K570" s="7" t="str">
        <f t="shared" ca="1" si="405"/>
        <v>-</v>
      </c>
      <c r="L570" s="7" t="str">
        <f t="shared" ca="1" si="405"/>
        <v>-</v>
      </c>
      <c r="M570" s="7" t="str">
        <f t="shared" ca="1" si="405"/>
        <v>-</v>
      </c>
      <c r="N570" s="7" t="str">
        <f t="shared" ca="1" si="405"/>
        <v>-</v>
      </c>
      <c r="O570" s="7" t="str">
        <f t="shared" ca="1" si="405"/>
        <v>-</v>
      </c>
      <c r="P570" s="7" t="str">
        <f t="shared" ca="1" si="405"/>
        <v>-</v>
      </c>
      <c r="Q570" s="7" t="str">
        <f t="shared" ca="1" si="406"/>
        <v>-</v>
      </c>
      <c r="R570" s="7" t="str">
        <f t="shared" ca="1" si="406"/>
        <v>-</v>
      </c>
      <c r="S570" s="7" t="str">
        <f t="shared" ca="1" si="406"/>
        <v>-</v>
      </c>
      <c r="T570" s="7" t="str">
        <f t="shared" ca="1" si="406"/>
        <v>-</v>
      </c>
      <c r="U570" s="7" t="str">
        <f t="shared" ca="1" si="406"/>
        <v>-</v>
      </c>
      <c r="V570" s="7" t="str">
        <f t="shared" ca="1" si="406"/>
        <v>-</v>
      </c>
      <c r="W570" s="7" t="str">
        <f t="shared" ca="1" si="406"/>
        <v>-</v>
      </c>
      <c r="X570" s="7" t="str">
        <f t="shared" ca="1" si="406"/>
        <v>-</v>
      </c>
      <c r="Y570" s="7" t="str">
        <f t="shared" ca="1" si="406"/>
        <v>-</v>
      </c>
      <c r="Z570" s="7" t="str">
        <f t="shared" ca="1" si="406"/>
        <v>-</v>
      </c>
      <c r="AA570" s="7" t="str">
        <f t="shared" ca="1" si="407"/>
        <v>-</v>
      </c>
      <c r="AB570" s="7" t="str">
        <f t="shared" ca="1" si="407"/>
        <v>-</v>
      </c>
      <c r="AC570" s="7" t="str">
        <f t="shared" ca="1" si="407"/>
        <v>-</v>
      </c>
      <c r="AD570" s="7" t="str">
        <f t="shared" ca="1" si="407"/>
        <v>-</v>
      </c>
      <c r="AE570" s="7" t="str">
        <f t="shared" ca="1" si="407"/>
        <v>-</v>
      </c>
      <c r="AF570" s="7" t="str">
        <f t="shared" ca="1" si="407"/>
        <v>-</v>
      </c>
      <c r="AG570" s="7" t="str">
        <f t="shared" ca="1" si="407"/>
        <v>-</v>
      </c>
      <c r="AH570" s="7" t="str">
        <f t="shared" ca="1" si="407"/>
        <v>-</v>
      </c>
      <c r="AI570" s="7" t="str">
        <f t="shared" ca="1" si="407"/>
        <v>-</v>
      </c>
    </row>
    <row r="571" spans="1:35" x14ac:dyDescent="0.35">
      <c r="A571" s="4" t="str">
        <f t="shared" si="408"/>
        <v>sud_ouest</v>
      </c>
      <c r="B571" s="4" t="str">
        <f t="shared" si="408"/>
        <v>marche_gaoua</v>
      </c>
      <c r="C571" s="10" t="str">
        <f t="shared" si="403"/>
        <v>BNA_sept23!</v>
      </c>
      <c r="D571" s="4" t="str">
        <f t="shared" si="409"/>
        <v>marche_gaouaBNA_sept23!</v>
      </c>
      <c r="E571" s="10">
        <f t="shared" si="410"/>
        <v>45170</v>
      </c>
      <c r="G571" s="7" t="str">
        <f t="shared" ca="1" si="405"/>
        <v>-</v>
      </c>
      <c r="H571" s="7" t="str">
        <f t="shared" ca="1" si="405"/>
        <v>-</v>
      </c>
      <c r="I571" s="7" t="str">
        <f t="shared" ca="1" si="405"/>
        <v>-</v>
      </c>
      <c r="J571" s="7" t="str">
        <f t="shared" ca="1" si="405"/>
        <v>-</v>
      </c>
      <c r="K571" s="7" t="str">
        <f t="shared" ca="1" si="405"/>
        <v>-</v>
      </c>
      <c r="L571" s="7" t="str">
        <f t="shared" ca="1" si="405"/>
        <v>-</v>
      </c>
      <c r="M571" s="7" t="str">
        <f t="shared" ca="1" si="405"/>
        <v>-</v>
      </c>
      <c r="N571" s="7" t="str">
        <f t="shared" ca="1" si="405"/>
        <v>-</v>
      </c>
      <c r="O571" s="7" t="str">
        <f t="shared" ca="1" si="405"/>
        <v>-</v>
      </c>
      <c r="P571" s="7" t="str">
        <f t="shared" ca="1" si="405"/>
        <v>-</v>
      </c>
      <c r="Q571" s="7" t="str">
        <f t="shared" ca="1" si="406"/>
        <v>-</v>
      </c>
      <c r="R571" s="7" t="str">
        <f t="shared" ca="1" si="406"/>
        <v>-</v>
      </c>
      <c r="S571" s="7" t="str">
        <f t="shared" ca="1" si="406"/>
        <v>-</v>
      </c>
      <c r="T571" s="7" t="str">
        <f t="shared" ca="1" si="406"/>
        <v>-</v>
      </c>
      <c r="U571" s="7" t="str">
        <f t="shared" ca="1" si="406"/>
        <v>-</v>
      </c>
      <c r="V571" s="7" t="str">
        <f t="shared" ca="1" si="406"/>
        <v>-</v>
      </c>
      <c r="W571" s="7" t="str">
        <f t="shared" ca="1" si="406"/>
        <v>-</v>
      </c>
      <c r="X571" s="7" t="str">
        <f t="shared" ca="1" si="406"/>
        <v>-</v>
      </c>
      <c r="Y571" s="7" t="str">
        <f t="shared" ca="1" si="406"/>
        <v>-</v>
      </c>
      <c r="Z571" s="7" t="str">
        <f t="shared" ca="1" si="406"/>
        <v>-</v>
      </c>
      <c r="AA571" s="7" t="str">
        <f t="shared" ca="1" si="407"/>
        <v>-</v>
      </c>
      <c r="AB571" s="7" t="str">
        <f t="shared" ca="1" si="407"/>
        <v>-</v>
      </c>
      <c r="AC571" s="7" t="str">
        <f t="shared" ca="1" si="407"/>
        <v>-</v>
      </c>
      <c r="AD571" s="7" t="str">
        <f t="shared" ca="1" si="407"/>
        <v>-</v>
      </c>
      <c r="AE571" s="7" t="str">
        <f t="shared" ca="1" si="407"/>
        <v>-</v>
      </c>
      <c r="AF571" s="7" t="str">
        <f t="shared" ca="1" si="407"/>
        <v>-</v>
      </c>
      <c r="AG571" s="7" t="str">
        <f t="shared" ca="1" si="407"/>
        <v>-</v>
      </c>
      <c r="AH571" s="7" t="str">
        <f t="shared" ca="1" si="407"/>
        <v>-</v>
      </c>
      <c r="AI571" s="7" t="str">
        <f t="shared" ca="1" si="407"/>
        <v>-</v>
      </c>
    </row>
    <row r="572" spans="1:35" x14ac:dyDescent="0.35">
      <c r="A572" s="4" t="str">
        <f t="shared" si="408"/>
        <v>sud_ouest</v>
      </c>
      <c r="B572" s="4" t="str">
        <f t="shared" si="408"/>
        <v>marche_gaoua</v>
      </c>
      <c r="C572" s="10" t="str">
        <f t="shared" si="403"/>
        <v>BNA_oct23!</v>
      </c>
      <c r="D572" s="4" t="str">
        <f t="shared" si="409"/>
        <v>marche_gaouaBNA_oct23!</v>
      </c>
      <c r="E572" s="10">
        <f t="shared" si="410"/>
        <v>45200</v>
      </c>
      <c r="G572" s="7" t="str">
        <f t="shared" ca="1" si="405"/>
        <v>-</v>
      </c>
      <c r="H572" s="7" t="str">
        <f t="shared" ca="1" si="405"/>
        <v>-</v>
      </c>
      <c r="I572" s="7" t="str">
        <f t="shared" ca="1" si="405"/>
        <v>-</v>
      </c>
      <c r="J572" s="7" t="str">
        <f t="shared" ca="1" si="405"/>
        <v>-</v>
      </c>
      <c r="K572" s="7" t="str">
        <f t="shared" ca="1" si="405"/>
        <v>-</v>
      </c>
      <c r="L572" s="7" t="str">
        <f t="shared" ca="1" si="405"/>
        <v>-</v>
      </c>
      <c r="M572" s="7" t="str">
        <f t="shared" ca="1" si="405"/>
        <v>-</v>
      </c>
      <c r="N572" s="7" t="str">
        <f t="shared" ca="1" si="405"/>
        <v>-</v>
      </c>
      <c r="O572" s="7" t="str">
        <f t="shared" ca="1" si="405"/>
        <v>-</v>
      </c>
      <c r="P572" s="7" t="str">
        <f t="shared" ca="1" si="405"/>
        <v>-</v>
      </c>
      <c r="Q572" s="7" t="str">
        <f t="shared" ca="1" si="406"/>
        <v>-</v>
      </c>
      <c r="R572" s="7" t="str">
        <f t="shared" ca="1" si="406"/>
        <v>-</v>
      </c>
      <c r="S572" s="7" t="str">
        <f t="shared" ca="1" si="406"/>
        <v>-</v>
      </c>
      <c r="T572" s="7" t="str">
        <f t="shared" ca="1" si="406"/>
        <v>-</v>
      </c>
      <c r="U572" s="7" t="str">
        <f t="shared" ca="1" si="406"/>
        <v>-</v>
      </c>
      <c r="V572" s="7" t="str">
        <f t="shared" ca="1" si="406"/>
        <v>-</v>
      </c>
      <c r="W572" s="7" t="str">
        <f t="shared" ca="1" si="406"/>
        <v>-</v>
      </c>
      <c r="X572" s="7" t="str">
        <f t="shared" ca="1" si="406"/>
        <v>-</v>
      </c>
      <c r="Y572" s="7" t="str">
        <f t="shared" ca="1" si="406"/>
        <v>-</v>
      </c>
      <c r="Z572" s="7" t="str">
        <f t="shared" ca="1" si="406"/>
        <v>-</v>
      </c>
      <c r="AA572" s="7" t="str">
        <f t="shared" ca="1" si="407"/>
        <v>-</v>
      </c>
      <c r="AB572" s="7" t="str">
        <f t="shared" ca="1" si="407"/>
        <v>-</v>
      </c>
      <c r="AC572" s="7" t="str">
        <f t="shared" ca="1" si="407"/>
        <v>-</v>
      </c>
      <c r="AD572" s="7" t="str">
        <f t="shared" ca="1" si="407"/>
        <v>-</v>
      </c>
      <c r="AE572" s="7" t="str">
        <f t="shared" ca="1" si="407"/>
        <v>-</v>
      </c>
      <c r="AF572" s="7" t="str">
        <f t="shared" ca="1" si="407"/>
        <v>-</v>
      </c>
      <c r="AG572" s="7" t="str">
        <f t="shared" ca="1" si="407"/>
        <v>-</v>
      </c>
      <c r="AH572" s="7" t="str">
        <f t="shared" ca="1" si="407"/>
        <v>-</v>
      </c>
      <c r="AI572" s="7" t="str">
        <f t="shared" ca="1" si="407"/>
        <v>-</v>
      </c>
    </row>
    <row r="573" spans="1:35" x14ac:dyDescent="0.35">
      <c r="A573" s="4" t="str">
        <f t="shared" si="408"/>
        <v>sud_ouest</v>
      </c>
      <c r="B573" s="4" t="str">
        <f t="shared" si="408"/>
        <v>marche_gaoua</v>
      </c>
      <c r="C573" s="10" t="str">
        <f t="shared" si="403"/>
        <v>BNA_nov23!</v>
      </c>
      <c r="D573" s="4" t="str">
        <f t="shared" si="409"/>
        <v>marche_gaouaBNA_nov23!</v>
      </c>
      <c r="E573" s="10">
        <f t="shared" si="410"/>
        <v>45231</v>
      </c>
      <c r="G573" s="7" t="str">
        <f t="shared" ca="1" si="405"/>
        <v>-</v>
      </c>
      <c r="H573" s="7" t="str">
        <f ca="1">IFERROR(VLOOKUP($B573,INDIRECT($C573&amp;$A$1),MATCH(H$4,INDIRECT($C573&amp;"$B$7:$BZ$7"),0),FALSE),"")</f>
        <v>-</v>
      </c>
      <c r="I573" s="7" t="str">
        <f t="shared" ca="1" si="405"/>
        <v>-</v>
      </c>
      <c r="J573" s="7" t="str">
        <f t="shared" ca="1" si="405"/>
        <v>-</v>
      </c>
      <c r="K573" s="7" t="str">
        <f t="shared" ca="1" si="405"/>
        <v>-</v>
      </c>
      <c r="L573" s="7" t="str">
        <f t="shared" ca="1" si="405"/>
        <v>-</v>
      </c>
      <c r="M573" s="7" t="str">
        <f t="shared" ca="1" si="405"/>
        <v>-</v>
      </c>
      <c r="N573" s="7" t="str">
        <f t="shared" ca="1" si="405"/>
        <v>-</v>
      </c>
      <c r="O573" s="7" t="str">
        <f t="shared" ca="1" si="405"/>
        <v>-</v>
      </c>
      <c r="P573" s="7" t="str">
        <f t="shared" ca="1" si="405"/>
        <v>-</v>
      </c>
      <c r="Q573" s="7" t="str">
        <f t="shared" ca="1" si="406"/>
        <v>-</v>
      </c>
      <c r="R573" s="7" t="str">
        <f t="shared" ca="1" si="406"/>
        <v>-</v>
      </c>
      <c r="S573" s="7" t="str">
        <f t="shared" ca="1" si="406"/>
        <v>-</v>
      </c>
      <c r="T573" s="7" t="str">
        <f t="shared" ca="1" si="406"/>
        <v>-</v>
      </c>
      <c r="U573" s="7" t="str">
        <f t="shared" ca="1" si="406"/>
        <v>-</v>
      </c>
      <c r="V573" s="7" t="str">
        <f t="shared" ca="1" si="406"/>
        <v>-</v>
      </c>
      <c r="W573" s="7" t="str">
        <f t="shared" ca="1" si="406"/>
        <v>-</v>
      </c>
      <c r="X573" s="7" t="str">
        <f t="shared" ca="1" si="406"/>
        <v>-</v>
      </c>
      <c r="Y573" s="7" t="str">
        <f t="shared" ca="1" si="406"/>
        <v>-</v>
      </c>
      <c r="Z573" s="7" t="str">
        <f t="shared" ca="1" si="406"/>
        <v>-</v>
      </c>
      <c r="AA573" s="7" t="str">
        <f t="shared" ca="1" si="407"/>
        <v>-</v>
      </c>
      <c r="AB573" s="7" t="str">
        <f t="shared" ca="1" si="407"/>
        <v>-</v>
      </c>
      <c r="AC573" s="7" t="str">
        <f t="shared" ca="1" si="407"/>
        <v>-</v>
      </c>
      <c r="AD573" s="7" t="str">
        <f t="shared" ca="1" si="407"/>
        <v>-</v>
      </c>
      <c r="AE573" s="7" t="str">
        <f t="shared" ca="1" si="407"/>
        <v>-</v>
      </c>
      <c r="AF573" s="7" t="str">
        <f t="shared" ca="1" si="407"/>
        <v>-</v>
      </c>
      <c r="AG573" s="7" t="str">
        <f t="shared" ca="1" si="407"/>
        <v>-</v>
      </c>
      <c r="AH573" s="7" t="str">
        <f t="shared" ca="1" si="407"/>
        <v>-</v>
      </c>
      <c r="AI573" s="7" t="str">
        <f t="shared" ca="1" si="407"/>
        <v>-</v>
      </c>
    </row>
    <row r="574" spans="1:35" x14ac:dyDescent="0.35">
      <c r="A574" s="4" t="str">
        <f t="shared" si="408"/>
        <v>sud_ouest</v>
      </c>
      <c r="B574" s="4" t="str">
        <f t="shared" si="408"/>
        <v>marche_gaoua</v>
      </c>
      <c r="C574" s="10" t="str">
        <f t="shared" si="403"/>
        <v>BNA_déc23!</v>
      </c>
      <c r="D574" s="4" t="str">
        <f t="shared" si="409"/>
        <v>marche_gaouaBNA_déc23!</v>
      </c>
      <c r="E574" s="10">
        <f t="shared" si="410"/>
        <v>45261</v>
      </c>
      <c r="G574" s="7" t="str">
        <f t="shared" ca="1" si="405"/>
        <v>-</v>
      </c>
      <c r="H574" s="7" t="str">
        <f t="shared" ca="1" si="405"/>
        <v>-</v>
      </c>
      <c r="I574" s="7" t="str">
        <f t="shared" ca="1" si="405"/>
        <v>-</v>
      </c>
      <c r="J574" s="7" t="str">
        <f t="shared" ca="1" si="405"/>
        <v>-</v>
      </c>
      <c r="K574" s="7" t="str">
        <f t="shared" ca="1" si="405"/>
        <v>-</v>
      </c>
      <c r="L574" s="7" t="str">
        <f t="shared" ca="1" si="405"/>
        <v>-</v>
      </c>
      <c r="M574" s="7" t="str">
        <f t="shared" ca="1" si="405"/>
        <v>-</v>
      </c>
      <c r="N574" s="7" t="str">
        <f t="shared" ca="1" si="405"/>
        <v>-</v>
      </c>
      <c r="O574" s="7" t="str">
        <f t="shared" ca="1" si="405"/>
        <v>-</v>
      </c>
      <c r="P574" s="7" t="str">
        <f t="shared" ca="1" si="405"/>
        <v>-</v>
      </c>
      <c r="Q574" s="7" t="str">
        <f t="shared" ca="1" si="406"/>
        <v>-</v>
      </c>
      <c r="R574" s="7" t="str">
        <f t="shared" ca="1" si="406"/>
        <v>-</v>
      </c>
      <c r="S574" s="7" t="str">
        <f t="shared" ca="1" si="406"/>
        <v>-</v>
      </c>
      <c r="T574" s="7" t="str">
        <f t="shared" ca="1" si="406"/>
        <v>-</v>
      </c>
      <c r="U574" s="7" t="str">
        <f t="shared" ca="1" si="406"/>
        <v>-</v>
      </c>
      <c r="V574" s="7" t="str">
        <f t="shared" ca="1" si="406"/>
        <v>-</v>
      </c>
      <c r="W574" s="7" t="str">
        <f t="shared" ca="1" si="406"/>
        <v>-</v>
      </c>
      <c r="X574" s="7" t="str">
        <f t="shared" ca="1" si="406"/>
        <v>-</v>
      </c>
      <c r="Y574" s="7" t="str">
        <f t="shared" ca="1" si="406"/>
        <v>-</v>
      </c>
      <c r="Z574" s="7" t="str">
        <f t="shared" ca="1" si="406"/>
        <v>-</v>
      </c>
      <c r="AA574" s="7" t="str">
        <f t="shared" ca="1" si="407"/>
        <v>-</v>
      </c>
      <c r="AB574" s="7" t="str">
        <f t="shared" ca="1" si="407"/>
        <v>-</v>
      </c>
      <c r="AC574" s="7" t="str">
        <f t="shared" ca="1" si="407"/>
        <v>-</v>
      </c>
      <c r="AD574" s="7" t="str">
        <f t="shared" ca="1" si="407"/>
        <v>-</v>
      </c>
      <c r="AE574" s="7" t="str">
        <f t="shared" ca="1" si="407"/>
        <v>-</v>
      </c>
      <c r="AF574" s="7" t="str">
        <f t="shared" ca="1" si="407"/>
        <v>-</v>
      </c>
      <c r="AG574" s="7" t="str">
        <f t="shared" ca="1" si="407"/>
        <v>-</v>
      </c>
      <c r="AH574" s="7" t="str">
        <f t="shared" ca="1" si="407"/>
        <v>-</v>
      </c>
      <c r="AI574" s="7" t="str">
        <f t="shared" ca="1" si="407"/>
        <v>-</v>
      </c>
    </row>
    <row r="575" spans="1:35" x14ac:dyDescent="0.35">
      <c r="A575" s="4" t="str">
        <f t="shared" ref="A575:B575" si="411">A574</f>
        <v>sud_ouest</v>
      </c>
      <c r="B575" s="4" t="str">
        <f t="shared" si="411"/>
        <v>marche_gaoua</v>
      </c>
      <c r="C575" s="10" t="str">
        <f t="shared" si="403"/>
        <v>BNA_janv24!</v>
      </c>
      <c r="D575" s="4" t="str">
        <f t="shared" ref="D575:D586" si="412">_xlfn.CONCAT(B575:C575)</f>
        <v>marche_gaouaBNA_janv24!</v>
      </c>
      <c r="E575" s="10">
        <f t="shared" si="410"/>
        <v>45292</v>
      </c>
      <c r="G575" s="7" t="str">
        <f t="shared" ca="1" si="405"/>
        <v>-</v>
      </c>
      <c r="H575" s="7" t="str">
        <f t="shared" ca="1" si="405"/>
        <v>-</v>
      </c>
      <c r="I575" s="7" t="str">
        <f t="shared" ca="1" si="405"/>
        <v>-</v>
      </c>
      <c r="J575" s="7" t="str">
        <f t="shared" ca="1" si="405"/>
        <v>-</v>
      </c>
      <c r="K575" s="7" t="str">
        <f t="shared" ca="1" si="405"/>
        <v>-</v>
      </c>
      <c r="L575" s="7" t="str">
        <f t="shared" ca="1" si="405"/>
        <v>-</v>
      </c>
      <c r="M575" s="7" t="str">
        <f t="shared" ca="1" si="405"/>
        <v>-</v>
      </c>
      <c r="N575" s="7" t="str">
        <f t="shared" ca="1" si="405"/>
        <v>-</v>
      </c>
      <c r="O575" s="7" t="str">
        <f t="shared" ca="1" si="405"/>
        <v>-</v>
      </c>
      <c r="P575" s="7" t="str">
        <f t="shared" ca="1" si="405"/>
        <v>-</v>
      </c>
      <c r="Q575" s="7" t="str">
        <f t="shared" ca="1" si="406"/>
        <v>-</v>
      </c>
      <c r="R575" s="7" t="str">
        <f t="shared" ca="1" si="406"/>
        <v>-</v>
      </c>
      <c r="S575" s="7" t="str">
        <f t="shared" ca="1" si="406"/>
        <v>-</v>
      </c>
      <c r="T575" s="7" t="str">
        <f t="shared" ca="1" si="406"/>
        <v>-</v>
      </c>
      <c r="U575" s="7" t="str">
        <f t="shared" ca="1" si="406"/>
        <v>-</v>
      </c>
      <c r="V575" s="7" t="str">
        <f t="shared" ca="1" si="406"/>
        <v>-</v>
      </c>
      <c r="W575" s="7" t="str">
        <f t="shared" ca="1" si="406"/>
        <v>-</v>
      </c>
      <c r="X575" s="7" t="str">
        <f t="shared" ca="1" si="406"/>
        <v>-</v>
      </c>
      <c r="Y575" s="7" t="str">
        <f t="shared" ca="1" si="406"/>
        <v>-</v>
      </c>
      <c r="Z575" s="7" t="str">
        <f t="shared" ca="1" si="406"/>
        <v>-</v>
      </c>
      <c r="AA575" s="7" t="str">
        <f t="shared" ca="1" si="407"/>
        <v>-</v>
      </c>
      <c r="AB575" s="7" t="str">
        <f t="shared" ca="1" si="407"/>
        <v>-</v>
      </c>
      <c r="AC575" s="7" t="str">
        <f t="shared" ca="1" si="407"/>
        <v>-</v>
      </c>
      <c r="AD575" s="7" t="str">
        <f t="shared" ca="1" si="407"/>
        <v>-</v>
      </c>
      <c r="AE575" s="7" t="str">
        <f t="shared" ca="1" si="407"/>
        <v>-</v>
      </c>
      <c r="AF575" s="7" t="str">
        <f t="shared" ca="1" si="407"/>
        <v>-</v>
      </c>
      <c r="AG575" s="7" t="str">
        <f t="shared" ca="1" si="407"/>
        <v>-</v>
      </c>
      <c r="AH575" s="7" t="str">
        <f t="shared" ca="1" si="407"/>
        <v>-</v>
      </c>
      <c r="AI575" s="7" t="str">
        <f t="shared" ca="1" si="407"/>
        <v>-</v>
      </c>
    </row>
    <row r="576" spans="1:35" x14ac:dyDescent="0.35">
      <c r="A576" s="4" t="str">
        <f t="shared" ref="A576:B576" si="413">A575</f>
        <v>sud_ouest</v>
      </c>
      <c r="B576" s="4" t="str">
        <f t="shared" si="413"/>
        <v>marche_gaoua</v>
      </c>
      <c r="C576" s="10" t="str">
        <f t="shared" si="403"/>
        <v>BNA_févr24!</v>
      </c>
      <c r="D576" s="4" t="str">
        <f t="shared" si="412"/>
        <v>marche_gaouaBNA_févr24!</v>
      </c>
      <c r="E576" s="10">
        <f t="shared" si="410"/>
        <v>45323</v>
      </c>
      <c r="G576" s="7" t="str">
        <f t="shared" ca="1" si="405"/>
        <v>-</v>
      </c>
      <c r="H576" s="7" t="str">
        <f t="shared" ca="1" si="405"/>
        <v>-</v>
      </c>
      <c r="I576" s="7" t="str">
        <f t="shared" ca="1" si="405"/>
        <v>-</v>
      </c>
      <c r="J576" s="7" t="str">
        <f t="shared" ca="1" si="405"/>
        <v>-</v>
      </c>
      <c r="K576" s="7" t="str">
        <f t="shared" ca="1" si="405"/>
        <v>-</v>
      </c>
      <c r="L576" s="7" t="str">
        <f t="shared" ca="1" si="405"/>
        <v>-</v>
      </c>
      <c r="M576" s="7" t="str">
        <f t="shared" ca="1" si="405"/>
        <v>-</v>
      </c>
      <c r="N576" s="7" t="str">
        <f t="shared" ca="1" si="405"/>
        <v>-</v>
      </c>
      <c r="O576" s="7" t="str">
        <f t="shared" ca="1" si="405"/>
        <v>-</v>
      </c>
      <c r="P576" s="7" t="str">
        <f t="shared" ca="1" si="405"/>
        <v>-</v>
      </c>
      <c r="Q576" s="7" t="str">
        <f t="shared" ca="1" si="406"/>
        <v>-</v>
      </c>
      <c r="R576" s="7" t="str">
        <f t="shared" ca="1" si="406"/>
        <v>-</v>
      </c>
      <c r="S576" s="7" t="str">
        <f t="shared" ca="1" si="406"/>
        <v>-</v>
      </c>
      <c r="T576" s="7" t="str">
        <f t="shared" ca="1" si="406"/>
        <v>-</v>
      </c>
      <c r="U576" s="7" t="str">
        <f t="shared" ca="1" si="406"/>
        <v>-</v>
      </c>
      <c r="V576" s="7" t="str">
        <f t="shared" ca="1" si="406"/>
        <v>-</v>
      </c>
      <c r="W576" s="7" t="str">
        <f t="shared" ca="1" si="406"/>
        <v>-</v>
      </c>
      <c r="X576" s="7" t="str">
        <f t="shared" ca="1" si="406"/>
        <v>-</v>
      </c>
      <c r="Y576" s="7" t="str">
        <f t="shared" ca="1" si="406"/>
        <v>-</v>
      </c>
      <c r="Z576" s="7" t="str">
        <f t="shared" ca="1" si="406"/>
        <v>-</v>
      </c>
      <c r="AA576" s="7" t="str">
        <f t="shared" ca="1" si="407"/>
        <v>-</v>
      </c>
      <c r="AB576" s="7" t="str">
        <f t="shared" ca="1" si="407"/>
        <v>-</v>
      </c>
      <c r="AC576" s="7" t="str">
        <f t="shared" ca="1" si="407"/>
        <v>-</v>
      </c>
      <c r="AD576" s="7" t="str">
        <f t="shared" ca="1" si="407"/>
        <v>-</v>
      </c>
      <c r="AE576" s="7" t="str">
        <f t="shared" ca="1" si="407"/>
        <v>-</v>
      </c>
      <c r="AF576" s="7" t="str">
        <f t="shared" ca="1" si="407"/>
        <v>-</v>
      </c>
      <c r="AG576" s="7" t="str">
        <f t="shared" ca="1" si="407"/>
        <v>-</v>
      </c>
      <c r="AH576" s="7" t="str">
        <f t="shared" ca="1" si="407"/>
        <v>-</v>
      </c>
      <c r="AI576" s="7" t="str">
        <f t="shared" ca="1" si="407"/>
        <v>-</v>
      </c>
    </row>
    <row r="577" spans="1:35" x14ac:dyDescent="0.35">
      <c r="A577" s="4" t="str">
        <f t="shared" ref="A577:B577" si="414">A576</f>
        <v>sud_ouest</v>
      </c>
      <c r="B577" s="4" t="str">
        <f t="shared" si="414"/>
        <v>marche_gaoua</v>
      </c>
      <c r="C577" s="10" t="str">
        <f t="shared" si="403"/>
        <v>BNA_mars24!</v>
      </c>
      <c r="D577" s="4" t="str">
        <f t="shared" si="412"/>
        <v>marche_gaouaBNA_mars24!</v>
      </c>
      <c r="E577" s="10">
        <f t="shared" si="410"/>
        <v>45352</v>
      </c>
      <c r="G577" s="7" t="str">
        <f t="shared" ref="G577:V586" ca="1" si="415">IFERROR(VLOOKUP($B577,INDIRECT($C577&amp;$A$1),MATCH(G$4,INDIRECT($C577&amp;"$B$7:$BZ$7"),0),FALSE),"")</f>
        <v>-</v>
      </c>
      <c r="H577" s="7" t="str">
        <f t="shared" ca="1" si="415"/>
        <v>-</v>
      </c>
      <c r="I577" s="7" t="str">
        <f t="shared" ca="1" si="415"/>
        <v>-</v>
      </c>
      <c r="J577" s="7" t="str">
        <f t="shared" ca="1" si="415"/>
        <v>-</v>
      </c>
      <c r="K577" s="7" t="str">
        <f t="shared" ca="1" si="415"/>
        <v>-</v>
      </c>
      <c r="L577" s="7" t="str">
        <f t="shared" ca="1" si="415"/>
        <v>-</v>
      </c>
      <c r="M577" s="7" t="str">
        <f t="shared" ca="1" si="415"/>
        <v>-</v>
      </c>
      <c r="N577" s="7" t="str">
        <f t="shared" ca="1" si="415"/>
        <v>-</v>
      </c>
      <c r="O577" s="7" t="str">
        <f t="shared" ca="1" si="415"/>
        <v>-</v>
      </c>
      <c r="P577" s="7" t="str">
        <f t="shared" ca="1" si="415"/>
        <v>-</v>
      </c>
      <c r="Q577" s="7" t="str">
        <f t="shared" ca="1" si="415"/>
        <v>-</v>
      </c>
      <c r="R577" s="7" t="str">
        <f t="shared" ca="1" si="415"/>
        <v>-</v>
      </c>
      <c r="S577" s="7" t="str">
        <f t="shared" ca="1" si="415"/>
        <v>-</v>
      </c>
      <c r="T577" s="7" t="str">
        <f t="shared" ca="1" si="415"/>
        <v>-</v>
      </c>
      <c r="U577" s="7" t="str">
        <f t="shared" ca="1" si="415"/>
        <v>-</v>
      </c>
      <c r="V577" s="7" t="str">
        <f t="shared" ca="1" si="415"/>
        <v>-</v>
      </c>
      <c r="W577" s="7" t="str">
        <f t="shared" ref="W577:AI586" ca="1" si="416">IFERROR(VLOOKUP($B577,INDIRECT($C577&amp;$A$1),MATCH(W$4,INDIRECT($C577&amp;"$B$7:$BZ$7"),0),FALSE),"")</f>
        <v>-</v>
      </c>
      <c r="X577" s="7" t="str">
        <f t="shared" ca="1" si="416"/>
        <v>-</v>
      </c>
      <c r="Y577" s="7" t="str">
        <f t="shared" ca="1" si="416"/>
        <v>-</v>
      </c>
      <c r="Z577" s="7" t="str">
        <f t="shared" ca="1" si="416"/>
        <v>-</v>
      </c>
      <c r="AA577" s="7" t="str">
        <f t="shared" ca="1" si="416"/>
        <v>-</v>
      </c>
      <c r="AB577" s="7" t="str">
        <f t="shared" ca="1" si="416"/>
        <v>-</v>
      </c>
      <c r="AC577" s="7" t="str">
        <f t="shared" ca="1" si="416"/>
        <v>-</v>
      </c>
      <c r="AD577" s="7" t="str">
        <f t="shared" ca="1" si="416"/>
        <v>-</v>
      </c>
      <c r="AE577" s="7" t="str">
        <f t="shared" ca="1" si="416"/>
        <v>-</v>
      </c>
      <c r="AF577" s="7" t="str">
        <f t="shared" ca="1" si="416"/>
        <v>-</v>
      </c>
      <c r="AG577" s="7" t="str">
        <f t="shared" ca="1" si="416"/>
        <v>-</v>
      </c>
      <c r="AH577" s="7" t="str">
        <f t="shared" ca="1" si="416"/>
        <v>-</v>
      </c>
      <c r="AI577" s="7" t="str">
        <f t="shared" ca="1" si="416"/>
        <v>-</v>
      </c>
    </row>
    <row r="578" spans="1:35" x14ac:dyDescent="0.35">
      <c r="A578" s="4" t="str">
        <f t="shared" ref="A578:B578" si="417">A577</f>
        <v>sud_ouest</v>
      </c>
      <c r="B578" s="4" t="str">
        <f t="shared" si="417"/>
        <v>marche_gaoua</v>
      </c>
      <c r="C578" s="10" t="str">
        <f t="shared" si="403"/>
        <v>BNA_avr24!</v>
      </c>
      <c r="D578" s="4" t="str">
        <f t="shared" si="412"/>
        <v>marche_gaouaBNA_avr24!</v>
      </c>
      <c r="E578" s="10">
        <f t="shared" si="410"/>
        <v>45383</v>
      </c>
      <c r="G578" s="7" t="str">
        <f t="shared" ca="1" si="415"/>
        <v/>
      </c>
      <c r="H578" s="7" t="str">
        <f t="shared" ca="1" si="415"/>
        <v/>
      </c>
      <c r="I578" s="7" t="str">
        <f t="shared" ca="1" si="415"/>
        <v/>
      </c>
      <c r="J578" s="7" t="str">
        <f t="shared" ca="1" si="415"/>
        <v/>
      </c>
      <c r="K578" s="7" t="str">
        <f t="shared" ca="1" si="415"/>
        <v/>
      </c>
      <c r="L578" s="7" t="str">
        <f t="shared" ca="1" si="415"/>
        <v/>
      </c>
      <c r="M578" s="7" t="str">
        <f t="shared" ca="1" si="415"/>
        <v/>
      </c>
      <c r="N578" s="7" t="str">
        <f t="shared" ca="1" si="415"/>
        <v/>
      </c>
      <c r="O578" s="7" t="str">
        <f t="shared" ca="1" si="415"/>
        <v/>
      </c>
      <c r="P578" s="7" t="str">
        <f t="shared" ca="1" si="415"/>
        <v/>
      </c>
      <c r="Q578" s="7" t="str">
        <f t="shared" ca="1" si="415"/>
        <v/>
      </c>
      <c r="R578" s="7" t="str">
        <f t="shared" ca="1" si="415"/>
        <v/>
      </c>
      <c r="S578" s="7" t="str">
        <f t="shared" ca="1" si="415"/>
        <v/>
      </c>
      <c r="T578" s="7" t="str">
        <f t="shared" ca="1" si="415"/>
        <v/>
      </c>
      <c r="U578" s="7" t="str">
        <f t="shared" ca="1" si="415"/>
        <v/>
      </c>
      <c r="V578" s="7" t="str">
        <f t="shared" ca="1" si="415"/>
        <v/>
      </c>
      <c r="W578" s="7" t="str">
        <f t="shared" ca="1" si="416"/>
        <v/>
      </c>
      <c r="X578" s="7" t="str">
        <f t="shared" ca="1" si="416"/>
        <v/>
      </c>
      <c r="Y578" s="7" t="str">
        <f t="shared" ca="1" si="416"/>
        <v/>
      </c>
      <c r="Z578" s="7" t="str">
        <f t="shared" ca="1" si="416"/>
        <v/>
      </c>
      <c r="AA578" s="7" t="str">
        <f t="shared" ca="1" si="416"/>
        <v/>
      </c>
      <c r="AB578" s="7" t="str">
        <f t="shared" ca="1" si="416"/>
        <v/>
      </c>
      <c r="AC578" s="7" t="str">
        <f t="shared" ca="1" si="416"/>
        <v/>
      </c>
      <c r="AD578" s="7" t="str">
        <f t="shared" ca="1" si="416"/>
        <v/>
      </c>
      <c r="AE578" s="7" t="str">
        <f t="shared" ca="1" si="416"/>
        <v/>
      </c>
      <c r="AF578" s="7" t="str">
        <f t="shared" ca="1" si="416"/>
        <v/>
      </c>
      <c r="AG578" s="7" t="str">
        <f t="shared" ca="1" si="416"/>
        <v/>
      </c>
      <c r="AH578" s="7" t="str">
        <f t="shared" ca="1" si="416"/>
        <v/>
      </c>
      <c r="AI578" s="7" t="str">
        <f t="shared" ca="1" si="416"/>
        <v/>
      </c>
    </row>
    <row r="579" spans="1:35" x14ac:dyDescent="0.35">
      <c r="A579" s="4" t="str">
        <f t="shared" ref="A579:B579" si="418">A578</f>
        <v>sud_ouest</v>
      </c>
      <c r="B579" s="4" t="str">
        <f t="shared" si="418"/>
        <v>marche_gaoua</v>
      </c>
      <c r="C579" s="10" t="str">
        <f t="shared" si="403"/>
        <v>BNA_mai24!</v>
      </c>
      <c r="D579" s="4" t="str">
        <f t="shared" si="412"/>
        <v>marche_gaouaBNA_mai24!</v>
      </c>
      <c r="E579" s="10">
        <f t="shared" si="410"/>
        <v>45413</v>
      </c>
      <c r="G579" s="7" t="str">
        <f t="shared" ca="1" si="415"/>
        <v/>
      </c>
      <c r="H579" s="7" t="str">
        <f t="shared" ca="1" si="415"/>
        <v/>
      </c>
      <c r="I579" s="7" t="str">
        <f t="shared" ca="1" si="415"/>
        <v/>
      </c>
      <c r="J579" s="7" t="str">
        <f t="shared" ca="1" si="415"/>
        <v/>
      </c>
      <c r="K579" s="7" t="str">
        <f t="shared" ca="1" si="415"/>
        <v/>
      </c>
      <c r="L579" s="7" t="str">
        <f t="shared" ca="1" si="415"/>
        <v/>
      </c>
      <c r="M579" s="7" t="str">
        <f t="shared" ca="1" si="415"/>
        <v/>
      </c>
      <c r="N579" s="7" t="str">
        <f t="shared" ca="1" si="415"/>
        <v/>
      </c>
      <c r="O579" s="7" t="str">
        <f t="shared" ca="1" si="415"/>
        <v/>
      </c>
      <c r="P579" s="7" t="str">
        <f t="shared" ca="1" si="415"/>
        <v/>
      </c>
      <c r="Q579" s="7" t="str">
        <f t="shared" ca="1" si="415"/>
        <v/>
      </c>
      <c r="R579" s="7" t="str">
        <f t="shared" ca="1" si="415"/>
        <v/>
      </c>
      <c r="S579" s="7" t="str">
        <f t="shared" ca="1" si="415"/>
        <v/>
      </c>
      <c r="T579" s="7" t="str">
        <f t="shared" ca="1" si="415"/>
        <v/>
      </c>
      <c r="U579" s="7" t="str">
        <f t="shared" ca="1" si="415"/>
        <v/>
      </c>
      <c r="V579" s="7" t="str">
        <f t="shared" ca="1" si="415"/>
        <v/>
      </c>
      <c r="W579" s="7" t="str">
        <f t="shared" ca="1" si="416"/>
        <v/>
      </c>
      <c r="X579" s="7" t="str">
        <f t="shared" ca="1" si="416"/>
        <v/>
      </c>
      <c r="Y579" s="7" t="str">
        <f t="shared" ca="1" si="416"/>
        <v/>
      </c>
      <c r="Z579" s="7" t="str">
        <f t="shared" ca="1" si="416"/>
        <v/>
      </c>
      <c r="AA579" s="7" t="str">
        <f t="shared" ca="1" si="416"/>
        <v/>
      </c>
      <c r="AB579" s="7" t="str">
        <f t="shared" ca="1" si="416"/>
        <v/>
      </c>
      <c r="AC579" s="7" t="str">
        <f t="shared" ca="1" si="416"/>
        <v/>
      </c>
      <c r="AD579" s="7" t="str">
        <f t="shared" ca="1" si="416"/>
        <v/>
      </c>
      <c r="AE579" s="7" t="str">
        <f t="shared" ca="1" si="416"/>
        <v/>
      </c>
      <c r="AF579" s="7" t="str">
        <f t="shared" ca="1" si="416"/>
        <v/>
      </c>
      <c r="AG579" s="7" t="str">
        <f t="shared" ca="1" si="416"/>
        <v/>
      </c>
      <c r="AH579" s="7" t="str">
        <f t="shared" ca="1" si="416"/>
        <v/>
      </c>
      <c r="AI579" s="7" t="str">
        <f t="shared" ca="1" si="416"/>
        <v/>
      </c>
    </row>
    <row r="580" spans="1:35" x14ac:dyDescent="0.35">
      <c r="A580" s="4" t="str">
        <f t="shared" ref="A580:B580" si="419">A579</f>
        <v>sud_ouest</v>
      </c>
      <c r="B580" s="4" t="str">
        <f t="shared" si="419"/>
        <v>marche_gaoua</v>
      </c>
      <c r="C580" s="10" t="str">
        <f t="shared" si="403"/>
        <v>BNA_juin24!</v>
      </c>
      <c r="D580" s="4" t="str">
        <f t="shared" si="412"/>
        <v>marche_gaouaBNA_juin24!</v>
      </c>
      <c r="E580" s="10">
        <f t="shared" si="410"/>
        <v>45444</v>
      </c>
      <c r="G580" s="7" t="str">
        <f t="shared" ca="1" si="415"/>
        <v/>
      </c>
      <c r="H580" s="7" t="str">
        <f t="shared" ca="1" si="415"/>
        <v/>
      </c>
      <c r="I580" s="7" t="str">
        <f t="shared" ca="1" si="415"/>
        <v/>
      </c>
      <c r="J580" s="7" t="str">
        <f t="shared" ca="1" si="415"/>
        <v/>
      </c>
      <c r="K580" s="7" t="str">
        <f t="shared" ca="1" si="415"/>
        <v/>
      </c>
      <c r="L580" s="7" t="str">
        <f t="shared" ca="1" si="415"/>
        <v/>
      </c>
      <c r="M580" s="7" t="str">
        <f t="shared" ca="1" si="415"/>
        <v/>
      </c>
      <c r="N580" s="7" t="str">
        <f t="shared" ca="1" si="415"/>
        <v/>
      </c>
      <c r="O580" s="7" t="str">
        <f t="shared" ca="1" si="415"/>
        <v/>
      </c>
      <c r="P580" s="7" t="str">
        <f t="shared" ca="1" si="415"/>
        <v/>
      </c>
      <c r="Q580" s="7" t="str">
        <f t="shared" ca="1" si="415"/>
        <v/>
      </c>
      <c r="R580" s="7" t="str">
        <f t="shared" ca="1" si="415"/>
        <v/>
      </c>
      <c r="S580" s="7" t="str">
        <f t="shared" ca="1" si="415"/>
        <v/>
      </c>
      <c r="T580" s="7" t="str">
        <f t="shared" ca="1" si="415"/>
        <v/>
      </c>
      <c r="U580" s="7" t="str">
        <f t="shared" ca="1" si="415"/>
        <v/>
      </c>
      <c r="V580" s="7" t="str">
        <f t="shared" ca="1" si="415"/>
        <v/>
      </c>
      <c r="W580" s="7" t="str">
        <f t="shared" ca="1" si="416"/>
        <v/>
      </c>
      <c r="X580" s="7" t="str">
        <f t="shared" ca="1" si="416"/>
        <v/>
      </c>
      <c r="Y580" s="7" t="str">
        <f t="shared" ca="1" si="416"/>
        <v/>
      </c>
      <c r="Z580" s="7" t="str">
        <f t="shared" ca="1" si="416"/>
        <v/>
      </c>
      <c r="AA580" s="7" t="str">
        <f t="shared" ca="1" si="416"/>
        <v/>
      </c>
      <c r="AB580" s="7" t="str">
        <f t="shared" ca="1" si="416"/>
        <v/>
      </c>
      <c r="AC580" s="7" t="str">
        <f t="shared" ca="1" si="416"/>
        <v/>
      </c>
      <c r="AD580" s="7" t="str">
        <f t="shared" ca="1" si="416"/>
        <v/>
      </c>
      <c r="AE580" s="7" t="str">
        <f t="shared" ca="1" si="416"/>
        <v/>
      </c>
      <c r="AF580" s="7" t="str">
        <f t="shared" ca="1" si="416"/>
        <v/>
      </c>
      <c r="AG580" s="7" t="str">
        <f t="shared" ca="1" si="416"/>
        <v/>
      </c>
      <c r="AH580" s="7" t="str">
        <f t="shared" ca="1" si="416"/>
        <v/>
      </c>
      <c r="AI580" s="7" t="str">
        <f t="shared" ca="1" si="416"/>
        <v/>
      </c>
    </row>
    <row r="581" spans="1:35" x14ac:dyDescent="0.35">
      <c r="A581" s="4" t="str">
        <f t="shared" ref="A581:B581" si="420">A580</f>
        <v>sud_ouest</v>
      </c>
      <c r="B581" s="4" t="str">
        <f t="shared" si="420"/>
        <v>marche_gaoua</v>
      </c>
      <c r="C581" s="10" t="str">
        <f t="shared" si="403"/>
        <v>BNA_juil24!</v>
      </c>
      <c r="D581" s="4" t="str">
        <f t="shared" si="412"/>
        <v>marche_gaouaBNA_juil24!</v>
      </c>
      <c r="E581" s="10">
        <f t="shared" si="410"/>
        <v>45474</v>
      </c>
      <c r="G581" s="7" t="str">
        <f t="shared" ca="1" si="415"/>
        <v/>
      </c>
      <c r="H581" s="7" t="str">
        <f t="shared" ca="1" si="415"/>
        <v/>
      </c>
      <c r="I581" s="7" t="str">
        <f t="shared" ca="1" si="415"/>
        <v/>
      </c>
      <c r="J581" s="7" t="str">
        <f t="shared" ca="1" si="415"/>
        <v/>
      </c>
      <c r="K581" s="7" t="str">
        <f t="shared" ca="1" si="415"/>
        <v/>
      </c>
      <c r="L581" s="7" t="str">
        <f t="shared" ca="1" si="415"/>
        <v/>
      </c>
      <c r="M581" s="7" t="str">
        <f t="shared" ca="1" si="415"/>
        <v/>
      </c>
      <c r="N581" s="7" t="str">
        <f t="shared" ca="1" si="415"/>
        <v/>
      </c>
      <c r="O581" s="7" t="str">
        <f t="shared" ca="1" si="415"/>
        <v/>
      </c>
      <c r="P581" s="7" t="str">
        <f t="shared" ca="1" si="415"/>
        <v/>
      </c>
      <c r="Q581" s="7" t="str">
        <f t="shared" ca="1" si="415"/>
        <v/>
      </c>
      <c r="R581" s="7" t="str">
        <f t="shared" ca="1" si="415"/>
        <v/>
      </c>
      <c r="S581" s="7" t="str">
        <f t="shared" ca="1" si="415"/>
        <v/>
      </c>
      <c r="T581" s="7" t="str">
        <f t="shared" ca="1" si="415"/>
        <v/>
      </c>
      <c r="U581" s="7" t="str">
        <f t="shared" ca="1" si="415"/>
        <v/>
      </c>
      <c r="V581" s="7" t="str">
        <f t="shared" ca="1" si="415"/>
        <v/>
      </c>
      <c r="W581" s="7" t="str">
        <f t="shared" ca="1" si="416"/>
        <v/>
      </c>
      <c r="X581" s="7" t="str">
        <f t="shared" ca="1" si="416"/>
        <v/>
      </c>
      <c r="Y581" s="7" t="str">
        <f t="shared" ca="1" si="416"/>
        <v/>
      </c>
      <c r="Z581" s="7" t="str">
        <f t="shared" ca="1" si="416"/>
        <v/>
      </c>
      <c r="AA581" s="7" t="str">
        <f t="shared" ca="1" si="416"/>
        <v/>
      </c>
      <c r="AB581" s="7" t="str">
        <f t="shared" ca="1" si="416"/>
        <v/>
      </c>
      <c r="AC581" s="7" t="str">
        <f t="shared" ca="1" si="416"/>
        <v/>
      </c>
      <c r="AD581" s="7" t="str">
        <f t="shared" ca="1" si="416"/>
        <v/>
      </c>
      <c r="AE581" s="7" t="str">
        <f t="shared" ca="1" si="416"/>
        <v/>
      </c>
      <c r="AF581" s="7" t="str">
        <f t="shared" ca="1" si="416"/>
        <v/>
      </c>
      <c r="AG581" s="7" t="str">
        <f t="shared" ca="1" si="416"/>
        <v/>
      </c>
      <c r="AH581" s="7" t="str">
        <f t="shared" ca="1" si="416"/>
        <v/>
      </c>
      <c r="AI581" s="7" t="str">
        <f t="shared" ca="1" si="416"/>
        <v/>
      </c>
    </row>
    <row r="582" spans="1:35" x14ac:dyDescent="0.35">
      <c r="A582" s="4" t="str">
        <f t="shared" ref="A582:B582" si="421">A581</f>
        <v>sud_ouest</v>
      </c>
      <c r="B582" s="4" t="str">
        <f t="shared" si="421"/>
        <v>marche_gaoua</v>
      </c>
      <c r="C582" s="10" t="str">
        <f t="shared" si="403"/>
        <v>BNA_aout24!</v>
      </c>
      <c r="D582" s="4" t="str">
        <f t="shared" si="412"/>
        <v>marche_gaouaBNA_aout24!</v>
      </c>
      <c r="E582" s="10">
        <f t="shared" si="410"/>
        <v>45505</v>
      </c>
      <c r="G582" s="7" t="str">
        <f t="shared" ca="1" si="415"/>
        <v/>
      </c>
      <c r="H582" s="7" t="str">
        <f t="shared" ca="1" si="415"/>
        <v/>
      </c>
      <c r="I582" s="7" t="str">
        <f t="shared" ca="1" si="415"/>
        <v/>
      </c>
      <c r="J582" s="7" t="str">
        <f t="shared" ca="1" si="415"/>
        <v/>
      </c>
      <c r="K582" s="7" t="str">
        <f t="shared" ca="1" si="415"/>
        <v/>
      </c>
      <c r="L582" s="7" t="str">
        <f t="shared" ca="1" si="415"/>
        <v/>
      </c>
      <c r="M582" s="7" t="str">
        <f t="shared" ca="1" si="415"/>
        <v/>
      </c>
      <c r="N582" s="7" t="str">
        <f t="shared" ca="1" si="415"/>
        <v/>
      </c>
      <c r="O582" s="7" t="str">
        <f t="shared" ca="1" si="415"/>
        <v/>
      </c>
      <c r="P582" s="7" t="str">
        <f t="shared" ca="1" si="415"/>
        <v/>
      </c>
      <c r="Q582" s="7" t="str">
        <f t="shared" ca="1" si="415"/>
        <v/>
      </c>
      <c r="R582" s="7" t="str">
        <f t="shared" ca="1" si="415"/>
        <v/>
      </c>
      <c r="S582" s="7" t="str">
        <f t="shared" ca="1" si="415"/>
        <v/>
      </c>
      <c r="T582" s="7" t="str">
        <f t="shared" ca="1" si="415"/>
        <v/>
      </c>
      <c r="U582" s="7" t="str">
        <f t="shared" ca="1" si="415"/>
        <v/>
      </c>
      <c r="V582" s="7" t="str">
        <f t="shared" ca="1" si="415"/>
        <v/>
      </c>
      <c r="W582" s="7" t="str">
        <f t="shared" ca="1" si="416"/>
        <v/>
      </c>
      <c r="X582" s="7" t="str">
        <f t="shared" ca="1" si="416"/>
        <v/>
      </c>
      <c r="Y582" s="7" t="str">
        <f t="shared" ca="1" si="416"/>
        <v/>
      </c>
      <c r="Z582" s="7" t="str">
        <f t="shared" ca="1" si="416"/>
        <v/>
      </c>
      <c r="AA582" s="7" t="str">
        <f t="shared" ca="1" si="416"/>
        <v/>
      </c>
      <c r="AB582" s="7" t="str">
        <f t="shared" ca="1" si="416"/>
        <v/>
      </c>
      <c r="AC582" s="7" t="str">
        <f t="shared" ca="1" si="416"/>
        <v/>
      </c>
      <c r="AD582" s="7" t="str">
        <f t="shared" ca="1" si="416"/>
        <v/>
      </c>
      <c r="AE582" s="7" t="str">
        <f t="shared" ca="1" si="416"/>
        <v/>
      </c>
      <c r="AF582" s="7" t="str">
        <f t="shared" ca="1" si="416"/>
        <v/>
      </c>
      <c r="AG582" s="7" t="str">
        <f t="shared" ca="1" si="416"/>
        <v/>
      </c>
      <c r="AH582" s="7" t="str">
        <f t="shared" ca="1" si="416"/>
        <v/>
      </c>
      <c r="AI582" s="7" t="str">
        <f t="shared" ca="1" si="416"/>
        <v/>
      </c>
    </row>
    <row r="583" spans="1:35" x14ac:dyDescent="0.35">
      <c r="A583" s="4" t="str">
        <f t="shared" ref="A583:B583" si="422">A582</f>
        <v>sud_ouest</v>
      </c>
      <c r="B583" s="4" t="str">
        <f t="shared" si="422"/>
        <v>marche_gaoua</v>
      </c>
      <c r="C583" s="10" t="str">
        <f t="shared" si="403"/>
        <v>BNA_sept24!</v>
      </c>
      <c r="D583" s="4" t="str">
        <f t="shared" si="412"/>
        <v>marche_gaouaBNA_sept24!</v>
      </c>
      <c r="E583" s="10">
        <f t="shared" si="410"/>
        <v>45536</v>
      </c>
      <c r="G583" s="7" t="str">
        <f t="shared" ca="1" si="415"/>
        <v/>
      </c>
      <c r="H583" s="7" t="str">
        <f t="shared" ca="1" si="415"/>
        <v/>
      </c>
      <c r="I583" s="7" t="str">
        <f t="shared" ca="1" si="415"/>
        <v/>
      </c>
      <c r="J583" s="7" t="str">
        <f t="shared" ca="1" si="415"/>
        <v/>
      </c>
      <c r="K583" s="7" t="str">
        <f t="shared" ca="1" si="415"/>
        <v/>
      </c>
      <c r="L583" s="7" t="str">
        <f t="shared" ca="1" si="415"/>
        <v/>
      </c>
      <c r="M583" s="7" t="str">
        <f t="shared" ca="1" si="415"/>
        <v/>
      </c>
      <c r="N583" s="7" t="str">
        <f t="shared" ca="1" si="415"/>
        <v/>
      </c>
      <c r="O583" s="7" t="str">
        <f t="shared" ca="1" si="415"/>
        <v/>
      </c>
      <c r="P583" s="7" t="str">
        <f t="shared" ca="1" si="415"/>
        <v/>
      </c>
      <c r="Q583" s="7" t="str">
        <f t="shared" ca="1" si="415"/>
        <v/>
      </c>
      <c r="R583" s="7" t="str">
        <f t="shared" ca="1" si="415"/>
        <v/>
      </c>
      <c r="S583" s="7" t="str">
        <f t="shared" ca="1" si="415"/>
        <v/>
      </c>
      <c r="T583" s="7" t="str">
        <f t="shared" ca="1" si="415"/>
        <v/>
      </c>
      <c r="U583" s="7" t="str">
        <f t="shared" ca="1" si="415"/>
        <v/>
      </c>
      <c r="V583" s="7" t="str">
        <f t="shared" ca="1" si="415"/>
        <v/>
      </c>
      <c r="W583" s="7" t="str">
        <f t="shared" ca="1" si="416"/>
        <v/>
      </c>
      <c r="X583" s="7" t="str">
        <f t="shared" ca="1" si="416"/>
        <v/>
      </c>
      <c r="Y583" s="7" t="str">
        <f t="shared" ca="1" si="416"/>
        <v/>
      </c>
      <c r="Z583" s="7" t="str">
        <f t="shared" ca="1" si="416"/>
        <v/>
      </c>
      <c r="AA583" s="7" t="str">
        <f t="shared" ca="1" si="416"/>
        <v/>
      </c>
      <c r="AB583" s="7" t="str">
        <f t="shared" ca="1" si="416"/>
        <v/>
      </c>
      <c r="AC583" s="7" t="str">
        <f t="shared" ca="1" si="416"/>
        <v/>
      </c>
      <c r="AD583" s="7" t="str">
        <f t="shared" ca="1" si="416"/>
        <v/>
      </c>
      <c r="AE583" s="7" t="str">
        <f t="shared" ca="1" si="416"/>
        <v/>
      </c>
      <c r="AF583" s="7" t="str">
        <f t="shared" ca="1" si="416"/>
        <v/>
      </c>
      <c r="AG583" s="7" t="str">
        <f t="shared" ca="1" si="416"/>
        <v/>
      </c>
      <c r="AH583" s="7" t="str">
        <f t="shared" ca="1" si="416"/>
        <v/>
      </c>
      <c r="AI583" s="7" t="str">
        <f t="shared" ca="1" si="416"/>
        <v/>
      </c>
    </row>
    <row r="584" spans="1:35" x14ac:dyDescent="0.35">
      <c r="A584" s="4" t="str">
        <f t="shared" ref="A584:B584" si="423">A583</f>
        <v>sud_ouest</v>
      </c>
      <c r="B584" s="4" t="str">
        <f t="shared" si="423"/>
        <v>marche_gaoua</v>
      </c>
      <c r="C584" s="10" t="str">
        <f t="shared" si="403"/>
        <v>BNA_oct24!</v>
      </c>
      <c r="D584" s="4" t="str">
        <f t="shared" si="412"/>
        <v>marche_gaouaBNA_oct24!</v>
      </c>
      <c r="E584" s="10">
        <f t="shared" si="410"/>
        <v>45566</v>
      </c>
      <c r="G584" s="7" t="str">
        <f t="shared" ca="1" si="415"/>
        <v/>
      </c>
      <c r="H584" s="7" t="str">
        <f t="shared" ca="1" si="415"/>
        <v/>
      </c>
      <c r="I584" s="7" t="str">
        <f t="shared" ca="1" si="415"/>
        <v/>
      </c>
      <c r="J584" s="7" t="str">
        <f t="shared" ca="1" si="415"/>
        <v/>
      </c>
      <c r="K584" s="7" t="str">
        <f t="shared" ca="1" si="415"/>
        <v/>
      </c>
      <c r="L584" s="7" t="str">
        <f t="shared" ca="1" si="415"/>
        <v/>
      </c>
      <c r="M584" s="7" t="str">
        <f t="shared" ca="1" si="415"/>
        <v/>
      </c>
      <c r="N584" s="7" t="str">
        <f t="shared" ca="1" si="415"/>
        <v/>
      </c>
      <c r="O584" s="7" t="str">
        <f t="shared" ca="1" si="415"/>
        <v/>
      </c>
      <c r="P584" s="7" t="str">
        <f t="shared" ca="1" si="415"/>
        <v/>
      </c>
      <c r="Q584" s="7" t="str">
        <f t="shared" ca="1" si="415"/>
        <v/>
      </c>
      <c r="R584" s="7" t="str">
        <f t="shared" ca="1" si="415"/>
        <v/>
      </c>
      <c r="S584" s="7" t="str">
        <f t="shared" ca="1" si="415"/>
        <v/>
      </c>
      <c r="T584" s="7" t="str">
        <f t="shared" ca="1" si="415"/>
        <v/>
      </c>
      <c r="U584" s="7" t="str">
        <f t="shared" ca="1" si="415"/>
        <v/>
      </c>
      <c r="V584" s="7" t="str">
        <f t="shared" ca="1" si="415"/>
        <v/>
      </c>
      <c r="W584" s="7" t="str">
        <f t="shared" ca="1" si="416"/>
        <v/>
      </c>
      <c r="X584" s="7" t="str">
        <f t="shared" ca="1" si="416"/>
        <v/>
      </c>
      <c r="Y584" s="7" t="str">
        <f t="shared" ca="1" si="416"/>
        <v/>
      </c>
      <c r="Z584" s="7" t="str">
        <f t="shared" ca="1" si="416"/>
        <v/>
      </c>
      <c r="AA584" s="7" t="str">
        <f t="shared" ca="1" si="416"/>
        <v/>
      </c>
      <c r="AB584" s="7" t="str">
        <f t="shared" ca="1" si="416"/>
        <v/>
      </c>
      <c r="AC584" s="7" t="str">
        <f t="shared" ca="1" si="416"/>
        <v/>
      </c>
      <c r="AD584" s="7" t="str">
        <f t="shared" ca="1" si="416"/>
        <v/>
      </c>
      <c r="AE584" s="7" t="str">
        <f t="shared" ca="1" si="416"/>
        <v/>
      </c>
      <c r="AF584" s="7" t="str">
        <f t="shared" ca="1" si="416"/>
        <v/>
      </c>
      <c r="AG584" s="7" t="str">
        <f t="shared" ca="1" si="416"/>
        <v/>
      </c>
      <c r="AH584" s="7" t="str">
        <f t="shared" ca="1" si="416"/>
        <v/>
      </c>
      <c r="AI584" s="7" t="str">
        <f t="shared" ca="1" si="416"/>
        <v/>
      </c>
    </row>
    <row r="585" spans="1:35" x14ac:dyDescent="0.35">
      <c r="A585" s="4" t="str">
        <f t="shared" ref="A585:B585" si="424">A584</f>
        <v>sud_ouest</v>
      </c>
      <c r="B585" s="4" t="str">
        <f t="shared" si="424"/>
        <v>marche_gaoua</v>
      </c>
      <c r="C585" s="10" t="str">
        <f t="shared" si="403"/>
        <v>BNA_nov24!</v>
      </c>
      <c r="D585" s="4" t="str">
        <f t="shared" si="412"/>
        <v>marche_gaouaBNA_nov24!</v>
      </c>
      <c r="E585" s="10">
        <f t="shared" si="410"/>
        <v>45597</v>
      </c>
      <c r="G585" s="7" t="str">
        <f t="shared" ca="1" si="415"/>
        <v/>
      </c>
      <c r="H585" s="7" t="str">
        <f t="shared" ca="1" si="415"/>
        <v/>
      </c>
      <c r="I585" s="7" t="str">
        <f t="shared" ca="1" si="415"/>
        <v/>
      </c>
      <c r="J585" s="7" t="str">
        <f t="shared" ca="1" si="415"/>
        <v/>
      </c>
      <c r="K585" s="7" t="str">
        <f t="shared" ca="1" si="415"/>
        <v/>
      </c>
      <c r="L585" s="7" t="str">
        <f t="shared" ca="1" si="415"/>
        <v/>
      </c>
      <c r="M585" s="7" t="str">
        <f t="shared" ca="1" si="415"/>
        <v/>
      </c>
      <c r="N585" s="7" t="str">
        <f t="shared" ca="1" si="415"/>
        <v/>
      </c>
      <c r="O585" s="7" t="str">
        <f t="shared" ca="1" si="415"/>
        <v/>
      </c>
      <c r="P585" s="7" t="str">
        <f t="shared" ca="1" si="415"/>
        <v/>
      </c>
      <c r="Q585" s="7" t="str">
        <f t="shared" ca="1" si="415"/>
        <v/>
      </c>
      <c r="R585" s="7" t="str">
        <f t="shared" ca="1" si="415"/>
        <v/>
      </c>
      <c r="S585" s="7" t="str">
        <f t="shared" ca="1" si="415"/>
        <v/>
      </c>
      <c r="T585" s="7" t="str">
        <f t="shared" ca="1" si="415"/>
        <v/>
      </c>
      <c r="U585" s="7" t="str">
        <f t="shared" ca="1" si="415"/>
        <v/>
      </c>
      <c r="V585" s="7" t="str">
        <f t="shared" ca="1" si="415"/>
        <v/>
      </c>
      <c r="W585" s="7" t="str">
        <f t="shared" ca="1" si="416"/>
        <v/>
      </c>
      <c r="X585" s="7" t="str">
        <f t="shared" ca="1" si="416"/>
        <v/>
      </c>
      <c r="Y585" s="7" t="str">
        <f t="shared" ca="1" si="416"/>
        <v/>
      </c>
      <c r="Z585" s="7" t="str">
        <f t="shared" ca="1" si="416"/>
        <v/>
      </c>
      <c r="AA585" s="7" t="str">
        <f t="shared" ca="1" si="416"/>
        <v/>
      </c>
      <c r="AB585" s="7" t="str">
        <f t="shared" ca="1" si="416"/>
        <v/>
      </c>
      <c r="AC585" s="7" t="str">
        <f t="shared" ca="1" si="416"/>
        <v/>
      </c>
      <c r="AD585" s="7" t="str">
        <f t="shared" ca="1" si="416"/>
        <v/>
      </c>
      <c r="AE585" s="7" t="str">
        <f t="shared" ca="1" si="416"/>
        <v/>
      </c>
      <c r="AF585" s="7" t="str">
        <f t="shared" ca="1" si="416"/>
        <v/>
      </c>
      <c r="AG585" s="7" t="str">
        <f t="shared" ca="1" si="416"/>
        <v/>
      </c>
      <c r="AH585" s="7" t="str">
        <f t="shared" ca="1" si="416"/>
        <v/>
      </c>
      <c r="AI585" s="7" t="str">
        <f t="shared" ca="1" si="416"/>
        <v/>
      </c>
    </row>
    <row r="586" spans="1:35" x14ac:dyDescent="0.35">
      <c r="A586" s="4" t="str">
        <f t="shared" ref="A586:B586" si="425">A585</f>
        <v>sud_ouest</v>
      </c>
      <c r="B586" s="4" t="str">
        <f t="shared" si="425"/>
        <v>marche_gaoua</v>
      </c>
      <c r="C586" s="10" t="str">
        <f t="shared" si="403"/>
        <v>BNA_déc24!</v>
      </c>
      <c r="D586" s="4" t="str">
        <f t="shared" si="412"/>
        <v>marche_gaouaBNA_déc24!</v>
      </c>
      <c r="E586" s="10">
        <f t="shared" si="410"/>
        <v>45627</v>
      </c>
      <c r="G586" s="7" t="str">
        <f t="shared" ca="1" si="415"/>
        <v/>
      </c>
      <c r="H586" s="7" t="str">
        <f t="shared" ca="1" si="415"/>
        <v/>
      </c>
      <c r="I586" s="7" t="str">
        <f t="shared" ca="1" si="415"/>
        <v/>
      </c>
      <c r="J586" s="7" t="str">
        <f t="shared" ca="1" si="415"/>
        <v/>
      </c>
      <c r="K586" s="7" t="str">
        <f t="shared" ca="1" si="415"/>
        <v/>
      </c>
      <c r="L586" s="7" t="str">
        <f t="shared" ca="1" si="415"/>
        <v/>
      </c>
      <c r="M586" s="7" t="str">
        <f t="shared" ca="1" si="415"/>
        <v/>
      </c>
      <c r="N586" s="7" t="str">
        <f t="shared" ca="1" si="415"/>
        <v/>
      </c>
      <c r="O586" s="7" t="str">
        <f t="shared" ca="1" si="415"/>
        <v/>
      </c>
      <c r="P586" s="7" t="str">
        <f t="shared" ca="1" si="415"/>
        <v/>
      </c>
      <c r="Q586" s="7" t="str">
        <f t="shared" ca="1" si="415"/>
        <v/>
      </c>
      <c r="R586" s="7" t="str">
        <f t="shared" ca="1" si="415"/>
        <v/>
      </c>
      <c r="S586" s="7" t="str">
        <f t="shared" ca="1" si="415"/>
        <v/>
      </c>
      <c r="T586" s="7" t="str">
        <f t="shared" ca="1" si="415"/>
        <v/>
      </c>
      <c r="U586" s="7" t="str">
        <f t="shared" ca="1" si="415"/>
        <v/>
      </c>
      <c r="V586" s="7" t="str">
        <f t="shared" ca="1" si="415"/>
        <v/>
      </c>
      <c r="W586" s="7" t="str">
        <f t="shared" ca="1" si="416"/>
        <v/>
      </c>
      <c r="X586" s="7" t="str">
        <f t="shared" ca="1" si="416"/>
        <v/>
      </c>
      <c r="Y586" s="7" t="str">
        <f t="shared" ca="1" si="416"/>
        <v/>
      </c>
      <c r="Z586" s="7" t="str">
        <f t="shared" ca="1" si="416"/>
        <v/>
      </c>
      <c r="AA586" s="7" t="str">
        <f t="shared" ca="1" si="416"/>
        <v/>
      </c>
      <c r="AB586" s="7" t="str">
        <f t="shared" ca="1" si="416"/>
        <v/>
      </c>
      <c r="AC586" s="7" t="str">
        <f t="shared" ca="1" si="416"/>
        <v/>
      </c>
      <c r="AD586" s="7" t="str">
        <f t="shared" ca="1" si="416"/>
        <v/>
      </c>
      <c r="AE586" s="7" t="str">
        <f t="shared" ca="1" si="416"/>
        <v/>
      </c>
      <c r="AF586" s="7" t="str">
        <f t="shared" ca="1" si="416"/>
        <v/>
      </c>
      <c r="AG586" s="7" t="str">
        <f t="shared" ca="1" si="416"/>
        <v/>
      </c>
      <c r="AH586" s="7" t="str">
        <f t="shared" ca="1" si="416"/>
        <v/>
      </c>
      <c r="AI586" s="7" t="str">
        <f t="shared" ca="1" si="416"/>
        <v/>
      </c>
    </row>
    <row r="587" spans="1:35" x14ac:dyDescent="0.35">
      <c r="C587" s="10"/>
    </row>
    <row r="588" spans="1:35" x14ac:dyDescent="0.35">
      <c r="C588" s="10"/>
    </row>
    <row r="589" spans="1:35" x14ac:dyDescent="0.35">
      <c r="C589" s="10"/>
    </row>
    <row r="591" spans="1:35" x14ac:dyDescent="0.35">
      <c r="D591" s="4" t="str">
        <f t="shared" ref="D591:D617" si="426">_xlfn.CONCAT(B591:C591)</f>
        <v/>
      </c>
      <c r="E591" s="4" t="s">
        <v>3432</v>
      </c>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row>
    <row r="592" spans="1:35" x14ac:dyDescent="0.35">
      <c r="A592" s="4" t="s">
        <v>2371</v>
      </c>
      <c r="B592" s="4" t="s">
        <v>2412</v>
      </c>
      <c r="C592" s="10" t="str">
        <f>C561</f>
        <v>BNA_nov22!</v>
      </c>
      <c r="D592" s="4" t="str">
        <f t="shared" si="426"/>
        <v>marche_pouytengaBNA_nov22!</v>
      </c>
      <c r="E592" s="10">
        <f>E561</f>
        <v>44866</v>
      </c>
      <c r="G592" s="7" t="str">
        <f t="shared" ref="G592:V607" ca="1" si="427">IFERROR(VLOOKUP($B592,INDIRECT($C592&amp;$A$1),MATCH(G$4,INDIRECT($C592&amp;"$B$7:$BZ$7"),0),FALSE),"")</f>
        <v/>
      </c>
      <c r="H592" s="7" t="str">
        <f t="shared" ca="1" si="427"/>
        <v/>
      </c>
      <c r="I592" s="7" t="str">
        <f t="shared" ca="1" si="427"/>
        <v/>
      </c>
      <c r="J592" s="7" t="str">
        <f t="shared" ca="1" si="427"/>
        <v/>
      </c>
      <c r="K592" s="7" t="str">
        <f t="shared" ca="1" si="427"/>
        <v/>
      </c>
      <c r="L592" s="7" t="str">
        <f t="shared" ca="1" si="427"/>
        <v/>
      </c>
      <c r="M592" s="7" t="str">
        <f t="shared" ca="1" si="427"/>
        <v/>
      </c>
      <c r="N592" s="7" t="str">
        <f t="shared" ca="1" si="427"/>
        <v/>
      </c>
      <c r="O592" s="7" t="str">
        <f t="shared" ca="1" si="427"/>
        <v/>
      </c>
      <c r="P592" s="7" t="str">
        <f t="shared" ca="1" si="427"/>
        <v/>
      </c>
      <c r="Q592" s="7" t="str">
        <f t="shared" ca="1" si="427"/>
        <v/>
      </c>
      <c r="R592" s="7" t="str">
        <f t="shared" ca="1" si="427"/>
        <v/>
      </c>
      <c r="S592" s="7" t="str">
        <f t="shared" ca="1" si="427"/>
        <v/>
      </c>
      <c r="T592" s="7" t="str">
        <f t="shared" ca="1" si="427"/>
        <v/>
      </c>
      <c r="U592" s="7" t="str">
        <f t="shared" ca="1" si="427"/>
        <v/>
      </c>
      <c r="V592" s="7" t="str">
        <f t="shared" ca="1" si="427"/>
        <v/>
      </c>
      <c r="W592" s="7" t="str">
        <f t="shared" ref="W592:AI607" ca="1" si="428">IFERROR(VLOOKUP($B592,INDIRECT($C592&amp;$A$1),MATCH(W$4,INDIRECT($C592&amp;"$B$7:$BZ$7"),0),FALSE),"")</f>
        <v/>
      </c>
      <c r="X592" s="7" t="str">
        <f t="shared" ca="1" si="428"/>
        <v/>
      </c>
      <c r="Y592" s="7" t="str">
        <f t="shared" ca="1" si="428"/>
        <v/>
      </c>
      <c r="Z592" s="7" t="str">
        <f t="shared" ca="1" si="428"/>
        <v/>
      </c>
      <c r="AA592" s="7" t="str">
        <f t="shared" ca="1" si="428"/>
        <v/>
      </c>
      <c r="AB592" s="7" t="str">
        <f t="shared" ca="1" si="428"/>
        <v/>
      </c>
      <c r="AC592" s="7" t="str">
        <f t="shared" ca="1" si="428"/>
        <v/>
      </c>
      <c r="AD592" s="7" t="str">
        <f t="shared" ca="1" si="428"/>
        <v/>
      </c>
      <c r="AE592" s="7" t="str">
        <f t="shared" ca="1" si="428"/>
        <v/>
      </c>
      <c r="AF592" s="7" t="str">
        <f t="shared" ca="1" si="428"/>
        <v/>
      </c>
      <c r="AG592" s="7" t="str">
        <f t="shared" ca="1" si="428"/>
        <v/>
      </c>
      <c r="AH592" s="7" t="str">
        <f t="shared" ca="1" si="428"/>
        <v/>
      </c>
      <c r="AI592" s="7" t="str">
        <f t="shared" ca="1" si="428"/>
        <v/>
      </c>
    </row>
    <row r="593" spans="1:35" x14ac:dyDescent="0.35">
      <c r="A593" s="4" t="s">
        <v>2371</v>
      </c>
      <c r="B593" s="4" t="s">
        <v>2412</v>
      </c>
      <c r="C593" s="10" t="str">
        <f>C562</f>
        <v>BNA_dec22!</v>
      </c>
      <c r="D593" s="4" t="str">
        <f t="shared" si="426"/>
        <v>marche_pouytengaBNA_dec22!</v>
      </c>
      <c r="E593" s="10">
        <f>E562</f>
        <v>44896</v>
      </c>
      <c r="G593" s="7" t="str">
        <f t="shared" ca="1" si="427"/>
        <v/>
      </c>
      <c r="H593" s="7" t="str">
        <f t="shared" ca="1" si="427"/>
        <v/>
      </c>
      <c r="I593" s="7" t="str">
        <f t="shared" ca="1" si="427"/>
        <v/>
      </c>
      <c r="J593" s="7" t="str">
        <f t="shared" ca="1" si="427"/>
        <v/>
      </c>
      <c r="K593" s="7" t="str">
        <f t="shared" ca="1" si="427"/>
        <v/>
      </c>
      <c r="L593" s="7" t="str">
        <f t="shared" ca="1" si="427"/>
        <v/>
      </c>
      <c r="M593" s="7" t="str">
        <f t="shared" ca="1" si="427"/>
        <v/>
      </c>
      <c r="N593" s="7" t="str">
        <f t="shared" ca="1" si="427"/>
        <v/>
      </c>
      <c r="O593" s="7" t="str">
        <f t="shared" ca="1" si="427"/>
        <v/>
      </c>
      <c r="P593" s="7" t="str">
        <f t="shared" ca="1" si="427"/>
        <v/>
      </c>
      <c r="Q593" s="7" t="str">
        <f t="shared" ca="1" si="427"/>
        <v/>
      </c>
      <c r="R593" s="7" t="str">
        <f t="shared" ca="1" si="427"/>
        <v/>
      </c>
      <c r="S593" s="7" t="str">
        <f t="shared" ca="1" si="427"/>
        <v/>
      </c>
      <c r="T593" s="7" t="str">
        <f t="shared" ca="1" si="427"/>
        <v/>
      </c>
      <c r="U593" s="7" t="str">
        <f t="shared" ca="1" si="427"/>
        <v/>
      </c>
      <c r="V593" s="7" t="str">
        <f t="shared" ca="1" si="427"/>
        <v/>
      </c>
      <c r="W593" s="7" t="str">
        <f t="shared" ca="1" si="428"/>
        <v/>
      </c>
      <c r="X593" s="7" t="str">
        <f t="shared" ca="1" si="428"/>
        <v/>
      </c>
      <c r="Y593" s="7" t="str">
        <f t="shared" ca="1" si="428"/>
        <v/>
      </c>
      <c r="Z593" s="7" t="str">
        <f t="shared" ca="1" si="428"/>
        <v/>
      </c>
      <c r="AA593" s="7" t="str">
        <f t="shared" ca="1" si="428"/>
        <v/>
      </c>
      <c r="AB593" s="7" t="str">
        <f t="shared" ca="1" si="428"/>
        <v/>
      </c>
      <c r="AC593" s="7" t="str">
        <f t="shared" ca="1" si="428"/>
        <v/>
      </c>
      <c r="AD593" s="7" t="str">
        <f t="shared" ca="1" si="428"/>
        <v/>
      </c>
      <c r="AE593" s="7" t="str">
        <f t="shared" ca="1" si="428"/>
        <v/>
      </c>
      <c r="AF593" s="7" t="str">
        <f t="shared" ca="1" si="428"/>
        <v/>
      </c>
      <c r="AG593" s="7" t="str">
        <f t="shared" ca="1" si="428"/>
        <v/>
      </c>
      <c r="AH593" s="7" t="str">
        <f t="shared" ca="1" si="428"/>
        <v/>
      </c>
      <c r="AI593" s="7" t="str">
        <f t="shared" ca="1" si="428"/>
        <v/>
      </c>
    </row>
    <row r="594" spans="1:35" x14ac:dyDescent="0.35">
      <c r="A594" s="4" t="s">
        <v>2371</v>
      </c>
      <c r="B594" s="4" t="s">
        <v>2412</v>
      </c>
      <c r="C594" s="10" t="str">
        <f t="shared" ref="C594:C617" si="429">C563</f>
        <v>BNA_jan23!</v>
      </c>
      <c r="D594" s="4" t="str">
        <f t="shared" si="426"/>
        <v>marche_pouytengaBNA_jan23!</v>
      </c>
      <c r="E594" s="10">
        <f t="shared" ref="E594:E617" si="430">E563</f>
        <v>44927</v>
      </c>
      <c r="G594" s="7" t="str">
        <f t="shared" ca="1" si="427"/>
        <v/>
      </c>
      <c r="H594" s="7" t="str">
        <f t="shared" ca="1" si="427"/>
        <v/>
      </c>
      <c r="I594" s="7" t="str">
        <f t="shared" ca="1" si="427"/>
        <v/>
      </c>
      <c r="J594" s="7" t="str">
        <f t="shared" ca="1" si="427"/>
        <v/>
      </c>
      <c r="K594" s="7" t="str">
        <f t="shared" ca="1" si="427"/>
        <v/>
      </c>
      <c r="L594" s="7" t="str">
        <f t="shared" ca="1" si="427"/>
        <v/>
      </c>
      <c r="M594" s="7" t="str">
        <f t="shared" ca="1" si="427"/>
        <v/>
      </c>
      <c r="N594" s="7" t="str">
        <f t="shared" ca="1" si="427"/>
        <v/>
      </c>
      <c r="O594" s="7" t="str">
        <f t="shared" ca="1" si="427"/>
        <v/>
      </c>
      <c r="P594" s="7" t="str">
        <f t="shared" ca="1" si="427"/>
        <v/>
      </c>
      <c r="Q594" s="7" t="str">
        <f t="shared" ca="1" si="427"/>
        <v/>
      </c>
      <c r="R594" s="7" t="str">
        <f t="shared" ca="1" si="427"/>
        <v/>
      </c>
      <c r="S594" s="7" t="str">
        <f t="shared" ca="1" si="427"/>
        <v/>
      </c>
      <c r="T594" s="7" t="str">
        <f t="shared" ca="1" si="427"/>
        <v/>
      </c>
      <c r="U594" s="7" t="str">
        <f t="shared" ca="1" si="427"/>
        <v/>
      </c>
      <c r="V594" s="7" t="str">
        <f t="shared" ca="1" si="427"/>
        <v/>
      </c>
      <c r="W594" s="7" t="str">
        <f t="shared" ca="1" si="428"/>
        <v/>
      </c>
      <c r="X594" s="7" t="str">
        <f t="shared" ca="1" si="428"/>
        <v/>
      </c>
      <c r="Y594" s="7" t="str">
        <f t="shared" ca="1" si="428"/>
        <v/>
      </c>
      <c r="Z594" s="7" t="str">
        <f t="shared" ca="1" si="428"/>
        <v/>
      </c>
      <c r="AA594" s="7" t="str">
        <f t="shared" ca="1" si="428"/>
        <v/>
      </c>
      <c r="AB594" s="7" t="str">
        <f t="shared" ca="1" si="428"/>
        <v/>
      </c>
      <c r="AC594" s="7" t="str">
        <f t="shared" ca="1" si="428"/>
        <v/>
      </c>
      <c r="AD594" s="7" t="str">
        <f t="shared" ca="1" si="428"/>
        <v/>
      </c>
      <c r="AE594" s="7" t="str">
        <f t="shared" ca="1" si="428"/>
        <v/>
      </c>
      <c r="AF594" s="7" t="str">
        <f t="shared" ca="1" si="428"/>
        <v/>
      </c>
      <c r="AG594" s="7" t="str">
        <f t="shared" ca="1" si="428"/>
        <v/>
      </c>
      <c r="AH594" s="7" t="str">
        <f t="shared" ca="1" si="428"/>
        <v/>
      </c>
      <c r="AI594" s="7" t="str">
        <f t="shared" ca="1" si="428"/>
        <v/>
      </c>
    </row>
    <row r="595" spans="1:35" x14ac:dyDescent="0.35">
      <c r="A595" s="4" t="s">
        <v>2371</v>
      </c>
      <c r="B595" s="4" t="s">
        <v>2412</v>
      </c>
      <c r="C595" s="10" t="str">
        <f t="shared" si="429"/>
        <v>BNA_fev23!</v>
      </c>
      <c r="D595" s="4" t="str">
        <f t="shared" si="426"/>
        <v>marche_pouytengaBNA_fev23!</v>
      </c>
      <c r="E595" s="10">
        <f t="shared" si="430"/>
        <v>44958</v>
      </c>
      <c r="G595" s="7" t="str">
        <f t="shared" ca="1" si="427"/>
        <v/>
      </c>
      <c r="H595" s="7" t="str">
        <f t="shared" ca="1" si="427"/>
        <v/>
      </c>
      <c r="I595" s="7" t="str">
        <f t="shared" ca="1" si="427"/>
        <v/>
      </c>
      <c r="J595" s="7" t="str">
        <f t="shared" ca="1" si="427"/>
        <v/>
      </c>
      <c r="K595" s="7" t="str">
        <f t="shared" ca="1" si="427"/>
        <v/>
      </c>
      <c r="L595" s="7" t="str">
        <f t="shared" ca="1" si="427"/>
        <v/>
      </c>
      <c r="M595" s="7" t="str">
        <f t="shared" ca="1" si="427"/>
        <v/>
      </c>
      <c r="N595" s="7" t="str">
        <f t="shared" ca="1" si="427"/>
        <v/>
      </c>
      <c r="O595" s="7" t="str">
        <f t="shared" ca="1" si="427"/>
        <v/>
      </c>
      <c r="P595" s="7" t="str">
        <f t="shared" ca="1" si="427"/>
        <v/>
      </c>
      <c r="Q595" s="7" t="str">
        <f t="shared" ca="1" si="427"/>
        <v/>
      </c>
      <c r="R595" s="7" t="str">
        <f t="shared" ca="1" si="427"/>
        <v/>
      </c>
      <c r="S595" s="7" t="str">
        <f t="shared" ca="1" si="427"/>
        <v/>
      </c>
      <c r="T595" s="7" t="str">
        <f t="shared" ca="1" si="427"/>
        <v/>
      </c>
      <c r="U595" s="7" t="str">
        <f t="shared" ca="1" si="427"/>
        <v/>
      </c>
      <c r="V595" s="7" t="str">
        <f t="shared" ca="1" si="427"/>
        <v/>
      </c>
      <c r="W595" s="7" t="str">
        <f t="shared" ca="1" si="428"/>
        <v/>
      </c>
      <c r="X595" s="7" t="str">
        <f t="shared" ca="1" si="428"/>
        <v/>
      </c>
      <c r="Y595" s="7" t="str">
        <f t="shared" ca="1" si="428"/>
        <v/>
      </c>
      <c r="Z595" s="7" t="str">
        <f t="shared" ca="1" si="428"/>
        <v/>
      </c>
      <c r="AA595" s="7" t="str">
        <f t="shared" ca="1" si="428"/>
        <v/>
      </c>
      <c r="AB595" s="7" t="str">
        <f t="shared" ca="1" si="428"/>
        <v/>
      </c>
      <c r="AC595" s="7" t="str">
        <f t="shared" ca="1" si="428"/>
        <v/>
      </c>
      <c r="AD595" s="7" t="str">
        <f t="shared" ca="1" si="428"/>
        <v/>
      </c>
      <c r="AE595" s="7" t="str">
        <f t="shared" ca="1" si="428"/>
        <v/>
      </c>
      <c r="AF595" s="7" t="str">
        <f t="shared" ca="1" si="428"/>
        <v/>
      </c>
      <c r="AG595" s="7" t="str">
        <f t="shared" ca="1" si="428"/>
        <v/>
      </c>
      <c r="AH595" s="7" t="str">
        <f t="shared" ca="1" si="428"/>
        <v/>
      </c>
      <c r="AI595" s="7" t="str">
        <f t="shared" ca="1" si="428"/>
        <v/>
      </c>
    </row>
    <row r="596" spans="1:35" x14ac:dyDescent="0.35">
      <c r="A596" s="4" t="s">
        <v>2371</v>
      </c>
      <c r="B596" s="4" t="s">
        <v>2412</v>
      </c>
      <c r="C596" s="10" t="str">
        <f t="shared" si="429"/>
        <v>BNA_mar23!</v>
      </c>
      <c r="D596" s="4" t="str">
        <f t="shared" si="426"/>
        <v>marche_pouytengaBNA_mar23!</v>
      </c>
      <c r="E596" s="10">
        <f t="shared" si="430"/>
        <v>44986</v>
      </c>
      <c r="G596" s="7" t="str">
        <f t="shared" ca="1" si="427"/>
        <v/>
      </c>
      <c r="H596" s="7" t="str">
        <f t="shared" ca="1" si="427"/>
        <v/>
      </c>
      <c r="I596" s="7" t="str">
        <f t="shared" ca="1" si="427"/>
        <v/>
      </c>
      <c r="J596" s="7" t="str">
        <f t="shared" ca="1" si="427"/>
        <v/>
      </c>
      <c r="K596" s="7" t="str">
        <f t="shared" ca="1" si="427"/>
        <v/>
      </c>
      <c r="L596" s="7" t="str">
        <f t="shared" ca="1" si="427"/>
        <v/>
      </c>
      <c r="M596" s="7" t="str">
        <f t="shared" ca="1" si="427"/>
        <v/>
      </c>
      <c r="N596" s="7" t="str">
        <f t="shared" ca="1" si="427"/>
        <v/>
      </c>
      <c r="O596" s="7" t="str">
        <f t="shared" ca="1" si="427"/>
        <v/>
      </c>
      <c r="P596" s="7" t="str">
        <f t="shared" ca="1" si="427"/>
        <v/>
      </c>
      <c r="Q596" s="7" t="str">
        <f t="shared" ca="1" si="427"/>
        <v/>
      </c>
      <c r="R596" s="7" t="str">
        <f t="shared" ca="1" si="427"/>
        <v/>
      </c>
      <c r="S596" s="7" t="str">
        <f t="shared" ca="1" si="427"/>
        <v/>
      </c>
      <c r="T596" s="7" t="str">
        <f t="shared" ca="1" si="427"/>
        <v/>
      </c>
      <c r="U596" s="7" t="str">
        <f t="shared" ca="1" si="427"/>
        <v/>
      </c>
      <c r="V596" s="7" t="str">
        <f t="shared" ca="1" si="427"/>
        <v/>
      </c>
      <c r="W596" s="7" t="str">
        <f t="shared" ca="1" si="428"/>
        <v/>
      </c>
      <c r="X596" s="7" t="str">
        <f t="shared" ca="1" si="428"/>
        <v/>
      </c>
      <c r="Y596" s="7" t="str">
        <f t="shared" ca="1" si="428"/>
        <v/>
      </c>
      <c r="Z596" s="7" t="str">
        <f t="shared" ca="1" si="428"/>
        <v/>
      </c>
      <c r="AA596" s="7" t="str">
        <f t="shared" ca="1" si="428"/>
        <v/>
      </c>
      <c r="AB596" s="7" t="str">
        <f t="shared" ca="1" si="428"/>
        <v/>
      </c>
      <c r="AC596" s="7" t="str">
        <f t="shared" ca="1" si="428"/>
        <v/>
      </c>
      <c r="AD596" s="7" t="str">
        <f t="shared" ca="1" si="428"/>
        <v/>
      </c>
      <c r="AE596" s="7" t="str">
        <f t="shared" ca="1" si="428"/>
        <v/>
      </c>
      <c r="AF596" s="7" t="str">
        <f t="shared" ca="1" si="428"/>
        <v/>
      </c>
      <c r="AG596" s="7" t="str">
        <f t="shared" ca="1" si="428"/>
        <v/>
      </c>
      <c r="AH596" s="7" t="str">
        <f t="shared" ca="1" si="428"/>
        <v/>
      </c>
      <c r="AI596" s="7" t="str">
        <f t="shared" ca="1" si="428"/>
        <v/>
      </c>
    </row>
    <row r="597" spans="1:35" x14ac:dyDescent="0.35">
      <c r="A597" s="4" t="s">
        <v>2371</v>
      </c>
      <c r="B597" s="4" t="s">
        <v>2412</v>
      </c>
      <c r="C597" s="10" t="str">
        <f t="shared" si="429"/>
        <v>BNA_avr23!</v>
      </c>
      <c r="D597" s="4" t="str">
        <f t="shared" si="426"/>
        <v>marche_pouytengaBNA_avr23!</v>
      </c>
      <c r="E597" s="10">
        <f t="shared" si="430"/>
        <v>45017</v>
      </c>
      <c r="G597" s="7" t="str">
        <f t="shared" ca="1" si="427"/>
        <v/>
      </c>
      <c r="H597" s="7" t="str">
        <f t="shared" ca="1" si="427"/>
        <v/>
      </c>
      <c r="I597" s="7" t="str">
        <f t="shared" ca="1" si="427"/>
        <v/>
      </c>
      <c r="J597" s="7" t="str">
        <f t="shared" ca="1" si="427"/>
        <v/>
      </c>
      <c r="K597" s="7" t="str">
        <f t="shared" ca="1" si="427"/>
        <v/>
      </c>
      <c r="L597" s="7" t="str">
        <f t="shared" ca="1" si="427"/>
        <v/>
      </c>
      <c r="M597" s="7" t="str">
        <f t="shared" ca="1" si="427"/>
        <v/>
      </c>
      <c r="N597" s="7" t="str">
        <f t="shared" ca="1" si="427"/>
        <v/>
      </c>
      <c r="O597" s="7" t="str">
        <f t="shared" ca="1" si="427"/>
        <v/>
      </c>
      <c r="P597" s="7" t="str">
        <f t="shared" ca="1" si="427"/>
        <v/>
      </c>
      <c r="Q597" s="7" t="str">
        <f t="shared" ca="1" si="427"/>
        <v/>
      </c>
      <c r="R597" s="7" t="str">
        <f t="shared" ca="1" si="427"/>
        <v/>
      </c>
      <c r="S597" s="7" t="str">
        <f t="shared" ca="1" si="427"/>
        <v/>
      </c>
      <c r="T597" s="7" t="str">
        <f t="shared" ca="1" si="427"/>
        <v/>
      </c>
      <c r="U597" s="7" t="str">
        <f t="shared" ca="1" si="427"/>
        <v/>
      </c>
      <c r="V597" s="7" t="str">
        <f t="shared" ca="1" si="427"/>
        <v/>
      </c>
      <c r="W597" s="7" t="str">
        <f t="shared" ca="1" si="428"/>
        <v/>
      </c>
      <c r="X597" s="7" t="str">
        <f t="shared" ca="1" si="428"/>
        <v/>
      </c>
      <c r="Y597" s="7" t="str">
        <f t="shared" ca="1" si="428"/>
        <v/>
      </c>
      <c r="Z597" s="7" t="str">
        <f t="shared" ca="1" si="428"/>
        <v/>
      </c>
      <c r="AA597" s="7" t="str">
        <f t="shared" ca="1" si="428"/>
        <v/>
      </c>
      <c r="AB597" s="7" t="str">
        <f t="shared" ca="1" si="428"/>
        <v/>
      </c>
      <c r="AC597" s="7" t="str">
        <f t="shared" ca="1" si="428"/>
        <v/>
      </c>
      <c r="AD597" s="7" t="str">
        <f t="shared" ca="1" si="428"/>
        <v/>
      </c>
      <c r="AE597" s="7" t="str">
        <f t="shared" ca="1" si="428"/>
        <v/>
      </c>
      <c r="AF597" s="7" t="str">
        <f t="shared" ca="1" si="428"/>
        <v/>
      </c>
      <c r="AG597" s="7" t="str">
        <f t="shared" ca="1" si="428"/>
        <v/>
      </c>
      <c r="AH597" s="7" t="str">
        <f t="shared" ca="1" si="428"/>
        <v/>
      </c>
      <c r="AI597" s="7" t="str">
        <f t="shared" ca="1" si="428"/>
        <v/>
      </c>
    </row>
    <row r="598" spans="1:35" x14ac:dyDescent="0.35">
      <c r="A598" s="4" t="s">
        <v>2371</v>
      </c>
      <c r="B598" s="4" t="s">
        <v>2412</v>
      </c>
      <c r="C598" s="10" t="str">
        <f t="shared" si="429"/>
        <v>BNA_mai23!</v>
      </c>
      <c r="D598" s="4" t="str">
        <f t="shared" si="426"/>
        <v>marche_pouytengaBNA_mai23!</v>
      </c>
      <c r="E598" s="10">
        <f t="shared" si="430"/>
        <v>45047</v>
      </c>
      <c r="G598" s="7" t="str">
        <f t="shared" ca="1" si="427"/>
        <v/>
      </c>
      <c r="H598" s="7" t="str">
        <f t="shared" ca="1" si="427"/>
        <v/>
      </c>
      <c r="I598" s="7" t="str">
        <f t="shared" ca="1" si="427"/>
        <v/>
      </c>
      <c r="J598" s="7" t="str">
        <f t="shared" ca="1" si="427"/>
        <v/>
      </c>
      <c r="K598" s="7" t="str">
        <f t="shared" ca="1" si="427"/>
        <v/>
      </c>
      <c r="L598" s="7" t="str">
        <f t="shared" ca="1" si="427"/>
        <v/>
      </c>
      <c r="M598" s="7" t="str">
        <f t="shared" ca="1" si="427"/>
        <v/>
      </c>
      <c r="N598" s="7" t="str">
        <f t="shared" ca="1" si="427"/>
        <v/>
      </c>
      <c r="O598" s="7" t="str">
        <f t="shared" ca="1" si="427"/>
        <v/>
      </c>
      <c r="P598" s="7" t="str">
        <f t="shared" ca="1" si="427"/>
        <v/>
      </c>
      <c r="Q598" s="7" t="str">
        <f t="shared" ca="1" si="427"/>
        <v/>
      </c>
      <c r="R598" s="7" t="str">
        <f t="shared" ca="1" si="427"/>
        <v/>
      </c>
      <c r="S598" s="7" t="str">
        <f t="shared" ca="1" si="427"/>
        <v/>
      </c>
      <c r="T598" s="7" t="str">
        <f t="shared" ca="1" si="427"/>
        <v/>
      </c>
      <c r="U598" s="7" t="str">
        <f t="shared" ca="1" si="427"/>
        <v/>
      </c>
      <c r="V598" s="7" t="str">
        <f t="shared" ca="1" si="427"/>
        <v/>
      </c>
      <c r="W598" s="7" t="str">
        <f t="shared" ca="1" si="428"/>
        <v/>
      </c>
      <c r="X598" s="7" t="str">
        <f t="shared" ca="1" si="428"/>
        <v/>
      </c>
      <c r="Y598" s="7" t="str">
        <f t="shared" ca="1" si="428"/>
        <v/>
      </c>
      <c r="Z598" s="7" t="str">
        <f t="shared" ca="1" si="428"/>
        <v/>
      </c>
      <c r="AA598" s="7" t="str">
        <f t="shared" ca="1" si="428"/>
        <v/>
      </c>
      <c r="AB598" s="7" t="str">
        <f t="shared" ca="1" si="428"/>
        <v/>
      </c>
      <c r="AC598" s="7" t="str">
        <f t="shared" ca="1" si="428"/>
        <v/>
      </c>
      <c r="AD598" s="7" t="str">
        <f t="shared" ca="1" si="428"/>
        <v/>
      </c>
      <c r="AE598" s="7" t="str">
        <f t="shared" ca="1" si="428"/>
        <v/>
      </c>
      <c r="AF598" s="7" t="str">
        <f t="shared" ca="1" si="428"/>
        <v/>
      </c>
      <c r="AG598" s="7" t="str">
        <f t="shared" ca="1" si="428"/>
        <v/>
      </c>
      <c r="AH598" s="7" t="str">
        <f t="shared" ca="1" si="428"/>
        <v/>
      </c>
      <c r="AI598" s="7" t="str">
        <f t="shared" ca="1" si="428"/>
        <v/>
      </c>
    </row>
    <row r="599" spans="1:35" x14ac:dyDescent="0.35">
      <c r="A599" s="4" t="s">
        <v>2371</v>
      </c>
      <c r="B599" s="4" t="s">
        <v>2412</v>
      </c>
      <c r="C599" s="10" t="str">
        <f t="shared" si="429"/>
        <v>BNA_juin23!</v>
      </c>
      <c r="D599" s="4" t="str">
        <f t="shared" si="426"/>
        <v>marche_pouytengaBNA_juin23!</v>
      </c>
      <c r="E599" s="10">
        <f t="shared" si="430"/>
        <v>45078</v>
      </c>
      <c r="G599" s="7" t="str">
        <f t="shared" ca="1" si="427"/>
        <v/>
      </c>
      <c r="H599" s="7" t="str">
        <f t="shared" ca="1" si="427"/>
        <v/>
      </c>
      <c r="I599" s="7" t="str">
        <f t="shared" ca="1" si="427"/>
        <v/>
      </c>
      <c r="J599" s="7" t="str">
        <f t="shared" ca="1" si="427"/>
        <v/>
      </c>
      <c r="K599" s="7" t="str">
        <f t="shared" ca="1" si="427"/>
        <v/>
      </c>
      <c r="L599" s="7" t="str">
        <f t="shared" ca="1" si="427"/>
        <v/>
      </c>
      <c r="M599" s="7" t="str">
        <f t="shared" ca="1" si="427"/>
        <v/>
      </c>
      <c r="N599" s="7" t="str">
        <f t="shared" ca="1" si="427"/>
        <v/>
      </c>
      <c r="O599" s="7" t="str">
        <f t="shared" ca="1" si="427"/>
        <v/>
      </c>
      <c r="P599" s="7" t="str">
        <f t="shared" ca="1" si="427"/>
        <v/>
      </c>
      <c r="Q599" s="7" t="str">
        <f t="shared" ca="1" si="427"/>
        <v/>
      </c>
      <c r="R599" s="7" t="str">
        <f t="shared" ca="1" si="427"/>
        <v/>
      </c>
      <c r="S599" s="7" t="str">
        <f t="shared" ca="1" si="427"/>
        <v/>
      </c>
      <c r="T599" s="7" t="str">
        <f t="shared" ca="1" si="427"/>
        <v/>
      </c>
      <c r="U599" s="7" t="str">
        <f t="shared" ca="1" si="427"/>
        <v/>
      </c>
      <c r="V599" s="7" t="str">
        <f t="shared" ca="1" si="427"/>
        <v/>
      </c>
      <c r="W599" s="7" t="str">
        <f t="shared" ca="1" si="428"/>
        <v/>
      </c>
      <c r="X599" s="7" t="str">
        <f t="shared" ca="1" si="428"/>
        <v/>
      </c>
      <c r="Y599" s="7" t="str">
        <f t="shared" ca="1" si="428"/>
        <v/>
      </c>
      <c r="Z599" s="7" t="str">
        <f t="shared" ca="1" si="428"/>
        <v/>
      </c>
      <c r="AA599" s="7" t="str">
        <f t="shared" ca="1" si="428"/>
        <v/>
      </c>
      <c r="AB599" s="7" t="str">
        <f t="shared" ca="1" si="428"/>
        <v/>
      </c>
      <c r="AC599" s="7" t="str">
        <f t="shared" ca="1" si="428"/>
        <v/>
      </c>
      <c r="AD599" s="7" t="str">
        <f t="shared" ca="1" si="428"/>
        <v/>
      </c>
      <c r="AE599" s="7" t="str">
        <f t="shared" ca="1" si="428"/>
        <v/>
      </c>
      <c r="AF599" s="7" t="str">
        <f t="shared" ca="1" si="428"/>
        <v/>
      </c>
      <c r="AG599" s="7" t="str">
        <f t="shared" ca="1" si="428"/>
        <v/>
      </c>
      <c r="AH599" s="7" t="str">
        <f t="shared" ca="1" si="428"/>
        <v/>
      </c>
      <c r="AI599" s="7" t="str">
        <f t="shared" ca="1" si="428"/>
        <v/>
      </c>
    </row>
    <row r="600" spans="1:35" x14ac:dyDescent="0.35">
      <c r="A600" s="4" t="s">
        <v>2371</v>
      </c>
      <c r="B600" s="4" t="s">
        <v>2412</v>
      </c>
      <c r="C600" s="10" t="str">
        <f t="shared" si="429"/>
        <v>BNA_juil23!</v>
      </c>
      <c r="D600" s="4" t="str">
        <f t="shared" si="426"/>
        <v>marche_pouytengaBNA_juil23!</v>
      </c>
      <c r="E600" s="10">
        <f t="shared" si="430"/>
        <v>45108</v>
      </c>
      <c r="G600" s="7" t="str">
        <f t="shared" ca="1" si="427"/>
        <v/>
      </c>
      <c r="H600" s="7" t="str">
        <f t="shared" ca="1" si="427"/>
        <v/>
      </c>
      <c r="I600" s="7" t="str">
        <f t="shared" ca="1" si="427"/>
        <v/>
      </c>
      <c r="J600" s="7" t="str">
        <f t="shared" ca="1" si="427"/>
        <v/>
      </c>
      <c r="K600" s="7" t="str">
        <f t="shared" ca="1" si="427"/>
        <v/>
      </c>
      <c r="L600" s="7" t="str">
        <f t="shared" ca="1" si="427"/>
        <v/>
      </c>
      <c r="M600" s="7" t="str">
        <f t="shared" ca="1" si="427"/>
        <v/>
      </c>
      <c r="N600" s="7" t="str">
        <f t="shared" ca="1" si="427"/>
        <v/>
      </c>
      <c r="O600" s="7" t="str">
        <f t="shared" ca="1" si="427"/>
        <v/>
      </c>
      <c r="P600" s="7" t="str">
        <f t="shared" ca="1" si="427"/>
        <v/>
      </c>
      <c r="Q600" s="7" t="str">
        <f t="shared" ca="1" si="427"/>
        <v/>
      </c>
      <c r="R600" s="7" t="str">
        <f t="shared" ca="1" si="427"/>
        <v/>
      </c>
      <c r="S600" s="7" t="str">
        <f t="shared" ca="1" si="427"/>
        <v/>
      </c>
      <c r="T600" s="7" t="str">
        <f t="shared" ca="1" si="427"/>
        <v/>
      </c>
      <c r="U600" s="7" t="str">
        <f t="shared" ca="1" si="427"/>
        <v/>
      </c>
      <c r="V600" s="7" t="str">
        <f t="shared" ca="1" si="427"/>
        <v/>
      </c>
      <c r="W600" s="7" t="str">
        <f t="shared" ca="1" si="428"/>
        <v/>
      </c>
      <c r="X600" s="7" t="str">
        <f t="shared" ca="1" si="428"/>
        <v/>
      </c>
      <c r="Y600" s="7" t="str">
        <f t="shared" ca="1" si="428"/>
        <v/>
      </c>
      <c r="Z600" s="7" t="str">
        <f t="shared" ca="1" si="428"/>
        <v/>
      </c>
      <c r="AA600" s="7" t="str">
        <f t="shared" ca="1" si="428"/>
        <v/>
      </c>
      <c r="AB600" s="7" t="str">
        <f t="shared" ca="1" si="428"/>
        <v/>
      </c>
      <c r="AC600" s="7" t="str">
        <f t="shared" ca="1" si="428"/>
        <v/>
      </c>
      <c r="AD600" s="7" t="str">
        <f t="shared" ca="1" si="428"/>
        <v/>
      </c>
      <c r="AE600" s="7" t="str">
        <f t="shared" ca="1" si="428"/>
        <v/>
      </c>
      <c r="AF600" s="7" t="str">
        <f t="shared" ca="1" si="428"/>
        <v/>
      </c>
      <c r="AG600" s="7" t="str">
        <f t="shared" ca="1" si="428"/>
        <v/>
      </c>
      <c r="AH600" s="7" t="str">
        <f t="shared" ca="1" si="428"/>
        <v/>
      </c>
      <c r="AI600" s="7" t="str">
        <f t="shared" ca="1" si="428"/>
        <v/>
      </c>
    </row>
    <row r="601" spans="1:35" x14ac:dyDescent="0.35">
      <c r="A601" s="4" t="s">
        <v>2371</v>
      </c>
      <c r="B601" s="4" t="s">
        <v>2412</v>
      </c>
      <c r="C601" s="10" t="str">
        <f t="shared" si="429"/>
        <v>BNA_aout23!</v>
      </c>
      <c r="D601" s="4" t="str">
        <f t="shared" si="426"/>
        <v>marche_pouytengaBNA_aout23!</v>
      </c>
      <c r="E601" s="10">
        <f t="shared" si="430"/>
        <v>45139</v>
      </c>
      <c r="G601" s="7" t="str">
        <f t="shared" ca="1" si="427"/>
        <v/>
      </c>
      <c r="H601" s="7" t="str">
        <f t="shared" ca="1" si="427"/>
        <v/>
      </c>
      <c r="I601" s="7" t="str">
        <f t="shared" ca="1" si="427"/>
        <v/>
      </c>
      <c r="J601" s="7" t="str">
        <f t="shared" ca="1" si="427"/>
        <v/>
      </c>
      <c r="K601" s="7" t="str">
        <f t="shared" ca="1" si="427"/>
        <v/>
      </c>
      <c r="L601" s="7" t="str">
        <f t="shared" ca="1" si="427"/>
        <v/>
      </c>
      <c r="M601" s="7" t="str">
        <f t="shared" ca="1" si="427"/>
        <v/>
      </c>
      <c r="N601" s="7" t="str">
        <f t="shared" ca="1" si="427"/>
        <v/>
      </c>
      <c r="O601" s="7" t="str">
        <f t="shared" ca="1" si="427"/>
        <v/>
      </c>
      <c r="P601" s="7" t="str">
        <f t="shared" ca="1" si="427"/>
        <v/>
      </c>
      <c r="Q601" s="7" t="str">
        <f t="shared" ca="1" si="427"/>
        <v/>
      </c>
      <c r="R601" s="7" t="str">
        <f t="shared" ca="1" si="427"/>
        <v/>
      </c>
      <c r="S601" s="7" t="str">
        <f t="shared" ca="1" si="427"/>
        <v/>
      </c>
      <c r="T601" s="7" t="str">
        <f t="shared" ca="1" si="427"/>
        <v/>
      </c>
      <c r="U601" s="7" t="str">
        <f t="shared" ca="1" si="427"/>
        <v/>
      </c>
      <c r="V601" s="7" t="str">
        <f t="shared" ca="1" si="427"/>
        <v/>
      </c>
      <c r="W601" s="7" t="str">
        <f t="shared" ca="1" si="428"/>
        <v/>
      </c>
      <c r="X601" s="7" t="str">
        <f t="shared" ca="1" si="428"/>
        <v/>
      </c>
      <c r="Y601" s="7" t="str">
        <f t="shared" ca="1" si="428"/>
        <v/>
      </c>
      <c r="Z601" s="7" t="str">
        <f t="shared" ca="1" si="428"/>
        <v/>
      </c>
      <c r="AA601" s="7" t="str">
        <f t="shared" ca="1" si="428"/>
        <v/>
      </c>
      <c r="AB601" s="7" t="str">
        <f t="shared" ca="1" si="428"/>
        <v/>
      </c>
      <c r="AC601" s="7" t="str">
        <f t="shared" ca="1" si="428"/>
        <v/>
      </c>
      <c r="AD601" s="7" t="str">
        <f t="shared" ca="1" si="428"/>
        <v/>
      </c>
      <c r="AE601" s="7" t="str">
        <f t="shared" ca="1" si="428"/>
        <v/>
      </c>
      <c r="AF601" s="7" t="str">
        <f t="shared" ca="1" si="428"/>
        <v/>
      </c>
      <c r="AG601" s="7" t="str">
        <f t="shared" ca="1" si="428"/>
        <v/>
      </c>
      <c r="AH601" s="7" t="str">
        <f t="shared" ca="1" si="428"/>
        <v/>
      </c>
      <c r="AI601" s="7" t="str">
        <f t="shared" ca="1" si="428"/>
        <v/>
      </c>
    </row>
    <row r="602" spans="1:35" x14ac:dyDescent="0.35">
      <c r="A602" s="4" t="s">
        <v>2371</v>
      </c>
      <c r="B602" s="4" t="s">
        <v>2412</v>
      </c>
      <c r="C602" s="10" t="str">
        <f t="shared" si="429"/>
        <v>BNA_sept23!</v>
      </c>
      <c r="D602" s="4" t="str">
        <f t="shared" si="426"/>
        <v>marche_pouytengaBNA_sept23!</v>
      </c>
      <c r="E602" s="10">
        <f t="shared" si="430"/>
        <v>45170</v>
      </c>
      <c r="G602" s="7" t="str">
        <f t="shared" ca="1" si="427"/>
        <v/>
      </c>
      <c r="H602" s="7" t="str">
        <f t="shared" ca="1" si="427"/>
        <v/>
      </c>
      <c r="I602" s="7" t="str">
        <f t="shared" ca="1" si="427"/>
        <v/>
      </c>
      <c r="J602" s="7" t="str">
        <f t="shared" ca="1" si="427"/>
        <v/>
      </c>
      <c r="K602" s="7" t="str">
        <f t="shared" ca="1" si="427"/>
        <v/>
      </c>
      <c r="L602" s="7" t="str">
        <f t="shared" ca="1" si="427"/>
        <v/>
      </c>
      <c r="M602" s="7" t="str">
        <f t="shared" ca="1" si="427"/>
        <v/>
      </c>
      <c r="N602" s="7" t="str">
        <f t="shared" ca="1" si="427"/>
        <v/>
      </c>
      <c r="O602" s="7" t="str">
        <f t="shared" ca="1" si="427"/>
        <v/>
      </c>
      <c r="P602" s="7" t="str">
        <f t="shared" ca="1" si="427"/>
        <v/>
      </c>
      <c r="Q602" s="7" t="str">
        <f t="shared" ca="1" si="427"/>
        <v/>
      </c>
      <c r="R602" s="7" t="str">
        <f t="shared" ca="1" si="427"/>
        <v/>
      </c>
      <c r="S602" s="7" t="str">
        <f t="shared" ca="1" si="427"/>
        <v/>
      </c>
      <c r="T602" s="7" t="str">
        <f t="shared" ca="1" si="427"/>
        <v/>
      </c>
      <c r="U602" s="7" t="str">
        <f t="shared" ca="1" si="427"/>
        <v/>
      </c>
      <c r="V602" s="7" t="str">
        <f t="shared" ca="1" si="427"/>
        <v/>
      </c>
      <c r="W602" s="7" t="str">
        <f t="shared" ca="1" si="428"/>
        <v/>
      </c>
      <c r="X602" s="7" t="str">
        <f t="shared" ca="1" si="428"/>
        <v/>
      </c>
      <c r="Y602" s="7" t="str">
        <f t="shared" ca="1" si="428"/>
        <v/>
      </c>
      <c r="Z602" s="7" t="str">
        <f t="shared" ca="1" si="428"/>
        <v/>
      </c>
      <c r="AA602" s="7" t="str">
        <f t="shared" ca="1" si="428"/>
        <v/>
      </c>
      <c r="AB602" s="7" t="str">
        <f t="shared" ca="1" si="428"/>
        <v/>
      </c>
      <c r="AC602" s="7" t="str">
        <f t="shared" ca="1" si="428"/>
        <v/>
      </c>
      <c r="AD602" s="7" t="str">
        <f t="shared" ca="1" si="428"/>
        <v/>
      </c>
      <c r="AE602" s="7" t="str">
        <f t="shared" ca="1" si="428"/>
        <v/>
      </c>
      <c r="AF602" s="7" t="str">
        <f t="shared" ca="1" si="428"/>
        <v/>
      </c>
      <c r="AG602" s="7" t="str">
        <f t="shared" ca="1" si="428"/>
        <v/>
      </c>
      <c r="AH602" s="7" t="str">
        <f t="shared" ca="1" si="428"/>
        <v/>
      </c>
      <c r="AI602" s="7" t="str">
        <f t="shared" ca="1" si="428"/>
        <v/>
      </c>
    </row>
    <row r="603" spans="1:35" x14ac:dyDescent="0.35">
      <c r="A603" s="4" t="s">
        <v>2371</v>
      </c>
      <c r="B603" s="4" t="s">
        <v>2412</v>
      </c>
      <c r="C603" s="10" t="str">
        <f t="shared" si="429"/>
        <v>BNA_oct23!</v>
      </c>
      <c r="D603" s="4" t="str">
        <f t="shared" si="426"/>
        <v>marche_pouytengaBNA_oct23!</v>
      </c>
      <c r="E603" s="10">
        <f t="shared" si="430"/>
        <v>45200</v>
      </c>
      <c r="G603" s="7" t="str">
        <f t="shared" ca="1" si="427"/>
        <v/>
      </c>
      <c r="H603" s="7" t="str">
        <f t="shared" ca="1" si="427"/>
        <v/>
      </c>
      <c r="I603" s="7" t="str">
        <f t="shared" ca="1" si="427"/>
        <v/>
      </c>
      <c r="J603" s="7" t="str">
        <f t="shared" ca="1" si="427"/>
        <v/>
      </c>
      <c r="K603" s="7" t="str">
        <f t="shared" ca="1" si="427"/>
        <v/>
      </c>
      <c r="L603" s="7" t="str">
        <f t="shared" ca="1" si="427"/>
        <v/>
      </c>
      <c r="M603" s="7" t="str">
        <f t="shared" ca="1" si="427"/>
        <v/>
      </c>
      <c r="N603" s="7" t="str">
        <f t="shared" ca="1" si="427"/>
        <v/>
      </c>
      <c r="O603" s="7" t="str">
        <f t="shared" ca="1" si="427"/>
        <v/>
      </c>
      <c r="P603" s="7" t="str">
        <f t="shared" ca="1" si="427"/>
        <v/>
      </c>
      <c r="Q603" s="7" t="str">
        <f t="shared" ca="1" si="427"/>
        <v/>
      </c>
      <c r="R603" s="7" t="str">
        <f t="shared" ca="1" si="427"/>
        <v/>
      </c>
      <c r="S603" s="7" t="str">
        <f t="shared" ca="1" si="427"/>
        <v/>
      </c>
      <c r="T603" s="7" t="str">
        <f t="shared" ca="1" si="427"/>
        <v/>
      </c>
      <c r="U603" s="7" t="str">
        <f t="shared" ca="1" si="427"/>
        <v/>
      </c>
      <c r="V603" s="7" t="str">
        <f t="shared" ca="1" si="427"/>
        <v/>
      </c>
      <c r="W603" s="7" t="str">
        <f t="shared" ca="1" si="428"/>
        <v/>
      </c>
      <c r="X603" s="7" t="str">
        <f t="shared" ca="1" si="428"/>
        <v/>
      </c>
      <c r="Y603" s="7" t="str">
        <f t="shared" ca="1" si="428"/>
        <v/>
      </c>
      <c r="Z603" s="7" t="str">
        <f t="shared" ca="1" si="428"/>
        <v/>
      </c>
      <c r="AA603" s="7" t="str">
        <f t="shared" ca="1" si="428"/>
        <v/>
      </c>
      <c r="AB603" s="7" t="str">
        <f t="shared" ca="1" si="428"/>
        <v/>
      </c>
      <c r="AC603" s="7" t="str">
        <f t="shared" ca="1" si="428"/>
        <v/>
      </c>
      <c r="AD603" s="7" t="str">
        <f t="shared" ca="1" si="428"/>
        <v/>
      </c>
      <c r="AE603" s="7" t="str">
        <f t="shared" ca="1" si="428"/>
        <v/>
      </c>
      <c r="AF603" s="7" t="str">
        <f t="shared" ca="1" si="428"/>
        <v/>
      </c>
      <c r="AG603" s="7" t="str">
        <f t="shared" ca="1" si="428"/>
        <v/>
      </c>
      <c r="AH603" s="7" t="str">
        <f t="shared" ca="1" si="428"/>
        <v/>
      </c>
      <c r="AI603" s="7" t="str">
        <f t="shared" ca="1" si="428"/>
        <v/>
      </c>
    </row>
    <row r="604" spans="1:35" x14ac:dyDescent="0.35">
      <c r="A604" s="4" t="s">
        <v>2371</v>
      </c>
      <c r="B604" s="4" t="s">
        <v>2412</v>
      </c>
      <c r="C604" s="10" t="str">
        <f t="shared" si="429"/>
        <v>BNA_nov23!</v>
      </c>
      <c r="D604" s="4" t="str">
        <f t="shared" si="426"/>
        <v>marche_pouytengaBNA_nov23!</v>
      </c>
      <c r="E604" s="10">
        <f t="shared" si="430"/>
        <v>45231</v>
      </c>
      <c r="G604" s="7" t="str">
        <f t="shared" ca="1" si="427"/>
        <v/>
      </c>
      <c r="H604" s="7" t="str">
        <f t="shared" ca="1" si="427"/>
        <v/>
      </c>
      <c r="I604" s="7" t="str">
        <f t="shared" ca="1" si="427"/>
        <v/>
      </c>
      <c r="J604" s="7" t="str">
        <f t="shared" ca="1" si="427"/>
        <v/>
      </c>
      <c r="K604" s="7" t="str">
        <f t="shared" ca="1" si="427"/>
        <v/>
      </c>
      <c r="L604" s="7" t="str">
        <f t="shared" ca="1" si="427"/>
        <v/>
      </c>
      <c r="M604" s="7" t="str">
        <f t="shared" ca="1" si="427"/>
        <v/>
      </c>
      <c r="N604" s="7" t="str">
        <f t="shared" ca="1" si="427"/>
        <v/>
      </c>
      <c r="O604" s="7" t="str">
        <f t="shared" ca="1" si="427"/>
        <v/>
      </c>
      <c r="P604" s="7" t="str">
        <f t="shared" ca="1" si="427"/>
        <v/>
      </c>
      <c r="Q604" s="7" t="str">
        <f t="shared" ca="1" si="427"/>
        <v/>
      </c>
      <c r="R604" s="7" t="str">
        <f t="shared" ca="1" si="427"/>
        <v/>
      </c>
      <c r="S604" s="7" t="str">
        <f t="shared" ca="1" si="427"/>
        <v/>
      </c>
      <c r="T604" s="7" t="str">
        <f t="shared" ca="1" si="427"/>
        <v/>
      </c>
      <c r="U604" s="7" t="str">
        <f t="shared" ca="1" si="427"/>
        <v/>
      </c>
      <c r="V604" s="7" t="str">
        <f t="shared" ca="1" si="427"/>
        <v/>
      </c>
      <c r="W604" s="7" t="str">
        <f t="shared" ca="1" si="428"/>
        <v/>
      </c>
      <c r="X604" s="7" t="str">
        <f t="shared" ca="1" si="428"/>
        <v/>
      </c>
      <c r="Y604" s="7" t="str">
        <f t="shared" ca="1" si="428"/>
        <v/>
      </c>
      <c r="Z604" s="7" t="str">
        <f t="shared" ca="1" si="428"/>
        <v/>
      </c>
      <c r="AA604" s="7" t="str">
        <f t="shared" ca="1" si="428"/>
        <v/>
      </c>
      <c r="AB604" s="7" t="str">
        <f t="shared" ca="1" si="428"/>
        <v/>
      </c>
      <c r="AC604" s="7" t="str">
        <f t="shared" ca="1" si="428"/>
        <v/>
      </c>
      <c r="AD604" s="7" t="str">
        <f t="shared" ca="1" si="428"/>
        <v/>
      </c>
      <c r="AE604" s="7" t="str">
        <f t="shared" ca="1" si="428"/>
        <v/>
      </c>
      <c r="AF604" s="7" t="str">
        <f t="shared" ca="1" si="428"/>
        <v/>
      </c>
      <c r="AG604" s="7" t="str">
        <f t="shared" ca="1" si="428"/>
        <v/>
      </c>
      <c r="AH604" s="7" t="str">
        <f t="shared" ca="1" si="428"/>
        <v/>
      </c>
      <c r="AI604" s="7" t="str">
        <f t="shared" ca="1" si="428"/>
        <v/>
      </c>
    </row>
    <row r="605" spans="1:35" x14ac:dyDescent="0.35">
      <c r="A605" s="4" t="s">
        <v>2371</v>
      </c>
      <c r="B605" s="4" t="s">
        <v>2412</v>
      </c>
      <c r="C605" s="10" t="str">
        <f t="shared" si="429"/>
        <v>BNA_déc23!</v>
      </c>
      <c r="D605" s="4" t="str">
        <f t="shared" si="426"/>
        <v>marche_pouytengaBNA_déc23!</v>
      </c>
      <c r="E605" s="10">
        <f t="shared" si="430"/>
        <v>45261</v>
      </c>
      <c r="G605" s="7" t="str">
        <f ca="1">IFERROR(VLOOKUP($B605,INDIRECT($C605&amp;$A$1),MATCH(G$4,INDIRECT($C605&amp;"$B$7:$BZ$7"),0),FALSE),"")</f>
        <v/>
      </c>
      <c r="H605" s="7" t="str">
        <f t="shared" ca="1" si="427"/>
        <v/>
      </c>
      <c r="I605" s="7" t="str">
        <f t="shared" ca="1" si="427"/>
        <v/>
      </c>
      <c r="J605" s="7" t="str">
        <f t="shared" ca="1" si="427"/>
        <v/>
      </c>
      <c r="K605" s="7" t="str">
        <f t="shared" ca="1" si="427"/>
        <v/>
      </c>
      <c r="L605" s="7" t="str">
        <f t="shared" ca="1" si="427"/>
        <v/>
      </c>
      <c r="M605" s="7" t="str">
        <f t="shared" ca="1" si="427"/>
        <v/>
      </c>
      <c r="N605" s="7" t="str">
        <f t="shared" ca="1" si="427"/>
        <v/>
      </c>
      <c r="O605" s="7" t="str">
        <f t="shared" ca="1" si="427"/>
        <v/>
      </c>
      <c r="P605" s="7" t="str">
        <f t="shared" ca="1" si="427"/>
        <v/>
      </c>
      <c r="Q605" s="7" t="str">
        <f t="shared" ca="1" si="427"/>
        <v/>
      </c>
      <c r="R605" s="7" t="str">
        <f t="shared" ca="1" si="427"/>
        <v/>
      </c>
      <c r="S605" s="7" t="str">
        <f t="shared" ca="1" si="427"/>
        <v/>
      </c>
      <c r="T605" s="7" t="str">
        <f t="shared" ca="1" si="427"/>
        <v/>
      </c>
      <c r="U605" s="7" t="str">
        <f t="shared" ca="1" si="427"/>
        <v/>
      </c>
      <c r="V605" s="7" t="str">
        <f t="shared" ca="1" si="427"/>
        <v/>
      </c>
      <c r="W605" s="7" t="str">
        <f t="shared" ca="1" si="428"/>
        <v/>
      </c>
      <c r="X605" s="7" t="str">
        <f t="shared" ca="1" si="428"/>
        <v/>
      </c>
      <c r="Y605" s="7" t="str">
        <f t="shared" ca="1" si="428"/>
        <v/>
      </c>
      <c r="Z605" s="7" t="str">
        <f t="shared" ca="1" si="428"/>
        <v/>
      </c>
      <c r="AA605" s="7" t="str">
        <f t="shared" ca="1" si="428"/>
        <v/>
      </c>
      <c r="AB605" s="7" t="str">
        <f t="shared" ca="1" si="428"/>
        <v/>
      </c>
      <c r="AC605" s="7" t="str">
        <f t="shared" ca="1" si="428"/>
        <v/>
      </c>
      <c r="AD605" s="7" t="str">
        <f t="shared" ca="1" si="428"/>
        <v/>
      </c>
      <c r="AE605" s="7" t="str">
        <f t="shared" ca="1" si="428"/>
        <v/>
      </c>
      <c r="AF605" s="7" t="str">
        <f t="shared" ca="1" si="428"/>
        <v/>
      </c>
      <c r="AG605" s="7" t="str">
        <f t="shared" ca="1" si="428"/>
        <v/>
      </c>
      <c r="AH605" s="7" t="str">
        <f t="shared" ca="1" si="428"/>
        <v/>
      </c>
      <c r="AI605" s="7" t="str">
        <f t="shared" ca="1" si="428"/>
        <v/>
      </c>
    </row>
    <row r="606" spans="1:35" x14ac:dyDescent="0.35">
      <c r="A606" s="4" t="s">
        <v>2371</v>
      </c>
      <c r="B606" s="4" t="s">
        <v>2412</v>
      </c>
      <c r="C606" s="10" t="str">
        <f t="shared" si="429"/>
        <v>BNA_janv24!</v>
      </c>
      <c r="D606" s="4" t="str">
        <f t="shared" si="426"/>
        <v>marche_pouytengaBNA_janv24!</v>
      </c>
      <c r="E606" s="10">
        <f t="shared" si="430"/>
        <v>45292</v>
      </c>
      <c r="G606" s="7" t="str">
        <f t="shared" ref="G606:V617" ca="1" si="431">IFERROR(VLOOKUP($B606,INDIRECT($C606&amp;$A$1),MATCH(G$4,INDIRECT($C606&amp;"$B$7:$BZ$7"),0),FALSE),"")</f>
        <v/>
      </c>
      <c r="H606" s="7" t="str">
        <f t="shared" ca="1" si="427"/>
        <v/>
      </c>
      <c r="I606" s="7" t="str">
        <f t="shared" ca="1" si="427"/>
        <v/>
      </c>
      <c r="J606" s="7" t="str">
        <f t="shared" ca="1" si="427"/>
        <v/>
      </c>
      <c r="K606" s="7" t="str">
        <f t="shared" ca="1" si="427"/>
        <v/>
      </c>
      <c r="L606" s="7" t="str">
        <f t="shared" ca="1" si="427"/>
        <v/>
      </c>
      <c r="M606" s="7" t="str">
        <f t="shared" ca="1" si="427"/>
        <v/>
      </c>
      <c r="N606" s="7" t="str">
        <f t="shared" ca="1" si="427"/>
        <v/>
      </c>
      <c r="O606" s="7" t="str">
        <f t="shared" ca="1" si="427"/>
        <v/>
      </c>
      <c r="P606" s="7" t="str">
        <f t="shared" ca="1" si="427"/>
        <v/>
      </c>
      <c r="Q606" s="7" t="str">
        <f t="shared" ca="1" si="427"/>
        <v/>
      </c>
      <c r="R606" s="7" t="str">
        <f t="shared" ca="1" si="427"/>
        <v/>
      </c>
      <c r="S606" s="7" t="str">
        <f t="shared" ca="1" si="427"/>
        <v/>
      </c>
      <c r="T606" s="7" t="str">
        <f t="shared" ca="1" si="427"/>
        <v/>
      </c>
      <c r="U606" s="7" t="str">
        <f t="shared" ca="1" si="427"/>
        <v/>
      </c>
      <c r="V606" s="7" t="str">
        <f t="shared" ca="1" si="427"/>
        <v/>
      </c>
      <c r="W606" s="7" t="str">
        <f t="shared" ca="1" si="428"/>
        <v/>
      </c>
      <c r="X606" s="7" t="str">
        <f t="shared" ca="1" si="428"/>
        <v/>
      </c>
      <c r="Y606" s="7" t="str">
        <f t="shared" ca="1" si="428"/>
        <v/>
      </c>
      <c r="Z606" s="7" t="str">
        <f t="shared" ca="1" si="428"/>
        <v/>
      </c>
      <c r="AA606" s="7" t="str">
        <f t="shared" ca="1" si="428"/>
        <v/>
      </c>
      <c r="AB606" s="7" t="str">
        <f t="shared" ca="1" si="428"/>
        <v/>
      </c>
      <c r="AC606" s="7" t="str">
        <f t="shared" ca="1" si="428"/>
        <v/>
      </c>
      <c r="AD606" s="7" t="str">
        <f t="shared" ca="1" si="428"/>
        <v/>
      </c>
      <c r="AE606" s="7" t="str">
        <f t="shared" ca="1" si="428"/>
        <v/>
      </c>
      <c r="AF606" s="7" t="str">
        <f t="shared" ca="1" si="428"/>
        <v/>
      </c>
      <c r="AG606" s="7" t="str">
        <f t="shared" ca="1" si="428"/>
        <v/>
      </c>
      <c r="AH606" s="7" t="str">
        <f t="shared" ca="1" si="428"/>
        <v/>
      </c>
      <c r="AI606" s="7" t="str">
        <f t="shared" ca="1" si="428"/>
        <v/>
      </c>
    </row>
    <row r="607" spans="1:35" x14ac:dyDescent="0.35">
      <c r="A607" s="4" t="s">
        <v>2371</v>
      </c>
      <c r="B607" s="4" t="s">
        <v>2412</v>
      </c>
      <c r="C607" s="10" t="str">
        <f t="shared" si="429"/>
        <v>BNA_févr24!</v>
      </c>
      <c r="D607" s="4" t="str">
        <f t="shared" si="426"/>
        <v>marche_pouytengaBNA_févr24!</v>
      </c>
      <c r="E607" s="10">
        <f t="shared" si="430"/>
        <v>45323</v>
      </c>
      <c r="G607" s="7" t="str">
        <f t="shared" ca="1" si="431"/>
        <v/>
      </c>
      <c r="H607" s="7" t="str">
        <f t="shared" ca="1" si="427"/>
        <v/>
      </c>
      <c r="I607" s="7" t="str">
        <f t="shared" ca="1" si="427"/>
        <v/>
      </c>
      <c r="J607" s="7" t="str">
        <f t="shared" ca="1" si="427"/>
        <v/>
      </c>
      <c r="K607" s="7" t="str">
        <f t="shared" ca="1" si="427"/>
        <v/>
      </c>
      <c r="L607" s="7" t="str">
        <f t="shared" ca="1" si="427"/>
        <v/>
      </c>
      <c r="M607" s="7" t="str">
        <f t="shared" ca="1" si="427"/>
        <v/>
      </c>
      <c r="N607" s="7" t="str">
        <f t="shared" ca="1" si="427"/>
        <v/>
      </c>
      <c r="O607" s="7" t="str">
        <f t="shared" ca="1" si="427"/>
        <v/>
      </c>
      <c r="P607" s="7" t="str">
        <f t="shared" ca="1" si="427"/>
        <v/>
      </c>
      <c r="Q607" s="7" t="str">
        <f t="shared" ca="1" si="427"/>
        <v/>
      </c>
      <c r="R607" s="7" t="str">
        <f t="shared" ca="1" si="427"/>
        <v/>
      </c>
      <c r="S607" s="7" t="str">
        <f t="shared" ca="1" si="427"/>
        <v/>
      </c>
      <c r="T607" s="7" t="str">
        <f t="shared" ca="1" si="427"/>
        <v/>
      </c>
      <c r="U607" s="7" t="str">
        <f t="shared" ca="1" si="427"/>
        <v/>
      </c>
      <c r="V607" s="7" t="str">
        <f t="shared" ca="1" si="427"/>
        <v/>
      </c>
      <c r="W607" s="7" t="str">
        <f t="shared" ca="1" si="428"/>
        <v/>
      </c>
      <c r="X607" s="7" t="str">
        <f t="shared" ca="1" si="428"/>
        <v/>
      </c>
      <c r="Y607" s="7" t="str">
        <f t="shared" ca="1" si="428"/>
        <v/>
      </c>
      <c r="Z607" s="7" t="str">
        <f t="shared" ca="1" si="428"/>
        <v/>
      </c>
      <c r="AA607" s="7" t="str">
        <f t="shared" ca="1" si="428"/>
        <v/>
      </c>
      <c r="AB607" s="7" t="str">
        <f t="shared" ca="1" si="428"/>
        <v/>
      </c>
      <c r="AC607" s="7" t="str">
        <f t="shared" ca="1" si="428"/>
        <v/>
      </c>
      <c r="AD607" s="7" t="str">
        <f t="shared" ca="1" si="428"/>
        <v/>
      </c>
      <c r="AE607" s="7" t="str">
        <f t="shared" ca="1" si="428"/>
        <v/>
      </c>
      <c r="AF607" s="7" t="str">
        <f t="shared" ca="1" si="428"/>
        <v/>
      </c>
      <c r="AG607" s="7" t="str">
        <f t="shared" ca="1" si="428"/>
        <v/>
      </c>
      <c r="AH607" s="7" t="str">
        <f t="shared" ca="1" si="428"/>
        <v/>
      </c>
      <c r="AI607" s="7" t="str">
        <f t="shared" ca="1" si="428"/>
        <v/>
      </c>
    </row>
    <row r="608" spans="1:35" x14ac:dyDescent="0.35">
      <c r="A608" s="4" t="s">
        <v>2371</v>
      </c>
      <c r="B608" s="4" t="s">
        <v>2412</v>
      </c>
      <c r="C608" s="10" t="str">
        <f t="shared" si="429"/>
        <v>BNA_mars24!</v>
      </c>
      <c r="D608" s="4" t="str">
        <f t="shared" si="426"/>
        <v>marche_pouytengaBNA_mars24!</v>
      </c>
      <c r="E608" s="10">
        <f t="shared" si="430"/>
        <v>45352</v>
      </c>
      <c r="G608" s="7">
        <f t="shared" ca="1" si="431"/>
        <v>1250</v>
      </c>
      <c r="H608" s="7">
        <f t="shared" ca="1" si="431"/>
        <v>2000</v>
      </c>
      <c r="I608" s="7" t="str">
        <f t="shared" ca="1" si="431"/>
        <v>MC</v>
      </c>
      <c r="J608" s="7">
        <f t="shared" ca="1" si="431"/>
        <v>450</v>
      </c>
      <c r="K608" s="7">
        <f t="shared" ca="1" si="431"/>
        <v>300</v>
      </c>
      <c r="L608" s="7">
        <f t="shared" ca="1" si="431"/>
        <v>3500</v>
      </c>
      <c r="M608" s="7">
        <f t="shared" ca="1" si="431"/>
        <v>7000</v>
      </c>
      <c r="N608" s="7">
        <f t="shared" ca="1" si="431"/>
        <v>1000</v>
      </c>
      <c r="O608" s="7">
        <f t="shared" ca="1" si="431"/>
        <v>500</v>
      </c>
      <c r="P608" s="7">
        <f t="shared" ca="1" si="431"/>
        <v>8500</v>
      </c>
      <c r="Q608" s="7">
        <f t="shared" ca="1" si="431"/>
        <v>50</v>
      </c>
      <c r="R608" s="7" t="str">
        <f t="shared" ca="1" si="431"/>
        <v>MC</v>
      </c>
      <c r="S608" s="7">
        <f t="shared" ca="1" si="431"/>
        <v>29500</v>
      </c>
      <c r="T608" s="7">
        <f t="shared" ca="1" si="431"/>
        <v>39000</v>
      </c>
      <c r="U608" s="7">
        <f t="shared" ca="1" si="431"/>
        <v>5000</v>
      </c>
      <c r="V608" s="7">
        <f t="shared" ca="1" si="431"/>
        <v>4600</v>
      </c>
      <c r="W608" s="7">
        <f t="shared" ref="W608:AI617" ca="1" si="432">IFERROR(VLOOKUP($B608,INDIRECT($C608&amp;$A$1),MATCH(W$4,INDIRECT($C608&amp;"$B$7:$BZ$7"),0),FALSE),"")</f>
        <v>600</v>
      </c>
      <c r="X608" s="7">
        <f t="shared" ca="1" si="432"/>
        <v>200</v>
      </c>
      <c r="Y608" s="7">
        <f t="shared" ca="1" si="432"/>
        <v>400</v>
      </c>
      <c r="Z608" s="7">
        <f t="shared" ca="1" si="432"/>
        <v>550</v>
      </c>
      <c r="AA608" s="7">
        <f t="shared" ca="1" si="432"/>
        <v>875</v>
      </c>
      <c r="AB608" s="7">
        <f t="shared" ca="1" si="432"/>
        <v>2000</v>
      </c>
      <c r="AC608" s="7">
        <f t="shared" ca="1" si="432"/>
        <v>3000</v>
      </c>
      <c r="AD608" s="7">
        <f t="shared" ca="1" si="432"/>
        <v>2000</v>
      </c>
      <c r="AE608" s="7">
        <f t="shared" ca="1" si="432"/>
        <v>2500</v>
      </c>
      <c r="AF608" s="7">
        <f t="shared" ca="1" si="432"/>
        <v>1175</v>
      </c>
      <c r="AG608" s="7">
        <f t="shared" ca="1" si="432"/>
        <v>3750</v>
      </c>
      <c r="AH608" s="7">
        <f t="shared" ca="1" si="432"/>
        <v>275</v>
      </c>
      <c r="AI608" s="7">
        <f t="shared" ca="1" si="432"/>
        <v>500</v>
      </c>
    </row>
    <row r="609" spans="1:35" x14ac:dyDescent="0.35">
      <c r="A609" s="4" t="s">
        <v>2371</v>
      </c>
      <c r="B609" s="4" t="s">
        <v>2412</v>
      </c>
      <c r="C609" s="10" t="str">
        <f t="shared" si="429"/>
        <v>BNA_avr24!</v>
      </c>
      <c r="D609" s="4" t="str">
        <f t="shared" si="426"/>
        <v>marche_pouytengaBNA_avr24!</v>
      </c>
      <c r="E609" s="10">
        <f t="shared" si="430"/>
        <v>45383</v>
      </c>
      <c r="G609" s="7" t="str">
        <f t="shared" ca="1" si="431"/>
        <v/>
      </c>
      <c r="H609" s="7" t="str">
        <f t="shared" ca="1" si="431"/>
        <v/>
      </c>
      <c r="I609" s="7" t="str">
        <f t="shared" ca="1" si="431"/>
        <v/>
      </c>
      <c r="J609" s="7" t="str">
        <f t="shared" ca="1" si="431"/>
        <v/>
      </c>
      <c r="K609" s="7" t="str">
        <f t="shared" ca="1" si="431"/>
        <v/>
      </c>
      <c r="L609" s="7" t="str">
        <f t="shared" ca="1" si="431"/>
        <v/>
      </c>
      <c r="M609" s="7" t="str">
        <f t="shared" ca="1" si="431"/>
        <v/>
      </c>
      <c r="N609" s="7" t="str">
        <f t="shared" ca="1" si="431"/>
        <v/>
      </c>
      <c r="O609" s="7" t="str">
        <f t="shared" ca="1" si="431"/>
        <v/>
      </c>
      <c r="P609" s="7" t="str">
        <f t="shared" ca="1" si="431"/>
        <v/>
      </c>
      <c r="Q609" s="7" t="str">
        <f t="shared" ca="1" si="431"/>
        <v/>
      </c>
      <c r="R609" s="7" t="str">
        <f t="shared" ca="1" si="431"/>
        <v/>
      </c>
      <c r="S609" s="7" t="str">
        <f t="shared" ca="1" si="431"/>
        <v/>
      </c>
      <c r="T609" s="7" t="str">
        <f t="shared" ca="1" si="431"/>
        <v/>
      </c>
      <c r="U609" s="7" t="str">
        <f t="shared" ca="1" si="431"/>
        <v/>
      </c>
      <c r="V609" s="7" t="str">
        <f t="shared" ca="1" si="431"/>
        <v/>
      </c>
      <c r="W609" s="7" t="str">
        <f t="shared" ca="1" si="432"/>
        <v/>
      </c>
      <c r="X609" s="7" t="str">
        <f t="shared" ca="1" si="432"/>
        <v/>
      </c>
      <c r="Y609" s="7" t="str">
        <f t="shared" ca="1" si="432"/>
        <v/>
      </c>
      <c r="Z609" s="7" t="str">
        <f t="shared" ca="1" si="432"/>
        <v/>
      </c>
      <c r="AA609" s="7" t="str">
        <f t="shared" ca="1" si="432"/>
        <v/>
      </c>
      <c r="AB609" s="7" t="str">
        <f t="shared" ca="1" si="432"/>
        <v/>
      </c>
      <c r="AC609" s="7" t="str">
        <f t="shared" ca="1" si="432"/>
        <v/>
      </c>
      <c r="AD609" s="7" t="str">
        <f t="shared" ca="1" si="432"/>
        <v/>
      </c>
      <c r="AE609" s="7" t="str">
        <f t="shared" ca="1" si="432"/>
        <v/>
      </c>
      <c r="AF609" s="7" t="str">
        <f t="shared" ca="1" si="432"/>
        <v/>
      </c>
      <c r="AG609" s="7" t="str">
        <f t="shared" ca="1" si="432"/>
        <v/>
      </c>
      <c r="AH609" s="7" t="str">
        <f t="shared" ca="1" si="432"/>
        <v/>
      </c>
      <c r="AI609" s="7" t="str">
        <f t="shared" ca="1" si="432"/>
        <v/>
      </c>
    </row>
    <row r="610" spans="1:35" x14ac:dyDescent="0.35">
      <c r="A610" s="4" t="s">
        <v>2371</v>
      </c>
      <c r="B610" s="4" t="s">
        <v>2412</v>
      </c>
      <c r="C610" s="10" t="str">
        <f t="shared" si="429"/>
        <v>BNA_mai24!</v>
      </c>
      <c r="D610" s="4" t="str">
        <f t="shared" si="426"/>
        <v>marche_pouytengaBNA_mai24!</v>
      </c>
      <c r="E610" s="10">
        <f t="shared" si="430"/>
        <v>45413</v>
      </c>
      <c r="G610" s="7" t="str">
        <f t="shared" ca="1" si="431"/>
        <v/>
      </c>
      <c r="H610" s="7" t="str">
        <f t="shared" ca="1" si="431"/>
        <v/>
      </c>
      <c r="I610" s="7" t="str">
        <f t="shared" ca="1" si="431"/>
        <v/>
      </c>
      <c r="J610" s="7" t="str">
        <f t="shared" ca="1" si="431"/>
        <v/>
      </c>
      <c r="K610" s="7" t="str">
        <f t="shared" ca="1" si="431"/>
        <v/>
      </c>
      <c r="L610" s="7" t="str">
        <f t="shared" ca="1" si="431"/>
        <v/>
      </c>
      <c r="M610" s="7" t="str">
        <f t="shared" ca="1" si="431"/>
        <v/>
      </c>
      <c r="N610" s="7" t="str">
        <f t="shared" ca="1" si="431"/>
        <v/>
      </c>
      <c r="O610" s="7" t="str">
        <f t="shared" ca="1" si="431"/>
        <v/>
      </c>
      <c r="P610" s="7" t="str">
        <f t="shared" ca="1" si="431"/>
        <v/>
      </c>
      <c r="Q610" s="7" t="str">
        <f t="shared" ca="1" si="431"/>
        <v/>
      </c>
      <c r="R610" s="7" t="str">
        <f t="shared" ca="1" si="431"/>
        <v/>
      </c>
      <c r="S610" s="7" t="str">
        <f t="shared" ca="1" si="431"/>
        <v/>
      </c>
      <c r="T610" s="7" t="str">
        <f t="shared" ca="1" si="431"/>
        <v/>
      </c>
      <c r="U610" s="7" t="str">
        <f t="shared" ca="1" si="431"/>
        <v/>
      </c>
      <c r="V610" s="7" t="str">
        <f t="shared" ca="1" si="431"/>
        <v/>
      </c>
      <c r="W610" s="7" t="str">
        <f t="shared" ca="1" si="432"/>
        <v/>
      </c>
      <c r="X610" s="7" t="str">
        <f t="shared" ca="1" si="432"/>
        <v/>
      </c>
      <c r="Y610" s="7" t="str">
        <f t="shared" ca="1" si="432"/>
        <v/>
      </c>
      <c r="Z610" s="7" t="str">
        <f t="shared" ca="1" si="432"/>
        <v/>
      </c>
      <c r="AA610" s="7" t="str">
        <f t="shared" ca="1" si="432"/>
        <v/>
      </c>
      <c r="AB610" s="7" t="str">
        <f t="shared" ca="1" si="432"/>
        <v/>
      </c>
      <c r="AC610" s="7" t="str">
        <f t="shared" ca="1" si="432"/>
        <v/>
      </c>
      <c r="AD610" s="7" t="str">
        <f t="shared" ca="1" si="432"/>
        <v/>
      </c>
      <c r="AE610" s="7" t="str">
        <f t="shared" ca="1" si="432"/>
        <v/>
      </c>
      <c r="AF610" s="7" t="str">
        <f t="shared" ca="1" si="432"/>
        <v/>
      </c>
      <c r="AG610" s="7" t="str">
        <f t="shared" ca="1" si="432"/>
        <v/>
      </c>
      <c r="AH610" s="7" t="str">
        <f t="shared" ca="1" si="432"/>
        <v/>
      </c>
      <c r="AI610" s="7" t="str">
        <f t="shared" ca="1" si="432"/>
        <v/>
      </c>
    </row>
    <row r="611" spans="1:35" x14ac:dyDescent="0.35">
      <c r="A611" s="4" t="s">
        <v>2371</v>
      </c>
      <c r="B611" s="4" t="s">
        <v>2412</v>
      </c>
      <c r="C611" s="10" t="str">
        <f t="shared" si="429"/>
        <v>BNA_juin24!</v>
      </c>
      <c r="D611" s="4" t="str">
        <f t="shared" si="426"/>
        <v>marche_pouytengaBNA_juin24!</v>
      </c>
      <c r="E611" s="10">
        <f t="shared" si="430"/>
        <v>45444</v>
      </c>
      <c r="G611" s="7" t="str">
        <f t="shared" ca="1" si="431"/>
        <v/>
      </c>
      <c r="H611" s="7" t="str">
        <f t="shared" ca="1" si="431"/>
        <v/>
      </c>
      <c r="I611" s="7" t="str">
        <f t="shared" ca="1" si="431"/>
        <v/>
      </c>
      <c r="J611" s="7" t="str">
        <f t="shared" ca="1" si="431"/>
        <v/>
      </c>
      <c r="K611" s="7" t="str">
        <f t="shared" ca="1" si="431"/>
        <v/>
      </c>
      <c r="L611" s="7" t="str">
        <f t="shared" ca="1" si="431"/>
        <v/>
      </c>
      <c r="M611" s="7" t="str">
        <f t="shared" ca="1" si="431"/>
        <v/>
      </c>
      <c r="N611" s="7" t="str">
        <f t="shared" ca="1" si="431"/>
        <v/>
      </c>
      <c r="O611" s="7" t="str">
        <f t="shared" ca="1" si="431"/>
        <v/>
      </c>
      <c r="P611" s="7" t="str">
        <f t="shared" ca="1" si="431"/>
        <v/>
      </c>
      <c r="Q611" s="7" t="str">
        <f t="shared" ca="1" si="431"/>
        <v/>
      </c>
      <c r="R611" s="7" t="str">
        <f t="shared" ca="1" si="431"/>
        <v/>
      </c>
      <c r="S611" s="7" t="str">
        <f t="shared" ca="1" si="431"/>
        <v/>
      </c>
      <c r="T611" s="7" t="str">
        <f t="shared" ca="1" si="431"/>
        <v/>
      </c>
      <c r="U611" s="7" t="str">
        <f t="shared" ca="1" si="431"/>
        <v/>
      </c>
      <c r="V611" s="7" t="str">
        <f t="shared" ca="1" si="431"/>
        <v/>
      </c>
      <c r="W611" s="7" t="str">
        <f t="shared" ca="1" si="432"/>
        <v/>
      </c>
      <c r="X611" s="7" t="str">
        <f t="shared" ca="1" si="432"/>
        <v/>
      </c>
      <c r="Y611" s="7" t="str">
        <f t="shared" ca="1" si="432"/>
        <v/>
      </c>
      <c r="Z611" s="7" t="str">
        <f t="shared" ca="1" si="432"/>
        <v/>
      </c>
      <c r="AA611" s="7" t="str">
        <f t="shared" ca="1" si="432"/>
        <v/>
      </c>
      <c r="AB611" s="7" t="str">
        <f t="shared" ca="1" si="432"/>
        <v/>
      </c>
      <c r="AC611" s="7" t="str">
        <f t="shared" ca="1" si="432"/>
        <v/>
      </c>
      <c r="AD611" s="7" t="str">
        <f t="shared" ca="1" si="432"/>
        <v/>
      </c>
      <c r="AE611" s="7" t="str">
        <f t="shared" ca="1" si="432"/>
        <v/>
      </c>
      <c r="AF611" s="7" t="str">
        <f t="shared" ca="1" si="432"/>
        <v/>
      </c>
      <c r="AG611" s="7" t="str">
        <f t="shared" ca="1" si="432"/>
        <v/>
      </c>
      <c r="AH611" s="7" t="str">
        <f t="shared" ca="1" si="432"/>
        <v/>
      </c>
      <c r="AI611" s="7" t="str">
        <f t="shared" ca="1" si="432"/>
        <v/>
      </c>
    </row>
    <row r="612" spans="1:35" x14ac:dyDescent="0.35">
      <c r="A612" s="4" t="s">
        <v>2371</v>
      </c>
      <c r="B612" s="4" t="s">
        <v>2412</v>
      </c>
      <c r="C612" s="10" t="str">
        <f t="shared" si="429"/>
        <v>BNA_juil24!</v>
      </c>
      <c r="D612" s="4" t="str">
        <f t="shared" si="426"/>
        <v>marche_pouytengaBNA_juil24!</v>
      </c>
      <c r="E612" s="10">
        <f t="shared" si="430"/>
        <v>45474</v>
      </c>
      <c r="G612" s="7" t="str">
        <f t="shared" ca="1" si="431"/>
        <v/>
      </c>
      <c r="H612" s="7" t="str">
        <f t="shared" ca="1" si="431"/>
        <v/>
      </c>
      <c r="I612" s="7" t="str">
        <f t="shared" ca="1" si="431"/>
        <v/>
      </c>
      <c r="J612" s="7" t="str">
        <f t="shared" ca="1" si="431"/>
        <v/>
      </c>
      <c r="K612" s="7" t="str">
        <f t="shared" ca="1" si="431"/>
        <v/>
      </c>
      <c r="L612" s="7" t="str">
        <f t="shared" ca="1" si="431"/>
        <v/>
      </c>
      <c r="M612" s="7" t="str">
        <f t="shared" ca="1" si="431"/>
        <v/>
      </c>
      <c r="N612" s="7" t="str">
        <f t="shared" ca="1" si="431"/>
        <v/>
      </c>
      <c r="O612" s="7" t="str">
        <f t="shared" ca="1" si="431"/>
        <v/>
      </c>
      <c r="P612" s="7" t="str">
        <f t="shared" ca="1" si="431"/>
        <v/>
      </c>
      <c r="Q612" s="7" t="str">
        <f t="shared" ca="1" si="431"/>
        <v/>
      </c>
      <c r="R612" s="7" t="str">
        <f t="shared" ca="1" si="431"/>
        <v/>
      </c>
      <c r="S612" s="7" t="str">
        <f t="shared" ca="1" si="431"/>
        <v/>
      </c>
      <c r="T612" s="7" t="str">
        <f t="shared" ca="1" si="431"/>
        <v/>
      </c>
      <c r="U612" s="7" t="str">
        <f t="shared" ca="1" si="431"/>
        <v/>
      </c>
      <c r="V612" s="7" t="str">
        <f t="shared" ca="1" si="431"/>
        <v/>
      </c>
      <c r="W612" s="7" t="str">
        <f t="shared" ca="1" si="432"/>
        <v/>
      </c>
      <c r="X612" s="7" t="str">
        <f t="shared" ca="1" si="432"/>
        <v/>
      </c>
      <c r="Y612" s="7" t="str">
        <f t="shared" ca="1" si="432"/>
        <v/>
      </c>
      <c r="Z612" s="7" t="str">
        <f t="shared" ca="1" si="432"/>
        <v/>
      </c>
      <c r="AA612" s="7" t="str">
        <f t="shared" ca="1" si="432"/>
        <v/>
      </c>
      <c r="AB612" s="7" t="str">
        <f t="shared" ca="1" si="432"/>
        <v/>
      </c>
      <c r="AC612" s="7" t="str">
        <f t="shared" ca="1" si="432"/>
        <v/>
      </c>
      <c r="AD612" s="7" t="str">
        <f t="shared" ca="1" si="432"/>
        <v/>
      </c>
      <c r="AE612" s="7" t="str">
        <f t="shared" ca="1" si="432"/>
        <v/>
      </c>
      <c r="AF612" s="7" t="str">
        <f t="shared" ca="1" si="432"/>
        <v/>
      </c>
      <c r="AG612" s="7" t="str">
        <f t="shared" ca="1" si="432"/>
        <v/>
      </c>
      <c r="AH612" s="7" t="str">
        <f t="shared" ca="1" si="432"/>
        <v/>
      </c>
      <c r="AI612" s="7" t="str">
        <f t="shared" ca="1" si="432"/>
        <v/>
      </c>
    </row>
    <row r="613" spans="1:35" x14ac:dyDescent="0.35">
      <c r="A613" s="4" t="s">
        <v>2371</v>
      </c>
      <c r="B613" s="4" t="s">
        <v>2412</v>
      </c>
      <c r="C613" s="10" t="str">
        <f t="shared" si="429"/>
        <v>BNA_aout24!</v>
      </c>
      <c r="D613" s="4" t="str">
        <f t="shared" si="426"/>
        <v>marche_pouytengaBNA_aout24!</v>
      </c>
      <c r="E613" s="10">
        <f t="shared" si="430"/>
        <v>45505</v>
      </c>
      <c r="G613" s="7" t="str">
        <f t="shared" ca="1" si="431"/>
        <v/>
      </c>
      <c r="H613" s="7" t="str">
        <f t="shared" ca="1" si="431"/>
        <v/>
      </c>
      <c r="I613" s="7" t="str">
        <f t="shared" ca="1" si="431"/>
        <v/>
      </c>
      <c r="J613" s="7" t="str">
        <f t="shared" ca="1" si="431"/>
        <v/>
      </c>
      <c r="K613" s="7" t="str">
        <f t="shared" ca="1" si="431"/>
        <v/>
      </c>
      <c r="L613" s="7" t="str">
        <f t="shared" ca="1" si="431"/>
        <v/>
      </c>
      <c r="M613" s="7" t="str">
        <f t="shared" ca="1" si="431"/>
        <v/>
      </c>
      <c r="N613" s="7" t="str">
        <f t="shared" ca="1" si="431"/>
        <v/>
      </c>
      <c r="O613" s="7" t="str">
        <f t="shared" ca="1" si="431"/>
        <v/>
      </c>
      <c r="P613" s="7" t="str">
        <f t="shared" ca="1" si="431"/>
        <v/>
      </c>
      <c r="Q613" s="7" t="str">
        <f t="shared" ca="1" si="431"/>
        <v/>
      </c>
      <c r="R613" s="7" t="str">
        <f t="shared" ca="1" si="431"/>
        <v/>
      </c>
      <c r="S613" s="7" t="str">
        <f t="shared" ca="1" si="431"/>
        <v/>
      </c>
      <c r="T613" s="7" t="str">
        <f t="shared" ca="1" si="431"/>
        <v/>
      </c>
      <c r="U613" s="7" t="str">
        <f t="shared" ca="1" si="431"/>
        <v/>
      </c>
      <c r="V613" s="7" t="str">
        <f t="shared" ca="1" si="431"/>
        <v/>
      </c>
      <c r="W613" s="7" t="str">
        <f t="shared" ca="1" si="432"/>
        <v/>
      </c>
      <c r="X613" s="7" t="str">
        <f t="shared" ca="1" si="432"/>
        <v/>
      </c>
      <c r="Y613" s="7" t="str">
        <f t="shared" ca="1" si="432"/>
        <v/>
      </c>
      <c r="Z613" s="7" t="str">
        <f t="shared" ca="1" si="432"/>
        <v/>
      </c>
      <c r="AA613" s="7" t="str">
        <f t="shared" ca="1" si="432"/>
        <v/>
      </c>
      <c r="AB613" s="7" t="str">
        <f t="shared" ca="1" si="432"/>
        <v/>
      </c>
      <c r="AC613" s="7" t="str">
        <f t="shared" ca="1" si="432"/>
        <v/>
      </c>
      <c r="AD613" s="7" t="str">
        <f t="shared" ca="1" si="432"/>
        <v/>
      </c>
      <c r="AE613" s="7" t="str">
        <f t="shared" ca="1" si="432"/>
        <v/>
      </c>
      <c r="AF613" s="7" t="str">
        <f t="shared" ca="1" si="432"/>
        <v/>
      </c>
      <c r="AG613" s="7" t="str">
        <f t="shared" ca="1" si="432"/>
        <v/>
      </c>
      <c r="AH613" s="7" t="str">
        <f t="shared" ca="1" si="432"/>
        <v/>
      </c>
      <c r="AI613" s="7" t="str">
        <f t="shared" ca="1" si="432"/>
        <v/>
      </c>
    </row>
    <row r="614" spans="1:35" x14ac:dyDescent="0.35">
      <c r="A614" s="4" t="s">
        <v>2371</v>
      </c>
      <c r="B614" s="4" t="s">
        <v>2412</v>
      </c>
      <c r="C614" s="10" t="str">
        <f t="shared" si="429"/>
        <v>BNA_sept24!</v>
      </c>
      <c r="D614" s="4" t="str">
        <f t="shared" si="426"/>
        <v>marche_pouytengaBNA_sept24!</v>
      </c>
      <c r="E614" s="10">
        <f t="shared" si="430"/>
        <v>45536</v>
      </c>
      <c r="G614" s="7" t="str">
        <f t="shared" ca="1" si="431"/>
        <v/>
      </c>
      <c r="H614" s="7" t="str">
        <f t="shared" ca="1" si="431"/>
        <v/>
      </c>
      <c r="I614" s="7" t="str">
        <f t="shared" ca="1" si="431"/>
        <v/>
      </c>
      <c r="J614" s="7" t="str">
        <f t="shared" ca="1" si="431"/>
        <v/>
      </c>
      <c r="K614" s="7" t="str">
        <f t="shared" ca="1" si="431"/>
        <v/>
      </c>
      <c r="L614" s="7" t="str">
        <f t="shared" ca="1" si="431"/>
        <v/>
      </c>
      <c r="M614" s="7" t="str">
        <f t="shared" ca="1" si="431"/>
        <v/>
      </c>
      <c r="N614" s="7" t="str">
        <f t="shared" ca="1" si="431"/>
        <v/>
      </c>
      <c r="O614" s="7" t="str">
        <f t="shared" ca="1" si="431"/>
        <v/>
      </c>
      <c r="P614" s="7" t="str">
        <f t="shared" ca="1" si="431"/>
        <v/>
      </c>
      <c r="Q614" s="7" t="str">
        <f t="shared" ca="1" si="431"/>
        <v/>
      </c>
      <c r="R614" s="7" t="str">
        <f t="shared" ca="1" si="431"/>
        <v/>
      </c>
      <c r="S614" s="7" t="str">
        <f t="shared" ca="1" si="431"/>
        <v/>
      </c>
      <c r="T614" s="7" t="str">
        <f t="shared" ca="1" si="431"/>
        <v/>
      </c>
      <c r="U614" s="7" t="str">
        <f t="shared" ca="1" si="431"/>
        <v/>
      </c>
      <c r="V614" s="7" t="str">
        <f t="shared" ca="1" si="431"/>
        <v/>
      </c>
      <c r="W614" s="7" t="str">
        <f t="shared" ca="1" si="432"/>
        <v/>
      </c>
      <c r="X614" s="7" t="str">
        <f t="shared" ca="1" si="432"/>
        <v/>
      </c>
      <c r="Y614" s="7" t="str">
        <f t="shared" ca="1" si="432"/>
        <v/>
      </c>
      <c r="Z614" s="7" t="str">
        <f t="shared" ca="1" si="432"/>
        <v/>
      </c>
      <c r="AA614" s="7" t="str">
        <f t="shared" ca="1" si="432"/>
        <v/>
      </c>
      <c r="AB614" s="7" t="str">
        <f t="shared" ca="1" si="432"/>
        <v/>
      </c>
      <c r="AC614" s="7" t="str">
        <f t="shared" ca="1" si="432"/>
        <v/>
      </c>
      <c r="AD614" s="7" t="str">
        <f t="shared" ca="1" si="432"/>
        <v/>
      </c>
      <c r="AE614" s="7" t="str">
        <f t="shared" ca="1" si="432"/>
        <v/>
      </c>
      <c r="AF614" s="7" t="str">
        <f t="shared" ca="1" si="432"/>
        <v/>
      </c>
      <c r="AG614" s="7" t="str">
        <f t="shared" ca="1" si="432"/>
        <v/>
      </c>
      <c r="AH614" s="7" t="str">
        <f t="shared" ca="1" si="432"/>
        <v/>
      </c>
      <c r="AI614" s="7" t="str">
        <f t="shared" ca="1" si="432"/>
        <v/>
      </c>
    </row>
    <row r="615" spans="1:35" x14ac:dyDescent="0.35">
      <c r="A615" s="4" t="s">
        <v>2371</v>
      </c>
      <c r="B615" s="4" t="s">
        <v>2412</v>
      </c>
      <c r="C615" s="10" t="str">
        <f t="shared" si="429"/>
        <v>BNA_oct24!</v>
      </c>
      <c r="D615" s="4" t="str">
        <f t="shared" si="426"/>
        <v>marche_pouytengaBNA_oct24!</v>
      </c>
      <c r="E615" s="10">
        <f t="shared" si="430"/>
        <v>45566</v>
      </c>
      <c r="G615" s="7" t="str">
        <f t="shared" ca="1" si="431"/>
        <v/>
      </c>
      <c r="H615" s="7" t="str">
        <f t="shared" ca="1" si="431"/>
        <v/>
      </c>
      <c r="I615" s="7" t="str">
        <f t="shared" ca="1" si="431"/>
        <v/>
      </c>
      <c r="J615" s="7" t="str">
        <f t="shared" ca="1" si="431"/>
        <v/>
      </c>
      <c r="K615" s="7" t="str">
        <f t="shared" ca="1" si="431"/>
        <v/>
      </c>
      <c r="L615" s="7" t="str">
        <f t="shared" ca="1" si="431"/>
        <v/>
      </c>
      <c r="M615" s="7" t="str">
        <f t="shared" ca="1" si="431"/>
        <v/>
      </c>
      <c r="N615" s="7" t="str">
        <f t="shared" ca="1" si="431"/>
        <v/>
      </c>
      <c r="O615" s="7" t="str">
        <f t="shared" ca="1" si="431"/>
        <v/>
      </c>
      <c r="P615" s="7" t="str">
        <f t="shared" ca="1" si="431"/>
        <v/>
      </c>
      <c r="Q615" s="7" t="str">
        <f t="shared" ca="1" si="431"/>
        <v/>
      </c>
      <c r="R615" s="7" t="str">
        <f t="shared" ca="1" si="431"/>
        <v/>
      </c>
      <c r="S615" s="7" t="str">
        <f t="shared" ca="1" si="431"/>
        <v/>
      </c>
      <c r="T615" s="7" t="str">
        <f t="shared" ca="1" si="431"/>
        <v/>
      </c>
      <c r="U615" s="7" t="str">
        <f t="shared" ca="1" si="431"/>
        <v/>
      </c>
      <c r="V615" s="7" t="str">
        <f t="shared" ca="1" si="431"/>
        <v/>
      </c>
      <c r="W615" s="7" t="str">
        <f t="shared" ca="1" si="432"/>
        <v/>
      </c>
      <c r="X615" s="7" t="str">
        <f t="shared" ca="1" si="432"/>
        <v/>
      </c>
      <c r="Y615" s="7" t="str">
        <f t="shared" ca="1" si="432"/>
        <v/>
      </c>
      <c r="Z615" s="7" t="str">
        <f t="shared" ca="1" si="432"/>
        <v/>
      </c>
      <c r="AA615" s="7" t="str">
        <f t="shared" ca="1" si="432"/>
        <v/>
      </c>
      <c r="AB615" s="7" t="str">
        <f t="shared" ca="1" si="432"/>
        <v/>
      </c>
      <c r="AC615" s="7" t="str">
        <f t="shared" ca="1" si="432"/>
        <v/>
      </c>
      <c r="AD615" s="7" t="str">
        <f t="shared" ca="1" si="432"/>
        <v/>
      </c>
      <c r="AE615" s="7" t="str">
        <f t="shared" ca="1" si="432"/>
        <v/>
      </c>
      <c r="AF615" s="7" t="str">
        <f t="shared" ca="1" si="432"/>
        <v/>
      </c>
      <c r="AG615" s="7" t="str">
        <f t="shared" ca="1" si="432"/>
        <v/>
      </c>
      <c r="AH615" s="7" t="str">
        <f t="shared" ca="1" si="432"/>
        <v/>
      </c>
      <c r="AI615" s="7" t="str">
        <f t="shared" ca="1" si="432"/>
        <v/>
      </c>
    </row>
    <row r="616" spans="1:35" x14ac:dyDescent="0.35">
      <c r="A616" s="4" t="s">
        <v>2371</v>
      </c>
      <c r="B616" s="4" t="s">
        <v>2412</v>
      </c>
      <c r="C616" s="10" t="str">
        <f t="shared" si="429"/>
        <v>BNA_nov24!</v>
      </c>
      <c r="D616" s="4" t="str">
        <f t="shared" si="426"/>
        <v>marche_pouytengaBNA_nov24!</v>
      </c>
      <c r="E616" s="10">
        <f t="shared" si="430"/>
        <v>45597</v>
      </c>
      <c r="G616" s="7" t="str">
        <f t="shared" ca="1" si="431"/>
        <v/>
      </c>
      <c r="H616" s="7" t="str">
        <f t="shared" ca="1" si="431"/>
        <v/>
      </c>
      <c r="I616" s="7" t="str">
        <f t="shared" ca="1" si="431"/>
        <v/>
      </c>
      <c r="J616" s="7" t="str">
        <f t="shared" ca="1" si="431"/>
        <v/>
      </c>
      <c r="K616" s="7" t="str">
        <f t="shared" ca="1" si="431"/>
        <v/>
      </c>
      <c r="L616" s="7" t="str">
        <f t="shared" ca="1" si="431"/>
        <v/>
      </c>
      <c r="M616" s="7" t="str">
        <f t="shared" ca="1" si="431"/>
        <v/>
      </c>
      <c r="N616" s="7" t="str">
        <f t="shared" ca="1" si="431"/>
        <v/>
      </c>
      <c r="O616" s="7" t="str">
        <f t="shared" ca="1" si="431"/>
        <v/>
      </c>
      <c r="P616" s="7" t="str">
        <f t="shared" ca="1" si="431"/>
        <v/>
      </c>
      <c r="Q616" s="7" t="str">
        <f t="shared" ca="1" si="431"/>
        <v/>
      </c>
      <c r="R616" s="7" t="str">
        <f t="shared" ca="1" si="431"/>
        <v/>
      </c>
      <c r="S616" s="7" t="str">
        <f t="shared" ca="1" si="431"/>
        <v/>
      </c>
      <c r="T616" s="7" t="str">
        <f t="shared" ca="1" si="431"/>
        <v/>
      </c>
      <c r="U616" s="7" t="str">
        <f t="shared" ca="1" si="431"/>
        <v/>
      </c>
      <c r="V616" s="7" t="str">
        <f t="shared" ca="1" si="431"/>
        <v/>
      </c>
      <c r="W616" s="7" t="str">
        <f t="shared" ca="1" si="432"/>
        <v/>
      </c>
      <c r="X616" s="7" t="str">
        <f t="shared" ca="1" si="432"/>
        <v/>
      </c>
      <c r="Y616" s="7" t="str">
        <f t="shared" ca="1" si="432"/>
        <v/>
      </c>
      <c r="Z616" s="7" t="str">
        <f t="shared" ca="1" si="432"/>
        <v/>
      </c>
      <c r="AA616" s="7" t="str">
        <f t="shared" ca="1" si="432"/>
        <v/>
      </c>
      <c r="AB616" s="7" t="str">
        <f t="shared" ca="1" si="432"/>
        <v/>
      </c>
      <c r="AC616" s="7" t="str">
        <f t="shared" ca="1" si="432"/>
        <v/>
      </c>
      <c r="AD616" s="7" t="str">
        <f t="shared" ca="1" si="432"/>
        <v/>
      </c>
      <c r="AE616" s="7" t="str">
        <f t="shared" ca="1" si="432"/>
        <v/>
      </c>
      <c r="AF616" s="7" t="str">
        <f t="shared" ca="1" si="432"/>
        <v/>
      </c>
      <c r="AG616" s="7" t="str">
        <f t="shared" ca="1" si="432"/>
        <v/>
      </c>
      <c r="AH616" s="7" t="str">
        <f t="shared" ca="1" si="432"/>
        <v/>
      </c>
      <c r="AI616" s="7" t="str">
        <f t="shared" ca="1" si="432"/>
        <v/>
      </c>
    </row>
    <row r="617" spans="1:35" x14ac:dyDescent="0.35">
      <c r="A617" s="4" t="s">
        <v>2371</v>
      </c>
      <c r="B617" s="4" t="s">
        <v>2412</v>
      </c>
      <c r="C617" s="10" t="str">
        <f t="shared" si="429"/>
        <v>BNA_déc24!</v>
      </c>
      <c r="D617" s="4" t="str">
        <f t="shared" si="426"/>
        <v>marche_pouytengaBNA_déc24!</v>
      </c>
      <c r="E617" s="10">
        <f t="shared" si="430"/>
        <v>45627</v>
      </c>
      <c r="G617" s="7" t="str">
        <f t="shared" ca="1" si="431"/>
        <v/>
      </c>
      <c r="H617" s="7" t="str">
        <f t="shared" ca="1" si="431"/>
        <v/>
      </c>
      <c r="I617" s="7" t="str">
        <f t="shared" ca="1" si="431"/>
        <v/>
      </c>
      <c r="J617" s="7" t="str">
        <f t="shared" ca="1" si="431"/>
        <v/>
      </c>
      <c r="K617" s="7" t="str">
        <f t="shared" ca="1" si="431"/>
        <v/>
      </c>
      <c r="L617" s="7" t="str">
        <f t="shared" ca="1" si="431"/>
        <v/>
      </c>
      <c r="M617" s="7" t="str">
        <f t="shared" ca="1" si="431"/>
        <v/>
      </c>
      <c r="N617" s="7" t="str">
        <f t="shared" ca="1" si="431"/>
        <v/>
      </c>
      <c r="O617" s="7" t="str">
        <f t="shared" ca="1" si="431"/>
        <v/>
      </c>
      <c r="P617" s="7" t="str">
        <f t="shared" ca="1" si="431"/>
        <v/>
      </c>
      <c r="Q617" s="7" t="str">
        <f t="shared" ca="1" si="431"/>
        <v/>
      </c>
      <c r="R617" s="7" t="str">
        <f t="shared" ca="1" si="431"/>
        <v/>
      </c>
      <c r="S617" s="7" t="str">
        <f t="shared" ca="1" si="431"/>
        <v/>
      </c>
      <c r="T617" s="7" t="str">
        <f t="shared" ca="1" si="431"/>
        <v/>
      </c>
      <c r="U617" s="7" t="str">
        <f t="shared" ca="1" si="431"/>
        <v/>
      </c>
      <c r="V617" s="7" t="str">
        <f t="shared" ca="1" si="431"/>
        <v/>
      </c>
      <c r="W617" s="7" t="str">
        <f t="shared" ca="1" si="432"/>
        <v/>
      </c>
      <c r="X617" s="7" t="str">
        <f t="shared" ca="1" si="432"/>
        <v/>
      </c>
      <c r="Y617" s="7" t="str">
        <f t="shared" ca="1" si="432"/>
        <v/>
      </c>
      <c r="Z617" s="7" t="str">
        <f t="shared" ca="1" si="432"/>
        <v/>
      </c>
      <c r="AA617" s="7" t="str">
        <f t="shared" ca="1" si="432"/>
        <v/>
      </c>
      <c r="AB617" s="7" t="str">
        <f t="shared" ca="1" si="432"/>
        <v/>
      </c>
      <c r="AC617" s="7" t="str">
        <f t="shared" ca="1" si="432"/>
        <v/>
      </c>
      <c r="AD617" s="7" t="str">
        <f t="shared" ca="1" si="432"/>
        <v/>
      </c>
      <c r="AE617" s="7" t="str">
        <f t="shared" ca="1" si="432"/>
        <v/>
      </c>
      <c r="AF617" s="7" t="str">
        <f t="shared" ca="1" si="432"/>
        <v/>
      </c>
      <c r="AG617" s="7" t="str">
        <f t="shared" ca="1" si="432"/>
        <v/>
      </c>
      <c r="AH617" s="7" t="str">
        <f t="shared" ca="1" si="432"/>
        <v/>
      </c>
      <c r="AI617" s="7" t="str">
        <f t="shared" ca="1" si="432"/>
        <v/>
      </c>
    </row>
    <row r="622" spans="1:35" x14ac:dyDescent="0.35">
      <c r="D622" s="4" t="str">
        <f t="shared" ref="D622:D648" si="433">_xlfn.CONCAT(B622:C622)</f>
        <v/>
      </c>
      <c r="E622" s="4" t="s">
        <v>3433</v>
      </c>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row>
    <row r="623" spans="1:35" x14ac:dyDescent="0.35">
      <c r="A623" s="4" t="s">
        <v>2371</v>
      </c>
      <c r="B623" s="4" t="s">
        <v>2373</v>
      </c>
      <c r="C623" s="10" t="str">
        <f>C592</f>
        <v>BNA_nov22!</v>
      </c>
      <c r="D623" s="4" t="str">
        <f t="shared" si="433"/>
        <v>marche_koupelaBNA_nov22!</v>
      </c>
      <c r="E623" s="10">
        <f>E592</f>
        <v>44866</v>
      </c>
      <c r="G623" s="7" t="str">
        <f t="shared" ref="G623:V638" ca="1" si="434">IFERROR(VLOOKUP($B623,INDIRECT($C623&amp;$A$1),MATCH(G$4,INDIRECT($C623&amp;"$B$7:$BZ$7"),0),FALSE),"")</f>
        <v/>
      </c>
      <c r="H623" s="7" t="str">
        <f t="shared" ca="1" si="434"/>
        <v/>
      </c>
      <c r="I623" s="7" t="str">
        <f t="shared" ca="1" si="434"/>
        <v/>
      </c>
      <c r="J623" s="7" t="str">
        <f t="shared" ca="1" si="434"/>
        <v/>
      </c>
      <c r="K623" s="7" t="str">
        <f t="shared" ca="1" si="434"/>
        <v/>
      </c>
      <c r="L623" s="7" t="str">
        <f t="shared" ca="1" si="434"/>
        <v/>
      </c>
      <c r="M623" s="7" t="str">
        <f t="shared" ca="1" si="434"/>
        <v/>
      </c>
      <c r="N623" s="7" t="str">
        <f t="shared" ca="1" si="434"/>
        <v/>
      </c>
      <c r="O623" s="7" t="str">
        <f t="shared" ca="1" si="434"/>
        <v/>
      </c>
      <c r="P623" s="7" t="str">
        <f t="shared" ca="1" si="434"/>
        <v/>
      </c>
      <c r="Q623" s="7" t="str">
        <f t="shared" ca="1" si="434"/>
        <v/>
      </c>
      <c r="R623" s="7" t="str">
        <f t="shared" ca="1" si="434"/>
        <v/>
      </c>
      <c r="S623" s="7" t="str">
        <f t="shared" ca="1" si="434"/>
        <v/>
      </c>
      <c r="T623" s="7" t="str">
        <f t="shared" ca="1" si="434"/>
        <v/>
      </c>
      <c r="U623" s="7" t="str">
        <f t="shared" ca="1" si="434"/>
        <v/>
      </c>
      <c r="V623" s="7" t="str">
        <f t="shared" ca="1" si="434"/>
        <v/>
      </c>
      <c r="W623" s="7" t="str">
        <f t="shared" ref="W623:AI638" ca="1" si="435">IFERROR(VLOOKUP($B623,INDIRECT($C623&amp;$A$1),MATCH(W$4,INDIRECT($C623&amp;"$B$7:$BZ$7"),0),FALSE),"")</f>
        <v/>
      </c>
      <c r="X623" s="7" t="str">
        <f t="shared" ca="1" si="435"/>
        <v/>
      </c>
      <c r="Y623" s="7" t="str">
        <f t="shared" ca="1" si="435"/>
        <v/>
      </c>
      <c r="Z623" s="7" t="str">
        <f t="shared" ca="1" si="435"/>
        <v/>
      </c>
      <c r="AA623" s="7" t="str">
        <f t="shared" ca="1" si="435"/>
        <v/>
      </c>
      <c r="AB623" s="7" t="str">
        <f t="shared" ca="1" si="435"/>
        <v/>
      </c>
      <c r="AC623" s="7" t="str">
        <f t="shared" ca="1" si="435"/>
        <v/>
      </c>
      <c r="AD623" s="7" t="str">
        <f t="shared" ca="1" si="435"/>
        <v/>
      </c>
      <c r="AE623" s="7" t="str">
        <f t="shared" ca="1" si="435"/>
        <v/>
      </c>
      <c r="AF623" s="7" t="str">
        <f t="shared" ca="1" si="435"/>
        <v/>
      </c>
      <c r="AG623" s="7" t="str">
        <f t="shared" ca="1" si="435"/>
        <v/>
      </c>
      <c r="AH623" s="7" t="str">
        <f t="shared" ca="1" si="435"/>
        <v/>
      </c>
      <c r="AI623" s="7" t="str">
        <f t="shared" ca="1" si="435"/>
        <v/>
      </c>
    </row>
    <row r="624" spans="1:35" x14ac:dyDescent="0.35">
      <c r="A624" s="4" t="s">
        <v>2371</v>
      </c>
      <c r="B624" s="4" t="s">
        <v>2373</v>
      </c>
      <c r="C624" s="10" t="str">
        <f>C593</f>
        <v>BNA_dec22!</v>
      </c>
      <c r="D624" s="4" t="str">
        <f t="shared" si="433"/>
        <v>marche_koupelaBNA_dec22!</v>
      </c>
      <c r="E624" s="10">
        <f>E593</f>
        <v>44896</v>
      </c>
      <c r="G624" s="7" t="str">
        <f t="shared" ca="1" si="434"/>
        <v/>
      </c>
      <c r="H624" s="7" t="str">
        <f t="shared" ca="1" si="434"/>
        <v/>
      </c>
      <c r="I624" s="7" t="str">
        <f t="shared" ca="1" si="434"/>
        <v/>
      </c>
      <c r="J624" s="7" t="str">
        <f t="shared" ca="1" si="434"/>
        <v/>
      </c>
      <c r="K624" s="7" t="str">
        <f t="shared" ca="1" si="434"/>
        <v/>
      </c>
      <c r="L624" s="7" t="str">
        <f t="shared" ca="1" si="434"/>
        <v/>
      </c>
      <c r="M624" s="7" t="str">
        <f t="shared" ca="1" si="434"/>
        <v/>
      </c>
      <c r="N624" s="7" t="str">
        <f t="shared" ca="1" si="434"/>
        <v/>
      </c>
      <c r="O624" s="7" t="str">
        <f t="shared" ca="1" si="434"/>
        <v/>
      </c>
      <c r="P624" s="7" t="str">
        <f t="shared" ca="1" si="434"/>
        <v/>
      </c>
      <c r="Q624" s="7" t="str">
        <f t="shared" ca="1" si="434"/>
        <v/>
      </c>
      <c r="R624" s="7" t="str">
        <f t="shared" ca="1" si="434"/>
        <v/>
      </c>
      <c r="S624" s="7" t="str">
        <f t="shared" ca="1" si="434"/>
        <v/>
      </c>
      <c r="T624" s="7" t="str">
        <f t="shared" ca="1" si="434"/>
        <v/>
      </c>
      <c r="U624" s="7" t="str">
        <f t="shared" ca="1" si="434"/>
        <v/>
      </c>
      <c r="V624" s="7" t="str">
        <f t="shared" ca="1" si="434"/>
        <v/>
      </c>
      <c r="W624" s="7" t="str">
        <f t="shared" ca="1" si="435"/>
        <v/>
      </c>
      <c r="X624" s="7" t="str">
        <f t="shared" ca="1" si="435"/>
        <v/>
      </c>
      <c r="Y624" s="7" t="str">
        <f t="shared" ca="1" si="435"/>
        <v/>
      </c>
      <c r="Z624" s="7" t="str">
        <f t="shared" ca="1" si="435"/>
        <v/>
      </c>
      <c r="AA624" s="7" t="str">
        <f t="shared" ca="1" si="435"/>
        <v/>
      </c>
      <c r="AB624" s="7" t="str">
        <f t="shared" ca="1" si="435"/>
        <v/>
      </c>
      <c r="AC624" s="7" t="str">
        <f t="shared" ca="1" si="435"/>
        <v/>
      </c>
      <c r="AD624" s="7" t="str">
        <f t="shared" ca="1" si="435"/>
        <v/>
      </c>
      <c r="AE624" s="7" t="str">
        <f t="shared" ca="1" si="435"/>
        <v/>
      </c>
      <c r="AF624" s="7" t="str">
        <f t="shared" ca="1" si="435"/>
        <v/>
      </c>
      <c r="AG624" s="7" t="str">
        <f t="shared" ca="1" si="435"/>
        <v/>
      </c>
      <c r="AH624" s="7" t="str">
        <f t="shared" ca="1" si="435"/>
        <v/>
      </c>
      <c r="AI624" s="7" t="str">
        <f t="shared" ca="1" si="435"/>
        <v/>
      </c>
    </row>
    <row r="625" spans="1:35" x14ac:dyDescent="0.35">
      <c r="A625" s="4" t="s">
        <v>2371</v>
      </c>
      <c r="B625" s="4" t="s">
        <v>2373</v>
      </c>
      <c r="C625" s="10" t="str">
        <f t="shared" ref="C625:C648" si="436">C594</f>
        <v>BNA_jan23!</v>
      </c>
      <c r="D625" s="4" t="str">
        <f t="shared" si="433"/>
        <v>marche_koupelaBNA_jan23!</v>
      </c>
      <c r="E625" s="10">
        <f t="shared" ref="E625:E648" si="437">E594</f>
        <v>44927</v>
      </c>
      <c r="G625" s="7" t="str">
        <f t="shared" ca="1" si="434"/>
        <v/>
      </c>
      <c r="H625" s="7" t="str">
        <f t="shared" ca="1" si="434"/>
        <v/>
      </c>
      <c r="I625" s="7" t="str">
        <f t="shared" ca="1" si="434"/>
        <v/>
      </c>
      <c r="J625" s="7" t="str">
        <f t="shared" ca="1" si="434"/>
        <v/>
      </c>
      <c r="K625" s="7" t="str">
        <f t="shared" ca="1" si="434"/>
        <v/>
      </c>
      <c r="L625" s="7" t="str">
        <f t="shared" ca="1" si="434"/>
        <v/>
      </c>
      <c r="M625" s="7" t="str">
        <f t="shared" ca="1" si="434"/>
        <v/>
      </c>
      <c r="N625" s="7" t="str">
        <f t="shared" ca="1" si="434"/>
        <v/>
      </c>
      <c r="O625" s="7" t="str">
        <f t="shared" ca="1" si="434"/>
        <v/>
      </c>
      <c r="P625" s="7" t="str">
        <f t="shared" ca="1" si="434"/>
        <v/>
      </c>
      <c r="Q625" s="7" t="str">
        <f t="shared" ca="1" si="434"/>
        <v/>
      </c>
      <c r="R625" s="7" t="str">
        <f t="shared" ca="1" si="434"/>
        <v/>
      </c>
      <c r="S625" s="7" t="str">
        <f t="shared" ca="1" si="434"/>
        <v/>
      </c>
      <c r="T625" s="7" t="str">
        <f t="shared" ca="1" si="434"/>
        <v/>
      </c>
      <c r="U625" s="7" t="str">
        <f t="shared" ca="1" si="434"/>
        <v/>
      </c>
      <c r="V625" s="7" t="str">
        <f t="shared" ca="1" si="434"/>
        <v/>
      </c>
      <c r="W625" s="7" t="str">
        <f t="shared" ca="1" si="435"/>
        <v/>
      </c>
      <c r="X625" s="7" t="str">
        <f t="shared" ca="1" si="435"/>
        <v/>
      </c>
      <c r="Y625" s="7" t="str">
        <f t="shared" ca="1" si="435"/>
        <v/>
      </c>
      <c r="Z625" s="7" t="str">
        <f t="shared" ca="1" si="435"/>
        <v/>
      </c>
      <c r="AA625" s="7" t="str">
        <f t="shared" ca="1" si="435"/>
        <v/>
      </c>
      <c r="AB625" s="7" t="str">
        <f t="shared" ca="1" si="435"/>
        <v/>
      </c>
      <c r="AC625" s="7" t="str">
        <f t="shared" ca="1" si="435"/>
        <v/>
      </c>
      <c r="AD625" s="7" t="str">
        <f t="shared" ca="1" si="435"/>
        <v/>
      </c>
      <c r="AE625" s="7" t="str">
        <f t="shared" ca="1" si="435"/>
        <v/>
      </c>
      <c r="AF625" s="7" t="str">
        <f t="shared" ca="1" si="435"/>
        <v/>
      </c>
      <c r="AG625" s="7" t="str">
        <f t="shared" ca="1" si="435"/>
        <v/>
      </c>
      <c r="AH625" s="7" t="str">
        <f t="shared" ca="1" si="435"/>
        <v/>
      </c>
      <c r="AI625" s="7" t="str">
        <f t="shared" ca="1" si="435"/>
        <v/>
      </c>
    </row>
    <row r="626" spans="1:35" x14ac:dyDescent="0.35">
      <c r="A626" s="4" t="s">
        <v>2371</v>
      </c>
      <c r="B626" s="4" t="s">
        <v>2373</v>
      </c>
      <c r="C626" s="10" t="str">
        <f t="shared" si="436"/>
        <v>BNA_fev23!</v>
      </c>
      <c r="D626" s="4" t="str">
        <f t="shared" si="433"/>
        <v>marche_koupelaBNA_fev23!</v>
      </c>
      <c r="E626" s="10">
        <f t="shared" si="437"/>
        <v>44958</v>
      </c>
      <c r="G626" s="7" t="str">
        <f t="shared" ca="1" si="434"/>
        <v/>
      </c>
      <c r="H626" s="7" t="str">
        <f t="shared" ca="1" si="434"/>
        <v/>
      </c>
      <c r="I626" s="7" t="str">
        <f t="shared" ca="1" si="434"/>
        <v/>
      </c>
      <c r="J626" s="7" t="str">
        <f t="shared" ca="1" si="434"/>
        <v/>
      </c>
      <c r="K626" s="7" t="str">
        <f t="shared" ca="1" si="434"/>
        <v/>
      </c>
      <c r="L626" s="7" t="str">
        <f t="shared" ca="1" si="434"/>
        <v/>
      </c>
      <c r="M626" s="7" t="str">
        <f t="shared" ca="1" si="434"/>
        <v/>
      </c>
      <c r="N626" s="7" t="str">
        <f t="shared" ca="1" si="434"/>
        <v/>
      </c>
      <c r="O626" s="7" t="str">
        <f t="shared" ca="1" si="434"/>
        <v/>
      </c>
      <c r="P626" s="7" t="str">
        <f t="shared" ca="1" si="434"/>
        <v/>
      </c>
      <c r="Q626" s="7" t="str">
        <f t="shared" ca="1" si="434"/>
        <v/>
      </c>
      <c r="R626" s="7" t="str">
        <f t="shared" ca="1" si="434"/>
        <v/>
      </c>
      <c r="S626" s="7" t="str">
        <f t="shared" ca="1" si="434"/>
        <v/>
      </c>
      <c r="T626" s="7" t="str">
        <f t="shared" ca="1" si="434"/>
        <v/>
      </c>
      <c r="U626" s="7" t="str">
        <f t="shared" ca="1" si="434"/>
        <v/>
      </c>
      <c r="V626" s="7" t="str">
        <f t="shared" ca="1" si="434"/>
        <v/>
      </c>
      <c r="W626" s="7" t="str">
        <f t="shared" ca="1" si="435"/>
        <v/>
      </c>
      <c r="X626" s="7" t="str">
        <f t="shared" ca="1" si="435"/>
        <v/>
      </c>
      <c r="Y626" s="7" t="str">
        <f t="shared" ca="1" si="435"/>
        <v/>
      </c>
      <c r="Z626" s="7" t="str">
        <f t="shared" ca="1" si="435"/>
        <v/>
      </c>
      <c r="AA626" s="7" t="str">
        <f t="shared" ca="1" si="435"/>
        <v/>
      </c>
      <c r="AB626" s="7" t="str">
        <f t="shared" ca="1" si="435"/>
        <v/>
      </c>
      <c r="AC626" s="7" t="str">
        <f t="shared" ca="1" si="435"/>
        <v/>
      </c>
      <c r="AD626" s="7" t="str">
        <f t="shared" ca="1" si="435"/>
        <v/>
      </c>
      <c r="AE626" s="7" t="str">
        <f t="shared" ca="1" si="435"/>
        <v/>
      </c>
      <c r="AF626" s="7" t="str">
        <f t="shared" ca="1" si="435"/>
        <v/>
      </c>
      <c r="AG626" s="7" t="str">
        <f t="shared" ca="1" si="435"/>
        <v/>
      </c>
      <c r="AH626" s="7" t="str">
        <f t="shared" ca="1" si="435"/>
        <v/>
      </c>
      <c r="AI626" s="7" t="str">
        <f t="shared" ca="1" si="435"/>
        <v/>
      </c>
    </row>
    <row r="627" spans="1:35" x14ac:dyDescent="0.35">
      <c r="A627" s="4" t="s">
        <v>2371</v>
      </c>
      <c r="B627" s="4" t="s">
        <v>2373</v>
      </c>
      <c r="C627" s="10" t="str">
        <f t="shared" si="436"/>
        <v>BNA_mar23!</v>
      </c>
      <c r="D627" s="4" t="str">
        <f t="shared" si="433"/>
        <v>marche_koupelaBNA_mar23!</v>
      </c>
      <c r="E627" s="10">
        <f t="shared" si="437"/>
        <v>44986</v>
      </c>
      <c r="G627" s="7" t="str">
        <f t="shared" ca="1" si="434"/>
        <v/>
      </c>
      <c r="H627" s="7" t="str">
        <f t="shared" ca="1" si="434"/>
        <v/>
      </c>
      <c r="I627" s="7" t="str">
        <f t="shared" ca="1" si="434"/>
        <v/>
      </c>
      <c r="J627" s="7" t="str">
        <f t="shared" ca="1" si="434"/>
        <v/>
      </c>
      <c r="K627" s="7" t="str">
        <f t="shared" ca="1" si="434"/>
        <v/>
      </c>
      <c r="L627" s="7" t="str">
        <f t="shared" ca="1" si="434"/>
        <v/>
      </c>
      <c r="M627" s="7" t="str">
        <f t="shared" ca="1" si="434"/>
        <v/>
      </c>
      <c r="N627" s="7" t="str">
        <f t="shared" ca="1" si="434"/>
        <v/>
      </c>
      <c r="O627" s="7" t="str">
        <f t="shared" ca="1" si="434"/>
        <v/>
      </c>
      <c r="P627" s="7" t="str">
        <f t="shared" ca="1" si="434"/>
        <v/>
      </c>
      <c r="Q627" s="7" t="str">
        <f t="shared" ca="1" si="434"/>
        <v/>
      </c>
      <c r="R627" s="7" t="str">
        <f t="shared" ca="1" si="434"/>
        <v/>
      </c>
      <c r="S627" s="7" t="str">
        <f t="shared" ca="1" si="434"/>
        <v/>
      </c>
      <c r="T627" s="7" t="str">
        <f t="shared" ca="1" si="434"/>
        <v/>
      </c>
      <c r="U627" s="7" t="str">
        <f t="shared" ca="1" si="434"/>
        <v/>
      </c>
      <c r="V627" s="7" t="str">
        <f t="shared" ca="1" si="434"/>
        <v/>
      </c>
      <c r="W627" s="7" t="str">
        <f t="shared" ca="1" si="435"/>
        <v/>
      </c>
      <c r="X627" s="7" t="str">
        <f t="shared" ca="1" si="435"/>
        <v/>
      </c>
      <c r="Y627" s="7" t="str">
        <f t="shared" ca="1" si="435"/>
        <v/>
      </c>
      <c r="Z627" s="7" t="str">
        <f t="shared" ca="1" si="435"/>
        <v/>
      </c>
      <c r="AA627" s="7" t="str">
        <f t="shared" ca="1" si="435"/>
        <v/>
      </c>
      <c r="AB627" s="7" t="str">
        <f t="shared" ca="1" si="435"/>
        <v/>
      </c>
      <c r="AC627" s="7" t="str">
        <f t="shared" ca="1" si="435"/>
        <v/>
      </c>
      <c r="AD627" s="7" t="str">
        <f t="shared" ca="1" si="435"/>
        <v/>
      </c>
      <c r="AE627" s="7" t="str">
        <f t="shared" ca="1" si="435"/>
        <v/>
      </c>
      <c r="AF627" s="7" t="str">
        <f t="shared" ca="1" si="435"/>
        <v/>
      </c>
      <c r="AG627" s="7" t="str">
        <f t="shared" ca="1" si="435"/>
        <v/>
      </c>
      <c r="AH627" s="7" t="str">
        <f t="shared" ca="1" si="435"/>
        <v/>
      </c>
      <c r="AI627" s="7" t="str">
        <f t="shared" ca="1" si="435"/>
        <v/>
      </c>
    </row>
    <row r="628" spans="1:35" x14ac:dyDescent="0.35">
      <c r="A628" s="4" t="s">
        <v>2371</v>
      </c>
      <c r="B628" s="4" t="s">
        <v>2373</v>
      </c>
      <c r="C628" s="10" t="str">
        <f t="shared" si="436"/>
        <v>BNA_avr23!</v>
      </c>
      <c r="D628" s="4" t="str">
        <f t="shared" si="433"/>
        <v>marche_koupelaBNA_avr23!</v>
      </c>
      <c r="E628" s="10">
        <f t="shared" si="437"/>
        <v>45017</v>
      </c>
      <c r="G628" s="7" t="str">
        <f t="shared" ca="1" si="434"/>
        <v/>
      </c>
      <c r="H628" s="7" t="str">
        <f t="shared" ca="1" si="434"/>
        <v/>
      </c>
      <c r="I628" s="7" t="str">
        <f t="shared" ca="1" si="434"/>
        <v/>
      </c>
      <c r="J628" s="7" t="str">
        <f t="shared" ca="1" si="434"/>
        <v/>
      </c>
      <c r="K628" s="7" t="str">
        <f t="shared" ca="1" si="434"/>
        <v/>
      </c>
      <c r="L628" s="7" t="str">
        <f t="shared" ca="1" si="434"/>
        <v/>
      </c>
      <c r="M628" s="7" t="str">
        <f t="shared" ca="1" si="434"/>
        <v/>
      </c>
      <c r="N628" s="7" t="str">
        <f t="shared" ca="1" si="434"/>
        <v/>
      </c>
      <c r="O628" s="7" t="str">
        <f t="shared" ca="1" si="434"/>
        <v/>
      </c>
      <c r="P628" s="7" t="str">
        <f t="shared" ca="1" si="434"/>
        <v/>
      </c>
      <c r="Q628" s="7" t="str">
        <f t="shared" ca="1" si="434"/>
        <v/>
      </c>
      <c r="R628" s="7" t="str">
        <f t="shared" ca="1" si="434"/>
        <v/>
      </c>
      <c r="S628" s="7" t="str">
        <f t="shared" ca="1" si="434"/>
        <v/>
      </c>
      <c r="T628" s="7" t="str">
        <f t="shared" ca="1" si="434"/>
        <v/>
      </c>
      <c r="U628" s="7" t="str">
        <f t="shared" ca="1" si="434"/>
        <v/>
      </c>
      <c r="V628" s="7" t="str">
        <f t="shared" ca="1" si="434"/>
        <v/>
      </c>
      <c r="W628" s="7" t="str">
        <f t="shared" ca="1" si="435"/>
        <v/>
      </c>
      <c r="X628" s="7" t="str">
        <f t="shared" ca="1" si="435"/>
        <v/>
      </c>
      <c r="Y628" s="7" t="str">
        <f t="shared" ca="1" si="435"/>
        <v/>
      </c>
      <c r="Z628" s="7" t="str">
        <f t="shared" ca="1" si="435"/>
        <v/>
      </c>
      <c r="AA628" s="7" t="str">
        <f t="shared" ca="1" si="435"/>
        <v/>
      </c>
      <c r="AB628" s="7" t="str">
        <f t="shared" ca="1" si="435"/>
        <v/>
      </c>
      <c r="AC628" s="7" t="str">
        <f t="shared" ca="1" si="435"/>
        <v/>
      </c>
      <c r="AD628" s="7" t="str">
        <f t="shared" ca="1" si="435"/>
        <v/>
      </c>
      <c r="AE628" s="7" t="str">
        <f t="shared" ca="1" si="435"/>
        <v/>
      </c>
      <c r="AF628" s="7" t="str">
        <f t="shared" ca="1" si="435"/>
        <v/>
      </c>
      <c r="AG628" s="7" t="str">
        <f t="shared" ca="1" si="435"/>
        <v/>
      </c>
      <c r="AH628" s="7" t="str">
        <f t="shared" ca="1" si="435"/>
        <v/>
      </c>
      <c r="AI628" s="7" t="str">
        <f t="shared" ca="1" si="435"/>
        <v/>
      </c>
    </row>
    <row r="629" spans="1:35" x14ac:dyDescent="0.35">
      <c r="A629" s="4" t="s">
        <v>2371</v>
      </c>
      <c r="B629" s="4" t="s">
        <v>2373</v>
      </c>
      <c r="C629" s="10" t="str">
        <f t="shared" si="436"/>
        <v>BNA_mai23!</v>
      </c>
      <c r="D629" s="4" t="str">
        <f t="shared" si="433"/>
        <v>marche_koupelaBNA_mai23!</v>
      </c>
      <c r="E629" s="10">
        <f t="shared" si="437"/>
        <v>45047</v>
      </c>
      <c r="G629" s="7" t="str">
        <f t="shared" ca="1" si="434"/>
        <v/>
      </c>
      <c r="H629" s="7" t="str">
        <f t="shared" ca="1" si="434"/>
        <v/>
      </c>
      <c r="I629" s="7" t="str">
        <f t="shared" ca="1" si="434"/>
        <v/>
      </c>
      <c r="J629" s="7" t="str">
        <f t="shared" ca="1" si="434"/>
        <v/>
      </c>
      <c r="K629" s="7" t="str">
        <f t="shared" ca="1" si="434"/>
        <v/>
      </c>
      <c r="L629" s="7" t="str">
        <f t="shared" ca="1" si="434"/>
        <v/>
      </c>
      <c r="M629" s="7" t="str">
        <f t="shared" ca="1" si="434"/>
        <v/>
      </c>
      <c r="N629" s="7" t="str">
        <f t="shared" ca="1" si="434"/>
        <v/>
      </c>
      <c r="O629" s="7" t="str">
        <f t="shared" ca="1" si="434"/>
        <v/>
      </c>
      <c r="P629" s="7" t="str">
        <f t="shared" ca="1" si="434"/>
        <v/>
      </c>
      <c r="Q629" s="7" t="str">
        <f t="shared" ca="1" si="434"/>
        <v/>
      </c>
      <c r="R629" s="7" t="str">
        <f t="shared" ca="1" si="434"/>
        <v/>
      </c>
      <c r="S629" s="7" t="str">
        <f t="shared" ca="1" si="434"/>
        <v/>
      </c>
      <c r="T629" s="7" t="str">
        <f t="shared" ca="1" si="434"/>
        <v/>
      </c>
      <c r="U629" s="7" t="str">
        <f t="shared" ca="1" si="434"/>
        <v/>
      </c>
      <c r="V629" s="7" t="str">
        <f t="shared" ca="1" si="434"/>
        <v/>
      </c>
      <c r="W629" s="7" t="str">
        <f t="shared" ca="1" si="435"/>
        <v/>
      </c>
      <c r="X629" s="7" t="str">
        <f t="shared" ca="1" si="435"/>
        <v/>
      </c>
      <c r="Y629" s="7" t="str">
        <f t="shared" ca="1" si="435"/>
        <v/>
      </c>
      <c r="Z629" s="7" t="str">
        <f t="shared" ca="1" si="435"/>
        <v/>
      </c>
      <c r="AA629" s="7" t="str">
        <f t="shared" ca="1" si="435"/>
        <v/>
      </c>
      <c r="AB629" s="7" t="str">
        <f t="shared" ca="1" si="435"/>
        <v/>
      </c>
      <c r="AC629" s="7" t="str">
        <f t="shared" ca="1" si="435"/>
        <v/>
      </c>
      <c r="AD629" s="7" t="str">
        <f t="shared" ca="1" si="435"/>
        <v/>
      </c>
      <c r="AE629" s="7" t="str">
        <f t="shared" ca="1" si="435"/>
        <v/>
      </c>
      <c r="AF629" s="7" t="str">
        <f t="shared" ca="1" si="435"/>
        <v/>
      </c>
      <c r="AG629" s="7" t="str">
        <f t="shared" ca="1" si="435"/>
        <v/>
      </c>
      <c r="AH629" s="7" t="str">
        <f t="shared" ca="1" si="435"/>
        <v/>
      </c>
      <c r="AI629" s="7" t="str">
        <f t="shared" ca="1" si="435"/>
        <v/>
      </c>
    </row>
    <row r="630" spans="1:35" x14ac:dyDescent="0.35">
      <c r="A630" s="4" t="s">
        <v>2371</v>
      </c>
      <c r="B630" s="4" t="s">
        <v>2373</v>
      </c>
      <c r="C630" s="10" t="str">
        <f t="shared" si="436"/>
        <v>BNA_juin23!</v>
      </c>
      <c r="D630" s="4" t="str">
        <f t="shared" si="433"/>
        <v>marche_koupelaBNA_juin23!</v>
      </c>
      <c r="E630" s="10">
        <f t="shared" si="437"/>
        <v>45078</v>
      </c>
      <c r="G630" s="7" t="str">
        <f t="shared" ca="1" si="434"/>
        <v/>
      </c>
      <c r="H630" s="7" t="str">
        <f t="shared" ca="1" si="434"/>
        <v/>
      </c>
      <c r="I630" s="7" t="str">
        <f t="shared" ca="1" si="434"/>
        <v/>
      </c>
      <c r="J630" s="7" t="str">
        <f t="shared" ca="1" si="434"/>
        <v/>
      </c>
      <c r="K630" s="7" t="str">
        <f t="shared" ca="1" si="434"/>
        <v/>
      </c>
      <c r="L630" s="7" t="str">
        <f t="shared" ca="1" si="434"/>
        <v/>
      </c>
      <c r="M630" s="7" t="str">
        <f t="shared" ca="1" si="434"/>
        <v/>
      </c>
      <c r="N630" s="7" t="str">
        <f t="shared" ca="1" si="434"/>
        <v/>
      </c>
      <c r="O630" s="7" t="str">
        <f t="shared" ca="1" si="434"/>
        <v/>
      </c>
      <c r="P630" s="7" t="str">
        <f t="shared" ca="1" si="434"/>
        <v/>
      </c>
      <c r="Q630" s="7" t="str">
        <f t="shared" ca="1" si="434"/>
        <v/>
      </c>
      <c r="R630" s="7" t="str">
        <f t="shared" ca="1" si="434"/>
        <v/>
      </c>
      <c r="S630" s="7" t="str">
        <f t="shared" ca="1" si="434"/>
        <v/>
      </c>
      <c r="T630" s="7" t="str">
        <f t="shared" ca="1" si="434"/>
        <v/>
      </c>
      <c r="U630" s="7" t="str">
        <f t="shared" ca="1" si="434"/>
        <v/>
      </c>
      <c r="V630" s="7" t="str">
        <f t="shared" ca="1" si="434"/>
        <v/>
      </c>
      <c r="W630" s="7" t="str">
        <f t="shared" ca="1" si="435"/>
        <v/>
      </c>
      <c r="X630" s="7" t="str">
        <f t="shared" ca="1" si="435"/>
        <v/>
      </c>
      <c r="Y630" s="7" t="str">
        <f t="shared" ca="1" si="435"/>
        <v/>
      </c>
      <c r="Z630" s="7" t="str">
        <f t="shared" ca="1" si="435"/>
        <v/>
      </c>
      <c r="AA630" s="7" t="str">
        <f t="shared" ca="1" si="435"/>
        <v/>
      </c>
      <c r="AB630" s="7" t="str">
        <f t="shared" ca="1" si="435"/>
        <v/>
      </c>
      <c r="AC630" s="7" t="str">
        <f t="shared" ca="1" si="435"/>
        <v/>
      </c>
      <c r="AD630" s="7" t="str">
        <f t="shared" ca="1" si="435"/>
        <v/>
      </c>
      <c r="AE630" s="7" t="str">
        <f t="shared" ca="1" si="435"/>
        <v/>
      </c>
      <c r="AF630" s="7" t="str">
        <f t="shared" ca="1" si="435"/>
        <v/>
      </c>
      <c r="AG630" s="7" t="str">
        <f t="shared" ca="1" si="435"/>
        <v/>
      </c>
      <c r="AH630" s="7" t="str">
        <f t="shared" ca="1" si="435"/>
        <v/>
      </c>
      <c r="AI630" s="7" t="str">
        <f t="shared" ca="1" si="435"/>
        <v/>
      </c>
    </row>
    <row r="631" spans="1:35" x14ac:dyDescent="0.35">
      <c r="A631" s="4" t="s">
        <v>2371</v>
      </c>
      <c r="B631" s="4" t="s">
        <v>2373</v>
      </c>
      <c r="C631" s="10" t="str">
        <f t="shared" si="436"/>
        <v>BNA_juil23!</v>
      </c>
      <c r="D631" s="4" t="str">
        <f t="shared" si="433"/>
        <v>marche_koupelaBNA_juil23!</v>
      </c>
      <c r="E631" s="10">
        <f t="shared" si="437"/>
        <v>45108</v>
      </c>
      <c r="G631" s="7" t="str">
        <f t="shared" ca="1" si="434"/>
        <v/>
      </c>
      <c r="H631" s="7" t="str">
        <f t="shared" ca="1" si="434"/>
        <v/>
      </c>
      <c r="I631" s="7" t="str">
        <f t="shared" ca="1" si="434"/>
        <v/>
      </c>
      <c r="J631" s="7" t="str">
        <f t="shared" ca="1" si="434"/>
        <v/>
      </c>
      <c r="K631" s="7" t="str">
        <f t="shared" ca="1" si="434"/>
        <v/>
      </c>
      <c r="L631" s="7" t="str">
        <f t="shared" ca="1" si="434"/>
        <v/>
      </c>
      <c r="M631" s="7" t="str">
        <f t="shared" ca="1" si="434"/>
        <v/>
      </c>
      <c r="N631" s="7" t="str">
        <f t="shared" ca="1" si="434"/>
        <v/>
      </c>
      <c r="O631" s="7" t="str">
        <f t="shared" ca="1" si="434"/>
        <v/>
      </c>
      <c r="P631" s="7" t="str">
        <f t="shared" ca="1" si="434"/>
        <v/>
      </c>
      <c r="Q631" s="7" t="str">
        <f t="shared" ca="1" si="434"/>
        <v/>
      </c>
      <c r="R631" s="7" t="str">
        <f t="shared" ca="1" si="434"/>
        <v/>
      </c>
      <c r="S631" s="7" t="str">
        <f t="shared" ca="1" si="434"/>
        <v/>
      </c>
      <c r="T631" s="7" t="str">
        <f t="shared" ca="1" si="434"/>
        <v/>
      </c>
      <c r="U631" s="7" t="str">
        <f t="shared" ca="1" si="434"/>
        <v/>
      </c>
      <c r="V631" s="7" t="str">
        <f t="shared" ca="1" si="434"/>
        <v/>
      </c>
      <c r="W631" s="7" t="str">
        <f t="shared" ca="1" si="435"/>
        <v/>
      </c>
      <c r="X631" s="7" t="str">
        <f t="shared" ca="1" si="435"/>
        <v/>
      </c>
      <c r="Y631" s="7" t="str">
        <f t="shared" ca="1" si="435"/>
        <v/>
      </c>
      <c r="Z631" s="7" t="str">
        <f t="shared" ca="1" si="435"/>
        <v/>
      </c>
      <c r="AA631" s="7" t="str">
        <f t="shared" ca="1" si="435"/>
        <v/>
      </c>
      <c r="AB631" s="7" t="str">
        <f t="shared" ca="1" si="435"/>
        <v/>
      </c>
      <c r="AC631" s="7" t="str">
        <f t="shared" ca="1" si="435"/>
        <v/>
      </c>
      <c r="AD631" s="7" t="str">
        <f t="shared" ca="1" si="435"/>
        <v/>
      </c>
      <c r="AE631" s="7" t="str">
        <f t="shared" ca="1" si="435"/>
        <v/>
      </c>
      <c r="AF631" s="7" t="str">
        <f t="shared" ca="1" si="435"/>
        <v/>
      </c>
      <c r="AG631" s="7" t="str">
        <f t="shared" ca="1" si="435"/>
        <v/>
      </c>
      <c r="AH631" s="7" t="str">
        <f t="shared" ca="1" si="435"/>
        <v/>
      </c>
      <c r="AI631" s="7" t="str">
        <f t="shared" ca="1" si="435"/>
        <v/>
      </c>
    </row>
    <row r="632" spans="1:35" x14ac:dyDescent="0.35">
      <c r="A632" s="4" t="s">
        <v>2371</v>
      </c>
      <c r="B632" s="4" t="s">
        <v>2373</v>
      </c>
      <c r="C632" s="10" t="str">
        <f t="shared" si="436"/>
        <v>BNA_aout23!</v>
      </c>
      <c r="D632" s="4" t="str">
        <f t="shared" si="433"/>
        <v>marche_koupelaBNA_aout23!</v>
      </c>
      <c r="E632" s="10">
        <f t="shared" si="437"/>
        <v>45139</v>
      </c>
      <c r="G632" s="7" t="str">
        <f t="shared" ca="1" si="434"/>
        <v/>
      </c>
      <c r="H632" s="7" t="str">
        <f t="shared" ca="1" si="434"/>
        <v/>
      </c>
      <c r="I632" s="7" t="str">
        <f t="shared" ca="1" si="434"/>
        <v/>
      </c>
      <c r="J632" s="7" t="str">
        <f t="shared" ca="1" si="434"/>
        <v/>
      </c>
      <c r="K632" s="7" t="str">
        <f t="shared" ca="1" si="434"/>
        <v/>
      </c>
      <c r="L632" s="7" t="str">
        <f t="shared" ca="1" si="434"/>
        <v/>
      </c>
      <c r="M632" s="7" t="str">
        <f t="shared" ca="1" si="434"/>
        <v/>
      </c>
      <c r="N632" s="7" t="str">
        <f t="shared" ca="1" si="434"/>
        <v/>
      </c>
      <c r="O632" s="7" t="str">
        <f t="shared" ca="1" si="434"/>
        <v/>
      </c>
      <c r="P632" s="7" t="str">
        <f t="shared" ca="1" si="434"/>
        <v/>
      </c>
      <c r="Q632" s="7" t="str">
        <f t="shared" ca="1" si="434"/>
        <v/>
      </c>
      <c r="R632" s="7" t="str">
        <f t="shared" ca="1" si="434"/>
        <v/>
      </c>
      <c r="S632" s="7" t="str">
        <f t="shared" ca="1" si="434"/>
        <v/>
      </c>
      <c r="T632" s="7" t="str">
        <f t="shared" ca="1" si="434"/>
        <v/>
      </c>
      <c r="U632" s="7" t="str">
        <f t="shared" ca="1" si="434"/>
        <v/>
      </c>
      <c r="V632" s="7" t="str">
        <f t="shared" ca="1" si="434"/>
        <v/>
      </c>
      <c r="W632" s="7" t="str">
        <f t="shared" ca="1" si="435"/>
        <v/>
      </c>
      <c r="X632" s="7" t="str">
        <f t="shared" ca="1" si="435"/>
        <v/>
      </c>
      <c r="Y632" s="7" t="str">
        <f t="shared" ca="1" si="435"/>
        <v/>
      </c>
      <c r="Z632" s="7" t="str">
        <f t="shared" ca="1" si="435"/>
        <v/>
      </c>
      <c r="AA632" s="7" t="str">
        <f t="shared" ca="1" si="435"/>
        <v/>
      </c>
      <c r="AB632" s="7" t="str">
        <f t="shared" ca="1" si="435"/>
        <v/>
      </c>
      <c r="AC632" s="7" t="str">
        <f t="shared" ca="1" si="435"/>
        <v/>
      </c>
      <c r="AD632" s="7" t="str">
        <f t="shared" ca="1" si="435"/>
        <v/>
      </c>
      <c r="AE632" s="7" t="str">
        <f t="shared" ca="1" si="435"/>
        <v/>
      </c>
      <c r="AF632" s="7" t="str">
        <f t="shared" ca="1" si="435"/>
        <v/>
      </c>
      <c r="AG632" s="7" t="str">
        <f t="shared" ca="1" si="435"/>
        <v/>
      </c>
      <c r="AH632" s="7" t="str">
        <f t="shared" ca="1" si="435"/>
        <v/>
      </c>
      <c r="AI632" s="7" t="str">
        <f t="shared" ca="1" si="435"/>
        <v/>
      </c>
    </row>
    <row r="633" spans="1:35" x14ac:dyDescent="0.35">
      <c r="A633" s="4" t="s">
        <v>2371</v>
      </c>
      <c r="B633" s="4" t="s">
        <v>2373</v>
      </c>
      <c r="C633" s="10" t="str">
        <f t="shared" si="436"/>
        <v>BNA_sept23!</v>
      </c>
      <c r="D633" s="4" t="str">
        <f t="shared" si="433"/>
        <v>marche_koupelaBNA_sept23!</v>
      </c>
      <c r="E633" s="10">
        <f t="shared" si="437"/>
        <v>45170</v>
      </c>
      <c r="G633" s="7" t="str">
        <f t="shared" ca="1" si="434"/>
        <v/>
      </c>
      <c r="H633" s="7" t="str">
        <f t="shared" ca="1" si="434"/>
        <v/>
      </c>
      <c r="I633" s="7" t="str">
        <f t="shared" ca="1" si="434"/>
        <v/>
      </c>
      <c r="J633" s="7" t="str">
        <f t="shared" ca="1" si="434"/>
        <v/>
      </c>
      <c r="K633" s="7" t="str">
        <f t="shared" ca="1" si="434"/>
        <v/>
      </c>
      <c r="L633" s="7" t="str">
        <f t="shared" ca="1" si="434"/>
        <v/>
      </c>
      <c r="M633" s="7" t="str">
        <f t="shared" ca="1" si="434"/>
        <v/>
      </c>
      <c r="N633" s="7" t="str">
        <f t="shared" ca="1" si="434"/>
        <v/>
      </c>
      <c r="O633" s="7" t="str">
        <f t="shared" ca="1" si="434"/>
        <v/>
      </c>
      <c r="P633" s="7" t="str">
        <f t="shared" ca="1" si="434"/>
        <v/>
      </c>
      <c r="Q633" s="7" t="str">
        <f t="shared" ca="1" si="434"/>
        <v/>
      </c>
      <c r="R633" s="7" t="str">
        <f t="shared" ca="1" si="434"/>
        <v/>
      </c>
      <c r="S633" s="7" t="str">
        <f t="shared" ca="1" si="434"/>
        <v/>
      </c>
      <c r="T633" s="7" t="str">
        <f t="shared" ca="1" si="434"/>
        <v/>
      </c>
      <c r="U633" s="7" t="str">
        <f t="shared" ca="1" si="434"/>
        <v/>
      </c>
      <c r="V633" s="7" t="str">
        <f t="shared" ca="1" si="434"/>
        <v/>
      </c>
      <c r="W633" s="7" t="str">
        <f t="shared" ca="1" si="435"/>
        <v/>
      </c>
      <c r="X633" s="7" t="str">
        <f t="shared" ca="1" si="435"/>
        <v/>
      </c>
      <c r="Y633" s="7" t="str">
        <f t="shared" ca="1" si="435"/>
        <v/>
      </c>
      <c r="Z633" s="7" t="str">
        <f t="shared" ca="1" si="435"/>
        <v/>
      </c>
      <c r="AA633" s="7" t="str">
        <f t="shared" ca="1" si="435"/>
        <v/>
      </c>
      <c r="AB633" s="7" t="str">
        <f t="shared" ca="1" si="435"/>
        <v/>
      </c>
      <c r="AC633" s="7" t="str">
        <f t="shared" ca="1" si="435"/>
        <v/>
      </c>
      <c r="AD633" s="7" t="str">
        <f t="shared" ca="1" si="435"/>
        <v/>
      </c>
      <c r="AE633" s="7" t="str">
        <f t="shared" ca="1" si="435"/>
        <v/>
      </c>
      <c r="AF633" s="7" t="str">
        <f t="shared" ca="1" si="435"/>
        <v/>
      </c>
      <c r="AG633" s="7" t="str">
        <f t="shared" ca="1" si="435"/>
        <v/>
      </c>
      <c r="AH633" s="7" t="str">
        <f t="shared" ca="1" si="435"/>
        <v/>
      </c>
      <c r="AI633" s="7" t="str">
        <f t="shared" ca="1" si="435"/>
        <v/>
      </c>
    </row>
    <row r="634" spans="1:35" x14ac:dyDescent="0.35">
      <c r="A634" s="4" t="s">
        <v>2371</v>
      </c>
      <c r="B634" s="4" t="s">
        <v>2373</v>
      </c>
      <c r="C634" s="10" t="str">
        <f t="shared" si="436"/>
        <v>BNA_oct23!</v>
      </c>
      <c r="D634" s="4" t="str">
        <f t="shared" si="433"/>
        <v>marche_koupelaBNA_oct23!</v>
      </c>
      <c r="E634" s="10">
        <f t="shared" si="437"/>
        <v>45200</v>
      </c>
      <c r="G634" s="7" t="str">
        <f t="shared" ca="1" si="434"/>
        <v/>
      </c>
      <c r="H634" s="7" t="str">
        <f t="shared" ca="1" si="434"/>
        <v/>
      </c>
      <c r="I634" s="7" t="str">
        <f t="shared" ca="1" si="434"/>
        <v/>
      </c>
      <c r="J634" s="7" t="str">
        <f t="shared" ca="1" si="434"/>
        <v/>
      </c>
      <c r="K634" s="7" t="str">
        <f t="shared" ca="1" si="434"/>
        <v/>
      </c>
      <c r="L634" s="7" t="str">
        <f t="shared" ca="1" si="434"/>
        <v/>
      </c>
      <c r="M634" s="7" t="str">
        <f t="shared" ca="1" si="434"/>
        <v/>
      </c>
      <c r="N634" s="7" t="str">
        <f t="shared" ca="1" si="434"/>
        <v/>
      </c>
      <c r="O634" s="7" t="str">
        <f t="shared" ca="1" si="434"/>
        <v/>
      </c>
      <c r="P634" s="7" t="str">
        <f t="shared" ca="1" si="434"/>
        <v/>
      </c>
      <c r="Q634" s="7" t="str">
        <f t="shared" ca="1" si="434"/>
        <v/>
      </c>
      <c r="R634" s="7" t="str">
        <f t="shared" ca="1" si="434"/>
        <v/>
      </c>
      <c r="S634" s="7" t="str">
        <f t="shared" ca="1" si="434"/>
        <v/>
      </c>
      <c r="T634" s="7" t="str">
        <f t="shared" ca="1" si="434"/>
        <v/>
      </c>
      <c r="U634" s="7" t="str">
        <f t="shared" ca="1" si="434"/>
        <v/>
      </c>
      <c r="V634" s="7" t="str">
        <f t="shared" ca="1" si="434"/>
        <v/>
      </c>
      <c r="W634" s="7" t="str">
        <f t="shared" ca="1" si="435"/>
        <v/>
      </c>
      <c r="X634" s="7" t="str">
        <f t="shared" ca="1" si="435"/>
        <v/>
      </c>
      <c r="Y634" s="7" t="str">
        <f t="shared" ca="1" si="435"/>
        <v/>
      </c>
      <c r="Z634" s="7" t="str">
        <f t="shared" ca="1" si="435"/>
        <v/>
      </c>
      <c r="AA634" s="7" t="str">
        <f t="shared" ca="1" si="435"/>
        <v/>
      </c>
      <c r="AB634" s="7" t="str">
        <f t="shared" ca="1" si="435"/>
        <v/>
      </c>
      <c r="AC634" s="7" t="str">
        <f t="shared" ca="1" si="435"/>
        <v/>
      </c>
      <c r="AD634" s="7" t="str">
        <f t="shared" ca="1" si="435"/>
        <v/>
      </c>
      <c r="AE634" s="7" t="str">
        <f t="shared" ca="1" si="435"/>
        <v/>
      </c>
      <c r="AF634" s="7" t="str">
        <f t="shared" ca="1" si="435"/>
        <v/>
      </c>
      <c r="AG634" s="7" t="str">
        <f t="shared" ca="1" si="435"/>
        <v/>
      </c>
      <c r="AH634" s="7" t="str">
        <f t="shared" ca="1" si="435"/>
        <v/>
      </c>
      <c r="AI634" s="7" t="str">
        <f t="shared" ca="1" si="435"/>
        <v/>
      </c>
    </row>
    <row r="635" spans="1:35" x14ac:dyDescent="0.35">
      <c r="A635" s="4" t="s">
        <v>2371</v>
      </c>
      <c r="B635" s="4" t="s">
        <v>2373</v>
      </c>
      <c r="C635" s="10" t="str">
        <f t="shared" si="436"/>
        <v>BNA_nov23!</v>
      </c>
      <c r="D635" s="4" t="str">
        <f t="shared" si="433"/>
        <v>marche_koupelaBNA_nov23!</v>
      </c>
      <c r="E635" s="10">
        <f t="shared" si="437"/>
        <v>45231</v>
      </c>
      <c r="G635" s="7" t="str">
        <f t="shared" ca="1" si="434"/>
        <v/>
      </c>
      <c r="H635" s="7" t="str">
        <f t="shared" ca="1" si="434"/>
        <v/>
      </c>
      <c r="I635" s="7" t="str">
        <f t="shared" ca="1" si="434"/>
        <v/>
      </c>
      <c r="J635" s="7" t="str">
        <f t="shared" ca="1" si="434"/>
        <v/>
      </c>
      <c r="K635" s="7" t="str">
        <f t="shared" ca="1" si="434"/>
        <v/>
      </c>
      <c r="L635" s="7" t="str">
        <f t="shared" ca="1" si="434"/>
        <v/>
      </c>
      <c r="M635" s="7" t="str">
        <f t="shared" ca="1" si="434"/>
        <v/>
      </c>
      <c r="N635" s="7" t="str">
        <f t="shared" ca="1" si="434"/>
        <v/>
      </c>
      <c r="O635" s="7" t="str">
        <f t="shared" ca="1" si="434"/>
        <v/>
      </c>
      <c r="P635" s="7" t="str">
        <f t="shared" ca="1" si="434"/>
        <v/>
      </c>
      <c r="Q635" s="7" t="str">
        <f t="shared" ca="1" si="434"/>
        <v/>
      </c>
      <c r="R635" s="7" t="str">
        <f t="shared" ca="1" si="434"/>
        <v/>
      </c>
      <c r="S635" s="7" t="str">
        <f t="shared" ca="1" si="434"/>
        <v/>
      </c>
      <c r="T635" s="7" t="str">
        <f t="shared" ca="1" si="434"/>
        <v/>
      </c>
      <c r="U635" s="7" t="str">
        <f t="shared" ca="1" si="434"/>
        <v/>
      </c>
      <c r="V635" s="7" t="str">
        <f t="shared" ca="1" si="434"/>
        <v/>
      </c>
      <c r="W635" s="7" t="str">
        <f t="shared" ca="1" si="435"/>
        <v/>
      </c>
      <c r="X635" s="7" t="str">
        <f t="shared" ca="1" si="435"/>
        <v/>
      </c>
      <c r="Y635" s="7" t="str">
        <f t="shared" ca="1" si="435"/>
        <v/>
      </c>
      <c r="Z635" s="7" t="str">
        <f t="shared" ca="1" si="435"/>
        <v/>
      </c>
      <c r="AA635" s="7" t="str">
        <f t="shared" ca="1" si="435"/>
        <v/>
      </c>
      <c r="AB635" s="7" t="str">
        <f t="shared" ca="1" si="435"/>
        <v/>
      </c>
      <c r="AC635" s="7" t="str">
        <f t="shared" ca="1" si="435"/>
        <v/>
      </c>
      <c r="AD635" s="7" t="str">
        <f t="shared" ca="1" si="435"/>
        <v/>
      </c>
      <c r="AE635" s="7" t="str">
        <f t="shared" ca="1" si="435"/>
        <v/>
      </c>
      <c r="AF635" s="7" t="str">
        <f t="shared" ca="1" si="435"/>
        <v/>
      </c>
      <c r="AG635" s="7" t="str">
        <f t="shared" ca="1" si="435"/>
        <v/>
      </c>
      <c r="AH635" s="7" t="str">
        <f t="shared" ca="1" si="435"/>
        <v/>
      </c>
      <c r="AI635" s="7" t="str">
        <f t="shared" ca="1" si="435"/>
        <v/>
      </c>
    </row>
    <row r="636" spans="1:35" x14ac:dyDescent="0.35">
      <c r="A636" s="4" t="s">
        <v>2371</v>
      </c>
      <c r="B636" s="4" t="s">
        <v>2373</v>
      </c>
      <c r="C636" s="10" t="str">
        <f t="shared" si="436"/>
        <v>BNA_déc23!</v>
      </c>
      <c r="D636" s="4" t="str">
        <f t="shared" si="433"/>
        <v>marche_koupelaBNA_déc23!</v>
      </c>
      <c r="E636" s="10">
        <f t="shared" si="437"/>
        <v>45261</v>
      </c>
      <c r="G636" s="7" t="str">
        <f ca="1">IFERROR(VLOOKUP($B636,INDIRECT($C636&amp;$A$1),MATCH(G$4,INDIRECT($C636&amp;"$B$7:$BZ$7"),0),FALSE),"")</f>
        <v/>
      </c>
      <c r="H636" s="7" t="str">
        <f t="shared" ca="1" si="434"/>
        <v/>
      </c>
      <c r="I636" s="7" t="str">
        <f t="shared" ca="1" si="434"/>
        <v/>
      </c>
      <c r="J636" s="7" t="str">
        <f t="shared" ca="1" si="434"/>
        <v/>
      </c>
      <c r="K636" s="7" t="str">
        <f t="shared" ca="1" si="434"/>
        <v/>
      </c>
      <c r="L636" s="7" t="str">
        <f t="shared" ca="1" si="434"/>
        <v/>
      </c>
      <c r="M636" s="7" t="str">
        <f t="shared" ca="1" si="434"/>
        <v/>
      </c>
      <c r="N636" s="7" t="str">
        <f t="shared" ca="1" si="434"/>
        <v/>
      </c>
      <c r="O636" s="7" t="str">
        <f t="shared" ca="1" si="434"/>
        <v/>
      </c>
      <c r="P636" s="7" t="str">
        <f t="shared" ca="1" si="434"/>
        <v/>
      </c>
      <c r="Q636" s="7" t="str">
        <f t="shared" ca="1" si="434"/>
        <v/>
      </c>
      <c r="R636" s="7" t="str">
        <f t="shared" ca="1" si="434"/>
        <v/>
      </c>
      <c r="S636" s="7" t="str">
        <f t="shared" ca="1" si="434"/>
        <v/>
      </c>
      <c r="T636" s="7" t="str">
        <f t="shared" ca="1" si="434"/>
        <v/>
      </c>
      <c r="U636" s="7" t="str">
        <f t="shared" ca="1" si="434"/>
        <v/>
      </c>
      <c r="V636" s="7" t="str">
        <f t="shared" ca="1" si="434"/>
        <v/>
      </c>
      <c r="W636" s="7" t="str">
        <f t="shared" ca="1" si="435"/>
        <v/>
      </c>
      <c r="X636" s="7" t="str">
        <f t="shared" ca="1" si="435"/>
        <v/>
      </c>
      <c r="Y636" s="7" t="str">
        <f t="shared" ca="1" si="435"/>
        <v/>
      </c>
      <c r="Z636" s="7" t="str">
        <f t="shared" ca="1" si="435"/>
        <v/>
      </c>
      <c r="AA636" s="7" t="str">
        <f t="shared" ca="1" si="435"/>
        <v/>
      </c>
      <c r="AB636" s="7" t="str">
        <f t="shared" ca="1" si="435"/>
        <v/>
      </c>
      <c r="AC636" s="7" t="str">
        <f t="shared" ca="1" si="435"/>
        <v/>
      </c>
      <c r="AD636" s="7" t="str">
        <f t="shared" ca="1" si="435"/>
        <v/>
      </c>
      <c r="AE636" s="7" t="str">
        <f t="shared" ca="1" si="435"/>
        <v/>
      </c>
      <c r="AF636" s="7" t="str">
        <f t="shared" ca="1" si="435"/>
        <v/>
      </c>
      <c r="AG636" s="7" t="str">
        <f t="shared" ca="1" si="435"/>
        <v/>
      </c>
      <c r="AH636" s="7" t="str">
        <f t="shared" ca="1" si="435"/>
        <v/>
      </c>
      <c r="AI636" s="7" t="str">
        <f t="shared" ca="1" si="435"/>
        <v/>
      </c>
    </row>
    <row r="637" spans="1:35" x14ac:dyDescent="0.35">
      <c r="A637" s="4" t="s">
        <v>2371</v>
      </c>
      <c r="B637" s="4" t="s">
        <v>2373</v>
      </c>
      <c r="C637" s="10" t="str">
        <f t="shared" si="436"/>
        <v>BNA_janv24!</v>
      </c>
      <c r="D637" s="4" t="str">
        <f t="shared" si="433"/>
        <v>marche_koupelaBNA_janv24!</v>
      </c>
      <c r="E637" s="10">
        <f t="shared" si="437"/>
        <v>45292</v>
      </c>
      <c r="G637" s="7" t="str">
        <f t="shared" ref="G637:V648" ca="1" si="438">IFERROR(VLOOKUP($B637,INDIRECT($C637&amp;$A$1),MATCH(G$4,INDIRECT($C637&amp;"$B$7:$BZ$7"),0),FALSE),"")</f>
        <v/>
      </c>
      <c r="H637" s="7" t="str">
        <f t="shared" ca="1" si="434"/>
        <v/>
      </c>
      <c r="I637" s="7" t="str">
        <f t="shared" ca="1" si="434"/>
        <v/>
      </c>
      <c r="J637" s="7" t="str">
        <f t="shared" ca="1" si="434"/>
        <v/>
      </c>
      <c r="K637" s="7" t="str">
        <f t="shared" ca="1" si="434"/>
        <v/>
      </c>
      <c r="L637" s="7" t="str">
        <f t="shared" ca="1" si="434"/>
        <v/>
      </c>
      <c r="M637" s="7" t="str">
        <f t="shared" ca="1" si="434"/>
        <v/>
      </c>
      <c r="N637" s="7" t="str">
        <f t="shared" ca="1" si="434"/>
        <v/>
      </c>
      <c r="O637" s="7" t="str">
        <f t="shared" ca="1" si="434"/>
        <v/>
      </c>
      <c r="P637" s="7" t="str">
        <f t="shared" ca="1" si="434"/>
        <v/>
      </c>
      <c r="Q637" s="7" t="str">
        <f t="shared" ca="1" si="434"/>
        <v/>
      </c>
      <c r="R637" s="7" t="str">
        <f t="shared" ca="1" si="434"/>
        <v/>
      </c>
      <c r="S637" s="7" t="str">
        <f t="shared" ca="1" si="434"/>
        <v/>
      </c>
      <c r="T637" s="7" t="str">
        <f t="shared" ca="1" si="434"/>
        <v/>
      </c>
      <c r="U637" s="7" t="str">
        <f t="shared" ca="1" si="434"/>
        <v/>
      </c>
      <c r="V637" s="7" t="str">
        <f t="shared" ca="1" si="434"/>
        <v/>
      </c>
      <c r="W637" s="7" t="str">
        <f t="shared" ca="1" si="435"/>
        <v/>
      </c>
      <c r="X637" s="7" t="str">
        <f t="shared" ca="1" si="435"/>
        <v/>
      </c>
      <c r="Y637" s="7" t="str">
        <f t="shared" ca="1" si="435"/>
        <v/>
      </c>
      <c r="Z637" s="7" t="str">
        <f t="shared" ca="1" si="435"/>
        <v/>
      </c>
      <c r="AA637" s="7" t="str">
        <f t="shared" ca="1" si="435"/>
        <v/>
      </c>
      <c r="AB637" s="7" t="str">
        <f t="shared" ca="1" si="435"/>
        <v/>
      </c>
      <c r="AC637" s="7" t="str">
        <f t="shared" ca="1" si="435"/>
        <v/>
      </c>
      <c r="AD637" s="7" t="str">
        <f t="shared" ca="1" si="435"/>
        <v/>
      </c>
      <c r="AE637" s="7" t="str">
        <f t="shared" ca="1" si="435"/>
        <v/>
      </c>
      <c r="AF637" s="7" t="str">
        <f t="shared" ca="1" si="435"/>
        <v/>
      </c>
      <c r="AG637" s="7" t="str">
        <f t="shared" ca="1" si="435"/>
        <v/>
      </c>
      <c r="AH637" s="7" t="str">
        <f t="shared" ca="1" si="435"/>
        <v/>
      </c>
      <c r="AI637" s="7" t="str">
        <f t="shared" ca="1" si="435"/>
        <v/>
      </c>
    </row>
    <row r="638" spans="1:35" x14ac:dyDescent="0.35">
      <c r="A638" s="4" t="s">
        <v>2371</v>
      </c>
      <c r="B638" s="4" t="s">
        <v>2373</v>
      </c>
      <c r="C638" s="10" t="str">
        <f t="shared" si="436"/>
        <v>BNA_févr24!</v>
      </c>
      <c r="D638" s="4" t="str">
        <f t="shared" si="433"/>
        <v>marche_koupelaBNA_févr24!</v>
      </c>
      <c r="E638" s="10">
        <f t="shared" si="437"/>
        <v>45323</v>
      </c>
      <c r="G638" s="7" t="str">
        <f t="shared" ca="1" si="438"/>
        <v/>
      </c>
      <c r="H638" s="7" t="str">
        <f t="shared" ca="1" si="434"/>
        <v/>
      </c>
      <c r="I638" s="7" t="str">
        <f t="shared" ca="1" si="434"/>
        <v/>
      </c>
      <c r="J638" s="7" t="str">
        <f t="shared" ca="1" si="434"/>
        <v/>
      </c>
      <c r="K638" s="7" t="str">
        <f t="shared" ca="1" si="434"/>
        <v/>
      </c>
      <c r="L638" s="7" t="str">
        <f t="shared" ca="1" si="434"/>
        <v/>
      </c>
      <c r="M638" s="7" t="str">
        <f t="shared" ca="1" si="434"/>
        <v/>
      </c>
      <c r="N638" s="7" t="str">
        <f t="shared" ca="1" si="434"/>
        <v/>
      </c>
      <c r="O638" s="7" t="str">
        <f t="shared" ca="1" si="434"/>
        <v/>
      </c>
      <c r="P638" s="7" t="str">
        <f t="shared" ca="1" si="434"/>
        <v/>
      </c>
      <c r="Q638" s="7" t="str">
        <f t="shared" ca="1" si="434"/>
        <v/>
      </c>
      <c r="R638" s="7" t="str">
        <f t="shared" ca="1" si="434"/>
        <v/>
      </c>
      <c r="S638" s="7" t="str">
        <f t="shared" ca="1" si="434"/>
        <v/>
      </c>
      <c r="T638" s="7" t="str">
        <f t="shared" ca="1" si="434"/>
        <v/>
      </c>
      <c r="U638" s="7" t="str">
        <f t="shared" ca="1" si="434"/>
        <v/>
      </c>
      <c r="V638" s="7" t="str">
        <f t="shared" ca="1" si="434"/>
        <v/>
      </c>
      <c r="W638" s="7" t="str">
        <f t="shared" ca="1" si="435"/>
        <v/>
      </c>
      <c r="X638" s="7" t="str">
        <f t="shared" ca="1" si="435"/>
        <v/>
      </c>
      <c r="Y638" s="7" t="str">
        <f t="shared" ca="1" si="435"/>
        <v/>
      </c>
      <c r="Z638" s="7" t="str">
        <f t="shared" ca="1" si="435"/>
        <v/>
      </c>
      <c r="AA638" s="7" t="str">
        <f t="shared" ca="1" si="435"/>
        <v/>
      </c>
      <c r="AB638" s="7" t="str">
        <f t="shared" ca="1" si="435"/>
        <v/>
      </c>
      <c r="AC638" s="7" t="str">
        <f t="shared" ca="1" si="435"/>
        <v/>
      </c>
      <c r="AD638" s="7" t="str">
        <f t="shared" ca="1" si="435"/>
        <v/>
      </c>
      <c r="AE638" s="7" t="str">
        <f t="shared" ca="1" si="435"/>
        <v/>
      </c>
      <c r="AF638" s="7" t="str">
        <f t="shared" ca="1" si="435"/>
        <v/>
      </c>
      <c r="AG638" s="7" t="str">
        <f t="shared" ca="1" si="435"/>
        <v/>
      </c>
      <c r="AH638" s="7" t="str">
        <f t="shared" ca="1" si="435"/>
        <v/>
      </c>
      <c r="AI638" s="7" t="str">
        <f t="shared" ca="1" si="435"/>
        <v/>
      </c>
    </row>
    <row r="639" spans="1:35" x14ac:dyDescent="0.35">
      <c r="A639" s="4" t="s">
        <v>2371</v>
      </c>
      <c r="B639" s="4" t="s">
        <v>2373</v>
      </c>
      <c r="C639" s="10" t="str">
        <f t="shared" si="436"/>
        <v>BNA_mars24!</v>
      </c>
      <c r="D639" s="4" t="str">
        <f t="shared" si="433"/>
        <v>marche_koupelaBNA_mars24!</v>
      </c>
      <c r="E639" s="10">
        <f t="shared" si="437"/>
        <v>45352</v>
      </c>
      <c r="G639" s="7">
        <f t="shared" ca="1" si="438"/>
        <v>1250</v>
      </c>
      <c r="H639" s="7" t="str">
        <f t="shared" ca="1" si="438"/>
        <v>MC</v>
      </c>
      <c r="I639" s="7" t="str">
        <f t="shared" ca="1" si="438"/>
        <v>MC</v>
      </c>
      <c r="J639" s="7">
        <f t="shared" ca="1" si="438"/>
        <v>500</v>
      </c>
      <c r="K639" s="7">
        <f t="shared" ca="1" si="438"/>
        <v>300</v>
      </c>
      <c r="L639" s="7">
        <f t="shared" ca="1" si="438"/>
        <v>7750</v>
      </c>
      <c r="M639" s="7">
        <f t="shared" ca="1" si="438"/>
        <v>15050</v>
      </c>
      <c r="N639" s="7">
        <f t="shared" ca="1" si="438"/>
        <v>1800</v>
      </c>
      <c r="O639" s="7">
        <f t="shared" ca="1" si="438"/>
        <v>1250</v>
      </c>
      <c r="P639" s="7">
        <f t="shared" ca="1" si="438"/>
        <v>7750</v>
      </c>
      <c r="Q639" s="7">
        <f t="shared" ca="1" si="438"/>
        <v>100</v>
      </c>
      <c r="R639" s="7" t="str">
        <f t="shared" ca="1" si="438"/>
        <v>MC</v>
      </c>
      <c r="S639" s="7">
        <f t="shared" ca="1" si="438"/>
        <v>28000</v>
      </c>
      <c r="T639" s="7">
        <f t="shared" ca="1" si="438"/>
        <v>28500</v>
      </c>
      <c r="U639" s="7">
        <f t="shared" ca="1" si="438"/>
        <v>7000</v>
      </c>
      <c r="V639" s="7">
        <f t="shared" ca="1" si="438"/>
        <v>5000</v>
      </c>
      <c r="W639" s="7">
        <f t="shared" ref="W639:AI648" ca="1" si="439">IFERROR(VLOOKUP($B639,INDIRECT($C639&amp;$A$1),MATCH(W$4,INDIRECT($C639&amp;"$B$7:$BZ$7"),0),FALSE),"")</f>
        <v>325</v>
      </c>
      <c r="X639" s="7">
        <f t="shared" ca="1" si="439"/>
        <v>150</v>
      </c>
      <c r="Y639" s="7">
        <f t="shared" ca="1" si="439"/>
        <v>450</v>
      </c>
      <c r="Z639" s="7">
        <f t="shared" ca="1" si="439"/>
        <v>750</v>
      </c>
      <c r="AA639" s="7">
        <f t="shared" ca="1" si="439"/>
        <v>1600</v>
      </c>
      <c r="AB639" s="7">
        <f t="shared" ca="1" si="439"/>
        <v>1500</v>
      </c>
      <c r="AC639" s="7">
        <f t="shared" ca="1" si="439"/>
        <v>3000</v>
      </c>
      <c r="AD639" s="7">
        <f t="shared" ca="1" si="439"/>
        <v>2500</v>
      </c>
      <c r="AE639" s="7">
        <f t="shared" ca="1" si="439"/>
        <v>4000</v>
      </c>
      <c r="AF639" s="7">
        <f t="shared" ca="1" si="439"/>
        <v>1600</v>
      </c>
      <c r="AG639" s="7">
        <f t="shared" ca="1" si="439"/>
        <v>4500</v>
      </c>
      <c r="AH639" s="7">
        <f t="shared" ca="1" si="439"/>
        <v>300</v>
      </c>
      <c r="AI639" s="7">
        <f t="shared" ca="1" si="439"/>
        <v>500</v>
      </c>
    </row>
    <row r="640" spans="1:35" x14ac:dyDescent="0.35">
      <c r="A640" s="4" t="s">
        <v>2371</v>
      </c>
      <c r="B640" s="4" t="s">
        <v>2373</v>
      </c>
      <c r="C640" s="10" t="str">
        <f t="shared" si="436"/>
        <v>BNA_avr24!</v>
      </c>
      <c r="D640" s="4" t="str">
        <f t="shared" si="433"/>
        <v>marche_koupelaBNA_avr24!</v>
      </c>
      <c r="E640" s="10">
        <f t="shared" si="437"/>
        <v>45383</v>
      </c>
      <c r="G640" s="7" t="str">
        <f t="shared" ca="1" si="438"/>
        <v/>
      </c>
      <c r="H640" s="7" t="str">
        <f t="shared" ca="1" si="438"/>
        <v/>
      </c>
      <c r="I640" s="7" t="str">
        <f t="shared" ca="1" si="438"/>
        <v/>
      </c>
      <c r="J640" s="7" t="str">
        <f t="shared" ca="1" si="438"/>
        <v/>
      </c>
      <c r="K640" s="7" t="str">
        <f t="shared" ca="1" si="438"/>
        <v/>
      </c>
      <c r="L640" s="7" t="str">
        <f t="shared" ca="1" si="438"/>
        <v/>
      </c>
      <c r="M640" s="7" t="str">
        <f t="shared" ca="1" si="438"/>
        <v/>
      </c>
      <c r="N640" s="7" t="str">
        <f t="shared" ca="1" si="438"/>
        <v/>
      </c>
      <c r="O640" s="7" t="str">
        <f t="shared" ca="1" si="438"/>
        <v/>
      </c>
      <c r="P640" s="7" t="str">
        <f t="shared" ca="1" si="438"/>
        <v/>
      </c>
      <c r="Q640" s="7" t="str">
        <f t="shared" ca="1" si="438"/>
        <v/>
      </c>
      <c r="R640" s="7" t="str">
        <f t="shared" ca="1" si="438"/>
        <v/>
      </c>
      <c r="S640" s="7" t="str">
        <f t="shared" ca="1" si="438"/>
        <v/>
      </c>
      <c r="T640" s="7" t="str">
        <f t="shared" ca="1" si="438"/>
        <v/>
      </c>
      <c r="U640" s="7" t="str">
        <f t="shared" ca="1" si="438"/>
        <v/>
      </c>
      <c r="V640" s="7" t="str">
        <f t="shared" ca="1" si="438"/>
        <v/>
      </c>
      <c r="W640" s="7" t="str">
        <f t="shared" ca="1" si="439"/>
        <v/>
      </c>
      <c r="X640" s="7" t="str">
        <f t="shared" ca="1" si="439"/>
        <v/>
      </c>
      <c r="Y640" s="7" t="str">
        <f t="shared" ca="1" si="439"/>
        <v/>
      </c>
      <c r="Z640" s="7" t="str">
        <f t="shared" ca="1" si="439"/>
        <v/>
      </c>
      <c r="AA640" s="7" t="str">
        <f t="shared" ca="1" si="439"/>
        <v/>
      </c>
      <c r="AB640" s="7" t="str">
        <f t="shared" ca="1" si="439"/>
        <v/>
      </c>
      <c r="AC640" s="7" t="str">
        <f t="shared" ca="1" si="439"/>
        <v/>
      </c>
      <c r="AD640" s="7" t="str">
        <f t="shared" ca="1" si="439"/>
        <v/>
      </c>
      <c r="AE640" s="7" t="str">
        <f t="shared" ca="1" si="439"/>
        <v/>
      </c>
      <c r="AF640" s="7" t="str">
        <f t="shared" ca="1" si="439"/>
        <v/>
      </c>
      <c r="AG640" s="7" t="str">
        <f t="shared" ca="1" si="439"/>
        <v/>
      </c>
      <c r="AH640" s="7" t="str">
        <f t="shared" ca="1" si="439"/>
        <v/>
      </c>
      <c r="AI640" s="7" t="str">
        <f t="shared" ca="1" si="439"/>
        <v/>
      </c>
    </row>
    <row r="641" spans="1:35" x14ac:dyDescent="0.35">
      <c r="A641" s="4" t="s">
        <v>2371</v>
      </c>
      <c r="B641" s="4" t="s">
        <v>2373</v>
      </c>
      <c r="C641" s="10" t="str">
        <f t="shared" si="436"/>
        <v>BNA_mai24!</v>
      </c>
      <c r="D641" s="4" t="str">
        <f t="shared" si="433"/>
        <v>marche_koupelaBNA_mai24!</v>
      </c>
      <c r="E641" s="10">
        <f t="shared" si="437"/>
        <v>45413</v>
      </c>
      <c r="G641" s="7" t="str">
        <f t="shared" ca="1" si="438"/>
        <v/>
      </c>
      <c r="H641" s="7" t="str">
        <f t="shared" ca="1" si="438"/>
        <v/>
      </c>
      <c r="I641" s="7" t="str">
        <f t="shared" ca="1" si="438"/>
        <v/>
      </c>
      <c r="J641" s="7" t="str">
        <f t="shared" ca="1" si="438"/>
        <v/>
      </c>
      <c r="K641" s="7" t="str">
        <f t="shared" ca="1" si="438"/>
        <v/>
      </c>
      <c r="L641" s="7" t="str">
        <f t="shared" ca="1" si="438"/>
        <v/>
      </c>
      <c r="M641" s="7" t="str">
        <f t="shared" ca="1" si="438"/>
        <v/>
      </c>
      <c r="N641" s="7" t="str">
        <f t="shared" ca="1" si="438"/>
        <v/>
      </c>
      <c r="O641" s="7" t="str">
        <f t="shared" ca="1" si="438"/>
        <v/>
      </c>
      <c r="P641" s="7" t="str">
        <f t="shared" ca="1" si="438"/>
        <v/>
      </c>
      <c r="Q641" s="7" t="str">
        <f t="shared" ca="1" si="438"/>
        <v/>
      </c>
      <c r="R641" s="7" t="str">
        <f t="shared" ca="1" si="438"/>
        <v/>
      </c>
      <c r="S641" s="7" t="str">
        <f t="shared" ca="1" si="438"/>
        <v/>
      </c>
      <c r="T641" s="7" t="str">
        <f t="shared" ca="1" si="438"/>
        <v/>
      </c>
      <c r="U641" s="7" t="str">
        <f t="shared" ca="1" si="438"/>
        <v/>
      </c>
      <c r="V641" s="7" t="str">
        <f t="shared" ca="1" si="438"/>
        <v/>
      </c>
      <c r="W641" s="7" t="str">
        <f t="shared" ca="1" si="439"/>
        <v/>
      </c>
      <c r="X641" s="7" t="str">
        <f t="shared" ca="1" si="439"/>
        <v/>
      </c>
      <c r="Y641" s="7" t="str">
        <f t="shared" ca="1" si="439"/>
        <v/>
      </c>
      <c r="Z641" s="7" t="str">
        <f t="shared" ca="1" si="439"/>
        <v/>
      </c>
      <c r="AA641" s="7" t="str">
        <f t="shared" ca="1" si="439"/>
        <v/>
      </c>
      <c r="AB641" s="7" t="str">
        <f t="shared" ca="1" si="439"/>
        <v/>
      </c>
      <c r="AC641" s="7" t="str">
        <f t="shared" ca="1" si="439"/>
        <v/>
      </c>
      <c r="AD641" s="7" t="str">
        <f t="shared" ca="1" si="439"/>
        <v/>
      </c>
      <c r="AE641" s="7" t="str">
        <f t="shared" ca="1" si="439"/>
        <v/>
      </c>
      <c r="AF641" s="7" t="str">
        <f t="shared" ca="1" si="439"/>
        <v/>
      </c>
      <c r="AG641" s="7" t="str">
        <f t="shared" ca="1" si="439"/>
        <v/>
      </c>
      <c r="AH641" s="7" t="str">
        <f t="shared" ca="1" si="439"/>
        <v/>
      </c>
      <c r="AI641" s="7" t="str">
        <f t="shared" ca="1" si="439"/>
        <v/>
      </c>
    </row>
    <row r="642" spans="1:35" x14ac:dyDescent="0.35">
      <c r="A642" s="4" t="s">
        <v>2371</v>
      </c>
      <c r="B642" s="4" t="s">
        <v>2373</v>
      </c>
      <c r="C642" s="10" t="str">
        <f t="shared" si="436"/>
        <v>BNA_juin24!</v>
      </c>
      <c r="D642" s="4" t="str">
        <f t="shared" si="433"/>
        <v>marche_koupelaBNA_juin24!</v>
      </c>
      <c r="E642" s="10">
        <f t="shared" si="437"/>
        <v>45444</v>
      </c>
      <c r="G642" s="7" t="str">
        <f t="shared" ca="1" si="438"/>
        <v/>
      </c>
      <c r="H642" s="7" t="str">
        <f t="shared" ca="1" si="438"/>
        <v/>
      </c>
      <c r="I642" s="7" t="str">
        <f t="shared" ca="1" si="438"/>
        <v/>
      </c>
      <c r="J642" s="7" t="str">
        <f t="shared" ca="1" si="438"/>
        <v/>
      </c>
      <c r="K642" s="7" t="str">
        <f t="shared" ca="1" si="438"/>
        <v/>
      </c>
      <c r="L642" s="7" t="str">
        <f t="shared" ca="1" si="438"/>
        <v/>
      </c>
      <c r="M642" s="7" t="str">
        <f t="shared" ca="1" si="438"/>
        <v/>
      </c>
      <c r="N642" s="7" t="str">
        <f t="shared" ca="1" si="438"/>
        <v/>
      </c>
      <c r="O642" s="7" t="str">
        <f t="shared" ca="1" si="438"/>
        <v/>
      </c>
      <c r="P642" s="7" t="str">
        <f t="shared" ca="1" si="438"/>
        <v/>
      </c>
      <c r="Q642" s="7" t="str">
        <f t="shared" ca="1" si="438"/>
        <v/>
      </c>
      <c r="R642" s="7" t="str">
        <f t="shared" ca="1" si="438"/>
        <v/>
      </c>
      <c r="S642" s="7" t="str">
        <f t="shared" ca="1" si="438"/>
        <v/>
      </c>
      <c r="T642" s="7" t="str">
        <f t="shared" ca="1" si="438"/>
        <v/>
      </c>
      <c r="U642" s="7" t="str">
        <f t="shared" ca="1" si="438"/>
        <v/>
      </c>
      <c r="V642" s="7" t="str">
        <f t="shared" ca="1" si="438"/>
        <v/>
      </c>
      <c r="W642" s="7" t="str">
        <f t="shared" ca="1" si="439"/>
        <v/>
      </c>
      <c r="X642" s="7" t="str">
        <f t="shared" ca="1" si="439"/>
        <v/>
      </c>
      <c r="Y642" s="7" t="str">
        <f t="shared" ca="1" si="439"/>
        <v/>
      </c>
      <c r="Z642" s="7" t="str">
        <f t="shared" ca="1" si="439"/>
        <v/>
      </c>
      <c r="AA642" s="7" t="str">
        <f t="shared" ca="1" si="439"/>
        <v/>
      </c>
      <c r="AB642" s="7" t="str">
        <f t="shared" ca="1" si="439"/>
        <v/>
      </c>
      <c r="AC642" s="7" t="str">
        <f t="shared" ca="1" si="439"/>
        <v/>
      </c>
      <c r="AD642" s="7" t="str">
        <f t="shared" ca="1" si="439"/>
        <v/>
      </c>
      <c r="AE642" s="7" t="str">
        <f t="shared" ca="1" si="439"/>
        <v/>
      </c>
      <c r="AF642" s="7" t="str">
        <f t="shared" ca="1" si="439"/>
        <v/>
      </c>
      <c r="AG642" s="7" t="str">
        <f t="shared" ca="1" si="439"/>
        <v/>
      </c>
      <c r="AH642" s="7" t="str">
        <f t="shared" ca="1" si="439"/>
        <v/>
      </c>
      <c r="AI642" s="7" t="str">
        <f t="shared" ca="1" si="439"/>
        <v/>
      </c>
    </row>
    <row r="643" spans="1:35" x14ac:dyDescent="0.35">
      <c r="A643" s="4" t="s">
        <v>2371</v>
      </c>
      <c r="B643" s="4" t="s">
        <v>2373</v>
      </c>
      <c r="C643" s="10" t="str">
        <f t="shared" si="436"/>
        <v>BNA_juil24!</v>
      </c>
      <c r="D643" s="4" t="str">
        <f t="shared" si="433"/>
        <v>marche_koupelaBNA_juil24!</v>
      </c>
      <c r="E643" s="10">
        <f t="shared" si="437"/>
        <v>45474</v>
      </c>
      <c r="G643" s="7" t="str">
        <f t="shared" ca="1" si="438"/>
        <v/>
      </c>
      <c r="H643" s="7" t="str">
        <f t="shared" ca="1" si="438"/>
        <v/>
      </c>
      <c r="I643" s="7" t="str">
        <f t="shared" ca="1" si="438"/>
        <v/>
      </c>
      <c r="J643" s="7" t="str">
        <f t="shared" ca="1" si="438"/>
        <v/>
      </c>
      <c r="K643" s="7" t="str">
        <f t="shared" ca="1" si="438"/>
        <v/>
      </c>
      <c r="L643" s="7" t="str">
        <f t="shared" ca="1" si="438"/>
        <v/>
      </c>
      <c r="M643" s="7" t="str">
        <f t="shared" ca="1" si="438"/>
        <v/>
      </c>
      <c r="N643" s="7" t="str">
        <f t="shared" ca="1" si="438"/>
        <v/>
      </c>
      <c r="O643" s="7" t="str">
        <f t="shared" ca="1" si="438"/>
        <v/>
      </c>
      <c r="P643" s="7" t="str">
        <f t="shared" ca="1" si="438"/>
        <v/>
      </c>
      <c r="Q643" s="7" t="str">
        <f t="shared" ca="1" si="438"/>
        <v/>
      </c>
      <c r="R643" s="7" t="str">
        <f t="shared" ca="1" si="438"/>
        <v/>
      </c>
      <c r="S643" s="7" t="str">
        <f t="shared" ca="1" si="438"/>
        <v/>
      </c>
      <c r="T643" s="7" t="str">
        <f t="shared" ca="1" si="438"/>
        <v/>
      </c>
      <c r="U643" s="7" t="str">
        <f t="shared" ca="1" si="438"/>
        <v/>
      </c>
      <c r="V643" s="7" t="str">
        <f t="shared" ca="1" si="438"/>
        <v/>
      </c>
      <c r="W643" s="7" t="str">
        <f t="shared" ca="1" si="439"/>
        <v/>
      </c>
      <c r="X643" s="7" t="str">
        <f t="shared" ca="1" si="439"/>
        <v/>
      </c>
      <c r="Y643" s="7" t="str">
        <f t="shared" ca="1" si="439"/>
        <v/>
      </c>
      <c r="Z643" s="7" t="str">
        <f t="shared" ca="1" si="439"/>
        <v/>
      </c>
      <c r="AA643" s="7" t="str">
        <f t="shared" ca="1" si="439"/>
        <v/>
      </c>
      <c r="AB643" s="7" t="str">
        <f t="shared" ca="1" si="439"/>
        <v/>
      </c>
      <c r="AC643" s="7" t="str">
        <f t="shared" ca="1" si="439"/>
        <v/>
      </c>
      <c r="AD643" s="7" t="str">
        <f t="shared" ca="1" si="439"/>
        <v/>
      </c>
      <c r="AE643" s="7" t="str">
        <f t="shared" ca="1" si="439"/>
        <v/>
      </c>
      <c r="AF643" s="7" t="str">
        <f t="shared" ca="1" si="439"/>
        <v/>
      </c>
      <c r="AG643" s="7" t="str">
        <f t="shared" ca="1" si="439"/>
        <v/>
      </c>
      <c r="AH643" s="7" t="str">
        <f t="shared" ca="1" si="439"/>
        <v/>
      </c>
      <c r="AI643" s="7" t="str">
        <f t="shared" ca="1" si="439"/>
        <v/>
      </c>
    </row>
    <row r="644" spans="1:35" x14ac:dyDescent="0.35">
      <c r="A644" s="4" t="s">
        <v>2371</v>
      </c>
      <c r="B644" s="4" t="s">
        <v>2373</v>
      </c>
      <c r="C644" s="10" t="str">
        <f t="shared" si="436"/>
        <v>BNA_aout24!</v>
      </c>
      <c r="D644" s="4" t="str">
        <f t="shared" si="433"/>
        <v>marche_koupelaBNA_aout24!</v>
      </c>
      <c r="E644" s="10">
        <f t="shared" si="437"/>
        <v>45505</v>
      </c>
      <c r="G644" s="7" t="str">
        <f t="shared" ca="1" si="438"/>
        <v/>
      </c>
      <c r="H644" s="7" t="str">
        <f t="shared" ca="1" si="438"/>
        <v/>
      </c>
      <c r="I644" s="7" t="str">
        <f t="shared" ca="1" si="438"/>
        <v/>
      </c>
      <c r="J644" s="7" t="str">
        <f t="shared" ca="1" si="438"/>
        <v/>
      </c>
      <c r="K644" s="7" t="str">
        <f t="shared" ca="1" si="438"/>
        <v/>
      </c>
      <c r="L644" s="7" t="str">
        <f t="shared" ca="1" si="438"/>
        <v/>
      </c>
      <c r="M644" s="7" t="str">
        <f t="shared" ca="1" si="438"/>
        <v/>
      </c>
      <c r="N644" s="7" t="str">
        <f t="shared" ca="1" si="438"/>
        <v/>
      </c>
      <c r="O644" s="7" t="str">
        <f t="shared" ca="1" si="438"/>
        <v/>
      </c>
      <c r="P644" s="7" t="str">
        <f t="shared" ca="1" si="438"/>
        <v/>
      </c>
      <c r="Q644" s="7" t="str">
        <f t="shared" ca="1" si="438"/>
        <v/>
      </c>
      <c r="R644" s="7" t="str">
        <f t="shared" ca="1" si="438"/>
        <v/>
      </c>
      <c r="S644" s="7" t="str">
        <f t="shared" ca="1" si="438"/>
        <v/>
      </c>
      <c r="T644" s="7" t="str">
        <f t="shared" ca="1" si="438"/>
        <v/>
      </c>
      <c r="U644" s="7" t="str">
        <f t="shared" ca="1" si="438"/>
        <v/>
      </c>
      <c r="V644" s="7" t="str">
        <f t="shared" ca="1" si="438"/>
        <v/>
      </c>
      <c r="W644" s="7" t="str">
        <f t="shared" ca="1" si="439"/>
        <v/>
      </c>
      <c r="X644" s="7" t="str">
        <f t="shared" ca="1" si="439"/>
        <v/>
      </c>
      <c r="Y644" s="7" t="str">
        <f t="shared" ca="1" si="439"/>
        <v/>
      </c>
      <c r="Z644" s="7" t="str">
        <f t="shared" ca="1" si="439"/>
        <v/>
      </c>
      <c r="AA644" s="7" t="str">
        <f t="shared" ca="1" si="439"/>
        <v/>
      </c>
      <c r="AB644" s="7" t="str">
        <f t="shared" ca="1" si="439"/>
        <v/>
      </c>
      <c r="AC644" s="7" t="str">
        <f t="shared" ca="1" si="439"/>
        <v/>
      </c>
      <c r="AD644" s="7" t="str">
        <f t="shared" ca="1" si="439"/>
        <v/>
      </c>
      <c r="AE644" s="7" t="str">
        <f t="shared" ca="1" si="439"/>
        <v/>
      </c>
      <c r="AF644" s="7" t="str">
        <f t="shared" ca="1" si="439"/>
        <v/>
      </c>
      <c r="AG644" s="7" t="str">
        <f t="shared" ca="1" si="439"/>
        <v/>
      </c>
      <c r="AH644" s="7" t="str">
        <f t="shared" ca="1" si="439"/>
        <v/>
      </c>
      <c r="AI644" s="7" t="str">
        <f t="shared" ca="1" si="439"/>
        <v/>
      </c>
    </row>
    <row r="645" spans="1:35" x14ac:dyDescent="0.35">
      <c r="A645" s="4" t="s">
        <v>2371</v>
      </c>
      <c r="B645" s="4" t="s">
        <v>2373</v>
      </c>
      <c r="C645" s="10" t="str">
        <f t="shared" si="436"/>
        <v>BNA_sept24!</v>
      </c>
      <c r="D645" s="4" t="str">
        <f t="shared" si="433"/>
        <v>marche_koupelaBNA_sept24!</v>
      </c>
      <c r="E645" s="10">
        <f t="shared" si="437"/>
        <v>45536</v>
      </c>
      <c r="G645" s="7" t="str">
        <f t="shared" ca="1" si="438"/>
        <v/>
      </c>
      <c r="H645" s="7" t="str">
        <f t="shared" ca="1" si="438"/>
        <v/>
      </c>
      <c r="I645" s="7" t="str">
        <f t="shared" ca="1" si="438"/>
        <v/>
      </c>
      <c r="J645" s="7" t="str">
        <f t="shared" ca="1" si="438"/>
        <v/>
      </c>
      <c r="K645" s="7" t="str">
        <f t="shared" ca="1" si="438"/>
        <v/>
      </c>
      <c r="L645" s="7" t="str">
        <f t="shared" ca="1" si="438"/>
        <v/>
      </c>
      <c r="M645" s="7" t="str">
        <f t="shared" ca="1" si="438"/>
        <v/>
      </c>
      <c r="N645" s="7" t="str">
        <f t="shared" ca="1" si="438"/>
        <v/>
      </c>
      <c r="O645" s="7" t="str">
        <f t="shared" ca="1" si="438"/>
        <v/>
      </c>
      <c r="P645" s="7" t="str">
        <f t="shared" ca="1" si="438"/>
        <v/>
      </c>
      <c r="Q645" s="7" t="str">
        <f t="shared" ca="1" si="438"/>
        <v/>
      </c>
      <c r="R645" s="7" t="str">
        <f t="shared" ca="1" si="438"/>
        <v/>
      </c>
      <c r="S645" s="7" t="str">
        <f t="shared" ca="1" si="438"/>
        <v/>
      </c>
      <c r="T645" s="7" t="str">
        <f t="shared" ca="1" si="438"/>
        <v/>
      </c>
      <c r="U645" s="7" t="str">
        <f t="shared" ca="1" si="438"/>
        <v/>
      </c>
      <c r="V645" s="7" t="str">
        <f t="shared" ca="1" si="438"/>
        <v/>
      </c>
      <c r="W645" s="7" t="str">
        <f t="shared" ca="1" si="439"/>
        <v/>
      </c>
      <c r="X645" s="7" t="str">
        <f t="shared" ca="1" si="439"/>
        <v/>
      </c>
      <c r="Y645" s="7" t="str">
        <f t="shared" ca="1" si="439"/>
        <v/>
      </c>
      <c r="Z645" s="7" t="str">
        <f t="shared" ca="1" si="439"/>
        <v/>
      </c>
      <c r="AA645" s="7" t="str">
        <f t="shared" ca="1" si="439"/>
        <v/>
      </c>
      <c r="AB645" s="7" t="str">
        <f t="shared" ca="1" si="439"/>
        <v/>
      </c>
      <c r="AC645" s="7" t="str">
        <f t="shared" ca="1" si="439"/>
        <v/>
      </c>
      <c r="AD645" s="7" t="str">
        <f t="shared" ca="1" si="439"/>
        <v/>
      </c>
      <c r="AE645" s="7" t="str">
        <f t="shared" ca="1" si="439"/>
        <v/>
      </c>
      <c r="AF645" s="7" t="str">
        <f t="shared" ca="1" si="439"/>
        <v/>
      </c>
      <c r="AG645" s="7" t="str">
        <f t="shared" ca="1" si="439"/>
        <v/>
      </c>
      <c r="AH645" s="7" t="str">
        <f t="shared" ca="1" si="439"/>
        <v/>
      </c>
      <c r="AI645" s="7" t="str">
        <f t="shared" ca="1" si="439"/>
        <v/>
      </c>
    </row>
    <row r="646" spans="1:35" x14ac:dyDescent="0.35">
      <c r="A646" s="4" t="s">
        <v>2371</v>
      </c>
      <c r="B646" s="4" t="s">
        <v>2373</v>
      </c>
      <c r="C646" s="10" t="str">
        <f t="shared" si="436"/>
        <v>BNA_oct24!</v>
      </c>
      <c r="D646" s="4" t="str">
        <f t="shared" si="433"/>
        <v>marche_koupelaBNA_oct24!</v>
      </c>
      <c r="E646" s="10">
        <f t="shared" si="437"/>
        <v>45566</v>
      </c>
      <c r="G646" s="7" t="str">
        <f t="shared" ca="1" si="438"/>
        <v/>
      </c>
      <c r="H646" s="7" t="str">
        <f t="shared" ca="1" si="438"/>
        <v/>
      </c>
      <c r="I646" s="7" t="str">
        <f t="shared" ca="1" si="438"/>
        <v/>
      </c>
      <c r="J646" s="7" t="str">
        <f t="shared" ca="1" si="438"/>
        <v/>
      </c>
      <c r="K646" s="7" t="str">
        <f t="shared" ca="1" si="438"/>
        <v/>
      </c>
      <c r="L646" s="7" t="str">
        <f t="shared" ca="1" si="438"/>
        <v/>
      </c>
      <c r="M646" s="7" t="str">
        <f t="shared" ca="1" si="438"/>
        <v/>
      </c>
      <c r="N646" s="7" t="str">
        <f t="shared" ca="1" si="438"/>
        <v/>
      </c>
      <c r="O646" s="7" t="str">
        <f t="shared" ca="1" si="438"/>
        <v/>
      </c>
      <c r="P646" s="7" t="str">
        <f t="shared" ca="1" si="438"/>
        <v/>
      </c>
      <c r="Q646" s="7" t="str">
        <f t="shared" ca="1" si="438"/>
        <v/>
      </c>
      <c r="R646" s="7" t="str">
        <f t="shared" ca="1" si="438"/>
        <v/>
      </c>
      <c r="S646" s="7" t="str">
        <f t="shared" ca="1" si="438"/>
        <v/>
      </c>
      <c r="T646" s="7" t="str">
        <f t="shared" ca="1" si="438"/>
        <v/>
      </c>
      <c r="U646" s="7" t="str">
        <f t="shared" ca="1" si="438"/>
        <v/>
      </c>
      <c r="V646" s="7" t="str">
        <f t="shared" ca="1" si="438"/>
        <v/>
      </c>
      <c r="W646" s="7" t="str">
        <f t="shared" ca="1" si="439"/>
        <v/>
      </c>
      <c r="X646" s="7" t="str">
        <f t="shared" ca="1" si="439"/>
        <v/>
      </c>
      <c r="Y646" s="7" t="str">
        <f t="shared" ca="1" si="439"/>
        <v/>
      </c>
      <c r="Z646" s="7" t="str">
        <f t="shared" ca="1" si="439"/>
        <v/>
      </c>
      <c r="AA646" s="7" t="str">
        <f t="shared" ca="1" si="439"/>
        <v/>
      </c>
      <c r="AB646" s="7" t="str">
        <f t="shared" ca="1" si="439"/>
        <v/>
      </c>
      <c r="AC646" s="7" t="str">
        <f t="shared" ca="1" si="439"/>
        <v/>
      </c>
      <c r="AD646" s="7" t="str">
        <f t="shared" ca="1" si="439"/>
        <v/>
      </c>
      <c r="AE646" s="7" t="str">
        <f t="shared" ca="1" si="439"/>
        <v/>
      </c>
      <c r="AF646" s="7" t="str">
        <f t="shared" ca="1" si="439"/>
        <v/>
      </c>
      <c r="AG646" s="7" t="str">
        <f t="shared" ca="1" si="439"/>
        <v/>
      </c>
      <c r="AH646" s="7" t="str">
        <f t="shared" ca="1" si="439"/>
        <v/>
      </c>
      <c r="AI646" s="7" t="str">
        <f t="shared" ca="1" si="439"/>
        <v/>
      </c>
    </row>
    <row r="647" spans="1:35" x14ac:dyDescent="0.35">
      <c r="A647" s="4" t="s">
        <v>2371</v>
      </c>
      <c r="B647" s="4" t="s">
        <v>2373</v>
      </c>
      <c r="C647" s="10" t="str">
        <f t="shared" si="436"/>
        <v>BNA_nov24!</v>
      </c>
      <c r="D647" s="4" t="str">
        <f t="shared" si="433"/>
        <v>marche_koupelaBNA_nov24!</v>
      </c>
      <c r="E647" s="10">
        <f t="shared" si="437"/>
        <v>45597</v>
      </c>
      <c r="G647" s="7" t="str">
        <f t="shared" ca="1" si="438"/>
        <v/>
      </c>
      <c r="H647" s="7" t="str">
        <f t="shared" ca="1" si="438"/>
        <v/>
      </c>
      <c r="I647" s="7" t="str">
        <f t="shared" ca="1" si="438"/>
        <v/>
      </c>
      <c r="J647" s="7" t="str">
        <f t="shared" ca="1" si="438"/>
        <v/>
      </c>
      <c r="K647" s="7" t="str">
        <f t="shared" ca="1" si="438"/>
        <v/>
      </c>
      <c r="L647" s="7" t="str">
        <f t="shared" ca="1" si="438"/>
        <v/>
      </c>
      <c r="M647" s="7" t="str">
        <f t="shared" ca="1" si="438"/>
        <v/>
      </c>
      <c r="N647" s="7" t="str">
        <f t="shared" ca="1" si="438"/>
        <v/>
      </c>
      <c r="O647" s="7" t="str">
        <f t="shared" ca="1" si="438"/>
        <v/>
      </c>
      <c r="P647" s="7" t="str">
        <f t="shared" ca="1" si="438"/>
        <v/>
      </c>
      <c r="Q647" s="7" t="str">
        <f t="shared" ca="1" si="438"/>
        <v/>
      </c>
      <c r="R647" s="7" t="str">
        <f t="shared" ca="1" si="438"/>
        <v/>
      </c>
      <c r="S647" s="7" t="str">
        <f t="shared" ca="1" si="438"/>
        <v/>
      </c>
      <c r="T647" s="7" t="str">
        <f t="shared" ca="1" si="438"/>
        <v/>
      </c>
      <c r="U647" s="7" t="str">
        <f t="shared" ca="1" si="438"/>
        <v/>
      </c>
      <c r="V647" s="7" t="str">
        <f t="shared" ca="1" si="438"/>
        <v/>
      </c>
      <c r="W647" s="7" t="str">
        <f t="shared" ca="1" si="439"/>
        <v/>
      </c>
      <c r="X647" s="7" t="str">
        <f t="shared" ca="1" si="439"/>
        <v/>
      </c>
      <c r="Y647" s="7" t="str">
        <f t="shared" ca="1" si="439"/>
        <v/>
      </c>
      <c r="Z647" s="7" t="str">
        <f t="shared" ca="1" si="439"/>
        <v/>
      </c>
      <c r="AA647" s="7" t="str">
        <f t="shared" ca="1" si="439"/>
        <v/>
      </c>
      <c r="AB647" s="7" t="str">
        <f t="shared" ca="1" si="439"/>
        <v/>
      </c>
      <c r="AC647" s="7" t="str">
        <f t="shared" ca="1" si="439"/>
        <v/>
      </c>
      <c r="AD647" s="7" t="str">
        <f t="shared" ca="1" si="439"/>
        <v/>
      </c>
      <c r="AE647" s="7" t="str">
        <f t="shared" ca="1" si="439"/>
        <v/>
      </c>
      <c r="AF647" s="7" t="str">
        <f t="shared" ca="1" si="439"/>
        <v/>
      </c>
      <c r="AG647" s="7" t="str">
        <f t="shared" ca="1" si="439"/>
        <v/>
      </c>
      <c r="AH647" s="7" t="str">
        <f t="shared" ca="1" si="439"/>
        <v/>
      </c>
      <c r="AI647" s="7" t="str">
        <f t="shared" ca="1" si="439"/>
        <v/>
      </c>
    </row>
    <row r="648" spans="1:35" x14ac:dyDescent="0.35">
      <c r="A648" s="4" t="s">
        <v>2371</v>
      </c>
      <c r="B648" s="4" t="s">
        <v>2373</v>
      </c>
      <c r="C648" s="10" t="str">
        <f t="shared" si="436"/>
        <v>BNA_déc24!</v>
      </c>
      <c r="D648" s="4" t="str">
        <f t="shared" si="433"/>
        <v>marche_koupelaBNA_déc24!</v>
      </c>
      <c r="E648" s="10">
        <f t="shared" si="437"/>
        <v>45627</v>
      </c>
      <c r="G648" s="7" t="str">
        <f t="shared" ca="1" si="438"/>
        <v/>
      </c>
      <c r="H648" s="7" t="str">
        <f t="shared" ca="1" si="438"/>
        <v/>
      </c>
      <c r="I648" s="7" t="str">
        <f t="shared" ca="1" si="438"/>
        <v/>
      </c>
      <c r="J648" s="7" t="str">
        <f t="shared" ca="1" si="438"/>
        <v/>
      </c>
      <c r="K648" s="7" t="str">
        <f t="shared" ca="1" si="438"/>
        <v/>
      </c>
      <c r="L648" s="7" t="str">
        <f t="shared" ca="1" si="438"/>
        <v/>
      </c>
      <c r="M648" s="7" t="str">
        <f t="shared" ca="1" si="438"/>
        <v/>
      </c>
      <c r="N648" s="7" t="str">
        <f t="shared" ca="1" si="438"/>
        <v/>
      </c>
      <c r="O648" s="7" t="str">
        <f t="shared" ca="1" si="438"/>
        <v/>
      </c>
      <c r="P648" s="7" t="str">
        <f t="shared" ca="1" si="438"/>
        <v/>
      </c>
      <c r="Q648" s="7" t="str">
        <f t="shared" ca="1" si="438"/>
        <v/>
      </c>
      <c r="R648" s="7" t="str">
        <f t="shared" ca="1" si="438"/>
        <v/>
      </c>
      <c r="S648" s="7" t="str">
        <f t="shared" ca="1" si="438"/>
        <v/>
      </c>
      <c r="T648" s="7" t="str">
        <f t="shared" ca="1" si="438"/>
        <v/>
      </c>
      <c r="U648" s="7" t="str">
        <f t="shared" ca="1" si="438"/>
        <v/>
      </c>
      <c r="V648" s="7" t="str">
        <f t="shared" ca="1" si="438"/>
        <v/>
      </c>
      <c r="W648" s="7" t="str">
        <f t="shared" ca="1" si="439"/>
        <v/>
      </c>
      <c r="X648" s="7" t="str">
        <f t="shared" ca="1" si="439"/>
        <v/>
      </c>
      <c r="Y648" s="7" t="str">
        <f t="shared" ca="1" si="439"/>
        <v/>
      </c>
      <c r="Z648" s="7" t="str">
        <f t="shared" ca="1" si="439"/>
        <v/>
      </c>
      <c r="AA648" s="7" t="str">
        <f t="shared" ca="1" si="439"/>
        <v/>
      </c>
      <c r="AB648" s="7" t="str">
        <f t="shared" ca="1" si="439"/>
        <v/>
      </c>
      <c r="AC648" s="7" t="str">
        <f t="shared" ca="1" si="439"/>
        <v/>
      </c>
      <c r="AD648" s="7" t="str">
        <f t="shared" ca="1" si="439"/>
        <v/>
      </c>
      <c r="AE648" s="7" t="str">
        <f t="shared" ca="1" si="439"/>
        <v/>
      </c>
      <c r="AF648" s="7" t="str">
        <f t="shared" ca="1" si="439"/>
        <v/>
      </c>
      <c r="AG648" s="7" t="str">
        <f t="shared" ca="1" si="439"/>
        <v/>
      </c>
      <c r="AH648" s="7" t="str">
        <f t="shared" ca="1" si="439"/>
        <v/>
      </c>
      <c r="AI648" s="7" t="str">
        <f t="shared" ca="1" si="439"/>
        <v/>
      </c>
    </row>
    <row r="653" spans="1:35" x14ac:dyDescent="0.35">
      <c r="D653" s="4" t="str">
        <f t="shared" ref="D653:D679" si="440">_xlfn.CONCAT(B653:C653)</f>
        <v/>
      </c>
      <c r="E653" s="4" t="s">
        <v>3434</v>
      </c>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row>
    <row r="654" spans="1:35" x14ac:dyDescent="0.35">
      <c r="A654" s="4" t="s">
        <v>2371</v>
      </c>
      <c r="B654" s="4" t="s">
        <v>2426</v>
      </c>
      <c r="C654" s="10" t="str">
        <f>C623</f>
        <v>BNA_nov22!</v>
      </c>
      <c r="D654" s="4" t="str">
        <f t="shared" si="440"/>
        <v>marche_gounghinBNA_nov22!</v>
      </c>
      <c r="E654" s="10">
        <f>E623</f>
        <v>44866</v>
      </c>
      <c r="G654" s="7" t="str">
        <f t="shared" ref="G654:V669" ca="1" si="441">IFERROR(VLOOKUP($B654,INDIRECT($C654&amp;$A$1),MATCH(G$4,INDIRECT($C654&amp;"$B$7:$BZ$7"),0),FALSE),"")</f>
        <v/>
      </c>
      <c r="H654" s="7" t="str">
        <f t="shared" ca="1" si="441"/>
        <v/>
      </c>
      <c r="I654" s="7" t="str">
        <f t="shared" ca="1" si="441"/>
        <v/>
      </c>
      <c r="J654" s="7" t="str">
        <f t="shared" ca="1" si="441"/>
        <v/>
      </c>
      <c r="K654" s="7" t="str">
        <f t="shared" ca="1" si="441"/>
        <v/>
      </c>
      <c r="L654" s="7" t="str">
        <f t="shared" ca="1" si="441"/>
        <v/>
      </c>
      <c r="M654" s="7" t="str">
        <f t="shared" ca="1" si="441"/>
        <v/>
      </c>
      <c r="N654" s="7" t="str">
        <f t="shared" ca="1" si="441"/>
        <v/>
      </c>
      <c r="O654" s="7" t="str">
        <f t="shared" ca="1" si="441"/>
        <v/>
      </c>
      <c r="P654" s="7" t="str">
        <f t="shared" ca="1" si="441"/>
        <v/>
      </c>
      <c r="Q654" s="7" t="str">
        <f t="shared" ca="1" si="441"/>
        <v/>
      </c>
      <c r="R654" s="7" t="str">
        <f t="shared" ca="1" si="441"/>
        <v/>
      </c>
      <c r="S654" s="7" t="str">
        <f t="shared" ca="1" si="441"/>
        <v/>
      </c>
      <c r="T654" s="7" t="str">
        <f t="shared" ca="1" si="441"/>
        <v/>
      </c>
      <c r="U654" s="7" t="str">
        <f t="shared" ca="1" si="441"/>
        <v/>
      </c>
      <c r="V654" s="7" t="str">
        <f t="shared" ca="1" si="441"/>
        <v/>
      </c>
      <c r="W654" s="7" t="str">
        <f t="shared" ref="W654:AI669" ca="1" si="442">IFERROR(VLOOKUP($B654,INDIRECT($C654&amp;$A$1),MATCH(W$4,INDIRECT($C654&amp;"$B$7:$BZ$7"),0),FALSE),"")</f>
        <v/>
      </c>
      <c r="X654" s="7" t="str">
        <f t="shared" ca="1" si="442"/>
        <v/>
      </c>
      <c r="Y654" s="7" t="str">
        <f t="shared" ca="1" si="442"/>
        <v/>
      </c>
      <c r="Z654" s="7" t="str">
        <f t="shared" ca="1" si="442"/>
        <v/>
      </c>
      <c r="AA654" s="7" t="str">
        <f t="shared" ca="1" si="442"/>
        <v/>
      </c>
      <c r="AB654" s="7" t="str">
        <f t="shared" ca="1" si="442"/>
        <v/>
      </c>
      <c r="AC654" s="7" t="str">
        <f t="shared" ca="1" si="442"/>
        <v/>
      </c>
      <c r="AD654" s="7" t="str">
        <f t="shared" ca="1" si="442"/>
        <v/>
      </c>
      <c r="AE654" s="7" t="str">
        <f t="shared" ca="1" si="442"/>
        <v/>
      </c>
      <c r="AF654" s="7" t="str">
        <f t="shared" ca="1" si="442"/>
        <v/>
      </c>
      <c r="AG654" s="7" t="str">
        <f t="shared" ca="1" si="442"/>
        <v/>
      </c>
      <c r="AH654" s="7" t="str">
        <f t="shared" ca="1" si="442"/>
        <v/>
      </c>
      <c r="AI654" s="7" t="str">
        <f t="shared" ca="1" si="442"/>
        <v/>
      </c>
    </row>
    <row r="655" spans="1:35" x14ac:dyDescent="0.35">
      <c r="A655" s="4" t="s">
        <v>2371</v>
      </c>
      <c r="B655" s="4" t="s">
        <v>2426</v>
      </c>
      <c r="C655" s="10" t="str">
        <f>C624</f>
        <v>BNA_dec22!</v>
      </c>
      <c r="D655" s="4" t="str">
        <f t="shared" si="440"/>
        <v>marche_gounghinBNA_dec22!</v>
      </c>
      <c r="E655" s="10">
        <f>E624</f>
        <v>44896</v>
      </c>
      <c r="G655" s="7" t="str">
        <f t="shared" ca="1" si="441"/>
        <v/>
      </c>
      <c r="H655" s="7" t="str">
        <f t="shared" ca="1" si="441"/>
        <v/>
      </c>
      <c r="I655" s="7" t="str">
        <f t="shared" ca="1" si="441"/>
        <v/>
      </c>
      <c r="J655" s="7" t="str">
        <f t="shared" ca="1" si="441"/>
        <v/>
      </c>
      <c r="K655" s="7" t="str">
        <f t="shared" ca="1" si="441"/>
        <v/>
      </c>
      <c r="L655" s="7" t="str">
        <f t="shared" ca="1" si="441"/>
        <v/>
      </c>
      <c r="M655" s="7" t="str">
        <f t="shared" ca="1" si="441"/>
        <v/>
      </c>
      <c r="N655" s="7" t="str">
        <f t="shared" ca="1" si="441"/>
        <v/>
      </c>
      <c r="O655" s="7" t="str">
        <f t="shared" ca="1" si="441"/>
        <v/>
      </c>
      <c r="P655" s="7" t="str">
        <f t="shared" ca="1" si="441"/>
        <v/>
      </c>
      <c r="Q655" s="7" t="str">
        <f t="shared" ca="1" si="441"/>
        <v/>
      </c>
      <c r="R655" s="7" t="str">
        <f t="shared" ca="1" si="441"/>
        <v/>
      </c>
      <c r="S655" s="7" t="str">
        <f t="shared" ca="1" si="441"/>
        <v/>
      </c>
      <c r="T655" s="7" t="str">
        <f t="shared" ca="1" si="441"/>
        <v/>
      </c>
      <c r="U655" s="7" t="str">
        <f t="shared" ca="1" si="441"/>
        <v/>
      </c>
      <c r="V655" s="7" t="str">
        <f t="shared" ca="1" si="441"/>
        <v/>
      </c>
      <c r="W655" s="7" t="str">
        <f t="shared" ca="1" si="442"/>
        <v/>
      </c>
      <c r="X655" s="7" t="str">
        <f t="shared" ca="1" si="442"/>
        <v/>
      </c>
      <c r="Y655" s="7" t="str">
        <f t="shared" ca="1" si="442"/>
        <v/>
      </c>
      <c r="Z655" s="7" t="str">
        <f t="shared" ca="1" si="442"/>
        <v/>
      </c>
      <c r="AA655" s="7" t="str">
        <f t="shared" ca="1" si="442"/>
        <v/>
      </c>
      <c r="AB655" s="7" t="str">
        <f t="shared" ca="1" si="442"/>
        <v/>
      </c>
      <c r="AC655" s="7" t="str">
        <f t="shared" ca="1" si="442"/>
        <v/>
      </c>
      <c r="AD655" s="7" t="str">
        <f t="shared" ca="1" si="442"/>
        <v/>
      </c>
      <c r="AE655" s="7" t="str">
        <f t="shared" ca="1" si="442"/>
        <v/>
      </c>
      <c r="AF655" s="7" t="str">
        <f t="shared" ca="1" si="442"/>
        <v/>
      </c>
      <c r="AG655" s="7" t="str">
        <f t="shared" ca="1" si="442"/>
        <v/>
      </c>
      <c r="AH655" s="7" t="str">
        <f t="shared" ca="1" si="442"/>
        <v/>
      </c>
      <c r="AI655" s="7" t="str">
        <f t="shared" ca="1" si="442"/>
        <v/>
      </c>
    </row>
    <row r="656" spans="1:35" x14ac:dyDescent="0.35">
      <c r="A656" s="4" t="s">
        <v>2371</v>
      </c>
      <c r="B656" s="4" t="s">
        <v>2426</v>
      </c>
      <c r="C656" s="10" t="str">
        <f t="shared" ref="C656:C679" si="443">C625</f>
        <v>BNA_jan23!</v>
      </c>
      <c r="D656" s="4" t="str">
        <f t="shared" si="440"/>
        <v>marche_gounghinBNA_jan23!</v>
      </c>
      <c r="E656" s="10">
        <f t="shared" ref="E656:E679" si="444">E625</f>
        <v>44927</v>
      </c>
      <c r="G656" s="7" t="str">
        <f t="shared" ca="1" si="441"/>
        <v/>
      </c>
      <c r="H656" s="7" t="str">
        <f t="shared" ca="1" si="441"/>
        <v/>
      </c>
      <c r="I656" s="7" t="str">
        <f t="shared" ca="1" si="441"/>
        <v/>
      </c>
      <c r="J656" s="7" t="str">
        <f t="shared" ca="1" si="441"/>
        <v/>
      </c>
      <c r="K656" s="7" t="str">
        <f t="shared" ca="1" si="441"/>
        <v/>
      </c>
      <c r="L656" s="7" t="str">
        <f t="shared" ca="1" si="441"/>
        <v/>
      </c>
      <c r="M656" s="7" t="str">
        <f t="shared" ca="1" si="441"/>
        <v/>
      </c>
      <c r="N656" s="7" t="str">
        <f t="shared" ca="1" si="441"/>
        <v/>
      </c>
      <c r="O656" s="7" t="str">
        <f t="shared" ca="1" si="441"/>
        <v/>
      </c>
      <c r="P656" s="7" t="str">
        <f t="shared" ca="1" si="441"/>
        <v/>
      </c>
      <c r="Q656" s="7" t="str">
        <f t="shared" ca="1" si="441"/>
        <v/>
      </c>
      <c r="R656" s="7" t="str">
        <f t="shared" ca="1" si="441"/>
        <v/>
      </c>
      <c r="S656" s="7" t="str">
        <f t="shared" ca="1" si="441"/>
        <v/>
      </c>
      <c r="T656" s="7" t="str">
        <f t="shared" ca="1" si="441"/>
        <v/>
      </c>
      <c r="U656" s="7" t="str">
        <f t="shared" ca="1" si="441"/>
        <v/>
      </c>
      <c r="V656" s="7" t="str">
        <f t="shared" ca="1" si="441"/>
        <v/>
      </c>
      <c r="W656" s="7" t="str">
        <f t="shared" ca="1" si="442"/>
        <v/>
      </c>
      <c r="X656" s="7" t="str">
        <f t="shared" ca="1" si="442"/>
        <v/>
      </c>
      <c r="Y656" s="7" t="str">
        <f t="shared" ca="1" si="442"/>
        <v/>
      </c>
      <c r="Z656" s="7" t="str">
        <f t="shared" ca="1" si="442"/>
        <v/>
      </c>
      <c r="AA656" s="7" t="str">
        <f t="shared" ca="1" si="442"/>
        <v/>
      </c>
      <c r="AB656" s="7" t="str">
        <f t="shared" ca="1" si="442"/>
        <v/>
      </c>
      <c r="AC656" s="7" t="str">
        <f t="shared" ca="1" si="442"/>
        <v/>
      </c>
      <c r="AD656" s="7" t="str">
        <f t="shared" ca="1" si="442"/>
        <v/>
      </c>
      <c r="AE656" s="7" t="str">
        <f t="shared" ca="1" si="442"/>
        <v/>
      </c>
      <c r="AF656" s="7" t="str">
        <f t="shared" ca="1" si="442"/>
        <v/>
      </c>
      <c r="AG656" s="7" t="str">
        <f t="shared" ca="1" si="442"/>
        <v/>
      </c>
      <c r="AH656" s="7" t="str">
        <f t="shared" ca="1" si="442"/>
        <v/>
      </c>
      <c r="AI656" s="7" t="str">
        <f t="shared" ca="1" si="442"/>
        <v/>
      </c>
    </row>
    <row r="657" spans="1:35" x14ac:dyDescent="0.35">
      <c r="A657" s="4" t="s">
        <v>2371</v>
      </c>
      <c r="B657" s="4" t="s">
        <v>2426</v>
      </c>
      <c r="C657" s="10" t="str">
        <f t="shared" si="443"/>
        <v>BNA_fev23!</v>
      </c>
      <c r="D657" s="4" t="str">
        <f t="shared" si="440"/>
        <v>marche_gounghinBNA_fev23!</v>
      </c>
      <c r="E657" s="10">
        <f t="shared" si="444"/>
        <v>44958</v>
      </c>
      <c r="G657" s="7" t="str">
        <f t="shared" ca="1" si="441"/>
        <v/>
      </c>
      <c r="H657" s="7" t="str">
        <f t="shared" ca="1" si="441"/>
        <v/>
      </c>
      <c r="I657" s="7" t="str">
        <f t="shared" ca="1" si="441"/>
        <v/>
      </c>
      <c r="J657" s="7" t="str">
        <f t="shared" ca="1" si="441"/>
        <v/>
      </c>
      <c r="K657" s="7" t="str">
        <f t="shared" ca="1" si="441"/>
        <v/>
      </c>
      <c r="L657" s="7" t="str">
        <f t="shared" ca="1" si="441"/>
        <v/>
      </c>
      <c r="M657" s="7" t="str">
        <f t="shared" ca="1" si="441"/>
        <v/>
      </c>
      <c r="N657" s="7" t="str">
        <f t="shared" ca="1" si="441"/>
        <v/>
      </c>
      <c r="O657" s="7" t="str">
        <f t="shared" ca="1" si="441"/>
        <v/>
      </c>
      <c r="P657" s="7" t="str">
        <f t="shared" ca="1" si="441"/>
        <v/>
      </c>
      <c r="Q657" s="7" t="str">
        <f t="shared" ca="1" si="441"/>
        <v/>
      </c>
      <c r="R657" s="7" t="str">
        <f t="shared" ca="1" si="441"/>
        <v/>
      </c>
      <c r="S657" s="7" t="str">
        <f t="shared" ca="1" si="441"/>
        <v/>
      </c>
      <c r="T657" s="7" t="str">
        <f t="shared" ca="1" si="441"/>
        <v/>
      </c>
      <c r="U657" s="7" t="str">
        <f t="shared" ca="1" si="441"/>
        <v/>
      </c>
      <c r="V657" s="7" t="str">
        <f t="shared" ca="1" si="441"/>
        <v/>
      </c>
      <c r="W657" s="7" t="str">
        <f t="shared" ca="1" si="442"/>
        <v/>
      </c>
      <c r="X657" s="7" t="str">
        <f t="shared" ca="1" si="442"/>
        <v/>
      </c>
      <c r="Y657" s="7" t="str">
        <f t="shared" ca="1" si="442"/>
        <v/>
      </c>
      <c r="Z657" s="7" t="str">
        <f t="shared" ca="1" si="442"/>
        <v/>
      </c>
      <c r="AA657" s="7" t="str">
        <f t="shared" ca="1" si="442"/>
        <v/>
      </c>
      <c r="AB657" s="7" t="str">
        <f t="shared" ca="1" si="442"/>
        <v/>
      </c>
      <c r="AC657" s="7" t="str">
        <f t="shared" ca="1" si="442"/>
        <v/>
      </c>
      <c r="AD657" s="7" t="str">
        <f t="shared" ca="1" si="442"/>
        <v/>
      </c>
      <c r="AE657" s="7" t="str">
        <f t="shared" ca="1" si="442"/>
        <v/>
      </c>
      <c r="AF657" s="7" t="str">
        <f t="shared" ca="1" si="442"/>
        <v/>
      </c>
      <c r="AG657" s="7" t="str">
        <f t="shared" ca="1" si="442"/>
        <v/>
      </c>
      <c r="AH657" s="7" t="str">
        <f t="shared" ca="1" si="442"/>
        <v/>
      </c>
      <c r="AI657" s="7" t="str">
        <f t="shared" ca="1" si="442"/>
        <v/>
      </c>
    </row>
    <row r="658" spans="1:35" x14ac:dyDescent="0.35">
      <c r="A658" s="4" t="s">
        <v>2371</v>
      </c>
      <c r="B658" s="4" t="s">
        <v>2426</v>
      </c>
      <c r="C658" s="10" t="str">
        <f t="shared" si="443"/>
        <v>BNA_mar23!</v>
      </c>
      <c r="D658" s="4" t="str">
        <f t="shared" si="440"/>
        <v>marche_gounghinBNA_mar23!</v>
      </c>
      <c r="E658" s="10">
        <f t="shared" si="444"/>
        <v>44986</v>
      </c>
      <c r="G658" s="7" t="str">
        <f t="shared" ca="1" si="441"/>
        <v/>
      </c>
      <c r="H658" s="7" t="str">
        <f t="shared" ca="1" si="441"/>
        <v/>
      </c>
      <c r="I658" s="7" t="str">
        <f t="shared" ca="1" si="441"/>
        <v/>
      </c>
      <c r="J658" s="7" t="str">
        <f t="shared" ca="1" si="441"/>
        <v/>
      </c>
      <c r="K658" s="7" t="str">
        <f t="shared" ca="1" si="441"/>
        <v/>
      </c>
      <c r="L658" s="7" t="str">
        <f t="shared" ca="1" si="441"/>
        <v/>
      </c>
      <c r="M658" s="7" t="str">
        <f t="shared" ca="1" si="441"/>
        <v/>
      </c>
      <c r="N658" s="7" t="str">
        <f t="shared" ca="1" si="441"/>
        <v/>
      </c>
      <c r="O658" s="7" t="str">
        <f t="shared" ca="1" si="441"/>
        <v/>
      </c>
      <c r="P658" s="7" t="str">
        <f t="shared" ca="1" si="441"/>
        <v/>
      </c>
      <c r="Q658" s="7" t="str">
        <f t="shared" ca="1" si="441"/>
        <v/>
      </c>
      <c r="R658" s="7" t="str">
        <f t="shared" ca="1" si="441"/>
        <v/>
      </c>
      <c r="S658" s="7" t="str">
        <f t="shared" ca="1" si="441"/>
        <v/>
      </c>
      <c r="T658" s="7" t="str">
        <f t="shared" ca="1" si="441"/>
        <v/>
      </c>
      <c r="U658" s="7" t="str">
        <f t="shared" ca="1" si="441"/>
        <v/>
      </c>
      <c r="V658" s="7" t="str">
        <f t="shared" ca="1" si="441"/>
        <v/>
      </c>
      <c r="W658" s="7" t="str">
        <f t="shared" ca="1" si="442"/>
        <v/>
      </c>
      <c r="X658" s="7" t="str">
        <f t="shared" ca="1" si="442"/>
        <v/>
      </c>
      <c r="Y658" s="7" t="str">
        <f t="shared" ca="1" si="442"/>
        <v/>
      </c>
      <c r="Z658" s="7" t="str">
        <f t="shared" ca="1" si="442"/>
        <v/>
      </c>
      <c r="AA658" s="7" t="str">
        <f t="shared" ca="1" si="442"/>
        <v/>
      </c>
      <c r="AB658" s="7" t="str">
        <f t="shared" ca="1" si="442"/>
        <v/>
      </c>
      <c r="AC658" s="7" t="str">
        <f t="shared" ca="1" si="442"/>
        <v/>
      </c>
      <c r="AD658" s="7" t="str">
        <f t="shared" ca="1" si="442"/>
        <v/>
      </c>
      <c r="AE658" s="7" t="str">
        <f t="shared" ca="1" si="442"/>
        <v/>
      </c>
      <c r="AF658" s="7" t="str">
        <f t="shared" ca="1" si="442"/>
        <v/>
      </c>
      <c r="AG658" s="7" t="str">
        <f t="shared" ca="1" si="442"/>
        <v/>
      </c>
      <c r="AH658" s="7" t="str">
        <f t="shared" ca="1" si="442"/>
        <v/>
      </c>
      <c r="AI658" s="7" t="str">
        <f t="shared" ca="1" si="442"/>
        <v/>
      </c>
    </row>
    <row r="659" spans="1:35" x14ac:dyDescent="0.35">
      <c r="A659" s="4" t="s">
        <v>2371</v>
      </c>
      <c r="B659" s="4" t="s">
        <v>2426</v>
      </c>
      <c r="C659" s="10" t="str">
        <f t="shared" si="443"/>
        <v>BNA_avr23!</v>
      </c>
      <c r="D659" s="4" t="str">
        <f t="shared" si="440"/>
        <v>marche_gounghinBNA_avr23!</v>
      </c>
      <c r="E659" s="10">
        <f t="shared" si="444"/>
        <v>45017</v>
      </c>
      <c r="G659" s="7" t="str">
        <f t="shared" ca="1" si="441"/>
        <v/>
      </c>
      <c r="H659" s="7" t="str">
        <f t="shared" ca="1" si="441"/>
        <v/>
      </c>
      <c r="I659" s="7" t="str">
        <f t="shared" ca="1" si="441"/>
        <v/>
      </c>
      <c r="J659" s="7" t="str">
        <f t="shared" ca="1" si="441"/>
        <v/>
      </c>
      <c r="K659" s="7" t="str">
        <f t="shared" ca="1" si="441"/>
        <v/>
      </c>
      <c r="L659" s="7" t="str">
        <f t="shared" ca="1" si="441"/>
        <v/>
      </c>
      <c r="M659" s="7" t="str">
        <f t="shared" ca="1" si="441"/>
        <v/>
      </c>
      <c r="N659" s="7" t="str">
        <f t="shared" ca="1" si="441"/>
        <v/>
      </c>
      <c r="O659" s="7" t="str">
        <f t="shared" ca="1" si="441"/>
        <v/>
      </c>
      <c r="P659" s="7" t="str">
        <f t="shared" ca="1" si="441"/>
        <v/>
      </c>
      <c r="Q659" s="7" t="str">
        <f t="shared" ca="1" si="441"/>
        <v/>
      </c>
      <c r="R659" s="7" t="str">
        <f t="shared" ca="1" si="441"/>
        <v/>
      </c>
      <c r="S659" s="7" t="str">
        <f t="shared" ca="1" si="441"/>
        <v/>
      </c>
      <c r="T659" s="7" t="str">
        <f t="shared" ca="1" si="441"/>
        <v/>
      </c>
      <c r="U659" s="7" t="str">
        <f t="shared" ca="1" si="441"/>
        <v/>
      </c>
      <c r="V659" s="7" t="str">
        <f t="shared" ca="1" si="441"/>
        <v/>
      </c>
      <c r="W659" s="7" t="str">
        <f t="shared" ca="1" si="442"/>
        <v/>
      </c>
      <c r="X659" s="7" t="str">
        <f t="shared" ca="1" si="442"/>
        <v/>
      </c>
      <c r="Y659" s="7" t="str">
        <f t="shared" ca="1" si="442"/>
        <v/>
      </c>
      <c r="Z659" s="7" t="str">
        <f t="shared" ca="1" si="442"/>
        <v/>
      </c>
      <c r="AA659" s="7" t="str">
        <f t="shared" ca="1" si="442"/>
        <v/>
      </c>
      <c r="AB659" s="7" t="str">
        <f t="shared" ca="1" si="442"/>
        <v/>
      </c>
      <c r="AC659" s="7" t="str">
        <f t="shared" ca="1" si="442"/>
        <v/>
      </c>
      <c r="AD659" s="7" t="str">
        <f t="shared" ca="1" si="442"/>
        <v/>
      </c>
      <c r="AE659" s="7" t="str">
        <f t="shared" ca="1" si="442"/>
        <v/>
      </c>
      <c r="AF659" s="7" t="str">
        <f t="shared" ca="1" si="442"/>
        <v/>
      </c>
      <c r="AG659" s="7" t="str">
        <f t="shared" ca="1" si="442"/>
        <v/>
      </c>
      <c r="AH659" s="7" t="str">
        <f t="shared" ca="1" si="442"/>
        <v/>
      </c>
      <c r="AI659" s="7" t="str">
        <f t="shared" ca="1" si="442"/>
        <v/>
      </c>
    </row>
    <row r="660" spans="1:35" x14ac:dyDescent="0.35">
      <c r="A660" s="4" t="s">
        <v>2371</v>
      </c>
      <c r="B660" s="4" t="s">
        <v>2426</v>
      </c>
      <c r="C660" s="10" t="str">
        <f t="shared" si="443"/>
        <v>BNA_mai23!</v>
      </c>
      <c r="D660" s="4" t="str">
        <f t="shared" si="440"/>
        <v>marche_gounghinBNA_mai23!</v>
      </c>
      <c r="E660" s="10">
        <f t="shared" si="444"/>
        <v>45047</v>
      </c>
      <c r="G660" s="7" t="str">
        <f t="shared" ca="1" si="441"/>
        <v/>
      </c>
      <c r="H660" s="7" t="str">
        <f t="shared" ca="1" si="441"/>
        <v/>
      </c>
      <c r="I660" s="7" t="str">
        <f t="shared" ca="1" si="441"/>
        <v/>
      </c>
      <c r="J660" s="7" t="str">
        <f t="shared" ca="1" si="441"/>
        <v/>
      </c>
      <c r="K660" s="7" t="str">
        <f t="shared" ca="1" si="441"/>
        <v/>
      </c>
      <c r="L660" s="7" t="str">
        <f t="shared" ca="1" si="441"/>
        <v/>
      </c>
      <c r="M660" s="7" t="str">
        <f t="shared" ca="1" si="441"/>
        <v/>
      </c>
      <c r="N660" s="7" t="str">
        <f t="shared" ca="1" si="441"/>
        <v/>
      </c>
      <c r="O660" s="7" t="str">
        <f t="shared" ca="1" si="441"/>
        <v/>
      </c>
      <c r="P660" s="7" t="str">
        <f t="shared" ca="1" si="441"/>
        <v/>
      </c>
      <c r="Q660" s="7" t="str">
        <f t="shared" ca="1" si="441"/>
        <v/>
      </c>
      <c r="R660" s="7" t="str">
        <f t="shared" ca="1" si="441"/>
        <v/>
      </c>
      <c r="S660" s="7" t="str">
        <f t="shared" ca="1" si="441"/>
        <v/>
      </c>
      <c r="T660" s="7" t="str">
        <f t="shared" ca="1" si="441"/>
        <v/>
      </c>
      <c r="U660" s="7" t="str">
        <f t="shared" ca="1" si="441"/>
        <v/>
      </c>
      <c r="V660" s="7" t="str">
        <f t="shared" ca="1" si="441"/>
        <v/>
      </c>
      <c r="W660" s="7" t="str">
        <f t="shared" ca="1" si="442"/>
        <v/>
      </c>
      <c r="X660" s="7" t="str">
        <f t="shared" ca="1" si="442"/>
        <v/>
      </c>
      <c r="Y660" s="7" t="str">
        <f t="shared" ca="1" si="442"/>
        <v/>
      </c>
      <c r="Z660" s="7" t="str">
        <f t="shared" ca="1" si="442"/>
        <v/>
      </c>
      <c r="AA660" s="7" t="str">
        <f t="shared" ca="1" si="442"/>
        <v/>
      </c>
      <c r="AB660" s="7" t="str">
        <f t="shared" ca="1" si="442"/>
        <v/>
      </c>
      <c r="AC660" s="7" t="str">
        <f t="shared" ca="1" si="442"/>
        <v/>
      </c>
      <c r="AD660" s="7" t="str">
        <f t="shared" ca="1" si="442"/>
        <v/>
      </c>
      <c r="AE660" s="7" t="str">
        <f t="shared" ca="1" si="442"/>
        <v/>
      </c>
      <c r="AF660" s="7" t="str">
        <f t="shared" ca="1" si="442"/>
        <v/>
      </c>
      <c r="AG660" s="7" t="str">
        <f t="shared" ca="1" si="442"/>
        <v/>
      </c>
      <c r="AH660" s="7" t="str">
        <f t="shared" ca="1" si="442"/>
        <v/>
      </c>
      <c r="AI660" s="7" t="str">
        <f t="shared" ca="1" si="442"/>
        <v/>
      </c>
    </row>
    <row r="661" spans="1:35" x14ac:dyDescent="0.35">
      <c r="A661" s="4" t="s">
        <v>2371</v>
      </c>
      <c r="B661" s="4" t="s">
        <v>2426</v>
      </c>
      <c r="C661" s="10" t="str">
        <f t="shared" si="443"/>
        <v>BNA_juin23!</v>
      </c>
      <c r="D661" s="4" t="str">
        <f t="shared" si="440"/>
        <v>marche_gounghinBNA_juin23!</v>
      </c>
      <c r="E661" s="10">
        <f t="shared" si="444"/>
        <v>45078</v>
      </c>
      <c r="G661" s="7" t="str">
        <f t="shared" ca="1" si="441"/>
        <v/>
      </c>
      <c r="H661" s="7" t="str">
        <f t="shared" ca="1" si="441"/>
        <v/>
      </c>
      <c r="I661" s="7" t="str">
        <f t="shared" ca="1" si="441"/>
        <v/>
      </c>
      <c r="J661" s="7" t="str">
        <f t="shared" ca="1" si="441"/>
        <v/>
      </c>
      <c r="K661" s="7" t="str">
        <f t="shared" ca="1" si="441"/>
        <v/>
      </c>
      <c r="L661" s="7" t="str">
        <f t="shared" ca="1" si="441"/>
        <v/>
      </c>
      <c r="M661" s="7" t="str">
        <f t="shared" ca="1" si="441"/>
        <v/>
      </c>
      <c r="N661" s="7" t="str">
        <f t="shared" ca="1" si="441"/>
        <v/>
      </c>
      <c r="O661" s="7" t="str">
        <f t="shared" ca="1" si="441"/>
        <v/>
      </c>
      <c r="P661" s="7" t="str">
        <f t="shared" ca="1" si="441"/>
        <v/>
      </c>
      <c r="Q661" s="7" t="str">
        <f t="shared" ca="1" si="441"/>
        <v/>
      </c>
      <c r="R661" s="7" t="str">
        <f t="shared" ca="1" si="441"/>
        <v/>
      </c>
      <c r="S661" s="7" t="str">
        <f t="shared" ca="1" si="441"/>
        <v/>
      </c>
      <c r="T661" s="7" t="str">
        <f t="shared" ca="1" si="441"/>
        <v/>
      </c>
      <c r="U661" s="7" t="str">
        <f t="shared" ca="1" si="441"/>
        <v/>
      </c>
      <c r="V661" s="7" t="str">
        <f t="shared" ca="1" si="441"/>
        <v/>
      </c>
      <c r="W661" s="7" t="str">
        <f t="shared" ca="1" si="442"/>
        <v/>
      </c>
      <c r="X661" s="7" t="str">
        <f t="shared" ca="1" si="442"/>
        <v/>
      </c>
      <c r="Y661" s="7" t="str">
        <f t="shared" ca="1" si="442"/>
        <v/>
      </c>
      <c r="Z661" s="7" t="str">
        <f t="shared" ca="1" si="442"/>
        <v/>
      </c>
      <c r="AA661" s="7" t="str">
        <f t="shared" ca="1" si="442"/>
        <v/>
      </c>
      <c r="AB661" s="7" t="str">
        <f t="shared" ca="1" si="442"/>
        <v/>
      </c>
      <c r="AC661" s="7" t="str">
        <f t="shared" ca="1" si="442"/>
        <v/>
      </c>
      <c r="AD661" s="7" t="str">
        <f t="shared" ca="1" si="442"/>
        <v/>
      </c>
      <c r="AE661" s="7" t="str">
        <f t="shared" ca="1" si="442"/>
        <v/>
      </c>
      <c r="AF661" s="7" t="str">
        <f t="shared" ca="1" si="442"/>
        <v/>
      </c>
      <c r="AG661" s="7" t="str">
        <f t="shared" ca="1" si="442"/>
        <v/>
      </c>
      <c r="AH661" s="7" t="str">
        <f t="shared" ca="1" si="442"/>
        <v/>
      </c>
      <c r="AI661" s="7" t="str">
        <f t="shared" ca="1" si="442"/>
        <v/>
      </c>
    </row>
    <row r="662" spans="1:35" x14ac:dyDescent="0.35">
      <c r="A662" s="4" t="s">
        <v>2371</v>
      </c>
      <c r="B662" s="4" t="s">
        <v>2426</v>
      </c>
      <c r="C662" s="10" t="str">
        <f t="shared" si="443"/>
        <v>BNA_juil23!</v>
      </c>
      <c r="D662" s="4" t="str">
        <f t="shared" si="440"/>
        <v>marche_gounghinBNA_juil23!</v>
      </c>
      <c r="E662" s="10">
        <f t="shared" si="444"/>
        <v>45108</v>
      </c>
      <c r="G662" s="7" t="str">
        <f t="shared" ca="1" si="441"/>
        <v/>
      </c>
      <c r="H662" s="7" t="str">
        <f t="shared" ca="1" si="441"/>
        <v/>
      </c>
      <c r="I662" s="7" t="str">
        <f t="shared" ca="1" si="441"/>
        <v/>
      </c>
      <c r="J662" s="7" t="str">
        <f t="shared" ca="1" si="441"/>
        <v/>
      </c>
      <c r="K662" s="7" t="str">
        <f t="shared" ca="1" si="441"/>
        <v/>
      </c>
      <c r="L662" s="7" t="str">
        <f t="shared" ca="1" si="441"/>
        <v/>
      </c>
      <c r="M662" s="7" t="str">
        <f t="shared" ca="1" si="441"/>
        <v/>
      </c>
      <c r="N662" s="7" t="str">
        <f t="shared" ca="1" si="441"/>
        <v/>
      </c>
      <c r="O662" s="7" t="str">
        <f t="shared" ca="1" si="441"/>
        <v/>
      </c>
      <c r="P662" s="7" t="str">
        <f t="shared" ca="1" si="441"/>
        <v/>
      </c>
      <c r="Q662" s="7" t="str">
        <f t="shared" ca="1" si="441"/>
        <v/>
      </c>
      <c r="R662" s="7" t="str">
        <f t="shared" ca="1" si="441"/>
        <v/>
      </c>
      <c r="S662" s="7" t="str">
        <f t="shared" ca="1" si="441"/>
        <v/>
      </c>
      <c r="T662" s="7" t="str">
        <f t="shared" ca="1" si="441"/>
        <v/>
      </c>
      <c r="U662" s="7" t="str">
        <f t="shared" ca="1" si="441"/>
        <v/>
      </c>
      <c r="V662" s="7" t="str">
        <f t="shared" ca="1" si="441"/>
        <v/>
      </c>
      <c r="W662" s="7" t="str">
        <f t="shared" ca="1" si="442"/>
        <v/>
      </c>
      <c r="X662" s="7" t="str">
        <f t="shared" ca="1" si="442"/>
        <v/>
      </c>
      <c r="Y662" s="7" t="str">
        <f t="shared" ca="1" si="442"/>
        <v/>
      </c>
      <c r="Z662" s="7" t="str">
        <f t="shared" ca="1" si="442"/>
        <v/>
      </c>
      <c r="AA662" s="7" t="str">
        <f t="shared" ca="1" si="442"/>
        <v/>
      </c>
      <c r="AB662" s="7" t="str">
        <f t="shared" ca="1" si="442"/>
        <v/>
      </c>
      <c r="AC662" s="7" t="str">
        <f t="shared" ca="1" si="442"/>
        <v/>
      </c>
      <c r="AD662" s="7" t="str">
        <f t="shared" ca="1" si="442"/>
        <v/>
      </c>
      <c r="AE662" s="7" t="str">
        <f t="shared" ca="1" si="442"/>
        <v/>
      </c>
      <c r="AF662" s="7" t="str">
        <f t="shared" ca="1" si="442"/>
        <v/>
      </c>
      <c r="AG662" s="7" t="str">
        <f t="shared" ca="1" si="442"/>
        <v/>
      </c>
      <c r="AH662" s="7" t="str">
        <f t="shared" ca="1" si="442"/>
        <v/>
      </c>
      <c r="AI662" s="7" t="str">
        <f t="shared" ca="1" si="442"/>
        <v/>
      </c>
    </row>
    <row r="663" spans="1:35" x14ac:dyDescent="0.35">
      <c r="A663" s="4" t="s">
        <v>2371</v>
      </c>
      <c r="B663" s="4" t="s">
        <v>2426</v>
      </c>
      <c r="C663" s="10" t="str">
        <f t="shared" si="443"/>
        <v>BNA_aout23!</v>
      </c>
      <c r="D663" s="4" t="str">
        <f t="shared" si="440"/>
        <v>marche_gounghinBNA_aout23!</v>
      </c>
      <c r="E663" s="10">
        <f t="shared" si="444"/>
        <v>45139</v>
      </c>
      <c r="G663" s="7" t="str">
        <f t="shared" ca="1" si="441"/>
        <v/>
      </c>
      <c r="H663" s="7" t="str">
        <f t="shared" ca="1" si="441"/>
        <v/>
      </c>
      <c r="I663" s="7" t="str">
        <f t="shared" ca="1" si="441"/>
        <v/>
      </c>
      <c r="J663" s="7" t="str">
        <f t="shared" ca="1" si="441"/>
        <v/>
      </c>
      <c r="K663" s="7" t="str">
        <f t="shared" ca="1" si="441"/>
        <v/>
      </c>
      <c r="L663" s="7" t="str">
        <f t="shared" ca="1" si="441"/>
        <v/>
      </c>
      <c r="M663" s="7" t="str">
        <f t="shared" ca="1" si="441"/>
        <v/>
      </c>
      <c r="N663" s="7" t="str">
        <f t="shared" ca="1" si="441"/>
        <v/>
      </c>
      <c r="O663" s="7" t="str">
        <f t="shared" ca="1" si="441"/>
        <v/>
      </c>
      <c r="P663" s="7" t="str">
        <f t="shared" ca="1" si="441"/>
        <v/>
      </c>
      <c r="Q663" s="7" t="str">
        <f t="shared" ca="1" si="441"/>
        <v/>
      </c>
      <c r="R663" s="7" t="str">
        <f t="shared" ca="1" si="441"/>
        <v/>
      </c>
      <c r="S663" s="7" t="str">
        <f t="shared" ca="1" si="441"/>
        <v/>
      </c>
      <c r="T663" s="7" t="str">
        <f t="shared" ca="1" si="441"/>
        <v/>
      </c>
      <c r="U663" s="7" t="str">
        <f t="shared" ca="1" si="441"/>
        <v/>
      </c>
      <c r="V663" s="7" t="str">
        <f t="shared" ca="1" si="441"/>
        <v/>
      </c>
      <c r="W663" s="7" t="str">
        <f t="shared" ca="1" si="442"/>
        <v/>
      </c>
      <c r="X663" s="7" t="str">
        <f t="shared" ca="1" si="442"/>
        <v/>
      </c>
      <c r="Y663" s="7" t="str">
        <f t="shared" ca="1" si="442"/>
        <v/>
      </c>
      <c r="Z663" s="7" t="str">
        <f t="shared" ca="1" si="442"/>
        <v/>
      </c>
      <c r="AA663" s="7" t="str">
        <f t="shared" ca="1" si="442"/>
        <v/>
      </c>
      <c r="AB663" s="7" t="str">
        <f t="shared" ca="1" si="442"/>
        <v/>
      </c>
      <c r="AC663" s="7" t="str">
        <f t="shared" ca="1" si="442"/>
        <v/>
      </c>
      <c r="AD663" s="7" t="str">
        <f t="shared" ca="1" si="442"/>
        <v/>
      </c>
      <c r="AE663" s="7" t="str">
        <f t="shared" ca="1" si="442"/>
        <v/>
      </c>
      <c r="AF663" s="7" t="str">
        <f t="shared" ca="1" si="442"/>
        <v/>
      </c>
      <c r="AG663" s="7" t="str">
        <f t="shared" ca="1" si="442"/>
        <v/>
      </c>
      <c r="AH663" s="7" t="str">
        <f t="shared" ca="1" si="442"/>
        <v/>
      </c>
      <c r="AI663" s="7" t="str">
        <f t="shared" ca="1" si="442"/>
        <v/>
      </c>
    </row>
    <row r="664" spans="1:35" x14ac:dyDescent="0.35">
      <c r="A664" s="4" t="s">
        <v>2371</v>
      </c>
      <c r="B664" s="4" t="s">
        <v>2426</v>
      </c>
      <c r="C664" s="10" t="str">
        <f t="shared" si="443"/>
        <v>BNA_sept23!</v>
      </c>
      <c r="D664" s="4" t="str">
        <f t="shared" si="440"/>
        <v>marche_gounghinBNA_sept23!</v>
      </c>
      <c r="E664" s="10">
        <f t="shared" si="444"/>
        <v>45170</v>
      </c>
      <c r="G664" s="7" t="str">
        <f t="shared" ca="1" si="441"/>
        <v/>
      </c>
      <c r="H664" s="7" t="str">
        <f t="shared" ca="1" si="441"/>
        <v/>
      </c>
      <c r="I664" s="7" t="str">
        <f t="shared" ca="1" si="441"/>
        <v/>
      </c>
      <c r="J664" s="7" t="str">
        <f t="shared" ca="1" si="441"/>
        <v/>
      </c>
      <c r="K664" s="7" t="str">
        <f t="shared" ca="1" si="441"/>
        <v/>
      </c>
      <c r="L664" s="7" t="str">
        <f t="shared" ca="1" si="441"/>
        <v/>
      </c>
      <c r="M664" s="7" t="str">
        <f t="shared" ca="1" si="441"/>
        <v/>
      </c>
      <c r="N664" s="7" t="str">
        <f t="shared" ca="1" si="441"/>
        <v/>
      </c>
      <c r="O664" s="7" t="str">
        <f t="shared" ca="1" si="441"/>
        <v/>
      </c>
      <c r="P664" s="7" t="str">
        <f t="shared" ca="1" si="441"/>
        <v/>
      </c>
      <c r="Q664" s="7" t="str">
        <f t="shared" ca="1" si="441"/>
        <v/>
      </c>
      <c r="R664" s="7" t="str">
        <f t="shared" ca="1" si="441"/>
        <v/>
      </c>
      <c r="S664" s="7" t="str">
        <f t="shared" ca="1" si="441"/>
        <v/>
      </c>
      <c r="T664" s="7" t="str">
        <f t="shared" ca="1" si="441"/>
        <v/>
      </c>
      <c r="U664" s="7" t="str">
        <f t="shared" ca="1" si="441"/>
        <v/>
      </c>
      <c r="V664" s="7" t="str">
        <f t="shared" ca="1" si="441"/>
        <v/>
      </c>
      <c r="W664" s="7" t="str">
        <f t="shared" ca="1" si="442"/>
        <v/>
      </c>
      <c r="X664" s="7" t="str">
        <f t="shared" ca="1" si="442"/>
        <v/>
      </c>
      <c r="Y664" s="7" t="str">
        <f t="shared" ca="1" si="442"/>
        <v/>
      </c>
      <c r="Z664" s="7" t="str">
        <f t="shared" ca="1" si="442"/>
        <v/>
      </c>
      <c r="AA664" s="7" t="str">
        <f t="shared" ca="1" si="442"/>
        <v/>
      </c>
      <c r="AB664" s="7" t="str">
        <f t="shared" ca="1" si="442"/>
        <v/>
      </c>
      <c r="AC664" s="7" t="str">
        <f t="shared" ca="1" si="442"/>
        <v/>
      </c>
      <c r="AD664" s="7" t="str">
        <f t="shared" ca="1" si="442"/>
        <v/>
      </c>
      <c r="AE664" s="7" t="str">
        <f t="shared" ca="1" si="442"/>
        <v/>
      </c>
      <c r="AF664" s="7" t="str">
        <f t="shared" ca="1" si="442"/>
        <v/>
      </c>
      <c r="AG664" s="7" t="str">
        <f t="shared" ca="1" si="442"/>
        <v/>
      </c>
      <c r="AH664" s="7" t="str">
        <f t="shared" ca="1" si="442"/>
        <v/>
      </c>
      <c r="AI664" s="7" t="str">
        <f t="shared" ca="1" si="442"/>
        <v/>
      </c>
    </row>
    <row r="665" spans="1:35" x14ac:dyDescent="0.35">
      <c r="A665" s="4" t="s">
        <v>2371</v>
      </c>
      <c r="B665" s="4" t="s">
        <v>2426</v>
      </c>
      <c r="C665" s="10" t="str">
        <f t="shared" si="443"/>
        <v>BNA_oct23!</v>
      </c>
      <c r="D665" s="4" t="str">
        <f t="shared" si="440"/>
        <v>marche_gounghinBNA_oct23!</v>
      </c>
      <c r="E665" s="10">
        <f t="shared" si="444"/>
        <v>45200</v>
      </c>
      <c r="G665" s="7" t="str">
        <f t="shared" ca="1" si="441"/>
        <v/>
      </c>
      <c r="H665" s="7" t="str">
        <f t="shared" ca="1" si="441"/>
        <v/>
      </c>
      <c r="I665" s="7" t="str">
        <f t="shared" ca="1" si="441"/>
        <v/>
      </c>
      <c r="J665" s="7" t="str">
        <f t="shared" ca="1" si="441"/>
        <v/>
      </c>
      <c r="K665" s="7" t="str">
        <f t="shared" ca="1" si="441"/>
        <v/>
      </c>
      <c r="L665" s="7" t="str">
        <f t="shared" ca="1" si="441"/>
        <v/>
      </c>
      <c r="M665" s="7" t="str">
        <f t="shared" ca="1" si="441"/>
        <v/>
      </c>
      <c r="N665" s="7" t="str">
        <f t="shared" ca="1" si="441"/>
        <v/>
      </c>
      <c r="O665" s="7" t="str">
        <f t="shared" ca="1" si="441"/>
        <v/>
      </c>
      <c r="P665" s="7" t="str">
        <f t="shared" ca="1" si="441"/>
        <v/>
      </c>
      <c r="Q665" s="7" t="str">
        <f t="shared" ca="1" si="441"/>
        <v/>
      </c>
      <c r="R665" s="7" t="str">
        <f t="shared" ca="1" si="441"/>
        <v/>
      </c>
      <c r="S665" s="7" t="str">
        <f t="shared" ca="1" si="441"/>
        <v/>
      </c>
      <c r="T665" s="7" t="str">
        <f t="shared" ca="1" si="441"/>
        <v/>
      </c>
      <c r="U665" s="7" t="str">
        <f t="shared" ca="1" si="441"/>
        <v/>
      </c>
      <c r="V665" s="7" t="str">
        <f t="shared" ca="1" si="441"/>
        <v/>
      </c>
      <c r="W665" s="7" t="str">
        <f t="shared" ca="1" si="442"/>
        <v/>
      </c>
      <c r="X665" s="7" t="str">
        <f t="shared" ca="1" si="442"/>
        <v/>
      </c>
      <c r="Y665" s="7" t="str">
        <f t="shared" ca="1" si="442"/>
        <v/>
      </c>
      <c r="Z665" s="7" t="str">
        <f t="shared" ca="1" si="442"/>
        <v/>
      </c>
      <c r="AA665" s="7" t="str">
        <f t="shared" ca="1" si="442"/>
        <v/>
      </c>
      <c r="AB665" s="7" t="str">
        <f t="shared" ca="1" si="442"/>
        <v/>
      </c>
      <c r="AC665" s="7" t="str">
        <f t="shared" ca="1" si="442"/>
        <v/>
      </c>
      <c r="AD665" s="7" t="str">
        <f t="shared" ca="1" si="442"/>
        <v/>
      </c>
      <c r="AE665" s="7" t="str">
        <f t="shared" ca="1" si="442"/>
        <v/>
      </c>
      <c r="AF665" s="7" t="str">
        <f t="shared" ca="1" si="442"/>
        <v/>
      </c>
      <c r="AG665" s="7" t="str">
        <f t="shared" ca="1" si="442"/>
        <v/>
      </c>
      <c r="AH665" s="7" t="str">
        <f t="shared" ca="1" si="442"/>
        <v/>
      </c>
      <c r="AI665" s="7" t="str">
        <f t="shared" ca="1" si="442"/>
        <v/>
      </c>
    </row>
    <row r="666" spans="1:35" x14ac:dyDescent="0.35">
      <c r="A666" s="4" t="s">
        <v>2371</v>
      </c>
      <c r="B666" s="4" t="s">
        <v>2426</v>
      </c>
      <c r="C666" s="10" t="str">
        <f t="shared" si="443"/>
        <v>BNA_nov23!</v>
      </c>
      <c r="D666" s="4" t="str">
        <f t="shared" si="440"/>
        <v>marche_gounghinBNA_nov23!</v>
      </c>
      <c r="E666" s="10">
        <f t="shared" si="444"/>
        <v>45231</v>
      </c>
      <c r="G666" s="7" t="str">
        <f t="shared" ca="1" si="441"/>
        <v/>
      </c>
      <c r="H666" s="7" t="str">
        <f t="shared" ca="1" si="441"/>
        <v/>
      </c>
      <c r="I666" s="7" t="str">
        <f t="shared" ca="1" si="441"/>
        <v/>
      </c>
      <c r="J666" s="7" t="str">
        <f t="shared" ca="1" si="441"/>
        <v/>
      </c>
      <c r="K666" s="7" t="str">
        <f t="shared" ca="1" si="441"/>
        <v/>
      </c>
      <c r="L666" s="7" t="str">
        <f t="shared" ca="1" si="441"/>
        <v/>
      </c>
      <c r="M666" s="7" t="str">
        <f t="shared" ca="1" si="441"/>
        <v/>
      </c>
      <c r="N666" s="7" t="str">
        <f t="shared" ca="1" si="441"/>
        <v/>
      </c>
      <c r="O666" s="7" t="str">
        <f t="shared" ca="1" si="441"/>
        <v/>
      </c>
      <c r="P666" s="7" t="str">
        <f t="shared" ca="1" si="441"/>
        <v/>
      </c>
      <c r="Q666" s="7" t="str">
        <f t="shared" ca="1" si="441"/>
        <v/>
      </c>
      <c r="R666" s="7" t="str">
        <f t="shared" ca="1" si="441"/>
        <v/>
      </c>
      <c r="S666" s="7" t="str">
        <f t="shared" ca="1" si="441"/>
        <v/>
      </c>
      <c r="T666" s="7" t="str">
        <f t="shared" ca="1" si="441"/>
        <v/>
      </c>
      <c r="U666" s="7" t="str">
        <f t="shared" ca="1" si="441"/>
        <v/>
      </c>
      <c r="V666" s="7" t="str">
        <f t="shared" ca="1" si="441"/>
        <v/>
      </c>
      <c r="W666" s="7" t="str">
        <f t="shared" ca="1" si="442"/>
        <v/>
      </c>
      <c r="X666" s="7" t="str">
        <f t="shared" ca="1" si="442"/>
        <v/>
      </c>
      <c r="Y666" s="7" t="str">
        <f t="shared" ca="1" si="442"/>
        <v/>
      </c>
      <c r="Z666" s="7" t="str">
        <f t="shared" ca="1" si="442"/>
        <v/>
      </c>
      <c r="AA666" s="7" t="str">
        <f t="shared" ca="1" si="442"/>
        <v/>
      </c>
      <c r="AB666" s="7" t="str">
        <f t="shared" ca="1" si="442"/>
        <v/>
      </c>
      <c r="AC666" s="7" t="str">
        <f t="shared" ca="1" si="442"/>
        <v/>
      </c>
      <c r="AD666" s="7" t="str">
        <f t="shared" ca="1" si="442"/>
        <v/>
      </c>
      <c r="AE666" s="7" t="str">
        <f t="shared" ca="1" si="442"/>
        <v/>
      </c>
      <c r="AF666" s="7" t="str">
        <f t="shared" ca="1" si="442"/>
        <v/>
      </c>
      <c r="AG666" s="7" t="str">
        <f t="shared" ca="1" si="442"/>
        <v/>
      </c>
      <c r="AH666" s="7" t="str">
        <f t="shared" ca="1" si="442"/>
        <v/>
      </c>
      <c r="AI666" s="7" t="str">
        <f t="shared" ca="1" si="442"/>
        <v/>
      </c>
    </row>
    <row r="667" spans="1:35" x14ac:dyDescent="0.35">
      <c r="A667" s="4" t="s">
        <v>2371</v>
      </c>
      <c r="B667" s="4" t="s">
        <v>2426</v>
      </c>
      <c r="C667" s="10" t="str">
        <f t="shared" si="443"/>
        <v>BNA_déc23!</v>
      </c>
      <c r="D667" s="4" t="str">
        <f t="shared" si="440"/>
        <v>marche_gounghinBNA_déc23!</v>
      </c>
      <c r="E667" s="10">
        <f t="shared" si="444"/>
        <v>45261</v>
      </c>
      <c r="G667" s="7" t="str">
        <f ca="1">IFERROR(VLOOKUP($B667,INDIRECT($C667&amp;$A$1),MATCH(G$4,INDIRECT($C667&amp;"$B$7:$BZ$7"),0),FALSE),"")</f>
        <v/>
      </c>
      <c r="H667" s="7" t="str">
        <f t="shared" ca="1" si="441"/>
        <v/>
      </c>
      <c r="I667" s="7" t="str">
        <f t="shared" ca="1" si="441"/>
        <v/>
      </c>
      <c r="J667" s="7" t="str">
        <f t="shared" ca="1" si="441"/>
        <v/>
      </c>
      <c r="K667" s="7" t="str">
        <f t="shared" ca="1" si="441"/>
        <v/>
      </c>
      <c r="L667" s="7" t="str">
        <f t="shared" ca="1" si="441"/>
        <v/>
      </c>
      <c r="M667" s="7" t="str">
        <f t="shared" ca="1" si="441"/>
        <v/>
      </c>
      <c r="N667" s="7" t="str">
        <f t="shared" ca="1" si="441"/>
        <v/>
      </c>
      <c r="O667" s="7" t="str">
        <f t="shared" ca="1" si="441"/>
        <v/>
      </c>
      <c r="P667" s="7" t="str">
        <f t="shared" ca="1" si="441"/>
        <v/>
      </c>
      <c r="Q667" s="7" t="str">
        <f t="shared" ca="1" si="441"/>
        <v/>
      </c>
      <c r="R667" s="7" t="str">
        <f t="shared" ca="1" si="441"/>
        <v/>
      </c>
      <c r="S667" s="7" t="str">
        <f t="shared" ca="1" si="441"/>
        <v/>
      </c>
      <c r="T667" s="7" t="str">
        <f t="shared" ca="1" si="441"/>
        <v/>
      </c>
      <c r="U667" s="7" t="str">
        <f t="shared" ca="1" si="441"/>
        <v/>
      </c>
      <c r="V667" s="7" t="str">
        <f t="shared" ca="1" si="441"/>
        <v/>
      </c>
      <c r="W667" s="7" t="str">
        <f t="shared" ca="1" si="442"/>
        <v/>
      </c>
      <c r="X667" s="7" t="str">
        <f t="shared" ca="1" si="442"/>
        <v/>
      </c>
      <c r="Y667" s="7" t="str">
        <f t="shared" ca="1" si="442"/>
        <v/>
      </c>
      <c r="Z667" s="7" t="str">
        <f t="shared" ca="1" si="442"/>
        <v/>
      </c>
      <c r="AA667" s="7" t="str">
        <f t="shared" ca="1" si="442"/>
        <v/>
      </c>
      <c r="AB667" s="7" t="str">
        <f t="shared" ca="1" si="442"/>
        <v/>
      </c>
      <c r="AC667" s="7" t="str">
        <f t="shared" ca="1" si="442"/>
        <v/>
      </c>
      <c r="AD667" s="7" t="str">
        <f t="shared" ca="1" si="442"/>
        <v/>
      </c>
      <c r="AE667" s="7" t="str">
        <f t="shared" ca="1" si="442"/>
        <v/>
      </c>
      <c r="AF667" s="7" t="str">
        <f t="shared" ca="1" si="442"/>
        <v/>
      </c>
      <c r="AG667" s="7" t="str">
        <f t="shared" ca="1" si="442"/>
        <v/>
      </c>
      <c r="AH667" s="7" t="str">
        <f t="shared" ca="1" si="442"/>
        <v/>
      </c>
      <c r="AI667" s="7" t="str">
        <f t="shared" ca="1" si="442"/>
        <v/>
      </c>
    </row>
    <row r="668" spans="1:35" x14ac:dyDescent="0.35">
      <c r="A668" s="4" t="s">
        <v>2371</v>
      </c>
      <c r="B668" s="4" t="s">
        <v>2426</v>
      </c>
      <c r="C668" s="10" t="str">
        <f t="shared" si="443"/>
        <v>BNA_janv24!</v>
      </c>
      <c r="D668" s="4" t="str">
        <f t="shared" si="440"/>
        <v>marche_gounghinBNA_janv24!</v>
      </c>
      <c r="E668" s="10">
        <f t="shared" si="444"/>
        <v>45292</v>
      </c>
      <c r="G668" s="7" t="str">
        <f t="shared" ref="G668:V679" ca="1" si="445">IFERROR(VLOOKUP($B668,INDIRECT($C668&amp;$A$1),MATCH(G$4,INDIRECT($C668&amp;"$B$7:$BZ$7"),0),FALSE),"")</f>
        <v/>
      </c>
      <c r="H668" s="7" t="str">
        <f t="shared" ca="1" si="441"/>
        <v/>
      </c>
      <c r="I668" s="7" t="str">
        <f t="shared" ca="1" si="441"/>
        <v/>
      </c>
      <c r="J668" s="7" t="str">
        <f t="shared" ca="1" si="441"/>
        <v/>
      </c>
      <c r="K668" s="7" t="str">
        <f t="shared" ca="1" si="441"/>
        <v/>
      </c>
      <c r="L668" s="7" t="str">
        <f t="shared" ca="1" si="441"/>
        <v/>
      </c>
      <c r="M668" s="7" t="str">
        <f t="shared" ca="1" si="441"/>
        <v/>
      </c>
      <c r="N668" s="7" t="str">
        <f t="shared" ca="1" si="441"/>
        <v/>
      </c>
      <c r="O668" s="7" t="str">
        <f t="shared" ca="1" si="441"/>
        <v/>
      </c>
      <c r="P668" s="7" t="str">
        <f t="shared" ca="1" si="441"/>
        <v/>
      </c>
      <c r="Q668" s="7" t="str">
        <f t="shared" ca="1" si="441"/>
        <v/>
      </c>
      <c r="R668" s="7" t="str">
        <f t="shared" ca="1" si="441"/>
        <v/>
      </c>
      <c r="S668" s="7" t="str">
        <f t="shared" ca="1" si="441"/>
        <v/>
      </c>
      <c r="T668" s="7" t="str">
        <f t="shared" ca="1" si="441"/>
        <v/>
      </c>
      <c r="U668" s="7" t="str">
        <f t="shared" ca="1" si="441"/>
        <v/>
      </c>
      <c r="V668" s="7" t="str">
        <f t="shared" ca="1" si="441"/>
        <v/>
      </c>
      <c r="W668" s="7" t="str">
        <f t="shared" ca="1" si="442"/>
        <v/>
      </c>
      <c r="X668" s="7" t="str">
        <f t="shared" ca="1" si="442"/>
        <v/>
      </c>
      <c r="Y668" s="7" t="str">
        <f t="shared" ca="1" si="442"/>
        <v/>
      </c>
      <c r="Z668" s="7" t="str">
        <f t="shared" ca="1" si="442"/>
        <v/>
      </c>
      <c r="AA668" s="7" t="str">
        <f t="shared" ca="1" si="442"/>
        <v/>
      </c>
      <c r="AB668" s="7" t="str">
        <f t="shared" ca="1" si="442"/>
        <v/>
      </c>
      <c r="AC668" s="7" t="str">
        <f t="shared" ca="1" si="442"/>
        <v/>
      </c>
      <c r="AD668" s="7" t="str">
        <f t="shared" ca="1" si="442"/>
        <v/>
      </c>
      <c r="AE668" s="7" t="str">
        <f t="shared" ca="1" si="442"/>
        <v/>
      </c>
      <c r="AF668" s="7" t="str">
        <f t="shared" ca="1" si="442"/>
        <v/>
      </c>
      <c r="AG668" s="7" t="str">
        <f t="shared" ca="1" si="442"/>
        <v/>
      </c>
      <c r="AH668" s="7" t="str">
        <f t="shared" ca="1" si="442"/>
        <v/>
      </c>
      <c r="AI668" s="7" t="str">
        <f t="shared" ca="1" si="442"/>
        <v/>
      </c>
    </row>
    <row r="669" spans="1:35" x14ac:dyDescent="0.35">
      <c r="A669" s="4" t="s">
        <v>2371</v>
      </c>
      <c r="B669" s="4" t="s">
        <v>2426</v>
      </c>
      <c r="C669" s="10" t="str">
        <f t="shared" si="443"/>
        <v>BNA_févr24!</v>
      </c>
      <c r="D669" s="4" t="str">
        <f t="shared" si="440"/>
        <v>marche_gounghinBNA_févr24!</v>
      </c>
      <c r="E669" s="10">
        <f t="shared" si="444"/>
        <v>45323</v>
      </c>
      <c r="G669" s="7" t="str">
        <f t="shared" ca="1" si="445"/>
        <v/>
      </c>
      <c r="H669" s="7" t="str">
        <f t="shared" ca="1" si="441"/>
        <v/>
      </c>
      <c r="I669" s="7" t="str">
        <f t="shared" ca="1" si="441"/>
        <v/>
      </c>
      <c r="J669" s="7" t="str">
        <f t="shared" ca="1" si="441"/>
        <v/>
      </c>
      <c r="K669" s="7" t="str">
        <f t="shared" ca="1" si="441"/>
        <v/>
      </c>
      <c r="L669" s="7" t="str">
        <f t="shared" ca="1" si="441"/>
        <v/>
      </c>
      <c r="M669" s="7" t="str">
        <f t="shared" ca="1" si="441"/>
        <v/>
      </c>
      <c r="N669" s="7" t="str">
        <f t="shared" ca="1" si="441"/>
        <v/>
      </c>
      <c r="O669" s="7" t="str">
        <f t="shared" ca="1" si="441"/>
        <v/>
      </c>
      <c r="P669" s="7" t="str">
        <f t="shared" ca="1" si="441"/>
        <v/>
      </c>
      <c r="Q669" s="7" t="str">
        <f t="shared" ca="1" si="441"/>
        <v/>
      </c>
      <c r="R669" s="7" t="str">
        <f t="shared" ca="1" si="441"/>
        <v/>
      </c>
      <c r="S669" s="7" t="str">
        <f t="shared" ca="1" si="441"/>
        <v/>
      </c>
      <c r="T669" s="7" t="str">
        <f t="shared" ca="1" si="441"/>
        <v/>
      </c>
      <c r="U669" s="7" t="str">
        <f t="shared" ca="1" si="441"/>
        <v/>
      </c>
      <c r="V669" s="7" t="str">
        <f t="shared" ca="1" si="441"/>
        <v/>
      </c>
      <c r="W669" s="7" t="str">
        <f t="shared" ca="1" si="442"/>
        <v/>
      </c>
      <c r="X669" s="7" t="str">
        <f t="shared" ca="1" si="442"/>
        <v/>
      </c>
      <c r="Y669" s="7" t="str">
        <f t="shared" ca="1" si="442"/>
        <v/>
      </c>
      <c r="Z669" s="7" t="str">
        <f t="shared" ca="1" si="442"/>
        <v/>
      </c>
      <c r="AA669" s="7" t="str">
        <f t="shared" ca="1" si="442"/>
        <v/>
      </c>
      <c r="AB669" s="7" t="str">
        <f t="shared" ca="1" si="442"/>
        <v/>
      </c>
      <c r="AC669" s="7" t="str">
        <f t="shared" ca="1" si="442"/>
        <v/>
      </c>
      <c r="AD669" s="7" t="str">
        <f t="shared" ca="1" si="442"/>
        <v/>
      </c>
      <c r="AE669" s="7" t="str">
        <f t="shared" ca="1" si="442"/>
        <v/>
      </c>
      <c r="AF669" s="7" t="str">
        <f t="shared" ca="1" si="442"/>
        <v/>
      </c>
      <c r="AG669" s="7" t="str">
        <f t="shared" ca="1" si="442"/>
        <v/>
      </c>
      <c r="AH669" s="7" t="str">
        <f t="shared" ca="1" si="442"/>
        <v/>
      </c>
      <c r="AI669" s="7" t="str">
        <f t="shared" ca="1" si="442"/>
        <v/>
      </c>
    </row>
    <row r="670" spans="1:35" x14ac:dyDescent="0.35">
      <c r="A670" s="4" t="s">
        <v>2371</v>
      </c>
      <c r="B670" s="4" t="s">
        <v>2426</v>
      </c>
      <c r="C670" s="10" t="str">
        <f t="shared" si="443"/>
        <v>BNA_mars24!</v>
      </c>
      <c r="D670" s="4" t="str">
        <f t="shared" si="440"/>
        <v>marche_gounghinBNA_mars24!</v>
      </c>
      <c r="E670" s="10">
        <f t="shared" si="444"/>
        <v>45352</v>
      </c>
      <c r="G670" s="7">
        <f t="shared" ca="1" si="445"/>
        <v>1200</v>
      </c>
      <c r="H670" s="7" t="str">
        <f t="shared" ca="1" si="445"/>
        <v>MC</v>
      </c>
      <c r="I670" s="7" t="str">
        <f t="shared" ca="1" si="445"/>
        <v>MC</v>
      </c>
      <c r="J670" s="7">
        <f t="shared" ca="1" si="445"/>
        <v>600</v>
      </c>
      <c r="K670" s="7">
        <f t="shared" ca="1" si="445"/>
        <v>300</v>
      </c>
      <c r="L670" s="7">
        <f t="shared" ca="1" si="445"/>
        <v>4000</v>
      </c>
      <c r="M670" s="7">
        <f t="shared" ca="1" si="445"/>
        <v>3250</v>
      </c>
      <c r="N670" s="7">
        <f t="shared" ca="1" si="445"/>
        <v>1500</v>
      </c>
      <c r="O670" s="7">
        <f t="shared" ca="1" si="445"/>
        <v>5500</v>
      </c>
      <c r="P670" s="7">
        <f t="shared" ca="1" si="445"/>
        <v>7750</v>
      </c>
      <c r="Q670" s="7">
        <f t="shared" ca="1" si="445"/>
        <v>100</v>
      </c>
      <c r="R670" s="7" t="str">
        <f t="shared" ca="1" si="445"/>
        <v>MC</v>
      </c>
      <c r="S670" s="7">
        <f t="shared" ca="1" si="445"/>
        <v>26000</v>
      </c>
      <c r="T670" s="7">
        <f t="shared" ca="1" si="445"/>
        <v>35000</v>
      </c>
      <c r="U670" s="7">
        <f t="shared" ca="1" si="445"/>
        <v>7000</v>
      </c>
      <c r="V670" s="7">
        <f t="shared" ca="1" si="445"/>
        <v>5500</v>
      </c>
      <c r="W670" s="7">
        <f t="shared" ref="W670:AI679" ca="1" si="446">IFERROR(VLOOKUP($B670,INDIRECT($C670&amp;$A$1),MATCH(W$4,INDIRECT($C670&amp;"$B$7:$BZ$7"),0),FALSE),"")</f>
        <v>300</v>
      </c>
      <c r="X670" s="7">
        <f t="shared" ca="1" si="446"/>
        <v>125</v>
      </c>
      <c r="Y670" s="7" t="str">
        <f t="shared" ca="1" si="446"/>
        <v>MC</v>
      </c>
      <c r="Z670" s="7" t="str">
        <f t="shared" ca="1" si="446"/>
        <v>MC</v>
      </c>
      <c r="AA670" s="7" t="str">
        <f t="shared" ca="1" si="446"/>
        <v>MC</v>
      </c>
      <c r="AB670" s="7">
        <f t="shared" ca="1" si="446"/>
        <v>1800</v>
      </c>
      <c r="AC670" s="7">
        <f t="shared" ca="1" si="446"/>
        <v>3000</v>
      </c>
      <c r="AD670" s="7">
        <f t="shared" ca="1" si="446"/>
        <v>2000</v>
      </c>
      <c r="AE670" s="7" t="str">
        <f t="shared" ca="1" si="446"/>
        <v>MC</v>
      </c>
      <c r="AF670" s="7">
        <f t="shared" ca="1" si="446"/>
        <v>1625</v>
      </c>
      <c r="AG670" s="7">
        <f t="shared" ca="1" si="446"/>
        <v>2250</v>
      </c>
      <c r="AH670" s="7">
        <f t="shared" ca="1" si="446"/>
        <v>250</v>
      </c>
      <c r="AI670" s="7">
        <f t="shared" ca="1" si="446"/>
        <v>500</v>
      </c>
    </row>
    <row r="671" spans="1:35" x14ac:dyDescent="0.35">
      <c r="A671" s="4" t="s">
        <v>2371</v>
      </c>
      <c r="B671" s="4" t="s">
        <v>2426</v>
      </c>
      <c r="C671" s="10" t="str">
        <f t="shared" si="443"/>
        <v>BNA_avr24!</v>
      </c>
      <c r="D671" s="4" t="str">
        <f t="shared" si="440"/>
        <v>marche_gounghinBNA_avr24!</v>
      </c>
      <c r="E671" s="10">
        <f t="shared" si="444"/>
        <v>45383</v>
      </c>
      <c r="G671" s="7" t="str">
        <f t="shared" ca="1" si="445"/>
        <v/>
      </c>
      <c r="H671" s="7" t="str">
        <f t="shared" ca="1" si="445"/>
        <v/>
      </c>
      <c r="I671" s="7" t="str">
        <f t="shared" ca="1" si="445"/>
        <v/>
      </c>
      <c r="J671" s="7" t="str">
        <f t="shared" ca="1" si="445"/>
        <v/>
      </c>
      <c r="K671" s="7" t="str">
        <f t="shared" ca="1" si="445"/>
        <v/>
      </c>
      <c r="L671" s="7" t="str">
        <f t="shared" ca="1" si="445"/>
        <v/>
      </c>
      <c r="M671" s="7" t="str">
        <f t="shared" ca="1" si="445"/>
        <v/>
      </c>
      <c r="N671" s="7" t="str">
        <f t="shared" ca="1" si="445"/>
        <v/>
      </c>
      <c r="O671" s="7" t="str">
        <f t="shared" ca="1" si="445"/>
        <v/>
      </c>
      <c r="P671" s="7" t="str">
        <f t="shared" ca="1" si="445"/>
        <v/>
      </c>
      <c r="Q671" s="7" t="str">
        <f t="shared" ca="1" si="445"/>
        <v/>
      </c>
      <c r="R671" s="7" t="str">
        <f t="shared" ca="1" si="445"/>
        <v/>
      </c>
      <c r="S671" s="7" t="str">
        <f t="shared" ca="1" si="445"/>
        <v/>
      </c>
      <c r="T671" s="7" t="str">
        <f t="shared" ca="1" si="445"/>
        <v/>
      </c>
      <c r="U671" s="7" t="str">
        <f t="shared" ca="1" si="445"/>
        <v/>
      </c>
      <c r="V671" s="7" t="str">
        <f t="shared" ca="1" si="445"/>
        <v/>
      </c>
      <c r="W671" s="7" t="str">
        <f t="shared" ca="1" si="446"/>
        <v/>
      </c>
      <c r="X671" s="7" t="str">
        <f t="shared" ca="1" si="446"/>
        <v/>
      </c>
      <c r="Y671" s="7" t="str">
        <f t="shared" ca="1" si="446"/>
        <v/>
      </c>
      <c r="Z671" s="7" t="str">
        <f t="shared" ca="1" si="446"/>
        <v/>
      </c>
      <c r="AA671" s="7" t="str">
        <f t="shared" ca="1" si="446"/>
        <v/>
      </c>
      <c r="AB671" s="7" t="str">
        <f t="shared" ca="1" si="446"/>
        <v/>
      </c>
      <c r="AC671" s="7" t="str">
        <f t="shared" ca="1" si="446"/>
        <v/>
      </c>
      <c r="AD671" s="7" t="str">
        <f t="shared" ca="1" si="446"/>
        <v/>
      </c>
      <c r="AE671" s="7" t="str">
        <f t="shared" ca="1" si="446"/>
        <v/>
      </c>
      <c r="AF671" s="7" t="str">
        <f t="shared" ca="1" si="446"/>
        <v/>
      </c>
      <c r="AG671" s="7" t="str">
        <f t="shared" ca="1" si="446"/>
        <v/>
      </c>
      <c r="AH671" s="7" t="str">
        <f t="shared" ca="1" si="446"/>
        <v/>
      </c>
      <c r="AI671" s="7" t="str">
        <f t="shared" ca="1" si="446"/>
        <v/>
      </c>
    </row>
    <row r="672" spans="1:35" x14ac:dyDescent="0.35">
      <c r="A672" s="4" t="s">
        <v>2371</v>
      </c>
      <c r="B672" s="4" t="s">
        <v>2426</v>
      </c>
      <c r="C672" s="10" t="str">
        <f t="shared" si="443"/>
        <v>BNA_mai24!</v>
      </c>
      <c r="D672" s="4" t="str">
        <f t="shared" si="440"/>
        <v>marche_gounghinBNA_mai24!</v>
      </c>
      <c r="E672" s="10">
        <f t="shared" si="444"/>
        <v>45413</v>
      </c>
      <c r="G672" s="7" t="str">
        <f t="shared" ca="1" si="445"/>
        <v/>
      </c>
      <c r="H672" s="7" t="str">
        <f t="shared" ca="1" si="445"/>
        <v/>
      </c>
      <c r="I672" s="7" t="str">
        <f t="shared" ca="1" si="445"/>
        <v/>
      </c>
      <c r="J672" s="7" t="str">
        <f t="shared" ca="1" si="445"/>
        <v/>
      </c>
      <c r="K672" s="7" t="str">
        <f t="shared" ca="1" si="445"/>
        <v/>
      </c>
      <c r="L672" s="7" t="str">
        <f t="shared" ca="1" si="445"/>
        <v/>
      </c>
      <c r="M672" s="7" t="str">
        <f t="shared" ca="1" si="445"/>
        <v/>
      </c>
      <c r="N672" s="7" t="str">
        <f t="shared" ca="1" si="445"/>
        <v/>
      </c>
      <c r="O672" s="7" t="str">
        <f t="shared" ca="1" si="445"/>
        <v/>
      </c>
      <c r="P672" s="7" t="str">
        <f t="shared" ca="1" si="445"/>
        <v/>
      </c>
      <c r="Q672" s="7" t="str">
        <f t="shared" ca="1" si="445"/>
        <v/>
      </c>
      <c r="R672" s="7" t="str">
        <f t="shared" ca="1" si="445"/>
        <v/>
      </c>
      <c r="S672" s="7" t="str">
        <f t="shared" ca="1" si="445"/>
        <v/>
      </c>
      <c r="T672" s="7" t="str">
        <f t="shared" ca="1" si="445"/>
        <v/>
      </c>
      <c r="U672" s="7" t="str">
        <f t="shared" ca="1" si="445"/>
        <v/>
      </c>
      <c r="V672" s="7" t="str">
        <f t="shared" ca="1" si="445"/>
        <v/>
      </c>
      <c r="W672" s="7" t="str">
        <f t="shared" ca="1" si="446"/>
        <v/>
      </c>
      <c r="X672" s="7" t="str">
        <f t="shared" ca="1" si="446"/>
        <v/>
      </c>
      <c r="Y672" s="7" t="str">
        <f t="shared" ca="1" si="446"/>
        <v/>
      </c>
      <c r="Z672" s="7" t="str">
        <f t="shared" ca="1" si="446"/>
        <v/>
      </c>
      <c r="AA672" s="7" t="str">
        <f t="shared" ca="1" si="446"/>
        <v/>
      </c>
      <c r="AB672" s="7" t="str">
        <f t="shared" ca="1" si="446"/>
        <v/>
      </c>
      <c r="AC672" s="7" t="str">
        <f t="shared" ca="1" si="446"/>
        <v/>
      </c>
      <c r="AD672" s="7" t="str">
        <f t="shared" ca="1" si="446"/>
        <v/>
      </c>
      <c r="AE672" s="7" t="str">
        <f t="shared" ca="1" si="446"/>
        <v/>
      </c>
      <c r="AF672" s="7" t="str">
        <f t="shared" ca="1" si="446"/>
        <v/>
      </c>
      <c r="AG672" s="7" t="str">
        <f t="shared" ca="1" si="446"/>
        <v/>
      </c>
      <c r="AH672" s="7" t="str">
        <f t="shared" ca="1" si="446"/>
        <v/>
      </c>
      <c r="AI672" s="7" t="str">
        <f t="shared" ca="1" si="446"/>
        <v/>
      </c>
    </row>
    <row r="673" spans="1:35" x14ac:dyDescent="0.35">
      <c r="A673" s="4" t="s">
        <v>2371</v>
      </c>
      <c r="B673" s="4" t="s">
        <v>2426</v>
      </c>
      <c r="C673" s="10" t="str">
        <f t="shared" si="443"/>
        <v>BNA_juin24!</v>
      </c>
      <c r="D673" s="4" t="str">
        <f t="shared" si="440"/>
        <v>marche_gounghinBNA_juin24!</v>
      </c>
      <c r="E673" s="10">
        <f t="shared" si="444"/>
        <v>45444</v>
      </c>
      <c r="G673" s="7" t="str">
        <f t="shared" ca="1" si="445"/>
        <v/>
      </c>
      <c r="H673" s="7" t="str">
        <f t="shared" ca="1" si="445"/>
        <v/>
      </c>
      <c r="I673" s="7" t="str">
        <f t="shared" ca="1" si="445"/>
        <v/>
      </c>
      <c r="J673" s="7" t="str">
        <f t="shared" ca="1" si="445"/>
        <v/>
      </c>
      <c r="K673" s="7" t="str">
        <f t="shared" ca="1" si="445"/>
        <v/>
      </c>
      <c r="L673" s="7" t="str">
        <f t="shared" ca="1" si="445"/>
        <v/>
      </c>
      <c r="M673" s="7" t="str">
        <f t="shared" ca="1" si="445"/>
        <v/>
      </c>
      <c r="N673" s="7" t="str">
        <f t="shared" ca="1" si="445"/>
        <v/>
      </c>
      <c r="O673" s="7" t="str">
        <f t="shared" ca="1" si="445"/>
        <v/>
      </c>
      <c r="P673" s="7" t="str">
        <f t="shared" ca="1" si="445"/>
        <v/>
      </c>
      <c r="Q673" s="7" t="str">
        <f t="shared" ca="1" si="445"/>
        <v/>
      </c>
      <c r="R673" s="7" t="str">
        <f t="shared" ca="1" si="445"/>
        <v/>
      </c>
      <c r="S673" s="7" t="str">
        <f t="shared" ca="1" si="445"/>
        <v/>
      </c>
      <c r="T673" s="7" t="str">
        <f t="shared" ca="1" si="445"/>
        <v/>
      </c>
      <c r="U673" s="7" t="str">
        <f t="shared" ca="1" si="445"/>
        <v/>
      </c>
      <c r="V673" s="7" t="str">
        <f t="shared" ca="1" si="445"/>
        <v/>
      </c>
      <c r="W673" s="7" t="str">
        <f t="shared" ca="1" si="446"/>
        <v/>
      </c>
      <c r="X673" s="7" t="str">
        <f t="shared" ca="1" si="446"/>
        <v/>
      </c>
      <c r="Y673" s="7" t="str">
        <f t="shared" ca="1" si="446"/>
        <v/>
      </c>
      <c r="Z673" s="7" t="str">
        <f t="shared" ca="1" si="446"/>
        <v/>
      </c>
      <c r="AA673" s="7" t="str">
        <f t="shared" ca="1" si="446"/>
        <v/>
      </c>
      <c r="AB673" s="7" t="str">
        <f t="shared" ca="1" si="446"/>
        <v/>
      </c>
      <c r="AC673" s="7" t="str">
        <f t="shared" ca="1" si="446"/>
        <v/>
      </c>
      <c r="AD673" s="7" t="str">
        <f t="shared" ca="1" si="446"/>
        <v/>
      </c>
      <c r="AE673" s="7" t="str">
        <f t="shared" ca="1" si="446"/>
        <v/>
      </c>
      <c r="AF673" s="7" t="str">
        <f t="shared" ca="1" si="446"/>
        <v/>
      </c>
      <c r="AG673" s="7" t="str">
        <f t="shared" ca="1" si="446"/>
        <v/>
      </c>
      <c r="AH673" s="7" t="str">
        <f t="shared" ca="1" si="446"/>
        <v/>
      </c>
      <c r="AI673" s="7" t="str">
        <f t="shared" ca="1" si="446"/>
        <v/>
      </c>
    </row>
    <row r="674" spans="1:35" x14ac:dyDescent="0.35">
      <c r="A674" s="4" t="s">
        <v>2371</v>
      </c>
      <c r="B674" s="4" t="s">
        <v>2426</v>
      </c>
      <c r="C674" s="10" t="str">
        <f t="shared" si="443"/>
        <v>BNA_juil24!</v>
      </c>
      <c r="D674" s="4" t="str">
        <f t="shared" si="440"/>
        <v>marche_gounghinBNA_juil24!</v>
      </c>
      <c r="E674" s="10">
        <f t="shared" si="444"/>
        <v>45474</v>
      </c>
      <c r="G674" s="7" t="str">
        <f t="shared" ca="1" si="445"/>
        <v/>
      </c>
      <c r="H674" s="7" t="str">
        <f t="shared" ca="1" si="445"/>
        <v/>
      </c>
      <c r="I674" s="7" t="str">
        <f t="shared" ca="1" si="445"/>
        <v/>
      </c>
      <c r="J674" s="7" t="str">
        <f t="shared" ca="1" si="445"/>
        <v/>
      </c>
      <c r="K674" s="7" t="str">
        <f t="shared" ca="1" si="445"/>
        <v/>
      </c>
      <c r="L674" s="7" t="str">
        <f t="shared" ca="1" si="445"/>
        <v/>
      </c>
      <c r="M674" s="7" t="str">
        <f t="shared" ca="1" si="445"/>
        <v/>
      </c>
      <c r="N674" s="7" t="str">
        <f t="shared" ca="1" si="445"/>
        <v/>
      </c>
      <c r="O674" s="7" t="str">
        <f t="shared" ca="1" si="445"/>
        <v/>
      </c>
      <c r="P674" s="7" t="str">
        <f t="shared" ca="1" si="445"/>
        <v/>
      </c>
      <c r="Q674" s="7" t="str">
        <f t="shared" ca="1" si="445"/>
        <v/>
      </c>
      <c r="R674" s="7" t="str">
        <f t="shared" ca="1" si="445"/>
        <v/>
      </c>
      <c r="S674" s="7" t="str">
        <f t="shared" ca="1" si="445"/>
        <v/>
      </c>
      <c r="T674" s="7" t="str">
        <f t="shared" ca="1" si="445"/>
        <v/>
      </c>
      <c r="U674" s="7" t="str">
        <f t="shared" ca="1" si="445"/>
        <v/>
      </c>
      <c r="V674" s="7" t="str">
        <f t="shared" ca="1" si="445"/>
        <v/>
      </c>
      <c r="W674" s="7" t="str">
        <f t="shared" ca="1" si="446"/>
        <v/>
      </c>
      <c r="X674" s="7" t="str">
        <f t="shared" ca="1" si="446"/>
        <v/>
      </c>
      <c r="Y674" s="7" t="str">
        <f t="shared" ca="1" si="446"/>
        <v/>
      </c>
      <c r="Z674" s="7" t="str">
        <f t="shared" ca="1" si="446"/>
        <v/>
      </c>
      <c r="AA674" s="7" t="str">
        <f t="shared" ca="1" si="446"/>
        <v/>
      </c>
      <c r="AB674" s="7" t="str">
        <f t="shared" ca="1" si="446"/>
        <v/>
      </c>
      <c r="AC674" s="7" t="str">
        <f t="shared" ca="1" si="446"/>
        <v/>
      </c>
      <c r="AD674" s="7" t="str">
        <f t="shared" ca="1" si="446"/>
        <v/>
      </c>
      <c r="AE674" s="7" t="str">
        <f t="shared" ca="1" si="446"/>
        <v/>
      </c>
      <c r="AF674" s="7" t="str">
        <f t="shared" ca="1" si="446"/>
        <v/>
      </c>
      <c r="AG674" s="7" t="str">
        <f t="shared" ca="1" si="446"/>
        <v/>
      </c>
      <c r="AH674" s="7" t="str">
        <f t="shared" ca="1" si="446"/>
        <v/>
      </c>
      <c r="AI674" s="7" t="str">
        <f t="shared" ca="1" si="446"/>
        <v/>
      </c>
    </row>
    <row r="675" spans="1:35" x14ac:dyDescent="0.35">
      <c r="A675" s="4" t="s">
        <v>2371</v>
      </c>
      <c r="B675" s="4" t="s">
        <v>2426</v>
      </c>
      <c r="C675" s="10" t="str">
        <f t="shared" si="443"/>
        <v>BNA_aout24!</v>
      </c>
      <c r="D675" s="4" t="str">
        <f t="shared" si="440"/>
        <v>marche_gounghinBNA_aout24!</v>
      </c>
      <c r="E675" s="10">
        <f t="shared" si="444"/>
        <v>45505</v>
      </c>
      <c r="G675" s="7" t="str">
        <f t="shared" ca="1" si="445"/>
        <v/>
      </c>
      <c r="H675" s="7" t="str">
        <f t="shared" ca="1" si="445"/>
        <v/>
      </c>
      <c r="I675" s="7" t="str">
        <f t="shared" ca="1" si="445"/>
        <v/>
      </c>
      <c r="J675" s="7" t="str">
        <f t="shared" ca="1" si="445"/>
        <v/>
      </c>
      <c r="K675" s="7" t="str">
        <f t="shared" ca="1" si="445"/>
        <v/>
      </c>
      <c r="L675" s="7" t="str">
        <f t="shared" ca="1" si="445"/>
        <v/>
      </c>
      <c r="M675" s="7" t="str">
        <f t="shared" ca="1" si="445"/>
        <v/>
      </c>
      <c r="N675" s="7" t="str">
        <f t="shared" ca="1" si="445"/>
        <v/>
      </c>
      <c r="O675" s="7" t="str">
        <f t="shared" ca="1" si="445"/>
        <v/>
      </c>
      <c r="P675" s="7" t="str">
        <f t="shared" ca="1" si="445"/>
        <v/>
      </c>
      <c r="Q675" s="7" t="str">
        <f t="shared" ca="1" si="445"/>
        <v/>
      </c>
      <c r="R675" s="7" t="str">
        <f t="shared" ca="1" si="445"/>
        <v/>
      </c>
      <c r="S675" s="7" t="str">
        <f t="shared" ca="1" si="445"/>
        <v/>
      </c>
      <c r="T675" s="7" t="str">
        <f t="shared" ca="1" si="445"/>
        <v/>
      </c>
      <c r="U675" s="7" t="str">
        <f t="shared" ca="1" si="445"/>
        <v/>
      </c>
      <c r="V675" s="7" t="str">
        <f t="shared" ca="1" si="445"/>
        <v/>
      </c>
      <c r="W675" s="7" t="str">
        <f t="shared" ca="1" si="446"/>
        <v/>
      </c>
      <c r="X675" s="7" t="str">
        <f t="shared" ca="1" si="446"/>
        <v/>
      </c>
      <c r="Y675" s="7" t="str">
        <f t="shared" ca="1" si="446"/>
        <v/>
      </c>
      <c r="Z675" s="7" t="str">
        <f t="shared" ca="1" si="446"/>
        <v/>
      </c>
      <c r="AA675" s="7" t="str">
        <f t="shared" ca="1" si="446"/>
        <v/>
      </c>
      <c r="AB675" s="7" t="str">
        <f t="shared" ca="1" si="446"/>
        <v/>
      </c>
      <c r="AC675" s="7" t="str">
        <f t="shared" ca="1" si="446"/>
        <v/>
      </c>
      <c r="AD675" s="7" t="str">
        <f t="shared" ca="1" si="446"/>
        <v/>
      </c>
      <c r="AE675" s="7" t="str">
        <f t="shared" ca="1" si="446"/>
        <v/>
      </c>
      <c r="AF675" s="7" t="str">
        <f t="shared" ca="1" si="446"/>
        <v/>
      </c>
      <c r="AG675" s="7" t="str">
        <f t="shared" ca="1" si="446"/>
        <v/>
      </c>
      <c r="AH675" s="7" t="str">
        <f t="shared" ca="1" si="446"/>
        <v/>
      </c>
      <c r="AI675" s="7" t="str">
        <f t="shared" ca="1" si="446"/>
        <v/>
      </c>
    </row>
    <row r="676" spans="1:35" x14ac:dyDescent="0.35">
      <c r="A676" s="4" t="s">
        <v>2371</v>
      </c>
      <c r="B676" s="4" t="s">
        <v>2426</v>
      </c>
      <c r="C676" s="10" t="str">
        <f t="shared" si="443"/>
        <v>BNA_sept24!</v>
      </c>
      <c r="D676" s="4" t="str">
        <f t="shared" si="440"/>
        <v>marche_gounghinBNA_sept24!</v>
      </c>
      <c r="E676" s="10">
        <f t="shared" si="444"/>
        <v>45536</v>
      </c>
      <c r="G676" s="7" t="str">
        <f t="shared" ca="1" si="445"/>
        <v/>
      </c>
      <c r="H676" s="7" t="str">
        <f t="shared" ca="1" si="445"/>
        <v/>
      </c>
      <c r="I676" s="7" t="str">
        <f t="shared" ca="1" si="445"/>
        <v/>
      </c>
      <c r="J676" s="7" t="str">
        <f t="shared" ca="1" si="445"/>
        <v/>
      </c>
      <c r="K676" s="7" t="str">
        <f t="shared" ca="1" si="445"/>
        <v/>
      </c>
      <c r="L676" s="7" t="str">
        <f t="shared" ca="1" si="445"/>
        <v/>
      </c>
      <c r="M676" s="7" t="str">
        <f t="shared" ca="1" si="445"/>
        <v/>
      </c>
      <c r="N676" s="7" t="str">
        <f t="shared" ca="1" si="445"/>
        <v/>
      </c>
      <c r="O676" s="7" t="str">
        <f t="shared" ca="1" si="445"/>
        <v/>
      </c>
      <c r="P676" s="7" t="str">
        <f t="shared" ca="1" si="445"/>
        <v/>
      </c>
      <c r="Q676" s="7" t="str">
        <f t="shared" ca="1" si="445"/>
        <v/>
      </c>
      <c r="R676" s="7" t="str">
        <f t="shared" ca="1" si="445"/>
        <v/>
      </c>
      <c r="S676" s="7" t="str">
        <f t="shared" ca="1" si="445"/>
        <v/>
      </c>
      <c r="T676" s="7" t="str">
        <f t="shared" ca="1" si="445"/>
        <v/>
      </c>
      <c r="U676" s="7" t="str">
        <f t="shared" ca="1" si="445"/>
        <v/>
      </c>
      <c r="V676" s="7" t="str">
        <f t="shared" ca="1" si="445"/>
        <v/>
      </c>
      <c r="W676" s="7" t="str">
        <f t="shared" ca="1" si="446"/>
        <v/>
      </c>
      <c r="X676" s="7" t="str">
        <f t="shared" ca="1" si="446"/>
        <v/>
      </c>
      <c r="Y676" s="7" t="str">
        <f t="shared" ca="1" si="446"/>
        <v/>
      </c>
      <c r="Z676" s="7" t="str">
        <f t="shared" ca="1" si="446"/>
        <v/>
      </c>
      <c r="AA676" s="7" t="str">
        <f t="shared" ca="1" si="446"/>
        <v/>
      </c>
      <c r="AB676" s="7" t="str">
        <f t="shared" ca="1" si="446"/>
        <v/>
      </c>
      <c r="AC676" s="7" t="str">
        <f t="shared" ca="1" si="446"/>
        <v/>
      </c>
      <c r="AD676" s="7" t="str">
        <f t="shared" ca="1" si="446"/>
        <v/>
      </c>
      <c r="AE676" s="7" t="str">
        <f t="shared" ca="1" si="446"/>
        <v/>
      </c>
      <c r="AF676" s="7" t="str">
        <f t="shared" ca="1" si="446"/>
        <v/>
      </c>
      <c r="AG676" s="7" t="str">
        <f t="shared" ca="1" si="446"/>
        <v/>
      </c>
      <c r="AH676" s="7" t="str">
        <f t="shared" ca="1" si="446"/>
        <v/>
      </c>
      <c r="AI676" s="7" t="str">
        <f t="shared" ca="1" si="446"/>
        <v/>
      </c>
    </row>
    <row r="677" spans="1:35" x14ac:dyDescent="0.35">
      <c r="A677" s="4" t="s">
        <v>2371</v>
      </c>
      <c r="B677" s="4" t="s">
        <v>2426</v>
      </c>
      <c r="C677" s="10" t="str">
        <f t="shared" si="443"/>
        <v>BNA_oct24!</v>
      </c>
      <c r="D677" s="4" t="str">
        <f t="shared" si="440"/>
        <v>marche_gounghinBNA_oct24!</v>
      </c>
      <c r="E677" s="10">
        <f t="shared" si="444"/>
        <v>45566</v>
      </c>
      <c r="G677" s="7" t="str">
        <f t="shared" ca="1" si="445"/>
        <v/>
      </c>
      <c r="H677" s="7" t="str">
        <f t="shared" ca="1" si="445"/>
        <v/>
      </c>
      <c r="I677" s="7" t="str">
        <f t="shared" ca="1" si="445"/>
        <v/>
      </c>
      <c r="J677" s="7" t="str">
        <f t="shared" ca="1" si="445"/>
        <v/>
      </c>
      <c r="K677" s="7" t="str">
        <f t="shared" ca="1" si="445"/>
        <v/>
      </c>
      <c r="L677" s="7" t="str">
        <f t="shared" ca="1" si="445"/>
        <v/>
      </c>
      <c r="M677" s="7" t="str">
        <f t="shared" ca="1" si="445"/>
        <v/>
      </c>
      <c r="N677" s="7" t="str">
        <f t="shared" ca="1" si="445"/>
        <v/>
      </c>
      <c r="O677" s="7" t="str">
        <f t="shared" ca="1" si="445"/>
        <v/>
      </c>
      <c r="P677" s="7" t="str">
        <f t="shared" ca="1" si="445"/>
        <v/>
      </c>
      <c r="Q677" s="7" t="str">
        <f t="shared" ca="1" si="445"/>
        <v/>
      </c>
      <c r="R677" s="7" t="str">
        <f t="shared" ca="1" si="445"/>
        <v/>
      </c>
      <c r="S677" s="7" t="str">
        <f t="shared" ca="1" si="445"/>
        <v/>
      </c>
      <c r="T677" s="7" t="str">
        <f t="shared" ca="1" si="445"/>
        <v/>
      </c>
      <c r="U677" s="7" t="str">
        <f t="shared" ca="1" si="445"/>
        <v/>
      </c>
      <c r="V677" s="7" t="str">
        <f t="shared" ca="1" si="445"/>
        <v/>
      </c>
      <c r="W677" s="7" t="str">
        <f t="shared" ca="1" si="446"/>
        <v/>
      </c>
      <c r="X677" s="7" t="str">
        <f t="shared" ca="1" si="446"/>
        <v/>
      </c>
      <c r="Y677" s="7" t="str">
        <f t="shared" ca="1" si="446"/>
        <v/>
      </c>
      <c r="Z677" s="7" t="str">
        <f t="shared" ca="1" si="446"/>
        <v/>
      </c>
      <c r="AA677" s="7" t="str">
        <f t="shared" ca="1" si="446"/>
        <v/>
      </c>
      <c r="AB677" s="7" t="str">
        <f t="shared" ca="1" si="446"/>
        <v/>
      </c>
      <c r="AC677" s="7" t="str">
        <f t="shared" ca="1" si="446"/>
        <v/>
      </c>
      <c r="AD677" s="7" t="str">
        <f t="shared" ca="1" si="446"/>
        <v/>
      </c>
      <c r="AE677" s="7" t="str">
        <f t="shared" ca="1" si="446"/>
        <v/>
      </c>
      <c r="AF677" s="7" t="str">
        <f t="shared" ca="1" si="446"/>
        <v/>
      </c>
      <c r="AG677" s="7" t="str">
        <f t="shared" ca="1" si="446"/>
        <v/>
      </c>
      <c r="AH677" s="7" t="str">
        <f t="shared" ca="1" si="446"/>
        <v/>
      </c>
      <c r="AI677" s="7" t="str">
        <f t="shared" ca="1" si="446"/>
        <v/>
      </c>
    </row>
    <row r="678" spans="1:35" x14ac:dyDescent="0.35">
      <c r="A678" s="4" t="s">
        <v>2371</v>
      </c>
      <c r="B678" s="4" t="s">
        <v>2426</v>
      </c>
      <c r="C678" s="10" t="str">
        <f t="shared" si="443"/>
        <v>BNA_nov24!</v>
      </c>
      <c r="D678" s="4" t="str">
        <f t="shared" si="440"/>
        <v>marche_gounghinBNA_nov24!</v>
      </c>
      <c r="E678" s="10">
        <f t="shared" si="444"/>
        <v>45597</v>
      </c>
      <c r="G678" s="7" t="str">
        <f t="shared" ca="1" si="445"/>
        <v/>
      </c>
      <c r="H678" s="7" t="str">
        <f t="shared" ca="1" si="445"/>
        <v/>
      </c>
      <c r="I678" s="7" t="str">
        <f t="shared" ca="1" si="445"/>
        <v/>
      </c>
      <c r="J678" s="7" t="str">
        <f t="shared" ca="1" si="445"/>
        <v/>
      </c>
      <c r="K678" s="7" t="str">
        <f t="shared" ca="1" si="445"/>
        <v/>
      </c>
      <c r="L678" s="7" t="str">
        <f t="shared" ca="1" si="445"/>
        <v/>
      </c>
      <c r="M678" s="7" t="str">
        <f t="shared" ca="1" si="445"/>
        <v/>
      </c>
      <c r="N678" s="7" t="str">
        <f t="shared" ca="1" si="445"/>
        <v/>
      </c>
      <c r="O678" s="7" t="str">
        <f t="shared" ca="1" si="445"/>
        <v/>
      </c>
      <c r="P678" s="7" t="str">
        <f t="shared" ca="1" si="445"/>
        <v/>
      </c>
      <c r="Q678" s="7" t="str">
        <f t="shared" ca="1" si="445"/>
        <v/>
      </c>
      <c r="R678" s="7" t="str">
        <f t="shared" ca="1" si="445"/>
        <v/>
      </c>
      <c r="S678" s="7" t="str">
        <f t="shared" ca="1" si="445"/>
        <v/>
      </c>
      <c r="T678" s="7" t="str">
        <f t="shared" ca="1" si="445"/>
        <v/>
      </c>
      <c r="U678" s="7" t="str">
        <f t="shared" ca="1" si="445"/>
        <v/>
      </c>
      <c r="V678" s="7" t="str">
        <f t="shared" ca="1" si="445"/>
        <v/>
      </c>
      <c r="W678" s="7" t="str">
        <f t="shared" ca="1" si="446"/>
        <v/>
      </c>
      <c r="X678" s="7" t="str">
        <f t="shared" ca="1" si="446"/>
        <v/>
      </c>
      <c r="Y678" s="7" t="str">
        <f t="shared" ca="1" si="446"/>
        <v/>
      </c>
      <c r="Z678" s="7" t="str">
        <f t="shared" ca="1" si="446"/>
        <v/>
      </c>
      <c r="AA678" s="7" t="str">
        <f t="shared" ca="1" si="446"/>
        <v/>
      </c>
      <c r="AB678" s="7" t="str">
        <f t="shared" ca="1" si="446"/>
        <v/>
      </c>
      <c r="AC678" s="7" t="str">
        <f t="shared" ca="1" si="446"/>
        <v/>
      </c>
      <c r="AD678" s="7" t="str">
        <f t="shared" ca="1" si="446"/>
        <v/>
      </c>
      <c r="AE678" s="7" t="str">
        <f t="shared" ca="1" si="446"/>
        <v/>
      </c>
      <c r="AF678" s="7" t="str">
        <f t="shared" ca="1" si="446"/>
        <v/>
      </c>
      <c r="AG678" s="7" t="str">
        <f t="shared" ca="1" si="446"/>
        <v/>
      </c>
      <c r="AH678" s="7" t="str">
        <f t="shared" ca="1" si="446"/>
        <v/>
      </c>
      <c r="AI678" s="7" t="str">
        <f t="shared" ca="1" si="446"/>
        <v/>
      </c>
    </row>
    <row r="679" spans="1:35" x14ac:dyDescent="0.35">
      <c r="A679" s="4" t="s">
        <v>2371</v>
      </c>
      <c r="B679" s="4" t="s">
        <v>2426</v>
      </c>
      <c r="C679" s="10" t="str">
        <f t="shared" si="443"/>
        <v>BNA_déc24!</v>
      </c>
      <c r="D679" s="4" t="str">
        <f t="shared" si="440"/>
        <v>marche_gounghinBNA_déc24!</v>
      </c>
      <c r="E679" s="10">
        <f t="shared" si="444"/>
        <v>45627</v>
      </c>
      <c r="G679" s="7" t="str">
        <f t="shared" ca="1" si="445"/>
        <v/>
      </c>
      <c r="H679" s="7" t="str">
        <f t="shared" ca="1" si="445"/>
        <v/>
      </c>
      <c r="I679" s="7" t="str">
        <f t="shared" ca="1" si="445"/>
        <v/>
      </c>
      <c r="J679" s="7" t="str">
        <f t="shared" ca="1" si="445"/>
        <v/>
      </c>
      <c r="K679" s="7" t="str">
        <f t="shared" ca="1" si="445"/>
        <v/>
      </c>
      <c r="L679" s="7" t="str">
        <f t="shared" ca="1" si="445"/>
        <v/>
      </c>
      <c r="M679" s="7" t="str">
        <f t="shared" ca="1" si="445"/>
        <v/>
      </c>
      <c r="N679" s="7" t="str">
        <f t="shared" ca="1" si="445"/>
        <v/>
      </c>
      <c r="O679" s="7" t="str">
        <f t="shared" ca="1" si="445"/>
        <v/>
      </c>
      <c r="P679" s="7" t="str">
        <f t="shared" ca="1" si="445"/>
        <v/>
      </c>
      <c r="Q679" s="7" t="str">
        <f t="shared" ca="1" si="445"/>
        <v/>
      </c>
      <c r="R679" s="7" t="str">
        <f t="shared" ca="1" si="445"/>
        <v/>
      </c>
      <c r="S679" s="7" t="str">
        <f t="shared" ca="1" si="445"/>
        <v/>
      </c>
      <c r="T679" s="7" t="str">
        <f t="shared" ca="1" si="445"/>
        <v/>
      </c>
      <c r="U679" s="7" t="str">
        <f t="shared" ca="1" si="445"/>
        <v/>
      </c>
      <c r="V679" s="7" t="str">
        <f t="shared" ca="1" si="445"/>
        <v/>
      </c>
      <c r="W679" s="7" t="str">
        <f t="shared" ca="1" si="446"/>
        <v/>
      </c>
      <c r="X679" s="7" t="str">
        <f t="shared" ca="1" si="446"/>
        <v/>
      </c>
      <c r="Y679" s="7" t="str">
        <f t="shared" ca="1" si="446"/>
        <v/>
      </c>
      <c r="Z679" s="7" t="str">
        <f t="shared" ca="1" si="446"/>
        <v/>
      </c>
      <c r="AA679" s="7" t="str">
        <f t="shared" ca="1" si="446"/>
        <v/>
      </c>
      <c r="AB679" s="7" t="str">
        <f t="shared" ca="1" si="446"/>
        <v/>
      </c>
      <c r="AC679" s="7" t="str">
        <f t="shared" ca="1" si="446"/>
        <v/>
      </c>
      <c r="AD679" s="7" t="str">
        <f t="shared" ca="1" si="446"/>
        <v/>
      </c>
      <c r="AE679" s="7" t="str">
        <f t="shared" ca="1" si="446"/>
        <v/>
      </c>
      <c r="AF679" s="7" t="str">
        <f t="shared" ca="1" si="446"/>
        <v/>
      </c>
      <c r="AG679" s="7" t="str">
        <f t="shared" ca="1" si="446"/>
        <v/>
      </c>
      <c r="AH679" s="7" t="str">
        <f t="shared" ca="1" si="446"/>
        <v/>
      </c>
      <c r="AI679" s="7" t="str">
        <f t="shared" ca="1" si="446"/>
        <v/>
      </c>
    </row>
  </sheetData>
  <conditionalFormatting sqref="A623:A648">
    <cfRule type="containsText" dxfId="29" priority="2" operator="containsText" text="!!">
      <formula>NOT(ISERROR(SEARCH("!!",A623)))</formula>
    </cfRule>
  </conditionalFormatting>
  <conditionalFormatting sqref="A654:A679">
    <cfRule type="containsText" dxfId="28" priority="1" operator="containsText" text="!!">
      <formula>NOT(ISERROR(SEARCH("!!",A654)))</formula>
    </cfRule>
  </conditionalFormatting>
  <conditionalFormatting sqref="A592:B617">
    <cfRule type="containsText" dxfId="27" priority="3" operator="containsText" text="!!">
      <formula>NOT(ISERROR(SEARCH("!!",A592)))</formula>
    </cfRule>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6"/>
  <sheetViews>
    <sheetView topLeftCell="V1" zoomScale="85" zoomScaleNormal="85" workbookViewId="0">
      <selection activeCell="N54" sqref="N54"/>
    </sheetView>
  </sheetViews>
  <sheetFormatPr baseColWidth="10" defaultColWidth="11.453125" defaultRowHeight="14.5" x14ac:dyDescent="0.35"/>
  <cols>
    <col min="1" max="6" width="10.81640625" style="4"/>
  </cols>
  <sheetData>
    <row r="1" spans="1:36" x14ac:dyDescent="0.35">
      <c r="A1" s="11">
        <f>BNA_mars24!$C$6</f>
        <v>45352</v>
      </c>
    </row>
    <row r="2" spans="1:36" x14ac:dyDescent="0.35">
      <c r="A2" s="10"/>
      <c r="D2" s="4" t="s">
        <v>3453</v>
      </c>
    </row>
    <row r="4" spans="1:36" x14ac:dyDescent="0.35">
      <c r="H4" s="6" t="s">
        <v>34</v>
      </c>
      <c r="I4" s="6" t="s">
        <v>35</v>
      </c>
      <c r="J4" s="6" t="s">
        <v>36</v>
      </c>
      <c r="K4" s="6" t="s">
        <v>37</v>
      </c>
      <c r="L4" s="6" t="s">
        <v>38</v>
      </c>
      <c r="M4" s="6" t="s">
        <v>39</v>
      </c>
      <c r="N4" s="6" t="s">
        <v>40</v>
      </c>
      <c r="O4" s="6" t="s">
        <v>41</v>
      </c>
      <c r="P4" s="6" t="s">
        <v>42</v>
      </c>
      <c r="Q4" s="6" t="s">
        <v>43</v>
      </c>
      <c r="R4" s="6" t="s">
        <v>44</v>
      </c>
      <c r="S4" s="6" t="s">
        <v>45</v>
      </c>
      <c r="T4" s="6" t="s">
        <v>46</v>
      </c>
      <c r="U4" s="6" t="s">
        <v>47</v>
      </c>
      <c r="V4" s="6" t="s">
        <v>48</v>
      </c>
      <c r="W4" s="6" t="s">
        <v>49</v>
      </c>
      <c r="X4" s="6" t="s">
        <v>50</v>
      </c>
      <c r="Y4" s="6" t="s">
        <v>51</v>
      </c>
      <c r="Z4" s="6" t="s">
        <v>52</v>
      </c>
      <c r="AA4" s="6" t="s">
        <v>53</v>
      </c>
      <c r="AB4" s="6" t="s">
        <v>54</v>
      </c>
      <c r="AC4" s="6" t="s">
        <v>55</v>
      </c>
      <c r="AD4" s="6" t="s">
        <v>56</v>
      </c>
      <c r="AE4" s="6" t="s">
        <v>57</v>
      </c>
      <c r="AF4" s="6" t="s">
        <v>58</v>
      </c>
      <c r="AG4" s="6" t="s">
        <v>59</v>
      </c>
      <c r="AH4" s="6" t="s">
        <v>60</v>
      </c>
      <c r="AI4" s="6" t="s">
        <v>61</v>
      </c>
      <c r="AJ4" s="6" t="s">
        <v>62</v>
      </c>
    </row>
    <row r="6" spans="1:36" x14ac:dyDescent="0.35">
      <c r="F6" s="4" t="s">
        <v>63</v>
      </c>
    </row>
    <row r="7" spans="1:36" x14ac:dyDescent="0.35">
      <c r="A7" s="4" t="s">
        <v>64</v>
      </c>
      <c r="B7" s="4" t="s">
        <v>65</v>
      </c>
      <c r="C7" s="10">
        <f>EDATE(D7,-1)</f>
        <v>45323</v>
      </c>
      <c r="D7" s="10">
        <f>$A$1</f>
        <v>45352</v>
      </c>
      <c r="E7" s="10" t="str">
        <f>_xlfn.CONCAT(B7,D7)</f>
        <v>marche_dedougou45352</v>
      </c>
      <c r="F7" s="10" t="s">
        <v>3454</v>
      </c>
      <c r="H7" s="13">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-8.6956521739130432E-2</v>
      </c>
      <c r="I7" s="13"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3"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3">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-0.05</v>
      </c>
      <c r="L7" s="13">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0</v>
      </c>
      <c r="M7" s="13">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-0.16666666666666666</v>
      </c>
      <c r="N7" s="13"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3">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0</v>
      </c>
      <c r="P7" s="13">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-5.5555555555555552E-2</v>
      </c>
      <c r="Q7" s="13">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-0.20833333333333334</v>
      </c>
      <c r="R7" s="13">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0</v>
      </c>
      <c r="S7" s="13"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3">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-3.4782608695652174E-2</v>
      </c>
      <c r="U7" s="13">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-3.5714285714285712E-2</v>
      </c>
      <c r="V7" s="13">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-3.4482758620689655E-2</v>
      </c>
      <c r="W7" s="13">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-4.1666666666666664E-2</v>
      </c>
      <c r="X7" s="13">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-0.1</v>
      </c>
      <c r="Y7" s="13">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-0.16666666666666666</v>
      </c>
      <c r="Z7" s="13">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-3.8461538461538464E-2</v>
      </c>
      <c r="AA7" s="13">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0</v>
      </c>
      <c r="AB7" s="13">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-0.16666666666666666</v>
      </c>
      <c r="AC7" s="13">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0</v>
      </c>
      <c r="AD7" s="13">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0</v>
      </c>
      <c r="AE7" s="13">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-0.23076923076923078</v>
      </c>
      <c r="AF7" s="13">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0</v>
      </c>
      <c r="AG7" s="13">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0</v>
      </c>
      <c r="AH7" s="13">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0</v>
      </c>
      <c r="AI7" s="13">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0</v>
      </c>
      <c r="AJ7" s="13">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0</v>
      </c>
    </row>
    <row r="8" spans="1:36" x14ac:dyDescent="0.35">
      <c r="A8" s="4" t="s">
        <v>64</v>
      </c>
      <c r="B8" s="4" t="s">
        <v>65</v>
      </c>
      <c r="C8" s="10">
        <f>EDATE(D8,-2)</f>
        <v>45292</v>
      </c>
      <c r="D8" s="10">
        <f>$A$1</f>
        <v>45352</v>
      </c>
      <c r="E8" s="10"/>
      <c r="F8" s="10" t="s">
        <v>3455</v>
      </c>
      <c r="H8" s="13">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-8.6956521739130432E-2</v>
      </c>
      <c r="I8" s="13"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3"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3">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-0.05</v>
      </c>
      <c r="L8" s="13">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0</v>
      </c>
      <c r="M8" s="13">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-0.16666666666666666</v>
      </c>
      <c r="N8" s="13"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3">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0</v>
      </c>
      <c r="P8" s="13">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-5.5555555555555552E-2</v>
      </c>
      <c r="Q8" s="13">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-0.20833333333333334</v>
      </c>
      <c r="R8" s="13">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0</v>
      </c>
      <c r="S8" s="13"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3">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-3.4782608695652174E-2</v>
      </c>
      <c r="U8" s="13">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-3.5714285714285712E-2</v>
      </c>
      <c r="V8" s="13">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-3.4482758620689655E-2</v>
      </c>
      <c r="W8" s="13">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-4.1666666666666664E-2</v>
      </c>
      <c r="X8" s="13">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-0.1</v>
      </c>
      <c r="Y8" s="13">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-0.16666666666666666</v>
      </c>
      <c r="Z8" s="13">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-3.8461538461538464E-2</v>
      </c>
      <c r="AA8" s="13">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0</v>
      </c>
      <c r="AB8" s="13">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-0.16666666666666666</v>
      </c>
      <c r="AC8" s="13">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0</v>
      </c>
      <c r="AD8" s="13">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0</v>
      </c>
      <c r="AE8" s="13">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-0.23076923076923078</v>
      </c>
      <c r="AF8" s="13">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0</v>
      </c>
      <c r="AG8" s="13">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0</v>
      </c>
      <c r="AH8" s="13">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0</v>
      </c>
      <c r="AI8" s="13">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0</v>
      </c>
      <c r="AJ8" s="13">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0</v>
      </c>
    </row>
    <row r="9" spans="1:36" x14ac:dyDescent="0.35">
      <c r="A9" s="4" t="s">
        <v>64</v>
      </c>
      <c r="B9" s="4" t="s">
        <v>65</v>
      </c>
      <c r="C9" s="10">
        <f>EDATE(D9,-12)</f>
        <v>44986</v>
      </c>
      <c r="D9" s="10">
        <f>$A$1</f>
        <v>45352</v>
      </c>
      <c r="E9" s="10"/>
      <c r="F9" s="10" t="s">
        <v>3456</v>
      </c>
      <c r="H9" s="13">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0.05</v>
      </c>
      <c r="I9" s="13"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3"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3">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-0.05</v>
      </c>
      <c r="L9" s="13">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0</v>
      </c>
      <c r="M9" s="13">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0</v>
      </c>
      <c r="N9" s="13"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3">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0</v>
      </c>
      <c r="P9" s="13">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6.25E-2</v>
      </c>
      <c r="Q9" s="13">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0.1875</v>
      </c>
      <c r="R9" s="13">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0</v>
      </c>
      <c r="S9" s="13"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3">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-0.14615384615384616</v>
      </c>
      <c r="U9" s="13">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-0.1</v>
      </c>
      <c r="V9" s="13">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0</v>
      </c>
      <c r="W9" s="13">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9.5238095238095233E-2</v>
      </c>
      <c r="X9" s="13">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0.125</v>
      </c>
      <c r="Y9" s="13">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0</v>
      </c>
      <c r="Z9" s="13">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4.1666666666666664E-2</v>
      </c>
      <c r="AA9" s="13">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-6.25E-2</v>
      </c>
      <c r="AB9" s="13">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-0.16666666666666666</v>
      </c>
      <c r="AC9" s="13" t="str">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v>
      </c>
      <c r="AD9" s="13">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0</v>
      </c>
      <c r="AE9" s="13" t="str">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v>
      </c>
      <c r="AF9" s="13" t="str">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v>
      </c>
      <c r="AG9" s="13">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0</v>
      </c>
      <c r="AH9" s="13">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0.33333333333333331</v>
      </c>
      <c r="AI9" s="13">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0</v>
      </c>
      <c r="AJ9" s="13">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0</v>
      </c>
    </row>
    <row r="11" spans="1:36" x14ac:dyDescent="0.35">
      <c r="F11" s="4" t="s">
        <v>70</v>
      </c>
    </row>
    <row r="12" spans="1:36" x14ac:dyDescent="0.35">
      <c r="A12" s="4" t="s">
        <v>64</v>
      </c>
      <c r="B12" s="4" t="s">
        <v>71</v>
      </c>
      <c r="C12" s="10">
        <f t="shared" ref="C12:D14" si="0">C7</f>
        <v>45323</v>
      </c>
      <c r="D12" s="10">
        <f t="shared" si="0"/>
        <v>45352</v>
      </c>
      <c r="E12" s="10" t="str">
        <f>_xlfn.CONCAT(B12,D12)</f>
        <v>marché_tougan45352</v>
      </c>
      <c r="F12" s="10" t="str">
        <f>F7</f>
        <v>% var mensuelle</v>
      </c>
      <c r="H12" s="13">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0</v>
      </c>
      <c r="I12" s="13" t="str">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v>
      </c>
      <c r="J12" s="13" t="str">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v>
      </c>
      <c r="K12" s="13" t="str">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v>
      </c>
      <c r="L12" s="13" t="str">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v>
      </c>
      <c r="M12" s="13">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-8.3333333333333329E-2</v>
      </c>
      <c r="N12" s="13">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0.12403100775193798</v>
      </c>
      <c r="O12" s="13">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-6.6666666666666666E-2</v>
      </c>
      <c r="P12" s="13">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-6.25E-2</v>
      </c>
      <c r="Q12" s="13">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-5.8823529411764705E-2</v>
      </c>
      <c r="R12" s="13" t="str">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v>
      </c>
      <c r="S12" s="13"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3">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0.14000000000000001</v>
      </c>
      <c r="U12" s="13">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0.02</v>
      </c>
      <c r="V12" s="13" t="str">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v>
      </c>
      <c r="W12" s="13"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3" t="str">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v>
      </c>
      <c r="Y12" s="13">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8.3333333333333329E-2</v>
      </c>
      <c r="Z12" s="13"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3" t="str">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v>
      </c>
      <c r="AB12" s="13" t="str">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v>
      </c>
      <c r="AC12" s="13">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0</v>
      </c>
      <c r="AD12" s="13">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0</v>
      </c>
      <c r="AE12" s="13">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0.1111111111111111</v>
      </c>
      <c r="AF12" s="13"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3">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0</v>
      </c>
      <c r="AH12" s="13" t="str">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v>
      </c>
      <c r="AI12" s="13">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0</v>
      </c>
      <c r="AJ12" s="13" t="str">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v>
      </c>
    </row>
    <row r="13" spans="1:36" x14ac:dyDescent="0.35">
      <c r="A13" s="4" t="s">
        <v>64</v>
      </c>
      <c r="B13" s="4" t="s">
        <v>71</v>
      </c>
      <c r="C13" s="10">
        <f>C8</f>
        <v>45292</v>
      </c>
      <c r="D13" s="10">
        <f t="shared" si="0"/>
        <v>45352</v>
      </c>
      <c r="E13" s="10"/>
      <c r="F13" s="10" t="str">
        <f>F8</f>
        <v>% var trimestrielle</v>
      </c>
      <c r="H13" s="13">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0</v>
      </c>
      <c r="I13" s="13" t="str">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v>
      </c>
      <c r="J13" s="13" t="str">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v>
      </c>
      <c r="K13" s="13" t="str">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v>
      </c>
      <c r="L13" s="13" t="str">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v>
      </c>
      <c r="M13" s="13">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-8.3333333333333329E-2</v>
      </c>
      <c r="N13" s="13">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0.12403100775193798</v>
      </c>
      <c r="O13" s="13">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-6.6666666666666666E-2</v>
      </c>
      <c r="P13" s="13">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-6.25E-2</v>
      </c>
      <c r="Q13" s="13">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-5.8823529411764705E-2</v>
      </c>
      <c r="R13" s="13" t="str">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v>
      </c>
      <c r="S13" s="13"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3">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0.14000000000000001</v>
      </c>
      <c r="U13" s="13">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0.02</v>
      </c>
      <c r="V13" s="13" t="str">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v>
      </c>
      <c r="W13" s="13"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3"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3">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8.3333333333333329E-2</v>
      </c>
      <c r="Z13" s="13"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3" t="str">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v>
      </c>
      <c r="AB13" s="13" t="str">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v>
      </c>
      <c r="AC13" s="13">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0</v>
      </c>
      <c r="AD13" s="13">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0</v>
      </c>
      <c r="AE13" s="13">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0.1111111111111111</v>
      </c>
      <c r="AF13" s="13"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3">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0</v>
      </c>
      <c r="AH13" s="13" t="str">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v>
      </c>
      <c r="AI13" s="13">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0</v>
      </c>
      <c r="AJ13" s="13" t="str">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v>
      </c>
    </row>
    <row r="14" spans="1:36" x14ac:dyDescent="0.35">
      <c r="A14" s="4" t="s">
        <v>64</v>
      </c>
      <c r="B14" s="4" t="s">
        <v>71</v>
      </c>
      <c r="C14" s="10">
        <f>C9</f>
        <v>44986</v>
      </c>
      <c r="D14" s="10">
        <f t="shared" si="0"/>
        <v>45352</v>
      </c>
      <c r="E14" s="10"/>
      <c r="F14" s="10" t="str">
        <f>F9</f>
        <v>% var annuelle</v>
      </c>
      <c r="H14" s="13">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0.76190476190476186</v>
      </c>
      <c r="I14" s="13"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3"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3" t="str">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v>
      </c>
      <c r="L14" s="13" t="str">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v>
      </c>
      <c r="M14" s="13">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0</v>
      </c>
      <c r="N14" s="13">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5.2702702702702702</v>
      </c>
      <c r="O14" s="13">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-0.3</v>
      </c>
      <c r="P14" s="13">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1.4</v>
      </c>
      <c r="Q14" s="13" t="str">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v>
      </c>
      <c r="R14" s="13" t="str">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v>
      </c>
      <c r="S14" s="13"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3" t="str">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v>
      </c>
      <c r="U14" s="13" t="str">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v>
      </c>
      <c r="V14" s="13" t="str">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v>
      </c>
      <c r="W14" s="13"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3"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3">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1.1666666666666667</v>
      </c>
      <c r="Z14" s="13"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3"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3"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3">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3</v>
      </c>
      <c r="AD14" s="13">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0</v>
      </c>
      <c r="AE14" s="13" t="str">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v>
      </c>
      <c r="AF14" s="13"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3">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-0.33333333333333331</v>
      </c>
      <c r="AH14" s="13" t="str">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v>
      </c>
      <c r="AI14" s="13">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0.5</v>
      </c>
      <c r="AJ14" s="13"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4" t="s">
        <v>72</v>
      </c>
    </row>
    <row r="17" spans="1:36" x14ac:dyDescent="0.35">
      <c r="A17" s="4" t="s">
        <v>73</v>
      </c>
      <c r="B17" s="4" t="s">
        <v>74</v>
      </c>
      <c r="C17" s="10">
        <f t="shared" ref="C17:D19" si="1">C12</f>
        <v>45323</v>
      </c>
      <c r="D17" s="10">
        <f t="shared" si="1"/>
        <v>45352</v>
      </c>
      <c r="E17" s="10" t="str">
        <f>_xlfn.CONCAT(B17,D17)</f>
        <v>marche_barsalogho45352</v>
      </c>
      <c r="F17" s="10" t="str">
        <f>F12</f>
        <v>% var mensuelle</v>
      </c>
      <c r="H17" s="13" t="str">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v>
      </c>
      <c r="I17" s="13"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3"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3"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3" t="str">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v>
      </c>
      <c r="M17" s="13" t="str">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v>
      </c>
      <c r="N17" s="13" t="str">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v>
      </c>
      <c r="O17" s="13" t="str">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v>
      </c>
      <c r="P17" s="13" t="str">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v>
      </c>
      <c r="Q17" s="13"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3"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3"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3"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3"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3"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3"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3" t="str">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v>
      </c>
      <c r="Y17" s="13" t="str">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v>
      </c>
      <c r="Z17" s="13"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3"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3"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3" t="str">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v>
      </c>
      <c r="AD17" s="13" t="str">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v>
      </c>
      <c r="AE17" s="13" t="str">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v>
      </c>
      <c r="AF17" s="13"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3" t="str">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v>
      </c>
      <c r="AH17" s="13" t="str">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v>
      </c>
      <c r="AI17" s="13" t="str">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v>
      </c>
      <c r="AJ17" s="13"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4" t="s">
        <v>73</v>
      </c>
      <c r="B18" s="4" t="s">
        <v>74</v>
      </c>
      <c r="C18" s="10">
        <f t="shared" si="1"/>
        <v>45292</v>
      </c>
      <c r="D18" s="10">
        <f t="shared" si="1"/>
        <v>45352</v>
      </c>
      <c r="E18" s="10"/>
      <c r="F18" s="10" t="str">
        <f>F13</f>
        <v>% var trimestrielle</v>
      </c>
      <c r="H18" s="13" t="str">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v>
      </c>
      <c r="I18" s="13"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3"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3"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3" t="str">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v>
      </c>
      <c r="M18" s="13" t="str">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v>
      </c>
      <c r="N18" s="13" t="str">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v>
      </c>
      <c r="O18" s="13" t="str">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v>
      </c>
      <c r="P18" s="13" t="str">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v>
      </c>
      <c r="Q18" s="13"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3"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3"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3"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3"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3"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3"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3" t="str">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v>
      </c>
      <c r="Y18" s="13" t="str">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v>
      </c>
      <c r="Z18" s="13"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3"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3"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3" t="str">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v>
      </c>
      <c r="AD18" s="13" t="str">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v>
      </c>
      <c r="AE18" s="13"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3"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3" t="str">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v>
      </c>
      <c r="AH18" s="13" t="str">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v>
      </c>
      <c r="AI18" s="13" t="str">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v>
      </c>
      <c r="AJ18" s="13"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4" t="s">
        <v>73</v>
      </c>
      <c r="B19" s="4" t="s">
        <v>74</v>
      </c>
      <c r="C19" s="10">
        <f t="shared" si="1"/>
        <v>44986</v>
      </c>
      <c r="D19" s="10">
        <f t="shared" si="1"/>
        <v>45352</v>
      </c>
      <c r="E19" s="10"/>
      <c r="F19" s="10" t="str">
        <f>F14</f>
        <v>% var annuelle</v>
      </c>
      <c r="H19" s="13"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3"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3"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3"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3"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3"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3"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3"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3"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3"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3"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3"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3"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3"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3"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3"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3"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3"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3"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3"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3"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3"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3"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3"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3"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3"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3"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3"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3"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4" t="s">
        <v>76</v>
      </c>
    </row>
    <row r="22" spans="1:36" x14ac:dyDescent="0.35">
      <c r="A22" s="4" t="s">
        <v>73</v>
      </c>
      <c r="B22" s="4" t="s">
        <v>77</v>
      </c>
      <c r="C22" s="10">
        <f t="shared" ref="C22:D24" si="2">C17</f>
        <v>45323</v>
      </c>
      <c r="D22" s="10">
        <f t="shared" si="2"/>
        <v>45352</v>
      </c>
      <c r="E22" s="10" t="str">
        <f>_xlfn.CONCAT(B22,D22)</f>
        <v>marche_boussouma45352</v>
      </c>
      <c r="F22" s="10" t="str">
        <f>F17</f>
        <v>% var mensuelle</v>
      </c>
      <c r="H22" s="13">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2.5000000000000001E-2</v>
      </c>
      <c r="I22" s="13">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0.75</v>
      </c>
      <c r="J22" s="13" t="str">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v>
      </c>
      <c r="K22" s="13">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0</v>
      </c>
      <c r="L22" s="13">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0</v>
      </c>
      <c r="M22" s="13" t="str">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v>
      </c>
      <c r="N22" s="13" t="str">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v>
      </c>
      <c r="O22" s="13" t="str">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v>
      </c>
      <c r="P22" s="13" t="str">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v>
      </c>
      <c r="Q22" s="13" t="str">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v>
      </c>
      <c r="R22" s="13" t="str">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v>
      </c>
      <c r="S22" s="13"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3">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-0.25</v>
      </c>
      <c r="U22" s="13">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0.16666666666666666</v>
      </c>
      <c r="V22" s="13" t="str">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v>
      </c>
      <c r="W22" s="13" t="str">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v>
      </c>
      <c r="X22" s="13" t="str">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v>
      </c>
      <c r="Y22" s="13">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0.5</v>
      </c>
      <c r="Z22" s="13" t="str">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v>
      </c>
      <c r="AA22" s="13" t="str">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v>
      </c>
      <c r="AB22" s="13" t="str">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v>
      </c>
      <c r="AC22" s="13">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-0.23809523809523808</v>
      </c>
      <c r="AD22" s="13">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-9.166666666666666E-2</v>
      </c>
      <c r="AE22" s="13" t="str">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v>
      </c>
      <c r="AF22" s="13" t="str">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v>
      </c>
      <c r="AG22" s="13">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0.33333333333333331</v>
      </c>
      <c r="AH22" s="13">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0.33333333333333331</v>
      </c>
      <c r="AI22" s="13">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0</v>
      </c>
      <c r="AJ22" s="13" t="str">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v>
      </c>
    </row>
    <row r="23" spans="1:36" x14ac:dyDescent="0.35">
      <c r="A23" s="4" t="s">
        <v>73</v>
      </c>
      <c r="B23" s="4" t="s">
        <v>77</v>
      </c>
      <c r="C23" s="10">
        <f t="shared" si="2"/>
        <v>45292</v>
      </c>
      <c r="D23" s="10">
        <f t="shared" si="2"/>
        <v>45352</v>
      </c>
      <c r="E23" s="10"/>
      <c r="F23" s="10" t="str">
        <f>F18</f>
        <v>% var trimestrielle</v>
      </c>
      <c r="H23" s="13">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2.5000000000000001E-2</v>
      </c>
      <c r="I23" s="13">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0.75</v>
      </c>
      <c r="J23" s="13" t="str">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v>
      </c>
      <c r="K23" s="13">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0</v>
      </c>
      <c r="L23" s="13">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0</v>
      </c>
      <c r="M23" s="13" t="str">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v>
      </c>
      <c r="N23" s="13" t="str">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v>
      </c>
      <c r="O23" s="13" t="str">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v>
      </c>
      <c r="P23" s="13" t="str">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v>
      </c>
      <c r="Q23" s="13" t="str">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v>
      </c>
      <c r="R23" s="13" t="str">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v>
      </c>
      <c r="S23" s="13"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3">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-0.25</v>
      </c>
      <c r="U23" s="13">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0.16666666666666666</v>
      </c>
      <c r="V23" s="13" t="str">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v>
      </c>
      <c r="W23" s="13" t="str">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v>
      </c>
      <c r="X23" s="13" t="str">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v>
      </c>
      <c r="Y23" s="13">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0.5</v>
      </c>
      <c r="Z23" s="13" t="str">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v>
      </c>
      <c r="AA23" s="13" t="str">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v>
      </c>
      <c r="AB23" s="13" t="str">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v>
      </c>
      <c r="AC23" s="13">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-0.23809523809523808</v>
      </c>
      <c r="AD23" s="13">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-9.166666666666666E-2</v>
      </c>
      <c r="AE23" s="13" t="str">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v>
      </c>
      <c r="AF23" s="13" t="str">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v>
      </c>
      <c r="AG23" s="13">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0.33333333333333331</v>
      </c>
      <c r="AH23" s="13">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0.33333333333333331</v>
      </c>
      <c r="AI23" s="13">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0</v>
      </c>
      <c r="AJ23" s="13" t="str">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v>
      </c>
    </row>
    <row r="24" spans="1:36" x14ac:dyDescent="0.35">
      <c r="A24" s="4" t="s">
        <v>73</v>
      </c>
      <c r="B24" s="4" t="s">
        <v>77</v>
      </c>
      <c r="C24" s="10">
        <f t="shared" si="2"/>
        <v>44986</v>
      </c>
      <c r="D24" s="10">
        <f t="shared" si="2"/>
        <v>45352</v>
      </c>
      <c r="E24" s="10"/>
      <c r="F24" s="10" t="str">
        <f>F19</f>
        <v>% var annuelle</v>
      </c>
      <c r="H24" s="13">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2.5000000000000001E-2</v>
      </c>
      <c r="I24" s="13">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-0.125</v>
      </c>
      <c r="J24" s="13" t="str">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v>
      </c>
      <c r="K24" s="13">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-4.7619047619047616E-2</v>
      </c>
      <c r="L24" s="13">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0</v>
      </c>
      <c r="M24" s="13" t="str">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v>
      </c>
      <c r="N24" s="13" t="str">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v>
      </c>
      <c r="O24" s="13" t="str">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v>
      </c>
      <c r="P24" s="13" t="str">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v>
      </c>
      <c r="Q24" s="13" t="str">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v>
      </c>
      <c r="R24" s="13" t="str">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v>
      </c>
      <c r="S24" s="13"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3">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-0.18181818181818182</v>
      </c>
      <c r="U24" s="13">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-0.22222222222222221</v>
      </c>
      <c r="V24" s="13" t="str">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v>
      </c>
      <c r="W24" s="13" t="str">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v>
      </c>
      <c r="X24" s="13" t="str">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v>
      </c>
      <c r="Y24" s="13">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-0.14285714285714285</v>
      </c>
      <c r="Z24" s="13" t="str">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v>
      </c>
      <c r="AA24" s="13" t="str">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v>
      </c>
      <c r="AB24" s="13" t="str">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v>
      </c>
      <c r="AC24" s="13">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0.42857142857142855</v>
      </c>
      <c r="AD24" s="13">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-0.128</v>
      </c>
      <c r="AE24" s="13" t="str">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v>
      </c>
      <c r="AF24" s="13" t="str">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v>
      </c>
      <c r="AG24" s="13">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-0.28000000000000003</v>
      </c>
      <c r="AH24" s="13">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-0.33333333333333331</v>
      </c>
      <c r="AI24" s="13">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9.0909090909090912E-2</v>
      </c>
      <c r="AJ24" s="13" t="str">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v>
      </c>
    </row>
    <row r="26" spans="1:36" x14ac:dyDescent="0.35">
      <c r="F26" s="4" t="s">
        <v>78</v>
      </c>
    </row>
    <row r="27" spans="1:36" x14ac:dyDescent="0.35">
      <c r="A27" s="4" t="s">
        <v>73</v>
      </c>
      <c r="B27" s="4" t="s">
        <v>79</v>
      </c>
      <c r="C27" s="10">
        <f t="shared" ref="C27:D29" si="3">C22</f>
        <v>45323</v>
      </c>
      <c r="D27" s="10">
        <f t="shared" si="3"/>
        <v>45352</v>
      </c>
      <c r="E27" s="10" t="str">
        <f>_xlfn.CONCAT(B27,D27)</f>
        <v>marche_kongoussi45352</v>
      </c>
      <c r="F27" s="10" t="str">
        <f>F22</f>
        <v>% var mensuelle</v>
      </c>
      <c r="H27" s="13">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-0.15094339622641509</v>
      </c>
      <c r="I27" s="13">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0</v>
      </c>
      <c r="J27" s="13"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3">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0.1</v>
      </c>
      <c r="L27" s="13">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8.3333333333333329E-2</v>
      </c>
      <c r="M27" s="13">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4.3478260869565216E-2</v>
      </c>
      <c r="N27" s="13">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0.40909090909090912</v>
      </c>
      <c r="O27" s="13">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-0.125</v>
      </c>
      <c r="P27" s="13">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-8.3333333333333329E-2</v>
      </c>
      <c r="Q27" s="13">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2.3809523809523808E-2</v>
      </c>
      <c r="R27" s="13" t="str">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v>
      </c>
      <c r="S27" s="13"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3">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-1.7543859649122806E-2</v>
      </c>
      <c r="U27" s="13">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-2.7777777777777776E-2</v>
      </c>
      <c r="V27" s="13">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-3.3333333333333333E-2</v>
      </c>
      <c r="W27" s="13">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-4.3478260869565216E-2</v>
      </c>
      <c r="X27" s="13">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0.17647058823529413</v>
      </c>
      <c r="Y27" s="13">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0</v>
      </c>
      <c r="Z27" s="13"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3">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0.2</v>
      </c>
      <c r="AB27" s="13">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0.125</v>
      </c>
      <c r="AC27" s="13">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6.25E-2</v>
      </c>
      <c r="AD27" s="13">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0</v>
      </c>
      <c r="AE27" s="13">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v>
      </c>
      <c r="AF27" s="13">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-7.6923076923076927E-2</v>
      </c>
      <c r="AG27" s="13">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-0.45454545454545453</v>
      </c>
      <c r="AH27" s="13">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-7.6923076923076927E-2</v>
      </c>
      <c r="AI27" s="13">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v>
      </c>
      <c r="AJ27" s="13"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4" t="s">
        <v>73</v>
      </c>
      <c r="B28" s="4" t="s">
        <v>79</v>
      </c>
      <c r="C28" s="10">
        <f t="shared" si="3"/>
        <v>45292</v>
      </c>
      <c r="D28" s="10">
        <f t="shared" si="3"/>
        <v>45352</v>
      </c>
      <c r="E28" s="10"/>
      <c r="F28" s="10" t="str">
        <f>F23</f>
        <v>% var trimestrielle</v>
      </c>
      <c r="H28" s="13">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-0.15094339622641509</v>
      </c>
      <c r="I28" s="13">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0</v>
      </c>
      <c r="J28" s="13"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3">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0.1</v>
      </c>
      <c r="L28" s="13">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8.3333333333333329E-2</v>
      </c>
      <c r="M28" s="13">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4.3478260869565216E-2</v>
      </c>
      <c r="N28" s="13">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0.40909090909090912</v>
      </c>
      <c r="O28" s="13">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-0.125</v>
      </c>
      <c r="P28" s="13">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-8.3333333333333329E-2</v>
      </c>
      <c r="Q28" s="13">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2.3809523809523808E-2</v>
      </c>
      <c r="R28" s="13"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3"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3">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-1.7543859649122806E-2</v>
      </c>
      <c r="U28" s="13">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-2.7777777777777776E-2</v>
      </c>
      <c r="V28" s="13">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-3.3333333333333333E-2</v>
      </c>
      <c r="W28" s="13">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-4.3478260869565216E-2</v>
      </c>
      <c r="X28" s="13">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0.17647058823529413</v>
      </c>
      <c r="Y28" s="13">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v>
      </c>
      <c r="Z28" s="13"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3">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0.2</v>
      </c>
      <c r="AB28" s="13">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0.125</v>
      </c>
      <c r="AC28" s="13">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6.25E-2</v>
      </c>
      <c r="AD28" s="13">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0</v>
      </c>
      <c r="AE28" s="13">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v>
      </c>
      <c r="AF28" s="13">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-7.6923076923076927E-2</v>
      </c>
      <c r="AG28" s="13">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-0.45454545454545453</v>
      </c>
      <c r="AH28" s="13">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-7.6923076923076927E-2</v>
      </c>
      <c r="AI28" s="13">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0</v>
      </c>
      <c r="AJ28" s="13"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4" t="s">
        <v>73</v>
      </c>
      <c r="B29" s="4" t="s">
        <v>79</v>
      </c>
      <c r="C29" s="10">
        <f t="shared" si="3"/>
        <v>44986</v>
      </c>
      <c r="D29" s="10">
        <f t="shared" si="3"/>
        <v>45352</v>
      </c>
      <c r="E29" s="10"/>
      <c r="F29" s="10" t="str">
        <f>F24</f>
        <v>% var annuelle</v>
      </c>
      <c r="H29" s="13"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3"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3"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3"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3"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3"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3"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3"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3"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3"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3"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3"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3"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3"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3"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3"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3"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3"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3"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3"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3"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3"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3"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3"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3"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3"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3"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3"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3"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4" t="s">
        <v>80</v>
      </c>
    </row>
    <row r="32" spans="1:36" x14ac:dyDescent="0.35">
      <c r="A32" s="4" t="s">
        <v>81</v>
      </c>
      <c r="B32" s="4" t="s">
        <v>82</v>
      </c>
      <c r="C32" s="10">
        <f t="shared" ref="C32:D34" si="4">C27</f>
        <v>45323</v>
      </c>
      <c r="D32" s="10">
        <f t="shared" si="4"/>
        <v>45352</v>
      </c>
      <c r="E32" s="10" t="str">
        <f>_xlfn.CONCAT(B32,D32)</f>
        <v>marche_bogande45352</v>
      </c>
      <c r="F32" s="10" t="str">
        <f>F27</f>
        <v>% var mensuelle</v>
      </c>
      <c r="H32" s="13">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0</v>
      </c>
      <c r="I32" s="13" t="str">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v>
      </c>
      <c r="J32" s="13" t="str">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v>
      </c>
      <c r="K32" s="13">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-7.1428571428571425E-2</v>
      </c>
      <c r="L32" s="13">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-7.1428571428571425E-2</v>
      </c>
      <c r="M32" s="13">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6.8965517241379309E-2</v>
      </c>
      <c r="N32" s="13" t="str">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v>
      </c>
      <c r="O32" s="13">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-6.6666666666666666E-2</v>
      </c>
      <c r="P32" s="13">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-3.7037037037037035E-2</v>
      </c>
      <c r="Q32" s="13" t="str">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v>
      </c>
      <c r="R32" s="13" t="str">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v>
      </c>
      <c r="S32" s="13"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3"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3"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3" t="str">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v>
      </c>
      <c r="W32" s="13" t="str">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v>
      </c>
      <c r="X32" s="13" t="str">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v>
      </c>
      <c r="Y32" s="13" t="str">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v>
      </c>
      <c r="Z32" s="13"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3"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3"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3" t="str">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v>
      </c>
      <c r="AD32" s="13" t="str">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v>
      </c>
      <c r="AE32" s="13" t="str">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v>
      </c>
      <c r="AF32" s="13" t="str">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v>
      </c>
      <c r="AG32" s="13" t="str">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v>
      </c>
      <c r="AH32" s="13" t="str">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v>
      </c>
      <c r="AI32" s="13">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-0.14285714285714285</v>
      </c>
      <c r="AJ32" s="13"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4" t="s">
        <v>81</v>
      </c>
      <c r="B33" s="4" t="s">
        <v>82</v>
      </c>
      <c r="C33" s="10">
        <f t="shared" si="4"/>
        <v>45292</v>
      </c>
      <c r="D33" s="10">
        <f t="shared" si="4"/>
        <v>45352</v>
      </c>
      <c r="E33" s="10"/>
      <c r="F33" s="10" t="str">
        <f>F28</f>
        <v>% var trimestrielle</v>
      </c>
      <c r="H33" s="13">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0</v>
      </c>
      <c r="I33" s="13" t="str">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v>
      </c>
      <c r="J33" s="13" t="str">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v>
      </c>
      <c r="K33" s="13">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-7.1428571428571425E-2</v>
      </c>
      <c r="L33" s="13">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-7.1428571428571425E-2</v>
      </c>
      <c r="M33" s="13">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6.8965517241379309E-2</v>
      </c>
      <c r="N33" s="13" t="str">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v>
      </c>
      <c r="O33" s="13">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-6.6666666666666666E-2</v>
      </c>
      <c r="P33" s="13">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-3.7037037037037035E-2</v>
      </c>
      <c r="Q33" s="13"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3"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3"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3" t="str">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v>
      </c>
      <c r="U33" s="13" t="str">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v>
      </c>
      <c r="V33" s="13" t="str">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v>
      </c>
      <c r="W33" s="13" t="str">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v>
      </c>
      <c r="X33" s="13" t="str">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v>
      </c>
      <c r="Y33" s="13" t="str">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v>
      </c>
      <c r="Z33" s="13"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3"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3"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3" t="str">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v>
      </c>
      <c r="AD33" s="13" t="str">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v>
      </c>
      <c r="AE33" s="13" t="str">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v>
      </c>
      <c r="AF33" s="13" t="str">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v>
      </c>
      <c r="AG33" s="13" t="str">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v>
      </c>
      <c r="AH33" s="13"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3">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-0.14285714285714285</v>
      </c>
      <c r="AJ33" s="13"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4" t="s">
        <v>81</v>
      </c>
      <c r="B34" s="4" t="s">
        <v>82</v>
      </c>
      <c r="C34" s="10">
        <f t="shared" si="4"/>
        <v>44986</v>
      </c>
      <c r="D34" s="10">
        <f t="shared" si="4"/>
        <v>45352</v>
      </c>
      <c r="E34" s="10"/>
      <c r="F34" s="10" t="str">
        <f>F29</f>
        <v>% var annuelle</v>
      </c>
      <c r="H34" s="13"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3"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3"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3"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3"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3"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3"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3"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3"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3"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3"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3"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3"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3"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3"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3"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3"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3"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3"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3"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3"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3"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3"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3"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3"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3"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3"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3"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3"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4" t="s">
        <v>83</v>
      </c>
    </row>
    <row r="37" spans="1:36" x14ac:dyDescent="0.35">
      <c r="A37" s="4" t="s">
        <v>81</v>
      </c>
      <c r="B37" s="4" t="s">
        <v>84</v>
      </c>
      <c r="C37" s="10">
        <f t="shared" ref="C37:D39" si="5">C32</f>
        <v>45323</v>
      </c>
      <c r="D37" s="10">
        <f t="shared" si="5"/>
        <v>45352</v>
      </c>
      <c r="E37" s="10" t="str">
        <f>_xlfn.CONCAT(B37,D37)</f>
        <v>marche_diabo45352</v>
      </c>
      <c r="F37" s="10" t="str">
        <f>F32</f>
        <v>% var mensuelle</v>
      </c>
      <c r="H37" s="13" t="str">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v>
      </c>
      <c r="I37" s="13"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3"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3">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0</v>
      </c>
      <c r="L37" s="13">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0</v>
      </c>
      <c r="M37" s="13">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0</v>
      </c>
      <c r="N37" s="13">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0</v>
      </c>
      <c r="O37" s="13">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0</v>
      </c>
      <c r="P37" s="13"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3" t="str">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v>
      </c>
      <c r="R37" s="13"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3"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3"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3"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3">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0</v>
      </c>
      <c r="W37" s="13">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0.1</v>
      </c>
      <c r="X37" s="13">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0</v>
      </c>
      <c r="Y37" s="13">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0</v>
      </c>
      <c r="Z37" s="13"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3">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0.16666666666666666</v>
      </c>
      <c r="AB37" s="13"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3">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0</v>
      </c>
      <c r="AD37" s="13">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0</v>
      </c>
      <c r="AE37" s="13">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-0.2</v>
      </c>
      <c r="AF37" s="13"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3">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0</v>
      </c>
      <c r="AH37" s="13">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0</v>
      </c>
      <c r="AI37" s="13">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0</v>
      </c>
      <c r="AJ37" s="13"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4" t="s">
        <v>81</v>
      </c>
      <c r="B38" s="4" t="s">
        <v>84</v>
      </c>
      <c r="C38" s="10">
        <f t="shared" si="5"/>
        <v>45292</v>
      </c>
      <c r="D38" s="10">
        <f t="shared" si="5"/>
        <v>45352</v>
      </c>
      <c r="E38" s="10"/>
      <c r="F38" s="10" t="str">
        <f>F33</f>
        <v>% var trimestrielle</v>
      </c>
      <c r="H38" s="13" t="str">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v>
      </c>
      <c r="I38" s="13"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3"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3">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0</v>
      </c>
      <c r="L38" s="13">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0</v>
      </c>
      <c r="M38" s="13">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0</v>
      </c>
      <c r="N38" s="13">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0</v>
      </c>
      <c r="O38" s="13">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0</v>
      </c>
      <c r="P38" s="13"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3" t="str">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v>
      </c>
      <c r="R38" s="13"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3"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3"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3"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3">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0</v>
      </c>
      <c r="W38" s="13">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0.1</v>
      </c>
      <c r="X38" s="13">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0</v>
      </c>
      <c r="Y38" s="13">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0</v>
      </c>
      <c r="Z38" s="13"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3">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0.16666666666666666</v>
      </c>
      <c r="AB38" s="13"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3">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0</v>
      </c>
      <c r="AD38" s="13">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0</v>
      </c>
      <c r="AE38" s="13">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-0.2</v>
      </c>
      <c r="AF38" s="13"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3">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0</v>
      </c>
      <c r="AH38" s="13">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0</v>
      </c>
      <c r="AI38" s="13">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0</v>
      </c>
      <c r="AJ38" s="13"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4" t="s">
        <v>81</v>
      </c>
      <c r="B39" s="4" t="s">
        <v>84</v>
      </c>
      <c r="C39" s="10">
        <f t="shared" si="5"/>
        <v>44986</v>
      </c>
      <c r="D39" s="10">
        <f t="shared" si="5"/>
        <v>45352</v>
      </c>
      <c r="E39" s="10"/>
      <c r="F39" s="10" t="str">
        <f>F34</f>
        <v>% var annuelle</v>
      </c>
      <c r="H39" s="13"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3"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3"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3"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3"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3"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3"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3"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3"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3"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3"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3"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3"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3"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3"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3"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3"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3"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3"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3"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3"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3"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3"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3"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3"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3"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3"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3"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3"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4" t="s">
        <v>2188</v>
      </c>
    </row>
    <row r="42" spans="1:36" x14ac:dyDescent="0.35">
      <c r="A42" s="4" t="s">
        <v>81</v>
      </c>
      <c r="B42" s="4" t="s">
        <v>2189</v>
      </c>
      <c r="C42" s="10">
        <f t="shared" ref="C42:D44" si="6">C32</f>
        <v>45323</v>
      </c>
      <c r="D42" s="10">
        <f t="shared" si="6"/>
        <v>45352</v>
      </c>
      <c r="E42" s="10" t="str">
        <f>_xlfn.CONCAT(B42,D42)</f>
        <v>marche_diapaga45352</v>
      </c>
      <c r="F42" s="10" t="str">
        <f>F32</f>
        <v>% var mensuelle</v>
      </c>
      <c r="H42" s="13" t="str">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v>
      </c>
      <c r="I42" s="13" t="str">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v>
      </c>
      <c r="J42" s="13"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3">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0</v>
      </c>
      <c r="L42" s="13">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0</v>
      </c>
      <c r="M42" s="13" t="str">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v>
      </c>
      <c r="N42" s="13"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3"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3"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3"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3"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3"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3"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3"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3"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3"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3"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3" t="str">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v>
      </c>
      <c r="Z42" s="13"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3"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3"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3"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3" t="str">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v>
      </c>
      <c r="AE42" s="13"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3"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3" t="str">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v>
      </c>
      <c r="AH42" s="13"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3" t="str">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v>
      </c>
      <c r="AJ42" s="13"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4" t="s">
        <v>81</v>
      </c>
      <c r="B43" s="4" t="s">
        <v>2189</v>
      </c>
      <c r="C43" s="10">
        <f t="shared" si="6"/>
        <v>45292</v>
      </c>
      <c r="D43" s="10">
        <f t="shared" si="6"/>
        <v>45352</v>
      </c>
      <c r="E43" s="10"/>
      <c r="F43" s="10" t="str">
        <f>F33</f>
        <v>% var trimestrielle</v>
      </c>
      <c r="H43" s="13" t="str">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v>
      </c>
      <c r="I43" s="13"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3"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3">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0</v>
      </c>
      <c r="L43" s="13">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0</v>
      </c>
      <c r="M43" s="13" t="str">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v>
      </c>
      <c r="N43" s="13"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3"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3"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3"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3"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3"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3"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3"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3"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3"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3"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3"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3"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3"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3"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3"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3" t="str">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v>
      </c>
      <c r="AE43" s="13"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3"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3"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3"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3"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3"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4" t="s">
        <v>81</v>
      </c>
      <c r="B44" s="4" t="s">
        <v>2189</v>
      </c>
      <c r="C44" s="10">
        <f t="shared" si="6"/>
        <v>44986</v>
      </c>
      <c r="D44" s="10">
        <f t="shared" si="6"/>
        <v>45352</v>
      </c>
      <c r="E44" s="10"/>
      <c r="F44" s="10" t="str">
        <f>F34</f>
        <v>% var annuelle</v>
      </c>
      <c r="H44" s="13"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3"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3"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3"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3"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3"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3"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3"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3"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3"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3"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3"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3"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3"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3"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3"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3"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3"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3"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3"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3"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3"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3"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3"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3"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3"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3"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3"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3"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4" t="s">
        <v>85</v>
      </c>
    </row>
    <row r="47" spans="1:36" x14ac:dyDescent="0.35">
      <c r="A47" s="4" t="s">
        <v>81</v>
      </c>
      <c r="B47" s="4" t="s">
        <v>86</v>
      </c>
      <c r="C47" s="10">
        <f t="shared" ref="C47:D49" si="7">C37</f>
        <v>45323</v>
      </c>
      <c r="D47" s="10">
        <f t="shared" si="7"/>
        <v>45352</v>
      </c>
      <c r="E47" s="10" t="str">
        <f>_xlfn.CONCAT(B47,D47)</f>
        <v>marche_diapangou45352</v>
      </c>
      <c r="F47" s="10" t="str">
        <f>F37</f>
        <v>% var mensuelle</v>
      </c>
      <c r="H47" s="13" t="str">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v>
      </c>
      <c r="I47" s="13" t="str">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v>
      </c>
      <c r="J47" s="13" t="str">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v>
      </c>
      <c r="K47" s="13">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v>
      </c>
      <c r="L47" s="13">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v>
      </c>
      <c r="M47" s="13">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0</v>
      </c>
      <c r="N47" s="13">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0</v>
      </c>
      <c r="O47" s="13" t="str">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v>
      </c>
      <c r="P47" s="13" t="str">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v>
      </c>
      <c r="Q47" s="13" t="str">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v>
      </c>
      <c r="R47" s="13" t="str">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v>
      </c>
      <c r="S47" s="13"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3" t="str">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v>
      </c>
      <c r="U47" s="13" t="str">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v>
      </c>
      <c r="V47" s="13" t="str">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v>
      </c>
      <c r="W47" s="13" t="str">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v>
      </c>
      <c r="X47" s="13">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0</v>
      </c>
      <c r="Y47" s="13">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0</v>
      </c>
      <c r="Z47" s="13" t="str">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v>
      </c>
      <c r="AA47" s="13">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0</v>
      </c>
      <c r="AB47" s="13">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0</v>
      </c>
      <c r="AC47" s="13">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0</v>
      </c>
      <c r="AD47" s="13">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0</v>
      </c>
      <c r="AE47" s="13">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0</v>
      </c>
      <c r="AF47" s="13" t="str">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v>
      </c>
      <c r="AG47" s="13">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0</v>
      </c>
      <c r="AH47" s="13">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0</v>
      </c>
      <c r="AI47" s="13">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0</v>
      </c>
      <c r="AJ47" s="13" t="str">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v>
      </c>
    </row>
    <row r="48" spans="1:36" x14ac:dyDescent="0.35">
      <c r="A48" s="4" t="s">
        <v>81</v>
      </c>
      <c r="B48" s="4" t="s">
        <v>86</v>
      </c>
      <c r="C48" s="10">
        <f t="shared" si="7"/>
        <v>45292</v>
      </c>
      <c r="D48" s="10">
        <f t="shared" si="7"/>
        <v>45352</v>
      </c>
      <c r="E48" s="10"/>
      <c r="F48" s="10" t="str">
        <f>F38</f>
        <v>% var trimestrielle</v>
      </c>
      <c r="H48" s="13" t="str">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v>
      </c>
      <c r="I48" s="13" t="str">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v>
      </c>
      <c r="J48" s="13"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3">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v>
      </c>
      <c r="L48" s="13">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v>
      </c>
      <c r="M48" s="13">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0</v>
      </c>
      <c r="N48" s="13">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0</v>
      </c>
      <c r="O48" s="13" t="str">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v>
      </c>
      <c r="P48" s="13" t="str">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v>
      </c>
      <c r="Q48" s="13" t="str">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v>
      </c>
      <c r="R48" s="13" t="str">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v>
      </c>
      <c r="S48" s="13"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3" t="str">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v>
      </c>
      <c r="U48" s="13" t="str">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v>
      </c>
      <c r="V48" s="13" t="str">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v>
      </c>
      <c r="W48" s="13" t="str">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v>
      </c>
      <c r="X48" s="13">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0</v>
      </c>
      <c r="Y48" s="13">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0</v>
      </c>
      <c r="Z48" s="13"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3">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0</v>
      </c>
      <c r="AB48" s="13">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0</v>
      </c>
      <c r="AC48" s="13">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0</v>
      </c>
      <c r="AD48" s="13">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0</v>
      </c>
      <c r="AE48" s="13">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0</v>
      </c>
      <c r="AF48" s="13" t="str">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v>
      </c>
      <c r="AG48" s="13">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0</v>
      </c>
      <c r="AH48" s="13">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0</v>
      </c>
      <c r="AI48" s="13">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0</v>
      </c>
      <c r="AJ48" s="13" t="str">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v>
      </c>
    </row>
    <row r="49" spans="1:36" x14ac:dyDescent="0.35">
      <c r="A49" s="4" t="s">
        <v>81</v>
      </c>
      <c r="B49" s="4" t="s">
        <v>86</v>
      </c>
      <c r="C49" s="10">
        <f t="shared" si="7"/>
        <v>44986</v>
      </c>
      <c r="D49" s="10">
        <f t="shared" si="7"/>
        <v>45352</v>
      </c>
      <c r="E49" s="10"/>
      <c r="F49" s="10" t="str">
        <f>F39</f>
        <v>% var annuelle</v>
      </c>
      <c r="H49" s="13"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3"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3"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3"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3"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3"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3"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3"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3"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3"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3"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3"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3"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3"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3"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3"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3"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3"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3"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3"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3"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3"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3"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3"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3"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3"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3"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3"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3"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4" t="s">
        <v>87</v>
      </c>
    </row>
    <row r="52" spans="1:36" x14ac:dyDescent="0.35">
      <c r="A52" s="4" t="s">
        <v>81</v>
      </c>
      <c r="B52" s="4" t="s">
        <v>88</v>
      </c>
      <c r="C52" s="10">
        <f t="shared" ref="C52:D54" si="8">C47</f>
        <v>45323</v>
      </c>
      <c r="D52" s="10">
        <f t="shared" si="8"/>
        <v>45352</v>
      </c>
      <c r="E52" s="10" t="str">
        <f>_xlfn.CONCAT(B52,D52)</f>
        <v>marche_fada n'gourma45352</v>
      </c>
      <c r="F52" s="10" t="str">
        <f>F47</f>
        <v>% var mensuelle</v>
      </c>
      <c r="H52" s="13">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0</v>
      </c>
      <c r="I52" s="13">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-0.42857142857142855</v>
      </c>
      <c r="J52" s="13" t="str">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v>
      </c>
      <c r="K52" s="13">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-0.25</v>
      </c>
      <c r="L52" s="13">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-0.33333333333333331</v>
      </c>
      <c r="M52" s="13">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-0.1</v>
      </c>
      <c r="N52" s="13">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0.13636363636363635</v>
      </c>
      <c r="O52" s="13">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-0.33333333333333331</v>
      </c>
      <c r="P52" s="13">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0</v>
      </c>
      <c r="Q52" s="13">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-0.1111111111111111</v>
      </c>
      <c r="R52" s="13">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0</v>
      </c>
      <c r="S52" s="13"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3">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-8.2568807339449546E-2</v>
      </c>
      <c r="U52" s="13">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0</v>
      </c>
      <c r="V52" s="13">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0</v>
      </c>
      <c r="W52" s="13">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0</v>
      </c>
      <c r="X52" s="13">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4</v>
      </c>
      <c r="Y52" s="13">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-0.33333333333333331</v>
      </c>
      <c r="Z52" s="13" t="str">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v>
      </c>
      <c r="AA52" s="13">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-0.5</v>
      </c>
      <c r="AB52" s="13" t="str">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v>
      </c>
      <c r="AC52" s="13">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-0.16666666666666666</v>
      </c>
      <c r="AD52" s="13">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0.16666666666666666</v>
      </c>
      <c r="AE52" s="13">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0.25</v>
      </c>
      <c r="AF52" s="13">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0.5</v>
      </c>
      <c r="AG52" s="13">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-0.33333333333333331</v>
      </c>
      <c r="AH52" s="13">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5</v>
      </c>
      <c r="AI52" s="13">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3">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0</v>
      </c>
    </row>
    <row r="53" spans="1:36" x14ac:dyDescent="0.35">
      <c r="A53" s="4" t="s">
        <v>81</v>
      </c>
      <c r="B53" s="4" t="s">
        <v>88</v>
      </c>
      <c r="C53" s="10">
        <f t="shared" si="8"/>
        <v>45292</v>
      </c>
      <c r="D53" s="10">
        <f t="shared" si="8"/>
        <v>45352</v>
      </c>
      <c r="E53" s="10"/>
      <c r="F53" s="10" t="str">
        <f>F48</f>
        <v>% var trimestrielle</v>
      </c>
      <c r="H53" s="13">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0</v>
      </c>
      <c r="I53" s="13">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-0.42857142857142855</v>
      </c>
      <c r="J53" s="13" t="str">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v>
      </c>
      <c r="K53" s="13">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-0.25</v>
      </c>
      <c r="L53" s="13">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-0.33333333333333331</v>
      </c>
      <c r="M53" s="13">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-0.1</v>
      </c>
      <c r="N53" s="13">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0.13636363636363635</v>
      </c>
      <c r="O53" s="13">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-0.33333333333333331</v>
      </c>
      <c r="P53" s="13">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0</v>
      </c>
      <c r="Q53" s="13">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-0.1111111111111111</v>
      </c>
      <c r="R53" s="13">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0</v>
      </c>
      <c r="S53" s="13"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3">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-8.2568807339449546E-2</v>
      </c>
      <c r="U53" s="13">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0</v>
      </c>
      <c r="V53" s="13">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0</v>
      </c>
      <c r="W53" s="13">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0</v>
      </c>
      <c r="X53" s="13">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4</v>
      </c>
      <c r="Y53" s="13">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-0.33333333333333331</v>
      </c>
      <c r="Z53" s="13" t="str">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v>
      </c>
      <c r="AA53" s="13">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-0.5</v>
      </c>
      <c r="AB53" s="13" t="str">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v>
      </c>
      <c r="AC53" s="13">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-0.16666666666666666</v>
      </c>
      <c r="AD53" s="13">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0.16666666666666666</v>
      </c>
      <c r="AE53" s="13">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0.25</v>
      </c>
      <c r="AF53" s="13">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0.5</v>
      </c>
      <c r="AG53" s="13">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-0.33333333333333331</v>
      </c>
      <c r="AH53" s="13">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5</v>
      </c>
      <c r="AI53" s="13">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0</v>
      </c>
      <c r="AJ53" s="13">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0</v>
      </c>
    </row>
    <row r="54" spans="1:36" x14ac:dyDescent="0.35">
      <c r="A54" s="4" t="s">
        <v>81</v>
      </c>
      <c r="B54" s="4" t="s">
        <v>88</v>
      </c>
      <c r="C54" s="10">
        <f t="shared" si="8"/>
        <v>44986</v>
      </c>
      <c r="D54" s="10">
        <f t="shared" si="8"/>
        <v>45352</v>
      </c>
      <c r="E54" s="10"/>
      <c r="F54" s="10" t="str">
        <f>F49</f>
        <v>% var annuelle</v>
      </c>
      <c r="H54" s="13">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0</v>
      </c>
      <c r="I54" s="13">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-0.33333333333333331</v>
      </c>
      <c r="J54" s="13"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3">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-0.33333333333333331</v>
      </c>
      <c r="L54" s="13">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-0.42857142857142855</v>
      </c>
      <c r="M54" s="13">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-0.1</v>
      </c>
      <c r="N54" s="13">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-0.58333333333333337</v>
      </c>
      <c r="O54" s="13">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0</v>
      </c>
      <c r="P54" s="13">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0.33333333333333331</v>
      </c>
      <c r="Q54" s="13">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0.33333333333333331</v>
      </c>
      <c r="R54" s="13">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0</v>
      </c>
      <c r="S54" s="13"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3">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7.5268817204301078E-2</v>
      </c>
      <c r="U54" s="13">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0.20689655172413793</v>
      </c>
      <c r="V54" s="13">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7.1428571428571425E-2</v>
      </c>
      <c r="W54" s="13">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0</v>
      </c>
      <c r="X54" s="13">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2</v>
      </c>
      <c r="Y54" s="13">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-0.2</v>
      </c>
      <c r="Z54" s="13"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3">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-0.25</v>
      </c>
      <c r="AB54" s="13"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3">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-0.16666666666666666</v>
      </c>
      <c r="AD54" s="13">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0.25</v>
      </c>
      <c r="AE54" s="13">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0.25</v>
      </c>
      <c r="AF54" s="13">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0.5</v>
      </c>
      <c r="AG54" s="13">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-0.33333333333333331</v>
      </c>
      <c r="AH54" s="13">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0</v>
      </c>
      <c r="AI54" s="13">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-0.27272727272727271</v>
      </c>
      <c r="AJ54" s="13">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0</v>
      </c>
    </row>
    <row r="56" spans="1:36" x14ac:dyDescent="0.35">
      <c r="F56" s="4" t="s">
        <v>89</v>
      </c>
    </row>
    <row r="57" spans="1:36" x14ac:dyDescent="0.35">
      <c r="A57" s="4" t="s">
        <v>81</v>
      </c>
      <c r="B57" s="4" t="s">
        <v>90</v>
      </c>
      <c r="C57" s="10">
        <f t="shared" ref="C57:D59" si="9">C52</f>
        <v>45323</v>
      </c>
      <c r="D57" s="10">
        <f t="shared" si="9"/>
        <v>45352</v>
      </c>
      <c r="E57" s="10" t="str">
        <f>_xlfn.CONCAT(B57,D57)</f>
        <v>marche_gayeri45352</v>
      </c>
      <c r="F57" s="10" t="str">
        <f>F52</f>
        <v>% var mensuelle</v>
      </c>
      <c r="H57" s="13">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0</v>
      </c>
      <c r="I57" s="13"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3"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3">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0</v>
      </c>
      <c r="L57" s="13">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0</v>
      </c>
      <c r="M57" s="13">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-9.0909090909090912E-2</v>
      </c>
      <c r="N57" s="13">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0</v>
      </c>
      <c r="O57" s="13"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3">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0</v>
      </c>
      <c r="Q57" s="13">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0</v>
      </c>
      <c r="R57" s="13">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0</v>
      </c>
      <c r="S57" s="13"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3"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3"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3"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3"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3"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3">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-0.125</v>
      </c>
      <c r="Z57" s="13"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3"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3"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3">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0</v>
      </c>
      <c r="AD57" s="13">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0</v>
      </c>
      <c r="AE57" s="13">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0</v>
      </c>
      <c r="AF57" s="13">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0</v>
      </c>
      <c r="AG57" s="13">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0</v>
      </c>
      <c r="AH57" s="13"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3">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-9.0909090909090912E-2</v>
      </c>
      <c r="AJ57" s="13"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4" t="s">
        <v>81</v>
      </c>
      <c r="B58" s="4" t="s">
        <v>90</v>
      </c>
      <c r="C58" s="10">
        <f t="shared" si="9"/>
        <v>45292</v>
      </c>
      <c r="D58" s="10">
        <f t="shared" si="9"/>
        <v>45352</v>
      </c>
      <c r="E58" s="10"/>
      <c r="F58" s="10" t="str">
        <f>F53</f>
        <v>% var trimestrielle</v>
      </c>
      <c r="H58" s="13">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0</v>
      </c>
      <c r="I58" s="13"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3"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3">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0</v>
      </c>
      <c r="L58" s="13">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0</v>
      </c>
      <c r="M58" s="13">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-9.0909090909090912E-2</v>
      </c>
      <c r="N58" s="13">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0</v>
      </c>
      <c r="O58" s="13"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3">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0</v>
      </c>
      <c r="Q58" s="13">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0</v>
      </c>
      <c r="R58" s="13">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0</v>
      </c>
      <c r="S58" s="13"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3"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3"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3"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3"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3"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3">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-0.125</v>
      </c>
      <c r="Z58" s="13"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3"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3"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3">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0</v>
      </c>
      <c r="AD58" s="13">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0</v>
      </c>
      <c r="AE58" s="13">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0</v>
      </c>
      <c r="AF58" s="13">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0</v>
      </c>
      <c r="AG58" s="13">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0</v>
      </c>
      <c r="AH58" s="13"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3">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-9.0909090909090912E-2</v>
      </c>
      <c r="AJ58" s="13"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4" t="s">
        <v>81</v>
      </c>
      <c r="B59" s="4" t="s">
        <v>90</v>
      </c>
      <c r="C59" s="10">
        <f t="shared" si="9"/>
        <v>44986</v>
      </c>
      <c r="D59" s="10">
        <f t="shared" si="9"/>
        <v>45352</v>
      </c>
      <c r="E59" s="10"/>
      <c r="F59" s="10" t="str">
        <f>F54</f>
        <v>% var annuelle</v>
      </c>
      <c r="H59" s="13"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3"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3"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3"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3"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3"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3"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3"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3"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3"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3"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3"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3"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3"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3"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3"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3"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3"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3"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3"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3"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3"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3"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3"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3"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3"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3"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3"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3"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4" t="s">
        <v>91</v>
      </c>
    </row>
    <row r="62" spans="1:36" x14ac:dyDescent="0.35">
      <c r="A62" s="4" t="s">
        <v>81</v>
      </c>
      <c r="B62" s="4" t="s">
        <v>92</v>
      </c>
      <c r="C62" s="10">
        <f t="shared" ref="C62:D64" si="10">C57</f>
        <v>45323</v>
      </c>
      <c r="D62" s="10">
        <f t="shared" si="10"/>
        <v>45352</v>
      </c>
      <c r="E62" s="10" t="str">
        <f>_xlfn.CONCAT(B62,D62)</f>
        <v>marche_matiacoali45352</v>
      </c>
      <c r="F62" s="10" t="str">
        <f>F57</f>
        <v>% var mensuelle</v>
      </c>
      <c r="H62" s="13">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0.02</v>
      </c>
      <c r="I62" s="13"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3"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3">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0</v>
      </c>
      <c r="L62" s="13">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0.16666666666666666</v>
      </c>
      <c r="M62" s="13">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0</v>
      </c>
      <c r="N62" s="13">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0.05</v>
      </c>
      <c r="O62" s="13">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0</v>
      </c>
      <c r="P62" s="13">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0</v>
      </c>
      <c r="Q62" s="13">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0</v>
      </c>
      <c r="R62" s="13" t="str">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v>
      </c>
      <c r="S62" s="13"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3"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3"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3">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5.8823529411764705E-2</v>
      </c>
      <c r="W62" s="13">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0</v>
      </c>
      <c r="X62" s="13">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0</v>
      </c>
      <c r="Y62" s="13">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0</v>
      </c>
      <c r="Z62" s="13"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3"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3"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3">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8.3333333333333329E-2</v>
      </c>
      <c r="AD62" s="13">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0</v>
      </c>
      <c r="AE62" s="13">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0</v>
      </c>
      <c r="AF62" s="13" t="str">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v>
      </c>
      <c r="AG62" s="13">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0</v>
      </c>
      <c r="AH62" s="13">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0</v>
      </c>
      <c r="AI62" s="13">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0</v>
      </c>
      <c r="AJ62" s="13" t="str">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v>
      </c>
    </row>
    <row r="63" spans="1:36" x14ac:dyDescent="0.35">
      <c r="A63" s="4" t="s">
        <v>81</v>
      </c>
      <c r="B63" s="4" t="s">
        <v>92</v>
      </c>
      <c r="C63" s="10">
        <f t="shared" si="10"/>
        <v>45292</v>
      </c>
      <c r="D63" s="10">
        <f t="shared" si="10"/>
        <v>45352</v>
      </c>
      <c r="E63" s="10"/>
      <c r="F63" s="10" t="str">
        <f>F58</f>
        <v>% var trimestrielle</v>
      </c>
      <c r="H63" s="13">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0.02</v>
      </c>
      <c r="I63" s="13"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3"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3">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0</v>
      </c>
      <c r="L63" s="13">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0.16666666666666666</v>
      </c>
      <c r="M63" s="13">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0</v>
      </c>
      <c r="N63" s="13">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0.05</v>
      </c>
      <c r="O63" s="13">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0</v>
      </c>
      <c r="P63" s="13">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0</v>
      </c>
      <c r="Q63" s="13">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0</v>
      </c>
      <c r="R63" s="13"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3"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3"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3"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3">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5.8823529411764705E-2</v>
      </c>
      <c r="W63" s="13">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0</v>
      </c>
      <c r="X63" s="13">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0</v>
      </c>
      <c r="Y63" s="13">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0</v>
      </c>
      <c r="Z63" s="13"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3"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3"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3">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8.3333333333333329E-2</v>
      </c>
      <c r="AD63" s="13">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0</v>
      </c>
      <c r="AE63" s="13">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0</v>
      </c>
      <c r="AF63" s="13"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3">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0</v>
      </c>
      <c r="AH63" s="13">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0</v>
      </c>
      <c r="AI63" s="13">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0</v>
      </c>
      <c r="AJ63" s="13"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4" t="s">
        <v>81</v>
      </c>
      <c r="B64" s="4" t="s">
        <v>92</v>
      </c>
      <c r="C64" s="10">
        <f t="shared" si="10"/>
        <v>44986</v>
      </c>
      <c r="D64" s="10">
        <f t="shared" si="10"/>
        <v>45352</v>
      </c>
      <c r="E64" s="10"/>
      <c r="F64" s="10" t="str">
        <f>F59</f>
        <v>% var annuelle</v>
      </c>
      <c r="H64" s="13"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3"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3"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3"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3"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3"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3"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3"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3"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3"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3"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3"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3"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3"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3"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3"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3"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3"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3"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3"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3"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3"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3"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3"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3"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3"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3"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3"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3"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4" t="s">
        <v>93</v>
      </c>
    </row>
    <row r="67" spans="1:36" x14ac:dyDescent="0.35">
      <c r="A67" s="4" t="s">
        <v>81</v>
      </c>
      <c r="B67" s="4" t="s">
        <v>94</v>
      </c>
      <c r="C67" s="10">
        <f t="shared" ref="C67:D69" si="11">C62</f>
        <v>45323</v>
      </c>
      <c r="D67" s="10">
        <f t="shared" si="11"/>
        <v>45352</v>
      </c>
      <c r="E67" s="10" t="str">
        <f>_xlfn.CONCAT(B67,D67)</f>
        <v>marche_tibga45352</v>
      </c>
      <c r="F67" s="10" t="str">
        <f>F62</f>
        <v>% var mensuelle</v>
      </c>
      <c r="H67" s="13">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0.25</v>
      </c>
      <c r="I67" s="13" t="str">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v>
      </c>
      <c r="J67" s="13"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3">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-0.2</v>
      </c>
      <c r="L67" s="13">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0</v>
      </c>
      <c r="M67" s="13">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0</v>
      </c>
      <c r="N67" s="13">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0</v>
      </c>
      <c r="O67" s="13">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-0.14285714285714285</v>
      </c>
      <c r="P67" s="13">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-0.125</v>
      </c>
      <c r="Q67" s="13" t="str">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v>
      </c>
      <c r="R67" s="13" t="str">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v>
      </c>
      <c r="S67" s="13" t="str">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v>
      </c>
      <c r="T67" s="13" t="str">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v>
      </c>
      <c r="U67" s="13" t="str">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v>
      </c>
      <c r="V67" s="13">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7.1428571428571425E-2</v>
      </c>
      <c r="W67" s="13">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0</v>
      </c>
      <c r="X67" s="13">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0</v>
      </c>
      <c r="Y67" s="13">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0</v>
      </c>
      <c r="Z67" s="13" t="str">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v>
      </c>
      <c r="AA67" s="13">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0</v>
      </c>
      <c r="AB67" s="13" t="str">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v>
      </c>
      <c r="AC67" s="13">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0</v>
      </c>
      <c r="AD67" s="13">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0.16666666666666666</v>
      </c>
      <c r="AE67" s="13">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0</v>
      </c>
      <c r="AF67" s="13" t="str">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v>
      </c>
      <c r="AG67" s="13">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0</v>
      </c>
      <c r="AH67" s="13">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0</v>
      </c>
      <c r="AI67" s="13">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9.0909090909090912E-2</v>
      </c>
      <c r="AJ67" s="13" t="str">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v>
      </c>
    </row>
    <row r="68" spans="1:36" x14ac:dyDescent="0.35">
      <c r="A68" s="4" t="s">
        <v>81</v>
      </c>
      <c r="B68" s="4" t="s">
        <v>94</v>
      </c>
      <c r="C68" s="10">
        <f t="shared" si="11"/>
        <v>45292</v>
      </c>
      <c r="D68" s="10">
        <f t="shared" si="11"/>
        <v>45352</v>
      </c>
      <c r="E68" s="10"/>
      <c r="F68" s="10" t="str">
        <f>F63</f>
        <v>% var trimestrielle</v>
      </c>
      <c r="H68" s="13">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0.25</v>
      </c>
      <c r="I68" s="13"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3"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3">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-0.2</v>
      </c>
      <c r="L68" s="13">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0</v>
      </c>
      <c r="M68" s="13">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0</v>
      </c>
      <c r="N68" s="13">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0</v>
      </c>
      <c r="O68" s="13">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-0.14285714285714285</v>
      </c>
      <c r="P68" s="13">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-0.125</v>
      </c>
      <c r="Q68" s="13" t="str">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v>
      </c>
      <c r="R68" s="13" t="str">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v>
      </c>
      <c r="S68" s="13"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3" t="str">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v>
      </c>
      <c r="U68" s="13" t="str">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v>
      </c>
      <c r="V68" s="13">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7.1428571428571425E-2</v>
      </c>
      <c r="W68" s="13">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0</v>
      </c>
      <c r="X68" s="13">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0</v>
      </c>
      <c r="Y68" s="13">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0</v>
      </c>
      <c r="Z68" s="13" t="str">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v>
      </c>
      <c r="AA68" s="13">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0</v>
      </c>
      <c r="AB68" s="13" t="str">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v>
      </c>
      <c r="AC68" s="13">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0</v>
      </c>
      <c r="AD68" s="13">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0.16666666666666666</v>
      </c>
      <c r="AE68" s="13">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0</v>
      </c>
      <c r="AF68" s="13" t="str">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v>
      </c>
      <c r="AG68" s="13">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0</v>
      </c>
      <c r="AH68" s="13">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0</v>
      </c>
      <c r="AI68" s="13">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9.0909090909090912E-2</v>
      </c>
      <c r="AJ68" s="13" t="str">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v>
      </c>
    </row>
    <row r="69" spans="1:36" x14ac:dyDescent="0.35">
      <c r="A69" s="4" t="s">
        <v>81</v>
      </c>
      <c r="B69" s="4" t="s">
        <v>94</v>
      </c>
      <c r="C69" s="10">
        <f t="shared" si="11"/>
        <v>44986</v>
      </c>
      <c r="D69" s="10">
        <f t="shared" si="11"/>
        <v>45352</v>
      </c>
      <c r="E69" s="10"/>
      <c r="F69" s="10" t="str">
        <f>F64</f>
        <v>% var annuelle</v>
      </c>
      <c r="H69" s="13"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3"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3"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3"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3"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3"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3"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3"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3"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3"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3"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3"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3"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3"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3"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3"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3"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3"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3"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3"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3"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3"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3"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3"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3"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3"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3"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3"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3"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4" t="s">
        <v>95</v>
      </c>
    </row>
    <row r="72" spans="1:36" x14ac:dyDescent="0.35">
      <c r="A72" s="4" t="s">
        <v>96</v>
      </c>
      <c r="B72" s="4" t="s">
        <v>97</v>
      </c>
      <c r="C72" s="10">
        <f t="shared" ref="C72:D74" si="12">C67</f>
        <v>45323</v>
      </c>
      <c r="D72" s="10">
        <f t="shared" si="12"/>
        <v>45352</v>
      </c>
      <c r="E72" s="10" t="str">
        <f>_xlfn.CONCAT(B72,D72)</f>
        <v>marche_ouahigouya45352</v>
      </c>
      <c r="F72" s="10" t="str">
        <f>F67</f>
        <v>% var mensuelle</v>
      </c>
      <c r="H72" s="13" t="str">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v>
      </c>
      <c r="I72" s="13" t="str">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v>
      </c>
      <c r="J72" s="13" t="str">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v>
      </c>
      <c r="K72" s="13" t="str">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v>
      </c>
      <c r="L72" s="13" t="str">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v>
      </c>
      <c r="M72" s="13" t="str">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v>
      </c>
      <c r="N72" s="13" t="str">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v>
      </c>
      <c r="O72" s="13" t="str">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v>
      </c>
      <c r="P72" s="13" t="str">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v>
      </c>
      <c r="Q72" s="13" t="str">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v>
      </c>
      <c r="R72" s="13" t="str">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v>
      </c>
      <c r="S72" s="13" t="str">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v>
      </c>
      <c r="T72" s="13" t="str">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v>
      </c>
      <c r="U72" s="13" t="str">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v>
      </c>
      <c r="V72" s="13" t="str">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v>
      </c>
      <c r="W72" s="13" t="str">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v>
      </c>
      <c r="X72" s="13" t="str">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v>
      </c>
      <c r="Y72" s="13" t="str">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v>
      </c>
      <c r="Z72" s="13" t="str">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v>
      </c>
      <c r="AA72" s="13" t="str">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v>
      </c>
      <c r="AB72" s="13" t="str">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v>
      </c>
      <c r="AC72" s="13" t="str">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v>
      </c>
      <c r="AD72" s="13" t="str">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v>
      </c>
      <c r="AE72" s="13" t="str">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v>
      </c>
      <c r="AF72" s="13" t="str">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v>
      </c>
      <c r="AG72" s="13" t="str">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v>
      </c>
      <c r="AH72" s="13" t="str">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v>
      </c>
      <c r="AI72" s="13" t="str">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v>
      </c>
      <c r="AJ72" s="13" t="str">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v>
      </c>
    </row>
    <row r="73" spans="1:36" x14ac:dyDescent="0.35">
      <c r="A73" s="4" t="s">
        <v>96</v>
      </c>
      <c r="B73" s="4" t="s">
        <v>97</v>
      </c>
      <c r="C73" s="10">
        <f t="shared" si="12"/>
        <v>45292</v>
      </c>
      <c r="D73" s="10">
        <f t="shared" si="12"/>
        <v>45352</v>
      </c>
      <c r="E73" s="10"/>
      <c r="F73" s="10" t="str">
        <f>F68</f>
        <v>% var trimestrielle</v>
      </c>
      <c r="H73" s="13" t="str">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v>
      </c>
      <c r="I73" s="13" t="str">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v>
      </c>
      <c r="J73" s="13" t="str">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v>
      </c>
      <c r="K73" s="13" t="str">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v>
      </c>
      <c r="L73" s="13" t="str">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v>
      </c>
      <c r="M73" s="13" t="str">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v>
      </c>
      <c r="N73" s="13" t="str">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v>
      </c>
      <c r="O73" s="13" t="str">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v>
      </c>
      <c r="P73" s="13" t="str">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v>
      </c>
      <c r="Q73" s="13" t="str">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v>
      </c>
      <c r="R73" s="13" t="str">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v>
      </c>
      <c r="S73" s="13" t="str">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v>
      </c>
      <c r="T73" s="13" t="str">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v>
      </c>
      <c r="U73" s="13" t="str">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v>
      </c>
      <c r="V73" s="13" t="str">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v>
      </c>
      <c r="W73" s="13" t="str">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v>
      </c>
      <c r="X73" s="13" t="str">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v>
      </c>
      <c r="Y73" s="13" t="str">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v>
      </c>
      <c r="Z73" s="13" t="str">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v>
      </c>
      <c r="AA73" s="13" t="str">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v>
      </c>
      <c r="AB73" s="13" t="str">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v>
      </c>
      <c r="AC73" s="13" t="str">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v>
      </c>
      <c r="AD73" s="13" t="str">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v>
      </c>
      <c r="AE73" s="13" t="str">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v>
      </c>
      <c r="AF73" s="13" t="str">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v>
      </c>
      <c r="AG73" s="13" t="str">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v>
      </c>
      <c r="AH73" s="13" t="str">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v>
      </c>
      <c r="AI73" s="13" t="str">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v>
      </c>
      <c r="AJ73" s="13" t="str">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v>
      </c>
    </row>
    <row r="74" spans="1:36" x14ac:dyDescent="0.35">
      <c r="A74" s="4" t="s">
        <v>96</v>
      </c>
      <c r="B74" s="4" t="s">
        <v>97</v>
      </c>
      <c r="C74" s="10">
        <f t="shared" si="12"/>
        <v>44986</v>
      </c>
      <c r="D74" s="10">
        <f t="shared" si="12"/>
        <v>45352</v>
      </c>
      <c r="E74" s="10"/>
      <c r="F74" s="10" t="str">
        <f>F69</f>
        <v>% var annuelle</v>
      </c>
      <c r="H74" s="13" t="str">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v>
      </c>
      <c r="I74" s="13"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3"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3" t="str">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v>
      </c>
      <c r="L74" s="13" t="str">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v>
      </c>
      <c r="M74" s="13" t="str">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v>
      </c>
      <c r="N74" s="13" t="str">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v>
      </c>
      <c r="O74" s="13" t="str">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v>
      </c>
      <c r="P74" s="13" t="str">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v>
      </c>
      <c r="Q74" s="13" t="str">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v>
      </c>
      <c r="R74" s="13" t="str">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v>
      </c>
      <c r="S74" s="13" t="str">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v>
      </c>
      <c r="T74" s="13" t="str">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v>
      </c>
      <c r="U74" s="13" t="str">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v>
      </c>
      <c r="V74" s="13" t="str">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v>
      </c>
      <c r="W74" s="13" t="str">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v>
      </c>
      <c r="X74" s="13" t="str">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v>
      </c>
      <c r="Y74" s="13" t="str">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v>
      </c>
      <c r="Z74" s="13" t="str">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v>
      </c>
      <c r="AA74" s="13" t="str">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v>
      </c>
      <c r="AB74" s="13" t="str">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v>
      </c>
      <c r="AC74" s="13" t="str">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v>
      </c>
      <c r="AD74" s="13" t="str">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v>
      </c>
      <c r="AE74" s="13" t="str">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v>
      </c>
      <c r="AF74" s="13" t="str">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v>
      </c>
      <c r="AG74" s="13" t="str">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v>
      </c>
      <c r="AH74" s="13" t="str">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v>
      </c>
      <c r="AI74" s="13" t="str">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v>
      </c>
      <c r="AJ74" s="13" t="str">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v>
      </c>
    </row>
    <row r="76" spans="1:36" x14ac:dyDescent="0.35">
      <c r="F76" s="4" t="s">
        <v>98</v>
      </c>
    </row>
    <row r="77" spans="1:36" x14ac:dyDescent="0.35">
      <c r="A77" s="4" t="s">
        <v>99</v>
      </c>
      <c r="B77" s="4" t="s">
        <v>100</v>
      </c>
      <c r="C77" s="10">
        <f t="shared" ref="C77:D79" si="13">C72</f>
        <v>45323</v>
      </c>
      <c r="D77" s="10">
        <f t="shared" si="13"/>
        <v>45352</v>
      </c>
      <c r="E77" s="10" t="str">
        <f>_xlfn.CONCAT(B77,D77)</f>
        <v>marche_djibo45352</v>
      </c>
      <c r="F77" s="10" t="str">
        <f>F72</f>
        <v>% var mensuelle</v>
      </c>
      <c r="H77" s="13" t="str">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v>
      </c>
      <c r="I77" s="13"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3"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3" t="str">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v>
      </c>
      <c r="L77" s="13"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3" t="str">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v>
      </c>
      <c r="N77" s="13"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3" t="str">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v>
      </c>
      <c r="P77" s="13" t="str">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v>
      </c>
      <c r="Q77" s="13"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3"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3"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3"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3"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3">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0</v>
      </c>
      <c r="W77" s="13">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0</v>
      </c>
      <c r="X77" s="13"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3" t="str">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v>
      </c>
      <c r="Z77" s="13"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3"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3"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3" t="str">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v>
      </c>
      <c r="AD77" s="13" t="str">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v>
      </c>
      <c r="AE77" s="13" t="str">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v>
      </c>
      <c r="AF77" s="13"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3"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3">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0.66666666666666663</v>
      </c>
      <c r="AI77" s="13"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3"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4" t="s">
        <v>99</v>
      </c>
      <c r="B78" s="4" t="s">
        <v>100</v>
      </c>
      <c r="C78" s="10">
        <f t="shared" si="13"/>
        <v>45292</v>
      </c>
      <c r="D78" s="10">
        <f t="shared" si="13"/>
        <v>45352</v>
      </c>
      <c r="E78" s="10"/>
      <c r="F78" s="10" t="str">
        <f>F73</f>
        <v>% var trimestrielle</v>
      </c>
      <c r="H78" s="13" t="str">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v>
      </c>
      <c r="I78" s="13" t="str">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v>
      </c>
      <c r="J78" s="13"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3"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3"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3"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3"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3" t="str">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v>
      </c>
      <c r="P78" s="13"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3"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3"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3"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3"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3"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3">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0</v>
      </c>
      <c r="W78" s="13">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0</v>
      </c>
      <c r="X78" s="13"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3" t="str">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v>
      </c>
      <c r="Z78" s="13"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3"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3"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3" t="str">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v>
      </c>
      <c r="AD78" s="13" t="str">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v>
      </c>
      <c r="AE78" s="13"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3"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3"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3">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0.66666666666666663</v>
      </c>
      <c r="AI78" s="13"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3"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4" t="s">
        <v>99</v>
      </c>
      <c r="B79" s="4" t="s">
        <v>100</v>
      </c>
      <c r="C79" s="10">
        <f t="shared" si="13"/>
        <v>44986</v>
      </c>
      <c r="D79" s="10">
        <f t="shared" si="13"/>
        <v>45352</v>
      </c>
      <c r="E79" s="10"/>
      <c r="F79" s="10" t="str">
        <f>F74</f>
        <v>% var annuelle</v>
      </c>
      <c r="H79" s="13"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3"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3"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3"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3"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3"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3"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3"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3"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3"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3"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3"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3"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3"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3"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3"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3"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3"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3"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3"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3"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3"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3"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3"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3"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3"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3"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3"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3"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4" t="s">
        <v>101</v>
      </c>
    </row>
    <row r="82" spans="1:36" x14ac:dyDescent="0.35">
      <c r="A82" s="4" t="s">
        <v>99</v>
      </c>
      <c r="B82" s="4" t="s">
        <v>102</v>
      </c>
      <c r="C82" s="10">
        <f t="shared" ref="C82:D84" si="14">C77</f>
        <v>45323</v>
      </c>
      <c r="D82" s="10">
        <f t="shared" si="14"/>
        <v>45352</v>
      </c>
      <c r="E82" s="10" t="str">
        <f>_xlfn.CONCAT(B82,D82)</f>
        <v>marche_gorgadji45352</v>
      </c>
      <c r="F82" s="10" t="str">
        <f>F77</f>
        <v>% var mensuelle</v>
      </c>
      <c r="H82" s="13" t="str">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v>
      </c>
      <c r="I82" s="13" t="str">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v>
      </c>
      <c r="J82" s="13"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3" t="str">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v>
      </c>
      <c r="L82" s="13" t="str">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v>
      </c>
      <c r="M82" s="13" t="str">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v>
      </c>
      <c r="N82" s="13" t="str">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v>
      </c>
      <c r="O82" s="13" t="str">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v>
      </c>
      <c r="P82" s="13" t="str">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v>
      </c>
      <c r="Q82" s="13" t="str">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v>
      </c>
      <c r="R82" s="13" t="str">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v>
      </c>
      <c r="S82" s="13"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3"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3"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3" t="str">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v>
      </c>
      <c r="W82" s="13" t="str">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v>
      </c>
      <c r="X82" s="13" t="str">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v>
      </c>
      <c r="Y82" s="13" t="str">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v>
      </c>
      <c r="Z82" s="13" t="str">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v>
      </c>
      <c r="AA82" s="13" t="str">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v>
      </c>
      <c r="AB82" s="13" t="str">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v>
      </c>
      <c r="AC82" s="13" t="str">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v>
      </c>
      <c r="AD82" s="13" t="str">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v>
      </c>
      <c r="AE82" s="13" t="str">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v>
      </c>
      <c r="AF82" s="13" t="str">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v>
      </c>
      <c r="AG82" s="13" t="str">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v>
      </c>
      <c r="AH82" s="13" t="str">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v>
      </c>
      <c r="AI82" s="13" t="str">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v>
      </c>
      <c r="AJ82" s="13" t="str">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v>
      </c>
    </row>
    <row r="83" spans="1:36" x14ac:dyDescent="0.35">
      <c r="A83" s="4" t="s">
        <v>99</v>
      </c>
      <c r="B83" s="4" t="s">
        <v>102</v>
      </c>
      <c r="C83" s="10">
        <f t="shared" si="14"/>
        <v>45292</v>
      </c>
      <c r="D83" s="10">
        <f t="shared" si="14"/>
        <v>45352</v>
      </c>
      <c r="E83" s="10"/>
      <c r="F83" s="10" t="str">
        <f>F78</f>
        <v>% var trimestrielle</v>
      </c>
      <c r="H83" s="13" t="str">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v>
      </c>
      <c r="I83" s="13" t="str">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v>
      </c>
      <c r="J83" s="13" t="str">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v>
      </c>
      <c r="K83" s="13" t="str">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v>
      </c>
      <c r="L83" s="13" t="str">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v>
      </c>
      <c r="M83" s="13" t="str">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v>
      </c>
      <c r="N83" s="13" t="str">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v>
      </c>
      <c r="O83" s="13" t="str">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v>
      </c>
      <c r="P83" s="13" t="str">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v>
      </c>
      <c r="Q83" s="13" t="str">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v>
      </c>
      <c r="R83" s="13" t="str">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v>
      </c>
      <c r="S83" s="13"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3"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3"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3" t="str">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v>
      </c>
      <c r="W83" s="13" t="str">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v>
      </c>
      <c r="X83" s="13" t="str">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v>
      </c>
      <c r="Y83" s="13" t="str">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v>
      </c>
      <c r="Z83" s="13" t="str">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v>
      </c>
      <c r="AA83" s="13" t="str">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v>
      </c>
      <c r="AB83" s="13" t="str">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v>
      </c>
      <c r="AC83" s="13" t="str">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v>
      </c>
      <c r="AD83" s="13" t="str">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v>
      </c>
      <c r="AE83" s="13" t="str">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v>
      </c>
      <c r="AF83" s="13" t="str">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v>
      </c>
      <c r="AG83" s="13" t="str">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v>
      </c>
      <c r="AH83" s="13" t="str">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v>
      </c>
      <c r="AI83" s="13" t="str">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v>
      </c>
      <c r="AJ83" s="13" t="str">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v>
      </c>
    </row>
    <row r="84" spans="1:36" x14ac:dyDescent="0.35">
      <c r="A84" s="4" t="s">
        <v>99</v>
      </c>
      <c r="B84" s="4" t="s">
        <v>102</v>
      </c>
      <c r="C84" s="10">
        <f t="shared" si="14"/>
        <v>44986</v>
      </c>
      <c r="D84" s="10">
        <f t="shared" si="14"/>
        <v>45352</v>
      </c>
      <c r="E84" s="10"/>
      <c r="F84" s="10" t="str">
        <f>F79</f>
        <v>% var annuelle</v>
      </c>
      <c r="H84" s="13"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3"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3"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3"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3"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3"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3"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3"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3"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3"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3"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3"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3"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3"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3"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3"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3"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3"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3"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3"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3"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3"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3"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3"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3"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3"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3"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3"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3"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4" t="s">
        <v>103</v>
      </c>
    </row>
    <row r="87" spans="1:36" x14ac:dyDescent="0.35">
      <c r="A87" s="4" t="s">
        <v>99</v>
      </c>
      <c r="B87" s="4" t="s">
        <v>104</v>
      </c>
      <c r="C87" s="10">
        <f t="shared" ref="C87:D89" si="15">C82</f>
        <v>45323</v>
      </c>
      <c r="D87" s="10">
        <f t="shared" si="15"/>
        <v>45352</v>
      </c>
      <c r="E87" s="10" t="str">
        <f>_xlfn.CONCAT(B87,D87)</f>
        <v>marche_gorom-gorom45352</v>
      </c>
      <c r="F87" s="10" t="str">
        <f>F82</f>
        <v>% var mensuelle</v>
      </c>
      <c r="H87" s="13" t="str">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v>
      </c>
      <c r="I87" s="13" t="str">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v>
      </c>
      <c r="J87" s="13" t="str">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v>
      </c>
      <c r="K87" s="13" t="str">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v>
      </c>
      <c r="L87" s="13" t="str">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v>
      </c>
      <c r="M87" s="13" t="str">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v>
      </c>
      <c r="N87" s="13" t="str">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v>
      </c>
      <c r="O87" s="13"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3"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3"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3"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3"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3"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3"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3" t="str">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v>
      </c>
      <c r="W87" s="13" t="str">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v>
      </c>
      <c r="X87" s="13" t="str">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v>
      </c>
      <c r="Y87" s="13" t="str">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v>
      </c>
      <c r="Z87" s="13"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3"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3" t="str">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v>
      </c>
      <c r="AC87" s="13" t="str">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v>
      </c>
      <c r="AD87" s="13" t="str">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v>
      </c>
      <c r="AE87" s="13" t="str">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v>
      </c>
      <c r="AF87" s="13"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3" t="str">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v>
      </c>
      <c r="AH87" s="13" t="str">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v>
      </c>
      <c r="AI87" s="13"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3"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4" t="s">
        <v>99</v>
      </c>
      <c r="B88" s="4" t="s">
        <v>104</v>
      </c>
      <c r="C88" s="10">
        <f t="shared" si="15"/>
        <v>45292</v>
      </c>
      <c r="D88" s="10">
        <f t="shared" si="15"/>
        <v>45352</v>
      </c>
      <c r="E88" s="10"/>
      <c r="F88" s="10" t="str">
        <f>F83</f>
        <v>% var trimestrielle</v>
      </c>
      <c r="H88" s="13" t="str">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v>
      </c>
      <c r="I88" s="13" t="str">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v>
      </c>
      <c r="J88" s="13" t="str">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v>
      </c>
      <c r="K88" s="13" t="str">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v>
      </c>
      <c r="L88" s="13" t="str">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v>
      </c>
      <c r="M88" s="13" t="str">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v>
      </c>
      <c r="N88" s="13" t="str">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v>
      </c>
      <c r="O88" s="13"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3"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3" t="str">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v>
      </c>
      <c r="R88" s="13"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3"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3"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3"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3" t="str">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v>
      </c>
      <c r="W88" s="13" t="str">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v>
      </c>
      <c r="X88" s="13" t="str">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v>
      </c>
      <c r="Y88" s="13" t="str">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v>
      </c>
      <c r="Z88" s="13"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3"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3" t="str">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v>
      </c>
      <c r="AC88" s="13" t="str">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v>
      </c>
      <c r="AD88" s="13" t="str">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v>
      </c>
      <c r="AE88" s="13" t="str">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v>
      </c>
      <c r="AF88" s="13"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3" t="str">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v>
      </c>
      <c r="AH88" s="13" t="str">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v>
      </c>
      <c r="AI88" s="13"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3"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4" t="s">
        <v>99</v>
      </c>
      <c r="B89" s="4" t="s">
        <v>104</v>
      </c>
      <c r="C89" s="10">
        <f t="shared" si="15"/>
        <v>44986</v>
      </c>
      <c r="D89" s="10">
        <f t="shared" si="15"/>
        <v>45352</v>
      </c>
      <c r="E89" s="10"/>
      <c r="F89" s="10" t="str">
        <f>F84</f>
        <v>% var annuelle</v>
      </c>
      <c r="H89" s="13"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3"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3"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3"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3"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3"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3"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3"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3"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3"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3"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3"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3"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3"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3"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3"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3"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3"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3"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3"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3"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3"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3"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3"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3"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3"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3"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3"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3"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4" t="s">
        <v>105</v>
      </c>
    </row>
    <row r="92" spans="1:36" x14ac:dyDescent="0.35">
      <c r="A92" s="4" t="s">
        <v>99</v>
      </c>
      <c r="B92" s="4" t="s">
        <v>106</v>
      </c>
      <c r="C92" s="10">
        <f t="shared" ref="C92:D94" si="16">C87</f>
        <v>45323</v>
      </c>
      <c r="D92" s="10">
        <f t="shared" si="16"/>
        <v>45352</v>
      </c>
      <c r="E92" s="10" t="str">
        <f>_xlfn.CONCAT(B92,D92)</f>
        <v>marche_sebba45352</v>
      </c>
      <c r="F92" s="10" t="str">
        <f>F87</f>
        <v>% var mensuelle</v>
      </c>
      <c r="H92" s="13">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-0.33333333333333331</v>
      </c>
      <c r="I92" s="13">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-0.125</v>
      </c>
      <c r="J92" s="13">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-0.1</v>
      </c>
      <c r="K92" s="13"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3"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3"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3"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3"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3"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3">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-0.16</v>
      </c>
      <c r="R92" s="13">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-0.64</v>
      </c>
      <c r="S92" s="13"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3"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3"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3"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3"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3"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3"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3"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3"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3"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3"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3"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3"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3"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3" t="str">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v>
      </c>
      <c r="AH92" s="13"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3" t="str">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v>
      </c>
      <c r="AJ92" s="13">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0.25</v>
      </c>
    </row>
    <row r="93" spans="1:36" x14ac:dyDescent="0.35">
      <c r="A93" s="4" t="s">
        <v>99</v>
      </c>
      <c r="B93" s="4" t="s">
        <v>106</v>
      </c>
      <c r="C93" s="10">
        <f t="shared" si="16"/>
        <v>45292</v>
      </c>
      <c r="D93" s="10">
        <f t="shared" si="16"/>
        <v>45352</v>
      </c>
      <c r="E93" s="10"/>
      <c r="F93" s="10" t="str">
        <f>F88</f>
        <v>% var trimestrielle</v>
      </c>
      <c r="H93" s="13">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-0.33333333333333331</v>
      </c>
      <c r="I93" s="13">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-0.125</v>
      </c>
      <c r="J93" s="13">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-0.1</v>
      </c>
      <c r="K93" s="13"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3"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3"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3"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3"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3"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3">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-0.16</v>
      </c>
      <c r="R93" s="13">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-0.64</v>
      </c>
      <c r="S93" s="13"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3"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3"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3"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3"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3"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3"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3"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3"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3"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3"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3"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3"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3"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3" t="str">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v>
      </c>
      <c r="AH93" s="13"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3" t="str">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v>
      </c>
      <c r="AJ93" s="13">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0.25</v>
      </c>
    </row>
    <row r="94" spans="1:36" x14ac:dyDescent="0.35">
      <c r="A94" s="4" t="s">
        <v>99</v>
      </c>
      <c r="B94" s="4" t="s">
        <v>106</v>
      </c>
      <c r="C94" s="10">
        <f t="shared" si="16"/>
        <v>44986</v>
      </c>
      <c r="D94" s="10">
        <f t="shared" si="16"/>
        <v>45352</v>
      </c>
      <c r="E94" s="10"/>
      <c r="F94" s="10" t="str">
        <f>F89</f>
        <v>% var annuelle</v>
      </c>
      <c r="H94" s="13"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3"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3"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3"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3"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3"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3"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3"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3"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3"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3"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3"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3"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3"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3"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3"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3"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3"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3"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3"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3"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3"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3"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3"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3"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3"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3"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3"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3"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96" spans="1:36" x14ac:dyDescent="0.35">
      <c r="F96" s="4" t="s">
        <v>107</v>
      </c>
    </row>
    <row r="97" spans="1:36" x14ac:dyDescent="0.35">
      <c r="A97" s="4" t="s">
        <v>108</v>
      </c>
      <c r="B97" s="4" t="s">
        <v>109</v>
      </c>
      <c r="C97" s="10">
        <f t="shared" ref="C97:D99" si="17">C92</f>
        <v>45323</v>
      </c>
      <c r="D97" s="10">
        <f t="shared" si="17"/>
        <v>45352</v>
      </c>
      <c r="E97" s="10" t="str">
        <f>_xlfn.CONCAT(B97,D97)</f>
        <v>marche_gaoua45352</v>
      </c>
      <c r="F97" s="10" t="str">
        <f>F92</f>
        <v>% var mensuelle</v>
      </c>
      <c r="H97" s="13" t="str">
        <f ca="1">IF(OR(SUMIFS(BNA_Historique_prix!G:G,BNA_Historique_prix!$B:$B,$B97,BNA_Historique_prix!$E:$E,$D97)=0,SUMIFS(BNA_Historique_prix!G:G,BNA_Historique_prix!$B:$B,$B97,BNA_Historique_prix!$E:$E,$C97)=0),"-",IFERROR((SUMIFS(BNA_Historique_prix!G:G,BNA_Historique_prix!$B:$B,$B97,BNA_Historique_prix!$E:$E,$D97)-SUMIFS(BNA_Historique_prix!G:G,BNA_Historique_prix!$B:$B,$B97,BNA_Historique_prix!$E:$E,$C97))/SUMIFS(BNA_Historique_prix!G:G,BNA_Historique_prix!$B:$B,$B97,BNA_Historique_prix!$E:$E,$C97),""))</f>
        <v>-</v>
      </c>
      <c r="I97" s="13" t="str">
        <f ca="1">IF(OR(SUMIFS(BNA_Historique_prix!H:H,BNA_Historique_prix!$B:$B,$B97,BNA_Historique_prix!$E:$E,$D97)=0,SUMIFS(BNA_Historique_prix!H:H,BNA_Historique_prix!$B:$B,$B97,BNA_Historique_prix!$E:$E,$C97)=0),"-",IFERROR((SUMIFS(BNA_Historique_prix!H:H,BNA_Historique_prix!$B:$B,$B97,BNA_Historique_prix!$E:$E,$D97)-SUMIFS(BNA_Historique_prix!H:H,BNA_Historique_prix!$B:$B,$B97,BNA_Historique_prix!$E:$E,$C97))/SUMIFS(BNA_Historique_prix!H:H,BNA_Historique_prix!$B:$B,$B97,BNA_Historique_prix!$E:$E,$C97),""))</f>
        <v>-</v>
      </c>
      <c r="J97" s="13" t="str">
        <f ca="1">IF(OR(SUMIFS(BNA_Historique_prix!I:I,BNA_Historique_prix!$B:$B,$B97,BNA_Historique_prix!$E:$E,$D97)=0,SUMIFS(BNA_Historique_prix!I:I,BNA_Historique_prix!$B:$B,$B97,BNA_Historique_prix!$E:$E,$C97)=0),"-",IFERROR((SUMIFS(BNA_Historique_prix!I:I,BNA_Historique_prix!$B:$B,$B97,BNA_Historique_prix!$E:$E,$D97)-SUMIFS(BNA_Historique_prix!I:I,BNA_Historique_prix!$B:$B,$B97,BNA_Historique_prix!$E:$E,$C97))/SUMIFS(BNA_Historique_prix!I:I,BNA_Historique_prix!$B:$B,$B97,BNA_Historique_prix!$E:$E,$C97),""))</f>
        <v>-</v>
      </c>
      <c r="K97" s="13" t="str">
        <f ca="1">IF(OR(SUMIFS(BNA_Historique_prix!J:J,BNA_Historique_prix!$B:$B,$B97,BNA_Historique_prix!$E:$E,$D97)=0,SUMIFS(BNA_Historique_prix!J:J,BNA_Historique_prix!$B:$B,$B97,BNA_Historique_prix!$E:$E,$C97)=0),"-",IFERROR((SUMIFS(BNA_Historique_prix!J:J,BNA_Historique_prix!$B:$B,$B97,BNA_Historique_prix!$E:$E,$D97)-SUMIFS(BNA_Historique_prix!J:J,BNA_Historique_prix!$B:$B,$B97,BNA_Historique_prix!$E:$E,$C97))/SUMIFS(BNA_Historique_prix!J:J,BNA_Historique_prix!$B:$B,$B97,BNA_Historique_prix!$E:$E,$C97),""))</f>
        <v>-</v>
      </c>
      <c r="L97" s="13" t="str">
        <f ca="1">IF(OR(SUMIFS(BNA_Historique_prix!K:K,BNA_Historique_prix!$B:$B,$B97,BNA_Historique_prix!$E:$E,$D97)=0,SUMIFS(BNA_Historique_prix!K:K,BNA_Historique_prix!$B:$B,$B97,BNA_Historique_prix!$E:$E,$C97)=0),"-",IFERROR((SUMIFS(BNA_Historique_prix!K:K,BNA_Historique_prix!$B:$B,$B97,BNA_Historique_prix!$E:$E,$D97)-SUMIFS(BNA_Historique_prix!K:K,BNA_Historique_prix!$B:$B,$B97,BNA_Historique_prix!$E:$E,$C97))/SUMIFS(BNA_Historique_prix!K:K,BNA_Historique_prix!$B:$B,$B97,BNA_Historique_prix!$E:$E,$C97),""))</f>
        <v>-</v>
      </c>
      <c r="M97" s="13" t="str">
        <f ca="1">IF(OR(SUMIFS(BNA_Historique_prix!L:L,BNA_Historique_prix!$B:$B,$B97,BNA_Historique_prix!$E:$E,$D97)=0,SUMIFS(BNA_Historique_prix!L:L,BNA_Historique_prix!$B:$B,$B97,BNA_Historique_prix!$E:$E,$C97)=0),"-",IFERROR((SUMIFS(BNA_Historique_prix!L:L,BNA_Historique_prix!$B:$B,$B97,BNA_Historique_prix!$E:$E,$D97)-SUMIFS(BNA_Historique_prix!L:L,BNA_Historique_prix!$B:$B,$B97,BNA_Historique_prix!$E:$E,$C97))/SUMIFS(BNA_Historique_prix!L:L,BNA_Historique_prix!$B:$B,$B97,BNA_Historique_prix!$E:$E,$C97),""))</f>
        <v>-</v>
      </c>
      <c r="N97" s="13" t="str">
        <f ca="1">IF(OR(SUMIFS(BNA_Historique_prix!M:M,BNA_Historique_prix!$B:$B,$B97,BNA_Historique_prix!$E:$E,$D97)=0,SUMIFS(BNA_Historique_prix!M:M,BNA_Historique_prix!$B:$B,$B97,BNA_Historique_prix!$E:$E,$C97)=0),"-",IFERROR((SUMIFS(BNA_Historique_prix!M:M,BNA_Historique_prix!$B:$B,$B97,BNA_Historique_prix!$E:$E,$D97)-SUMIFS(BNA_Historique_prix!M:M,BNA_Historique_prix!$B:$B,$B97,BNA_Historique_prix!$E:$E,$C97))/SUMIFS(BNA_Historique_prix!M:M,BNA_Historique_prix!$B:$B,$B97,BNA_Historique_prix!$E:$E,$C97),""))</f>
        <v>-</v>
      </c>
      <c r="O97" s="13" t="str">
        <f ca="1">IF(OR(SUMIFS(BNA_Historique_prix!N:N,BNA_Historique_prix!$B:$B,$B97,BNA_Historique_prix!$E:$E,$D97)=0,SUMIFS(BNA_Historique_prix!N:N,BNA_Historique_prix!$B:$B,$B97,BNA_Historique_prix!$E:$E,$C97)=0),"-",IFERROR((SUMIFS(BNA_Historique_prix!N:N,BNA_Historique_prix!$B:$B,$B97,BNA_Historique_prix!$E:$E,$D97)-SUMIFS(BNA_Historique_prix!N:N,BNA_Historique_prix!$B:$B,$B97,BNA_Historique_prix!$E:$E,$C97))/SUMIFS(BNA_Historique_prix!N:N,BNA_Historique_prix!$B:$B,$B97,BNA_Historique_prix!$E:$E,$C97),""))</f>
        <v>-</v>
      </c>
      <c r="P97" s="13" t="str">
        <f ca="1">IF(OR(SUMIFS(BNA_Historique_prix!O:O,BNA_Historique_prix!$B:$B,$B97,BNA_Historique_prix!$E:$E,$D97)=0,SUMIFS(BNA_Historique_prix!O:O,BNA_Historique_prix!$B:$B,$B97,BNA_Historique_prix!$E:$E,$C97)=0),"-",IFERROR((SUMIFS(BNA_Historique_prix!O:O,BNA_Historique_prix!$B:$B,$B97,BNA_Historique_prix!$E:$E,$D97)-SUMIFS(BNA_Historique_prix!O:O,BNA_Historique_prix!$B:$B,$B97,BNA_Historique_prix!$E:$E,$C97))/SUMIFS(BNA_Historique_prix!O:O,BNA_Historique_prix!$B:$B,$B97,BNA_Historique_prix!$E:$E,$C97),""))</f>
        <v>-</v>
      </c>
      <c r="Q97" s="13" t="str">
        <f ca="1">IF(OR(SUMIFS(BNA_Historique_prix!P:P,BNA_Historique_prix!$B:$B,$B97,BNA_Historique_prix!$E:$E,$D97)=0,SUMIFS(BNA_Historique_prix!P:P,BNA_Historique_prix!$B:$B,$B97,BNA_Historique_prix!$E:$E,$C97)=0),"-",IFERROR((SUMIFS(BNA_Historique_prix!P:P,BNA_Historique_prix!$B:$B,$B97,BNA_Historique_prix!$E:$E,$D97)-SUMIFS(BNA_Historique_prix!P:P,BNA_Historique_prix!$B:$B,$B97,BNA_Historique_prix!$E:$E,$C97))/SUMIFS(BNA_Historique_prix!P:P,BNA_Historique_prix!$B:$B,$B97,BNA_Historique_prix!$E:$E,$C97),""))</f>
        <v>-</v>
      </c>
      <c r="R97" s="13" t="str">
        <f ca="1">IF(OR(SUMIFS(BNA_Historique_prix!Q:Q,BNA_Historique_prix!$B:$B,$B97,BNA_Historique_prix!$E:$E,$D97)=0,SUMIFS(BNA_Historique_prix!Q:Q,BNA_Historique_prix!$B:$B,$B97,BNA_Historique_prix!$E:$E,$C97)=0),"-",IFERROR((SUMIFS(BNA_Historique_prix!Q:Q,BNA_Historique_prix!$B:$B,$B97,BNA_Historique_prix!$E:$E,$D97)-SUMIFS(BNA_Historique_prix!Q:Q,BNA_Historique_prix!$B:$B,$B97,BNA_Historique_prix!$E:$E,$C97))/SUMIFS(BNA_Historique_prix!Q:Q,BNA_Historique_prix!$B:$B,$B97,BNA_Historique_prix!$E:$E,$C97),""))</f>
        <v>-</v>
      </c>
      <c r="S97" s="13" t="str">
        <f ca="1">IF(OR(SUMIFS(BNA_Historique_prix!R:R,BNA_Historique_prix!$B:$B,$B97,BNA_Historique_prix!$E:$E,$D97)=0,SUMIFS(BNA_Historique_prix!R:R,BNA_Historique_prix!$B:$B,$B97,BNA_Historique_prix!$E:$E,$C97)=0),"-",IFERROR((SUMIFS(BNA_Historique_prix!R:R,BNA_Historique_prix!$B:$B,$B97,BNA_Historique_prix!$E:$E,$D97)-SUMIFS(BNA_Historique_prix!R:R,BNA_Historique_prix!$B:$B,$B97,BNA_Historique_prix!$E:$E,$C97))/SUMIFS(BNA_Historique_prix!R:R,BNA_Historique_prix!$B:$B,$B97,BNA_Historique_prix!$E:$E,$C97),""))</f>
        <v>-</v>
      </c>
      <c r="T97" s="13" t="str">
        <f ca="1">IF(OR(SUMIFS(BNA_Historique_prix!S:S,BNA_Historique_prix!$B:$B,$B97,BNA_Historique_prix!$E:$E,$D97)=0,SUMIFS(BNA_Historique_prix!S:S,BNA_Historique_prix!$B:$B,$B97,BNA_Historique_prix!$E:$E,$C97)=0),"-",IFERROR((SUMIFS(BNA_Historique_prix!S:S,BNA_Historique_prix!$B:$B,$B97,BNA_Historique_prix!$E:$E,$D97)-SUMIFS(BNA_Historique_prix!S:S,BNA_Historique_prix!$B:$B,$B97,BNA_Historique_prix!$E:$E,$C97))/SUMIFS(BNA_Historique_prix!S:S,BNA_Historique_prix!$B:$B,$B97,BNA_Historique_prix!$E:$E,$C97),""))</f>
        <v>-</v>
      </c>
      <c r="U97" s="13" t="str">
        <f ca="1">IF(OR(SUMIFS(BNA_Historique_prix!T:T,BNA_Historique_prix!$B:$B,$B97,BNA_Historique_prix!$E:$E,$D97)=0,SUMIFS(BNA_Historique_prix!T:T,BNA_Historique_prix!$B:$B,$B97,BNA_Historique_prix!$E:$E,$C97)=0),"-",IFERROR((SUMIFS(BNA_Historique_prix!T:T,BNA_Historique_prix!$B:$B,$B97,BNA_Historique_prix!$E:$E,$D97)-SUMIFS(BNA_Historique_prix!T:T,BNA_Historique_prix!$B:$B,$B97,BNA_Historique_prix!$E:$E,$C97))/SUMIFS(BNA_Historique_prix!T:T,BNA_Historique_prix!$B:$B,$B97,BNA_Historique_prix!$E:$E,$C97),""))</f>
        <v>-</v>
      </c>
      <c r="V97" s="13" t="str">
        <f ca="1">IF(OR(SUMIFS(BNA_Historique_prix!U:U,BNA_Historique_prix!$B:$B,$B97,BNA_Historique_prix!$E:$E,$D97)=0,SUMIFS(BNA_Historique_prix!U:U,BNA_Historique_prix!$B:$B,$B97,BNA_Historique_prix!$E:$E,$C97)=0),"-",IFERROR((SUMIFS(BNA_Historique_prix!U:U,BNA_Historique_prix!$B:$B,$B97,BNA_Historique_prix!$E:$E,$D97)-SUMIFS(BNA_Historique_prix!U:U,BNA_Historique_prix!$B:$B,$B97,BNA_Historique_prix!$E:$E,$C97))/SUMIFS(BNA_Historique_prix!U:U,BNA_Historique_prix!$B:$B,$B97,BNA_Historique_prix!$E:$E,$C97),""))</f>
        <v>-</v>
      </c>
      <c r="W97" s="13" t="str">
        <f ca="1">IF(OR(SUMIFS(BNA_Historique_prix!V:V,BNA_Historique_prix!$B:$B,$B97,BNA_Historique_prix!$E:$E,$D97)=0,SUMIFS(BNA_Historique_prix!V:V,BNA_Historique_prix!$B:$B,$B97,BNA_Historique_prix!$E:$E,$C97)=0),"-",IFERROR((SUMIFS(BNA_Historique_prix!V:V,BNA_Historique_prix!$B:$B,$B97,BNA_Historique_prix!$E:$E,$D97)-SUMIFS(BNA_Historique_prix!V:V,BNA_Historique_prix!$B:$B,$B97,BNA_Historique_prix!$E:$E,$C97))/SUMIFS(BNA_Historique_prix!V:V,BNA_Historique_prix!$B:$B,$B97,BNA_Historique_prix!$E:$E,$C97),""))</f>
        <v>-</v>
      </c>
      <c r="X97" s="13" t="str">
        <f ca="1">IF(OR(SUMIFS(BNA_Historique_prix!W:W,BNA_Historique_prix!$B:$B,$B97,BNA_Historique_prix!$E:$E,$D97)=0,SUMIFS(BNA_Historique_prix!W:W,BNA_Historique_prix!$B:$B,$B97,BNA_Historique_prix!$E:$E,$C97)=0),"-",IFERROR((SUMIFS(BNA_Historique_prix!W:W,BNA_Historique_prix!$B:$B,$B97,BNA_Historique_prix!$E:$E,$D97)-SUMIFS(BNA_Historique_prix!W:W,BNA_Historique_prix!$B:$B,$B97,BNA_Historique_prix!$E:$E,$C97))/SUMIFS(BNA_Historique_prix!W:W,BNA_Historique_prix!$B:$B,$B97,BNA_Historique_prix!$E:$E,$C97),""))</f>
        <v>-</v>
      </c>
      <c r="Y97" s="13" t="str">
        <f ca="1">IF(OR(SUMIFS(BNA_Historique_prix!X:X,BNA_Historique_prix!$B:$B,$B97,BNA_Historique_prix!$E:$E,$D97)=0,SUMIFS(BNA_Historique_prix!X:X,BNA_Historique_prix!$B:$B,$B97,BNA_Historique_prix!$E:$E,$C97)=0),"-",IFERROR((SUMIFS(BNA_Historique_prix!X:X,BNA_Historique_prix!$B:$B,$B97,BNA_Historique_prix!$E:$E,$D97)-SUMIFS(BNA_Historique_prix!X:X,BNA_Historique_prix!$B:$B,$B97,BNA_Historique_prix!$E:$E,$C97))/SUMIFS(BNA_Historique_prix!X:X,BNA_Historique_prix!$B:$B,$B97,BNA_Historique_prix!$E:$E,$C97),""))</f>
        <v>-</v>
      </c>
      <c r="Z97" s="13" t="str">
        <f ca="1">IF(OR(SUMIFS(BNA_Historique_prix!Y:Y,BNA_Historique_prix!$B:$B,$B97,BNA_Historique_prix!$E:$E,$D97)=0,SUMIFS(BNA_Historique_prix!Y:Y,BNA_Historique_prix!$B:$B,$B97,BNA_Historique_prix!$E:$E,$C97)=0),"-",IFERROR((SUMIFS(BNA_Historique_prix!Y:Y,BNA_Historique_prix!$B:$B,$B97,BNA_Historique_prix!$E:$E,$D97)-SUMIFS(BNA_Historique_prix!Y:Y,BNA_Historique_prix!$B:$B,$B97,BNA_Historique_prix!$E:$E,$C97))/SUMIFS(BNA_Historique_prix!Y:Y,BNA_Historique_prix!$B:$B,$B97,BNA_Historique_prix!$E:$E,$C97),""))</f>
        <v>-</v>
      </c>
      <c r="AA97" s="13" t="str">
        <f ca="1">IF(OR(SUMIFS(BNA_Historique_prix!Z:Z,BNA_Historique_prix!$B:$B,$B97,BNA_Historique_prix!$E:$E,$D97)=0,SUMIFS(BNA_Historique_prix!Z:Z,BNA_Historique_prix!$B:$B,$B97,BNA_Historique_prix!$E:$E,$C97)=0),"-",IFERROR((SUMIFS(BNA_Historique_prix!Z:Z,BNA_Historique_prix!$B:$B,$B97,BNA_Historique_prix!$E:$E,$D97)-SUMIFS(BNA_Historique_prix!Z:Z,BNA_Historique_prix!$B:$B,$B97,BNA_Historique_prix!$E:$E,$C97))/SUMIFS(BNA_Historique_prix!Z:Z,BNA_Historique_prix!$B:$B,$B97,BNA_Historique_prix!$E:$E,$C97),""))</f>
        <v>-</v>
      </c>
      <c r="AB97" s="13" t="str">
        <f ca="1">IF(OR(SUMIFS(BNA_Historique_prix!AA:AA,BNA_Historique_prix!$B:$B,$B97,BNA_Historique_prix!$E:$E,$D97)=0,SUMIFS(BNA_Historique_prix!AA:AA,BNA_Historique_prix!$B:$B,$B97,BNA_Historique_prix!$E:$E,$C97)=0),"-",IFERROR((SUMIFS(BNA_Historique_prix!AA:AA,BNA_Historique_prix!$B:$B,$B97,BNA_Historique_prix!$E:$E,$D97)-SUMIFS(BNA_Historique_prix!AA:AA,BNA_Historique_prix!$B:$B,$B97,BNA_Historique_prix!$E:$E,$C97))/SUMIFS(BNA_Historique_prix!AA:AA,BNA_Historique_prix!$B:$B,$B97,BNA_Historique_prix!$E:$E,$C97),""))</f>
        <v>-</v>
      </c>
      <c r="AC97" s="13" t="str">
        <f ca="1">IF(OR(SUMIFS(BNA_Historique_prix!AB:AB,BNA_Historique_prix!$B:$B,$B97,BNA_Historique_prix!$E:$E,$D97)=0,SUMIFS(BNA_Historique_prix!AB:AB,BNA_Historique_prix!$B:$B,$B97,BNA_Historique_prix!$E:$E,$C97)=0),"-",IFERROR((SUMIFS(BNA_Historique_prix!AB:AB,BNA_Historique_prix!$B:$B,$B97,BNA_Historique_prix!$E:$E,$D97)-SUMIFS(BNA_Historique_prix!AB:AB,BNA_Historique_prix!$B:$B,$B97,BNA_Historique_prix!$E:$E,$C97))/SUMIFS(BNA_Historique_prix!AB:AB,BNA_Historique_prix!$B:$B,$B97,BNA_Historique_prix!$E:$E,$C97),""))</f>
        <v>-</v>
      </c>
      <c r="AD97" s="13" t="str">
        <f ca="1">IF(OR(SUMIFS(BNA_Historique_prix!AC:AC,BNA_Historique_prix!$B:$B,$B97,BNA_Historique_prix!$E:$E,$D97)=0,SUMIFS(BNA_Historique_prix!AC:AC,BNA_Historique_prix!$B:$B,$B97,BNA_Historique_prix!$E:$E,$C97)=0),"-",IFERROR((SUMIFS(BNA_Historique_prix!AC:AC,BNA_Historique_prix!$B:$B,$B97,BNA_Historique_prix!$E:$E,$D97)-SUMIFS(BNA_Historique_prix!AC:AC,BNA_Historique_prix!$B:$B,$B97,BNA_Historique_prix!$E:$E,$C97))/SUMIFS(BNA_Historique_prix!AC:AC,BNA_Historique_prix!$B:$B,$B97,BNA_Historique_prix!$E:$E,$C97),""))</f>
        <v>-</v>
      </c>
      <c r="AE97" s="13" t="str">
        <f ca="1">IF(OR(SUMIFS(BNA_Historique_prix!AD:AD,BNA_Historique_prix!$B:$B,$B97,BNA_Historique_prix!$E:$E,$D97)=0,SUMIFS(BNA_Historique_prix!AD:AD,BNA_Historique_prix!$B:$B,$B97,BNA_Historique_prix!$E:$E,$C97)=0),"-",IFERROR((SUMIFS(BNA_Historique_prix!AD:AD,BNA_Historique_prix!$B:$B,$B97,BNA_Historique_prix!$E:$E,$D97)-SUMIFS(BNA_Historique_prix!AD:AD,BNA_Historique_prix!$B:$B,$B97,BNA_Historique_prix!$E:$E,$C97))/SUMIFS(BNA_Historique_prix!AD:AD,BNA_Historique_prix!$B:$B,$B97,BNA_Historique_prix!$E:$E,$C97),""))</f>
        <v>-</v>
      </c>
      <c r="AF97" s="13" t="str">
        <f ca="1">IF(OR(SUMIFS(BNA_Historique_prix!AE:AE,BNA_Historique_prix!$B:$B,$B97,BNA_Historique_prix!$E:$E,$D97)=0,SUMIFS(BNA_Historique_prix!AE:AE,BNA_Historique_prix!$B:$B,$B97,BNA_Historique_prix!$E:$E,$C97)=0),"-",IFERROR((SUMIFS(BNA_Historique_prix!AE:AE,BNA_Historique_prix!$B:$B,$B97,BNA_Historique_prix!$E:$E,$D97)-SUMIFS(BNA_Historique_prix!AE:AE,BNA_Historique_prix!$B:$B,$B97,BNA_Historique_prix!$E:$E,$C97))/SUMIFS(BNA_Historique_prix!AE:AE,BNA_Historique_prix!$B:$B,$B97,BNA_Historique_prix!$E:$E,$C97),""))</f>
        <v>-</v>
      </c>
      <c r="AG97" s="13" t="str">
        <f ca="1">IF(OR(SUMIFS(BNA_Historique_prix!AF:AF,BNA_Historique_prix!$B:$B,$B97,BNA_Historique_prix!$E:$E,$D97)=0,SUMIFS(BNA_Historique_prix!AF:AF,BNA_Historique_prix!$B:$B,$B97,BNA_Historique_prix!$E:$E,$C97)=0),"-",IFERROR((SUMIFS(BNA_Historique_prix!AF:AF,BNA_Historique_prix!$B:$B,$B97,BNA_Historique_prix!$E:$E,$D97)-SUMIFS(BNA_Historique_prix!AF:AF,BNA_Historique_prix!$B:$B,$B97,BNA_Historique_prix!$E:$E,$C97))/SUMIFS(BNA_Historique_prix!AF:AF,BNA_Historique_prix!$B:$B,$B97,BNA_Historique_prix!$E:$E,$C97),""))</f>
        <v>-</v>
      </c>
      <c r="AH97" s="13" t="str">
        <f ca="1">IF(OR(SUMIFS(BNA_Historique_prix!AG:AG,BNA_Historique_prix!$B:$B,$B97,BNA_Historique_prix!$E:$E,$D97)=0,SUMIFS(BNA_Historique_prix!AG:AG,BNA_Historique_prix!$B:$B,$B97,BNA_Historique_prix!$E:$E,$C97)=0),"-",IFERROR((SUMIFS(BNA_Historique_prix!AG:AG,BNA_Historique_prix!$B:$B,$B97,BNA_Historique_prix!$E:$E,$D97)-SUMIFS(BNA_Historique_prix!AG:AG,BNA_Historique_prix!$B:$B,$B97,BNA_Historique_prix!$E:$E,$C97))/SUMIFS(BNA_Historique_prix!AG:AG,BNA_Historique_prix!$B:$B,$B97,BNA_Historique_prix!$E:$E,$C97),""))</f>
        <v>-</v>
      </c>
      <c r="AI97" s="13" t="str">
        <f ca="1">IF(OR(SUMIFS(BNA_Historique_prix!AH:AH,BNA_Historique_prix!$B:$B,$B97,BNA_Historique_prix!$E:$E,$D97)=0,SUMIFS(BNA_Historique_prix!AH:AH,BNA_Historique_prix!$B:$B,$B97,BNA_Historique_prix!$E:$E,$C97)=0),"-",IFERROR((SUMIFS(BNA_Historique_prix!AH:AH,BNA_Historique_prix!$B:$B,$B97,BNA_Historique_prix!$E:$E,$D97)-SUMIFS(BNA_Historique_prix!AH:AH,BNA_Historique_prix!$B:$B,$B97,BNA_Historique_prix!$E:$E,$C97))/SUMIFS(BNA_Historique_prix!AH:AH,BNA_Historique_prix!$B:$B,$B97,BNA_Historique_prix!$E:$E,$C97),""))</f>
        <v>-</v>
      </c>
      <c r="AJ97" s="13" t="str">
        <f ca="1">IF(OR(SUMIFS(BNA_Historique_prix!AI:AI,BNA_Historique_prix!$B:$B,$B97,BNA_Historique_prix!$E:$E,$D97)=0,SUMIFS(BNA_Historique_prix!AI:AI,BNA_Historique_prix!$B:$B,$B97,BNA_Historique_prix!$E:$E,$C97)=0),"-",IFERROR((SUMIFS(BNA_Historique_prix!AI:AI,BNA_Historique_prix!$B:$B,$B97,BNA_Historique_prix!$E:$E,$D97)-SUMIFS(BNA_Historique_prix!AI:AI,BNA_Historique_prix!$B:$B,$B97,BNA_Historique_prix!$E:$E,$C97))/SUMIFS(BNA_Historique_prix!AI:AI,BNA_Historique_prix!$B:$B,$B97,BNA_Historique_prix!$E:$E,$C97),""))</f>
        <v>-</v>
      </c>
    </row>
    <row r="98" spans="1:36" x14ac:dyDescent="0.35">
      <c r="A98" s="4" t="s">
        <v>108</v>
      </c>
      <c r="B98" s="4" t="s">
        <v>109</v>
      </c>
      <c r="C98" s="10">
        <f t="shared" si="17"/>
        <v>45292</v>
      </c>
      <c r="D98" s="10">
        <f t="shared" si="17"/>
        <v>45352</v>
      </c>
      <c r="E98" s="10"/>
      <c r="F98" s="10" t="str">
        <f>F93</f>
        <v>% var trimestrielle</v>
      </c>
      <c r="H98" s="13" t="str">
        <f ca="1">IF(OR(SUMIFS(BNA_Historique_prix!G:G,BNA_Historique_prix!$B:$B,$B98,BNA_Historique_prix!$E:$E,$D98)=0,SUMIFS(BNA_Historique_prix!G:G,BNA_Historique_prix!$B:$B,$B98,BNA_Historique_prix!$E:$E,$C98)=0),"-",IFERROR((SUMIFS(BNA_Historique_prix!G:G,BNA_Historique_prix!$B:$B,$B98,BNA_Historique_prix!$E:$E,$D98)-SUMIFS(BNA_Historique_prix!G:G,BNA_Historique_prix!$B:$B,$B98,BNA_Historique_prix!$E:$E,$C98))/SUMIFS(BNA_Historique_prix!G:G,BNA_Historique_prix!$B:$B,$B98,BNA_Historique_prix!$E:$E,$C98),""))</f>
        <v>-</v>
      </c>
      <c r="I98" s="13" t="str">
        <f ca="1">IF(OR(SUMIFS(BNA_Historique_prix!H:H,BNA_Historique_prix!$B:$B,$B98,BNA_Historique_prix!$E:$E,$D98)=0,SUMIFS(BNA_Historique_prix!H:H,BNA_Historique_prix!$B:$B,$B98,BNA_Historique_prix!$E:$E,$C98)=0),"-",IFERROR((SUMIFS(BNA_Historique_prix!H:H,BNA_Historique_prix!$B:$B,$B98,BNA_Historique_prix!$E:$E,$D98)-SUMIFS(BNA_Historique_prix!H:H,BNA_Historique_prix!$B:$B,$B98,BNA_Historique_prix!$E:$E,$C98))/SUMIFS(BNA_Historique_prix!H:H,BNA_Historique_prix!$B:$B,$B98,BNA_Historique_prix!$E:$E,$C98),""))</f>
        <v>-</v>
      </c>
      <c r="J98" s="13" t="str">
        <f ca="1">IF(OR(SUMIFS(BNA_Historique_prix!I:I,BNA_Historique_prix!$B:$B,$B98,BNA_Historique_prix!$E:$E,$D98)=0,SUMIFS(BNA_Historique_prix!I:I,BNA_Historique_prix!$B:$B,$B98,BNA_Historique_prix!$E:$E,$C98)=0),"-",IFERROR((SUMIFS(BNA_Historique_prix!I:I,BNA_Historique_prix!$B:$B,$B98,BNA_Historique_prix!$E:$E,$D98)-SUMIFS(BNA_Historique_prix!I:I,BNA_Historique_prix!$B:$B,$B98,BNA_Historique_prix!$E:$E,$C98))/SUMIFS(BNA_Historique_prix!I:I,BNA_Historique_prix!$B:$B,$B98,BNA_Historique_prix!$E:$E,$C98),""))</f>
        <v>-</v>
      </c>
      <c r="K98" s="13" t="str">
        <f ca="1">IF(OR(SUMIFS(BNA_Historique_prix!J:J,BNA_Historique_prix!$B:$B,$B98,BNA_Historique_prix!$E:$E,$D98)=0,SUMIFS(BNA_Historique_prix!J:J,BNA_Historique_prix!$B:$B,$B98,BNA_Historique_prix!$E:$E,$C98)=0),"-",IFERROR((SUMIFS(BNA_Historique_prix!J:J,BNA_Historique_prix!$B:$B,$B98,BNA_Historique_prix!$E:$E,$D98)-SUMIFS(BNA_Historique_prix!J:J,BNA_Historique_prix!$B:$B,$B98,BNA_Historique_prix!$E:$E,$C98))/SUMIFS(BNA_Historique_prix!J:J,BNA_Historique_prix!$B:$B,$B98,BNA_Historique_prix!$E:$E,$C98),""))</f>
        <v>-</v>
      </c>
      <c r="L98" s="13" t="str">
        <f ca="1">IF(OR(SUMIFS(BNA_Historique_prix!K:K,BNA_Historique_prix!$B:$B,$B98,BNA_Historique_prix!$E:$E,$D98)=0,SUMIFS(BNA_Historique_prix!K:K,BNA_Historique_prix!$B:$B,$B98,BNA_Historique_prix!$E:$E,$C98)=0),"-",IFERROR((SUMIFS(BNA_Historique_prix!K:K,BNA_Historique_prix!$B:$B,$B98,BNA_Historique_prix!$E:$E,$D98)-SUMIFS(BNA_Historique_prix!K:K,BNA_Historique_prix!$B:$B,$B98,BNA_Historique_prix!$E:$E,$C98))/SUMIFS(BNA_Historique_prix!K:K,BNA_Historique_prix!$B:$B,$B98,BNA_Historique_prix!$E:$E,$C98),""))</f>
        <v>-</v>
      </c>
      <c r="M98" s="13" t="str">
        <f ca="1">IF(OR(SUMIFS(BNA_Historique_prix!L:L,BNA_Historique_prix!$B:$B,$B98,BNA_Historique_prix!$E:$E,$D98)=0,SUMIFS(BNA_Historique_prix!L:L,BNA_Historique_prix!$B:$B,$B98,BNA_Historique_prix!$E:$E,$C98)=0),"-",IFERROR((SUMIFS(BNA_Historique_prix!L:L,BNA_Historique_prix!$B:$B,$B98,BNA_Historique_prix!$E:$E,$D98)-SUMIFS(BNA_Historique_prix!L:L,BNA_Historique_prix!$B:$B,$B98,BNA_Historique_prix!$E:$E,$C98))/SUMIFS(BNA_Historique_prix!L:L,BNA_Historique_prix!$B:$B,$B98,BNA_Historique_prix!$E:$E,$C98),""))</f>
        <v>-</v>
      </c>
      <c r="N98" s="13" t="str">
        <f ca="1">IF(OR(SUMIFS(BNA_Historique_prix!M:M,BNA_Historique_prix!$B:$B,$B98,BNA_Historique_prix!$E:$E,$D98)=0,SUMIFS(BNA_Historique_prix!M:M,BNA_Historique_prix!$B:$B,$B98,BNA_Historique_prix!$E:$E,$C98)=0),"-",IFERROR((SUMIFS(BNA_Historique_prix!M:M,BNA_Historique_prix!$B:$B,$B98,BNA_Historique_prix!$E:$E,$D98)-SUMIFS(BNA_Historique_prix!M:M,BNA_Historique_prix!$B:$B,$B98,BNA_Historique_prix!$E:$E,$C98))/SUMIFS(BNA_Historique_prix!M:M,BNA_Historique_prix!$B:$B,$B98,BNA_Historique_prix!$E:$E,$C98),""))</f>
        <v>-</v>
      </c>
      <c r="O98" s="13" t="str">
        <f ca="1">IF(OR(SUMIFS(BNA_Historique_prix!N:N,BNA_Historique_prix!$B:$B,$B98,BNA_Historique_prix!$E:$E,$D98)=0,SUMIFS(BNA_Historique_prix!N:N,BNA_Historique_prix!$B:$B,$B98,BNA_Historique_prix!$E:$E,$C98)=0),"-",IFERROR((SUMIFS(BNA_Historique_prix!N:N,BNA_Historique_prix!$B:$B,$B98,BNA_Historique_prix!$E:$E,$D98)-SUMIFS(BNA_Historique_prix!N:N,BNA_Historique_prix!$B:$B,$B98,BNA_Historique_prix!$E:$E,$C98))/SUMIFS(BNA_Historique_prix!N:N,BNA_Historique_prix!$B:$B,$B98,BNA_Historique_prix!$E:$E,$C98),""))</f>
        <v>-</v>
      </c>
      <c r="P98" s="13" t="str">
        <f ca="1">IF(OR(SUMIFS(BNA_Historique_prix!O:O,BNA_Historique_prix!$B:$B,$B98,BNA_Historique_prix!$E:$E,$D98)=0,SUMIFS(BNA_Historique_prix!O:O,BNA_Historique_prix!$B:$B,$B98,BNA_Historique_prix!$E:$E,$C98)=0),"-",IFERROR((SUMIFS(BNA_Historique_prix!O:O,BNA_Historique_prix!$B:$B,$B98,BNA_Historique_prix!$E:$E,$D98)-SUMIFS(BNA_Historique_prix!O:O,BNA_Historique_prix!$B:$B,$B98,BNA_Historique_prix!$E:$E,$C98))/SUMIFS(BNA_Historique_prix!O:O,BNA_Historique_prix!$B:$B,$B98,BNA_Historique_prix!$E:$E,$C98),""))</f>
        <v>-</v>
      </c>
      <c r="Q98" s="13" t="str">
        <f ca="1">IF(OR(SUMIFS(BNA_Historique_prix!P:P,BNA_Historique_prix!$B:$B,$B98,BNA_Historique_prix!$E:$E,$D98)=0,SUMIFS(BNA_Historique_prix!P:P,BNA_Historique_prix!$B:$B,$B98,BNA_Historique_prix!$E:$E,$C98)=0),"-",IFERROR((SUMIFS(BNA_Historique_prix!P:P,BNA_Historique_prix!$B:$B,$B98,BNA_Historique_prix!$E:$E,$D98)-SUMIFS(BNA_Historique_prix!P:P,BNA_Historique_prix!$B:$B,$B98,BNA_Historique_prix!$E:$E,$C98))/SUMIFS(BNA_Historique_prix!P:P,BNA_Historique_prix!$B:$B,$B98,BNA_Historique_prix!$E:$E,$C98),""))</f>
        <v>-</v>
      </c>
      <c r="R98" s="13" t="str">
        <f ca="1">IF(OR(SUMIFS(BNA_Historique_prix!Q:Q,BNA_Historique_prix!$B:$B,$B98,BNA_Historique_prix!$E:$E,$D98)=0,SUMIFS(BNA_Historique_prix!Q:Q,BNA_Historique_prix!$B:$B,$B98,BNA_Historique_prix!$E:$E,$C98)=0),"-",IFERROR((SUMIFS(BNA_Historique_prix!Q:Q,BNA_Historique_prix!$B:$B,$B98,BNA_Historique_prix!$E:$E,$D98)-SUMIFS(BNA_Historique_prix!Q:Q,BNA_Historique_prix!$B:$B,$B98,BNA_Historique_prix!$E:$E,$C98))/SUMIFS(BNA_Historique_prix!Q:Q,BNA_Historique_prix!$B:$B,$B98,BNA_Historique_prix!$E:$E,$C98),""))</f>
        <v>-</v>
      </c>
      <c r="S98" s="13" t="str">
        <f ca="1">IF(OR(SUMIFS(BNA_Historique_prix!R:R,BNA_Historique_prix!$B:$B,$B98,BNA_Historique_prix!$E:$E,$D98)=0,SUMIFS(BNA_Historique_prix!R:R,BNA_Historique_prix!$B:$B,$B98,BNA_Historique_prix!$E:$E,$C98)=0),"-",IFERROR((SUMIFS(BNA_Historique_prix!R:R,BNA_Historique_prix!$B:$B,$B98,BNA_Historique_prix!$E:$E,$D98)-SUMIFS(BNA_Historique_prix!R:R,BNA_Historique_prix!$B:$B,$B98,BNA_Historique_prix!$E:$E,$C98))/SUMIFS(BNA_Historique_prix!R:R,BNA_Historique_prix!$B:$B,$B98,BNA_Historique_prix!$E:$E,$C98),""))</f>
        <v>-</v>
      </c>
      <c r="T98" s="13" t="str">
        <f ca="1">IF(OR(SUMIFS(BNA_Historique_prix!S:S,BNA_Historique_prix!$B:$B,$B98,BNA_Historique_prix!$E:$E,$D98)=0,SUMIFS(BNA_Historique_prix!S:S,BNA_Historique_prix!$B:$B,$B98,BNA_Historique_prix!$E:$E,$C98)=0),"-",IFERROR((SUMIFS(BNA_Historique_prix!S:S,BNA_Historique_prix!$B:$B,$B98,BNA_Historique_prix!$E:$E,$D98)-SUMIFS(BNA_Historique_prix!S:S,BNA_Historique_prix!$B:$B,$B98,BNA_Historique_prix!$E:$E,$C98))/SUMIFS(BNA_Historique_prix!S:S,BNA_Historique_prix!$B:$B,$B98,BNA_Historique_prix!$E:$E,$C98),""))</f>
        <v>-</v>
      </c>
      <c r="U98" s="13" t="str">
        <f ca="1">IF(OR(SUMIFS(BNA_Historique_prix!T:T,BNA_Historique_prix!$B:$B,$B98,BNA_Historique_prix!$E:$E,$D98)=0,SUMIFS(BNA_Historique_prix!T:T,BNA_Historique_prix!$B:$B,$B98,BNA_Historique_prix!$E:$E,$C98)=0),"-",IFERROR((SUMIFS(BNA_Historique_prix!T:T,BNA_Historique_prix!$B:$B,$B98,BNA_Historique_prix!$E:$E,$D98)-SUMIFS(BNA_Historique_prix!T:T,BNA_Historique_prix!$B:$B,$B98,BNA_Historique_prix!$E:$E,$C98))/SUMIFS(BNA_Historique_prix!T:T,BNA_Historique_prix!$B:$B,$B98,BNA_Historique_prix!$E:$E,$C98),""))</f>
        <v>-</v>
      </c>
      <c r="V98" s="13" t="str">
        <f ca="1">IF(OR(SUMIFS(BNA_Historique_prix!U:U,BNA_Historique_prix!$B:$B,$B98,BNA_Historique_prix!$E:$E,$D98)=0,SUMIFS(BNA_Historique_prix!U:U,BNA_Historique_prix!$B:$B,$B98,BNA_Historique_prix!$E:$E,$C98)=0),"-",IFERROR((SUMIFS(BNA_Historique_prix!U:U,BNA_Historique_prix!$B:$B,$B98,BNA_Historique_prix!$E:$E,$D98)-SUMIFS(BNA_Historique_prix!U:U,BNA_Historique_prix!$B:$B,$B98,BNA_Historique_prix!$E:$E,$C98))/SUMIFS(BNA_Historique_prix!U:U,BNA_Historique_prix!$B:$B,$B98,BNA_Historique_prix!$E:$E,$C98),""))</f>
        <v>-</v>
      </c>
      <c r="W98" s="13" t="str">
        <f ca="1">IF(OR(SUMIFS(BNA_Historique_prix!V:V,BNA_Historique_prix!$B:$B,$B98,BNA_Historique_prix!$E:$E,$D98)=0,SUMIFS(BNA_Historique_prix!V:V,BNA_Historique_prix!$B:$B,$B98,BNA_Historique_prix!$E:$E,$C98)=0),"-",IFERROR((SUMIFS(BNA_Historique_prix!V:V,BNA_Historique_prix!$B:$B,$B98,BNA_Historique_prix!$E:$E,$D98)-SUMIFS(BNA_Historique_prix!V:V,BNA_Historique_prix!$B:$B,$B98,BNA_Historique_prix!$E:$E,$C98))/SUMIFS(BNA_Historique_prix!V:V,BNA_Historique_prix!$B:$B,$B98,BNA_Historique_prix!$E:$E,$C98),""))</f>
        <v>-</v>
      </c>
      <c r="X98" s="13" t="str">
        <f ca="1">IF(OR(SUMIFS(BNA_Historique_prix!W:W,BNA_Historique_prix!$B:$B,$B98,BNA_Historique_prix!$E:$E,$D98)=0,SUMIFS(BNA_Historique_prix!W:W,BNA_Historique_prix!$B:$B,$B98,BNA_Historique_prix!$E:$E,$C98)=0),"-",IFERROR((SUMIFS(BNA_Historique_prix!W:W,BNA_Historique_prix!$B:$B,$B98,BNA_Historique_prix!$E:$E,$D98)-SUMIFS(BNA_Historique_prix!W:W,BNA_Historique_prix!$B:$B,$B98,BNA_Historique_prix!$E:$E,$C98))/SUMIFS(BNA_Historique_prix!W:W,BNA_Historique_prix!$B:$B,$B98,BNA_Historique_prix!$E:$E,$C98),""))</f>
        <v>-</v>
      </c>
      <c r="Y98" s="13" t="str">
        <f ca="1">IF(OR(SUMIFS(BNA_Historique_prix!X:X,BNA_Historique_prix!$B:$B,$B98,BNA_Historique_prix!$E:$E,$D98)=0,SUMIFS(BNA_Historique_prix!X:X,BNA_Historique_prix!$B:$B,$B98,BNA_Historique_prix!$E:$E,$C98)=0),"-",IFERROR((SUMIFS(BNA_Historique_prix!X:X,BNA_Historique_prix!$B:$B,$B98,BNA_Historique_prix!$E:$E,$D98)-SUMIFS(BNA_Historique_prix!X:X,BNA_Historique_prix!$B:$B,$B98,BNA_Historique_prix!$E:$E,$C98))/SUMIFS(BNA_Historique_prix!X:X,BNA_Historique_prix!$B:$B,$B98,BNA_Historique_prix!$E:$E,$C98),""))</f>
        <v>-</v>
      </c>
      <c r="Z98" s="13" t="str">
        <f ca="1">IF(OR(SUMIFS(BNA_Historique_prix!Y:Y,BNA_Historique_prix!$B:$B,$B98,BNA_Historique_prix!$E:$E,$D98)=0,SUMIFS(BNA_Historique_prix!Y:Y,BNA_Historique_prix!$B:$B,$B98,BNA_Historique_prix!$E:$E,$C98)=0),"-",IFERROR((SUMIFS(BNA_Historique_prix!Y:Y,BNA_Historique_prix!$B:$B,$B98,BNA_Historique_prix!$E:$E,$D98)-SUMIFS(BNA_Historique_prix!Y:Y,BNA_Historique_prix!$B:$B,$B98,BNA_Historique_prix!$E:$E,$C98))/SUMIFS(BNA_Historique_prix!Y:Y,BNA_Historique_prix!$B:$B,$B98,BNA_Historique_prix!$E:$E,$C98),""))</f>
        <v>-</v>
      </c>
      <c r="AA98" s="13" t="str">
        <f ca="1">IF(OR(SUMIFS(BNA_Historique_prix!Z:Z,BNA_Historique_prix!$B:$B,$B98,BNA_Historique_prix!$E:$E,$D98)=0,SUMIFS(BNA_Historique_prix!Z:Z,BNA_Historique_prix!$B:$B,$B98,BNA_Historique_prix!$E:$E,$C98)=0),"-",IFERROR((SUMIFS(BNA_Historique_prix!Z:Z,BNA_Historique_prix!$B:$B,$B98,BNA_Historique_prix!$E:$E,$D98)-SUMIFS(BNA_Historique_prix!Z:Z,BNA_Historique_prix!$B:$B,$B98,BNA_Historique_prix!$E:$E,$C98))/SUMIFS(BNA_Historique_prix!Z:Z,BNA_Historique_prix!$B:$B,$B98,BNA_Historique_prix!$E:$E,$C98),""))</f>
        <v>-</v>
      </c>
      <c r="AB98" s="13" t="str">
        <f ca="1">IF(OR(SUMIFS(BNA_Historique_prix!AA:AA,BNA_Historique_prix!$B:$B,$B98,BNA_Historique_prix!$E:$E,$D98)=0,SUMIFS(BNA_Historique_prix!AA:AA,BNA_Historique_prix!$B:$B,$B98,BNA_Historique_prix!$E:$E,$C98)=0),"-",IFERROR((SUMIFS(BNA_Historique_prix!AA:AA,BNA_Historique_prix!$B:$B,$B98,BNA_Historique_prix!$E:$E,$D98)-SUMIFS(BNA_Historique_prix!AA:AA,BNA_Historique_prix!$B:$B,$B98,BNA_Historique_prix!$E:$E,$C98))/SUMIFS(BNA_Historique_prix!AA:AA,BNA_Historique_prix!$B:$B,$B98,BNA_Historique_prix!$E:$E,$C98),""))</f>
        <v>-</v>
      </c>
      <c r="AC98" s="13" t="str">
        <f ca="1">IF(OR(SUMIFS(BNA_Historique_prix!AB:AB,BNA_Historique_prix!$B:$B,$B98,BNA_Historique_prix!$E:$E,$D98)=0,SUMIFS(BNA_Historique_prix!AB:AB,BNA_Historique_prix!$B:$B,$B98,BNA_Historique_prix!$E:$E,$C98)=0),"-",IFERROR((SUMIFS(BNA_Historique_prix!AB:AB,BNA_Historique_prix!$B:$B,$B98,BNA_Historique_prix!$E:$E,$D98)-SUMIFS(BNA_Historique_prix!AB:AB,BNA_Historique_prix!$B:$B,$B98,BNA_Historique_prix!$E:$E,$C98))/SUMIFS(BNA_Historique_prix!AB:AB,BNA_Historique_prix!$B:$B,$B98,BNA_Historique_prix!$E:$E,$C98),""))</f>
        <v>-</v>
      </c>
      <c r="AD98" s="13" t="str">
        <f ca="1">IF(OR(SUMIFS(BNA_Historique_prix!AC:AC,BNA_Historique_prix!$B:$B,$B98,BNA_Historique_prix!$E:$E,$D98)=0,SUMIFS(BNA_Historique_prix!AC:AC,BNA_Historique_prix!$B:$B,$B98,BNA_Historique_prix!$E:$E,$C98)=0),"-",IFERROR((SUMIFS(BNA_Historique_prix!AC:AC,BNA_Historique_prix!$B:$B,$B98,BNA_Historique_prix!$E:$E,$D98)-SUMIFS(BNA_Historique_prix!AC:AC,BNA_Historique_prix!$B:$B,$B98,BNA_Historique_prix!$E:$E,$C98))/SUMIFS(BNA_Historique_prix!AC:AC,BNA_Historique_prix!$B:$B,$B98,BNA_Historique_prix!$E:$E,$C98),""))</f>
        <v>-</v>
      </c>
      <c r="AE98" s="13" t="str">
        <f ca="1">IF(OR(SUMIFS(BNA_Historique_prix!AD:AD,BNA_Historique_prix!$B:$B,$B98,BNA_Historique_prix!$E:$E,$D98)=0,SUMIFS(BNA_Historique_prix!AD:AD,BNA_Historique_prix!$B:$B,$B98,BNA_Historique_prix!$E:$E,$C98)=0),"-",IFERROR((SUMIFS(BNA_Historique_prix!AD:AD,BNA_Historique_prix!$B:$B,$B98,BNA_Historique_prix!$E:$E,$D98)-SUMIFS(BNA_Historique_prix!AD:AD,BNA_Historique_prix!$B:$B,$B98,BNA_Historique_prix!$E:$E,$C98))/SUMIFS(BNA_Historique_prix!AD:AD,BNA_Historique_prix!$B:$B,$B98,BNA_Historique_prix!$E:$E,$C98),""))</f>
        <v>-</v>
      </c>
      <c r="AF98" s="13" t="str">
        <f ca="1">IF(OR(SUMIFS(BNA_Historique_prix!AE:AE,BNA_Historique_prix!$B:$B,$B98,BNA_Historique_prix!$E:$E,$D98)=0,SUMIFS(BNA_Historique_prix!AE:AE,BNA_Historique_prix!$B:$B,$B98,BNA_Historique_prix!$E:$E,$C98)=0),"-",IFERROR((SUMIFS(BNA_Historique_prix!AE:AE,BNA_Historique_prix!$B:$B,$B98,BNA_Historique_prix!$E:$E,$D98)-SUMIFS(BNA_Historique_prix!AE:AE,BNA_Historique_prix!$B:$B,$B98,BNA_Historique_prix!$E:$E,$C98))/SUMIFS(BNA_Historique_prix!AE:AE,BNA_Historique_prix!$B:$B,$B98,BNA_Historique_prix!$E:$E,$C98),""))</f>
        <v>-</v>
      </c>
      <c r="AG98" s="13" t="str">
        <f ca="1">IF(OR(SUMIFS(BNA_Historique_prix!AF:AF,BNA_Historique_prix!$B:$B,$B98,BNA_Historique_prix!$E:$E,$D98)=0,SUMIFS(BNA_Historique_prix!AF:AF,BNA_Historique_prix!$B:$B,$B98,BNA_Historique_prix!$E:$E,$C98)=0),"-",IFERROR((SUMIFS(BNA_Historique_prix!AF:AF,BNA_Historique_prix!$B:$B,$B98,BNA_Historique_prix!$E:$E,$D98)-SUMIFS(BNA_Historique_prix!AF:AF,BNA_Historique_prix!$B:$B,$B98,BNA_Historique_prix!$E:$E,$C98))/SUMIFS(BNA_Historique_prix!AF:AF,BNA_Historique_prix!$B:$B,$B98,BNA_Historique_prix!$E:$E,$C98),""))</f>
        <v>-</v>
      </c>
      <c r="AH98" s="13" t="str">
        <f ca="1">IF(OR(SUMIFS(BNA_Historique_prix!AG:AG,BNA_Historique_prix!$B:$B,$B98,BNA_Historique_prix!$E:$E,$D98)=0,SUMIFS(BNA_Historique_prix!AG:AG,BNA_Historique_prix!$B:$B,$B98,BNA_Historique_prix!$E:$E,$C98)=0),"-",IFERROR((SUMIFS(BNA_Historique_prix!AG:AG,BNA_Historique_prix!$B:$B,$B98,BNA_Historique_prix!$E:$E,$D98)-SUMIFS(BNA_Historique_prix!AG:AG,BNA_Historique_prix!$B:$B,$B98,BNA_Historique_prix!$E:$E,$C98))/SUMIFS(BNA_Historique_prix!AG:AG,BNA_Historique_prix!$B:$B,$B98,BNA_Historique_prix!$E:$E,$C98),""))</f>
        <v>-</v>
      </c>
      <c r="AI98" s="13" t="str">
        <f ca="1">IF(OR(SUMIFS(BNA_Historique_prix!AH:AH,BNA_Historique_prix!$B:$B,$B98,BNA_Historique_prix!$E:$E,$D98)=0,SUMIFS(BNA_Historique_prix!AH:AH,BNA_Historique_prix!$B:$B,$B98,BNA_Historique_prix!$E:$E,$C98)=0),"-",IFERROR((SUMIFS(BNA_Historique_prix!AH:AH,BNA_Historique_prix!$B:$B,$B98,BNA_Historique_prix!$E:$E,$D98)-SUMIFS(BNA_Historique_prix!AH:AH,BNA_Historique_prix!$B:$B,$B98,BNA_Historique_prix!$E:$E,$C98))/SUMIFS(BNA_Historique_prix!AH:AH,BNA_Historique_prix!$B:$B,$B98,BNA_Historique_prix!$E:$E,$C98),""))</f>
        <v>-</v>
      </c>
      <c r="AJ98" s="13" t="str">
        <f ca="1">IF(OR(SUMIFS(BNA_Historique_prix!AI:AI,BNA_Historique_prix!$B:$B,$B98,BNA_Historique_prix!$E:$E,$D98)=0,SUMIFS(BNA_Historique_prix!AI:AI,BNA_Historique_prix!$B:$B,$B98,BNA_Historique_prix!$E:$E,$C98)=0),"-",IFERROR((SUMIFS(BNA_Historique_prix!AI:AI,BNA_Historique_prix!$B:$B,$B98,BNA_Historique_prix!$E:$E,$D98)-SUMIFS(BNA_Historique_prix!AI:AI,BNA_Historique_prix!$B:$B,$B98,BNA_Historique_prix!$E:$E,$C98))/SUMIFS(BNA_Historique_prix!AI:AI,BNA_Historique_prix!$B:$B,$B98,BNA_Historique_prix!$E:$E,$C98),""))</f>
        <v>-</v>
      </c>
    </row>
    <row r="99" spans="1:36" x14ac:dyDescent="0.35">
      <c r="A99" s="4" t="s">
        <v>108</v>
      </c>
      <c r="B99" s="4" t="s">
        <v>109</v>
      </c>
      <c r="C99" s="10">
        <f t="shared" si="17"/>
        <v>44986</v>
      </c>
      <c r="D99" s="10">
        <f t="shared" si="17"/>
        <v>45352</v>
      </c>
      <c r="E99" s="10"/>
      <c r="F99" s="10" t="str">
        <f>F94</f>
        <v>% var annuelle</v>
      </c>
      <c r="H99" s="13" t="str">
        <f ca="1">IF(OR(SUMIFS(BNA_Historique_prix!G:G,BNA_Historique_prix!$B:$B,$B99,BNA_Historique_prix!$E:$E,$D99)=0,SUMIFS(BNA_Historique_prix!G:G,BNA_Historique_prix!$B:$B,$B99,BNA_Historique_prix!$E:$E,$C99)=0),"-",IFERROR((SUMIFS(BNA_Historique_prix!G:G,BNA_Historique_prix!$B:$B,$B99,BNA_Historique_prix!$E:$E,$D99)-SUMIFS(BNA_Historique_prix!G:G,BNA_Historique_prix!$B:$B,$B99,BNA_Historique_prix!$E:$E,$C99))/SUMIFS(BNA_Historique_prix!G:G,BNA_Historique_prix!$B:$B,$B99,BNA_Historique_prix!$E:$E,$C99),""))</f>
        <v>-</v>
      </c>
      <c r="I99" s="13" t="str">
        <f ca="1">IF(OR(SUMIFS(BNA_Historique_prix!H:H,BNA_Historique_prix!$B:$B,$B99,BNA_Historique_prix!$E:$E,$D99)=0,SUMIFS(BNA_Historique_prix!H:H,BNA_Historique_prix!$B:$B,$B99,BNA_Historique_prix!$E:$E,$C99)=0),"-",IFERROR((SUMIFS(BNA_Historique_prix!H:H,BNA_Historique_prix!$B:$B,$B99,BNA_Historique_prix!$E:$E,$D99)-SUMIFS(BNA_Historique_prix!H:H,BNA_Historique_prix!$B:$B,$B99,BNA_Historique_prix!$E:$E,$C99))/SUMIFS(BNA_Historique_prix!H:H,BNA_Historique_prix!$B:$B,$B99,BNA_Historique_prix!$E:$E,$C99),""))</f>
        <v>-</v>
      </c>
      <c r="J99" s="13" t="str">
        <f ca="1">IF(OR(SUMIFS(BNA_Historique_prix!I:I,BNA_Historique_prix!$B:$B,$B99,BNA_Historique_prix!$E:$E,$D99)=0,SUMIFS(BNA_Historique_prix!I:I,BNA_Historique_prix!$B:$B,$B99,BNA_Historique_prix!$E:$E,$C99)=0),"-",IFERROR((SUMIFS(BNA_Historique_prix!I:I,BNA_Historique_prix!$B:$B,$B99,BNA_Historique_prix!$E:$E,$D99)-SUMIFS(BNA_Historique_prix!I:I,BNA_Historique_prix!$B:$B,$B99,BNA_Historique_prix!$E:$E,$C99))/SUMIFS(BNA_Historique_prix!I:I,BNA_Historique_prix!$B:$B,$B99,BNA_Historique_prix!$E:$E,$C99),""))</f>
        <v>-</v>
      </c>
      <c r="K99" s="13" t="str">
        <f ca="1">IF(OR(SUMIFS(BNA_Historique_prix!J:J,BNA_Historique_prix!$B:$B,$B99,BNA_Historique_prix!$E:$E,$D99)=0,SUMIFS(BNA_Historique_prix!J:J,BNA_Historique_prix!$B:$B,$B99,BNA_Historique_prix!$E:$E,$C99)=0),"-",IFERROR((SUMIFS(BNA_Historique_prix!J:J,BNA_Historique_prix!$B:$B,$B99,BNA_Historique_prix!$E:$E,$D99)-SUMIFS(BNA_Historique_prix!J:J,BNA_Historique_prix!$B:$B,$B99,BNA_Historique_prix!$E:$E,$C99))/SUMIFS(BNA_Historique_prix!J:J,BNA_Historique_prix!$B:$B,$B99,BNA_Historique_prix!$E:$E,$C99),""))</f>
        <v>-</v>
      </c>
      <c r="L99" s="13" t="str">
        <f ca="1">IF(OR(SUMIFS(BNA_Historique_prix!K:K,BNA_Historique_prix!$B:$B,$B99,BNA_Historique_prix!$E:$E,$D99)=0,SUMIFS(BNA_Historique_prix!K:K,BNA_Historique_prix!$B:$B,$B99,BNA_Historique_prix!$E:$E,$C99)=0),"-",IFERROR((SUMIFS(BNA_Historique_prix!K:K,BNA_Historique_prix!$B:$B,$B99,BNA_Historique_prix!$E:$E,$D99)-SUMIFS(BNA_Historique_prix!K:K,BNA_Historique_prix!$B:$B,$B99,BNA_Historique_prix!$E:$E,$C99))/SUMIFS(BNA_Historique_prix!K:K,BNA_Historique_prix!$B:$B,$B99,BNA_Historique_prix!$E:$E,$C99),""))</f>
        <v>-</v>
      </c>
      <c r="M99" s="13" t="str">
        <f ca="1">IF(OR(SUMIFS(BNA_Historique_prix!L:L,BNA_Historique_prix!$B:$B,$B99,BNA_Historique_prix!$E:$E,$D99)=0,SUMIFS(BNA_Historique_prix!L:L,BNA_Historique_prix!$B:$B,$B99,BNA_Historique_prix!$E:$E,$C99)=0),"-",IFERROR((SUMIFS(BNA_Historique_prix!L:L,BNA_Historique_prix!$B:$B,$B99,BNA_Historique_prix!$E:$E,$D99)-SUMIFS(BNA_Historique_prix!L:L,BNA_Historique_prix!$B:$B,$B99,BNA_Historique_prix!$E:$E,$C99))/SUMIFS(BNA_Historique_prix!L:L,BNA_Historique_prix!$B:$B,$B99,BNA_Historique_prix!$E:$E,$C99),""))</f>
        <v>-</v>
      </c>
      <c r="N99" s="13" t="str">
        <f ca="1">IF(OR(SUMIFS(BNA_Historique_prix!M:M,BNA_Historique_prix!$B:$B,$B99,BNA_Historique_prix!$E:$E,$D99)=0,SUMIFS(BNA_Historique_prix!M:M,BNA_Historique_prix!$B:$B,$B99,BNA_Historique_prix!$E:$E,$C99)=0),"-",IFERROR((SUMIFS(BNA_Historique_prix!M:M,BNA_Historique_prix!$B:$B,$B99,BNA_Historique_prix!$E:$E,$D99)-SUMIFS(BNA_Historique_prix!M:M,BNA_Historique_prix!$B:$B,$B99,BNA_Historique_prix!$E:$E,$C99))/SUMIFS(BNA_Historique_prix!M:M,BNA_Historique_prix!$B:$B,$B99,BNA_Historique_prix!$E:$E,$C99),""))</f>
        <v>-</v>
      </c>
      <c r="O99" s="13" t="str">
        <f ca="1">IF(OR(SUMIFS(BNA_Historique_prix!N:N,BNA_Historique_prix!$B:$B,$B99,BNA_Historique_prix!$E:$E,$D99)=0,SUMIFS(BNA_Historique_prix!N:N,BNA_Historique_prix!$B:$B,$B99,BNA_Historique_prix!$E:$E,$C99)=0),"-",IFERROR((SUMIFS(BNA_Historique_prix!N:N,BNA_Historique_prix!$B:$B,$B99,BNA_Historique_prix!$E:$E,$D99)-SUMIFS(BNA_Historique_prix!N:N,BNA_Historique_prix!$B:$B,$B99,BNA_Historique_prix!$E:$E,$C99))/SUMIFS(BNA_Historique_prix!N:N,BNA_Historique_prix!$B:$B,$B99,BNA_Historique_prix!$E:$E,$C99),""))</f>
        <v>-</v>
      </c>
      <c r="P99" s="13" t="str">
        <f ca="1">IF(OR(SUMIFS(BNA_Historique_prix!O:O,BNA_Historique_prix!$B:$B,$B99,BNA_Historique_prix!$E:$E,$D99)=0,SUMIFS(BNA_Historique_prix!O:O,BNA_Historique_prix!$B:$B,$B99,BNA_Historique_prix!$E:$E,$C99)=0),"-",IFERROR((SUMIFS(BNA_Historique_prix!O:O,BNA_Historique_prix!$B:$B,$B99,BNA_Historique_prix!$E:$E,$D99)-SUMIFS(BNA_Historique_prix!O:O,BNA_Historique_prix!$B:$B,$B99,BNA_Historique_prix!$E:$E,$C99))/SUMIFS(BNA_Historique_prix!O:O,BNA_Historique_prix!$B:$B,$B99,BNA_Historique_prix!$E:$E,$C99),""))</f>
        <v>-</v>
      </c>
      <c r="Q99" s="13" t="str">
        <f ca="1">IF(OR(SUMIFS(BNA_Historique_prix!P:P,BNA_Historique_prix!$B:$B,$B99,BNA_Historique_prix!$E:$E,$D99)=0,SUMIFS(BNA_Historique_prix!P:P,BNA_Historique_prix!$B:$B,$B99,BNA_Historique_prix!$E:$E,$C99)=0),"-",IFERROR((SUMIFS(BNA_Historique_prix!P:P,BNA_Historique_prix!$B:$B,$B99,BNA_Historique_prix!$E:$E,$D99)-SUMIFS(BNA_Historique_prix!P:P,BNA_Historique_prix!$B:$B,$B99,BNA_Historique_prix!$E:$E,$C99))/SUMIFS(BNA_Historique_prix!P:P,BNA_Historique_prix!$B:$B,$B99,BNA_Historique_prix!$E:$E,$C99),""))</f>
        <v>-</v>
      </c>
      <c r="R99" s="13" t="str">
        <f ca="1">IF(OR(SUMIFS(BNA_Historique_prix!Q:Q,BNA_Historique_prix!$B:$B,$B99,BNA_Historique_prix!$E:$E,$D99)=0,SUMIFS(BNA_Historique_prix!Q:Q,BNA_Historique_prix!$B:$B,$B99,BNA_Historique_prix!$E:$E,$C99)=0),"-",IFERROR((SUMIFS(BNA_Historique_prix!Q:Q,BNA_Historique_prix!$B:$B,$B99,BNA_Historique_prix!$E:$E,$D99)-SUMIFS(BNA_Historique_prix!Q:Q,BNA_Historique_prix!$B:$B,$B99,BNA_Historique_prix!$E:$E,$C99))/SUMIFS(BNA_Historique_prix!Q:Q,BNA_Historique_prix!$B:$B,$B99,BNA_Historique_prix!$E:$E,$C99),""))</f>
        <v>-</v>
      </c>
      <c r="S99" s="13" t="str">
        <f ca="1">IF(OR(SUMIFS(BNA_Historique_prix!R:R,BNA_Historique_prix!$B:$B,$B99,BNA_Historique_prix!$E:$E,$D99)=0,SUMIFS(BNA_Historique_prix!R:R,BNA_Historique_prix!$B:$B,$B99,BNA_Historique_prix!$E:$E,$C99)=0),"-",IFERROR((SUMIFS(BNA_Historique_prix!R:R,BNA_Historique_prix!$B:$B,$B99,BNA_Historique_prix!$E:$E,$D99)-SUMIFS(BNA_Historique_prix!R:R,BNA_Historique_prix!$B:$B,$B99,BNA_Historique_prix!$E:$E,$C99))/SUMIFS(BNA_Historique_prix!R:R,BNA_Historique_prix!$B:$B,$B99,BNA_Historique_prix!$E:$E,$C99),""))</f>
        <v>-</v>
      </c>
      <c r="T99" s="13" t="str">
        <f ca="1">IF(OR(SUMIFS(BNA_Historique_prix!S:S,BNA_Historique_prix!$B:$B,$B99,BNA_Historique_prix!$E:$E,$D99)=0,SUMIFS(BNA_Historique_prix!S:S,BNA_Historique_prix!$B:$B,$B99,BNA_Historique_prix!$E:$E,$C99)=0),"-",IFERROR((SUMIFS(BNA_Historique_prix!S:S,BNA_Historique_prix!$B:$B,$B99,BNA_Historique_prix!$E:$E,$D99)-SUMIFS(BNA_Historique_prix!S:S,BNA_Historique_prix!$B:$B,$B99,BNA_Historique_prix!$E:$E,$C99))/SUMIFS(BNA_Historique_prix!S:S,BNA_Historique_prix!$B:$B,$B99,BNA_Historique_prix!$E:$E,$C99),""))</f>
        <v>-</v>
      </c>
      <c r="U99" s="13" t="str">
        <f ca="1">IF(OR(SUMIFS(BNA_Historique_prix!T:T,BNA_Historique_prix!$B:$B,$B99,BNA_Historique_prix!$E:$E,$D99)=0,SUMIFS(BNA_Historique_prix!T:T,BNA_Historique_prix!$B:$B,$B99,BNA_Historique_prix!$E:$E,$C99)=0),"-",IFERROR((SUMIFS(BNA_Historique_prix!T:T,BNA_Historique_prix!$B:$B,$B99,BNA_Historique_prix!$E:$E,$D99)-SUMIFS(BNA_Historique_prix!T:T,BNA_Historique_prix!$B:$B,$B99,BNA_Historique_prix!$E:$E,$C99))/SUMIFS(BNA_Historique_prix!T:T,BNA_Historique_prix!$B:$B,$B99,BNA_Historique_prix!$E:$E,$C99),""))</f>
        <v>-</v>
      </c>
      <c r="V99" s="13" t="str">
        <f ca="1">IF(OR(SUMIFS(BNA_Historique_prix!U:U,BNA_Historique_prix!$B:$B,$B99,BNA_Historique_prix!$E:$E,$D99)=0,SUMIFS(BNA_Historique_prix!U:U,BNA_Historique_prix!$B:$B,$B99,BNA_Historique_prix!$E:$E,$C99)=0),"-",IFERROR((SUMIFS(BNA_Historique_prix!U:U,BNA_Historique_prix!$B:$B,$B99,BNA_Historique_prix!$E:$E,$D99)-SUMIFS(BNA_Historique_prix!U:U,BNA_Historique_prix!$B:$B,$B99,BNA_Historique_prix!$E:$E,$C99))/SUMIFS(BNA_Historique_prix!U:U,BNA_Historique_prix!$B:$B,$B99,BNA_Historique_prix!$E:$E,$C99),""))</f>
        <v>-</v>
      </c>
      <c r="W99" s="13" t="str">
        <f ca="1">IF(OR(SUMIFS(BNA_Historique_prix!V:V,BNA_Historique_prix!$B:$B,$B99,BNA_Historique_prix!$E:$E,$D99)=0,SUMIFS(BNA_Historique_prix!V:V,BNA_Historique_prix!$B:$B,$B99,BNA_Historique_prix!$E:$E,$C99)=0),"-",IFERROR((SUMIFS(BNA_Historique_prix!V:V,BNA_Historique_prix!$B:$B,$B99,BNA_Historique_prix!$E:$E,$D99)-SUMIFS(BNA_Historique_prix!V:V,BNA_Historique_prix!$B:$B,$B99,BNA_Historique_prix!$E:$E,$C99))/SUMIFS(BNA_Historique_prix!V:V,BNA_Historique_prix!$B:$B,$B99,BNA_Historique_prix!$E:$E,$C99),""))</f>
        <v>-</v>
      </c>
      <c r="X99" s="13" t="str">
        <f ca="1">IF(OR(SUMIFS(BNA_Historique_prix!W:W,BNA_Historique_prix!$B:$B,$B99,BNA_Historique_prix!$E:$E,$D99)=0,SUMIFS(BNA_Historique_prix!W:W,BNA_Historique_prix!$B:$B,$B99,BNA_Historique_prix!$E:$E,$C99)=0),"-",IFERROR((SUMIFS(BNA_Historique_prix!W:W,BNA_Historique_prix!$B:$B,$B99,BNA_Historique_prix!$E:$E,$D99)-SUMIFS(BNA_Historique_prix!W:W,BNA_Historique_prix!$B:$B,$B99,BNA_Historique_prix!$E:$E,$C99))/SUMIFS(BNA_Historique_prix!W:W,BNA_Historique_prix!$B:$B,$B99,BNA_Historique_prix!$E:$E,$C99),""))</f>
        <v>-</v>
      </c>
      <c r="Y99" s="13" t="str">
        <f ca="1">IF(OR(SUMIFS(BNA_Historique_prix!X:X,BNA_Historique_prix!$B:$B,$B99,BNA_Historique_prix!$E:$E,$D99)=0,SUMIFS(BNA_Historique_prix!X:X,BNA_Historique_prix!$B:$B,$B99,BNA_Historique_prix!$E:$E,$C99)=0),"-",IFERROR((SUMIFS(BNA_Historique_prix!X:X,BNA_Historique_prix!$B:$B,$B99,BNA_Historique_prix!$E:$E,$D99)-SUMIFS(BNA_Historique_prix!X:X,BNA_Historique_prix!$B:$B,$B99,BNA_Historique_prix!$E:$E,$C99))/SUMIFS(BNA_Historique_prix!X:X,BNA_Historique_prix!$B:$B,$B99,BNA_Historique_prix!$E:$E,$C99),""))</f>
        <v>-</v>
      </c>
      <c r="Z99" s="13" t="str">
        <f ca="1">IF(OR(SUMIFS(BNA_Historique_prix!Y:Y,BNA_Historique_prix!$B:$B,$B99,BNA_Historique_prix!$E:$E,$D99)=0,SUMIFS(BNA_Historique_prix!Y:Y,BNA_Historique_prix!$B:$B,$B99,BNA_Historique_prix!$E:$E,$C99)=0),"-",IFERROR((SUMIFS(BNA_Historique_prix!Y:Y,BNA_Historique_prix!$B:$B,$B99,BNA_Historique_prix!$E:$E,$D99)-SUMIFS(BNA_Historique_prix!Y:Y,BNA_Historique_prix!$B:$B,$B99,BNA_Historique_prix!$E:$E,$C99))/SUMIFS(BNA_Historique_prix!Y:Y,BNA_Historique_prix!$B:$B,$B99,BNA_Historique_prix!$E:$E,$C99),""))</f>
        <v>-</v>
      </c>
      <c r="AA99" s="13" t="str">
        <f ca="1">IF(OR(SUMIFS(BNA_Historique_prix!Z:Z,BNA_Historique_prix!$B:$B,$B99,BNA_Historique_prix!$E:$E,$D99)=0,SUMIFS(BNA_Historique_prix!Z:Z,BNA_Historique_prix!$B:$B,$B99,BNA_Historique_prix!$E:$E,$C99)=0),"-",IFERROR((SUMIFS(BNA_Historique_prix!Z:Z,BNA_Historique_prix!$B:$B,$B99,BNA_Historique_prix!$E:$E,$D99)-SUMIFS(BNA_Historique_prix!Z:Z,BNA_Historique_prix!$B:$B,$B99,BNA_Historique_prix!$E:$E,$C99))/SUMIFS(BNA_Historique_prix!Z:Z,BNA_Historique_prix!$B:$B,$B99,BNA_Historique_prix!$E:$E,$C99),""))</f>
        <v>-</v>
      </c>
      <c r="AB99" s="13" t="str">
        <f ca="1">IF(OR(SUMIFS(BNA_Historique_prix!AA:AA,BNA_Historique_prix!$B:$B,$B99,BNA_Historique_prix!$E:$E,$D99)=0,SUMIFS(BNA_Historique_prix!AA:AA,BNA_Historique_prix!$B:$B,$B99,BNA_Historique_prix!$E:$E,$C99)=0),"-",IFERROR((SUMIFS(BNA_Historique_prix!AA:AA,BNA_Historique_prix!$B:$B,$B99,BNA_Historique_prix!$E:$E,$D99)-SUMIFS(BNA_Historique_prix!AA:AA,BNA_Historique_prix!$B:$B,$B99,BNA_Historique_prix!$E:$E,$C99))/SUMIFS(BNA_Historique_prix!AA:AA,BNA_Historique_prix!$B:$B,$B99,BNA_Historique_prix!$E:$E,$C99),""))</f>
        <v>-</v>
      </c>
      <c r="AC99" s="13" t="str">
        <f ca="1">IF(OR(SUMIFS(BNA_Historique_prix!AB:AB,BNA_Historique_prix!$B:$B,$B99,BNA_Historique_prix!$E:$E,$D99)=0,SUMIFS(BNA_Historique_prix!AB:AB,BNA_Historique_prix!$B:$B,$B99,BNA_Historique_prix!$E:$E,$C99)=0),"-",IFERROR((SUMIFS(BNA_Historique_prix!AB:AB,BNA_Historique_prix!$B:$B,$B99,BNA_Historique_prix!$E:$E,$D99)-SUMIFS(BNA_Historique_prix!AB:AB,BNA_Historique_prix!$B:$B,$B99,BNA_Historique_prix!$E:$E,$C99))/SUMIFS(BNA_Historique_prix!AB:AB,BNA_Historique_prix!$B:$B,$B99,BNA_Historique_prix!$E:$E,$C99),""))</f>
        <v>-</v>
      </c>
      <c r="AD99" s="13" t="str">
        <f ca="1">IF(OR(SUMIFS(BNA_Historique_prix!AC:AC,BNA_Historique_prix!$B:$B,$B99,BNA_Historique_prix!$E:$E,$D99)=0,SUMIFS(BNA_Historique_prix!AC:AC,BNA_Historique_prix!$B:$B,$B99,BNA_Historique_prix!$E:$E,$C99)=0),"-",IFERROR((SUMIFS(BNA_Historique_prix!AC:AC,BNA_Historique_prix!$B:$B,$B99,BNA_Historique_prix!$E:$E,$D99)-SUMIFS(BNA_Historique_prix!AC:AC,BNA_Historique_prix!$B:$B,$B99,BNA_Historique_prix!$E:$E,$C99))/SUMIFS(BNA_Historique_prix!AC:AC,BNA_Historique_prix!$B:$B,$B99,BNA_Historique_prix!$E:$E,$C99),""))</f>
        <v>-</v>
      </c>
      <c r="AE99" s="13" t="str">
        <f ca="1">IF(OR(SUMIFS(BNA_Historique_prix!AD:AD,BNA_Historique_prix!$B:$B,$B99,BNA_Historique_prix!$E:$E,$D99)=0,SUMIFS(BNA_Historique_prix!AD:AD,BNA_Historique_prix!$B:$B,$B99,BNA_Historique_prix!$E:$E,$C99)=0),"-",IFERROR((SUMIFS(BNA_Historique_prix!AD:AD,BNA_Historique_prix!$B:$B,$B99,BNA_Historique_prix!$E:$E,$D99)-SUMIFS(BNA_Historique_prix!AD:AD,BNA_Historique_prix!$B:$B,$B99,BNA_Historique_prix!$E:$E,$C99))/SUMIFS(BNA_Historique_prix!AD:AD,BNA_Historique_prix!$B:$B,$B99,BNA_Historique_prix!$E:$E,$C99),""))</f>
        <v>-</v>
      </c>
      <c r="AF99" s="13" t="str">
        <f ca="1">IF(OR(SUMIFS(BNA_Historique_prix!AE:AE,BNA_Historique_prix!$B:$B,$B99,BNA_Historique_prix!$E:$E,$D99)=0,SUMIFS(BNA_Historique_prix!AE:AE,BNA_Historique_prix!$B:$B,$B99,BNA_Historique_prix!$E:$E,$C99)=0),"-",IFERROR((SUMIFS(BNA_Historique_prix!AE:AE,BNA_Historique_prix!$B:$B,$B99,BNA_Historique_prix!$E:$E,$D99)-SUMIFS(BNA_Historique_prix!AE:AE,BNA_Historique_prix!$B:$B,$B99,BNA_Historique_prix!$E:$E,$C99))/SUMIFS(BNA_Historique_prix!AE:AE,BNA_Historique_prix!$B:$B,$B99,BNA_Historique_prix!$E:$E,$C99),""))</f>
        <v>-</v>
      </c>
      <c r="AG99" s="13" t="str">
        <f ca="1">IF(OR(SUMIFS(BNA_Historique_prix!AF:AF,BNA_Historique_prix!$B:$B,$B99,BNA_Historique_prix!$E:$E,$D99)=0,SUMIFS(BNA_Historique_prix!AF:AF,BNA_Historique_prix!$B:$B,$B99,BNA_Historique_prix!$E:$E,$C99)=0),"-",IFERROR((SUMIFS(BNA_Historique_prix!AF:AF,BNA_Historique_prix!$B:$B,$B99,BNA_Historique_prix!$E:$E,$D99)-SUMIFS(BNA_Historique_prix!AF:AF,BNA_Historique_prix!$B:$B,$B99,BNA_Historique_prix!$E:$E,$C99))/SUMIFS(BNA_Historique_prix!AF:AF,BNA_Historique_prix!$B:$B,$B99,BNA_Historique_prix!$E:$E,$C99),""))</f>
        <v>-</v>
      </c>
      <c r="AH99" s="13" t="str">
        <f ca="1">IF(OR(SUMIFS(BNA_Historique_prix!AG:AG,BNA_Historique_prix!$B:$B,$B99,BNA_Historique_prix!$E:$E,$D99)=0,SUMIFS(BNA_Historique_prix!AG:AG,BNA_Historique_prix!$B:$B,$B99,BNA_Historique_prix!$E:$E,$C99)=0),"-",IFERROR((SUMIFS(BNA_Historique_prix!AG:AG,BNA_Historique_prix!$B:$B,$B99,BNA_Historique_prix!$E:$E,$D99)-SUMIFS(BNA_Historique_prix!AG:AG,BNA_Historique_prix!$B:$B,$B99,BNA_Historique_prix!$E:$E,$C99))/SUMIFS(BNA_Historique_prix!AG:AG,BNA_Historique_prix!$B:$B,$B99,BNA_Historique_prix!$E:$E,$C99),""))</f>
        <v>-</v>
      </c>
      <c r="AI99" s="13" t="str">
        <f ca="1">IF(OR(SUMIFS(BNA_Historique_prix!AH:AH,BNA_Historique_prix!$B:$B,$B99,BNA_Historique_prix!$E:$E,$D99)=0,SUMIFS(BNA_Historique_prix!AH:AH,BNA_Historique_prix!$B:$B,$B99,BNA_Historique_prix!$E:$E,$C99)=0),"-",IFERROR((SUMIFS(BNA_Historique_prix!AH:AH,BNA_Historique_prix!$B:$B,$B99,BNA_Historique_prix!$E:$E,$D99)-SUMIFS(BNA_Historique_prix!AH:AH,BNA_Historique_prix!$B:$B,$B99,BNA_Historique_prix!$E:$E,$C99))/SUMIFS(BNA_Historique_prix!AH:AH,BNA_Historique_prix!$B:$B,$B99,BNA_Historique_prix!$E:$E,$C99),""))</f>
        <v>-</v>
      </c>
      <c r="AJ99" s="13" t="str">
        <f ca="1">IF(OR(SUMIFS(BNA_Historique_prix!AI:AI,BNA_Historique_prix!$B:$B,$B99,BNA_Historique_prix!$E:$E,$D99)=0,SUMIFS(BNA_Historique_prix!AI:AI,BNA_Historique_prix!$B:$B,$B99,BNA_Historique_prix!$E:$E,$C99)=0),"-",IFERROR((SUMIFS(BNA_Historique_prix!AI:AI,BNA_Historique_prix!$B:$B,$B99,BNA_Historique_prix!$E:$E,$D99)-SUMIFS(BNA_Historique_prix!AI:AI,BNA_Historique_prix!$B:$B,$B99,BNA_Historique_prix!$E:$E,$C99))/SUMIFS(BNA_Historique_prix!AI:AI,BNA_Historique_prix!$B:$B,$B99,BNA_Historique_prix!$E:$E,$C99),""))</f>
        <v>-</v>
      </c>
    </row>
    <row r="101" spans="1:36" x14ac:dyDescent="0.35">
      <c r="F101" s="4" t="s">
        <v>3432</v>
      </c>
    </row>
    <row r="102" spans="1:36" x14ac:dyDescent="0.35">
      <c r="A102" s="4" t="s">
        <v>2371</v>
      </c>
      <c r="B102" s="4" t="s">
        <v>2412</v>
      </c>
      <c r="C102" s="10">
        <f t="shared" ref="C102:D102" si="18">C97</f>
        <v>45323</v>
      </c>
      <c r="D102" s="10">
        <f t="shared" si="18"/>
        <v>45352</v>
      </c>
      <c r="E102" s="10" t="str">
        <f>_xlfn.CONCAT(B102,D102)</f>
        <v>marche_pouytenga45352</v>
      </c>
      <c r="F102" s="10" t="str">
        <f>F97</f>
        <v>% var mensuelle</v>
      </c>
      <c r="H102" s="13" t="str">
        <f ca="1">IF(OR(SUMIFS(BNA_Historique_prix!G:G,BNA_Historique_prix!$B:$B,$B102,BNA_Historique_prix!$E:$E,$D102)=0,SUMIFS(BNA_Historique_prix!G:G,BNA_Historique_prix!$B:$B,$B102,BNA_Historique_prix!$E:$E,$C102)=0),"-",IFERROR((SUMIFS(BNA_Historique_prix!G:G,BNA_Historique_prix!$B:$B,$B102,BNA_Historique_prix!$E:$E,$D102)-SUMIFS(BNA_Historique_prix!G:G,BNA_Historique_prix!$B:$B,$B102,BNA_Historique_prix!$E:$E,$C102))/SUMIFS(BNA_Historique_prix!G:G,BNA_Historique_prix!$B:$B,$B102,BNA_Historique_prix!$E:$E,$C102),""))</f>
        <v>-</v>
      </c>
      <c r="I102" s="13" t="str">
        <f ca="1">IF(OR(SUMIFS(BNA_Historique_prix!H:H,BNA_Historique_prix!$B:$B,$B102,BNA_Historique_prix!$E:$E,$D102)=0,SUMIFS(BNA_Historique_prix!H:H,BNA_Historique_prix!$B:$B,$B102,BNA_Historique_prix!$E:$E,$C102)=0),"-",IFERROR((SUMIFS(BNA_Historique_prix!H:H,BNA_Historique_prix!$B:$B,$B102,BNA_Historique_prix!$E:$E,$D102)-SUMIFS(BNA_Historique_prix!H:H,BNA_Historique_prix!$B:$B,$B102,BNA_Historique_prix!$E:$E,$C102))/SUMIFS(BNA_Historique_prix!H:H,BNA_Historique_prix!$B:$B,$B102,BNA_Historique_prix!$E:$E,$C102),""))</f>
        <v>-</v>
      </c>
      <c r="J102" s="13" t="str">
        <f ca="1">IF(OR(SUMIFS(BNA_Historique_prix!I:I,BNA_Historique_prix!$B:$B,$B102,BNA_Historique_prix!$E:$E,$D102)=0,SUMIFS(BNA_Historique_prix!I:I,BNA_Historique_prix!$B:$B,$B102,BNA_Historique_prix!$E:$E,$C102)=0),"-",IFERROR((SUMIFS(BNA_Historique_prix!I:I,BNA_Historique_prix!$B:$B,$B102,BNA_Historique_prix!$E:$E,$D102)-SUMIFS(BNA_Historique_prix!I:I,BNA_Historique_prix!$B:$B,$B102,BNA_Historique_prix!$E:$E,$C102))/SUMIFS(BNA_Historique_prix!I:I,BNA_Historique_prix!$B:$B,$B102,BNA_Historique_prix!$E:$E,$C102),""))</f>
        <v>-</v>
      </c>
      <c r="K102" s="13" t="str">
        <f ca="1">IF(OR(SUMIFS(BNA_Historique_prix!J:J,BNA_Historique_prix!$B:$B,$B102,BNA_Historique_prix!$E:$E,$D102)=0,SUMIFS(BNA_Historique_prix!J:J,BNA_Historique_prix!$B:$B,$B102,BNA_Historique_prix!$E:$E,$C102)=0),"-",IFERROR((SUMIFS(BNA_Historique_prix!J:J,BNA_Historique_prix!$B:$B,$B102,BNA_Historique_prix!$E:$E,$D102)-SUMIFS(BNA_Historique_prix!J:J,BNA_Historique_prix!$B:$B,$B102,BNA_Historique_prix!$E:$E,$C102))/SUMIFS(BNA_Historique_prix!J:J,BNA_Historique_prix!$B:$B,$B102,BNA_Historique_prix!$E:$E,$C102),""))</f>
        <v>-</v>
      </c>
      <c r="L102" s="13" t="str">
        <f ca="1">IF(OR(SUMIFS(BNA_Historique_prix!K:K,BNA_Historique_prix!$B:$B,$B102,BNA_Historique_prix!$E:$E,$D102)=0,SUMIFS(BNA_Historique_prix!K:K,BNA_Historique_prix!$B:$B,$B102,BNA_Historique_prix!$E:$E,$C102)=0),"-",IFERROR((SUMIFS(BNA_Historique_prix!K:K,BNA_Historique_prix!$B:$B,$B102,BNA_Historique_prix!$E:$E,$D102)-SUMIFS(BNA_Historique_prix!K:K,BNA_Historique_prix!$B:$B,$B102,BNA_Historique_prix!$E:$E,$C102))/SUMIFS(BNA_Historique_prix!K:K,BNA_Historique_prix!$B:$B,$B102,BNA_Historique_prix!$E:$E,$C102),""))</f>
        <v>-</v>
      </c>
      <c r="M102" s="13" t="str">
        <f ca="1">IF(OR(SUMIFS(BNA_Historique_prix!L:L,BNA_Historique_prix!$B:$B,$B102,BNA_Historique_prix!$E:$E,$D102)=0,SUMIFS(BNA_Historique_prix!L:L,BNA_Historique_prix!$B:$B,$B102,BNA_Historique_prix!$E:$E,$C102)=0),"-",IFERROR((SUMIFS(BNA_Historique_prix!L:L,BNA_Historique_prix!$B:$B,$B102,BNA_Historique_prix!$E:$E,$D102)-SUMIFS(BNA_Historique_prix!L:L,BNA_Historique_prix!$B:$B,$B102,BNA_Historique_prix!$E:$E,$C102))/SUMIFS(BNA_Historique_prix!L:L,BNA_Historique_prix!$B:$B,$B102,BNA_Historique_prix!$E:$E,$C102),""))</f>
        <v>-</v>
      </c>
      <c r="N102" s="13" t="str">
        <f ca="1">IF(OR(SUMIFS(BNA_Historique_prix!M:M,BNA_Historique_prix!$B:$B,$B102,BNA_Historique_prix!$E:$E,$D102)=0,SUMIFS(BNA_Historique_prix!M:M,BNA_Historique_prix!$B:$B,$B102,BNA_Historique_prix!$E:$E,$C102)=0),"-",IFERROR((SUMIFS(BNA_Historique_prix!M:M,BNA_Historique_prix!$B:$B,$B102,BNA_Historique_prix!$E:$E,$D102)-SUMIFS(BNA_Historique_prix!M:M,BNA_Historique_prix!$B:$B,$B102,BNA_Historique_prix!$E:$E,$C102))/SUMIFS(BNA_Historique_prix!M:M,BNA_Historique_prix!$B:$B,$B102,BNA_Historique_prix!$E:$E,$C102),""))</f>
        <v>-</v>
      </c>
      <c r="O102" s="13" t="str">
        <f ca="1">IF(OR(SUMIFS(BNA_Historique_prix!N:N,BNA_Historique_prix!$B:$B,$B102,BNA_Historique_prix!$E:$E,$D102)=0,SUMIFS(BNA_Historique_prix!N:N,BNA_Historique_prix!$B:$B,$B102,BNA_Historique_prix!$E:$E,$C102)=0),"-",IFERROR((SUMIFS(BNA_Historique_prix!N:N,BNA_Historique_prix!$B:$B,$B102,BNA_Historique_prix!$E:$E,$D102)-SUMIFS(BNA_Historique_prix!N:N,BNA_Historique_prix!$B:$B,$B102,BNA_Historique_prix!$E:$E,$C102))/SUMIFS(BNA_Historique_prix!N:N,BNA_Historique_prix!$B:$B,$B102,BNA_Historique_prix!$E:$E,$C102),""))</f>
        <v>-</v>
      </c>
      <c r="P102" s="13" t="str">
        <f ca="1">IF(OR(SUMIFS(BNA_Historique_prix!O:O,BNA_Historique_prix!$B:$B,$B102,BNA_Historique_prix!$E:$E,$D102)=0,SUMIFS(BNA_Historique_prix!O:O,BNA_Historique_prix!$B:$B,$B102,BNA_Historique_prix!$E:$E,$C102)=0),"-",IFERROR((SUMIFS(BNA_Historique_prix!O:O,BNA_Historique_prix!$B:$B,$B102,BNA_Historique_prix!$E:$E,$D102)-SUMIFS(BNA_Historique_prix!O:O,BNA_Historique_prix!$B:$B,$B102,BNA_Historique_prix!$E:$E,$C102))/SUMIFS(BNA_Historique_prix!O:O,BNA_Historique_prix!$B:$B,$B102,BNA_Historique_prix!$E:$E,$C102),""))</f>
        <v>-</v>
      </c>
      <c r="Q102" s="13" t="str">
        <f ca="1">IF(OR(SUMIFS(BNA_Historique_prix!P:P,BNA_Historique_prix!$B:$B,$B102,BNA_Historique_prix!$E:$E,$D102)=0,SUMIFS(BNA_Historique_prix!P:P,BNA_Historique_prix!$B:$B,$B102,BNA_Historique_prix!$E:$E,$C102)=0),"-",IFERROR((SUMIFS(BNA_Historique_prix!P:P,BNA_Historique_prix!$B:$B,$B102,BNA_Historique_prix!$E:$E,$D102)-SUMIFS(BNA_Historique_prix!P:P,BNA_Historique_prix!$B:$B,$B102,BNA_Historique_prix!$E:$E,$C102))/SUMIFS(BNA_Historique_prix!P:P,BNA_Historique_prix!$B:$B,$B102,BNA_Historique_prix!$E:$E,$C102),""))</f>
        <v>-</v>
      </c>
      <c r="R102" s="13" t="str">
        <f ca="1">IF(OR(SUMIFS(BNA_Historique_prix!Q:Q,BNA_Historique_prix!$B:$B,$B102,BNA_Historique_prix!$E:$E,$D102)=0,SUMIFS(BNA_Historique_prix!Q:Q,BNA_Historique_prix!$B:$B,$B102,BNA_Historique_prix!$E:$E,$C102)=0),"-",IFERROR((SUMIFS(BNA_Historique_prix!Q:Q,BNA_Historique_prix!$B:$B,$B102,BNA_Historique_prix!$E:$E,$D102)-SUMIFS(BNA_Historique_prix!Q:Q,BNA_Historique_prix!$B:$B,$B102,BNA_Historique_prix!$E:$E,$C102))/SUMIFS(BNA_Historique_prix!Q:Q,BNA_Historique_prix!$B:$B,$B102,BNA_Historique_prix!$E:$E,$C102),""))</f>
        <v>-</v>
      </c>
      <c r="S102" s="13" t="str">
        <f ca="1">IF(OR(SUMIFS(BNA_Historique_prix!R:R,BNA_Historique_prix!$B:$B,$B102,BNA_Historique_prix!$E:$E,$D102)=0,SUMIFS(BNA_Historique_prix!R:R,BNA_Historique_prix!$B:$B,$B102,BNA_Historique_prix!$E:$E,$C102)=0),"-",IFERROR((SUMIFS(BNA_Historique_prix!R:R,BNA_Historique_prix!$B:$B,$B102,BNA_Historique_prix!$E:$E,$D102)-SUMIFS(BNA_Historique_prix!R:R,BNA_Historique_prix!$B:$B,$B102,BNA_Historique_prix!$E:$E,$C102))/SUMIFS(BNA_Historique_prix!R:R,BNA_Historique_prix!$B:$B,$B102,BNA_Historique_prix!$E:$E,$C102),""))</f>
        <v>-</v>
      </c>
      <c r="T102" s="13" t="str">
        <f ca="1">IF(OR(SUMIFS(BNA_Historique_prix!S:S,BNA_Historique_prix!$B:$B,$B102,BNA_Historique_prix!$E:$E,$D102)=0,SUMIFS(BNA_Historique_prix!S:S,BNA_Historique_prix!$B:$B,$B102,BNA_Historique_prix!$E:$E,$C102)=0),"-",IFERROR((SUMIFS(BNA_Historique_prix!S:S,BNA_Historique_prix!$B:$B,$B102,BNA_Historique_prix!$E:$E,$D102)-SUMIFS(BNA_Historique_prix!S:S,BNA_Historique_prix!$B:$B,$B102,BNA_Historique_prix!$E:$E,$C102))/SUMIFS(BNA_Historique_prix!S:S,BNA_Historique_prix!$B:$B,$B102,BNA_Historique_prix!$E:$E,$C102),""))</f>
        <v>-</v>
      </c>
      <c r="U102" s="13" t="str">
        <f ca="1">IF(OR(SUMIFS(BNA_Historique_prix!T:T,BNA_Historique_prix!$B:$B,$B102,BNA_Historique_prix!$E:$E,$D102)=0,SUMIFS(BNA_Historique_prix!T:T,BNA_Historique_prix!$B:$B,$B102,BNA_Historique_prix!$E:$E,$C102)=0),"-",IFERROR((SUMIFS(BNA_Historique_prix!T:T,BNA_Historique_prix!$B:$B,$B102,BNA_Historique_prix!$E:$E,$D102)-SUMIFS(BNA_Historique_prix!T:T,BNA_Historique_prix!$B:$B,$B102,BNA_Historique_prix!$E:$E,$C102))/SUMIFS(BNA_Historique_prix!T:T,BNA_Historique_prix!$B:$B,$B102,BNA_Historique_prix!$E:$E,$C102),""))</f>
        <v>-</v>
      </c>
      <c r="V102" s="13" t="str">
        <f ca="1">IF(OR(SUMIFS(BNA_Historique_prix!U:U,BNA_Historique_prix!$B:$B,$B102,BNA_Historique_prix!$E:$E,$D102)=0,SUMIFS(BNA_Historique_prix!U:U,BNA_Historique_prix!$B:$B,$B102,BNA_Historique_prix!$E:$E,$C102)=0),"-",IFERROR((SUMIFS(BNA_Historique_prix!U:U,BNA_Historique_prix!$B:$B,$B102,BNA_Historique_prix!$E:$E,$D102)-SUMIFS(BNA_Historique_prix!U:U,BNA_Historique_prix!$B:$B,$B102,BNA_Historique_prix!$E:$E,$C102))/SUMIFS(BNA_Historique_prix!U:U,BNA_Historique_prix!$B:$B,$B102,BNA_Historique_prix!$E:$E,$C102),""))</f>
        <v>-</v>
      </c>
      <c r="W102" s="13" t="str">
        <f ca="1">IF(OR(SUMIFS(BNA_Historique_prix!V:V,BNA_Historique_prix!$B:$B,$B102,BNA_Historique_prix!$E:$E,$D102)=0,SUMIFS(BNA_Historique_prix!V:V,BNA_Historique_prix!$B:$B,$B102,BNA_Historique_prix!$E:$E,$C102)=0),"-",IFERROR((SUMIFS(BNA_Historique_prix!V:V,BNA_Historique_prix!$B:$B,$B102,BNA_Historique_prix!$E:$E,$D102)-SUMIFS(BNA_Historique_prix!V:V,BNA_Historique_prix!$B:$B,$B102,BNA_Historique_prix!$E:$E,$C102))/SUMIFS(BNA_Historique_prix!V:V,BNA_Historique_prix!$B:$B,$B102,BNA_Historique_prix!$E:$E,$C102),""))</f>
        <v>-</v>
      </c>
      <c r="X102" s="13" t="str">
        <f ca="1">IF(OR(SUMIFS(BNA_Historique_prix!W:W,BNA_Historique_prix!$B:$B,$B102,BNA_Historique_prix!$E:$E,$D102)=0,SUMIFS(BNA_Historique_prix!W:W,BNA_Historique_prix!$B:$B,$B102,BNA_Historique_prix!$E:$E,$C102)=0),"-",IFERROR((SUMIFS(BNA_Historique_prix!W:W,BNA_Historique_prix!$B:$B,$B102,BNA_Historique_prix!$E:$E,$D102)-SUMIFS(BNA_Historique_prix!W:W,BNA_Historique_prix!$B:$B,$B102,BNA_Historique_prix!$E:$E,$C102))/SUMIFS(BNA_Historique_prix!W:W,BNA_Historique_prix!$B:$B,$B102,BNA_Historique_prix!$E:$E,$C102),""))</f>
        <v>-</v>
      </c>
      <c r="Y102" s="13" t="str">
        <f ca="1">IF(OR(SUMIFS(BNA_Historique_prix!X:X,BNA_Historique_prix!$B:$B,$B102,BNA_Historique_prix!$E:$E,$D102)=0,SUMIFS(BNA_Historique_prix!X:X,BNA_Historique_prix!$B:$B,$B102,BNA_Historique_prix!$E:$E,$C102)=0),"-",IFERROR((SUMIFS(BNA_Historique_prix!X:X,BNA_Historique_prix!$B:$B,$B102,BNA_Historique_prix!$E:$E,$D102)-SUMIFS(BNA_Historique_prix!X:X,BNA_Historique_prix!$B:$B,$B102,BNA_Historique_prix!$E:$E,$C102))/SUMIFS(BNA_Historique_prix!X:X,BNA_Historique_prix!$B:$B,$B102,BNA_Historique_prix!$E:$E,$C102),""))</f>
        <v>-</v>
      </c>
      <c r="Z102" s="13" t="str">
        <f ca="1">IF(OR(SUMIFS(BNA_Historique_prix!Y:Y,BNA_Historique_prix!$B:$B,$B102,BNA_Historique_prix!$E:$E,$D102)=0,SUMIFS(BNA_Historique_prix!Y:Y,BNA_Historique_prix!$B:$B,$B102,BNA_Historique_prix!$E:$E,$C102)=0),"-",IFERROR((SUMIFS(BNA_Historique_prix!Y:Y,BNA_Historique_prix!$B:$B,$B102,BNA_Historique_prix!$E:$E,$D102)-SUMIFS(BNA_Historique_prix!Y:Y,BNA_Historique_prix!$B:$B,$B102,BNA_Historique_prix!$E:$E,$C102))/SUMIFS(BNA_Historique_prix!Y:Y,BNA_Historique_prix!$B:$B,$B102,BNA_Historique_prix!$E:$E,$C102),""))</f>
        <v>-</v>
      </c>
      <c r="AA102" s="13" t="str">
        <f ca="1">IF(OR(SUMIFS(BNA_Historique_prix!Z:Z,BNA_Historique_prix!$B:$B,$B102,BNA_Historique_prix!$E:$E,$D102)=0,SUMIFS(BNA_Historique_prix!Z:Z,BNA_Historique_prix!$B:$B,$B102,BNA_Historique_prix!$E:$E,$C102)=0),"-",IFERROR((SUMIFS(BNA_Historique_prix!Z:Z,BNA_Historique_prix!$B:$B,$B102,BNA_Historique_prix!$E:$E,$D102)-SUMIFS(BNA_Historique_prix!Z:Z,BNA_Historique_prix!$B:$B,$B102,BNA_Historique_prix!$E:$E,$C102))/SUMIFS(BNA_Historique_prix!Z:Z,BNA_Historique_prix!$B:$B,$B102,BNA_Historique_prix!$E:$E,$C102),""))</f>
        <v>-</v>
      </c>
      <c r="AB102" s="13" t="str">
        <f ca="1">IF(OR(SUMIFS(BNA_Historique_prix!AA:AA,BNA_Historique_prix!$B:$B,$B102,BNA_Historique_prix!$E:$E,$D102)=0,SUMIFS(BNA_Historique_prix!AA:AA,BNA_Historique_prix!$B:$B,$B102,BNA_Historique_prix!$E:$E,$C102)=0),"-",IFERROR((SUMIFS(BNA_Historique_prix!AA:AA,BNA_Historique_prix!$B:$B,$B102,BNA_Historique_prix!$E:$E,$D102)-SUMIFS(BNA_Historique_prix!AA:AA,BNA_Historique_prix!$B:$B,$B102,BNA_Historique_prix!$E:$E,$C102))/SUMIFS(BNA_Historique_prix!AA:AA,BNA_Historique_prix!$B:$B,$B102,BNA_Historique_prix!$E:$E,$C102),""))</f>
        <v>-</v>
      </c>
      <c r="AC102" s="13" t="str">
        <f ca="1">IF(OR(SUMIFS(BNA_Historique_prix!AB:AB,BNA_Historique_prix!$B:$B,$B102,BNA_Historique_prix!$E:$E,$D102)=0,SUMIFS(BNA_Historique_prix!AB:AB,BNA_Historique_prix!$B:$B,$B102,BNA_Historique_prix!$E:$E,$C102)=0),"-",IFERROR((SUMIFS(BNA_Historique_prix!AB:AB,BNA_Historique_prix!$B:$B,$B102,BNA_Historique_prix!$E:$E,$D102)-SUMIFS(BNA_Historique_prix!AB:AB,BNA_Historique_prix!$B:$B,$B102,BNA_Historique_prix!$E:$E,$C102))/SUMIFS(BNA_Historique_prix!AB:AB,BNA_Historique_prix!$B:$B,$B102,BNA_Historique_prix!$E:$E,$C102),""))</f>
        <v>-</v>
      </c>
      <c r="AD102" s="13" t="str">
        <f ca="1">IF(OR(SUMIFS(BNA_Historique_prix!AC:AC,BNA_Historique_prix!$B:$B,$B102,BNA_Historique_prix!$E:$E,$D102)=0,SUMIFS(BNA_Historique_prix!AC:AC,BNA_Historique_prix!$B:$B,$B102,BNA_Historique_prix!$E:$E,$C102)=0),"-",IFERROR((SUMIFS(BNA_Historique_prix!AC:AC,BNA_Historique_prix!$B:$B,$B102,BNA_Historique_prix!$E:$E,$D102)-SUMIFS(BNA_Historique_prix!AC:AC,BNA_Historique_prix!$B:$B,$B102,BNA_Historique_prix!$E:$E,$C102))/SUMIFS(BNA_Historique_prix!AC:AC,BNA_Historique_prix!$B:$B,$B102,BNA_Historique_prix!$E:$E,$C102),""))</f>
        <v>-</v>
      </c>
      <c r="AE102" s="13" t="str">
        <f ca="1">IF(OR(SUMIFS(BNA_Historique_prix!AD:AD,BNA_Historique_prix!$B:$B,$B102,BNA_Historique_prix!$E:$E,$D102)=0,SUMIFS(BNA_Historique_prix!AD:AD,BNA_Historique_prix!$B:$B,$B102,BNA_Historique_prix!$E:$E,$C102)=0),"-",IFERROR((SUMIFS(BNA_Historique_prix!AD:AD,BNA_Historique_prix!$B:$B,$B102,BNA_Historique_prix!$E:$E,$D102)-SUMIFS(BNA_Historique_prix!AD:AD,BNA_Historique_prix!$B:$B,$B102,BNA_Historique_prix!$E:$E,$C102))/SUMIFS(BNA_Historique_prix!AD:AD,BNA_Historique_prix!$B:$B,$B102,BNA_Historique_prix!$E:$E,$C102),""))</f>
        <v>-</v>
      </c>
      <c r="AF102" s="13" t="str">
        <f ca="1">IF(OR(SUMIFS(BNA_Historique_prix!AE:AE,BNA_Historique_prix!$B:$B,$B102,BNA_Historique_prix!$E:$E,$D102)=0,SUMIFS(BNA_Historique_prix!AE:AE,BNA_Historique_prix!$B:$B,$B102,BNA_Historique_prix!$E:$E,$C102)=0),"-",IFERROR((SUMIFS(BNA_Historique_prix!AE:AE,BNA_Historique_prix!$B:$B,$B102,BNA_Historique_prix!$E:$E,$D102)-SUMIFS(BNA_Historique_prix!AE:AE,BNA_Historique_prix!$B:$B,$B102,BNA_Historique_prix!$E:$E,$C102))/SUMIFS(BNA_Historique_prix!AE:AE,BNA_Historique_prix!$B:$B,$B102,BNA_Historique_prix!$E:$E,$C102),""))</f>
        <v>-</v>
      </c>
      <c r="AG102" s="13" t="str">
        <f ca="1">IF(OR(SUMIFS(BNA_Historique_prix!AF:AF,BNA_Historique_prix!$B:$B,$B102,BNA_Historique_prix!$E:$E,$D102)=0,SUMIFS(BNA_Historique_prix!AF:AF,BNA_Historique_prix!$B:$B,$B102,BNA_Historique_prix!$E:$E,$C102)=0),"-",IFERROR((SUMIFS(BNA_Historique_prix!AF:AF,BNA_Historique_prix!$B:$B,$B102,BNA_Historique_prix!$E:$E,$D102)-SUMIFS(BNA_Historique_prix!AF:AF,BNA_Historique_prix!$B:$B,$B102,BNA_Historique_prix!$E:$E,$C102))/SUMIFS(BNA_Historique_prix!AF:AF,BNA_Historique_prix!$B:$B,$B102,BNA_Historique_prix!$E:$E,$C102),""))</f>
        <v>-</v>
      </c>
      <c r="AH102" s="13" t="str">
        <f ca="1">IF(OR(SUMIFS(BNA_Historique_prix!AG:AG,BNA_Historique_prix!$B:$B,$B102,BNA_Historique_prix!$E:$E,$D102)=0,SUMIFS(BNA_Historique_prix!AG:AG,BNA_Historique_prix!$B:$B,$B102,BNA_Historique_prix!$E:$E,$C102)=0),"-",IFERROR((SUMIFS(BNA_Historique_prix!AG:AG,BNA_Historique_prix!$B:$B,$B102,BNA_Historique_prix!$E:$E,$D102)-SUMIFS(BNA_Historique_prix!AG:AG,BNA_Historique_prix!$B:$B,$B102,BNA_Historique_prix!$E:$E,$C102))/SUMIFS(BNA_Historique_prix!AG:AG,BNA_Historique_prix!$B:$B,$B102,BNA_Historique_prix!$E:$E,$C102),""))</f>
        <v>-</v>
      </c>
      <c r="AI102" s="13" t="str">
        <f ca="1">IF(OR(SUMIFS(BNA_Historique_prix!AH:AH,BNA_Historique_prix!$B:$B,$B102,BNA_Historique_prix!$E:$E,$D102)=0,SUMIFS(BNA_Historique_prix!AH:AH,BNA_Historique_prix!$B:$B,$B102,BNA_Historique_prix!$E:$E,$C102)=0),"-",IFERROR((SUMIFS(BNA_Historique_prix!AH:AH,BNA_Historique_prix!$B:$B,$B102,BNA_Historique_prix!$E:$E,$D102)-SUMIFS(BNA_Historique_prix!AH:AH,BNA_Historique_prix!$B:$B,$B102,BNA_Historique_prix!$E:$E,$C102))/SUMIFS(BNA_Historique_prix!AH:AH,BNA_Historique_prix!$B:$B,$B102,BNA_Historique_prix!$E:$E,$C102),""))</f>
        <v>-</v>
      </c>
      <c r="AJ102" s="13" t="str">
        <f ca="1">IF(OR(SUMIFS(BNA_Historique_prix!AI:AI,BNA_Historique_prix!$B:$B,$B102,BNA_Historique_prix!$E:$E,$D102)=0,SUMIFS(BNA_Historique_prix!AI:AI,BNA_Historique_prix!$B:$B,$B102,BNA_Historique_prix!$E:$E,$C102)=0),"-",IFERROR((SUMIFS(BNA_Historique_prix!AI:AI,BNA_Historique_prix!$B:$B,$B102,BNA_Historique_prix!$E:$E,$D102)-SUMIFS(BNA_Historique_prix!AI:AI,BNA_Historique_prix!$B:$B,$B102,BNA_Historique_prix!$E:$E,$C102))/SUMIFS(BNA_Historique_prix!AI:AI,BNA_Historique_prix!$B:$B,$B102,BNA_Historique_prix!$E:$E,$C102),""))</f>
        <v>-</v>
      </c>
    </row>
    <row r="103" spans="1:36" x14ac:dyDescent="0.35">
      <c r="A103" s="4" t="s">
        <v>2371</v>
      </c>
      <c r="B103" s="4" t="s">
        <v>2412</v>
      </c>
      <c r="C103" s="10">
        <f t="shared" ref="C103:D103" si="19">C98</f>
        <v>45292</v>
      </c>
      <c r="D103" s="10">
        <f t="shared" si="19"/>
        <v>45352</v>
      </c>
      <c r="E103" s="10"/>
      <c r="F103" s="10" t="str">
        <f>F98</f>
        <v>% var trimestrielle</v>
      </c>
      <c r="H103" s="13" t="str">
        <f ca="1">IF(OR(SUMIFS(BNA_Historique_prix!G:G,BNA_Historique_prix!$B:$B,$B103,BNA_Historique_prix!$E:$E,$D103)=0,SUMIFS(BNA_Historique_prix!G:G,BNA_Historique_prix!$B:$B,$B103,BNA_Historique_prix!$E:$E,$C103)=0),"-",IFERROR((SUMIFS(BNA_Historique_prix!G:G,BNA_Historique_prix!$B:$B,$B103,BNA_Historique_prix!$E:$E,$D103)-SUMIFS(BNA_Historique_prix!G:G,BNA_Historique_prix!$B:$B,$B103,BNA_Historique_prix!$E:$E,$C103))/SUMIFS(BNA_Historique_prix!G:G,BNA_Historique_prix!$B:$B,$B103,BNA_Historique_prix!$E:$E,$C103),""))</f>
        <v>-</v>
      </c>
      <c r="I103" s="13" t="str">
        <f ca="1">IF(OR(SUMIFS(BNA_Historique_prix!H:H,BNA_Historique_prix!$B:$B,$B103,BNA_Historique_prix!$E:$E,$D103)=0,SUMIFS(BNA_Historique_prix!H:H,BNA_Historique_prix!$B:$B,$B103,BNA_Historique_prix!$E:$E,$C103)=0),"-",IFERROR((SUMIFS(BNA_Historique_prix!H:H,BNA_Historique_prix!$B:$B,$B103,BNA_Historique_prix!$E:$E,$D103)-SUMIFS(BNA_Historique_prix!H:H,BNA_Historique_prix!$B:$B,$B103,BNA_Historique_prix!$E:$E,$C103))/SUMIFS(BNA_Historique_prix!H:H,BNA_Historique_prix!$B:$B,$B103,BNA_Historique_prix!$E:$E,$C103),""))</f>
        <v>-</v>
      </c>
      <c r="J103" s="13" t="str">
        <f ca="1">IF(OR(SUMIFS(BNA_Historique_prix!I:I,BNA_Historique_prix!$B:$B,$B103,BNA_Historique_prix!$E:$E,$D103)=0,SUMIFS(BNA_Historique_prix!I:I,BNA_Historique_prix!$B:$B,$B103,BNA_Historique_prix!$E:$E,$C103)=0),"-",IFERROR((SUMIFS(BNA_Historique_prix!I:I,BNA_Historique_prix!$B:$B,$B103,BNA_Historique_prix!$E:$E,$D103)-SUMIFS(BNA_Historique_prix!I:I,BNA_Historique_prix!$B:$B,$B103,BNA_Historique_prix!$E:$E,$C103))/SUMIFS(BNA_Historique_prix!I:I,BNA_Historique_prix!$B:$B,$B103,BNA_Historique_prix!$E:$E,$C103),""))</f>
        <v>-</v>
      </c>
      <c r="K103" s="13" t="str">
        <f ca="1">IF(OR(SUMIFS(BNA_Historique_prix!J:J,BNA_Historique_prix!$B:$B,$B103,BNA_Historique_prix!$E:$E,$D103)=0,SUMIFS(BNA_Historique_prix!J:J,BNA_Historique_prix!$B:$B,$B103,BNA_Historique_prix!$E:$E,$C103)=0),"-",IFERROR((SUMIFS(BNA_Historique_prix!J:J,BNA_Historique_prix!$B:$B,$B103,BNA_Historique_prix!$E:$E,$D103)-SUMIFS(BNA_Historique_prix!J:J,BNA_Historique_prix!$B:$B,$B103,BNA_Historique_prix!$E:$E,$C103))/SUMIFS(BNA_Historique_prix!J:J,BNA_Historique_prix!$B:$B,$B103,BNA_Historique_prix!$E:$E,$C103),""))</f>
        <v>-</v>
      </c>
      <c r="L103" s="13" t="str">
        <f ca="1">IF(OR(SUMIFS(BNA_Historique_prix!K:K,BNA_Historique_prix!$B:$B,$B103,BNA_Historique_prix!$E:$E,$D103)=0,SUMIFS(BNA_Historique_prix!K:K,BNA_Historique_prix!$B:$B,$B103,BNA_Historique_prix!$E:$E,$C103)=0),"-",IFERROR((SUMIFS(BNA_Historique_prix!K:K,BNA_Historique_prix!$B:$B,$B103,BNA_Historique_prix!$E:$E,$D103)-SUMIFS(BNA_Historique_prix!K:K,BNA_Historique_prix!$B:$B,$B103,BNA_Historique_prix!$E:$E,$C103))/SUMIFS(BNA_Historique_prix!K:K,BNA_Historique_prix!$B:$B,$B103,BNA_Historique_prix!$E:$E,$C103),""))</f>
        <v>-</v>
      </c>
      <c r="M103" s="13" t="str">
        <f ca="1">IF(OR(SUMIFS(BNA_Historique_prix!L:L,BNA_Historique_prix!$B:$B,$B103,BNA_Historique_prix!$E:$E,$D103)=0,SUMIFS(BNA_Historique_prix!L:L,BNA_Historique_prix!$B:$B,$B103,BNA_Historique_prix!$E:$E,$C103)=0),"-",IFERROR((SUMIFS(BNA_Historique_prix!L:L,BNA_Historique_prix!$B:$B,$B103,BNA_Historique_prix!$E:$E,$D103)-SUMIFS(BNA_Historique_prix!L:L,BNA_Historique_prix!$B:$B,$B103,BNA_Historique_prix!$E:$E,$C103))/SUMIFS(BNA_Historique_prix!L:L,BNA_Historique_prix!$B:$B,$B103,BNA_Historique_prix!$E:$E,$C103),""))</f>
        <v>-</v>
      </c>
      <c r="N103" s="13" t="str">
        <f ca="1">IF(OR(SUMIFS(BNA_Historique_prix!M:M,BNA_Historique_prix!$B:$B,$B103,BNA_Historique_prix!$E:$E,$D103)=0,SUMIFS(BNA_Historique_prix!M:M,BNA_Historique_prix!$B:$B,$B103,BNA_Historique_prix!$E:$E,$C103)=0),"-",IFERROR((SUMIFS(BNA_Historique_prix!M:M,BNA_Historique_prix!$B:$B,$B103,BNA_Historique_prix!$E:$E,$D103)-SUMIFS(BNA_Historique_prix!M:M,BNA_Historique_prix!$B:$B,$B103,BNA_Historique_prix!$E:$E,$C103))/SUMIFS(BNA_Historique_prix!M:M,BNA_Historique_prix!$B:$B,$B103,BNA_Historique_prix!$E:$E,$C103),""))</f>
        <v>-</v>
      </c>
      <c r="O103" s="13" t="str">
        <f ca="1">IF(OR(SUMIFS(BNA_Historique_prix!N:N,BNA_Historique_prix!$B:$B,$B103,BNA_Historique_prix!$E:$E,$D103)=0,SUMIFS(BNA_Historique_prix!N:N,BNA_Historique_prix!$B:$B,$B103,BNA_Historique_prix!$E:$E,$C103)=0),"-",IFERROR((SUMIFS(BNA_Historique_prix!N:N,BNA_Historique_prix!$B:$B,$B103,BNA_Historique_prix!$E:$E,$D103)-SUMIFS(BNA_Historique_prix!N:N,BNA_Historique_prix!$B:$B,$B103,BNA_Historique_prix!$E:$E,$C103))/SUMIFS(BNA_Historique_prix!N:N,BNA_Historique_prix!$B:$B,$B103,BNA_Historique_prix!$E:$E,$C103),""))</f>
        <v>-</v>
      </c>
      <c r="P103" s="13" t="str">
        <f ca="1">IF(OR(SUMIFS(BNA_Historique_prix!O:O,BNA_Historique_prix!$B:$B,$B103,BNA_Historique_prix!$E:$E,$D103)=0,SUMIFS(BNA_Historique_prix!O:O,BNA_Historique_prix!$B:$B,$B103,BNA_Historique_prix!$E:$E,$C103)=0),"-",IFERROR((SUMIFS(BNA_Historique_prix!O:O,BNA_Historique_prix!$B:$B,$B103,BNA_Historique_prix!$E:$E,$D103)-SUMIFS(BNA_Historique_prix!O:O,BNA_Historique_prix!$B:$B,$B103,BNA_Historique_prix!$E:$E,$C103))/SUMIFS(BNA_Historique_prix!O:O,BNA_Historique_prix!$B:$B,$B103,BNA_Historique_prix!$E:$E,$C103),""))</f>
        <v>-</v>
      </c>
      <c r="Q103" s="13" t="str">
        <f ca="1">IF(OR(SUMIFS(BNA_Historique_prix!P:P,BNA_Historique_prix!$B:$B,$B103,BNA_Historique_prix!$E:$E,$D103)=0,SUMIFS(BNA_Historique_prix!P:P,BNA_Historique_prix!$B:$B,$B103,BNA_Historique_prix!$E:$E,$C103)=0),"-",IFERROR((SUMIFS(BNA_Historique_prix!P:P,BNA_Historique_prix!$B:$B,$B103,BNA_Historique_prix!$E:$E,$D103)-SUMIFS(BNA_Historique_prix!P:P,BNA_Historique_prix!$B:$B,$B103,BNA_Historique_prix!$E:$E,$C103))/SUMIFS(BNA_Historique_prix!P:P,BNA_Historique_prix!$B:$B,$B103,BNA_Historique_prix!$E:$E,$C103),""))</f>
        <v>-</v>
      </c>
      <c r="R103" s="13" t="str">
        <f ca="1">IF(OR(SUMIFS(BNA_Historique_prix!Q:Q,BNA_Historique_prix!$B:$B,$B103,BNA_Historique_prix!$E:$E,$D103)=0,SUMIFS(BNA_Historique_prix!Q:Q,BNA_Historique_prix!$B:$B,$B103,BNA_Historique_prix!$E:$E,$C103)=0),"-",IFERROR((SUMIFS(BNA_Historique_prix!Q:Q,BNA_Historique_prix!$B:$B,$B103,BNA_Historique_prix!$E:$E,$D103)-SUMIFS(BNA_Historique_prix!Q:Q,BNA_Historique_prix!$B:$B,$B103,BNA_Historique_prix!$E:$E,$C103))/SUMIFS(BNA_Historique_prix!Q:Q,BNA_Historique_prix!$B:$B,$B103,BNA_Historique_prix!$E:$E,$C103),""))</f>
        <v>-</v>
      </c>
      <c r="S103" s="13" t="str">
        <f ca="1">IF(OR(SUMIFS(BNA_Historique_prix!R:R,BNA_Historique_prix!$B:$B,$B103,BNA_Historique_prix!$E:$E,$D103)=0,SUMIFS(BNA_Historique_prix!R:R,BNA_Historique_prix!$B:$B,$B103,BNA_Historique_prix!$E:$E,$C103)=0),"-",IFERROR((SUMIFS(BNA_Historique_prix!R:R,BNA_Historique_prix!$B:$B,$B103,BNA_Historique_prix!$E:$E,$D103)-SUMIFS(BNA_Historique_prix!R:R,BNA_Historique_prix!$B:$B,$B103,BNA_Historique_prix!$E:$E,$C103))/SUMIFS(BNA_Historique_prix!R:R,BNA_Historique_prix!$B:$B,$B103,BNA_Historique_prix!$E:$E,$C103),""))</f>
        <v>-</v>
      </c>
      <c r="T103" s="13" t="str">
        <f ca="1">IF(OR(SUMIFS(BNA_Historique_prix!S:S,BNA_Historique_prix!$B:$B,$B103,BNA_Historique_prix!$E:$E,$D103)=0,SUMIFS(BNA_Historique_prix!S:S,BNA_Historique_prix!$B:$B,$B103,BNA_Historique_prix!$E:$E,$C103)=0),"-",IFERROR((SUMIFS(BNA_Historique_prix!S:S,BNA_Historique_prix!$B:$B,$B103,BNA_Historique_prix!$E:$E,$D103)-SUMIFS(BNA_Historique_prix!S:S,BNA_Historique_prix!$B:$B,$B103,BNA_Historique_prix!$E:$E,$C103))/SUMIFS(BNA_Historique_prix!S:S,BNA_Historique_prix!$B:$B,$B103,BNA_Historique_prix!$E:$E,$C103),""))</f>
        <v>-</v>
      </c>
      <c r="U103" s="13" t="str">
        <f ca="1">IF(OR(SUMIFS(BNA_Historique_prix!T:T,BNA_Historique_prix!$B:$B,$B103,BNA_Historique_prix!$E:$E,$D103)=0,SUMIFS(BNA_Historique_prix!T:T,BNA_Historique_prix!$B:$B,$B103,BNA_Historique_prix!$E:$E,$C103)=0),"-",IFERROR((SUMIFS(BNA_Historique_prix!T:T,BNA_Historique_prix!$B:$B,$B103,BNA_Historique_prix!$E:$E,$D103)-SUMIFS(BNA_Historique_prix!T:T,BNA_Historique_prix!$B:$B,$B103,BNA_Historique_prix!$E:$E,$C103))/SUMIFS(BNA_Historique_prix!T:T,BNA_Historique_prix!$B:$B,$B103,BNA_Historique_prix!$E:$E,$C103),""))</f>
        <v>-</v>
      </c>
      <c r="V103" s="13" t="str">
        <f ca="1">IF(OR(SUMIFS(BNA_Historique_prix!U:U,BNA_Historique_prix!$B:$B,$B103,BNA_Historique_prix!$E:$E,$D103)=0,SUMIFS(BNA_Historique_prix!U:U,BNA_Historique_prix!$B:$B,$B103,BNA_Historique_prix!$E:$E,$C103)=0),"-",IFERROR((SUMIFS(BNA_Historique_prix!U:U,BNA_Historique_prix!$B:$B,$B103,BNA_Historique_prix!$E:$E,$D103)-SUMIFS(BNA_Historique_prix!U:U,BNA_Historique_prix!$B:$B,$B103,BNA_Historique_prix!$E:$E,$C103))/SUMIFS(BNA_Historique_prix!U:U,BNA_Historique_prix!$B:$B,$B103,BNA_Historique_prix!$E:$E,$C103),""))</f>
        <v>-</v>
      </c>
      <c r="W103" s="13" t="str">
        <f ca="1">IF(OR(SUMIFS(BNA_Historique_prix!V:V,BNA_Historique_prix!$B:$B,$B103,BNA_Historique_prix!$E:$E,$D103)=0,SUMIFS(BNA_Historique_prix!V:V,BNA_Historique_prix!$B:$B,$B103,BNA_Historique_prix!$E:$E,$C103)=0),"-",IFERROR((SUMIFS(BNA_Historique_prix!V:V,BNA_Historique_prix!$B:$B,$B103,BNA_Historique_prix!$E:$E,$D103)-SUMIFS(BNA_Historique_prix!V:V,BNA_Historique_prix!$B:$B,$B103,BNA_Historique_prix!$E:$E,$C103))/SUMIFS(BNA_Historique_prix!V:V,BNA_Historique_prix!$B:$B,$B103,BNA_Historique_prix!$E:$E,$C103),""))</f>
        <v>-</v>
      </c>
      <c r="X103" s="13" t="str">
        <f ca="1">IF(OR(SUMIFS(BNA_Historique_prix!W:W,BNA_Historique_prix!$B:$B,$B103,BNA_Historique_prix!$E:$E,$D103)=0,SUMIFS(BNA_Historique_prix!W:W,BNA_Historique_prix!$B:$B,$B103,BNA_Historique_prix!$E:$E,$C103)=0),"-",IFERROR((SUMIFS(BNA_Historique_prix!W:W,BNA_Historique_prix!$B:$B,$B103,BNA_Historique_prix!$E:$E,$D103)-SUMIFS(BNA_Historique_prix!W:W,BNA_Historique_prix!$B:$B,$B103,BNA_Historique_prix!$E:$E,$C103))/SUMIFS(BNA_Historique_prix!W:W,BNA_Historique_prix!$B:$B,$B103,BNA_Historique_prix!$E:$E,$C103),""))</f>
        <v>-</v>
      </c>
      <c r="Y103" s="13" t="str">
        <f ca="1">IF(OR(SUMIFS(BNA_Historique_prix!X:X,BNA_Historique_prix!$B:$B,$B103,BNA_Historique_prix!$E:$E,$D103)=0,SUMIFS(BNA_Historique_prix!X:X,BNA_Historique_prix!$B:$B,$B103,BNA_Historique_prix!$E:$E,$C103)=0),"-",IFERROR((SUMIFS(BNA_Historique_prix!X:X,BNA_Historique_prix!$B:$B,$B103,BNA_Historique_prix!$E:$E,$D103)-SUMIFS(BNA_Historique_prix!X:X,BNA_Historique_prix!$B:$B,$B103,BNA_Historique_prix!$E:$E,$C103))/SUMIFS(BNA_Historique_prix!X:X,BNA_Historique_prix!$B:$B,$B103,BNA_Historique_prix!$E:$E,$C103),""))</f>
        <v>-</v>
      </c>
      <c r="Z103" s="13" t="str">
        <f ca="1">IF(OR(SUMIFS(BNA_Historique_prix!Y:Y,BNA_Historique_prix!$B:$B,$B103,BNA_Historique_prix!$E:$E,$D103)=0,SUMIFS(BNA_Historique_prix!Y:Y,BNA_Historique_prix!$B:$B,$B103,BNA_Historique_prix!$E:$E,$C103)=0),"-",IFERROR((SUMIFS(BNA_Historique_prix!Y:Y,BNA_Historique_prix!$B:$B,$B103,BNA_Historique_prix!$E:$E,$D103)-SUMIFS(BNA_Historique_prix!Y:Y,BNA_Historique_prix!$B:$B,$B103,BNA_Historique_prix!$E:$E,$C103))/SUMIFS(BNA_Historique_prix!Y:Y,BNA_Historique_prix!$B:$B,$B103,BNA_Historique_prix!$E:$E,$C103),""))</f>
        <v>-</v>
      </c>
      <c r="AA103" s="13" t="str">
        <f ca="1">IF(OR(SUMIFS(BNA_Historique_prix!Z:Z,BNA_Historique_prix!$B:$B,$B103,BNA_Historique_prix!$E:$E,$D103)=0,SUMIFS(BNA_Historique_prix!Z:Z,BNA_Historique_prix!$B:$B,$B103,BNA_Historique_prix!$E:$E,$C103)=0),"-",IFERROR((SUMIFS(BNA_Historique_prix!Z:Z,BNA_Historique_prix!$B:$B,$B103,BNA_Historique_prix!$E:$E,$D103)-SUMIFS(BNA_Historique_prix!Z:Z,BNA_Historique_prix!$B:$B,$B103,BNA_Historique_prix!$E:$E,$C103))/SUMIFS(BNA_Historique_prix!Z:Z,BNA_Historique_prix!$B:$B,$B103,BNA_Historique_prix!$E:$E,$C103),""))</f>
        <v>-</v>
      </c>
      <c r="AB103" s="13" t="str">
        <f ca="1">IF(OR(SUMIFS(BNA_Historique_prix!AA:AA,BNA_Historique_prix!$B:$B,$B103,BNA_Historique_prix!$E:$E,$D103)=0,SUMIFS(BNA_Historique_prix!AA:AA,BNA_Historique_prix!$B:$B,$B103,BNA_Historique_prix!$E:$E,$C103)=0),"-",IFERROR((SUMIFS(BNA_Historique_prix!AA:AA,BNA_Historique_prix!$B:$B,$B103,BNA_Historique_prix!$E:$E,$D103)-SUMIFS(BNA_Historique_prix!AA:AA,BNA_Historique_prix!$B:$B,$B103,BNA_Historique_prix!$E:$E,$C103))/SUMIFS(BNA_Historique_prix!AA:AA,BNA_Historique_prix!$B:$B,$B103,BNA_Historique_prix!$E:$E,$C103),""))</f>
        <v>-</v>
      </c>
      <c r="AC103" s="13" t="str">
        <f ca="1">IF(OR(SUMIFS(BNA_Historique_prix!AB:AB,BNA_Historique_prix!$B:$B,$B103,BNA_Historique_prix!$E:$E,$D103)=0,SUMIFS(BNA_Historique_prix!AB:AB,BNA_Historique_prix!$B:$B,$B103,BNA_Historique_prix!$E:$E,$C103)=0),"-",IFERROR((SUMIFS(BNA_Historique_prix!AB:AB,BNA_Historique_prix!$B:$B,$B103,BNA_Historique_prix!$E:$E,$D103)-SUMIFS(BNA_Historique_prix!AB:AB,BNA_Historique_prix!$B:$B,$B103,BNA_Historique_prix!$E:$E,$C103))/SUMIFS(BNA_Historique_prix!AB:AB,BNA_Historique_prix!$B:$B,$B103,BNA_Historique_prix!$E:$E,$C103),""))</f>
        <v>-</v>
      </c>
      <c r="AD103" s="13" t="str">
        <f ca="1">IF(OR(SUMIFS(BNA_Historique_prix!AC:AC,BNA_Historique_prix!$B:$B,$B103,BNA_Historique_prix!$E:$E,$D103)=0,SUMIFS(BNA_Historique_prix!AC:AC,BNA_Historique_prix!$B:$B,$B103,BNA_Historique_prix!$E:$E,$C103)=0),"-",IFERROR((SUMIFS(BNA_Historique_prix!AC:AC,BNA_Historique_prix!$B:$B,$B103,BNA_Historique_prix!$E:$E,$D103)-SUMIFS(BNA_Historique_prix!AC:AC,BNA_Historique_prix!$B:$B,$B103,BNA_Historique_prix!$E:$E,$C103))/SUMIFS(BNA_Historique_prix!AC:AC,BNA_Historique_prix!$B:$B,$B103,BNA_Historique_prix!$E:$E,$C103),""))</f>
        <v>-</v>
      </c>
      <c r="AE103" s="13" t="str">
        <f ca="1">IF(OR(SUMIFS(BNA_Historique_prix!AD:AD,BNA_Historique_prix!$B:$B,$B103,BNA_Historique_prix!$E:$E,$D103)=0,SUMIFS(BNA_Historique_prix!AD:AD,BNA_Historique_prix!$B:$B,$B103,BNA_Historique_prix!$E:$E,$C103)=0),"-",IFERROR((SUMIFS(BNA_Historique_prix!AD:AD,BNA_Historique_prix!$B:$B,$B103,BNA_Historique_prix!$E:$E,$D103)-SUMIFS(BNA_Historique_prix!AD:AD,BNA_Historique_prix!$B:$B,$B103,BNA_Historique_prix!$E:$E,$C103))/SUMIFS(BNA_Historique_prix!AD:AD,BNA_Historique_prix!$B:$B,$B103,BNA_Historique_prix!$E:$E,$C103),""))</f>
        <v>-</v>
      </c>
      <c r="AF103" s="13" t="str">
        <f ca="1">IF(OR(SUMIFS(BNA_Historique_prix!AE:AE,BNA_Historique_prix!$B:$B,$B103,BNA_Historique_prix!$E:$E,$D103)=0,SUMIFS(BNA_Historique_prix!AE:AE,BNA_Historique_prix!$B:$B,$B103,BNA_Historique_prix!$E:$E,$C103)=0),"-",IFERROR((SUMIFS(BNA_Historique_prix!AE:AE,BNA_Historique_prix!$B:$B,$B103,BNA_Historique_prix!$E:$E,$D103)-SUMIFS(BNA_Historique_prix!AE:AE,BNA_Historique_prix!$B:$B,$B103,BNA_Historique_prix!$E:$E,$C103))/SUMIFS(BNA_Historique_prix!AE:AE,BNA_Historique_prix!$B:$B,$B103,BNA_Historique_prix!$E:$E,$C103),""))</f>
        <v>-</v>
      </c>
      <c r="AG103" s="13" t="str">
        <f ca="1">IF(OR(SUMIFS(BNA_Historique_prix!AF:AF,BNA_Historique_prix!$B:$B,$B103,BNA_Historique_prix!$E:$E,$D103)=0,SUMIFS(BNA_Historique_prix!AF:AF,BNA_Historique_prix!$B:$B,$B103,BNA_Historique_prix!$E:$E,$C103)=0),"-",IFERROR((SUMIFS(BNA_Historique_prix!AF:AF,BNA_Historique_prix!$B:$B,$B103,BNA_Historique_prix!$E:$E,$D103)-SUMIFS(BNA_Historique_prix!AF:AF,BNA_Historique_prix!$B:$B,$B103,BNA_Historique_prix!$E:$E,$C103))/SUMIFS(BNA_Historique_prix!AF:AF,BNA_Historique_prix!$B:$B,$B103,BNA_Historique_prix!$E:$E,$C103),""))</f>
        <v>-</v>
      </c>
      <c r="AH103" s="13" t="str">
        <f ca="1">IF(OR(SUMIFS(BNA_Historique_prix!AG:AG,BNA_Historique_prix!$B:$B,$B103,BNA_Historique_prix!$E:$E,$D103)=0,SUMIFS(BNA_Historique_prix!AG:AG,BNA_Historique_prix!$B:$B,$B103,BNA_Historique_prix!$E:$E,$C103)=0),"-",IFERROR((SUMIFS(BNA_Historique_prix!AG:AG,BNA_Historique_prix!$B:$B,$B103,BNA_Historique_prix!$E:$E,$D103)-SUMIFS(BNA_Historique_prix!AG:AG,BNA_Historique_prix!$B:$B,$B103,BNA_Historique_prix!$E:$E,$C103))/SUMIFS(BNA_Historique_prix!AG:AG,BNA_Historique_prix!$B:$B,$B103,BNA_Historique_prix!$E:$E,$C103),""))</f>
        <v>-</v>
      </c>
      <c r="AI103" s="13" t="str">
        <f ca="1">IF(OR(SUMIFS(BNA_Historique_prix!AH:AH,BNA_Historique_prix!$B:$B,$B103,BNA_Historique_prix!$E:$E,$D103)=0,SUMIFS(BNA_Historique_prix!AH:AH,BNA_Historique_prix!$B:$B,$B103,BNA_Historique_prix!$E:$E,$C103)=0),"-",IFERROR((SUMIFS(BNA_Historique_prix!AH:AH,BNA_Historique_prix!$B:$B,$B103,BNA_Historique_prix!$E:$E,$D103)-SUMIFS(BNA_Historique_prix!AH:AH,BNA_Historique_prix!$B:$B,$B103,BNA_Historique_prix!$E:$E,$C103))/SUMIFS(BNA_Historique_prix!AH:AH,BNA_Historique_prix!$B:$B,$B103,BNA_Historique_prix!$E:$E,$C103),""))</f>
        <v>-</v>
      </c>
      <c r="AJ103" s="13" t="str">
        <f ca="1">IF(OR(SUMIFS(BNA_Historique_prix!AI:AI,BNA_Historique_prix!$B:$B,$B103,BNA_Historique_prix!$E:$E,$D103)=0,SUMIFS(BNA_Historique_prix!AI:AI,BNA_Historique_prix!$B:$B,$B103,BNA_Historique_prix!$E:$E,$C103)=0),"-",IFERROR((SUMIFS(BNA_Historique_prix!AI:AI,BNA_Historique_prix!$B:$B,$B103,BNA_Historique_prix!$E:$E,$D103)-SUMIFS(BNA_Historique_prix!AI:AI,BNA_Historique_prix!$B:$B,$B103,BNA_Historique_prix!$E:$E,$C103))/SUMIFS(BNA_Historique_prix!AI:AI,BNA_Historique_prix!$B:$B,$B103,BNA_Historique_prix!$E:$E,$C103),""))</f>
        <v>-</v>
      </c>
    </row>
    <row r="104" spans="1:36" x14ac:dyDescent="0.35">
      <c r="A104" s="4" t="s">
        <v>2371</v>
      </c>
      <c r="B104" s="4" t="s">
        <v>2412</v>
      </c>
      <c r="C104" s="10">
        <f t="shared" ref="C104:D104" si="20">C99</f>
        <v>44986</v>
      </c>
      <c r="D104" s="10">
        <f t="shared" si="20"/>
        <v>45352</v>
      </c>
      <c r="E104" s="10"/>
      <c r="F104" s="10" t="str">
        <f>F99</f>
        <v>% var annuelle</v>
      </c>
      <c r="H104" s="13" t="str">
        <f ca="1">IF(OR(SUMIFS(BNA_Historique_prix!G:G,BNA_Historique_prix!$B:$B,$B104,BNA_Historique_prix!$E:$E,$D104)=0,SUMIFS(BNA_Historique_prix!G:G,BNA_Historique_prix!$B:$B,$B104,BNA_Historique_prix!$E:$E,$C104)=0),"-",IFERROR((SUMIFS(BNA_Historique_prix!G:G,BNA_Historique_prix!$B:$B,$B104,BNA_Historique_prix!$E:$E,$D104)-SUMIFS(BNA_Historique_prix!G:G,BNA_Historique_prix!$B:$B,$B104,BNA_Historique_prix!$E:$E,$C104))/SUMIFS(BNA_Historique_prix!G:G,BNA_Historique_prix!$B:$B,$B104,BNA_Historique_prix!$E:$E,$C104),""))</f>
        <v>-</v>
      </c>
      <c r="I104" s="13" t="str">
        <f ca="1">IF(OR(SUMIFS(BNA_Historique_prix!H:H,BNA_Historique_prix!$B:$B,$B104,BNA_Historique_prix!$E:$E,$D104)=0,SUMIFS(BNA_Historique_prix!H:H,BNA_Historique_prix!$B:$B,$B104,BNA_Historique_prix!$E:$E,$C104)=0),"-",IFERROR((SUMIFS(BNA_Historique_prix!H:H,BNA_Historique_prix!$B:$B,$B104,BNA_Historique_prix!$E:$E,$D104)-SUMIFS(BNA_Historique_prix!H:H,BNA_Historique_prix!$B:$B,$B104,BNA_Historique_prix!$E:$E,$C104))/SUMIFS(BNA_Historique_prix!H:H,BNA_Historique_prix!$B:$B,$B104,BNA_Historique_prix!$E:$E,$C104),""))</f>
        <v>-</v>
      </c>
      <c r="J104" s="13" t="str">
        <f ca="1">IF(OR(SUMIFS(BNA_Historique_prix!I:I,BNA_Historique_prix!$B:$B,$B104,BNA_Historique_prix!$E:$E,$D104)=0,SUMIFS(BNA_Historique_prix!I:I,BNA_Historique_prix!$B:$B,$B104,BNA_Historique_prix!$E:$E,$C104)=0),"-",IFERROR((SUMIFS(BNA_Historique_prix!I:I,BNA_Historique_prix!$B:$B,$B104,BNA_Historique_prix!$E:$E,$D104)-SUMIFS(BNA_Historique_prix!I:I,BNA_Historique_prix!$B:$B,$B104,BNA_Historique_prix!$E:$E,$C104))/SUMIFS(BNA_Historique_prix!I:I,BNA_Historique_prix!$B:$B,$B104,BNA_Historique_prix!$E:$E,$C104),""))</f>
        <v>-</v>
      </c>
      <c r="K104" s="13" t="str">
        <f ca="1">IF(OR(SUMIFS(BNA_Historique_prix!J:J,BNA_Historique_prix!$B:$B,$B104,BNA_Historique_prix!$E:$E,$D104)=0,SUMIFS(BNA_Historique_prix!J:J,BNA_Historique_prix!$B:$B,$B104,BNA_Historique_prix!$E:$E,$C104)=0),"-",IFERROR((SUMIFS(BNA_Historique_prix!J:J,BNA_Historique_prix!$B:$B,$B104,BNA_Historique_prix!$E:$E,$D104)-SUMIFS(BNA_Historique_prix!J:J,BNA_Historique_prix!$B:$B,$B104,BNA_Historique_prix!$E:$E,$C104))/SUMIFS(BNA_Historique_prix!J:J,BNA_Historique_prix!$B:$B,$B104,BNA_Historique_prix!$E:$E,$C104),""))</f>
        <v>-</v>
      </c>
      <c r="L104" s="13" t="str">
        <f ca="1">IF(OR(SUMIFS(BNA_Historique_prix!K:K,BNA_Historique_prix!$B:$B,$B104,BNA_Historique_prix!$E:$E,$D104)=0,SUMIFS(BNA_Historique_prix!K:K,BNA_Historique_prix!$B:$B,$B104,BNA_Historique_prix!$E:$E,$C104)=0),"-",IFERROR((SUMIFS(BNA_Historique_prix!K:K,BNA_Historique_prix!$B:$B,$B104,BNA_Historique_prix!$E:$E,$D104)-SUMIFS(BNA_Historique_prix!K:K,BNA_Historique_prix!$B:$B,$B104,BNA_Historique_prix!$E:$E,$C104))/SUMIFS(BNA_Historique_prix!K:K,BNA_Historique_prix!$B:$B,$B104,BNA_Historique_prix!$E:$E,$C104),""))</f>
        <v>-</v>
      </c>
      <c r="M104" s="13" t="str">
        <f ca="1">IF(OR(SUMIFS(BNA_Historique_prix!L:L,BNA_Historique_prix!$B:$B,$B104,BNA_Historique_prix!$E:$E,$D104)=0,SUMIFS(BNA_Historique_prix!L:L,BNA_Historique_prix!$B:$B,$B104,BNA_Historique_prix!$E:$E,$C104)=0),"-",IFERROR((SUMIFS(BNA_Historique_prix!L:L,BNA_Historique_prix!$B:$B,$B104,BNA_Historique_prix!$E:$E,$D104)-SUMIFS(BNA_Historique_prix!L:L,BNA_Historique_prix!$B:$B,$B104,BNA_Historique_prix!$E:$E,$C104))/SUMIFS(BNA_Historique_prix!L:L,BNA_Historique_prix!$B:$B,$B104,BNA_Historique_prix!$E:$E,$C104),""))</f>
        <v>-</v>
      </c>
      <c r="N104" s="13" t="str">
        <f ca="1">IF(OR(SUMIFS(BNA_Historique_prix!M:M,BNA_Historique_prix!$B:$B,$B104,BNA_Historique_prix!$E:$E,$D104)=0,SUMIFS(BNA_Historique_prix!M:M,BNA_Historique_prix!$B:$B,$B104,BNA_Historique_prix!$E:$E,$C104)=0),"-",IFERROR((SUMIFS(BNA_Historique_prix!M:M,BNA_Historique_prix!$B:$B,$B104,BNA_Historique_prix!$E:$E,$D104)-SUMIFS(BNA_Historique_prix!M:M,BNA_Historique_prix!$B:$B,$B104,BNA_Historique_prix!$E:$E,$C104))/SUMIFS(BNA_Historique_prix!M:M,BNA_Historique_prix!$B:$B,$B104,BNA_Historique_prix!$E:$E,$C104),""))</f>
        <v>-</v>
      </c>
      <c r="O104" s="13" t="str">
        <f ca="1">IF(OR(SUMIFS(BNA_Historique_prix!N:N,BNA_Historique_prix!$B:$B,$B104,BNA_Historique_prix!$E:$E,$D104)=0,SUMIFS(BNA_Historique_prix!N:N,BNA_Historique_prix!$B:$B,$B104,BNA_Historique_prix!$E:$E,$C104)=0),"-",IFERROR((SUMIFS(BNA_Historique_prix!N:N,BNA_Historique_prix!$B:$B,$B104,BNA_Historique_prix!$E:$E,$D104)-SUMIFS(BNA_Historique_prix!N:N,BNA_Historique_prix!$B:$B,$B104,BNA_Historique_prix!$E:$E,$C104))/SUMIFS(BNA_Historique_prix!N:N,BNA_Historique_prix!$B:$B,$B104,BNA_Historique_prix!$E:$E,$C104),""))</f>
        <v>-</v>
      </c>
      <c r="P104" s="13" t="str">
        <f ca="1">IF(OR(SUMIFS(BNA_Historique_prix!O:O,BNA_Historique_prix!$B:$B,$B104,BNA_Historique_prix!$E:$E,$D104)=0,SUMIFS(BNA_Historique_prix!O:O,BNA_Historique_prix!$B:$B,$B104,BNA_Historique_prix!$E:$E,$C104)=0),"-",IFERROR((SUMIFS(BNA_Historique_prix!O:O,BNA_Historique_prix!$B:$B,$B104,BNA_Historique_prix!$E:$E,$D104)-SUMIFS(BNA_Historique_prix!O:O,BNA_Historique_prix!$B:$B,$B104,BNA_Historique_prix!$E:$E,$C104))/SUMIFS(BNA_Historique_prix!O:O,BNA_Historique_prix!$B:$B,$B104,BNA_Historique_prix!$E:$E,$C104),""))</f>
        <v>-</v>
      </c>
      <c r="Q104" s="13" t="str">
        <f ca="1">IF(OR(SUMIFS(BNA_Historique_prix!P:P,BNA_Historique_prix!$B:$B,$B104,BNA_Historique_prix!$E:$E,$D104)=0,SUMIFS(BNA_Historique_prix!P:P,BNA_Historique_prix!$B:$B,$B104,BNA_Historique_prix!$E:$E,$C104)=0),"-",IFERROR((SUMIFS(BNA_Historique_prix!P:P,BNA_Historique_prix!$B:$B,$B104,BNA_Historique_prix!$E:$E,$D104)-SUMIFS(BNA_Historique_prix!P:P,BNA_Historique_prix!$B:$B,$B104,BNA_Historique_prix!$E:$E,$C104))/SUMIFS(BNA_Historique_prix!P:P,BNA_Historique_prix!$B:$B,$B104,BNA_Historique_prix!$E:$E,$C104),""))</f>
        <v>-</v>
      </c>
      <c r="R104" s="13" t="str">
        <f ca="1">IF(OR(SUMIFS(BNA_Historique_prix!Q:Q,BNA_Historique_prix!$B:$B,$B104,BNA_Historique_prix!$E:$E,$D104)=0,SUMIFS(BNA_Historique_prix!Q:Q,BNA_Historique_prix!$B:$B,$B104,BNA_Historique_prix!$E:$E,$C104)=0),"-",IFERROR((SUMIFS(BNA_Historique_prix!Q:Q,BNA_Historique_prix!$B:$B,$B104,BNA_Historique_prix!$E:$E,$D104)-SUMIFS(BNA_Historique_prix!Q:Q,BNA_Historique_prix!$B:$B,$B104,BNA_Historique_prix!$E:$E,$C104))/SUMIFS(BNA_Historique_prix!Q:Q,BNA_Historique_prix!$B:$B,$B104,BNA_Historique_prix!$E:$E,$C104),""))</f>
        <v>-</v>
      </c>
      <c r="S104" s="13" t="str">
        <f ca="1">IF(OR(SUMIFS(BNA_Historique_prix!R:R,BNA_Historique_prix!$B:$B,$B104,BNA_Historique_prix!$E:$E,$D104)=0,SUMIFS(BNA_Historique_prix!R:R,BNA_Historique_prix!$B:$B,$B104,BNA_Historique_prix!$E:$E,$C104)=0),"-",IFERROR((SUMIFS(BNA_Historique_prix!R:R,BNA_Historique_prix!$B:$B,$B104,BNA_Historique_prix!$E:$E,$D104)-SUMIFS(BNA_Historique_prix!R:R,BNA_Historique_prix!$B:$B,$B104,BNA_Historique_prix!$E:$E,$C104))/SUMIFS(BNA_Historique_prix!R:R,BNA_Historique_prix!$B:$B,$B104,BNA_Historique_prix!$E:$E,$C104),""))</f>
        <v>-</v>
      </c>
      <c r="T104" s="13" t="str">
        <f ca="1">IF(OR(SUMIFS(BNA_Historique_prix!S:S,BNA_Historique_prix!$B:$B,$B104,BNA_Historique_prix!$E:$E,$D104)=0,SUMIFS(BNA_Historique_prix!S:S,BNA_Historique_prix!$B:$B,$B104,BNA_Historique_prix!$E:$E,$C104)=0),"-",IFERROR((SUMIFS(BNA_Historique_prix!S:S,BNA_Historique_prix!$B:$B,$B104,BNA_Historique_prix!$E:$E,$D104)-SUMIFS(BNA_Historique_prix!S:S,BNA_Historique_prix!$B:$B,$B104,BNA_Historique_prix!$E:$E,$C104))/SUMIFS(BNA_Historique_prix!S:S,BNA_Historique_prix!$B:$B,$B104,BNA_Historique_prix!$E:$E,$C104),""))</f>
        <v>-</v>
      </c>
      <c r="U104" s="13" t="str">
        <f ca="1">IF(OR(SUMIFS(BNA_Historique_prix!T:T,BNA_Historique_prix!$B:$B,$B104,BNA_Historique_prix!$E:$E,$D104)=0,SUMIFS(BNA_Historique_prix!T:T,BNA_Historique_prix!$B:$B,$B104,BNA_Historique_prix!$E:$E,$C104)=0),"-",IFERROR((SUMIFS(BNA_Historique_prix!T:T,BNA_Historique_prix!$B:$B,$B104,BNA_Historique_prix!$E:$E,$D104)-SUMIFS(BNA_Historique_prix!T:T,BNA_Historique_prix!$B:$B,$B104,BNA_Historique_prix!$E:$E,$C104))/SUMIFS(BNA_Historique_prix!T:T,BNA_Historique_prix!$B:$B,$B104,BNA_Historique_prix!$E:$E,$C104),""))</f>
        <v>-</v>
      </c>
      <c r="V104" s="13" t="str">
        <f ca="1">IF(OR(SUMIFS(BNA_Historique_prix!U:U,BNA_Historique_prix!$B:$B,$B104,BNA_Historique_prix!$E:$E,$D104)=0,SUMIFS(BNA_Historique_prix!U:U,BNA_Historique_prix!$B:$B,$B104,BNA_Historique_prix!$E:$E,$C104)=0),"-",IFERROR((SUMIFS(BNA_Historique_prix!U:U,BNA_Historique_prix!$B:$B,$B104,BNA_Historique_prix!$E:$E,$D104)-SUMIFS(BNA_Historique_prix!U:U,BNA_Historique_prix!$B:$B,$B104,BNA_Historique_prix!$E:$E,$C104))/SUMIFS(BNA_Historique_prix!U:U,BNA_Historique_prix!$B:$B,$B104,BNA_Historique_prix!$E:$E,$C104),""))</f>
        <v>-</v>
      </c>
      <c r="W104" s="13" t="str">
        <f ca="1">IF(OR(SUMIFS(BNA_Historique_prix!V:V,BNA_Historique_prix!$B:$B,$B104,BNA_Historique_prix!$E:$E,$D104)=0,SUMIFS(BNA_Historique_prix!V:V,BNA_Historique_prix!$B:$B,$B104,BNA_Historique_prix!$E:$E,$C104)=0),"-",IFERROR((SUMIFS(BNA_Historique_prix!V:V,BNA_Historique_prix!$B:$B,$B104,BNA_Historique_prix!$E:$E,$D104)-SUMIFS(BNA_Historique_prix!V:V,BNA_Historique_prix!$B:$B,$B104,BNA_Historique_prix!$E:$E,$C104))/SUMIFS(BNA_Historique_prix!V:V,BNA_Historique_prix!$B:$B,$B104,BNA_Historique_prix!$E:$E,$C104),""))</f>
        <v>-</v>
      </c>
      <c r="X104" s="13" t="str">
        <f ca="1">IF(OR(SUMIFS(BNA_Historique_prix!W:W,BNA_Historique_prix!$B:$B,$B104,BNA_Historique_prix!$E:$E,$D104)=0,SUMIFS(BNA_Historique_prix!W:W,BNA_Historique_prix!$B:$B,$B104,BNA_Historique_prix!$E:$E,$C104)=0),"-",IFERROR((SUMIFS(BNA_Historique_prix!W:W,BNA_Historique_prix!$B:$B,$B104,BNA_Historique_prix!$E:$E,$D104)-SUMIFS(BNA_Historique_prix!W:W,BNA_Historique_prix!$B:$B,$B104,BNA_Historique_prix!$E:$E,$C104))/SUMIFS(BNA_Historique_prix!W:W,BNA_Historique_prix!$B:$B,$B104,BNA_Historique_prix!$E:$E,$C104),""))</f>
        <v>-</v>
      </c>
      <c r="Y104" s="13" t="str">
        <f ca="1">IF(OR(SUMIFS(BNA_Historique_prix!X:X,BNA_Historique_prix!$B:$B,$B104,BNA_Historique_prix!$E:$E,$D104)=0,SUMIFS(BNA_Historique_prix!X:X,BNA_Historique_prix!$B:$B,$B104,BNA_Historique_prix!$E:$E,$C104)=0),"-",IFERROR((SUMIFS(BNA_Historique_prix!X:X,BNA_Historique_prix!$B:$B,$B104,BNA_Historique_prix!$E:$E,$D104)-SUMIFS(BNA_Historique_prix!X:X,BNA_Historique_prix!$B:$B,$B104,BNA_Historique_prix!$E:$E,$C104))/SUMIFS(BNA_Historique_prix!X:X,BNA_Historique_prix!$B:$B,$B104,BNA_Historique_prix!$E:$E,$C104),""))</f>
        <v>-</v>
      </c>
      <c r="Z104" s="13" t="str">
        <f ca="1">IF(OR(SUMIFS(BNA_Historique_prix!Y:Y,BNA_Historique_prix!$B:$B,$B104,BNA_Historique_prix!$E:$E,$D104)=0,SUMIFS(BNA_Historique_prix!Y:Y,BNA_Historique_prix!$B:$B,$B104,BNA_Historique_prix!$E:$E,$C104)=0),"-",IFERROR((SUMIFS(BNA_Historique_prix!Y:Y,BNA_Historique_prix!$B:$B,$B104,BNA_Historique_prix!$E:$E,$D104)-SUMIFS(BNA_Historique_prix!Y:Y,BNA_Historique_prix!$B:$B,$B104,BNA_Historique_prix!$E:$E,$C104))/SUMIFS(BNA_Historique_prix!Y:Y,BNA_Historique_prix!$B:$B,$B104,BNA_Historique_prix!$E:$E,$C104),""))</f>
        <v>-</v>
      </c>
      <c r="AA104" s="13" t="str">
        <f ca="1">IF(OR(SUMIFS(BNA_Historique_prix!Z:Z,BNA_Historique_prix!$B:$B,$B104,BNA_Historique_prix!$E:$E,$D104)=0,SUMIFS(BNA_Historique_prix!Z:Z,BNA_Historique_prix!$B:$B,$B104,BNA_Historique_prix!$E:$E,$C104)=0),"-",IFERROR((SUMIFS(BNA_Historique_prix!Z:Z,BNA_Historique_prix!$B:$B,$B104,BNA_Historique_prix!$E:$E,$D104)-SUMIFS(BNA_Historique_prix!Z:Z,BNA_Historique_prix!$B:$B,$B104,BNA_Historique_prix!$E:$E,$C104))/SUMIFS(BNA_Historique_prix!Z:Z,BNA_Historique_prix!$B:$B,$B104,BNA_Historique_prix!$E:$E,$C104),""))</f>
        <v>-</v>
      </c>
      <c r="AB104" s="13" t="str">
        <f ca="1">IF(OR(SUMIFS(BNA_Historique_prix!AA:AA,BNA_Historique_prix!$B:$B,$B104,BNA_Historique_prix!$E:$E,$D104)=0,SUMIFS(BNA_Historique_prix!AA:AA,BNA_Historique_prix!$B:$B,$B104,BNA_Historique_prix!$E:$E,$C104)=0),"-",IFERROR((SUMIFS(BNA_Historique_prix!AA:AA,BNA_Historique_prix!$B:$B,$B104,BNA_Historique_prix!$E:$E,$D104)-SUMIFS(BNA_Historique_prix!AA:AA,BNA_Historique_prix!$B:$B,$B104,BNA_Historique_prix!$E:$E,$C104))/SUMIFS(BNA_Historique_prix!AA:AA,BNA_Historique_prix!$B:$B,$B104,BNA_Historique_prix!$E:$E,$C104),""))</f>
        <v>-</v>
      </c>
      <c r="AC104" s="13" t="str">
        <f ca="1">IF(OR(SUMIFS(BNA_Historique_prix!AB:AB,BNA_Historique_prix!$B:$B,$B104,BNA_Historique_prix!$E:$E,$D104)=0,SUMIFS(BNA_Historique_prix!AB:AB,BNA_Historique_prix!$B:$B,$B104,BNA_Historique_prix!$E:$E,$C104)=0),"-",IFERROR((SUMIFS(BNA_Historique_prix!AB:AB,BNA_Historique_prix!$B:$B,$B104,BNA_Historique_prix!$E:$E,$D104)-SUMIFS(BNA_Historique_prix!AB:AB,BNA_Historique_prix!$B:$B,$B104,BNA_Historique_prix!$E:$E,$C104))/SUMIFS(BNA_Historique_prix!AB:AB,BNA_Historique_prix!$B:$B,$B104,BNA_Historique_prix!$E:$E,$C104),""))</f>
        <v>-</v>
      </c>
      <c r="AD104" s="13" t="str">
        <f ca="1">IF(OR(SUMIFS(BNA_Historique_prix!AC:AC,BNA_Historique_prix!$B:$B,$B104,BNA_Historique_prix!$E:$E,$D104)=0,SUMIFS(BNA_Historique_prix!AC:AC,BNA_Historique_prix!$B:$B,$B104,BNA_Historique_prix!$E:$E,$C104)=0),"-",IFERROR((SUMIFS(BNA_Historique_prix!AC:AC,BNA_Historique_prix!$B:$B,$B104,BNA_Historique_prix!$E:$E,$D104)-SUMIFS(BNA_Historique_prix!AC:AC,BNA_Historique_prix!$B:$B,$B104,BNA_Historique_prix!$E:$E,$C104))/SUMIFS(BNA_Historique_prix!AC:AC,BNA_Historique_prix!$B:$B,$B104,BNA_Historique_prix!$E:$E,$C104),""))</f>
        <v>-</v>
      </c>
      <c r="AE104" s="13" t="str">
        <f ca="1">IF(OR(SUMIFS(BNA_Historique_prix!AD:AD,BNA_Historique_prix!$B:$B,$B104,BNA_Historique_prix!$E:$E,$D104)=0,SUMIFS(BNA_Historique_prix!AD:AD,BNA_Historique_prix!$B:$B,$B104,BNA_Historique_prix!$E:$E,$C104)=0),"-",IFERROR((SUMIFS(BNA_Historique_prix!AD:AD,BNA_Historique_prix!$B:$B,$B104,BNA_Historique_prix!$E:$E,$D104)-SUMIFS(BNA_Historique_prix!AD:AD,BNA_Historique_prix!$B:$B,$B104,BNA_Historique_prix!$E:$E,$C104))/SUMIFS(BNA_Historique_prix!AD:AD,BNA_Historique_prix!$B:$B,$B104,BNA_Historique_prix!$E:$E,$C104),""))</f>
        <v>-</v>
      </c>
      <c r="AF104" s="13" t="str">
        <f ca="1">IF(OR(SUMIFS(BNA_Historique_prix!AE:AE,BNA_Historique_prix!$B:$B,$B104,BNA_Historique_prix!$E:$E,$D104)=0,SUMIFS(BNA_Historique_prix!AE:AE,BNA_Historique_prix!$B:$B,$B104,BNA_Historique_prix!$E:$E,$C104)=0),"-",IFERROR((SUMIFS(BNA_Historique_prix!AE:AE,BNA_Historique_prix!$B:$B,$B104,BNA_Historique_prix!$E:$E,$D104)-SUMIFS(BNA_Historique_prix!AE:AE,BNA_Historique_prix!$B:$B,$B104,BNA_Historique_prix!$E:$E,$C104))/SUMIFS(BNA_Historique_prix!AE:AE,BNA_Historique_prix!$B:$B,$B104,BNA_Historique_prix!$E:$E,$C104),""))</f>
        <v>-</v>
      </c>
      <c r="AG104" s="13" t="str">
        <f ca="1">IF(OR(SUMIFS(BNA_Historique_prix!AF:AF,BNA_Historique_prix!$B:$B,$B104,BNA_Historique_prix!$E:$E,$D104)=0,SUMIFS(BNA_Historique_prix!AF:AF,BNA_Historique_prix!$B:$B,$B104,BNA_Historique_prix!$E:$E,$C104)=0),"-",IFERROR((SUMIFS(BNA_Historique_prix!AF:AF,BNA_Historique_prix!$B:$B,$B104,BNA_Historique_prix!$E:$E,$D104)-SUMIFS(BNA_Historique_prix!AF:AF,BNA_Historique_prix!$B:$B,$B104,BNA_Historique_prix!$E:$E,$C104))/SUMIFS(BNA_Historique_prix!AF:AF,BNA_Historique_prix!$B:$B,$B104,BNA_Historique_prix!$E:$E,$C104),""))</f>
        <v>-</v>
      </c>
      <c r="AH104" s="13" t="str">
        <f ca="1">IF(OR(SUMIFS(BNA_Historique_prix!AG:AG,BNA_Historique_prix!$B:$B,$B104,BNA_Historique_prix!$E:$E,$D104)=0,SUMIFS(BNA_Historique_prix!AG:AG,BNA_Historique_prix!$B:$B,$B104,BNA_Historique_prix!$E:$E,$C104)=0),"-",IFERROR((SUMIFS(BNA_Historique_prix!AG:AG,BNA_Historique_prix!$B:$B,$B104,BNA_Historique_prix!$E:$E,$D104)-SUMIFS(BNA_Historique_prix!AG:AG,BNA_Historique_prix!$B:$B,$B104,BNA_Historique_prix!$E:$E,$C104))/SUMIFS(BNA_Historique_prix!AG:AG,BNA_Historique_prix!$B:$B,$B104,BNA_Historique_prix!$E:$E,$C104),""))</f>
        <v>-</v>
      </c>
      <c r="AI104" s="13" t="str">
        <f ca="1">IF(OR(SUMIFS(BNA_Historique_prix!AH:AH,BNA_Historique_prix!$B:$B,$B104,BNA_Historique_prix!$E:$E,$D104)=0,SUMIFS(BNA_Historique_prix!AH:AH,BNA_Historique_prix!$B:$B,$B104,BNA_Historique_prix!$E:$E,$C104)=0),"-",IFERROR((SUMIFS(BNA_Historique_prix!AH:AH,BNA_Historique_prix!$B:$B,$B104,BNA_Historique_prix!$E:$E,$D104)-SUMIFS(BNA_Historique_prix!AH:AH,BNA_Historique_prix!$B:$B,$B104,BNA_Historique_prix!$E:$E,$C104))/SUMIFS(BNA_Historique_prix!AH:AH,BNA_Historique_prix!$B:$B,$B104,BNA_Historique_prix!$E:$E,$C104),""))</f>
        <v>-</v>
      </c>
      <c r="AJ104" s="13" t="str">
        <f ca="1">IF(OR(SUMIFS(BNA_Historique_prix!AI:AI,BNA_Historique_prix!$B:$B,$B104,BNA_Historique_prix!$E:$E,$D104)=0,SUMIFS(BNA_Historique_prix!AI:AI,BNA_Historique_prix!$B:$B,$B104,BNA_Historique_prix!$E:$E,$C104)=0),"-",IFERROR((SUMIFS(BNA_Historique_prix!AI:AI,BNA_Historique_prix!$B:$B,$B104,BNA_Historique_prix!$E:$E,$D104)-SUMIFS(BNA_Historique_prix!AI:AI,BNA_Historique_prix!$B:$B,$B104,BNA_Historique_prix!$E:$E,$C104))/SUMIFS(BNA_Historique_prix!AI:AI,BNA_Historique_prix!$B:$B,$B104,BNA_Historique_prix!$E:$E,$C104),""))</f>
        <v>-</v>
      </c>
    </row>
    <row r="106" spans="1:36" x14ac:dyDescent="0.35">
      <c r="F106" s="4" t="s">
        <v>3433</v>
      </c>
    </row>
    <row r="107" spans="1:36" x14ac:dyDescent="0.35">
      <c r="A107" s="4" t="s">
        <v>2371</v>
      </c>
      <c r="B107" s="4" t="s">
        <v>2373</v>
      </c>
      <c r="C107" s="10">
        <f t="shared" ref="C107:D107" si="21">C102</f>
        <v>45323</v>
      </c>
      <c r="D107" s="10">
        <f t="shared" si="21"/>
        <v>45352</v>
      </c>
      <c r="E107" s="10" t="str">
        <f>_xlfn.CONCAT(B107,D107)</f>
        <v>marche_koupela45352</v>
      </c>
      <c r="F107" s="10" t="str">
        <f>F102</f>
        <v>% var mensuelle</v>
      </c>
      <c r="H107" s="13" t="str">
        <f ca="1">IF(OR(SUMIFS(BNA_Historique_prix!G:G,BNA_Historique_prix!$B:$B,$B107,BNA_Historique_prix!$E:$E,$D107)=0,SUMIFS(BNA_Historique_prix!G:G,BNA_Historique_prix!$B:$B,$B107,BNA_Historique_prix!$E:$E,$C107)=0),"-",IFERROR((SUMIFS(BNA_Historique_prix!G:G,BNA_Historique_prix!$B:$B,$B107,BNA_Historique_prix!$E:$E,$D107)-SUMIFS(BNA_Historique_prix!G:G,BNA_Historique_prix!$B:$B,$B107,BNA_Historique_prix!$E:$E,$C107))/SUMIFS(BNA_Historique_prix!G:G,BNA_Historique_prix!$B:$B,$B107,BNA_Historique_prix!$E:$E,$C107),""))</f>
        <v>-</v>
      </c>
      <c r="I107" s="13" t="str">
        <f ca="1">IF(OR(SUMIFS(BNA_Historique_prix!H:H,BNA_Historique_prix!$B:$B,$B107,BNA_Historique_prix!$E:$E,$D107)=0,SUMIFS(BNA_Historique_prix!H:H,BNA_Historique_prix!$B:$B,$B107,BNA_Historique_prix!$E:$E,$C107)=0),"-",IFERROR((SUMIFS(BNA_Historique_prix!H:H,BNA_Historique_prix!$B:$B,$B107,BNA_Historique_prix!$E:$E,$D107)-SUMIFS(BNA_Historique_prix!H:H,BNA_Historique_prix!$B:$B,$B107,BNA_Historique_prix!$E:$E,$C107))/SUMIFS(BNA_Historique_prix!H:H,BNA_Historique_prix!$B:$B,$B107,BNA_Historique_prix!$E:$E,$C107),""))</f>
        <v>-</v>
      </c>
      <c r="J107" s="13" t="str">
        <f ca="1">IF(OR(SUMIFS(BNA_Historique_prix!I:I,BNA_Historique_prix!$B:$B,$B107,BNA_Historique_prix!$E:$E,$D107)=0,SUMIFS(BNA_Historique_prix!I:I,BNA_Historique_prix!$B:$B,$B107,BNA_Historique_prix!$E:$E,$C107)=0),"-",IFERROR((SUMIFS(BNA_Historique_prix!I:I,BNA_Historique_prix!$B:$B,$B107,BNA_Historique_prix!$E:$E,$D107)-SUMIFS(BNA_Historique_prix!I:I,BNA_Historique_prix!$B:$B,$B107,BNA_Historique_prix!$E:$E,$C107))/SUMIFS(BNA_Historique_prix!I:I,BNA_Historique_prix!$B:$B,$B107,BNA_Historique_prix!$E:$E,$C107),""))</f>
        <v>-</v>
      </c>
      <c r="K107" s="13" t="str">
        <f ca="1">IF(OR(SUMIFS(BNA_Historique_prix!J:J,BNA_Historique_prix!$B:$B,$B107,BNA_Historique_prix!$E:$E,$D107)=0,SUMIFS(BNA_Historique_prix!J:J,BNA_Historique_prix!$B:$B,$B107,BNA_Historique_prix!$E:$E,$C107)=0),"-",IFERROR((SUMIFS(BNA_Historique_prix!J:J,BNA_Historique_prix!$B:$B,$B107,BNA_Historique_prix!$E:$E,$D107)-SUMIFS(BNA_Historique_prix!J:J,BNA_Historique_prix!$B:$B,$B107,BNA_Historique_prix!$E:$E,$C107))/SUMIFS(BNA_Historique_prix!J:J,BNA_Historique_prix!$B:$B,$B107,BNA_Historique_prix!$E:$E,$C107),""))</f>
        <v>-</v>
      </c>
      <c r="L107" s="13" t="str">
        <f ca="1">IF(OR(SUMIFS(BNA_Historique_prix!K:K,BNA_Historique_prix!$B:$B,$B107,BNA_Historique_prix!$E:$E,$D107)=0,SUMIFS(BNA_Historique_prix!K:K,BNA_Historique_prix!$B:$B,$B107,BNA_Historique_prix!$E:$E,$C107)=0),"-",IFERROR((SUMIFS(BNA_Historique_prix!K:K,BNA_Historique_prix!$B:$B,$B107,BNA_Historique_prix!$E:$E,$D107)-SUMIFS(BNA_Historique_prix!K:K,BNA_Historique_prix!$B:$B,$B107,BNA_Historique_prix!$E:$E,$C107))/SUMIFS(BNA_Historique_prix!K:K,BNA_Historique_prix!$B:$B,$B107,BNA_Historique_prix!$E:$E,$C107),""))</f>
        <v>-</v>
      </c>
      <c r="M107" s="13" t="str">
        <f ca="1">IF(OR(SUMIFS(BNA_Historique_prix!L:L,BNA_Historique_prix!$B:$B,$B107,BNA_Historique_prix!$E:$E,$D107)=0,SUMIFS(BNA_Historique_prix!L:L,BNA_Historique_prix!$B:$B,$B107,BNA_Historique_prix!$E:$E,$C107)=0),"-",IFERROR((SUMIFS(BNA_Historique_prix!L:L,BNA_Historique_prix!$B:$B,$B107,BNA_Historique_prix!$E:$E,$D107)-SUMIFS(BNA_Historique_prix!L:L,BNA_Historique_prix!$B:$B,$B107,BNA_Historique_prix!$E:$E,$C107))/SUMIFS(BNA_Historique_prix!L:L,BNA_Historique_prix!$B:$B,$B107,BNA_Historique_prix!$E:$E,$C107),""))</f>
        <v>-</v>
      </c>
      <c r="N107" s="13" t="str">
        <f ca="1">IF(OR(SUMIFS(BNA_Historique_prix!M:M,BNA_Historique_prix!$B:$B,$B107,BNA_Historique_prix!$E:$E,$D107)=0,SUMIFS(BNA_Historique_prix!M:M,BNA_Historique_prix!$B:$B,$B107,BNA_Historique_prix!$E:$E,$C107)=0),"-",IFERROR((SUMIFS(BNA_Historique_prix!M:M,BNA_Historique_prix!$B:$B,$B107,BNA_Historique_prix!$E:$E,$D107)-SUMIFS(BNA_Historique_prix!M:M,BNA_Historique_prix!$B:$B,$B107,BNA_Historique_prix!$E:$E,$C107))/SUMIFS(BNA_Historique_prix!M:M,BNA_Historique_prix!$B:$B,$B107,BNA_Historique_prix!$E:$E,$C107),""))</f>
        <v>-</v>
      </c>
      <c r="O107" s="13" t="str">
        <f ca="1">IF(OR(SUMIFS(BNA_Historique_prix!N:N,BNA_Historique_prix!$B:$B,$B107,BNA_Historique_prix!$E:$E,$D107)=0,SUMIFS(BNA_Historique_prix!N:N,BNA_Historique_prix!$B:$B,$B107,BNA_Historique_prix!$E:$E,$C107)=0),"-",IFERROR((SUMIFS(BNA_Historique_prix!N:N,BNA_Historique_prix!$B:$B,$B107,BNA_Historique_prix!$E:$E,$D107)-SUMIFS(BNA_Historique_prix!N:N,BNA_Historique_prix!$B:$B,$B107,BNA_Historique_prix!$E:$E,$C107))/SUMIFS(BNA_Historique_prix!N:N,BNA_Historique_prix!$B:$B,$B107,BNA_Historique_prix!$E:$E,$C107),""))</f>
        <v>-</v>
      </c>
      <c r="P107" s="13" t="str">
        <f ca="1">IF(OR(SUMIFS(BNA_Historique_prix!O:O,BNA_Historique_prix!$B:$B,$B107,BNA_Historique_prix!$E:$E,$D107)=0,SUMIFS(BNA_Historique_prix!O:O,BNA_Historique_prix!$B:$B,$B107,BNA_Historique_prix!$E:$E,$C107)=0),"-",IFERROR((SUMIFS(BNA_Historique_prix!O:O,BNA_Historique_prix!$B:$B,$B107,BNA_Historique_prix!$E:$E,$D107)-SUMIFS(BNA_Historique_prix!O:O,BNA_Historique_prix!$B:$B,$B107,BNA_Historique_prix!$E:$E,$C107))/SUMIFS(BNA_Historique_prix!O:O,BNA_Historique_prix!$B:$B,$B107,BNA_Historique_prix!$E:$E,$C107),""))</f>
        <v>-</v>
      </c>
      <c r="Q107" s="13" t="str">
        <f ca="1">IF(OR(SUMIFS(BNA_Historique_prix!P:P,BNA_Historique_prix!$B:$B,$B107,BNA_Historique_prix!$E:$E,$D107)=0,SUMIFS(BNA_Historique_prix!P:P,BNA_Historique_prix!$B:$B,$B107,BNA_Historique_prix!$E:$E,$C107)=0),"-",IFERROR((SUMIFS(BNA_Historique_prix!P:P,BNA_Historique_prix!$B:$B,$B107,BNA_Historique_prix!$E:$E,$D107)-SUMIFS(BNA_Historique_prix!P:P,BNA_Historique_prix!$B:$B,$B107,BNA_Historique_prix!$E:$E,$C107))/SUMIFS(BNA_Historique_prix!P:P,BNA_Historique_prix!$B:$B,$B107,BNA_Historique_prix!$E:$E,$C107),""))</f>
        <v>-</v>
      </c>
      <c r="R107" s="13" t="str">
        <f ca="1">IF(OR(SUMIFS(BNA_Historique_prix!Q:Q,BNA_Historique_prix!$B:$B,$B107,BNA_Historique_prix!$E:$E,$D107)=0,SUMIFS(BNA_Historique_prix!Q:Q,BNA_Historique_prix!$B:$B,$B107,BNA_Historique_prix!$E:$E,$C107)=0),"-",IFERROR((SUMIFS(BNA_Historique_prix!Q:Q,BNA_Historique_prix!$B:$B,$B107,BNA_Historique_prix!$E:$E,$D107)-SUMIFS(BNA_Historique_prix!Q:Q,BNA_Historique_prix!$B:$B,$B107,BNA_Historique_prix!$E:$E,$C107))/SUMIFS(BNA_Historique_prix!Q:Q,BNA_Historique_prix!$B:$B,$B107,BNA_Historique_prix!$E:$E,$C107),""))</f>
        <v>-</v>
      </c>
      <c r="S107" s="13" t="str">
        <f ca="1">IF(OR(SUMIFS(BNA_Historique_prix!R:R,BNA_Historique_prix!$B:$B,$B107,BNA_Historique_prix!$E:$E,$D107)=0,SUMIFS(BNA_Historique_prix!R:R,BNA_Historique_prix!$B:$B,$B107,BNA_Historique_prix!$E:$E,$C107)=0),"-",IFERROR((SUMIFS(BNA_Historique_prix!R:R,BNA_Historique_prix!$B:$B,$B107,BNA_Historique_prix!$E:$E,$D107)-SUMIFS(BNA_Historique_prix!R:R,BNA_Historique_prix!$B:$B,$B107,BNA_Historique_prix!$E:$E,$C107))/SUMIFS(BNA_Historique_prix!R:R,BNA_Historique_prix!$B:$B,$B107,BNA_Historique_prix!$E:$E,$C107),""))</f>
        <v>-</v>
      </c>
      <c r="T107" s="13" t="str">
        <f ca="1">IF(OR(SUMIFS(BNA_Historique_prix!S:S,BNA_Historique_prix!$B:$B,$B107,BNA_Historique_prix!$E:$E,$D107)=0,SUMIFS(BNA_Historique_prix!S:S,BNA_Historique_prix!$B:$B,$B107,BNA_Historique_prix!$E:$E,$C107)=0),"-",IFERROR((SUMIFS(BNA_Historique_prix!S:S,BNA_Historique_prix!$B:$B,$B107,BNA_Historique_prix!$E:$E,$D107)-SUMIFS(BNA_Historique_prix!S:S,BNA_Historique_prix!$B:$B,$B107,BNA_Historique_prix!$E:$E,$C107))/SUMIFS(BNA_Historique_prix!S:S,BNA_Historique_prix!$B:$B,$B107,BNA_Historique_prix!$E:$E,$C107),""))</f>
        <v>-</v>
      </c>
      <c r="U107" s="13" t="str">
        <f ca="1">IF(OR(SUMIFS(BNA_Historique_prix!T:T,BNA_Historique_prix!$B:$B,$B107,BNA_Historique_prix!$E:$E,$D107)=0,SUMIFS(BNA_Historique_prix!T:T,BNA_Historique_prix!$B:$B,$B107,BNA_Historique_prix!$E:$E,$C107)=0),"-",IFERROR((SUMIFS(BNA_Historique_prix!T:T,BNA_Historique_prix!$B:$B,$B107,BNA_Historique_prix!$E:$E,$D107)-SUMIFS(BNA_Historique_prix!T:T,BNA_Historique_prix!$B:$B,$B107,BNA_Historique_prix!$E:$E,$C107))/SUMIFS(BNA_Historique_prix!T:T,BNA_Historique_prix!$B:$B,$B107,BNA_Historique_prix!$E:$E,$C107),""))</f>
        <v>-</v>
      </c>
      <c r="V107" s="13" t="str">
        <f ca="1">IF(OR(SUMIFS(BNA_Historique_prix!U:U,BNA_Historique_prix!$B:$B,$B107,BNA_Historique_prix!$E:$E,$D107)=0,SUMIFS(BNA_Historique_prix!U:U,BNA_Historique_prix!$B:$B,$B107,BNA_Historique_prix!$E:$E,$C107)=0),"-",IFERROR((SUMIFS(BNA_Historique_prix!U:U,BNA_Historique_prix!$B:$B,$B107,BNA_Historique_prix!$E:$E,$D107)-SUMIFS(BNA_Historique_prix!U:U,BNA_Historique_prix!$B:$B,$B107,BNA_Historique_prix!$E:$E,$C107))/SUMIFS(BNA_Historique_prix!U:U,BNA_Historique_prix!$B:$B,$B107,BNA_Historique_prix!$E:$E,$C107),""))</f>
        <v>-</v>
      </c>
      <c r="W107" s="13" t="str">
        <f ca="1">IF(OR(SUMIFS(BNA_Historique_prix!V:V,BNA_Historique_prix!$B:$B,$B107,BNA_Historique_prix!$E:$E,$D107)=0,SUMIFS(BNA_Historique_prix!V:V,BNA_Historique_prix!$B:$B,$B107,BNA_Historique_prix!$E:$E,$C107)=0),"-",IFERROR((SUMIFS(BNA_Historique_prix!V:V,BNA_Historique_prix!$B:$B,$B107,BNA_Historique_prix!$E:$E,$D107)-SUMIFS(BNA_Historique_prix!V:V,BNA_Historique_prix!$B:$B,$B107,BNA_Historique_prix!$E:$E,$C107))/SUMIFS(BNA_Historique_prix!V:V,BNA_Historique_prix!$B:$B,$B107,BNA_Historique_prix!$E:$E,$C107),""))</f>
        <v>-</v>
      </c>
      <c r="X107" s="13" t="str">
        <f ca="1">IF(OR(SUMIFS(BNA_Historique_prix!W:W,BNA_Historique_prix!$B:$B,$B107,BNA_Historique_prix!$E:$E,$D107)=0,SUMIFS(BNA_Historique_prix!W:W,BNA_Historique_prix!$B:$B,$B107,BNA_Historique_prix!$E:$E,$C107)=0),"-",IFERROR((SUMIFS(BNA_Historique_prix!W:W,BNA_Historique_prix!$B:$B,$B107,BNA_Historique_prix!$E:$E,$D107)-SUMIFS(BNA_Historique_prix!W:W,BNA_Historique_prix!$B:$B,$B107,BNA_Historique_prix!$E:$E,$C107))/SUMIFS(BNA_Historique_prix!W:W,BNA_Historique_prix!$B:$B,$B107,BNA_Historique_prix!$E:$E,$C107),""))</f>
        <v>-</v>
      </c>
      <c r="Y107" s="13" t="str">
        <f ca="1">IF(OR(SUMIFS(BNA_Historique_prix!X:X,BNA_Historique_prix!$B:$B,$B107,BNA_Historique_prix!$E:$E,$D107)=0,SUMIFS(BNA_Historique_prix!X:X,BNA_Historique_prix!$B:$B,$B107,BNA_Historique_prix!$E:$E,$C107)=0),"-",IFERROR((SUMIFS(BNA_Historique_prix!X:X,BNA_Historique_prix!$B:$B,$B107,BNA_Historique_prix!$E:$E,$D107)-SUMIFS(BNA_Historique_prix!X:X,BNA_Historique_prix!$B:$B,$B107,BNA_Historique_prix!$E:$E,$C107))/SUMIFS(BNA_Historique_prix!X:X,BNA_Historique_prix!$B:$B,$B107,BNA_Historique_prix!$E:$E,$C107),""))</f>
        <v>-</v>
      </c>
      <c r="Z107" s="13" t="str">
        <f ca="1">IF(OR(SUMIFS(BNA_Historique_prix!Y:Y,BNA_Historique_prix!$B:$B,$B107,BNA_Historique_prix!$E:$E,$D107)=0,SUMIFS(BNA_Historique_prix!Y:Y,BNA_Historique_prix!$B:$B,$B107,BNA_Historique_prix!$E:$E,$C107)=0),"-",IFERROR((SUMIFS(BNA_Historique_prix!Y:Y,BNA_Historique_prix!$B:$B,$B107,BNA_Historique_prix!$E:$E,$D107)-SUMIFS(BNA_Historique_prix!Y:Y,BNA_Historique_prix!$B:$B,$B107,BNA_Historique_prix!$E:$E,$C107))/SUMIFS(BNA_Historique_prix!Y:Y,BNA_Historique_prix!$B:$B,$B107,BNA_Historique_prix!$E:$E,$C107),""))</f>
        <v>-</v>
      </c>
      <c r="AA107" s="13" t="str">
        <f ca="1">IF(OR(SUMIFS(BNA_Historique_prix!Z:Z,BNA_Historique_prix!$B:$B,$B107,BNA_Historique_prix!$E:$E,$D107)=0,SUMIFS(BNA_Historique_prix!Z:Z,BNA_Historique_prix!$B:$B,$B107,BNA_Historique_prix!$E:$E,$C107)=0),"-",IFERROR((SUMIFS(BNA_Historique_prix!Z:Z,BNA_Historique_prix!$B:$B,$B107,BNA_Historique_prix!$E:$E,$D107)-SUMIFS(BNA_Historique_prix!Z:Z,BNA_Historique_prix!$B:$B,$B107,BNA_Historique_prix!$E:$E,$C107))/SUMIFS(BNA_Historique_prix!Z:Z,BNA_Historique_prix!$B:$B,$B107,BNA_Historique_prix!$E:$E,$C107),""))</f>
        <v>-</v>
      </c>
      <c r="AB107" s="13" t="str">
        <f ca="1">IF(OR(SUMIFS(BNA_Historique_prix!AA:AA,BNA_Historique_prix!$B:$B,$B107,BNA_Historique_prix!$E:$E,$D107)=0,SUMIFS(BNA_Historique_prix!AA:AA,BNA_Historique_prix!$B:$B,$B107,BNA_Historique_prix!$E:$E,$C107)=0),"-",IFERROR((SUMIFS(BNA_Historique_prix!AA:AA,BNA_Historique_prix!$B:$B,$B107,BNA_Historique_prix!$E:$E,$D107)-SUMIFS(BNA_Historique_prix!AA:AA,BNA_Historique_prix!$B:$B,$B107,BNA_Historique_prix!$E:$E,$C107))/SUMIFS(BNA_Historique_prix!AA:AA,BNA_Historique_prix!$B:$B,$B107,BNA_Historique_prix!$E:$E,$C107),""))</f>
        <v>-</v>
      </c>
      <c r="AC107" s="13" t="str">
        <f ca="1">IF(OR(SUMIFS(BNA_Historique_prix!AB:AB,BNA_Historique_prix!$B:$B,$B107,BNA_Historique_prix!$E:$E,$D107)=0,SUMIFS(BNA_Historique_prix!AB:AB,BNA_Historique_prix!$B:$B,$B107,BNA_Historique_prix!$E:$E,$C107)=0),"-",IFERROR((SUMIFS(BNA_Historique_prix!AB:AB,BNA_Historique_prix!$B:$B,$B107,BNA_Historique_prix!$E:$E,$D107)-SUMIFS(BNA_Historique_prix!AB:AB,BNA_Historique_prix!$B:$B,$B107,BNA_Historique_prix!$E:$E,$C107))/SUMIFS(BNA_Historique_prix!AB:AB,BNA_Historique_prix!$B:$B,$B107,BNA_Historique_prix!$E:$E,$C107),""))</f>
        <v>-</v>
      </c>
      <c r="AD107" s="13" t="str">
        <f ca="1">IF(OR(SUMIFS(BNA_Historique_prix!AC:AC,BNA_Historique_prix!$B:$B,$B107,BNA_Historique_prix!$E:$E,$D107)=0,SUMIFS(BNA_Historique_prix!AC:AC,BNA_Historique_prix!$B:$B,$B107,BNA_Historique_prix!$E:$E,$C107)=0),"-",IFERROR((SUMIFS(BNA_Historique_prix!AC:AC,BNA_Historique_prix!$B:$B,$B107,BNA_Historique_prix!$E:$E,$D107)-SUMIFS(BNA_Historique_prix!AC:AC,BNA_Historique_prix!$B:$B,$B107,BNA_Historique_prix!$E:$E,$C107))/SUMIFS(BNA_Historique_prix!AC:AC,BNA_Historique_prix!$B:$B,$B107,BNA_Historique_prix!$E:$E,$C107),""))</f>
        <v>-</v>
      </c>
      <c r="AE107" s="13" t="str">
        <f ca="1">IF(OR(SUMIFS(BNA_Historique_prix!AD:AD,BNA_Historique_prix!$B:$B,$B107,BNA_Historique_prix!$E:$E,$D107)=0,SUMIFS(BNA_Historique_prix!AD:AD,BNA_Historique_prix!$B:$B,$B107,BNA_Historique_prix!$E:$E,$C107)=0),"-",IFERROR((SUMIFS(BNA_Historique_prix!AD:AD,BNA_Historique_prix!$B:$B,$B107,BNA_Historique_prix!$E:$E,$D107)-SUMIFS(BNA_Historique_prix!AD:AD,BNA_Historique_prix!$B:$B,$B107,BNA_Historique_prix!$E:$E,$C107))/SUMIFS(BNA_Historique_prix!AD:AD,BNA_Historique_prix!$B:$B,$B107,BNA_Historique_prix!$E:$E,$C107),""))</f>
        <v>-</v>
      </c>
      <c r="AF107" s="13" t="str">
        <f ca="1">IF(OR(SUMIFS(BNA_Historique_prix!AE:AE,BNA_Historique_prix!$B:$B,$B107,BNA_Historique_prix!$E:$E,$D107)=0,SUMIFS(BNA_Historique_prix!AE:AE,BNA_Historique_prix!$B:$B,$B107,BNA_Historique_prix!$E:$E,$C107)=0),"-",IFERROR((SUMIFS(BNA_Historique_prix!AE:AE,BNA_Historique_prix!$B:$B,$B107,BNA_Historique_prix!$E:$E,$D107)-SUMIFS(BNA_Historique_prix!AE:AE,BNA_Historique_prix!$B:$B,$B107,BNA_Historique_prix!$E:$E,$C107))/SUMIFS(BNA_Historique_prix!AE:AE,BNA_Historique_prix!$B:$B,$B107,BNA_Historique_prix!$E:$E,$C107),""))</f>
        <v>-</v>
      </c>
      <c r="AG107" s="13" t="str">
        <f ca="1">IF(OR(SUMIFS(BNA_Historique_prix!AF:AF,BNA_Historique_prix!$B:$B,$B107,BNA_Historique_prix!$E:$E,$D107)=0,SUMIFS(BNA_Historique_prix!AF:AF,BNA_Historique_prix!$B:$B,$B107,BNA_Historique_prix!$E:$E,$C107)=0),"-",IFERROR((SUMIFS(BNA_Historique_prix!AF:AF,BNA_Historique_prix!$B:$B,$B107,BNA_Historique_prix!$E:$E,$D107)-SUMIFS(BNA_Historique_prix!AF:AF,BNA_Historique_prix!$B:$B,$B107,BNA_Historique_prix!$E:$E,$C107))/SUMIFS(BNA_Historique_prix!AF:AF,BNA_Historique_prix!$B:$B,$B107,BNA_Historique_prix!$E:$E,$C107),""))</f>
        <v>-</v>
      </c>
      <c r="AH107" s="13" t="str">
        <f ca="1">IF(OR(SUMIFS(BNA_Historique_prix!AG:AG,BNA_Historique_prix!$B:$B,$B107,BNA_Historique_prix!$E:$E,$D107)=0,SUMIFS(BNA_Historique_prix!AG:AG,BNA_Historique_prix!$B:$B,$B107,BNA_Historique_prix!$E:$E,$C107)=0),"-",IFERROR((SUMIFS(BNA_Historique_prix!AG:AG,BNA_Historique_prix!$B:$B,$B107,BNA_Historique_prix!$E:$E,$D107)-SUMIFS(BNA_Historique_prix!AG:AG,BNA_Historique_prix!$B:$B,$B107,BNA_Historique_prix!$E:$E,$C107))/SUMIFS(BNA_Historique_prix!AG:AG,BNA_Historique_prix!$B:$B,$B107,BNA_Historique_prix!$E:$E,$C107),""))</f>
        <v>-</v>
      </c>
      <c r="AI107" s="13" t="str">
        <f ca="1">IF(OR(SUMIFS(BNA_Historique_prix!AH:AH,BNA_Historique_prix!$B:$B,$B107,BNA_Historique_prix!$E:$E,$D107)=0,SUMIFS(BNA_Historique_prix!AH:AH,BNA_Historique_prix!$B:$B,$B107,BNA_Historique_prix!$E:$E,$C107)=0),"-",IFERROR((SUMIFS(BNA_Historique_prix!AH:AH,BNA_Historique_prix!$B:$B,$B107,BNA_Historique_prix!$E:$E,$D107)-SUMIFS(BNA_Historique_prix!AH:AH,BNA_Historique_prix!$B:$B,$B107,BNA_Historique_prix!$E:$E,$C107))/SUMIFS(BNA_Historique_prix!AH:AH,BNA_Historique_prix!$B:$B,$B107,BNA_Historique_prix!$E:$E,$C107),""))</f>
        <v>-</v>
      </c>
      <c r="AJ107" s="13" t="str">
        <f ca="1">IF(OR(SUMIFS(BNA_Historique_prix!AI:AI,BNA_Historique_prix!$B:$B,$B107,BNA_Historique_prix!$E:$E,$D107)=0,SUMIFS(BNA_Historique_prix!AI:AI,BNA_Historique_prix!$B:$B,$B107,BNA_Historique_prix!$E:$E,$C107)=0),"-",IFERROR((SUMIFS(BNA_Historique_prix!AI:AI,BNA_Historique_prix!$B:$B,$B107,BNA_Historique_prix!$E:$E,$D107)-SUMIFS(BNA_Historique_prix!AI:AI,BNA_Historique_prix!$B:$B,$B107,BNA_Historique_prix!$E:$E,$C107))/SUMIFS(BNA_Historique_prix!AI:AI,BNA_Historique_prix!$B:$B,$B107,BNA_Historique_prix!$E:$E,$C107),""))</f>
        <v>-</v>
      </c>
    </row>
    <row r="108" spans="1:36" x14ac:dyDescent="0.35">
      <c r="A108" s="4" t="s">
        <v>2371</v>
      </c>
      <c r="B108" s="4" t="s">
        <v>2373</v>
      </c>
      <c r="C108" s="10">
        <f t="shared" ref="C108:D108" si="22">C103</f>
        <v>45292</v>
      </c>
      <c r="D108" s="10">
        <f t="shared" si="22"/>
        <v>45352</v>
      </c>
      <c r="E108" s="10"/>
      <c r="F108" s="10" t="str">
        <f>F103</f>
        <v>% var trimestrielle</v>
      </c>
      <c r="H108" s="13" t="str">
        <f ca="1">IF(OR(SUMIFS(BNA_Historique_prix!G:G,BNA_Historique_prix!$B:$B,$B108,BNA_Historique_prix!$E:$E,$D108)=0,SUMIFS(BNA_Historique_prix!G:G,BNA_Historique_prix!$B:$B,$B108,BNA_Historique_prix!$E:$E,$C108)=0),"-",IFERROR((SUMIFS(BNA_Historique_prix!G:G,BNA_Historique_prix!$B:$B,$B108,BNA_Historique_prix!$E:$E,$D108)-SUMIFS(BNA_Historique_prix!G:G,BNA_Historique_prix!$B:$B,$B108,BNA_Historique_prix!$E:$E,$C108))/SUMIFS(BNA_Historique_prix!G:G,BNA_Historique_prix!$B:$B,$B108,BNA_Historique_prix!$E:$E,$C108),""))</f>
        <v>-</v>
      </c>
      <c r="I108" s="13" t="str">
        <f ca="1">IF(OR(SUMIFS(BNA_Historique_prix!H:H,BNA_Historique_prix!$B:$B,$B108,BNA_Historique_prix!$E:$E,$D108)=0,SUMIFS(BNA_Historique_prix!H:H,BNA_Historique_prix!$B:$B,$B108,BNA_Historique_prix!$E:$E,$C108)=0),"-",IFERROR((SUMIFS(BNA_Historique_prix!H:H,BNA_Historique_prix!$B:$B,$B108,BNA_Historique_prix!$E:$E,$D108)-SUMIFS(BNA_Historique_prix!H:H,BNA_Historique_prix!$B:$B,$B108,BNA_Historique_prix!$E:$E,$C108))/SUMIFS(BNA_Historique_prix!H:H,BNA_Historique_prix!$B:$B,$B108,BNA_Historique_prix!$E:$E,$C108),""))</f>
        <v>-</v>
      </c>
      <c r="J108" s="13" t="str">
        <f ca="1">IF(OR(SUMIFS(BNA_Historique_prix!I:I,BNA_Historique_prix!$B:$B,$B108,BNA_Historique_prix!$E:$E,$D108)=0,SUMIFS(BNA_Historique_prix!I:I,BNA_Historique_prix!$B:$B,$B108,BNA_Historique_prix!$E:$E,$C108)=0),"-",IFERROR((SUMIFS(BNA_Historique_prix!I:I,BNA_Historique_prix!$B:$B,$B108,BNA_Historique_prix!$E:$E,$D108)-SUMIFS(BNA_Historique_prix!I:I,BNA_Historique_prix!$B:$B,$B108,BNA_Historique_prix!$E:$E,$C108))/SUMIFS(BNA_Historique_prix!I:I,BNA_Historique_prix!$B:$B,$B108,BNA_Historique_prix!$E:$E,$C108),""))</f>
        <v>-</v>
      </c>
      <c r="K108" s="13" t="str">
        <f ca="1">IF(OR(SUMIFS(BNA_Historique_prix!J:J,BNA_Historique_prix!$B:$B,$B108,BNA_Historique_prix!$E:$E,$D108)=0,SUMIFS(BNA_Historique_prix!J:J,BNA_Historique_prix!$B:$B,$B108,BNA_Historique_prix!$E:$E,$C108)=0),"-",IFERROR((SUMIFS(BNA_Historique_prix!J:J,BNA_Historique_prix!$B:$B,$B108,BNA_Historique_prix!$E:$E,$D108)-SUMIFS(BNA_Historique_prix!J:J,BNA_Historique_prix!$B:$B,$B108,BNA_Historique_prix!$E:$E,$C108))/SUMIFS(BNA_Historique_prix!J:J,BNA_Historique_prix!$B:$B,$B108,BNA_Historique_prix!$E:$E,$C108),""))</f>
        <v>-</v>
      </c>
      <c r="L108" s="13" t="str">
        <f ca="1">IF(OR(SUMIFS(BNA_Historique_prix!K:K,BNA_Historique_prix!$B:$B,$B108,BNA_Historique_prix!$E:$E,$D108)=0,SUMIFS(BNA_Historique_prix!K:K,BNA_Historique_prix!$B:$B,$B108,BNA_Historique_prix!$E:$E,$C108)=0),"-",IFERROR((SUMIFS(BNA_Historique_prix!K:K,BNA_Historique_prix!$B:$B,$B108,BNA_Historique_prix!$E:$E,$D108)-SUMIFS(BNA_Historique_prix!K:K,BNA_Historique_prix!$B:$B,$B108,BNA_Historique_prix!$E:$E,$C108))/SUMIFS(BNA_Historique_prix!K:K,BNA_Historique_prix!$B:$B,$B108,BNA_Historique_prix!$E:$E,$C108),""))</f>
        <v>-</v>
      </c>
      <c r="M108" s="13" t="str">
        <f ca="1">IF(OR(SUMIFS(BNA_Historique_prix!L:L,BNA_Historique_prix!$B:$B,$B108,BNA_Historique_prix!$E:$E,$D108)=0,SUMIFS(BNA_Historique_prix!L:L,BNA_Historique_prix!$B:$B,$B108,BNA_Historique_prix!$E:$E,$C108)=0),"-",IFERROR((SUMIFS(BNA_Historique_prix!L:L,BNA_Historique_prix!$B:$B,$B108,BNA_Historique_prix!$E:$E,$D108)-SUMIFS(BNA_Historique_prix!L:L,BNA_Historique_prix!$B:$B,$B108,BNA_Historique_prix!$E:$E,$C108))/SUMIFS(BNA_Historique_prix!L:L,BNA_Historique_prix!$B:$B,$B108,BNA_Historique_prix!$E:$E,$C108),""))</f>
        <v>-</v>
      </c>
      <c r="N108" s="13" t="str">
        <f ca="1">IF(OR(SUMIFS(BNA_Historique_prix!M:M,BNA_Historique_prix!$B:$B,$B108,BNA_Historique_prix!$E:$E,$D108)=0,SUMIFS(BNA_Historique_prix!M:M,BNA_Historique_prix!$B:$B,$B108,BNA_Historique_prix!$E:$E,$C108)=0),"-",IFERROR((SUMIFS(BNA_Historique_prix!M:M,BNA_Historique_prix!$B:$B,$B108,BNA_Historique_prix!$E:$E,$D108)-SUMIFS(BNA_Historique_prix!M:M,BNA_Historique_prix!$B:$B,$B108,BNA_Historique_prix!$E:$E,$C108))/SUMIFS(BNA_Historique_prix!M:M,BNA_Historique_prix!$B:$B,$B108,BNA_Historique_prix!$E:$E,$C108),""))</f>
        <v>-</v>
      </c>
      <c r="O108" s="13" t="str">
        <f ca="1">IF(OR(SUMIFS(BNA_Historique_prix!N:N,BNA_Historique_prix!$B:$B,$B108,BNA_Historique_prix!$E:$E,$D108)=0,SUMIFS(BNA_Historique_prix!N:N,BNA_Historique_prix!$B:$B,$B108,BNA_Historique_prix!$E:$E,$C108)=0),"-",IFERROR((SUMIFS(BNA_Historique_prix!N:N,BNA_Historique_prix!$B:$B,$B108,BNA_Historique_prix!$E:$E,$D108)-SUMIFS(BNA_Historique_prix!N:N,BNA_Historique_prix!$B:$B,$B108,BNA_Historique_prix!$E:$E,$C108))/SUMIFS(BNA_Historique_prix!N:N,BNA_Historique_prix!$B:$B,$B108,BNA_Historique_prix!$E:$E,$C108),""))</f>
        <v>-</v>
      </c>
      <c r="P108" s="13" t="str">
        <f ca="1">IF(OR(SUMIFS(BNA_Historique_prix!O:O,BNA_Historique_prix!$B:$B,$B108,BNA_Historique_prix!$E:$E,$D108)=0,SUMIFS(BNA_Historique_prix!O:O,BNA_Historique_prix!$B:$B,$B108,BNA_Historique_prix!$E:$E,$C108)=0),"-",IFERROR((SUMIFS(BNA_Historique_prix!O:O,BNA_Historique_prix!$B:$B,$B108,BNA_Historique_prix!$E:$E,$D108)-SUMIFS(BNA_Historique_prix!O:O,BNA_Historique_prix!$B:$B,$B108,BNA_Historique_prix!$E:$E,$C108))/SUMIFS(BNA_Historique_prix!O:O,BNA_Historique_prix!$B:$B,$B108,BNA_Historique_prix!$E:$E,$C108),""))</f>
        <v>-</v>
      </c>
      <c r="Q108" s="13" t="str">
        <f ca="1">IF(OR(SUMIFS(BNA_Historique_prix!P:P,BNA_Historique_prix!$B:$B,$B108,BNA_Historique_prix!$E:$E,$D108)=0,SUMIFS(BNA_Historique_prix!P:P,BNA_Historique_prix!$B:$B,$B108,BNA_Historique_prix!$E:$E,$C108)=0),"-",IFERROR((SUMIFS(BNA_Historique_prix!P:P,BNA_Historique_prix!$B:$B,$B108,BNA_Historique_prix!$E:$E,$D108)-SUMIFS(BNA_Historique_prix!P:P,BNA_Historique_prix!$B:$B,$B108,BNA_Historique_prix!$E:$E,$C108))/SUMIFS(BNA_Historique_prix!P:P,BNA_Historique_prix!$B:$B,$B108,BNA_Historique_prix!$E:$E,$C108),""))</f>
        <v>-</v>
      </c>
      <c r="R108" s="13" t="str">
        <f ca="1">IF(OR(SUMIFS(BNA_Historique_prix!Q:Q,BNA_Historique_prix!$B:$B,$B108,BNA_Historique_prix!$E:$E,$D108)=0,SUMIFS(BNA_Historique_prix!Q:Q,BNA_Historique_prix!$B:$B,$B108,BNA_Historique_prix!$E:$E,$C108)=0),"-",IFERROR((SUMIFS(BNA_Historique_prix!Q:Q,BNA_Historique_prix!$B:$B,$B108,BNA_Historique_prix!$E:$E,$D108)-SUMIFS(BNA_Historique_prix!Q:Q,BNA_Historique_prix!$B:$B,$B108,BNA_Historique_prix!$E:$E,$C108))/SUMIFS(BNA_Historique_prix!Q:Q,BNA_Historique_prix!$B:$B,$B108,BNA_Historique_prix!$E:$E,$C108),""))</f>
        <v>-</v>
      </c>
      <c r="S108" s="13" t="str">
        <f ca="1">IF(OR(SUMIFS(BNA_Historique_prix!R:R,BNA_Historique_prix!$B:$B,$B108,BNA_Historique_prix!$E:$E,$D108)=0,SUMIFS(BNA_Historique_prix!R:R,BNA_Historique_prix!$B:$B,$B108,BNA_Historique_prix!$E:$E,$C108)=0),"-",IFERROR((SUMIFS(BNA_Historique_prix!R:R,BNA_Historique_prix!$B:$B,$B108,BNA_Historique_prix!$E:$E,$D108)-SUMIFS(BNA_Historique_prix!R:R,BNA_Historique_prix!$B:$B,$B108,BNA_Historique_prix!$E:$E,$C108))/SUMIFS(BNA_Historique_prix!R:R,BNA_Historique_prix!$B:$B,$B108,BNA_Historique_prix!$E:$E,$C108),""))</f>
        <v>-</v>
      </c>
      <c r="T108" s="13" t="str">
        <f ca="1">IF(OR(SUMIFS(BNA_Historique_prix!S:S,BNA_Historique_prix!$B:$B,$B108,BNA_Historique_prix!$E:$E,$D108)=0,SUMIFS(BNA_Historique_prix!S:S,BNA_Historique_prix!$B:$B,$B108,BNA_Historique_prix!$E:$E,$C108)=0),"-",IFERROR((SUMIFS(BNA_Historique_prix!S:S,BNA_Historique_prix!$B:$B,$B108,BNA_Historique_prix!$E:$E,$D108)-SUMIFS(BNA_Historique_prix!S:S,BNA_Historique_prix!$B:$B,$B108,BNA_Historique_prix!$E:$E,$C108))/SUMIFS(BNA_Historique_prix!S:S,BNA_Historique_prix!$B:$B,$B108,BNA_Historique_prix!$E:$E,$C108),""))</f>
        <v>-</v>
      </c>
      <c r="U108" s="13" t="str">
        <f ca="1">IF(OR(SUMIFS(BNA_Historique_prix!T:T,BNA_Historique_prix!$B:$B,$B108,BNA_Historique_prix!$E:$E,$D108)=0,SUMIFS(BNA_Historique_prix!T:T,BNA_Historique_prix!$B:$B,$B108,BNA_Historique_prix!$E:$E,$C108)=0),"-",IFERROR((SUMIFS(BNA_Historique_prix!T:T,BNA_Historique_prix!$B:$B,$B108,BNA_Historique_prix!$E:$E,$D108)-SUMIFS(BNA_Historique_prix!T:T,BNA_Historique_prix!$B:$B,$B108,BNA_Historique_prix!$E:$E,$C108))/SUMIFS(BNA_Historique_prix!T:T,BNA_Historique_prix!$B:$B,$B108,BNA_Historique_prix!$E:$E,$C108),""))</f>
        <v>-</v>
      </c>
      <c r="V108" s="13" t="str">
        <f ca="1">IF(OR(SUMIFS(BNA_Historique_prix!U:U,BNA_Historique_prix!$B:$B,$B108,BNA_Historique_prix!$E:$E,$D108)=0,SUMIFS(BNA_Historique_prix!U:U,BNA_Historique_prix!$B:$B,$B108,BNA_Historique_prix!$E:$E,$C108)=0),"-",IFERROR((SUMIFS(BNA_Historique_prix!U:U,BNA_Historique_prix!$B:$B,$B108,BNA_Historique_prix!$E:$E,$D108)-SUMIFS(BNA_Historique_prix!U:U,BNA_Historique_prix!$B:$B,$B108,BNA_Historique_prix!$E:$E,$C108))/SUMIFS(BNA_Historique_prix!U:U,BNA_Historique_prix!$B:$B,$B108,BNA_Historique_prix!$E:$E,$C108),""))</f>
        <v>-</v>
      </c>
      <c r="W108" s="13" t="str">
        <f ca="1">IF(OR(SUMIFS(BNA_Historique_prix!V:V,BNA_Historique_prix!$B:$B,$B108,BNA_Historique_prix!$E:$E,$D108)=0,SUMIFS(BNA_Historique_prix!V:V,BNA_Historique_prix!$B:$B,$B108,BNA_Historique_prix!$E:$E,$C108)=0),"-",IFERROR((SUMIFS(BNA_Historique_prix!V:V,BNA_Historique_prix!$B:$B,$B108,BNA_Historique_prix!$E:$E,$D108)-SUMIFS(BNA_Historique_prix!V:V,BNA_Historique_prix!$B:$B,$B108,BNA_Historique_prix!$E:$E,$C108))/SUMIFS(BNA_Historique_prix!V:V,BNA_Historique_prix!$B:$B,$B108,BNA_Historique_prix!$E:$E,$C108),""))</f>
        <v>-</v>
      </c>
      <c r="X108" s="13" t="str">
        <f ca="1">IF(OR(SUMIFS(BNA_Historique_prix!W:W,BNA_Historique_prix!$B:$B,$B108,BNA_Historique_prix!$E:$E,$D108)=0,SUMIFS(BNA_Historique_prix!W:W,BNA_Historique_prix!$B:$B,$B108,BNA_Historique_prix!$E:$E,$C108)=0),"-",IFERROR((SUMIFS(BNA_Historique_prix!W:W,BNA_Historique_prix!$B:$B,$B108,BNA_Historique_prix!$E:$E,$D108)-SUMIFS(BNA_Historique_prix!W:W,BNA_Historique_prix!$B:$B,$B108,BNA_Historique_prix!$E:$E,$C108))/SUMIFS(BNA_Historique_prix!W:W,BNA_Historique_prix!$B:$B,$B108,BNA_Historique_prix!$E:$E,$C108),""))</f>
        <v>-</v>
      </c>
      <c r="Y108" s="13" t="str">
        <f ca="1">IF(OR(SUMIFS(BNA_Historique_prix!X:X,BNA_Historique_prix!$B:$B,$B108,BNA_Historique_prix!$E:$E,$D108)=0,SUMIFS(BNA_Historique_prix!X:X,BNA_Historique_prix!$B:$B,$B108,BNA_Historique_prix!$E:$E,$C108)=0),"-",IFERROR((SUMIFS(BNA_Historique_prix!X:X,BNA_Historique_prix!$B:$B,$B108,BNA_Historique_prix!$E:$E,$D108)-SUMIFS(BNA_Historique_prix!X:X,BNA_Historique_prix!$B:$B,$B108,BNA_Historique_prix!$E:$E,$C108))/SUMIFS(BNA_Historique_prix!X:X,BNA_Historique_prix!$B:$B,$B108,BNA_Historique_prix!$E:$E,$C108),""))</f>
        <v>-</v>
      </c>
      <c r="Z108" s="13" t="str">
        <f ca="1">IF(OR(SUMIFS(BNA_Historique_prix!Y:Y,BNA_Historique_prix!$B:$B,$B108,BNA_Historique_prix!$E:$E,$D108)=0,SUMIFS(BNA_Historique_prix!Y:Y,BNA_Historique_prix!$B:$B,$B108,BNA_Historique_prix!$E:$E,$C108)=0),"-",IFERROR((SUMIFS(BNA_Historique_prix!Y:Y,BNA_Historique_prix!$B:$B,$B108,BNA_Historique_prix!$E:$E,$D108)-SUMIFS(BNA_Historique_prix!Y:Y,BNA_Historique_prix!$B:$B,$B108,BNA_Historique_prix!$E:$E,$C108))/SUMIFS(BNA_Historique_prix!Y:Y,BNA_Historique_prix!$B:$B,$B108,BNA_Historique_prix!$E:$E,$C108),""))</f>
        <v>-</v>
      </c>
      <c r="AA108" s="13" t="str">
        <f ca="1">IF(OR(SUMIFS(BNA_Historique_prix!Z:Z,BNA_Historique_prix!$B:$B,$B108,BNA_Historique_prix!$E:$E,$D108)=0,SUMIFS(BNA_Historique_prix!Z:Z,BNA_Historique_prix!$B:$B,$B108,BNA_Historique_prix!$E:$E,$C108)=0),"-",IFERROR((SUMIFS(BNA_Historique_prix!Z:Z,BNA_Historique_prix!$B:$B,$B108,BNA_Historique_prix!$E:$E,$D108)-SUMIFS(BNA_Historique_prix!Z:Z,BNA_Historique_prix!$B:$B,$B108,BNA_Historique_prix!$E:$E,$C108))/SUMIFS(BNA_Historique_prix!Z:Z,BNA_Historique_prix!$B:$B,$B108,BNA_Historique_prix!$E:$E,$C108),""))</f>
        <v>-</v>
      </c>
      <c r="AB108" s="13" t="str">
        <f ca="1">IF(OR(SUMIFS(BNA_Historique_prix!AA:AA,BNA_Historique_prix!$B:$B,$B108,BNA_Historique_prix!$E:$E,$D108)=0,SUMIFS(BNA_Historique_prix!AA:AA,BNA_Historique_prix!$B:$B,$B108,BNA_Historique_prix!$E:$E,$C108)=0),"-",IFERROR((SUMIFS(BNA_Historique_prix!AA:AA,BNA_Historique_prix!$B:$B,$B108,BNA_Historique_prix!$E:$E,$D108)-SUMIFS(BNA_Historique_prix!AA:AA,BNA_Historique_prix!$B:$B,$B108,BNA_Historique_prix!$E:$E,$C108))/SUMIFS(BNA_Historique_prix!AA:AA,BNA_Historique_prix!$B:$B,$B108,BNA_Historique_prix!$E:$E,$C108),""))</f>
        <v>-</v>
      </c>
      <c r="AC108" s="13" t="str">
        <f ca="1">IF(OR(SUMIFS(BNA_Historique_prix!AB:AB,BNA_Historique_prix!$B:$B,$B108,BNA_Historique_prix!$E:$E,$D108)=0,SUMIFS(BNA_Historique_prix!AB:AB,BNA_Historique_prix!$B:$B,$B108,BNA_Historique_prix!$E:$E,$C108)=0),"-",IFERROR((SUMIFS(BNA_Historique_prix!AB:AB,BNA_Historique_prix!$B:$B,$B108,BNA_Historique_prix!$E:$E,$D108)-SUMIFS(BNA_Historique_prix!AB:AB,BNA_Historique_prix!$B:$B,$B108,BNA_Historique_prix!$E:$E,$C108))/SUMIFS(BNA_Historique_prix!AB:AB,BNA_Historique_prix!$B:$B,$B108,BNA_Historique_prix!$E:$E,$C108),""))</f>
        <v>-</v>
      </c>
      <c r="AD108" s="13" t="str">
        <f ca="1">IF(OR(SUMIFS(BNA_Historique_prix!AC:AC,BNA_Historique_prix!$B:$B,$B108,BNA_Historique_prix!$E:$E,$D108)=0,SUMIFS(BNA_Historique_prix!AC:AC,BNA_Historique_prix!$B:$B,$B108,BNA_Historique_prix!$E:$E,$C108)=0),"-",IFERROR((SUMIFS(BNA_Historique_prix!AC:AC,BNA_Historique_prix!$B:$B,$B108,BNA_Historique_prix!$E:$E,$D108)-SUMIFS(BNA_Historique_prix!AC:AC,BNA_Historique_prix!$B:$B,$B108,BNA_Historique_prix!$E:$E,$C108))/SUMIFS(BNA_Historique_prix!AC:AC,BNA_Historique_prix!$B:$B,$B108,BNA_Historique_prix!$E:$E,$C108),""))</f>
        <v>-</v>
      </c>
      <c r="AE108" s="13" t="str">
        <f ca="1">IF(OR(SUMIFS(BNA_Historique_prix!AD:AD,BNA_Historique_prix!$B:$B,$B108,BNA_Historique_prix!$E:$E,$D108)=0,SUMIFS(BNA_Historique_prix!AD:AD,BNA_Historique_prix!$B:$B,$B108,BNA_Historique_prix!$E:$E,$C108)=0),"-",IFERROR((SUMIFS(BNA_Historique_prix!AD:AD,BNA_Historique_prix!$B:$B,$B108,BNA_Historique_prix!$E:$E,$D108)-SUMIFS(BNA_Historique_prix!AD:AD,BNA_Historique_prix!$B:$B,$B108,BNA_Historique_prix!$E:$E,$C108))/SUMIFS(BNA_Historique_prix!AD:AD,BNA_Historique_prix!$B:$B,$B108,BNA_Historique_prix!$E:$E,$C108),""))</f>
        <v>-</v>
      </c>
      <c r="AF108" s="13" t="str">
        <f ca="1">IF(OR(SUMIFS(BNA_Historique_prix!AE:AE,BNA_Historique_prix!$B:$B,$B108,BNA_Historique_prix!$E:$E,$D108)=0,SUMIFS(BNA_Historique_prix!AE:AE,BNA_Historique_prix!$B:$B,$B108,BNA_Historique_prix!$E:$E,$C108)=0),"-",IFERROR((SUMIFS(BNA_Historique_prix!AE:AE,BNA_Historique_prix!$B:$B,$B108,BNA_Historique_prix!$E:$E,$D108)-SUMIFS(BNA_Historique_prix!AE:AE,BNA_Historique_prix!$B:$B,$B108,BNA_Historique_prix!$E:$E,$C108))/SUMIFS(BNA_Historique_prix!AE:AE,BNA_Historique_prix!$B:$B,$B108,BNA_Historique_prix!$E:$E,$C108),""))</f>
        <v>-</v>
      </c>
      <c r="AG108" s="13" t="str">
        <f ca="1">IF(OR(SUMIFS(BNA_Historique_prix!AF:AF,BNA_Historique_prix!$B:$B,$B108,BNA_Historique_prix!$E:$E,$D108)=0,SUMIFS(BNA_Historique_prix!AF:AF,BNA_Historique_prix!$B:$B,$B108,BNA_Historique_prix!$E:$E,$C108)=0),"-",IFERROR((SUMIFS(BNA_Historique_prix!AF:AF,BNA_Historique_prix!$B:$B,$B108,BNA_Historique_prix!$E:$E,$D108)-SUMIFS(BNA_Historique_prix!AF:AF,BNA_Historique_prix!$B:$B,$B108,BNA_Historique_prix!$E:$E,$C108))/SUMIFS(BNA_Historique_prix!AF:AF,BNA_Historique_prix!$B:$B,$B108,BNA_Historique_prix!$E:$E,$C108),""))</f>
        <v>-</v>
      </c>
      <c r="AH108" s="13" t="str">
        <f ca="1">IF(OR(SUMIFS(BNA_Historique_prix!AG:AG,BNA_Historique_prix!$B:$B,$B108,BNA_Historique_prix!$E:$E,$D108)=0,SUMIFS(BNA_Historique_prix!AG:AG,BNA_Historique_prix!$B:$B,$B108,BNA_Historique_prix!$E:$E,$C108)=0),"-",IFERROR((SUMIFS(BNA_Historique_prix!AG:AG,BNA_Historique_prix!$B:$B,$B108,BNA_Historique_prix!$E:$E,$D108)-SUMIFS(BNA_Historique_prix!AG:AG,BNA_Historique_prix!$B:$B,$B108,BNA_Historique_prix!$E:$E,$C108))/SUMIFS(BNA_Historique_prix!AG:AG,BNA_Historique_prix!$B:$B,$B108,BNA_Historique_prix!$E:$E,$C108),""))</f>
        <v>-</v>
      </c>
      <c r="AI108" s="13" t="str">
        <f ca="1">IF(OR(SUMIFS(BNA_Historique_prix!AH:AH,BNA_Historique_prix!$B:$B,$B108,BNA_Historique_prix!$E:$E,$D108)=0,SUMIFS(BNA_Historique_prix!AH:AH,BNA_Historique_prix!$B:$B,$B108,BNA_Historique_prix!$E:$E,$C108)=0),"-",IFERROR((SUMIFS(BNA_Historique_prix!AH:AH,BNA_Historique_prix!$B:$B,$B108,BNA_Historique_prix!$E:$E,$D108)-SUMIFS(BNA_Historique_prix!AH:AH,BNA_Historique_prix!$B:$B,$B108,BNA_Historique_prix!$E:$E,$C108))/SUMIFS(BNA_Historique_prix!AH:AH,BNA_Historique_prix!$B:$B,$B108,BNA_Historique_prix!$E:$E,$C108),""))</f>
        <v>-</v>
      </c>
      <c r="AJ108" s="13" t="str">
        <f ca="1">IF(OR(SUMIFS(BNA_Historique_prix!AI:AI,BNA_Historique_prix!$B:$B,$B108,BNA_Historique_prix!$E:$E,$D108)=0,SUMIFS(BNA_Historique_prix!AI:AI,BNA_Historique_prix!$B:$B,$B108,BNA_Historique_prix!$E:$E,$C108)=0),"-",IFERROR((SUMIFS(BNA_Historique_prix!AI:AI,BNA_Historique_prix!$B:$B,$B108,BNA_Historique_prix!$E:$E,$D108)-SUMIFS(BNA_Historique_prix!AI:AI,BNA_Historique_prix!$B:$B,$B108,BNA_Historique_prix!$E:$E,$C108))/SUMIFS(BNA_Historique_prix!AI:AI,BNA_Historique_prix!$B:$B,$B108,BNA_Historique_prix!$E:$E,$C108),""))</f>
        <v>-</v>
      </c>
    </row>
    <row r="109" spans="1:36" x14ac:dyDescent="0.35">
      <c r="A109" s="4" t="s">
        <v>2371</v>
      </c>
      <c r="B109" s="4" t="s">
        <v>2373</v>
      </c>
      <c r="C109" s="10">
        <f t="shared" ref="C109:D109" si="23">C104</f>
        <v>44986</v>
      </c>
      <c r="D109" s="10">
        <f t="shared" si="23"/>
        <v>45352</v>
      </c>
      <c r="E109" s="10"/>
      <c r="F109" s="10" t="str">
        <f>F104</f>
        <v>% var annuelle</v>
      </c>
      <c r="H109" s="13" t="str">
        <f ca="1">IF(OR(SUMIFS(BNA_Historique_prix!G:G,BNA_Historique_prix!$B:$B,$B109,BNA_Historique_prix!$E:$E,$D109)=0,SUMIFS(BNA_Historique_prix!G:G,BNA_Historique_prix!$B:$B,$B109,BNA_Historique_prix!$E:$E,$C109)=0),"-",IFERROR((SUMIFS(BNA_Historique_prix!G:G,BNA_Historique_prix!$B:$B,$B109,BNA_Historique_prix!$E:$E,$D109)-SUMIFS(BNA_Historique_prix!G:G,BNA_Historique_prix!$B:$B,$B109,BNA_Historique_prix!$E:$E,$C109))/SUMIFS(BNA_Historique_prix!G:G,BNA_Historique_prix!$B:$B,$B109,BNA_Historique_prix!$E:$E,$C109),""))</f>
        <v>-</v>
      </c>
      <c r="I109" s="13" t="str">
        <f ca="1">IF(OR(SUMIFS(BNA_Historique_prix!H:H,BNA_Historique_prix!$B:$B,$B109,BNA_Historique_prix!$E:$E,$D109)=0,SUMIFS(BNA_Historique_prix!H:H,BNA_Historique_prix!$B:$B,$B109,BNA_Historique_prix!$E:$E,$C109)=0),"-",IFERROR((SUMIFS(BNA_Historique_prix!H:H,BNA_Historique_prix!$B:$B,$B109,BNA_Historique_prix!$E:$E,$D109)-SUMIFS(BNA_Historique_prix!H:H,BNA_Historique_prix!$B:$B,$B109,BNA_Historique_prix!$E:$E,$C109))/SUMIFS(BNA_Historique_prix!H:H,BNA_Historique_prix!$B:$B,$B109,BNA_Historique_prix!$E:$E,$C109),""))</f>
        <v>-</v>
      </c>
      <c r="J109" s="13" t="str">
        <f ca="1">IF(OR(SUMIFS(BNA_Historique_prix!I:I,BNA_Historique_prix!$B:$B,$B109,BNA_Historique_prix!$E:$E,$D109)=0,SUMIFS(BNA_Historique_prix!I:I,BNA_Historique_prix!$B:$B,$B109,BNA_Historique_prix!$E:$E,$C109)=0),"-",IFERROR((SUMIFS(BNA_Historique_prix!I:I,BNA_Historique_prix!$B:$B,$B109,BNA_Historique_prix!$E:$E,$D109)-SUMIFS(BNA_Historique_prix!I:I,BNA_Historique_prix!$B:$B,$B109,BNA_Historique_prix!$E:$E,$C109))/SUMIFS(BNA_Historique_prix!I:I,BNA_Historique_prix!$B:$B,$B109,BNA_Historique_prix!$E:$E,$C109),""))</f>
        <v>-</v>
      </c>
      <c r="K109" s="13" t="str">
        <f ca="1">IF(OR(SUMIFS(BNA_Historique_prix!J:J,BNA_Historique_prix!$B:$B,$B109,BNA_Historique_prix!$E:$E,$D109)=0,SUMIFS(BNA_Historique_prix!J:J,BNA_Historique_prix!$B:$B,$B109,BNA_Historique_prix!$E:$E,$C109)=0),"-",IFERROR((SUMIFS(BNA_Historique_prix!J:J,BNA_Historique_prix!$B:$B,$B109,BNA_Historique_prix!$E:$E,$D109)-SUMIFS(BNA_Historique_prix!J:J,BNA_Historique_prix!$B:$B,$B109,BNA_Historique_prix!$E:$E,$C109))/SUMIFS(BNA_Historique_prix!J:J,BNA_Historique_prix!$B:$B,$B109,BNA_Historique_prix!$E:$E,$C109),""))</f>
        <v>-</v>
      </c>
      <c r="L109" s="13" t="str">
        <f ca="1">IF(OR(SUMIFS(BNA_Historique_prix!K:K,BNA_Historique_prix!$B:$B,$B109,BNA_Historique_prix!$E:$E,$D109)=0,SUMIFS(BNA_Historique_prix!K:K,BNA_Historique_prix!$B:$B,$B109,BNA_Historique_prix!$E:$E,$C109)=0),"-",IFERROR((SUMIFS(BNA_Historique_prix!K:K,BNA_Historique_prix!$B:$B,$B109,BNA_Historique_prix!$E:$E,$D109)-SUMIFS(BNA_Historique_prix!K:K,BNA_Historique_prix!$B:$B,$B109,BNA_Historique_prix!$E:$E,$C109))/SUMIFS(BNA_Historique_prix!K:K,BNA_Historique_prix!$B:$B,$B109,BNA_Historique_prix!$E:$E,$C109),""))</f>
        <v>-</v>
      </c>
      <c r="M109" s="13" t="str">
        <f ca="1">IF(OR(SUMIFS(BNA_Historique_prix!L:L,BNA_Historique_prix!$B:$B,$B109,BNA_Historique_prix!$E:$E,$D109)=0,SUMIFS(BNA_Historique_prix!L:L,BNA_Historique_prix!$B:$B,$B109,BNA_Historique_prix!$E:$E,$C109)=0),"-",IFERROR((SUMIFS(BNA_Historique_prix!L:L,BNA_Historique_prix!$B:$B,$B109,BNA_Historique_prix!$E:$E,$D109)-SUMIFS(BNA_Historique_prix!L:L,BNA_Historique_prix!$B:$B,$B109,BNA_Historique_prix!$E:$E,$C109))/SUMIFS(BNA_Historique_prix!L:L,BNA_Historique_prix!$B:$B,$B109,BNA_Historique_prix!$E:$E,$C109),""))</f>
        <v>-</v>
      </c>
      <c r="N109" s="13" t="str">
        <f ca="1">IF(OR(SUMIFS(BNA_Historique_prix!M:M,BNA_Historique_prix!$B:$B,$B109,BNA_Historique_prix!$E:$E,$D109)=0,SUMIFS(BNA_Historique_prix!M:M,BNA_Historique_prix!$B:$B,$B109,BNA_Historique_prix!$E:$E,$C109)=0),"-",IFERROR((SUMIFS(BNA_Historique_prix!M:M,BNA_Historique_prix!$B:$B,$B109,BNA_Historique_prix!$E:$E,$D109)-SUMIFS(BNA_Historique_prix!M:M,BNA_Historique_prix!$B:$B,$B109,BNA_Historique_prix!$E:$E,$C109))/SUMIFS(BNA_Historique_prix!M:M,BNA_Historique_prix!$B:$B,$B109,BNA_Historique_prix!$E:$E,$C109),""))</f>
        <v>-</v>
      </c>
      <c r="O109" s="13" t="str">
        <f ca="1">IF(OR(SUMIFS(BNA_Historique_prix!N:N,BNA_Historique_prix!$B:$B,$B109,BNA_Historique_prix!$E:$E,$D109)=0,SUMIFS(BNA_Historique_prix!N:N,BNA_Historique_prix!$B:$B,$B109,BNA_Historique_prix!$E:$E,$C109)=0),"-",IFERROR((SUMIFS(BNA_Historique_prix!N:N,BNA_Historique_prix!$B:$B,$B109,BNA_Historique_prix!$E:$E,$D109)-SUMIFS(BNA_Historique_prix!N:N,BNA_Historique_prix!$B:$B,$B109,BNA_Historique_prix!$E:$E,$C109))/SUMIFS(BNA_Historique_prix!N:N,BNA_Historique_prix!$B:$B,$B109,BNA_Historique_prix!$E:$E,$C109),""))</f>
        <v>-</v>
      </c>
      <c r="P109" s="13" t="str">
        <f ca="1">IF(OR(SUMIFS(BNA_Historique_prix!O:O,BNA_Historique_prix!$B:$B,$B109,BNA_Historique_prix!$E:$E,$D109)=0,SUMIFS(BNA_Historique_prix!O:O,BNA_Historique_prix!$B:$B,$B109,BNA_Historique_prix!$E:$E,$C109)=0),"-",IFERROR((SUMIFS(BNA_Historique_prix!O:O,BNA_Historique_prix!$B:$B,$B109,BNA_Historique_prix!$E:$E,$D109)-SUMIFS(BNA_Historique_prix!O:O,BNA_Historique_prix!$B:$B,$B109,BNA_Historique_prix!$E:$E,$C109))/SUMIFS(BNA_Historique_prix!O:O,BNA_Historique_prix!$B:$B,$B109,BNA_Historique_prix!$E:$E,$C109),""))</f>
        <v>-</v>
      </c>
      <c r="Q109" s="13" t="str">
        <f ca="1">IF(OR(SUMIFS(BNA_Historique_prix!P:P,BNA_Historique_prix!$B:$B,$B109,BNA_Historique_prix!$E:$E,$D109)=0,SUMIFS(BNA_Historique_prix!P:P,BNA_Historique_prix!$B:$B,$B109,BNA_Historique_prix!$E:$E,$C109)=0),"-",IFERROR((SUMIFS(BNA_Historique_prix!P:P,BNA_Historique_prix!$B:$B,$B109,BNA_Historique_prix!$E:$E,$D109)-SUMIFS(BNA_Historique_prix!P:P,BNA_Historique_prix!$B:$B,$B109,BNA_Historique_prix!$E:$E,$C109))/SUMIFS(BNA_Historique_prix!P:P,BNA_Historique_prix!$B:$B,$B109,BNA_Historique_prix!$E:$E,$C109),""))</f>
        <v>-</v>
      </c>
      <c r="R109" s="13" t="str">
        <f ca="1">IF(OR(SUMIFS(BNA_Historique_prix!Q:Q,BNA_Historique_prix!$B:$B,$B109,BNA_Historique_prix!$E:$E,$D109)=0,SUMIFS(BNA_Historique_prix!Q:Q,BNA_Historique_prix!$B:$B,$B109,BNA_Historique_prix!$E:$E,$C109)=0),"-",IFERROR((SUMIFS(BNA_Historique_prix!Q:Q,BNA_Historique_prix!$B:$B,$B109,BNA_Historique_prix!$E:$E,$D109)-SUMIFS(BNA_Historique_prix!Q:Q,BNA_Historique_prix!$B:$B,$B109,BNA_Historique_prix!$E:$E,$C109))/SUMIFS(BNA_Historique_prix!Q:Q,BNA_Historique_prix!$B:$B,$B109,BNA_Historique_prix!$E:$E,$C109),""))</f>
        <v>-</v>
      </c>
      <c r="S109" s="13" t="str">
        <f ca="1">IF(OR(SUMIFS(BNA_Historique_prix!R:R,BNA_Historique_prix!$B:$B,$B109,BNA_Historique_prix!$E:$E,$D109)=0,SUMIFS(BNA_Historique_prix!R:R,BNA_Historique_prix!$B:$B,$B109,BNA_Historique_prix!$E:$E,$C109)=0),"-",IFERROR((SUMIFS(BNA_Historique_prix!R:R,BNA_Historique_prix!$B:$B,$B109,BNA_Historique_prix!$E:$E,$D109)-SUMIFS(BNA_Historique_prix!R:R,BNA_Historique_prix!$B:$B,$B109,BNA_Historique_prix!$E:$E,$C109))/SUMIFS(BNA_Historique_prix!R:R,BNA_Historique_prix!$B:$B,$B109,BNA_Historique_prix!$E:$E,$C109),""))</f>
        <v>-</v>
      </c>
      <c r="T109" s="13" t="str">
        <f ca="1">IF(OR(SUMIFS(BNA_Historique_prix!S:S,BNA_Historique_prix!$B:$B,$B109,BNA_Historique_prix!$E:$E,$D109)=0,SUMIFS(BNA_Historique_prix!S:S,BNA_Historique_prix!$B:$B,$B109,BNA_Historique_prix!$E:$E,$C109)=0),"-",IFERROR((SUMIFS(BNA_Historique_prix!S:S,BNA_Historique_prix!$B:$B,$B109,BNA_Historique_prix!$E:$E,$D109)-SUMIFS(BNA_Historique_prix!S:S,BNA_Historique_prix!$B:$B,$B109,BNA_Historique_prix!$E:$E,$C109))/SUMIFS(BNA_Historique_prix!S:S,BNA_Historique_prix!$B:$B,$B109,BNA_Historique_prix!$E:$E,$C109),""))</f>
        <v>-</v>
      </c>
      <c r="U109" s="13" t="str">
        <f ca="1">IF(OR(SUMIFS(BNA_Historique_prix!T:T,BNA_Historique_prix!$B:$B,$B109,BNA_Historique_prix!$E:$E,$D109)=0,SUMIFS(BNA_Historique_prix!T:T,BNA_Historique_prix!$B:$B,$B109,BNA_Historique_prix!$E:$E,$C109)=0),"-",IFERROR((SUMIFS(BNA_Historique_prix!T:T,BNA_Historique_prix!$B:$B,$B109,BNA_Historique_prix!$E:$E,$D109)-SUMIFS(BNA_Historique_prix!T:T,BNA_Historique_prix!$B:$B,$B109,BNA_Historique_prix!$E:$E,$C109))/SUMIFS(BNA_Historique_prix!T:T,BNA_Historique_prix!$B:$B,$B109,BNA_Historique_prix!$E:$E,$C109),""))</f>
        <v>-</v>
      </c>
      <c r="V109" s="13" t="str">
        <f ca="1">IF(OR(SUMIFS(BNA_Historique_prix!U:U,BNA_Historique_prix!$B:$B,$B109,BNA_Historique_prix!$E:$E,$D109)=0,SUMIFS(BNA_Historique_prix!U:U,BNA_Historique_prix!$B:$B,$B109,BNA_Historique_prix!$E:$E,$C109)=0),"-",IFERROR((SUMIFS(BNA_Historique_prix!U:U,BNA_Historique_prix!$B:$B,$B109,BNA_Historique_prix!$E:$E,$D109)-SUMIFS(BNA_Historique_prix!U:U,BNA_Historique_prix!$B:$B,$B109,BNA_Historique_prix!$E:$E,$C109))/SUMIFS(BNA_Historique_prix!U:U,BNA_Historique_prix!$B:$B,$B109,BNA_Historique_prix!$E:$E,$C109),""))</f>
        <v>-</v>
      </c>
      <c r="W109" s="13" t="str">
        <f ca="1">IF(OR(SUMIFS(BNA_Historique_prix!V:V,BNA_Historique_prix!$B:$B,$B109,BNA_Historique_prix!$E:$E,$D109)=0,SUMIFS(BNA_Historique_prix!V:V,BNA_Historique_prix!$B:$B,$B109,BNA_Historique_prix!$E:$E,$C109)=0),"-",IFERROR((SUMIFS(BNA_Historique_prix!V:V,BNA_Historique_prix!$B:$B,$B109,BNA_Historique_prix!$E:$E,$D109)-SUMIFS(BNA_Historique_prix!V:V,BNA_Historique_prix!$B:$B,$B109,BNA_Historique_prix!$E:$E,$C109))/SUMIFS(BNA_Historique_prix!V:V,BNA_Historique_prix!$B:$B,$B109,BNA_Historique_prix!$E:$E,$C109),""))</f>
        <v>-</v>
      </c>
      <c r="X109" s="13" t="str">
        <f ca="1">IF(OR(SUMIFS(BNA_Historique_prix!W:W,BNA_Historique_prix!$B:$B,$B109,BNA_Historique_prix!$E:$E,$D109)=0,SUMIFS(BNA_Historique_prix!W:W,BNA_Historique_prix!$B:$B,$B109,BNA_Historique_prix!$E:$E,$C109)=0),"-",IFERROR((SUMIFS(BNA_Historique_prix!W:W,BNA_Historique_prix!$B:$B,$B109,BNA_Historique_prix!$E:$E,$D109)-SUMIFS(BNA_Historique_prix!W:W,BNA_Historique_prix!$B:$B,$B109,BNA_Historique_prix!$E:$E,$C109))/SUMIFS(BNA_Historique_prix!W:W,BNA_Historique_prix!$B:$B,$B109,BNA_Historique_prix!$E:$E,$C109),""))</f>
        <v>-</v>
      </c>
      <c r="Y109" s="13" t="str">
        <f ca="1">IF(OR(SUMIFS(BNA_Historique_prix!X:X,BNA_Historique_prix!$B:$B,$B109,BNA_Historique_prix!$E:$E,$D109)=0,SUMIFS(BNA_Historique_prix!X:X,BNA_Historique_prix!$B:$B,$B109,BNA_Historique_prix!$E:$E,$C109)=0),"-",IFERROR((SUMIFS(BNA_Historique_prix!X:X,BNA_Historique_prix!$B:$B,$B109,BNA_Historique_prix!$E:$E,$D109)-SUMIFS(BNA_Historique_prix!X:X,BNA_Historique_prix!$B:$B,$B109,BNA_Historique_prix!$E:$E,$C109))/SUMIFS(BNA_Historique_prix!X:X,BNA_Historique_prix!$B:$B,$B109,BNA_Historique_prix!$E:$E,$C109),""))</f>
        <v>-</v>
      </c>
      <c r="Z109" s="13" t="str">
        <f ca="1">IF(OR(SUMIFS(BNA_Historique_prix!Y:Y,BNA_Historique_prix!$B:$B,$B109,BNA_Historique_prix!$E:$E,$D109)=0,SUMIFS(BNA_Historique_prix!Y:Y,BNA_Historique_prix!$B:$B,$B109,BNA_Historique_prix!$E:$E,$C109)=0),"-",IFERROR((SUMIFS(BNA_Historique_prix!Y:Y,BNA_Historique_prix!$B:$B,$B109,BNA_Historique_prix!$E:$E,$D109)-SUMIFS(BNA_Historique_prix!Y:Y,BNA_Historique_prix!$B:$B,$B109,BNA_Historique_prix!$E:$E,$C109))/SUMIFS(BNA_Historique_prix!Y:Y,BNA_Historique_prix!$B:$B,$B109,BNA_Historique_prix!$E:$E,$C109),""))</f>
        <v>-</v>
      </c>
      <c r="AA109" s="13" t="str">
        <f ca="1">IF(OR(SUMIFS(BNA_Historique_prix!Z:Z,BNA_Historique_prix!$B:$B,$B109,BNA_Historique_prix!$E:$E,$D109)=0,SUMIFS(BNA_Historique_prix!Z:Z,BNA_Historique_prix!$B:$B,$B109,BNA_Historique_prix!$E:$E,$C109)=0),"-",IFERROR((SUMIFS(BNA_Historique_prix!Z:Z,BNA_Historique_prix!$B:$B,$B109,BNA_Historique_prix!$E:$E,$D109)-SUMIFS(BNA_Historique_prix!Z:Z,BNA_Historique_prix!$B:$B,$B109,BNA_Historique_prix!$E:$E,$C109))/SUMIFS(BNA_Historique_prix!Z:Z,BNA_Historique_prix!$B:$B,$B109,BNA_Historique_prix!$E:$E,$C109),""))</f>
        <v>-</v>
      </c>
      <c r="AB109" s="13" t="str">
        <f ca="1">IF(OR(SUMIFS(BNA_Historique_prix!AA:AA,BNA_Historique_prix!$B:$B,$B109,BNA_Historique_prix!$E:$E,$D109)=0,SUMIFS(BNA_Historique_prix!AA:AA,BNA_Historique_prix!$B:$B,$B109,BNA_Historique_prix!$E:$E,$C109)=0),"-",IFERROR((SUMIFS(BNA_Historique_prix!AA:AA,BNA_Historique_prix!$B:$B,$B109,BNA_Historique_prix!$E:$E,$D109)-SUMIFS(BNA_Historique_prix!AA:AA,BNA_Historique_prix!$B:$B,$B109,BNA_Historique_prix!$E:$E,$C109))/SUMIFS(BNA_Historique_prix!AA:AA,BNA_Historique_prix!$B:$B,$B109,BNA_Historique_prix!$E:$E,$C109),""))</f>
        <v>-</v>
      </c>
      <c r="AC109" s="13" t="str">
        <f ca="1">IF(OR(SUMIFS(BNA_Historique_prix!AB:AB,BNA_Historique_prix!$B:$B,$B109,BNA_Historique_prix!$E:$E,$D109)=0,SUMIFS(BNA_Historique_prix!AB:AB,BNA_Historique_prix!$B:$B,$B109,BNA_Historique_prix!$E:$E,$C109)=0),"-",IFERROR((SUMIFS(BNA_Historique_prix!AB:AB,BNA_Historique_prix!$B:$B,$B109,BNA_Historique_prix!$E:$E,$D109)-SUMIFS(BNA_Historique_prix!AB:AB,BNA_Historique_prix!$B:$B,$B109,BNA_Historique_prix!$E:$E,$C109))/SUMIFS(BNA_Historique_prix!AB:AB,BNA_Historique_prix!$B:$B,$B109,BNA_Historique_prix!$E:$E,$C109),""))</f>
        <v>-</v>
      </c>
      <c r="AD109" s="13" t="str">
        <f ca="1">IF(OR(SUMIFS(BNA_Historique_prix!AC:AC,BNA_Historique_prix!$B:$B,$B109,BNA_Historique_prix!$E:$E,$D109)=0,SUMIFS(BNA_Historique_prix!AC:AC,BNA_Historique_prix!$B:$B,$B109,BNA_Historique_prix!$E:$E,$C109)=0),"-",IFERROR((SUMIFS(BNA_Historique_prix!AC:AC,BNA_Historique_prix!$B:$B,$B109,BNA_Historique_prix!$E:$E,$D109)-SUMIFS(BNA_Historique_prix!AC:AC,BNA_Historique_prix!$B:$B,$B109,BNA_Historique_prix!$E:$E,$C109))/SUMIFS(BNA_Historique_prix!AC:AC,BNA_Historique_prix!$B:$B,$B109,BNA_Historique_prix!$E:$E,$C109),""))</f>
        <v>-</v>
      </c>
      <c r="AE109" s="13" t="str">
        <f ca="1">IF(OR(SUMIFS(BNA_Historique_prix!AD:AD,BNA_Historique_prix!$B:$B,$B109,BNA_Historique_prix!$E:$E,$D109)=0,SUMIFS(BNA_Historique_prix!AD:AD,BNA_Historique_prix!$B:$B,$B109,BNA_Historique_prix!$E:$E,$C109)=0),"-",IFERROR((SUMIFS(BNA_Historique_prix!AD:AD,BNA_Historique_prix!$B:$B,$B109,BNA_Historique_prix!$E:$E,$D109)-SUMIFS(BNA_Historique_prix!AD:AD,BNA_Historique_prix!$B:$B,$B109,BNA_Historique_prix!$E:$E,$C109))/SUMIFS(BNA_Historique_prix!AD:AD,BNA_Historique_prix!$B:$B,$B109,BNA_Historique_prix!$E:$E,$C109),""))</f>
        <v>-</v>
      </c>
      <c r="AF109" s="13" t="str">
        <f ca="1">IF(OR(SUMIFS(BNA_Historique_prix!AE:AE,BNA_Historique_prix!$B:$B,$B109,BNA_Historique_prix!$E:$E,$D109)=0,SUMIFS(BNA_Historique_prix!AE:AE,BNA_Historique_prix!$B:$B,$B109,BNA_Historique_prix!$E:$E,$C109)=0),"-",IFERROR((SUMIFS(BNA_Historique_prix!AE:AE,BNA_Historique_prix!$B:$B,$B109,BNA_Historique_prix!$E:$E,$D109)-SUMIFS(BNA_Historique_prix!AE:AE,BNA_Historique_prix!$B:$B,$B109,BNA_Historique_prix!$E:$E,$C109))/SUMIFS(BNA_Historique_prix!AE:AE,BNA_Historique_prix!$B:$B,$B109,BNA_Historique_prix!$E:$E,$C109),""))</f>
        <v>-</v>
      </c>
      <c r="AG109" s="13" t="str">
        <f ca="1">IF(OR(SUMIFS(BNA_Historique_prix!AF:AF,BNA_Historique_prix!$B:$B,$B109,BNA_Historique_prix!$E:$E,$D109)=0,SUMIFS(BNA_Historique_prix!AF:AF,BNA_Historique_prix!$B:$B,$B109,BNA_Historique_prix!$E:$E,$C109)=0),"-",IFERROR((SUMIFS(BNA_Historique_prix!AF:AF,BNA_Historique_prix!$B:$B,$B109,BNA_Historique_prix!$E:$E,$D109)-SUMIFS(BNA_Historique_prix!AF:AF,BNA_Historique_prix!$B:$B,$B109,BNA_Historique_prix!$E:$E,$C109))/SUMIFS(BNA_Historique_prix!AF:AF,BNA_Historique_prix!$B:$B,$B109,BNA_Historique_prix!$E:$E,$C109),""))</f>
        <v>-</v>
      </c>
      <c r="AH109" s="13" t="str">
        <f ca="1">IF(OR(SUMIFS(BNA_Historique_prix!AG:AG,BNA_Historique_prix!$B:$B,$B109,BNA_Historique_prix!$E:$E,$D109)=0,SUMIFS(BNA_Historique_prix!AG:AG,BNA_Historique_prix!$B:$B,$B109,BNA_Historique_prix!$E:$E,$C109)=0),"-",IFERROR((SUMIFS(BNA_Historique_prix!AG:AG,BNA_Historique_prix!$B:$B,$B109,BNA_Historique_prix!$E:$E,$D109)-SUMIFS(BNA_Historique_prix!AG:AG,BNA_Historique_prix!$B:$B,$B109,BNA_Historique_prix!$E:$E,$C109))/SUMIFS(BNA_Historique_prix!AG:AG,BNA_Historique_prix!$B:$B,$B109,BNA_Historique_prix!$E:$E,$C109),""))</f>
        <v>-</v>
      </c>
      <c r="AI109" s="13" t="str">
        <f ca="1">IF(OR(SUMIFS(BNA_Historique_prix!AH:AH,BNA_Historique_prix!$B:$B,$B109,BNA_Historique_prix!$E:$E,$D109)=0,SUMIFS(BNA_Historique_prix!AH:AH,BNA_Historique_prix!$B:$B,$B109,BNA_Historique_prix!$E:$E,$C109)=0),"-",IFERROR((SUMIFS(BNA_Historique_prix!AH:AH,BNA_Historique_prix!$B:$B,$B109,BNA_Historique_prix!$E:$E,$D109)-SUMIFS(BNA_Historique_prix!AH:AH,BNA_Historique_prix!$B:$B,$B109,BNA_Historique_prix!$E:$E,$C109))/SUMIFS(BNA_Historique_prix!AH:AH,BNA_Historique_prix!$B:$B,$B109,BNA_Historique_prix!$E:$E,$C109),""))</f>
        <v>-</v>
      </c>
      <c r="AJ109" s="13" t="str">
        <f ca="1">IF(OR(SUMIFS(BNA_Historique_prix!AI:AI,BNA_Historique_prix!$B:$B,$B109,BNA_Historique_prix!$E:$E,$D109)=0,SUMIFS(BNA_Historique_prix!AI:AI,BNA_Historique_prix!$B:$B,$B109,BNA_Historique_prix!$E:$E,$C109)=0),"-",IFERROR((SUMIFS(BNA_Historique_prix!AI:AI,BNA_Historique_prix!$B:$B,$B109,BNA_Historique_prix!$E:$E,$D109)-SUMIFS(BNA_Historique_prix!AI:AI,BNA_Historique_prix!$B:$B,$B109,BNA_Historique_prix!$E:$E,$C109))/SUMIFS(BNA_Historique_prix!AI:AI,BNA_Historique_prix!$B:$B,$B109,BNA_Historique_prix!$E:$E,$C109),""))</f>
        <v>-</v>
      </c>
    </row>
    <row r="110" spans="1:36" x14ac:dyDescent="0.35">
      <c r="D110" s="10"/>
      <c r="E110" s="10"/>
      <c r="F110" s="10"/>
    </row>
    <row r="111" spans="1:36" x14ac:dyDescent="0.35">
      <c r="F111" s="4" t="s">
        <v>3434</v>
      </c>
    </row>
    <row r="112" spans="1:36" x14ac:dyDescent="0.35">
      <c r="A112" s="4" t="s">
        <v>2371</v>
      </c>
      <c r="B112" s="4" t="s">
        <v>2426</v>
      </c>
      <c r="C112" s="10">
        <f t="shared" ref="C112:D112" si="24">C107</f>
        <v>45323</v>
      </c>
      <c r="D112" s="10">
        <f t="shared" si="24"/>
        <v>45352</v>
      </c>
      <c r="E112" s="10" t="str">
        <f>_xlfn.CONCAT(B112,D112)</f>
        <v>marche_gounghin45352</v>
      </c>
      <c r="F112" s="10" t="str">
        <f>F107</f>
        <v>% var mensuelle</v>
      </c>
      <c r="H112" s="13" t="str">
        <f ca="1">IF(OR(SUMIFS(BNA_Historique_prix!G:G,BNA_Historique_prix!$B:$B,$B112,BNA_Historique_prix!$E:$E,$D112)=0,SUMIFS(BNA_Historique_prix!G:G,BNA_Historique_prix!$B:$B,$B112,BNA_Historique_prix!$E:$E,$C112)=0),"-",IFERROR((SUMIFS(BNA_Historique_prix!G:G,BNA_Historique_prix!$B:$B,$B112,BNA_Historique_prix!$E:$E,$D112)-SUMIFS(BNA_Historique_prix!G:G,BNA_Historique_prix!$B:$B,$B112,BNA_Historique_prix!$E:$E,$C112))/SUMIFS(BNA_Historique_prix!G:G,BNA_Historique_prix!$B:$B,$B112,BNA_Historique_prix!$E:$E,$C112),""))</f>
        <v>-</v>
      </c>
      <c r="I112" s="13" t="str">
        <f ca="1">IF(OR(SUMIFS(BNA_Historique_prix!H:H,BNA_Historique_prix!$B:$B,$B112,BNA_Historique_prix!$E:$E,$D112)=0,SUMIFS(BNA_Historique_prix!H:H,BNA_Historique_prix!$B:$B,$B112,BNA_Historique_prix!$E:$E,$C112)=0),"-",IFERROR((SUMIFS(BNA_Historique_prix!H:H,BNA_Historique_prix!$B:$B,$B112,BNA_Historique_prix!$E:$E,$D112)-SUMIFS(BNA_Historique_prix!H:H,BNA_Historique_prix!$B:$B,$B112,BNA_Historique_prix!$E:$E,$C112))/SUMIFS(BNA_Historique_prix!H:H,BNA_Historique_prix!$B:$B,$B112,BNA_Historique_prix!$E:$E,$C112),""))</f>
        <v>-</v>
      </c>
      <c r="J112" s="13" t="str">
        <f ca="1">IF(OR(SUMIFS(BNA_Historique_prix!I:I,BNA_Historique_prix!$B:$B,$B112,BNA_Historique_prix!$E:$E,$D112)=0,SUMIFS(BNA_Historique_prix!I:I,BNA_Historique_prix!$B:$B,$B112,BNA_Historique_prix!$E:$E,$C112)=0),"-",IFERROR((SUMIFS(BNA_Historique_prix!I:I,BNA_Historique_prix!$B:$B,$B112,BNA_Historique_prix!$E:$E,$D112)-SUMIFS(BNA_Historique_prix!I:I,BNA_Historique_prix!$B:$B,$B112,BNA_Historique_prix!$E:$E,$C112))/SUMIFS(BNA_Historique_prix!I:I,BNA_Historique_prix!$B:$B,$B112,BNA_Historique_prix!$E:$E,$C112),""))</f>
        <v>-</v>
      </c>
      <c r="K112" s="13" t="str">
        <f ca="1">IF(OR(SUMIFS(BNA_Historique_prix!J:J,BNA_Historique_prix!$B:$B,$B112,BNA_Historique_prix!$E:$E,$D112)=0,SUMIFS(BNA_Historique_prix!J:J,BNA_Historique_prix!$B:$B,$B112,BNA_Historique_prix!$E:$E,$C112)=0),"-",IFERROR((SUMIFS(BNA_Historique_prix!J:J,BNA_Historique_prix!$B:$B,$B112,BNA_Historique_prix!$E:$E,$D112)-SUMIFS(BNA_Historique_prix!J:J,BNA_Historique_prix!$B:$B,$B112,BNA_Historique_prix!$E:$E,$C112))/SUMIFS(BNA_Historique_prix!J:J,BNA_Historique_prix!$B:$B,$B112,BNA_Historique_prix!$E:$E,$C112),""))</f>
        <v>-</v>
      </c>
      <c r="L112" s="13" t="str">
        <f ca="1">IF(OR(SUMIFS(BNA_Historique_prix!K:K,BNA_Historique_prix!$B:$B,$B112,BNA_Historique_prix!$E:$E,$D112)=0,SUMIFS(BNA_Historique_prix!K:K,BNA_Historique_prix!$B:$B,$B112,BNA_Historique_prix!$E:$E,$C112)=0),"-",IFERROR((SUMIFS(BNA_Historique_prix!K:K,BNA_Historique_prix!$B:$B,$B112,BNA_Historique_prix!$E:$E,$D112)-SUMIFS(BNA_Historique_prix!K:K,BNA_Historique_prix!$B:$B,$B112,BNA_Historique_prix!$E:$E,$C112))/SUMIFS(BNA_Historique_prix!K:K,BNA_Historique_prix!$B:$B,$B112,BNA_Historique_prix!$E:$E,$C112),""))</f>
        <v>-</v>
      </c>
      <c r="M112" s="13" t="str">
        <f ca="1">IF(OR(SUMIFS(BNA_Historique_prix!L:L,BNA_Historique_prix!$B:$B,$B112,BNA_Historique_prix!$E:$E,$D112)=0,SUMIFS(BNA_Historique_prix!L:L,BNA_Historique_prix!$B:$B,$B112,BNA_Historique_prix!$E:$E,$C112)=0),"-",IFERROR((SUMIFS(BNA_Historique_prix!L:L,BNA_Historique_prix!$B:$B,$B112,BNA_Historique_prix!$E:$E,$D112)-SUMIFS(BNA_Historique_prix!L:L,BNA_Historique_prix!$B:$B,$B112,BNA_Historique_prix!$E:$E,$C112))/SUMIFS(BNA_Historique_prix!L:L,BNA_Historique_prix!$B:$B,$B112,BNA_Historique_prix!$E:$E,$C112),""))</f>
        <v>-</v>
      </c>
      <c r="N112" s="13" t="str">
        <f ca="1">IF(OR(SUMIFS(BNA_Historique_prix!M:M,BNA_Historique_prix!$B:$B,$B112,BNA_Historique_prix!$E:$E,$D112)=0,SUMIFS(BNA_Historique_prix!M:M,BNA_Historique_prix!$B:$B,$B112,BNA_Historique_prix!$E:$E,$C112)=0),"-",IFERROR((SUMIFS(BNA_Historique_prix!M:M,BNA_Historique_prix!$B:$B,$B112,BNA_Historique_prix!$E:$E,$D112)-SUMIFS(BNA_Historique_prix!M:M,BNA_Historique_prix!$B:$B,$B112,BNA_Historique_prix!$E:$E,$C112))/SUMIFS(BNA_Historique_prix!M:M,BNA_Historique_prix!$B:$B,$B112,BNA_Historique_prix!$E:$E,$C112),""))</f>
        <v>-</v>
      </c>
      <c r="O112" s="13" t="str">
        <f ca="1">IF(OR(SUMIFS(BNA_Historique_prix!N:N,BNA_Historique_prix!$B:$B,$B112,BNA_Historique_prix!$E:$E,$D112)=0,SUMIFS(BNA_Historique_prix!N:N,BNA_Historique_prix!$B:$B,$B112,BNA_Historique_prix!$E:$E,$C112)=0),"-",IFERROR((SUMIFS(BNA_Historique_prix!N:N,BNA_Historique_prix!$B:$B,$B112,BNA_Historique_prix!$E:$E,$D112)-SUMIFS(BNA_Historique_prix!N:N,BNA_Historique_prix!$B:$B,$B112,BNA_Historique_prix!$E:$E,$C112))/SUMIFS(BNA_Historique_prix!N:N,BNA_Historique_prix!$B:$B,$B112,BNA_Historique_prix!$E:$E,$C112),""))</f>
        <v>-</v>
      </c>
      <c r="P112" s="13" t="str">
        <f ca="1">IF(OR(SUMIFS(BNA_Historique_prix!O:O,BNA_Historique_prix!$B:$B,$B112,BNA_Historique_prix!$E:$E,$D112)=0,SUMIFS(BNA_Historique_prix!O:O,BNA_Historique_prix!$B:$B,$B112,BNA_Historique_prix!$E:$E,$C112)=0),"-",IFERROR((SUMIFS(BNA_Historique_prix!O:O,BNA_Historique_prix!$B:$B,$B112,BNA_Historique_prix!$E:$E,$D112)-SUMIFS(BNA_Historique_prix!O:O,BNA_Historique_prix!$B:$B,$B112,BNA_Historique_prix!$E:$E,$C112))/SUMIFS(BNA_Historique_prix!O:O,BNA_Historique_prix!$B:$B,$B112,BNA_Historique_prix!$E:$E,$C112),""))</f>
        <v>-</v>
      </c>
      <c r="Q112" s="13" t="str">
        <f ca="1">IF(OR(SUMIFS(BNA_Historique_prix!P:P,BNA_Historique_prix!$B:$B,$B112,BNA_Historique_prix!$E:$E,$D112)=0,SUMIFS(BNA_Historique_prix!P:P,BNA_Historique_prix!$B:$B,$B112,BNA_Historique_prix!$E:$E,$C112)=0),"-",IFERROR((SUMIFS(BNA_Historique_prix!P:P,BNA_Historique_prix!$B:$B,$B112,BNA_Historique_prix!$E:$E,$D112)-SUMIFS(BNA_Historique_prix!P:P,BNA_Historique_prix!$B:$B,$B112,BNA_Historique_prix!$E:$E,$C112))/SUMIFS(BNA_Historique_prix!P:P,BNA_Historique_prix!$B:$B,$B112,BNA_Historique_prix!$E:$E,$C112),""))</f>
        <v>-</v>
      </c>
      <c r="R112" s="13" t="str">
        <f ca="1">IF(OR(SUMIFS(BNA_Historique_prix!Q:Q,BNA_Historique_prix!$B:$B,$B112,BNA_Historique_prix!$E:$E,$D112)=0,SUMIFS(BNA_Historique_prix!Q:Q,BNA_Historique_prix!$B:$B,$B112,BNA_Historique_prix!$E:$E,$C112)=0),"-",IFERROR((SUMIFS(BNA_Historique_prix!Q:Q,BNA_Historique_prix!$B:$B,$B112,BNA_Historique_prix!$E:$E,$D112)-SUMIFS(BNA_Historique_prix!Q:Q,BNA_Historique_prix!$B:$B,$B112,BNA_Historique_prix!$E:$E,$C112))/SUMIFS(BNA_Historique_prix!Q:Q,BNA_Historique_prix!$B:$B,$B112,BNA_Historique_prix!$E:$E,$C112),""))</f>
        <v>-</v>
      </c>
      <c r="S112" s="13" t="str">
        <f ca="1">IF(OR(SUMIFS(BNA_Historique_prix!R:R,BNA_Historique_prix!$B:$B,$B112,BNA_Historique_prix!$E:$E,$D112)=0,SUMIFS(BNA_Historique_prix!R:R,BNA_Historique_prix!$B:$B,$B112,BNA_Historique_prix!$E:$E,$C112)=0),"-",IFERROR((SUMIFS(BNA_Historique_prix!R:R,BNA_Historique_prix!$B:$B,$B112,BNA_Historique_prix!$E:$E,$D112)-SUMIFS(BNA_Historique_prix!R:R,BNA_Historique_prix!$B:$B,$B112,BNA_Historique_prix!$E:$E,$C112))/SUMIFS(BNA_Historique_prix!R:R,BNA_Historique_prix!$B:$B,$B112,BNA_Historique_prix!$E:$E,$C112),""))</f>
        <v>-</v>
      </c>
      <c r="T112" s="13" t="str">
        <f ca="1">IF(OR(SUMIFS(BNA_Historique_prix!S:S,BNA_Historique_prix!$B:$B,$B112,BNA_Historique_prix!$E:$E,$D112)=0,SUMIFS(BNA_Historique_prix!S:S,BNA_Historique_prix!$B:$B,$B112,BNA_Historique_prix!$E:$E,$C112)=0),"-",IFERROR((SUMIFS(BNA_Historique_prix!S:S,BNA_Historique_prix!$B:$B,$B112,BNA_Historique_prix!$E:$E,$D112)-SUMIFS(BNA_Historique_prix!S:S,BNA_Historique_prix!$B:$B,$B112,BNA_Historique_prix!$E:$E,$C112))/SUMIFS(BNA_Historique_prix!S:S,BNA_Historique_prix!$B:$B,$B112,BNA_Historique_prix!$E:$E,$C112),""))</f>
        <v>-</v>
      </c>
      <c r="U112" s="13" t="str">
        <f ca="1">IF(OR(SUMIFS(BNA_Historique_prix!T:T,BNA_Historique_prix!$B:$B,$B112,BNA_Historique_prix!$E:$E,$D112)=0,SUMIFS(BNA_Historique_prix!T:T,BNA_Historique_prix!$B:$B,$B112,BNA_Historique_prix!$E:$E,$C112)=0),"-",IFERROR((SUMIFS(BNA_Historique_prix!T:T,BNA_Historique_prix!$B:$B,$B112,BNA_Historique_prix!$E:$E,$D112)-SUMIFS(BNA_Historique_prix!T:T,BNA_Historique_prix!$B:$B,$B112,BNA_Historique_prix!$E:$E,$C112))/SUMIFS(BNA_Historique_prix!T:T,BNA_Historique_prix!$B:$B,$B112,BNA_Historique_prix!$E:$E,$C112),""))</f>
        <v>-</v>
      </c>
      <c r="V112" s="13" t="str">
        <f ca="1">IF(OR(SUMIFS(BNA_Historique_prix!U:U,BNA_Historique_prix!$B:$B,$B112,BNA_Historique_prix!$E:$E,$D112)=0,SUMIFS(BNA_Historique_prix!U:U,BNA_Historique_prix!$B:$B,$B112,BNA_Historique_prix!$E:$E,$C112)=0),"-",IFERROR((SUMIFS(BNA_Historique_prix!U:U,BNA_Historique_prix!$B:$B,$B112,BNA_Historique_prix!$E:$E,$D112)-SUMIFS(BNA_Historique_prix!U:U,BNA_Historique_prix!$B:$B,$B112,BNA_Historique_prix!$E:$E,$C112))/SUMIFS(BNA_Historique_prix!U:U,BNA_Historique_prix!$B:$B,$B112,BNA_Historique_prix!$E:$E,$C112),""))</f>
        <v>-</v>
      </c>
      <c r="W112" s="13" t="str">
        <f ca="1">IF(OR(SUMIFS(BNA_Historique_prix!V:V,BNA_Historique_prix!$B:$B,$B112,BNA_Historique_prix!$E:$E,$D112)=0,SUMIFS(BNA_Historique_prix!V:V,BNA_Historique_prix!$B:$B,$B112,BNA_Historique_prix!$E:$E,$C112)=0),"-",IFERROR((SUMIFS(BNA_Historique_prix!V:V,BNA_Historique_prix!$B:$B,$B112,BNA_Historique_prix!$E:$E,$D112)-SUMIFS(BNA_Historique_prix!V:V,BNA_Historique_prix!$B:$B,$B112,BNA_Historique_prix!$E:$E,$C112))/SUMIFS(BNA_Historique_prix!V:V,BNA_Historique_prix!$B:$B,$B112,BNA_Historique_prix!$E:$E,$C112),""))</f>
        <v>-</v>
      </c>
      <c r="X112" s="13" t="str">
        <f ca="1">IF(OR(SUMIFS(BNA_Historique_prix!W:W,BNA_Historique_prix!$B:$B,$B112,BNA_Historique_prix!$E:$E,$D112)=0,SUMIFS(BNA_Historique_prix!W:W,BNA_Historique_prix!$B:$B,$B112,BNA_Historique_prix!$E:$E,$C112)=0),"-",IFERROR((SUMIFS(BNA_Historique_prix!W:W,BNA_Historique_prix!$B:$B,$B112,BNA_Historique_prix!$E:$E,$D112)-SUMIFS(BNA_Historique_prix!W:W,BNA_Historique_prix!$B:$B,$B112,BNA_Historique_prix!$E:$E,$C112))/SUMIFS(BNA_Historique_prix!W:W,BNA_Historique_prix!$B:$B,$B112,BNA_Historique_prix!$E:$E,$C112),""))</f>
        <v>-</v>
      </c>
      <c r="Y112" s="13" t="str">
        <f ca="1">IF(OR(SUMIFS(BNA_Historique_prix!X:X,BNA_Historique_prix!$B:$B,$B112,BNA_Historique_prix!$E:$E,$D112)=0,SUMIFS(BNA_Historique_prix!X:X,BNA_Historique_prix!$B:$B,$B112,BNA_Historique_prix!$E:$E,$C112)=0),"-",IFERROR((SUMIFS(BNA_Historique_prix!X:X,BNA_Historique_prix!$B:$B,$B112,BNA_Historique_prix!$E:$E,$D112)-SUMIFS(BNA_Historique_prix!X:X,BNA_Historique_prix!$B:$B,$B112,BNA_Historique_prix!$E:$E,$C112))/SUMIFS(BNA_Historique_prix!X:X,BNA_Historique_prix!$B:$B,$B112,BNA_Historique_prix!$E:$E,$C112),""))</f>
        <v>-</v>
      </c>
      <c r="Z112" s="13" t="str">
        <f ca="1">IF(OR(SUMIFS(BNA_Historique_prix!Y:Y,BNA_Historique_prix!$B:$B,$B112,BNA_Historique_prix!$E:$E,$D112)=0,SUMIFS(BNA_Historique_prix!Y:Y,BNA_Historique_prix!$B:$B,$B112,BNA_Historique_prix!$E:$E,$C112)=0),"-",IFERROR((SUMIFS(BNA_Historique_prix!Y:Y,BNA_Historique_prix!$B:$B,$B112,BNA_Historique_prix!$E:$E,$D112)-SUMIFS(BNA_Historique_prix!Y:Y,BNA_Historique_prix!$B:$B,$B112,BNA_Historique_prix!$E:$E,$C112))/SUMIFS(BNA_Historique_prix!Y:Y,BNA_Historique_prix!$B:$B,$B112,BNA_Historique_prix!$E:$E,$C112),""))</f>
        <v>-</v>
      </c>
      <c r="AA112" s="13" t="str">
        <f ca="1">IF(OR(SUMIFS(BNA_Historique_prix!Z:Z,BNA_Historique_prix!$B:$B,$B112,BNA_Historique_prix!$E:$E,$D112)=0,SUMIFS(BNA_Historique_prix!Z:Z,BNA_Historique_prix!$B:$B,$B112,BNA_Historique_prix!$E:$E,$C112)=0),"-",IFERROR((SUMIFS(BNA_Historique_prix!Z:Z,BNA_Historique_prix!$B:$B,$B112,BNA_Historique_prix!$E:$E,$D112)-SUMIFS(BNA_Historique_prix!Z:Z,BNA_Historique_prix!$B:$B,$B112,BNA_Historique_prix!$E:$E,$C112))/SUMIFS(BNA_Historique_prix!Z:Z,BNA_Historique_prix!$B:$B,$B112,BNA_Historique_prix!$E:$E,$C112),""))</f>
        <v>-</v>
      </c>
      <c r="AB112" s="13" t="str">
        <f ca="1">IF(OR(SUMIFS(BNA_Historique_prix!AA:AA,BNA_Historique_prix!$B:$B,$B112,BNA_Historique_prix!$E:$E,$D112)=0,SUMIFS(BNA_Historique_prix!AA:AA,BNA_Historique_prix!$B:$B,$B112,BNA_Historique_prix!$E:$E,$C112)=0),"-",IFERROR((SUMIFS(BNA_Historique_prix!AA:AA,BNA_Historique_prix!$B:$B,$B112,BNA_Historique_prix!$E:$E,$D112)-SUMIFS(BNA_Historique_prix!AA:AA,BNA_Historique_prix!$B:$B,$B112,BNA_Historique_prix!$E:$E,$C112))/SUMIFS(BNA_Historique_prix!AA:AA,BNA_Historique_prix!$B:$B,$B112,BNA_Historique_prix!$E:$E,$C112),""))</f>
        <v>-</v>
      </c>
      <c r="AC112" s="13" t="str">
        <f ca="1">IF(OR(SUMIFS(BNA_Historique_prix!AB:AB,BNA_Historique_prix!$B:$B,$B112,BNA_Historique_prix!$E:$E,$D112)=0,SUMIFS(BNA_Historique_prix!AB:AB,BNA_Historique_prix!$B:$B,$B112,BNA_Historique_prix!$E:$E,$C112)=0),"-",IFERROR((SUMIFS(BNA_Historique_prix!AB:AB,BNA_Historique_prix!$B:$B,$B112,BNA_Historique_prix!$E:$E,$D112)-SUMIFS(BNA_Historique_prix!AB:AB,BNA_Historique_prix!$B:$B,$B112,BNA_Historique_prix!$E:$E,$C112))/SUMIFS(BNA_Historique_prix!AB:AB,BNA_Historique_prix!$B:$B,$B112,BNA_Historique_prix!$E:$E,$C112),""))</f>
        <v>-</v>
      </c>
      <c r="AD112" s="13" t="str">
        <f ca="1">IF(OR(SUMIFS(BNA_Historique_prix!AC:AC,BNA_Historique_prix!$B:$B,$B112,BNA_Historique_prix!$E:$E,$D112)=0,SUMIFS(BNA_Historique_prix!AC:AC,BNA_Historique_prix!$B:$B,$B112,BNA_Historique_prix!$E:$E,$C112)=0),"-",IFERROR((SUMIFS(BNA_Historique_prix!AC:AC,BNA_Historique_prix!$B:$B,$B112,BNA_Historique_prix!$E:$E,$D112)-SUMIFS(BNA_Historique_prix!AC:AC,BNA_Historique_prix!$B:$B,$B112,BNA_Historique_prix!$E:$E,$C112))/SUMIFS(BNA_Historique_prix!AC:AC,BNA_Historique_prix!$B:$B,$B112,BNA_Historique_prix!$E:$E,$C112),""))</f>
        <v>-</v>
      </c>
      <c r="AE112" s="13" t="str">
        <f ca="1">IF(OR(SUMIFS(BNA_Historique_prix!AD:AD,BNA_Historique_prix!$B:$B,$B112,BNA_Historique_prix!$E:$E,$D112)=0,SUMIFS(BNA_Historique_prix!AD:AD,BNA_Historique_prix!$B:$B,$B112,BNA_Historique_prix!$E:$E,$C112)=0),"-",IFERROR((SUMIFS(BNA_Historique_prix!AD:AD,BNA_Historique_prix!$B:$B,$B112,BNA_Historique_prix!$E:$E,$D112)-SUMIFS(BNA_Historique_prix!AD:AD,BNA_Historique_prix!$B:$B,$B112,BNA_Historique_prix!$E:$E,$C112))/SUMIFS(BNA_Historique_prix!AD:AD,BNA_Historique_prix!$B:$B,$B112,BNA_Historique_prix!$E:$E,$C112),""))</f>
        <v>-</v>
      </c>
      <c r="AF112" s="13" t="str">
        <f ca="1">IF(OR(SUMIFS(BNA_Historique_prix!AE:AE,BNA_Historique_prix!$B:$B,$B112,BNA_Historique_prix!$E:$E,$D112)=0,SUMIFS(BNA_Historique_prix!AE:AE,BNA_Historique_prix!$B:$B,$B112,BNA_Historique_prix!$E:$E,$C112)=0),"-",IFERROR((SUMIFS(BNA_Historique_prix!AE:AE,BNA_Historique_prix!$B:$B,$B112,BNA_Historique_prix!$E:$E,$D112)-SUMIFS(BNA_Historique_prix!AE:AE,BNA_Historique_prix!$B:$B,$B112,BNA_Historique_prix!$E:$E,$C112))/SUMIFS(BNA_Historique_prix!AE:AE,BNA_Historique_prix!$B:$B,$B112,BNA_Historique_prix!$E:$E,$C112),""))</f>
        <v>-</v>
      </c>
      <c r="AG112" s="13" t="str">
        <f ca="1">IF(OR(SUMIFS(BNA_Historique_prix!AF:AF,BNA_Historique_prix!$B:$B,$B112,BNA_Historique_prix!$E:$E,$D112)=0,SUMIFS(BNA_Historique_prix!AF:AF,BNA_Historique_prix!$B:$B,$B112,BNA_Historique_prix!$E:$E,$C112)=0),"-",IFERROR((SUMIFS(BNA_Historique_prix!AF:AF,BNA_Historique_prix!$B:$B,$B112,BNA_Historique_prix!$E:$E,$D112)-SUMIFS(BNA_Historique_prix!AF:AF,BNA_Historique_prix!$B:$B,$B112,BNA_Historique_prix!$E:$E,$C112))/SUMIFS(BNA_Historique_prix!AF:AF,BNA_Historique_prix!$B:$B,$B112,BNA_Historique_prix!$E:$E,$C112),""))</f>
        <v>-</v>
      </c>
      <c r="AH112" s="13" t="str">
        <f ca="1">IF(OR(SUMIFS(BNA_Historique_prix!AG:AG,BNA_Historique_prix!$B:$B,$B112,BNA_Historique_prix!$E:$E,$D112)=0,SUMIFS(BNA_Historique_prix!AG:AG,BNA_Historique_prix!$B:$B,$B112,BNA_Historique_prix!$E:$E,$C112)=0),"-",IFERROR((SUMIFS(BNA_Historique_prix!AG:AG,BNA_Historique_prix!$B:$B,$B112,BNA_Historique_prix!$E:$E,$D112)-SUMIFS(BNA_Historique_prix!AG:AG,BNA_Historique_prix!$B:$B,$B112,BNA_Historique_prix!$E:$E,$C112))/SUMIFS(BNA_Historique_prix!AG:AG,BNA_Historique_prix!$B:$B,$B112,BNA_Historique_prix!$E:$E,$C112),""))</f>
        <v>-</v>
      </c>
      <c r="AI112" s="13" t="str">
        <f ca="1">IF(OR(SUMIFS(BNA_Historique_prix!AH:AH,BNA_Historique_prix!$B:$B,$B112,BNA_Historique_prix!$E:$E,$D112)=0,SUMIFS(BNA_Historique_prix!AH:AH,BNA_Historique_prix!$B:$B,$B112,BNA_Historique_prix!$E:$E,$C112)=0),"-",IFERROR((SUMIFS(BNA_Historique_prix!AH:AH,BNA_Historique_prix!$B:$B,$B112,BNA_Historique_prix!$E:$E,$D112)-SUMIFS(BNA_Historique_prix!AH:AH,BNA_Historique_prix!$B:$B,$B112,BNA_Historique_prix!$E:$E,$C112))/SUMIFS(BNA_Historique_prix!AH:AH,BNA_Historique_prix!$B:$B,$B112,BNA_Historique_prix!$E:$E,$C112),""))</f>
        <v>-</v>
      </c>
      <c r="AJ112" s="13" t="str">
        <f ca="1">IF(OR(SUMIFS(BNA_Historique_prix!AI:AI,BNA_Historique_prix!$B:$B,$B112,BNA_Historique_prix!$E:$E,$D112)=0,SUMIFS(BNA_Historique_prix!AI:AI,BNA_Historique_prix!$B:$B,$B112,BNA_Historique_prix!$E:$E,$C112)=0),"-",IFERROR((SUMIFS(BNA_Historique_prix!AI:AI,BNA_Historique_prix!$B:$B,$B112,BNA_Historique_prix!$E:$E,$D112)-SUMIFS(BNA_Historique_prix!AI:AI,BNA_Historique_prix!$B:$B,$B112,BNA_Historique_prix!$E:$E,$C112))/SUMIFS(BNA_Historique_prix!AI:AI,BNA_Historique_prix!$B:$B,$B112,BNA_Historique_prix!$E:$E,$C112),""))</f>
        <v>-</v>
      </c>
    </row>
    <row r="113" spans="1:36" x14ac:dyDescent="0.35">
      <c r="A113" s="4" t="s">
        <v>2371</v>
      </c>
      <c r="B113" s="4" t="s">
        <v>2426</v>
      </c>
      <c r="C113" s="10">
        <f t="shared" ref="C113:D113" si="25">C108</f>
        <v>45292</v>
      </c>
      <c r="D113" s="10">
        <f t="shared" si="25"/>
        <v>45352</v>
      </c>
      <c r="E113" s="10"/>
      <c r="F113" s="10" t="str">
        <f>F108</f>
        <v>% var trimestrielle</v>
      </c>
      <c r="H113" s="13" t="str">
        <f ca="1">IF(OR(SUMIFS(BNA_Historique_prix!G:G,BNA_Historique_prix!$B:$B,$B113,BNA_Historique_prix!$E:$E,$D113)=0,SUMIFS(BNA_Historique_prix!G:G,BNA_Historique_prix!$B:$B,$B113,BNA_Historique_prix!$E:$E,$C113)=0),"-",IFERROR((SUMIFS(BNA_Historique_prix!G:G,BNA_Historique_prix!$B:$B,$B113,BNA_Historique_prix!$E:$E,$D113)-SUMIFS(BNA_Historique_prix!G:G,BNA_Historique_prix!$B:$B,$B113,BNA_Historique_prix!$E:$E,$C113))/SUMIFS(BNA_Historique_prix!G:G,BNA_Historique_prix!$B:$B,$B113,BNA_Historique_prix!$E:$E,$C113),""))</f>
        <v>-</v>
      </c>
      <c r="I113" s="13" t="str">
        <f ca="1">IF(OR(SUMIFS(BNA_Historique_prix!H:H,BNA_Historique_prix!$B:$B,$B113,BNA_Historique_prix!$E:$E,$D113)=0,SUMIFS(BNA_Historique_prix!H:H,BNA_Historique_prix!$B:$B,$B113,BNA_Historique_prix!$E:$E,$C113)=0),"-",IFERROR((SUMIFS(BNA_Historique_prix!H:H,BNA_Historique_prix!$B:$B,$B113,BNA_Historique_prix!$E:$E,$D113)-SUMIFS(BNA_Historique_prix!H:H,BNA_Historique_prix!$B:$B,$B113,BNA_Historique_prix!$E:$E,$C113))/SUMIFS(BNA_Historique_prix!H:H,BNA_Historique_prix!$B:$B,$B113,BNA_Historique_prix!$E:$E,$C113),""))</f>
        <v>-</v>
      </c>
      <c r="J113" s="13" t="str">
        <f ca="1">IF(OR(SUMIFS(BNA_Historique_prix!I:I,BNA_Historique_prix!$B:$B,$B113,BNA_Historique_prix!$E:$E,$D113)=0,SUMIFS(BNA_Historique_prix!I:I,BNA_Historique_prix!$B:$B,$B113,BNA_Historique_prix!$E:$E,$C113)=0),"-",IFERROR((SUMIFS(BNA_Historique_prix!I:I,BNA_Historique_prix!$B:$B,$B113,BNA_Historique_prix!$E:$E,$D113)-SUMIFS(BNA_Historique_prix!I:I,BNA_Historique_prix!$B:$B,$B113,BNA_Historique_prix!$E:$E,$C113))/SUMIFS(BNA_Historique_prix!I:I,BNA_Historique_prix!$B:$B,$B113,BNA_Historique_prix!$E:$E,$C113),""))</f>
        <v>-</v>
      </c>
      <c r="K113" s="13" t="str">
        <f ca="1">IF(OR(SUMIFS(BNA_Historique_prix!J:J,BNA_Historique_prix!$B:$B,$B113,BNA_Historique_prix!$E:$E,$D113)=0,SUMIFS(BNA_Historique_prix!J:J,BNA_Historique_prix!$B:$B,$B113,BNA_Historique_prix!$E:$E,$C113)=0),"-",IFERROR((SUMIFS(BNA_Historique_prix!J:J,BNA_Historique_prix!$B:$B,$B113,BNA_Historique_prix!$E:$E,$D113)-SUMIFS(BNA_Historique_prix!J:J,BNA_Historique_prix!$B:$B,$B113,BNA_Historique_prix!$E:$E,$C113))/SUMIFS(BNA_Historique_prix!J:J,BNA_Historique_prix!$B:$B,$B113,BNA_Historique_prix!$E:$E,$C113),""))</f>
        <v>-</v>
      </c>
      <c r="L113" s="13" t="str">
        <f ca="1">IF(OR(SUMIFS(BNA_Historique_prix!K:K,BNA_Historique_prix!$B:$B,$B113,BNA_Historique_prix!$E:$E,$D113)=0,SUMIFS(BNA_Historique_prix!K:K,BNA_Historique_prix!$B:$B,$B113,BNA_Historique_prix!$E:$E,$C113)=0),"-",IFERROR((SUMIFS(BNA_Historique_prix!K:K,BNA_Historique_prix!$B:$B,$B113,BNA_Historique_prix!$E:$E,$D113)-SUMIFS(BNA_Historique_prix!K:K,BNA_Historique_prix!$B:$B,$B113,BNA_Historique_prix!$E:$E,$C113))/SUMIFS(BNA_Historique_prix!K:K,BNA_Historique_prix!$B:$B,$B113,BNA_Historique_prix!$E:$E,$C113),""))</f>
        <v>-</v>
      </c>
      <c r="M113" s="13" t="str">
        <f ca="1">IF(OR(SUMIFS(BNA_Historique_prix!L:L,BNA_Historique_prix!$B:$B,$B113,BNA_Historique_prix!$E:$E,$D113)=0,SUMIFS(BNA_Historique_prix!L:L,BNA_Historique_prix!$B:$B,$B113,BNA_Historique_prix!$E:$E,$C113)=0),"-",IFERROR((SUMIFS(BNA_Historique_prix!L:L,BNA_Historique_prix!$B:$B,$B113,BNA_Historique_prix!$E:$E,$D113)-SUMIFS(BNA_Historique_prix!L:L,BNA_Historique_prix!$B:$B,$B113,BNA_Historique_prix!$E:$E,$C113))/SUMIFS(BNA_Historique_prix!L:L,BNA_Historique_prix!$B:$B,$B113,BNA_Historique_prix!$E:$E,$C113),""))</f>
        <v>-</v>
      </c>
      <c r="N113" s="13" t="str">
        <f ca="1">IF(OR(SUMIFS(BNA_Historique_prix!M:M,BNA_Historique_prix!$B:$B,$B113,BNA_Historique_prix!$E:$E,$D113)=0,SUMIFS(BNA_Historique_prix!M:M,BNA_Historique_prix!$B:$B,$B113,BNA_Historique_prix!$E:$E,$C113)=0),"-",IFERROR((SUMIFS(BNA_Historique_prix!M:M,BNA_Historique_prix!$B:$B,$B113,BNA_Historique_prix!$E:$E,$D113)-SUMIFS(BNA_Historique_prix!M:M,BNA_Historique_prix!$B:$B,$B113,BNA_Historique_prix!$E:$E,$C113))/SUMIFS(BNA_Historique_prix!M:M,BNA_Historique_prix!$B:$B,$B113,BNA_Historique_prix!$E:$E,$C113),""))</f>
        <v>-</v>
      </c>
      <c r="O113" s="13" t="str">
        <f ca="1">IF(OR(SUMIFS(BNA_Historique_prix!N:N,BNA_Historique_prix!$B:$B,$B113,BNA_Historique_prix!$E:$E,$D113)=0,SUMIFS(BNA_Historique_prix!N:N,BNA_Historique_prix!$B:$B,$B113,BNA_Historique_prix!$E:$E,$C113)=0),"-",IFERROR((SUMIFS(BNA_Historique_prix!N:N,BNA_Historique_prix!$B:$B,$B113,BNA_Historique_prix!$E:$E,$D113)-SUMIFS(BNA_Historique_prix!N:N,BNA_Historique_prix!$B:$B,$B113,BNA_Historique_prix!$E:$E,$C113))/SUMIFS(BNA_Historique_prix!N:N,BNA_Historique_prix!$B:$B,$B113,BNA_Historique_prix!$E:$E,$C113),""))</f>
        <v>-</v>
      </c>
      <c r="P113" s="13" t="str">
        <f ca="1">IF(OR(SUMIFS(BNA_Historique_prix!O:O,BNA_Historique_prix!$B:$B,$B113,BNA_Historique_prix!$E:$E,$D113)=0,SUMIFS(BNA_Historique_prix!O:O,BNA_Historique_prix!$B:$B,$B113,BNA_Historique_prix!$E:$E,$C113)=0),"-",IFERROR((SUMIFS(BNA_Historique_prix!O:O,BNA_Historique_prix!$B:$B,$B113,BNA_Historique_prix!$E:$E,$D113)-SUMIFS(BNA_Historique_prix!O:O,BNA_Historique_prix!$B:$B,$B113,BNA_Historique_prix!$E:$E,$C113))/SUMIFS(BNA_Historique_prix!O:O,BNA_Historique_prix!$B:$B,$B113,BNA_Historique_prix!$E:$E,$C113),""))</f>
        <v>-</v>
      </c>
      <c r="Q113" s="13" t="str">
        <f ca="1">IF(OR(SUMIFS(BNA_Historique_prix!P:P,BNA_Historique_prix!$B:$B,$B113,BNA_Historique_prix!$E:$E,$D113)=0,SUMIFS(BNA_Historique_prix!P:P,BNA_Historique_prix!$B:$B,$B113,BNA_Historique_prix!$E:$E,$C113)=0),"-",IFERROR((SUMIFS(BNA_Historique_prix!P:P,BNA_Historique_prix!$B:$B,$B113,BNA_Historique_prix!$E:$E,$D113)-SUMIFS(BNA_Historique_prix!P:P,BNA_Historique_prix!$B:$B,$B113,BNA_Historique_prix!$E:$E,$C113))/SUMIFS(BNA_Historique_prix!P:P,BNA_Historique_prix!$B:$B,$B113,BNA_Historique_prix!$E:$E,$C113),""))</f>
        <v>-</v>
      </c>
      <c r="R113" s="13" t="str">
        <f ca="1">IF(OR(SUMIFS(BNA_Historique_prix!Q:Q,BNA_Historique_prix!$B:$B,$B113,BNA_Historique_prix!$E:$E,$D113)=0,SUMIFS(BNA_Historique_prix!Q:Q,BNA_Historique_prix!$B:$B,$B113,BNA_Historique_prix!$E:$E,$C113)=0),"-",IFERROR((SUMIFS(BNA_Historique_prix!Q:Q,BNA_Historique_prix!$B:$B,$B113,BNA_Historique_prix!$E:$E,$D113)-SUMIFS(BNA_Historique_prix!Q:Q,BNA_Historique_prix!$B:$B,$B113,BNA_Historique_prix!$E:$E,$C113))/SUMIFS(BNA_Historique_prix!Q:Q,BNA_Historique_prix!$B:$B,$B113,BNA_Historique_prix!$E:$E,$C113),""))</f>
        <v>-</v>
      </c>
      <c r="S113" s="13" t="str">
        <f ca="1">IF(OR(SUMIFS(BNA_Historique_prix!R:R,BNA_Historique_prix!$B:$B,$B113,BNA_Historique_prix!$E:$E,$D113)=0,SUMIFS(BNA_Historique_prix!R:R,BNA_Historique_prix!$B:$B,$B113,BNA_Historique_prix!$E:$E,$C113)=0),"-",IFERROR((SUMIFS(BNA_Historique_prix!R:R,BNA_Historique_prix!$B:$B,$B113,BNA_Historique_prix!$E:$E,$D113)-SUMIFS(BNA_Historique_prix!R:R,BNA_Historique_prix!$B:$B,$B113,BNA_Historique_prix!$E:$E,$C113))/SUMIFS(BNA_Historique_prix!R:R,BNA_Historique_prix!$B:$B,$B113,BNA_Historique_prix!$E:$E,$C113),""))</f>
        <v>-</v>
      </c>
      <c r="T113" s="13" t="str">
        <f ca="1">IF(OR(SUMIFS(BNA_Historique_prix!S:S,BNA_Historique_prix!$B:$B,$B113,BNA_Historique_prix!$E:$E,$D113)=0,SUMIFS(BNA_Historique_prix!S:S,BNA_Historique_prix!$B:$B,$B113,BNA_Historique_prix!$E:$E,$C113)=0),"-",IFERROR((SUMIFS(BNA_Historique_prix!S:S,BNA_Historique_prix!$B:$B,$B113,BNA_Historique_prix!$E:$E,$D113)-SUMIFS(BNA_Historique_prix!S:S,BNA_Historique_prix!$B:$B,$B113,BNA_Historique_prix!$E:$E,$C113))/SUMIFS(BNA_Historique_prix!S:S,BNA_Historique_prix!$B:$B,$B113,BNA_Historique_prix!$E:$E,$C113),""))</f>
        <v>-</v>
      </c>
      <c r="U113" s="13" t="str">
        <f ca="1">IF(OR(SUMIFS(BNA_Historique_prix!T:T,BNA_Historique_prix!$B:$B,$B113,BNA_Historique_prix!$E:$E,$D113)=0,SUMIFS(BNA_Historique_prix!T:T,BNA_Historique_prix!$B:$B,$B113,BNA_Historique_prix!$E:$E,$C113)=0),"-",IFERROR((SUMIFS(BNA_Historique_prix!T:T,BNA_Historique_prix!$B:$B,$B113,BNA_Historique_prix!$E:$E,$D113)-SUMIFS(BNA_Historique_prix!T:T,BNA_Historique_prix!$B:$B,$B113,BNA_Historique_prix!$E:$E,$C113))/SUMIFS(BNA_Historique_prix!T:T,BNA_Historique_prix!$B:$B,$B113,BNA_Historique_prix!$E:$E,$C113),""))</f>
        <v>-</v>
      </c>
      <c r="V113" s="13" t="str">
        <f ca="1">IF(OR(SUMIFS(BNA_Historique_prix!U:U,BNA_Historique_prix!$B:$B,$B113,BNA_Historique_prix!$E:$E,$D113)=0,SUMIFS(BNA_Historique_prix!U:U,BNA_Historique_prix!$B:$B,$B113,BNA_Historique_prix!$E:$E,$C113)=0),"-",IFERROR((SUMIFS(BNA_Historique_prix!U:U,BNA_Historique_prix!$B:$B,$B113,BNA_Historique_prix!$E:$E,$D113)-SUMIFS(BNA_Historique_prix!U:U,BNA_Historique_prix!$B:$B,$B113,BNA_Historique_prix!$E:$E,$C113))/SUMIFS(BNA_Historique_prix!U:U,BNA_Historique_prix!$B:$B,$B113,BNA_Historique_prix!$E:$E,$C113),""))</f>
        <v>-</v>
      </c>
      <c r="W113" s="13" t="str">
        <f ca="1">IF(OR(SUMIFS(BNA_Historique_prix!V:V,BNA_Historique_prix!$B:$B,$B113,BNA_Historique_prix!$E:$E,$D113)=0,SUMIFS(BNA_Historique_prix!V:V,BNA_Historique_prix!$B:$B,$B113,BNA_Historique_prix!$E:$E,$C113)=0),"-",IFERROR((SUMIFS(BNA_Historique_prix!V:V,BNA_Historique_prix!$B:$B,$B113,BNA_Historique_prix!$E:$E,$D113)-SUMIFS(BNA_Historique_prix!V:V,BNA_Historique_prix!$B:$B,$B113,BNA_Historique_prix!$E:$E,$C113))/SUMIFS(BNA_Historique_prix!V:V,BNA_Historique_prix!$B:$B,$B113,BNA_Historique_prix!$E:$E,$C113),""))</f>
        <v>-</v>
      </c>
      <c r="X113" s="13" t="str">
        <f ca="1">IF(OR(SUMIFS(BNA_Historique_prix!W:W,BNA_Historique_prix!$B:$B,$B113,BNA_Historique_prix!$E:$E,$D113)=0,SUMIFS(BNA_Historique_prix!W:W,BNA_Historique_prix!$B:$B,$B113,BNA_Historique_prix!$E:$E,$C113)=0),"-",IFERROR((SUMIFS(BNA_Historique_prix!W:W,BNA_Historique_prix!$B:$B,$B113,BNA_Historique_prix!$E:$E,$D113)-SUMIFS(BNA_Historique_prix!W:W,BNA_Historique_prix!$B:$B,$B113,BNA_Historique_prix!$E:$E,$C113))/SUMIFS(BNA_Historique_prix!W:W,BNA_Historique_prix!$B:$B,$B113,BNA_Historique_prix!$E:$E,$C113),""))</f>
        <v>-</v>
      </c>
      <c r="Y113" s="13" t="str">
        <f ca="1">IF(OR(SUMIFS(BNA_Historique_prix!X:X,BNA_Historique_prix!$B:$B,$B113,BNA_Historique_prix!$E:$E,$D113)=0,SUMIFS(BNA_Historique_prix!X:X,BNA_Historique_prix!$B:$B,$B113,BNA_Historique_prix!$E:$E,$C113)=0),"-",IFERROR((SUMIFS(BNA_Historique_prix!X:X,BNA_Historique_prix!$B:$B,$B113,BNA_Historique_prix!$E:$E,$D113)-SUMIFS(BNA_Historique_prix!X:X,BNA_Historique_prix!$B:$B,$B113,BNA_Historique_prix!$E:$E,$C113))/SUMIFS(BNA_Historique_prix!X:X,BNA_Historique_prix!$B:$B,$B113,BNA_Historique_prix!$E:$E,$C113),""))</f>
        <v>-</v>
      </c>
      <c r="Z113" s="13" t="str">
        <f ca="1">IF(OR(SUMIFS(BNA_Historique_prix!Y:Y,BNA_Historique_prix!$B:$B,$B113,BNA_Historique_prix!$E:$E,$D113)=0,SUMIFS(BNA_Historique_prix!Y:Y,BNA_Historique_prix!$B:$B,$B113,BNA_Historique_prix!$E:$E,$C113)=0),"-",IFERROR((SUMIFS(BNA_Historique_prix!Y:Y,BNA_Historique_prix!$B:$B,$B113,BNA_Historique_prix!$E:$E,$D113)-SUMIFS(BNA_Historique_prix!Y:Y,BNA_Historique_prix!$B:$B,$B113,BNA_Historique_prix!$E:$E,$C113))/SUMIFS(BNA_Historique_prix!Y:Y,BNA_Historique_prix!$B:$B,$B113,BNA_Historique_prix!$E:$E,$C113),""))</f>
        <v>-</v>
      </c>
      <c r="AA113" s="13" t="str">
        <f ca="1">IF(OR(SUMIFS(BNA_Historique_prix!Z:Z,BNA_Historique_prix!$B:$B,$B113,BNA_Historique_prix!$E:$E,$D113)=0,SUMIFS(BNA_Historique_prix!Z:Z,BNA_Historique_prix!$B:$B,$B113,BNA_Historique_prix!$E:$E,$C113)=0),"-",IFERROR((SUMIFS(BNA_Historique_prix!Z:Z,BNA_Historique_prix!$B:$B,$B113,BNA_Historique_prix!$E:$E,$D113)-SUMIFS(BNA_Historique_prix!Z:Z,BNA_Historique_prix!$B:$B,$B113,BNA_Historique_prix!$E:$E,$C113))/SUMIFS(BNA_Historique_prix!Z:Z,BNA_Historique_prix!$B:$B,$B113,BNA_Historique_prix!$E:$E,$C113),""))</f>
        <v>-</v>
      </c>
      <c r="AB113" s="13" t="str">
        <f ca="1">IF(OR(SUMIFS(BNA_Historique_prix!AA:AA,BNA_Historique_prix!$B:$B,$B113,BNA_Historique_prix!$E:$E,$D113)=0,SUMIFS(BNA_Historique_prix!AA:AA,BNA_Historique_prix!$B:$B,$B113,BNA_Historique_prix!$E:$E,$C113)=0),"-",IFERROR((SUMIFS(BNA_Historique_prix!AA:AA,BNA_Historique_prix!$B:$B,$B113,BNA_Historique_prix!$E:$E,$D113)-SUMIFS(BNA_Historique_prix!AA:AA,BNA_Historique_prix!$B:$B,$B113,BNA_Historique_prix!$E:$E,$C113))/SUMIFS(BNA_Historique_prix!AA:AA,BNA_Historique_prix!$B:$B,$B113,BNA_Historique_prix!$E:$E,$C113),""))</f>
        <v>-</v>
      </c>
      <c r="AC113" s="13" t="str">
        <f ca="1">IF(OR(SUMIFS(BNA_Historique_prix!AB:AB,BNA_Historique_prix!$B:$B,$B113,BNA_Historique_prix!$E:$E,$D113)=0,SUMIFS(BNA_Historique_prix!AB:AB,BNA_Historique_prix!$B:$B,$B113,BNA_Historique_prix!$E:$E,$C113)=0),"-",IFERROR((SUMIFS(BNA_Historique_prix!AB:AB,BNA_Historique_prix!$B:$B,$B113,BNA_Historique_prix!$E:$E,$D113)-SUMIFS(BNA_Historique_prix!AB:AB,BNA_Historique_prix!$B:$B,$B113,BNA_Historique_prix!$E:$E,$C113))/SUMIFS(BNA_Historique_prix!AB:AB,BNA_Historique_prix!$B:$B,$B113,BNA_Historique_prix!$E:$E,$C113),""))</f>
        <v>-</v>
      </c>
      <c r="AD113" s="13" t="str">
        <f ca="1">IF(OR(SUMIFS(BNA_Historique_prix!AC:AC,BNA_Historique_prix!$B:$B,$B113,BNA_Historique_prix!$E:$E,$D113)=0,SUMIFS(BNA_Historique_prix!AC:AC,BNA_Historique_prix!$B:$B,$B113,BNA_Historique_prix!$E:$E,$C113)=0),"-",IFERROR((SUMIFS(BNA_Historique_prix!AC:AC,BNA_Historique_prix!$B:$B,$B113,BNA_Historique_prix!$E:$E,$D113)-SUMIFS(BNA_Historique_prix!AC:AC,BNA_Historique_prix!$B:$B,$B113,BNA_Historique_prix!$E:$E,$C113))/SUMIFS(BNA_Historique_prix!AC:AC,BNA_Historique_prix!$B:$B,$B113,BNA_Historique_prix!$E:$E,$C113),""))</f>
        <v>-</v>
      </c>
      <c r="AE113" s="13" t="str">
        <f ca="1">IF(OR(SUMIFS(BNA_Historique_prix!AD:AD,BNA_Historique_prix!$B:$B,$B113,BNA_Historique_prix!$E:$E,$D113)=0,SUMIFS(BNA_Historique_prix!AD:AD,BNA_Historique_prix!$B:$B,$B113,BNA_Historique_prix!$E:$E,$C113)=0),"-",IFERROR((SUMIFS(BNA_Historique_prix!AD:AD,BNA_Historique_prix!$B:$B,$B113,BNA_Historique_prix!$E:$E,$D113)-SUMIFS(BNA_Historique_prix!AD:AD,BNA_Historique_prix!$B:$B,$B113,BNA_Historique_prix!$E:$E,$C113))/SUMIFS(BNA_Historique_prix!AD:AD,BNA_Historique_prix!$B:$B,$B113,BNA_Historique_prix!$E:$E,$C113),""))</f>
        <v>-</v>
      </c>
      <c r="AF113" s="13" t="str">
        <f ca="1">IF(OR(SUMIFS(BNA_Historique_prix!AE:AE,BNA_Historique_prix!$B:$B,$B113,BNA_Historique_prix!$E:$E,$D113)=0,SUMIFS(BNA_Historique_prix!AE:AE,BNA_Historique_prix!$B:$B,$B113,BNA_Historique_prix!$E:$E,$C113)=0),"-",IFERROR((SUMIFS(BNA_Historique_prix!AE:AE,BNA_Historique_prix!$B:$B,$B113,BNA_Historique_prix!$E:$E,$D113)-SUMIFS(BNA_Historique_prix!AE:AE,BNA_Historique_prix!$B:$B,$B113,BNA_Historique_prix!$E:$E,$C113))/SUMIFS(BNA_Historique_prix!AE:AE,BNA_Historique_prix!$B:$B,$B113,BNA_Historique_prix!$E:$E,$C113),""))</f>
        <v>-</v>
      </c>
      <c r="AG113" s="13" t="str">
        <f ca="1">IF(OR(SUMIFS(BNA_Historique_prix!AF:AF,BNA_Historique_prix!$B:$B,$B113,BNA_Historique_prix!$E:$E,$D113)=0,SUMIFS(BNA_Historique_prix!AF:AF,BNA_Historique_prix!$B:$B,$B113,BNA_Historique_prix!$E:$E,$C113)=0),"-",IFERROR((SUMIFS(BNA_Historique_prix!AF:AF,BNA_Historique_prix!$B:$B,$B113,BNA_Historique_prix!$E:$E,$D113)-SUMIFS(BNA_Historique_prix!AF:AF,BNA_Historique_prix!$B:$B,$B113,BNA_Historique_prix!$E:$E,$C113))/SUMIFS(BNA_Historique_prix!AF:AF,BNA_Historique_prix!$B:$B,$B113,BNA_Historique_prix!$E:$E,$C113),""))</f>
        <v>-</v>
      </c>
      <c r="AH113" s="13" t="str">
        <f ca="1">IF(OR(SUMIFS(BNA_Historique_prix!AG:AG,BNA_Historique_prix!$B:$B,$B113,BNA_Historique_prix!$E:$E,$D113)=0,SUMIFS(BNA_Historique_prix!AG:AG,BNA_Historique_prix!$B:$B,$B113,BNA_Historique_prix!$E:$E,$C113)=0),"-",IFERROR((SUMIFS(BNA_Historique_prix!AG:AG,BNA_Historique_prix!$B:$B,$B113,BNA_Historique_prix!$E:$E,$D113)-SUMIFS(BNA_Historique_prix!AG:AG,BNA_Historique_prix!$B:$B,$B113,BNA_Historique_prix!$E:$E,$C113))/SUMIFS(BNA_Historique_prix!AG:AG,BNA_Historique_prix!$B:$B,$B113,BNA_Historique_prix!$E:$E,$C113),""))</f>
        <v>-</v>
      </c>
      <c r="AI113" s="13" t="str">
        <f ca="1">IF(OR(SUMIFS(BNA_Historique_prix!AH:AH,BNA_Historique_prix!$B:$B,$B113,BNA_Historique_prix!$E:$E,$D113)=0,SUMIFS(BNA_Historique_prix!AH:AH,BNA_Historique_prix!$B:$B,$B113,BNA_Historique_prix!$E:$E,$C113)=0),"-",IFERROR((SUMIFS(BNA_Historique_prix!AH:AH,BNA_Historique_prix!$B:$B,$B113,BNA_Historique_prix!$E:$E,$D113)-SUMIFS(BNA_Historique_prix!AH:AH,BNA_Historique_prix!$B:$B,$B113,BNA_Historique_prix!$E:$E,$C113))/SUMIFS(BNA_Historique_prix!AH:AH,BNA_Historique_prix!$B:$B,$B113,BNA_Historique_prix!$E:$E,$C113),""))</f>
        <v>-</v>
      </c>
      <c r="AJ113" s="13" t="str">
        <f ca="1">IF(OR(SUMIFS(BNA_Historique_prix!AI:AI,BNA_Historique_prix!$B:$B,$B113,BNA_Historique_prix!$E:$E,$D113)=0,SUMIFS(BNA_Historique_prix!AI:AI,BNA_Historique_prix!$B:$B,$B113,BNA_Historique_prix!$E:$E,$C113)=0),"-",IFERROR((SUMIFS(BNA_Historique_prix!AI:AI,BNA_Historique_prix!$B:$B,$B113,BNA_Historique_prix!$E:$E,$D113)-SUMIFS(BNA_Historique_prix!AI:AI,BNA_Historique_prix!$B:$B,$B113,BNA_Historique_prix!$E:$E,$C113))/SUMIFS(BNA_Historique_prix!AI:AI,BNA_Historique_prix!$B:$B,$B113,BNA_Historique_prix!$E:$E,$C113),""))</f>
        <v>-</v>
      </c>
    </row>
    <row r="114" spans="1:36" x14ac:dyDescent="0.35">
      <c r="A114" s="4" t="s">
        <v>2371</v>
      </c>
      <c r="B114" s="4" t="s">
        <v>2426</v>
      </c>
      <c r="C114" s="10">
        <f t="shared" ref="C114:D114" si="26">C109</f>
        <v>44986</v>
      </c>
      <c r="D114" s="10">
        <f t="shared" si="26"/>
        <v>45352</v>
      </c>
      <c r="E114" s="10"/>
      <c r="F114" s="10" t="str">
        <f>F109</f>
        <v>% var annuelle</v>
      </c>
      <c r="H114" s="13" t="str">
        <f ca="1">IF(OR(SUMIFS(BNA_Historique_prix!G:G,BNA_Historique_prix!$B:$B,$B114,BNA_Historique_prix!$E:$E,$D114)=0,SUMIFS(BNA_Historique_prix!G:G,BNA_Historique_prix!$B:$B,$B114,BNA_Historique_prix!$E:$E,$C114)=0),"-",IFERROR((SUMIFS(BNA_Historique_prix!G:G,BNA_Historique_prix!$B:$B,$B114,BNA_Historique_prix!$E:$E,$D114)-SUMIFS(BNA_Historique_prix!G:G,BNA_Historique_prix!$B:$B,$B114,BNA_Historique_prix!$E:$E,$C114))/SUMIFS(BNA_Historique_prix!G:G,BNA_Historique_prix!$B:$B,$B114,BNA_Historique_prix!$E:$E,$C114),""))</f>
        <v>-</v>
      </c>
      <c r="I114" s="13" t="str">
        <f ca="1">IF(OR(SUMIFS(BNA_Historique_prix!H:H,BNA_Historique_prix!$B:$B,$B114,BNA_Historique_prix!$E:$E,$D114)=0,SUMIFS(BNA_Historique_prix!H:H,BNA_Historique_prix!$B:$B,$B114,BNA_Historique_prix!$E:$E,$C114)=0),"-",IFERROR((SUMIFS(BNA_Historique_prix!H:H,BNA_Historique_prix!$B:$B,$B114,BNA_Historique_prix!$E:$E,$D114)-SUMIFS(BNA_Historique_prix!H:H,BNA_Historique_prix!$B:$B,$B114,BNA_Historique_prix!$E:$E,$C114))/SUMIFS(BNA_Historique_prix!H:H,BNA_Historique_prix!$B:$B,$B114,BNA_Historique_prix!$E:$E,$C114),""))</f>
        <v>-</v>
      </c>
      <c r="J114" s="13" t="str">
        <f ca="1">IF(OR(SUMIFS(BNA_Historique_prix!I:I,BNA_Historique_prix!$B:$B,$B114,BNA_Historique_prix!$E:$E,$D114)=0,SUMIFS(BNA_Historique_prix!I:I,BNA_Historique_prix!$B:$B,$B114,BNA_Historique_prix!$E:$E,$C114)=0),"-",IFERROR((SUMIFS(BNA_Historique_prix!I:I,BNA_Historique_prix!$B:$B,$B114,BNA_Historique_prix!$E:$E,$D114)-SUMIFS(BNA_Historique_prix!I:I,BNA_Historique_prix!$B:$B,$B114,BNA_Historique_prix!$E:$E,$C114))/SUMIFS(BNA_Historique_prix!I:I,BNA_Historique_prix!$B:$B,$B114,BNA_Historique_prix!$E:$E,$C114),""))</f>
        <v>-</v>
      </c>
      <c r="K114" s="13" t="str">
        <f ca="1">IF(OR(SUMIFS(BNA_Historique_prix!J:J,BNA_Historique_prix!$B:$B,$B114,BNA_Historique_prix!$E:$E,$D114)=0,SUMIFS(BNA_Historique_prix!J:J,BNA_Historique_prix!$B:$B,$B114,BNA_Historique_prix!$E:$E,$C114)=0),"-",IFERROR((SUMIFS(BNA_Historique_prix!J:J,BNA_Historique_prix!$B:$B,$B114,BNA_Historique_prix!$E:$E,$D114)-SUMIFS(BNA_Historique_prix!J:J,BNA_Historique_prix!$B:$B,$B114,BNA_Historique_prix!$E:$E,$C114))/SUMIFS(BNA_Historique_prix!J:J,BNA_Historique_prix!$B:$B,$B114,BNA_Historique_prix!$E:$E,$C114),""))</f>
        <v>-</v>
      </c>
      <c r="L114" s="13" t="str">
        <f ca="1">IF(OR(SUMIFS(BNA_Historique_prix!K:K,BNA_Historique_prix!$B:$B,$B114,BNA_Historique_prix!$E:$E,$D114)=0,SUMIFS(BNA_Historique_prix!K:K,BNA_Historique_prix!$B:$B,$B114,BNA_Historique_prix!$E:$E,$C114)=0),"-",IFERROR((SUMIFS(BNA_Historique_prix!K:K,BNA_Historique_prix!$B:$B,$B114,BNA_Historique_prix!$E:$E,$D114)-SUMIFS(BNA_Historique_prix!K:K,BNA_Historique_prix!$B:$B,$B114,BNA_Historique_prix!$E:$E,$C114))/SUMIFS(BNA_Historique_prix!K:K,BNA_Historique_prix!$B:$B,$B114,BNA_Historique_prix!$E:$E,$C114),""))</f>
        <v>-</v>
      </c>
      <c r="M114" s="13" t="str">
        <f ca="1">IF(OR(SUMIFS(BNA_Historique_prix!L:L,BNA_Historique_prix!$B:$B,$B114,BNA_Historique_prix!$E:$E,$D114)=0,SUMIFS(BNA_Historique_prix!L:L,BNA_Historique_prix!$B:$B,$B114,BNA_Historique_prix!$E:$E,$C114)=0),"-",IFERROR((SUMIFS(BNA_Historique_prix!L:L,BNA_Historique_prix!$B:$B,$B114,BNA_Historique_prix!$E:$E,$D114)-SUMIFS(BNA_Historique_prix!L:L,BNA_Historique_prix!$B:$B,$B114,BNA_Historique_prix!$E:$E,$C114))/SUMIFS(BNA_Historique_prix!L:L,BNA_Historique_prix!$B:$B,$B114,BNA_Historique_prix!$E:$E,$C114),""))</f>
        <v>-</v>
      </c>
      <c r="N114" s="13" t="str">
        <f ca="1">IF(OR(SUMIFS(BNA_Historique_prix!M:M,BNA_Historique_prix!$B:$B,$B114,BNA_Historique_prix!$E:$E,$D114)=0,SUMIFS(BNA_Historique_prix!M:M,BNA_Historique_prix!$B:$B,$B114,BNA_Historique_prix!$E:$E,$C114)=0),"-",IFERROR((SUMIFS(BNA_Historique_prix!M:M,BNA_Historique_prix!$B:$B,$B114,BNA_Historique_prix!$E:$E,$D114)-SUMIFS(BNA_Historique_prix!M:M,BNA_Historique_prix!$B:$B,$B114,BNA_Historique_prix!$E:$E,$C114))/SUMIFS(BNA_Historique_prix!M:M,BNA_Historique_prix!$B:$B,$B114,BNA_Historique_prix!$E:$E,$C114),""))</f>
        <v>-</v>
      </c>
      <c r="O114" s="13" t="str">
        <f ca="1">IF(OR(SUMIFS(BNA_Historique_prix!N:N,BNA_Historique_prix!$B:$B,$B114,BNA_Historique_prix!$E:$E,$D114)=0,SUMIFS(BNA_Historique_prix!N:N,BNA_Historique_prix!$B:$B,$B114,BNA_Historique_prix!$E:$E,$C114)=0),"-",IFERROR((SUMIFS(BNA_Historique_prix!N:N,BNA_Historique_prix!$B:$B,$B114,BNA_Historique_prix!$E:$E,$D114)-SUMIFS(BNA_Historique_prix!N:N,BNA_Historique_prix!$B:$B,$B114,BNA_Historique_prix!$E:$E,$C114))/SUMIFS(BNA_Historique_prix!N:N,BNA_Historique_prix!$B:$B,$B114,BNA_Historique_prix!$E:$E,$C114),""))</f>
        <v>-</v>
      </c>
      <c r="P114" s="13" t="str">
        <f ca="1">IF(OR(SUMIFS(BNA_Historique_prix!O:O,BNA_Historique_prix!$B:$B,$B114,BNA_Historique_prix!$E:$E,$D114)=0,SUMIFS(BNA_Historique_prix!O:O,BNA_Historique_prix!$B:$B,$B114,BNA_Historique_prix!$E:$E,$C114)=0),"-",IFERROR((SUMIFS(BNA_Historique_prix!O:O,BNA_Historique_prix!$B:$B,$B114,BNA_Historique_prix!$E:$E,$D114)-SUMIFS(BNA_Historique_prix!O:O,BNA_Historique_prix!$B:$B,$B114,BNA_Historique_prix!$E:$E,$C114))/SUMIFS(BNA_Historique_prix!O:O,BNA_Historique_prix!$B:$B,$B114,BNA_Historique_prix!$E:$E,$C114),""))</f>
        <v>-</v>
      </c>
      <c r="Q114" s="13" t="str">
        <f ca="1">IF(OR(SUMIFS(BNA_Historique_prix!P:P,BNA_Historique_prix!$B:$B,$B114,BNA_Historique_prix!$E:$E,$D114)=0,SUMIFS(BNA_Historique_prix!P:P,BNA_Historique_prix!$B:$B,$B114,BNA_Historique_prix!$E:$E,$C114)=0),"-",IFERROR((SUMIFS(BNA_Historique_prix!P:P,BNA_Historique_prix!$B:$B,$B114,BNA_Historique_prix!$E:$E,$D114)-SUMIFS(BNA_Historique_prix!P:P,BNA_Historique_prix!$B:$B,$B114,BNA_Historique_prix!$E:$E,$C114))/SUMIFS(BNA_Historique_prix!P:P,BNA_Historique_prix!$B:$B,$B114,BNA_Historique_prix!$E:$E,$C114),""))</f>
        <v>-</v>
      </c>
      <c r="R114" s="13" t="str">
        <f ca="1">IF(OR(SUMIFS(BNA_Historique_prix!Q:Q,BNA_Historique_prix!$B:$B,$B114,BNA_Historique_prix!$E:$E,$D114)=0,SUMIFS(BNA_Historique_prix!Q:Q,BNA_Historique_prix!$B:$B,$B114,BNA_Historique_prix!$E:$E,$C114)=0),"-",IFERROR((SUMIFS(BNA_Historique_prix!Q:Q,BNA_Historique_prix!$B:$B,$B114,BNA_Historique_prix!$E:$E,$D114)-SUMIFS(BNA_Historique_prix!Q:Q,BNA_Historique_prix!$B:$B,$B114,BNA_Historique_prix!$E:$E,$C114))/SUMIFS(BNA_Historique_prix!Q:Q,BNA_Historique_prix!$B:$B,$B114,BNA_Historique_prix!$E:$E,$C114),""))</f>
        <v>-</v>
      </c>
      <c r="S114" s="13" t="str">
        <f ca="1">IF(OR(SUMIFS(BNA_Historique_prix!R:R,BNA_Historique_prix!$B:$B,$B114,BNA_Historique_prix!$E:$E,$D114)=0,SUMIFS(BNA_Historique_prix!R:R,BNA_Historique_prix!$B:$B,$B114,BNA_Historique_prix!$E:$E,$C114)=0),"-",IFERROR((SUMIFS(BNA_Historique_prix!R:R,BNA_Historique_prix!$B:$B,$B114,BNA_Historique_prix!$E:$E,$D114)-SUMIFS(BNA_Historique_prix!R:R,BNA_Historique_prix!$B:$B,$B114,BNA_Historique_prix!$E:$E,$C114))/SUMIFS(BNA_Historique_prix!R:R,BNA_Historique_prix!$B:$B,$B114,BNA_Historique_prix!$E:$E,$C114),""))</f>
        <v>-</v>
      </c>
      <c r="T114" s="13" t="str">
        <f ca="1">IF(OR(SUMIFS(BNA_Historique_prix!S:S,BNA_Historique_prix!$B:$B,$B114,BNA_Historique_prix!$E:$E,$D114)=0,SUMIFS(BNA_Historique_prix!S:S,BNA_Historique_prix!$B:$B,$B114,BNA_Historique_prix!$E:$E,$C114)=0),"-",IFERROR((SUMIFS(BNA_Historique_prix!S:S,BNA_Historique_prix!$B:$B,$B114,BNA_Historique_prix!$E:$E,$D114)-SUMIFS(BNA_Historique_prix!S:S,BNA_Historique_prix!$B:$B,$B114,BNA_Historique_prix!$E:$E,$C114))/SUMIFS(BNA_Historique_prix!S:S,BNA_Historique_prix!$B:$B,$B114,BNA_Historique_prix!$E:$E,$C114),""))</f>
        <v>-</v>
      </c>
      <c r="U114" s="13" t="str">
        <f ca="1">IF(OR(SUMIFS(BNA_Historique_prix!T:T,BNA_Historique_prix!$B:$B,$B114,BNA_Historique_prix!$E:$E,$D114)=0,SUMIFS(BNA_Historique_prix!T:T,BNA_Historique_prix!$B:$B,$B114,BNA_Historique_prix!$E:$E,$C114)=0),"-",IFERROR((SUMIFS(BNA_Historique_prix!T:T,BNA_Historique_prix!$B:$B,$B114,BNA_Historique_prix!$E:$E,$D114)-SUMIFS(BNA_Historique_prix!T:T,BNA_Historique_prix!$B:$B,$B114,BNA_Historique_prix!$E:$E,$C114))/SUMIFS(BNA_Historique_prix!T:T,BNA_Historique_prix!$B:$B,$B114,BNA_Historique_prix!$E:$E,$C114),""))</f>
        <v>-</v>
      </c>
      <c r="V114" s="13" t="str">
        <f ca="1">IF(OR(SUMIFS(BNA_Historique_prix!U:U,BNA_Historique_prix!$B:$B,$B114,BNA_Historique_prix!$E:$E,$D114)=0,SUMIFS(BNA_Historique_prix!U:U,BNA_Historique_prix!$B:$B,$B114,BNA_Historique_prix!$E:$E,$C114)=0),"-",IFERROR((SUMIFS(BNA_Historique_prix!U:U,BNA_Historique_prix!$B:$B,$B114,BNA_Historique_prix!$E:$E,$D114)-SUMIFS(BNA_Historique_prix!U:U,BNA_Historique_prix!$B:$B,$B114,BNA_Historique_prix!$E:$E,$C114))/SUMIFS(BNA_Historique_prix!U:U,BNA_Historique_prix!$B:$B,$B114,BNA_Historique_prix!$E:$E,$C114),""))</f>
        <v>-</v>
      </c>
      <c r="W114" s="13" t="str">
        <f ca="1">IF(OR(SUMIFS(BNA_Historique_prix!V:V,BNA_Historique_prix!$B:$B,$B114,BNA_Historique_prix!$E:$E,$D114)=0,SUMIFS(BNA_Historique_prix!V:V,BNA_Historique_prix!$B:$B,$B114,BNA_Historique_prix!$E:$E,$C114)=0),"-",IFERROR((SUMIFS(BNA_Historique_prix!V:V,BNA_Historique_prix!$B:$B,$B114,BNA_Historique_prix!$E:$E,$D114)-SUMIFS(BNA_Historique_prix!V:V,BNA_Historique_prix!$B:$B,$B114,BNA_Historique_prix!$E:$E,$C114))/SUMIFS(BNA_Historique_prix!V:V,BNA_Historique_prix!$B:$B,$B114,BNA_Historique_prix!$E:$E,$C114),""))</f>
        <v>-</v>
      </c>
      <c r="X114" s="13" t="str">
        <f ca="1">IF(OR(SUMIFS(BNA_Historique_prix!W:W,BNA_Historique_prix!$B:$B,$B114,BNA_Historique_prix!$E:$E,$D114)=0,SUMIFS(BNA_Historique_prix!W:W,BNA_Historique_prix!$B:$B,$B114,BNA_Historique_prix!$E:$E,$C114)=0),"-",IFERROR((SUMIFS(BNA_Historique_prix!W:W,BNA_Historique_prix!$B:$B,$B114,BNA_Historique_prix!$E:$E,$D114)-SUMIFS(BNA_Historique_prix!W:W,BNA_Historique_prix!$B:$B,$B114,BNA_Historique_prix!$E:$E,$C114))/SUMIFS(BNA_Historique_prix!W:W,BNA_Historique_prix!$B:$B,$B114,BNA_Historique_prix!$E:$E,$C114),""))</f>
        <v>-</v>
      </c>
      <c r="Y114" s="13" t="str">
        <f ca="1">IF(OR(SUMIFS(BNA_Historique_prix!X:X,BNA_Historique_prix!$B:$B,$B114,BNA_Historique_prix!$E:$E,$D114)=0,SUMIFS(BNA_Historique_prix!X:X,BNA_Historique_prix!$B:$B,$B114,BNA_Historique_prix!$E:$E,$C114)=0),"-",IFERROR((SUMIFS(BNA_Historique_prix!X:X,BNA_Historique_prix!$B:$B,$B114,BNA_Historique_prix!$E:$E,$D114)-SUMIFS(BNA_Historique_prix!X:X,BNA_Historique_prix!$B:$B,$B114,BNA_Historique_prix!$E:$E,$C114))/SUMIFS(BNA_Historique_prix!X:X,BNA_Historique_prix!$B:$B,$B114,BNA_Historique_prix!$E:$E,$C114),""))</f>
        <v>-</v>
      </c>
      <c r="Z114" s="13" t="str">
        <f ca="1">IF(OR(SUMIFS(BNA_Historique_prix!Y:Y,BNA_Historique_prix!$B:$B,$B114,BNA_Historique_prix!$E:$E,$D114)=0,SUMIFS(BNA_Historique_prix!Y:Y,BNA_Historique_prix!$B:$B,$B114,BNA_Historique_prix!$E:$E,$C114)=0),"-",IFERROR((SUMIFS(BNA_Historique_prix!Y:Y,BNA_Historique_prix!$B:$B,$B114,BNA_Historique_prix!$E:$E,$D114)-SUMIFS(BNA_Historique_prix!Y:Y,BNA_Historique_prix!$B:$B,$B114,BNA_Historique_prix!$E:$E,$C114))/SUMIFS(BNA_Historique_prix!Y:Y,BNA_Historique_prix!$B:$B,$B114,BNA_Historique_prix!$E:$E,$C114),""))</f>
        <v>-</v>
      </c>
      <c r="AA114" s="13" t="str">
        <f ca="1">IF(OR(SUMIFS(BNA_Historique_prix!Z:Z,BNA_Historique_prix!$B:$B,$B114,BNA_Historique_prix!$E:$E,$D114)=0,SUMIFS(BNA_Historique_prix!Z:Z,BNA_Historique_prix!$B:$B,$B114,BNA_Historique_prix!$E:$E,$C114)=0),"-",IFERROR((SUMIFS(BNA_Historique_prix!Z:Z,BNA_Historique_prix!$B:$B,$B114,BNA_Historique_prix!$E:$E,$D114)-SUMIFS(BNA_Historique_prix!Z:Z,BNA_Historique_prix!$B:$B,$B114,BNA_Historique_prix!$E:$E,$C114))/SUMIFS(BNA_Historique_prix!Z:Z,BNA_Historique_prix!$B:$B,$B114,BNA_Historique_prix!$E:$E,$C114),""))</f>
        <v>-</v>
      </c>
      <c r="AB114" s="13" t="str">
        <f ca="1">IF(OR(SUMIFS(BNA_Historique_prix!AA:AA,BNA_Historique_prix!$B:$B,$B114,BNA_Historique_prix!$E:$E,$D114)=0,SUMIFS(BNA_Historique_prix!AA:AA,BNA_Historique_prix!$B:$B,$B114,BNA_Historique_prix!$E:$E,$C114)=0),"-",IFERROR((SUMIFS(BNA_Historique_prix!AA:AA,BNA_Historique_prix!$B:$B,$B114,BNA_Historique_prix!$E:$E,$D114)-SUMIFS(BNA_Historique_prix!AA:AA,BNA_Historique_prix!$B:$B,$B114,BNA_Historique_prix!$E:$E,$C114))/SUMIFS(BNA_Historique_prix!AA:AA,BNA_Historique_prix!$B:$B,$B114,BNA_Historique_prix!$E:$E,$C114),""))</f>
        <v>-</v>
      </c>
      <c r="AC114" s="13" t="str">
        <f ca="1">IF(OR(SUMIFS(BNA_Historique_prix!AB:AB,BNA_Historique_prix!$B:$B,$B114,BNA_Historique_prix!$E:$E,$D114)=0,SUMIFS(BNA_Historique_prix!AB:AB,BNA_Historique_prix!$B:$B,$B114,BNA_Historique_prix!$E:$E,$C114)=0),"-",IFERROR((SUMIFS(BNA_Historique_prix!AB:AB,BNA_Historique_prix!$B:$B,$B114,BNA_Historique_prix!$E:$E,$D114)-SUMIFS(BNA_Historique_prix!AB:AB,BNA_Historique_prix!$B:$B,$B114,BNA_Historique_prix!$E:$E,$C114))/SUMIFS(BNA_Historique_prix!AB:AB,BNA_Historique_prix!$B:$B,$B114,BNA_Historique_prix!$E:$E,$C114),""))</f>
        <v>-</v>
      </c>
      <c r="AD114" s="13" t="str">
        <f ca="1">IF(OR(SUMIFS(BNA_Historique_prix!AC:AC,BNA_Historique_prix!$B:$B,$B114,BNA_Historique_prix!$E:$E,$D114)=0,SUMIFS(BNA_Historique_prix!AC:AC,BNA_Historique_prix!$B:$B,$B114,BNA_Historique_prix!$E:$E,$C114)=0),"-",IFERROR((SUMIFS(BNA_Historique_prix!AC:AC,BNA_Historique_prix!$B:$B,$B114,BNA_Historique_prix!$E:$E,$D114)-SUMIFS(BNA_Historique_prix!AC:AC,BNA_Historique_prix!$B:$B,$B114,BNA_Historique_prix!$E:$E,$C114))/SUMIFS(BNA_Historique_prix!AC:AC,BNA_Historique_prix!$B:$B,$B114,BNA_Historique_prix!$E:$E,$C114),""))</f>
        <v>-</v>
      </c>
      <c r="AE114" s="13" t="str">
        <f ca="1">IF(OR(SUMIFS(BNA_Historique_prix!AD:AD,BNA_Historique_prix!$B:$B,$B114,BNA_Historique_prix!$E:$E,$D114)=0,SUMIFS(BNA_Historique_prix!AD:AD,BNA_Historique_prix!$B:$B,$B114,BNA_Historique_prix!$E:$E,$C114)=0),"-",IFERROR((SUMIFS(BNA_Historique_prix!AD:AD,BNA_Historique_prix!$B:$B,$B114,BNA_Historique_prix!$E:$E,$D114)-SUMIFS(BNA_Historique_prix!AD:AD,BNA_Historique_prix!$B:$B,$B114,BNA_Historique_prix!$E:$E,$C114))/SUMIFS(BNA_Historique_prix!AD:AD,BNA_Historique_prix!$B:$B,$B114,BNA_Historique_prix!$E:$E,$C114),""))</f>
        <v>-</v>
      </c>
      <c r="AF114" s="13" t="str">
        <f ca="1">IF(OR(SUMIFS(BNA_Historique_prix!AE:AE,BNA_Historique_prix!$B:$B,$B114,BNA_Historique_prix!$E:$E,$D114)=0,SUMIFS(BNA_Historique_prix!AE:AE,BNA_Historique_prix!$B:$B,$B114,BNA_Historique_prix!$E:$E,$C114)=0),"-",IFERROR((SUMIFS(BNA_Historique_prix!AE:AE,BNA_Historique_prix!$B:$B,$B114,BNA_Historique_prix!$E:$E,$D114)-SUMIFS(BNA_Historique_prix!AE:AE,BNA_Historique_prix!$B:$B,$B114,BNA_Historique_prix!$E:$E,$C114))/SUMIFS(BNA_Historique_prix!AE:AE,BNA_Historique_prix!$B:$B,$B114,BNA_Historique_prix!$E:$E,$C114),""))</f>
        <v>-</v>
      </c>
      <c r="AG114" s="13" t="str">
        <f ca="1">IF(OR(SUMIFS(BNA_Historique_prix!AF:AF,BNA_Historique_prix!$B:$B,$B114,BNA_Historique_prix!$E:$E,$D114)=0,SUMIFS(BNA_Historique_prix!AF:AF,BNA_Historique_prix!$B:$B,$B114,BNA_Historique_prix!$E:$E,$C114)=0),"-",IFERROR((SUMIFS(BNA_Historique_prix!AF:AF,BNA_Historique_prix!$B:$B,$B114,BNA_Historique_prix!$E:$E,$D114)-SUMIFS(BNA_Historique_prix!AF:AF,BNA_Historique_prix!$B:$B,$B114,BNA_Historique_prix!$E:$E,$C114))/SUMIFS(BNA_Historique_prix!AF:AF,BNA_Historique_prix!$B:$B,$B114,BNA_Historique_prix!$E:$E,$C114),""))</f>
        <v>-</v>
      </c>
      <c r="AH114" s="13" t="str">
        <f ca="1">IF(OR(SUMIFS(BNA_Historique_prix!AG:AG,BNA_Historique_prix!$B:$B,$B114,BNA_Historique_prix!$E:$E,$D114)=0,SUMIFS(BNA_Historique_prix!AG:AG,BNA_Historique_prix!$B:$B,$B114,BNA_Historique_prix!$E:$E,$C114)=0),"-",IFERROR((SUMIFS(BNA_Historique_prix!AG:AG,BNA_Historique_prix!$B:$B,$B114,BNA_Historique_prix!$E:$E,$D114)-SUMIFS(BNA_Historique_prix!AG:AG,BNA_Historique_prix!$B:$B,$B114,BNA_Historique_prix!$E:$E,$C114))/SUMIFS(BNA_Historique_prix!AG:AG,BNA_Historique_prix!$B:$B,$B114,BNA_Historique_prix!$E:$E,$C114),""))</f>
        <v>-</v>
      </c>
      <c r="AI114" s="13" t="str">
        <f ca="1">IF(OR(SUMIFS(BNA_Historique_prix!AH:AH,BNA_Historique_prix!$B:$B,$B114,BNA_Historique_prix!$E:$E,$D114)=0,SUMIFS(BNA_Historique_prix!AH:AH,BNA_Historique_prix!$B:$B,$B114,BNA_Historique_prix!$E:$E,$C114)=0),"-",IFERROR((SUMIFS(BNA_Historique_prix!AH:AH,BNA_Historique_prix!$B:$B,$B114,BNA_Historique_prix!$E:$E,$D114)-SUMIFS(BNA_Historique_prix!AH:AH,BNA_Historique_prix!$B:$B,$B114,BNA_Historique_prix!$E:$E,$C114))/SUMIFS(BNA_Historique_prix!AH:AH,BNA_Historique_prix!$B:$B,$B114,BNA_Historique_prix!$E:$E,$C114),""))</f>
        <v>-</v>
      </c>
      <c r="AJ114" s="13" t="str">
        <f ca="1">IF(OR(SUMIFS(BNA_Historique_prix!AI:AI,BNA_Historique_prix!$B:$B,$B114,BNA_Historique_prix!$E:$E,$D114)=0,SUMIFS(BNA_Historique_prix!AI:AI,BNA_Historique_prix!$B:$B,$B114,BNA_Historique_prix!$E:$E,$C114)=0),"-",IFERROR((SUMIFS(BNA_Historique_prix!AI:AI,BNA_Historique_prix!$B:$B,$B114,BNA_Historique_prix!$E:$E,$D114)-SUMIFS(BNA_Historique_prix!AI:AI,BNA_Historique_prix!$B:$B,$B114,BNA_Historique_prix!$E:$E,$C114))/SUMIFS(BNA_Historique_prix!AI:AI,BNA_Historique_prix!$B:$B,$B114,BNA_Historique_prix!$E:$E,$C114),""))</f>
        <v>-</v>
      </c>
    </row>
    <row r="115" spans="1:36" x14ac:dyDescent="0.35">
      <c r="D115" s="10"/>
      <c r="E115" s="10"/>
      <c r="F115" s="10"/>
    </row>
    <row r="116" spans="1:36" x14ac:dyDescent="0.35">
      <c r="D116" s="10"/>
      <c r="E116" s="10"/>
      <c r="F116" s="10"/>
    </row>
  </sheetData>
  <conditionalFormatting sqref="A107:A109">
    <cfRule type="containsText" dxfId="26" priority="2" operator="containsText" text="!!">
      <formula>NOT(ISERROR(SEARCH("!!",A107)))</formula>
    </cfRule>
  </conditionalFormatting>
  <conditionalFormatting sqref="A112:A114">
    <cfRule type="containsText" dxfId="25" priority="1" operator="containsText" text="!!">
      <formula>NOT(ISERROR(SEARCH("!!",A112)))</formula>
    </cfRule>
  </conditionalFormatting>
  <conditionalFormatting sqref="A102:B104">
    <cfRule type="containsText" dxfId="24" priority="3" operator="containsText" text="!!">
      <formula>NOT(ISERROR(SEARCH("!!",A102)))</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42"/>
  <sheetViews>
    <sheetView topLeftCell="A26" workbookViewId="0">
      <selection activeCell="C36" sqref="C36:D36"/>
    </sheetView>
  </sheetViews>
  <sheetFormatPr baseColWidth="10" defaultColWidth="11.453125" defaultRowHeight="14.5" x14ac:dyDescent="0.35"/>
  <cols>
    <col min="3" max="3" width="18.1796875" bestFit="1" customWidth="1"/>
  </cols>
  <sheetData>
    <row r="1" spans="1:30" x14ac:dyDescent="0.35">
      <c r="A1" s="4" t="s">
        <v>2185</v>
      </c>
      <c r="N1" t="s">
        <v>44</v>
      </c>
      <c r="O1" t="s">
        <v>46</v>
      </c>
      <c r="P1" t="s">
        <v>62</v>
      </c>
    </row>
    <row r="2" spans="1:30" x14ac:dyDescent="0.35">
      <c r="A2">
        <v>29</v>
      </c>
    </row>
    <row r="3" spans="1:30" x14ac:dyDescent="0.35">
      <c r="A3" s="4" t="s">
        <v>141</v>
      </c>
    </row>
    <row r="4" spans="1:30" ht="15.5" x14ac:dyDescent="0.35">
      <c r="A4" s="10" t="s">
        <v>2184</v>
      </c>
      <c r="E4" s="3" t="s">
        <v>3457</v>
      </c>
      <c r="J4" s="3" t="s">
        <v>3458</v>
      </c>
      <c r="N4" s="3" t="s">
        <v>3459</v>
      </c>
      <c r="Q4" s="3" t="s">
        <v>3460</v>
      </c>
    </row>
    <row r="5" spans="1:30" ht="29" x14ac:dyDescent="0.35">
      <c r="C5" s="21" t="s">
        <v>3273</v>
      </c>
      <c r="D5" s="35" t="s">
        <v>3461</v>
      </c>
      <c r="E5" s="22" t="s">
        <v>34</v>
      </c>
      <c r="F5" s="22" t="s">
        <v>35</v>
      </c>
      <c r="G5" s="22" t="s">
        <v>36</v>
      </c>
      <c r="H5" s="22" t="s">
        <v>37</v>
      </c>
      <c r="I5" s="22" t="s">
        <v>38</v>
      </c>
      <c r="J5" s="23" t="s">
        <v>39</v>
      </c>
      <c r="K5" s="23" t="s">
        <v>40</v>
      </c>
      <c r="L5" s="23" t="s">
        <v>41</v>
      </c>
      <c r="M5" s="23" t="s">
        <v>42</v>
      </c>
      <c r="N5" s="24" t="s">
        <v>44</v>
      </c>
      <c r="O5" s="24" t="s">
        <v>46</v>
      </c>
      <c r="P5" s="24" t="s">
        <v>62</v>
      </c>
      <c r="Q5" s="25" t="s">
        <v>48</v>
      </c>
      <c r="R5" s="25" t="s">
        <v>49</v>
      </c>
      <c r="S5" s="25" t="s">
        <v>50</v>
      </c>
      <c r="T5" s="25" t="s">
        <v>51</v>
      </c>
      <c r="U5" s="25" t="s">
        <v>52</v>
      </c>
      <c r="V5" s="25" t="s">
        <v>53</v>
      </c>
      <c r="W5" s="25" t="s">
        <v>54</v>
      </c>
      <c r="X5" s="25" t="s">
        <v>55</v>
      </c>
      <c r="Y5" s="25" t="s">
        <v>56</v>
      </c>
      <c r="Z5" s="25" t="s">
        <v>57</v>
      </c>
      <c r="AA5" s="25" t="s">
        <v>58</v>
      </c>
      <c r="AB5" s="25" t="s">
        <v>59</v>
      </c>
      <c r="AC5" s="25" t="s">
        <v>60</v>
      </c>
      <c r="AD5" s="25" t="s">
        <v>61</v>
      </c>
    </row>
    <row r="6" spans="1:30" x14ac:dyDescent="0.35">
      <c r="C6" s="20" t="s">
        <v>3196</v>
      </c>
      <c r="D6" s="36"/>
    </row>
    <row r="7" spans="1:30" x14ac:dyDescent="0.35">
      <c r="B7" t="s">
        <v>65</v>
      </c>
      <c r="C7" t="s">
        <v>63</v>
      </c>
      <c r="D7" s="37">
        <f ca="1">SUM(E7,G7,I7:AD7)</f>
        <v>80850</v>
      </c>
      <c r="E7" s="26">
        <f ca="1">IF(VLOOKUP($B7,BNA_mars24!$B$1:$BZ$1007,MATCH($A$1,BNA_mars24!$B$7:$BZ$7,0),FALSE)=$A$2,"",IF(VLOOKUP($B7,BNA_mars24!$B$1:$BZ$1007,MATCH(E$5,BNA_mars24!$B$7:$BZ$7,0),FALSE)="MC",VLOOKUP($A$3,BNA_mars24!$B$1:$BZ$1007,MATCH(E$5,BNA_mars24!$B$7:$BZ$7,0),FALSE),VLOOKUP($B7,BNA_mars24!$B$1:$BZ$1007,MATCH(E$5,BNA_mars24!$B$7:$BZ$7,0),FALSE)))</f>
        <v>1050</v>
      </c>
      <c r="F7" s="26">
        <f ca="1">IF(VLOOKUP($B7,BNA_mars24!$B$1:$BZ$1007,MATCH($A$1,BNA_mars24!$B$7:$BZ$7,0),FALSE)=$A$2,"",IF(VLOOKUP($B7,BNA_mars24!$B$1:$BZ$1007,MATCH(F$5,BNA_mars24!$B$7:$BZ$7,0),FALSE)="MC",VLOOKUP($A$3,BNA_mars24!$B$1:$BZ$1007,MATCH(F$5,BNA_mars24!$B$7:$BZ$7,0),FALSE),VLOOKUP($B7,BNA_mars24!$B$1:$BZ$1007,MATCH(F$5,BNA_mars24!$B$7:$BZ$7,0),FALSE)))</f>
        <v>2000</v>
      </c>
      <c r="G7" s="26">
        <f ca="1">IF(VLOOKUP($B7,BNA_mars24!$B$1:$BZ$1007,MATCH($A$1,BNA_mars24!$B$7:$BZ$7,0),FALSE)=$A$2,"",IF(VLOOKUP($B7,BNA_mars24!$B$1:$BZ$1007,MATCH(G$5,BNA_mars24!$B$7:$BZ$7,0),FALSE)="MC",VLOOKUP($A$3,BNA_mars24!$B$1:$BZ$1007,MATCH(G$5,BNA_mars24!$B$7:$BZ$7,0),FALSE),VLOOKUP($B7,BNA_mars24!$B$1:$BZ$1007,MATCH(G$5,BNA_mars24!$B$7:$BZ$7,0),FALSE)))</f>
        <v>2375</v>
      </c>
      <c r="H7" s="26">
        <f ca="1">IF(VLOOKUP($B7,BNA_mars24!$B$1:$BZ$1007,MATCH($A$1,BNA_mars24!$B$7:$BZ$7,0),FALSE)=$A$2,"",IF(VLOOKUP($B7,BNA_mars24!$B$1:$BZ$1007,MATCH(H$5,BNA_mars24!$B$7:$BZ$7,0),FALSE)="MC",VLOOKUP($A$3,BNA_mars24!$B$1:$BZ$1007,MATCH(H$5,BNA_mars24!$B$7:$BZ$7,0),FALSE),VLOOKUP($B7,BNA_mars24!$B$1:$BZ$1007,MATCH(H$5,BNA_mars24!$B$7:$BZ$7,0),FALSE)))</f>
        <v>475</v>
      </c>
      <c r="I7" s="26">
        <f ca="1">IF(VLOOKUP($B7,BNA_mars24!$B$1:$BZ$1007,MATCH($A$1,BNA_mars24!$B$7:$BZ$7,0),FALSE)=$A$2,"",IF(VLOOKUP($B7,BNA_mars24!$B$1:$BZ$1007,MATCH(I$5,BNA_mars24!$B$7:$BZ$7,0),FALSE)="MC",VLOOKUP($A$3,BNA_mars24!$B$1:$BZ$1007,MATCH(I$5,BNA_mars24!$B$7:$BZ$7,0),FALSE),VLOOKUP($B7,BNA_mars24!$B$1:$BZ$1007,MATCH(I$5,BNA_mars24!$B$7:$BZ$7,0),FALSE)))</f>
        <v>300</v>
      </c>
      <c r="J7" s="26">
        <f ca="1">IF(VLOOKUP($B7,BNA_mars24!$B$1:$BZ$1007,MATCH($A$1,BNA_mars24!$B$7:$BZ$7,0),FALSE)=$A$2,"",IF(VLOOKUP($B7,BNA_mars24!$B$1:$BZ$1007,MATCH(J$5,BNA_mars24!$B$7:$BZ$7,0),FALSE)="MC",VLOOKUP($A$3,BNA_mars24!$B$1:$BZ$1007,MATCH(J$5,BNA_mars24!$B$7:$BZ$7,0),FALSE),VLOOKUP($B7,BNA_mars24!$B$1:$BZ$1007,MATCH(J$5,BNA_mars24!$B$7:$BZ$7,0),FALSE)))</f>
        <v>5000</v>
      </c>
      <c r="K7" s="26">
        <f ca="1">IF(VLOOKUP($B7,BNA_mars24!$B$1:$BZ$1007,MATCH($A$1,BNA_mars24!$B$7:$BZ$7,0),FALSE)=$A$2,"",IF(VLOOKUP($B7,BNA_mars24!$B$1:$BZ$1007,MATCH(K$5,BNA_mars24!$B$7:$BZ$7,0),FALSE)="MC",VLOOKUP($A$3,BNA_mars24!$B$1:$BZ$1007,MATCH(K$5,BNA_mars24!$B$7:$BZ$7,0),FALSE),VLOOKUP($B7,BNA_mars24!$B$1:$BZ$1007,MATCH(K$5,BNA_mars24!$B$7:$BZ$7,0),FALSE)))</f>
        <v>10000</v>
      </c>
      <c r="L7" s="26">
        <f ca="1">IF(VLOOKUP($B7,BNA_mars24!$B$1:$BZ$1007,MATCH($A$1,BNA_mars24!$B$7:$BZ$7,0),FALSE)=$A$2,"",IF(VLOOKUP($B7,BNA_mars24!$B$1:$BZ$1007,MATCH(L$5,BNA_mars24!$B$7:$BZ$7,0),FALSE)="MC",VLOOKUP($A$3,BNA_mars24!$B$1:$BZ$1007,MATCH(L$5,BNA_mars24!$B$7:$BZ$7,0),FALSE),VLOOKUP($B7,BNA_mars24!$B$1:$BZ$1007,MATCH(L$5,BNA_mars24!$B$7:$BZ$7,0),FALSE)))</f>
        <v>1500</v>
      </c>
      <c r="M7" s="26">
        <f ca="1">IF(VLOOKUP($B7,BNA_mars24!$B$1:$BZ$1007,MATCH($A$1,BNA_mars24!$B$7:$BZ$7,0),FALSE)=$A$2,"",IF(VLOOKUP($B7,BNA_mars24!$B$1:$BZ$1007,MATCH(M$5,BNA_mars24!$B$7:$BZ$7,0),FALSE)="MC",VLOOKUP($A$3,BNA_mars24!$B$1:$BZ$1007,MATCH(M$5,BNA_mars24!$B$7:$BZ$7,0),FALSE),VLOOKUP($B7,BNA_mars24!$B$1:$BZ$1007,MATCH(M$5,BNA_mars24!$B$7:$BZ$7,0),FALSE)))</f>
        <v>2125</v>
      </c>
      <c r="N7" s="26">
        <f ca="1">IF(VLOOKUP($B7,BNA_mars24!$B$1:$BZ$1007,MATCH($A$1,BNA_mars24!$B$7:$BZ$7,0),FALSE)=$A$2,"",IF(VLOOKUP($B7,BNA_mars24!$B$1:$BZ$1007,MATCH(N$5,BNA_mars24!$B$7:$BZ$7,0),FALSE)="MC",VLOOKUP($A$3,BNA_mars24!$B$1:$BZ$1007,MATCH(N$5,BNA_mars24!$B$7:$BZ$7,0),FALSE),VLOOKUP($B7,BNA_mars24!$B$1:$BZ$1007,MATCH(N$5,BNA_mars24!$B$7:$BZ$7,0),FALSE)))</f>
        <v>100</v>
      </c>
      <c r="O7" s="26">
        <f ca="1">IF(VLOOKUP($B7,BNA_mars24!$B$1:$BZ$1007,MATCH($A$1,BNA_mars24!$B$7:$BZ$7,0),FALSE)=$A$2,"",IF(VLOOKUP($B7,BNA_mars24!$B$1:$BZ$1007,MATCH(O$5,BNA_mars24!$B$7:$BZ$7,0),FALSE)="MC",VLOOKUP($A$3,BNA_mars24!$B$1:$BZ$1007,MATCH(O$5,BNA_mars24!$B$7:$BZ$7,0),FALSE),VLOOKUP($B7,BNA_mars24!$B$1:$BZ$1007,MATCH(O$5,BNA_mars24!$B$7:$BZ$7,0),FALSE)))</f>
        <v>27750</v>
      </c>
      <c r="P7" s="26">
        <f ca="1">IF(VLOOKUP($B7,BNA_mars24!$B$1:$BZ$1007,MATCH($A$1,BNA_mars24!$B$7:$BZ$7,0),FALSE)=$A$2,"",IF(VLOOKUP($B7,BNA_mars24!$B$1:$BZ$1007,MATCH(P$5,BNA_mars24!$B$7:$BZ$7,0),FALSE)="MC",VLOOKUP($A$3,BNA_mars24!$B$1:$BZ$1007,MATCH(P$5,BNA_mars24!$B$7:$BZ$7,0),FALSE),VLOOKUP($B7,BNA_mars24!$B$1:$BZ$1007,MATCH(P$5,BNA_mars24!$B$7:$BZ$7,0),FALSE)))</f>
        <v>200</v>
      </c>
      <c r="Q7" s="26">
        <f ca="1">IF(VLOOKUP($B7,BNA_mars24!$B$1:$BZ$1007,MATCH($A$1,BNA_mars24!$B$7:$BZ$7,0),FALSE)=$A$2,"",IF(VLOOKUP($B7,BNA_mars24!$B$1:$BZ$1007,MATCH(Q$5,BNA_mars24!$B$7:$BZ$7,0),FALSE)="MC",VLOOKUP($A$3,BNA_mars24!$B$1:$BZ$1007,MATCH(Q$5,BNA_mars24!$B$7:$BZ$7,0),FALSE),VLOOKUP($B7,BNA_mars24!$B$1:$BZ$1007,MATCH(Q$5,BNA_mars24!$B$7:$BZ$7,0),FALSE)))</f>
        <v>7000</v>
      </c>
      <c r="R7" s="26">
        <f ca="1">IF(VLOOKUP($B7,BNA_mars24!$B$1:$BZ$1007,MATCH($A$1,BNA_mars24!$B$7:$BZ$7,0),FALSE)=$A$2,"",IF(VLOOKUP($B7,BNA_mars24!$B$1:$BZ$1007,MATCH(R$5,BNA_mars24!$B$7:$BZ$7,0),FALSE)="MC",VLOOKUP($A$3,BNA_mars24!$B$1:$BZ$1007,MATCH(R$5,BNA_mars24!$B$7:$BZ$7,0),FALSE),VLOOKUP($B7,BNA_mars24!$B$1:$BZ$1007,MATCH(R$5,BNA_mars24!$B$7:$BZ$7,0),FALSE)))</f>
        <v>5750</v>
      </c>
      <c r="S7" s="26">
        <f ca="1">IF(VLOOKUP($B7,BNA_mars24!$B$1:$BZ$1007,MATCH($A$1,BNA_mars24!$B$7:$BZ$7,0),FALSE)=$A$2,"",IF(VLOOKUP($B7,BNA_mars24!$B$1:$BZ$1007,MATCH(S$5,BNA_mars24!$B$7:$BZ$7,0),FALSE)="MC",VLOOKUP($A$3,BNA_mars24!$B$1:$BZ$1007,MATCH(S$5,BNA_mars24!$B$7:$BZ$7,0),FALSE),VLOOKUP($B7,BNA_mars24!$B$1:$BZ$1007,MATCH(S$5,BNA_mars24!$B$7:$BZ$7,0),FALSE)))</f>
        <v>450</v>
      </c>
      <c r="T7" s="26">
        <f ca="1">IF(VLOOKUP($B7,BNA_mars24!$B$1:$BZ$1007,MATCH($A$1,BNA_mars24!$B$7:$BZ$7,0),FALSE)=$A$2,"",IF(VLOOKUP($B7,BNA_mars24!$B$1:$BZ$1007,MATCH(T$5,BNA_mars24!$B$7:$BZ$7,0),FALSE)="MC",VLOOKUP($A$3,BNA_mars24!$B$1:$BZ$1007,MATCH(T$5,BNA_mars24!$B$7:$BZ$7,0),FALSE),VLOOKUP($B7,BNA_mars24!$B$1:$BZ$1007,MATCH(T$5,BNA_mars24!$B$7:$BZ$7,0),FALSE)))</f>
        <v>125</v>
      </c>
      <c r="U7" s="26">
        <f ca="1">IF(VLOOKUP($B7,BNA_mars24!$B$1:$BZ$1007,MATCH($A$1,BNA_mars24!$B$7:$BZ$7,0),FALSE)=$A$2,"",IF(VLOOKUP($B7,BNA_mars24!$B$1:$BZ$1007,MATCH(U$5,BNA_mars24!$B$7:$BZ$7,0),FALSE)="MC",VLOOKUP($A$3,BNA_mars24!$B$1:$BZ$1007,MATCH(U$5,BNA_mars24!$B$7:$BZ$7,0),FALSE),VLOOKUP($B7,BNA_mars24!$B$1:$BZ$1007,MATCH(U$5,BNA_mars24!$B$7:$BZ$7,0),FALSE)))</f>
        <v>625</v>
      </c>
      <c r="V7" s="26">
        <f ca="1">IF(VLOOKUP($B7,BNA_mars24!$B$1:$BZ$1007,MATCH($A$1,BNA_mars24!$B$7:$BZ$7,0),FALSE)=$A$2,"",IF(VLOOKUP($B7,BNA_mars24!$B$1:$BZ$1007,MATCH(V$5,BNA_mars24!$B$7:$BZ$7,0),FALSE)="MC",VLOOKUP($A$3,BNA_mars24!$B$1:$BZ$1007,MATCH(V$5,BNA_mars24!$B$7:$BZ$7,0),FALSE),VLOOKUP($B7,BNA_mars24!$B$1:$BZ$1007,MATCH(V$5,BNA_mars24!$B$7:$BZ$7,0),FALSE)))</f>
        <v>750</v>
      </c>
      <c r="W7" s="26">
        <f ca="1">IF(VLOOKUP($B7,BNA_mars24!$B$1:$BZ$1007,MATCH($A$1,BNA_mars24!$B$7:$BZ$7,0),FALSE)=$A$2,"",IF(VLOOKUP($B7,BNA_mars24!$B$1:$BZ$1007,MATCH(W$5,BNA_mars24!$B$7:$BZ$7,0),FALSE)="MC",VLOOKUP($A$3,BNA_mars24!$B$1:$BZ$1007,MATCH(W$5,BNA_mars24!$B$7:$BZ$7,0),FALSE),VLOOKUP($B7,BNA_mars24!$B$1:$BZ$1007,MATCH(W$5,BNA_mars24!$B$7:$BZ$7,0),FALSE)))</f>
        <v>1000</v>
      </c>
      <c r="X7" s="26">
        <f ca="1">IF(VLOOKUP($B7,BNA_mars24!$B$1:$BZ$1007,MATCH($A$1,BNA_mars24!$B$7:$BZ$7,0),FALSE)=$A$2,"",IF(VLOOKUP($B7,BNA_mars24!$B$1:$BZ$1007,MATCH(X$5,BNA_mars24!$B$7:$BZ$7,0),FALSE)="MC",VLOOKUP($A$3,BNA_mars24!$B$1:$BZ$1007,MATCH(X$5,BNA_mars24!$B$7:$BZ$7,0),FALSE),VLOOKUP($B7,BNA_mars24!$B$1:$BZ$1007,MATCH(X$5,BNA_mars24!$B$7:$BZ$7,0),FALSE)))</f>
        <v>2000</v>
      </c>
      <c r="Y7" s="26">
        <f ca="1">IF(VLOOKUP($B7,BNA_mars24!$B$1:$BZ$1007,MATCH($A$1,BNA_mars24!$B$7:$BZ$7,0),FALSE)=$A$2,"",IF(VLOOKUP($B7,BNA_mars24!$B$1:$BZ$1007,MATCH(Y$5,BNA_mars24!$B$7:$BZ$7,0),FALSE)="MC",VLOOKUP($A$3,BNA_mars24!$B$1:$BZ$1007,MATCH(Y$5,BNA_mars24!$B$7:$BZ$7,0),FALSE),VLOOKUP($B7,BNA_mars24!$B$1:$BZ$1007,MATCH(Y$5,BNA_mars24!$B$7:$BZ$7,0),FALSE)))</f>
        <v>3000</v>
      </c>
      <c r="Z7" s="26">
        <f ca="1">IF(VLOOKUP($B7,BNA_mars24!$B$1:$BZ$1007,MATCH($A$1,BNA_mars24!$B$7:$BZ$7,0),FALSE)=$A$2,"",IF(VLOOKUP($B7,BNA_mars24!$B$1:$BZ$1007,MATCH(Z$5,BNA_mars24!$B$7:$BZ$7,0),FALSE)="MC",VLOOKUP($A$3,BNA_mars24!$B$1:$BZ$1007,MATCH(Z$5,BNA_mars24!$B$7:$BZ$7,0),FALSE),VLOOKUP($B7,BNA_mars24!$B$1:$BZ$1007,MATCH(Z$5,BNA_mars24!$B$7:$BZ$7,0),FALSE)))</f>
        <v>2500</v>
      </c>
      <c r="AA7" s="26">
        <f ca="1">IF(VLOOKUP($B7,BNA_mars24!$B$1:$BZ$1007,MATCH($A$1,BNA_mars24!$B$7:$BZ$7,0),FALSE)=$A$2,"",IF(VLOOKUP($B7,BNA_mars24!$B$1:$BZ$1007,MATCH(AA$5,BNA_mars24!$B$7:$BZ$7,0),FALSE)="MC",VLOOKUP($A$3,BNA_mars24!$B$1:$BZ$1007,MATCH(AA$5,BNA_mars24!$B$7:$BZ$7,0),FALSE),VLOOKUP($B7,BNA_mars24!$B$1:$BZ$1007,MATCH(AA$5,BNA_mars24!$B$7:$BZ$7,0),FALSE)))</f>
        <v>2500</v>
      </c>
      <c r="AB7" s="26">
        <f ca="1">IF(VLOOKUP($B7,BNA_mars24!$B$1:$BZ$1007,MATCH($A$1,BNA_mars24!$B$7:$BZ$7,0),FALSE)=$A$2,"",IF(VLOOKUP($B7,BNA_mars24!$B$1:$BZ$1007,MATCH(AB$5,BNA_mars24!$B$7:$BZ$7,0),FALSE)="MC",VLOOKUP($A$3,BNA_mars24!$B$1:$BZ$1007,MATCH(AB$5,BNA_mars24!$B$7:$BZ$7,0),FALSE),VLOOKUP($B7,BNA_mars24!$B$1:$BZ$1007,MATCH(AB$5,BNA_mars24!$B$7:$BZ$7,0),FALSE)))</f>
        <v>1500</v>
      </c>
      <c r="AC7" s="26">
        <f ca="1">IF(VLOOKUP($B7,BNA_mars24!$B$1:$BZ$1007,MATCH($A$1,BNA_mars24!$B$7:$BZ$7,0),FALSE)=$A$2,"",IF(VLOOKUP($B7,BNA_mars24!$B$1:$BZ$1007,MATCH(AC$5,BNA_mars24!$B$7:$BZ$7,0),FALSE)="MC",VLOOKUP($A$3,BNA_mars24!$B$1:$BZ$1007,MATCH(AC$5,BNA_mars24!$B$7:$BZ$7,0),FALSE),VLOOKUP($B7,BNA_mars24!$B$1:$BZ$1007,MATCH(AC$5,BNA_mars24!$B$7:$BZ$7,0),FALSE)))</f>
        <v>3000</v>
      </c>
      <c r="AD7" s="26">
        <f ca="1">IF(VLOOKUP($B7,BNA_mars24!$B$1:$BZ$1007,MATCH($A$1,BNA_mars24!$B$7:$BZ$7,0),FALSE)=$A$2,"",IF(VLOOKUP($B7,BNA_mars24!$B$1:$BZ$1007,MATCH(AD$5,BNA_mars24!$B$7:$BZ$7,0),FALSE)="MC",VLOOKUP($A$3,BNA_mars24!$B$1:$BZ$1007,MATCH(AD$5,BNA_mars24!$B$7:$BZ$7,0),FALSE),VLOOKUP($B7,BNA_mars24!$B$1:$BZ$1007,MATCH(AD$5,BNA_mars24!$B$7:$BZ$7,0),FALSE)))</f>
        <v>250</v>
      </c>
    </row>
    <row r="8" spans="1:30" x14ac:dyDescent="0.35">
      <c r="B8" t="s">
        <v>71</v>
      </c>
      <c r="C8" t="s">
        <v>70</v>
      </c>
      <c r="D8" s="37">
        <f ca="1">SUM(E8,G8,I8:AD8)</f>
        <v>108250</v>
      </c>
      <c r="E8" s="26">
        <f ca="1">IF(VLOOKUP($B8,BNA_mars24!$B$1:$BZ$1007,MATCH($A$1,BNA_mars24!$B$7:$BZ$7,0),FALSE)=$A$2,"",IF(VLOOKUP($B8,BNA_mars24!$B$1:$BZ$1007,MATCH(E$5,BNA_mars24!$B$7:$BZ$7,0),FALSE)="MC",VLOOKUP($A$3,BNA_mars24!$B$1:$BZ$1007,MATCH(E$5,BNA_mars24!$B$7:$BZ$7,0),FALSE),VLOOKUP($B8,BNA_mars24!$B$1:$BZ$1007,MATCH(E$5,BNA_mars24!$B$7:$BZ$7,0),FALSE)))</f>
        <v>1850</v>
      </c>
      <c r="F8" s="26">
        <f ca="1">IF(VLOOKUP($B8,BNA_mars24!$B$1:$BZ$1007,MATCH($A$1,BNA_mars24!$B$7:$BZ$7,0),FALSE)=$A$2,"",IF(VLOOKUP($B8,BNA_mars24!$B$1:$BZ$1007,MATCH(F$5,BNA_mars24!$B$7:$BZ$7,0),FALSE)="MC",VLOOKUP($A$3,BNA_mars24!$B$1:$BZ$1007,MATCH(F$5,BNA_mars24!$B$7:$BZ$7,0),FALSE),VLOOKUP($B8,BNA_mars24!$B$1:$BZ$1007,MATCH(F$5,BNA_mars24!$B$7:$BZ$7,0),FALSE)))</f>
        <v>3000</v>
      </c>
      <c r="G8" s="26">
        <f ca="1">IF(VLOOKUP($B8,BNA_mars24!$B$1:$BZ$1007,MATCH($A$1,BNA_mars24!$B$7:$BZ$7,0),FALSE)=$A$2,"",IF(VLOOKUP($B8,BNA_mars24!$B$1:$BZ$1007,MATCH(G$5,BNA_mars24!$B$7:$BZ$7,0),FALSE)="MC",VLOOKUP($A$3,BNA_mars24!$B$1:$BZ$1007,MATCH(G$5,BNA_mars24!$B$7:$BZ$7,0),FALSE),VLOOKUP($B8,BNA_mars24!$B$1:$BZ$1007,MATCH(G$5,BNA_mars24!$B$7:$BZ$7,0),FALSE)))</f>
        <v>2375</v>
      </c>
      <c r="H8" s="26">
        <f ca="1">IF(VLOOKUP($B8,BNA_mars24!$B$1:$BZ$1007,MATCH($A$1,BNA_mars24!$B$7:$BZ$7,0),FALSE)=$A$2,"",IF(VLOOKUP($B8,BNA_mars24!$B$1:$BZ$1007,MATCH(H$5,BNA_mars24!$B$7:$BZ$7,0),FALSE)="MC",VLOOKUP($A$3,BNA_mars24!$B$1:$BZ$1007,MATCH(H$5,BNA_mars24!$B$7:$BZ$7,0),FALSE),VLOOKUP($B8,BNA_mars24!$B$1:$BZ$1007,MATCH(H$5,BNA_mars24!$B$7:$BZ$7,0),FALSE)))</f>
        <v>500</v>
      </c>
      <c r="I8" s="26">
        <f ca="1">IF(VLOOKUP($B8,BNA_mars24!$B$1:$BZ$1007,MATCH($A$1,BNA_mars24!$B$7:$BZ$7,0),FALSE)=$A$2,"",IF(VLOOKUP($B8,BNA_mars24!$B$1:$BZ$1007,MATCH(I$5,BNA_mars24!$B$7:$BZ$7,0),FALSE)="MC",VLOOKUP($A$3,BNA_mars24!$B$1:$BZ$1007,MATCH(I$5,BNA_mars24!$B$7:$BZ$7,0),FALSE),VLOOKUP($B8,BNA_mars24!$B$1:$BZ$1007,MATCH(I$5,BNA_mars24!$B$7:$BZ$7,0),FALSE)))</f>
        <v>300</v>
      </c>
      <c r="J8" s="26">
        <f ca="1">IF(VLOOKUP($B8,BNA_mars24!$B$1:$BZ$1007,MATCH($A$1,BNA_mars24!$B$7:$BZ$7,0),FALSE)=$A$2,"",IF(VLOOKUP($B8,BNA_mars24!$B$1:$BZ$1007,MATCH(J$5,BNA_mars24!$B$7:$BZ$7,0),FALSE)="MC",VLOOKUP($A$3,BNA_mars24!$B$1:$BZ$1007,MATCH(J$5,BNA_mars24!$B$7:$BZ$7,0),FALSE),VLOOKUP($B8,BNA_mars24!$B$1:$BZ$1007,MATCH(J$5,BNA_mars24!$B$7:$BZ$7,0),FALSE)))</f>
        <v>5500</v>
      </c>
      <c r="K8" s="26">
        <f ca="1">IF(VLOOKUP($B8,BNA_mars24!$B$1:$BZ$1007,MATCH($A$1,BNA_mars24!$B$7:$BZ$7,0),FALSE)=$A$2,"",IF(VLOOKUP($B8,BNA_mars24!$B$1:$BZ$1007,MATCH(K$5,BNA_mars24!$B$7:$BZ$7,0),FALSE)="MC",VLOOKUP($A$3,BNA_mars24!$B$1:$BZ$1007,MATCH(K$5,BNA_mars24!$B$7:$BZ$7,0),FALSE),VLOOKUP($B8,BNA_mars24!$B$1:$BZ$1007,MATCH(K$5,BNA_mars24!$B$7:$BZ$7,0),FALSE)))</f>
        <v>29000</v>
      </c>
      <c r="L8" s="26">
        <f ca="1">IF(VLOOKUP($B8,BNA_mars24!$B$1:$BZ$1007,MATCH($A$1,BNA_mars24!$B$7:$BZ$7,0),FALSE)=$A$2,"",IF(VLOOKUP($B8,BNA_mars24!$B$1:$BZ$1007,MATCH(L$5,BNA_mars24!$B$7:$BZ$7,0),FALSE)="MC",VLOOKUP($A$3,BNA_mars24!$B$1:$BZ$1007,MATCH(L$5,BNA_mars24!$B$7:$BZ$7,0),FALSE),VLOOKUP($B8,BNA_mars24!$B$1:$BZ$1007,MATCH(L$5,BNA_mars24!$B$7:$BZ$7,0),FALSE)))</f>
        <v>700</v>
      </c>
      <c r="M8" s="26">
        <f ca="1">IF(VLOOKUP($B8,BNA_mars24!$B$1:$BZ$1007,MATCH($A$1,BNA_mars24!$B$7:$BZ$7,0),FALSE)=$A$2,"",IF(VLOOKUP($B8,BNA_mars24!$B$1:$BZ$1007,MATCH(M$5,BNA_mars24!$B$7:$BZ$7,0),FALSE)="MC",VLOOKUP($A$3,BNA_mars24!$B$1:$BZ$1007,MATCH(M$5,BNA_mars24!$B$7:$BZ$7,0),FALSE),VLOOKUP($B8,BNA_mars24!$B$1:$BZ$1007,MATCH(M$5,BNA_mars24!$B$7:$BZ$7,0),FALSE)))</f>
        <v>4500</v>
      </c>
      <c r="N8" s="26">
        <f ca="1">IF(VLOOKUP($B8,BNA_mars24!$B$1:$BZ$1007,MATCH($A$1,BNA_mars24!$B$7:$BZ$7,0),FALSE)=$A$2,"",IF(VLOOKUP($B8,BNA_mars24!$B$1:$BZ$1007,MATCH(N$5,BNA_mars24!$B$7:$BZ$7,0),FALSE)="MC",VLOOKUP($A$3,BNA_mars24!$B$1:$BZ$1007,MATCH(N$5,BNA_mars24!$B$7:$BZ$7,0),FALSE),VLOOKUP($B8,BNA_mars24!$B$1:$BZ$1007,MATCH(N$5,BNA_mars24!$B$7:$BZ$7,0),FALSE)))</f>
        <v>100</v>
      </c>
      <c r="O8" s="26">
        <f ca="1">IF(VLOOKUP($B8,BNA_mars24!$B$1:$BZ$1007,MATCH($A$1,BNA_mars24!$B$7:$BZ$7,0),FALSE)=$A$2,"",IF(VLOOKUP($B8,BNA_mars24!$B$1:$BZ$1007,MATCH(O$5,BNA_mars24!$B$7:$BZ$7,0),FALSE)="MC",VLOOKUP($A$3,BNA_mars24!$B$1:$BZ$1007,MATCH(O$5,BNA_mars24!$B$7:$BZ$7,0),FALSE),VLOOKUP($B8,BNA_mars24!$B$1:$BZ$1007,MATCH(O$5,BNA_mars24!$B$7:$BZ$7,0),FALSE)))</f>
        <v>28500</v>
      </c>
      <c r="P8" s="26">
        <f ca="1">IF(VLOOKUP($B8,BNA_mars24!$B$1:$BZ$1007,MATCH($A$1,BNA_mars24!$B$7:$BZ$7,0),FALSE)=$A$2,"",IF(VLOOKUP($B8,BNA_mars24!$B$1:$BZ$1007,MATCH(P$5,BNA_mars24!$B$7:$BZ$7,0),FALSE)="MC",VLOOKUP($A$3,BNA_mars24!$B$1:$BZ$1007,MATCH(P$5,BNA_mars24!$B$7:$BZ$7,0),FALSE),VLOOKUP($B8,BNA_mars24!$B$1:$BZ$1007,MATCH(P$5,BNA_mars24!$B$7:$BZ$7,0),FALSE)))</f>
        <v>500</v>
      </c>
      <c r="Q8" s="26">
        <f ca="1">IF(VLOOKUP($B8,BNA_mars24!$B$1:$BZ$1007,MATCH($A$1,BNA_mars24!$B$7:$BZ$7,0),FALSE)=$A$2,"",IF(VLOOKUP($B8,BNA_mars24!$B$1:$BZ$1007,MATCH(Q$5,BNA_mars24!$B$7:$BZ$7,0),FALSE)="MC",VLOOKUP($A$3,BNA_mars24!$B$1:$BZ$1007,MATCH(Q$5,BNA_mars24!$B$7:$BZ$7,0),FALSE),VLOOKUP($B8,BNA_mars24!$B$1:$BZ$1007,MATCH(Q$5,BNA_mars24!$B$7:$BZ$7,0),FALSE)))</f>
        <v>7000</v>
      </c>
      <c r="R8" s="26">
        <f ca="1">IF(VLOOKUP($B8,BNA_mars24!$B$1:$BZ$1007,MATCH($A$1,BNA_mars24!$B$7:$BZ$7,0),FALSE)=$A$2,"",IF(VLOOKUP($B8,BNA_mars24!$B$1:$BZ$1007,MATCH(R$5,BNA_mars24!$B$7:$BZ$7,0),FALSE)="MC",VLOOKUP($A$3,BNA_mars24!$B$1:$BZ$1007,MATCH(R$5,BNA_mars24!$B$7:$BZ$7,0),FALSE),VLOOKUP($B8,BNA_mars24!$B$1:$BZ$1007,MATCH(R$5,BNA_mars24!$B$7:$BZ$7,0),FALSE)))</f>
        <v>5250</v>
      </c>
      <c r="S8" s="26">
        <f ca="1">IF(VLOOKUP($B8,BNA_mars24!$B$1:$BZ$1007,MATCH($A$1,BNA_mars24!$B$7:$BZ$7,0),FALSE)=$A$2,"",IF(VLOOKUP($B8,BNA_mars24!$B$1:$BZ$1007,MATCH(S$5,BNA_mars24!$B$7:$BZ$7,0),FALSE)="MC",VLOOKUP($A$3,BNA_mars24!$B$1:$BZ$1007,MATCH(S$5,BNA_mars24!$B$7:$BZ$7,0),FALSE),VLOOKUP($B8,BNA_mars24!$B$1:$BZ$1007,MATCH(S$5,BNA_mars24!$B$7:$BZ$7,0),FALSE)))</f>
        <v>500</v>
      </c>
      <c r="T8" s="26">
        <f ca="1">IF(VLOOKUP($B8,BNA_mars24!$B$1:$BZ$1007,MATCH($A$1,BNA_mars24!$B$7:$BZ$7,0),FALSE)=$A$2,"",IF(VLOOKUP($B8,BNA_mars24!$B$1:$BZ$1007,MATCH(T$5,BNA_mars24!$B$7:$BZ$7,0),FALSE)="MC",VLOOKUP($A$3,BNA_mars24!$B$1:$BZ$1007,MATCH(T$5,BNA_mars24!$B$7:$BZ$7,0),FALSE),VLOOKUP($B8,BNA_mars24!$B$1:$BZ$1007,MATCH(T$5,BNA_mars24!$B$7:$BZ$7,0),FALSE)))</f>
        <v>325</v>
      </c>
      <c r="U8" s="26">
        <f ca="1">IF(VLOOKUP($B8,BNA_mars24!$B$1:$BZ$1007,MATCH($A$1,BNA_mars24!$B$7:$BZ$7,0),FALSE)=$A$2,"",IF(VLOOKUP($B8,BNA_mars24!$B$1:$BZ$1007,MATCH(U$5,BNA_mars24!$B$7:$BZ$7,0),FALSE)="MC",VLOOKUP($A$3,BNA_mars24!$B$1:$BZ$1007,MATCH(U$5,BNA_mars24!$B$7:$BZ$7,0),FALSE),VLOOKUP($B8,BNA_mars24!$B$1:$BZ$1007,MATCH(U$5,BNA_mars24!$B$7:$BZ$7,0),FALSE)))</f>
        <v>450</v>
      </c>
      <c r="V8" s="26">
        <f ca="1">IF(VLOOKUP($B8,BNA_mars24!$B$1:$BZ$1007,MATCH($A$1,BNA_mars24!$B$7:$BZ$7,0),FALSE)=$A$2,"",IF(VLOOKUP($B8,BNA_mars24!$B$1:$BZ$1007,MATCH(V$5,BNA_mars24!$B$7:$BZ$7,0),FALSE)="MC",VLOOKUP($A$3,BNA_mars24!$B$1:$BZ$1007,MATCH(V$5,BNA_mars24!$B$7:$BZ$7,0),FALSE),VLOOKUP($B8,BNA_mars24!$B$1:$BZ$1007,MATCH(V$5,BNA_mars24!$B$7:$BZ$7,0),FALSE)))</f>
        <v>750</v>
      </c>
      <c r="W8" s="26">
        <f ca="1">IF(VLOOKUP($B8,BNA_mars24!$B$1:$BZ$1007,MATCH($A$1,BNA_mars24!$B$7:$BZ$7,0),FALSE)=$A$2,"",IF(VLOOKUP($B8,BNA_mars24!$B$1:$BZ$1007,MATCH(W$5,BNA_mars24!$B$7:$BZ$7,0),FALSE)="MC",VLOOKUP($A$3,BNA_mars24!$B$1:$BZ$1007,MATCH(W$5,BNA_mars24!$B$7:$BZ$7,0),FALSE),VLOOKUP($B8,BNA_mars24!$B$1:$BZ$1007,MATCH(W$5,BNA_mars24!$B$7:$BZ$7,0),FALSE)))</f>
        <v>1600</v>
      </c>
      <c r="X8" s="26">
        <f ca="1">IF(VLOOKUP($B8,BNA_mars24!$B$1:$BZ$1007,MATCH($A$1,BNA_mars24!$B$7:$BZ$7,0),FALSE)=$A$2,"",IF(VLOOKUP($B8,BNA_mars24!$B$1:$BZ$1007,MATCH(X$5,BNA_mars24!$B$7:$BZ$7,0),FALSE)="MC",VLOOKUP($A$3,BNA_mars24!$B$1:$BZ$1007,MATCH(X$5,BNA_mars24!$B$7:$BZ$7,0),FALSE),VLOOKUP($B8,BNA_mars24!$B$1:$BZ$1007,MATCH(X$5,BNA_mars24!$B$7:$BZ$7,0),FALSE)))</f>
        <v>6000</v>
      </c>
      <c r="Y8" s="26">
        <f ca="1">IF(VLOOKUP($B8,BNA_mars24!$B$1:$BZ$1007,MATCH($A$1,BNA_mars24!$B$7:$BZ$7,0),FALSE)=$A$2,"",IF(VLOOKUP($B8,BNA_mars24!$B$1:$BZ$1007,MATCH(Y$5,BNA_mars24!$B$7:$BZ$7,0),FALSE)="MC",VLOOKUP($A$3,BNA_mars24!$B$1:$BZ$1007,MATCH(Y$5,BNA_mars24!$B$7:$BZ$7,0),FALSE),VLOOKUP($B8,BNA_mars24!$B$1:$BZ$1007,MATCH(Y$5,BNA_mars24!$B$7:$BZ$7,0),FALSE)))</f>
        <v>3500</v>
      </c>
      <c r="Z8" s="26">
        <f ca="1">IF(VLOOKUP($B8,BNA_mars24!$B$1:$BZ$1007,MATCH($A$1,BNA_mars24!$B$7:$BZ$7,0),FALSE)=$A$2,"",IF(VLOOKUP($B8,BNA_mars24!$B$1:$BZ$1007,MATCH(Z$5,BNA_mars24!$B$7:$BZ$7,0),FALSE)="MC",VLOOKUP($A$3,BNA_mars24!$B$1:$BZ$1007,MATCH(Z$5,BNA_mars24!$B$7:$BZ$7,0),FALSE),VLOOKUP($B8,BNA_mars24!$B$1:$BZ$1007,MATCH(Z$5,BNA_mars24!$B$7:$BZ$7,0),FALSE)))</f>
        <v>2500</v>
      </c>
      <c r="AA8" s="26">
        <f ca="1">IF(VLOOKUP($B8,BNA_mars24!$B$1:$BZ$1007,MATCH($A$1,BNA_mars24!$B$7:$BZ$7,0),FALSE)=$A$2,"",IF(VLOOKUP($B8,BNA_mars24!$B$1:$BZ$1007,MATCH(AA$5,BNA_mars24!$B$7:$BZ$7,0),FALSE)="MC",VLOOKUP($A$3,BNA_mars24!$B$1:$BZ$1007,MATCH(AA$5,BNA_mars24!$B$7:$BZ$7,0),FALSE),VLOOKUP($B8,BNA_mars24!$B$1:$BZ$1007,MATCH(AA$5,BNA_mars24!$B$7:$BZ$7,0),FALSE)))</f>
        <v>2750</v>
      </c>
      <c r="AB8" s="26">
        <f ca="1">IF(VLOOKUP($B8,BNA_mars24!$B$1:$BZ$1007,MATCH($A$1,BNA_mars24!$B$7:$BZ$7,0),FALSE)=$A$2,"",IF(VLOOKUP($B8,BNA_mars24!$B$1:$BZ$1007,MATCH(AB$5,BNA_mars24!$B$7:$BZ$7,0),FALSE)="MC",VLOOKUP($A$3,BNA_mars24!$B$1:$BZ$1007,MATCH(AB$5,BNA_mars24!$B$7:$BZ$7,0),FALSE),VLOOKUP($B8,BNA_mars24!$B$1:$BZ$1007,MATCH(AB$5,BNA_mars24!$B$7:$BZ$7,0),FALSE)))</f>
        <v>1000</v>
      </c>
      <c r="AC8" s="26">
        <f ca="1">IF(VLOOKUP($B8,BNA_mars24!$B$1:$BZ$1007,MATCH($A$1,BNA_mars24!$B$7:$BZ$7,0),FALSE)=$A$2,"",IF(VLOOKUP($B8,BNA_mars24!$B$1:$BZ$1007,MATCH(AC$5,BNA_mars24!$B$7:$BZ$7,0),FALSE)="MC",VLOOKUP($A$3,BNA_mars24!$B$1:$BZ$1007,MATCH(AC$5,BNA_mars24!$B$7:$BZ$7,0),FALSE),VLOOKUP($B8,BNA_mars24!$B$1:$BZ$1007,MATCH(AC$5,BNA_mars24!$B$7:$BZ$7,0),FALSE)))</f>
        <v>3000</v>
      </c>
      <c r="AD8" s="26">
        <f ca="1">IF(VLOOKUP($B8,BNA_mars24!$B$1:$BZ$1007,MATCH($A$1,BNA_mars24!$B$7:$BZ$7,0),FALSE)=$A$2,"",IF(VLOOKUP($B8,BNA_mars24!$B$1:$BZ$1007,MATCH(AD$5,BNA_mars24!$B$7:$BZ$7,0),FALSE)="MC",VLOOKUP($A$3,BNA_mars24!$B$1:$BZ$1007,MATCH(AD$5,BNA_mars24!$B$7:$BZ$7,0),FALSE),VLOOKUP($B8,BNA_mars24!$B$1:$BZ$1007,MATCH(AD$5,BNA_mars24!$B$7:$BZ$7,0),FALSE)))</f>
        <v>300</v>
      </c>
    </row>
    <row r="9" spans="1:30" x14ac:dyDescent="0.35">
      <c r="C9" s="20" t="s">
        <v>3199</v>
      </c>
      <c r="D9" s="37"/>
      <c r="E9" s="26"/>
      <c r="F9" s="26"/>
      <c r="G9" s="26"/>
      <c r="H9" s="26"/>
      <c r="I9" s="26"/>
      <c r="J9" s="26"/>
      <c r="K9" s="26"/>
      <c r="L9" s="26"/>
      <c r="M9" s="26"/>
      <c r="N9" s="26"/>
      <c r="O9" s="26"/>
      <c r="P9" s="26"/>
      <c r="Q9" s="26"/>
      <c r="R9" s="26"/>
      <c r="S9" s="26"/>
      <c r="T9" s="26"/>
      <c r="U9" s="26"/>
      <c r="V9" s="26"/>
      <c r="W9" s="26"/>
      <c r="X9" s="26"/>
      <c r="Y9" s="26"/>
      <c r="Z9" s="26"/>
      <c r="AA9" s="26"/>
      <c r="AB9" s="26"/>
      <c r="AC9" s="26"/>
      <c r="AD9" s="26"/>
    </row>
    <row r="10" spans="1:30" x14ac:dyDescent="0.35">
      <c r="B10" t="s">
        <v>74</v>
      </c>
      <c r="C10" t="s">
        <v>72</v>
      </c>
      <c r="D10" s="37">
        <f t="shared" ref="D10:D34" ca="1" si="0">SUM(E10,G10,I10:AD10)</f>
        <v>0</v>
      </c>
      <c r="E10" s="26" t="str">
        <f ca="1">IF(VLOOKUP($B10,BNA_mars24!$B$1:$BZ$1007,MATCH($A$1,BNA_mars24!$B$7:$BZ$7,0),FALSE)=$A$2,"",IF(VLOOKUP($B10,BNA_mars24!$B$1:$BZ$1007,MATCH(E$5,BNA_mars24!$B$7:$BZ$7,0),FALSE)="MC",VLOOKUP($A$3,BNA_mars24!$B$1:$BZ$1007,MATCH(E$5,BNA_mars24!$B$7:$BZ$7,0),FALSE),VLOOKUP($B10,BNA_mars24!$B$1:$BZ$1007,MATCH(E$5,BNA_mars24!$B$7:$BZ$7,0),FALSE)))</f>
        <v/>
      </c>
      <c r="F10" s="26" t="str">
        <f ca="1">IF(VLOOKUP($B10,BNA_mars24!$B$1:$BZ$1007,MATCH($A$1,BNA_mars24!$B$7:$BZ$7,0),FALSE)=$A$2,"",IF(VLOOKUP($B10,BNA_mars24!$B$1:$BZ$1007,MATCH(F$5,BNA_mars24!$B$7:$BZ$7,0),FALSE)="MC",VLOOKUP($A$3,BNA_mars24!$B$1:$BZ$1007,MATCH(F$5,BNA_mars24!$B$7:$BZ$7,0),FALSE),VLOOKUP($B10,BNA_mars24!$B$1:$BZ$1007,MATCH(F$5,BNA_mars24!$B$7:$BZ$7,0),FALSE)))</f>
        <v/>
      </c>
      <c r="G10" s="26" t="str">
        <f ca="1">IF(VLOOKUP($B10,BNA_mars24!$B$1:$BZ$1007,MATCH($A$1,BNA_mars24!$B$7:$BZ$7,0),FALSE)=$A$2,"",IF(VLOOKUP($B10,BNA_mars24!$B$1:$BZ$1007,MATCH(G$5,BNA_mars24!$B$7:$BZ$7,0),FALSE)="MC",VLOOKUP($A$3,BNA_mars24!$B$1:$BZ$1007,MATCH(G$5,BNA_mars24!$B$7:$BZ$7,0),FALSE),VLOOKUP($B10,BNA_mars24!$B$1:$BZ$1007,MATCH(G$5,BNA_mars24!$B$7:$BZ$7,0),FALSE)))</f>
        <v/>
      </c>
      <c r="H10" s="26" t="str">
        <f ca="1">IF(VLOOKUP($B10,BNA_mars24!$B$1:$BZ$1007,MATCH($A$1,BNA_mars24!$B$7:$BZ$7,0),FALSE)=$A$2,"",IF(VLOOKUP($B10,BNA_mars24!$B$1:$BZ$1007,MATCH(H$5,BNA_mars24!$B$7:$BZ$7,0),FALSE)="MC",VLOOKUP($A$3,BNA_mars24!$B$1:$BZ$1007,MATCH(H$5,BNA_mars24!$B$7:$BZ$7,0),FALSE),VLOOKUP($B10,BNA_mars24!$B$1:$BZ$1007,MATCH(H$5,BNA_mars24!$B$7:$BZ$7,0),FALSE)))</f>
        <v/>
      </c>
      <c r="I10" s="26" t="str">
        <f ca="1">IF(VLOOKUP($B10,BNA_mars24!$B$1:$BZ$1007,MATCH($A$1,BNA_mars24!$B$7:$BZ$7,0),FALSE)=$A$2,"",IF(VLOOKUP($B10,BNA_mars24!$B$1:$BZ$1007,MATCH(I$5,BNA_mars24!$B$7:$BZ$7,0),FALSE)="MC",VLOOKUP($A$3,BNA_mars24!$B$1:$BZ$1007,MATCH(I$5,BNA_mars24!$B$7:$BZ$7,0),FALSE),VLOOKUP($B10,BNA_mars24!$B$1:$BZ$1007,MATCH(I$5,BNA_mars24!$B$7:$BZ$7,0),FALSE)))</f>
        <v/>
      </c>
      <c r="J10" s="26" t="str">
        <f ca="1">IF(VLOOKUP($B10,BNA_mars24!$B$1:$BZ$1007,MATCH($A$1,BNA_mars24!$B$7:$BZ$7,0),FALSE)=$A$2,"",IF(VLOOKUP($B10,BNA_mars24!$B$1:$BZ$1007,MATCH(J$5,BNA_mars24!$B$7:$BZ$7,0),FALSE)="MC",VLOOKUP($A$3,BNA_mars24!$B$1:$BZ$1007,MATCH(J$5,BNA_mars24!$B$7:$BZ$7,0),FALSE),VLOOKUP($B10,BNA_mars24!$B$1:$BZ$1007,MATCH(J$5,BNA_mars24!$B$7:$BZ$7,0),FALSE)))</f>
        <v/>
      </c>
      <c r="K10" s="26" t="str">
        <f ca="1">IF(VLOOKUP($B10,BNA_mars24!$B$1:$BZ$1007,MATCH($A$1,BNA_mars24!$B$7:$BZ$7,0),FALSE)=$A$2,"",IF(VLOOKUP($B10,BNA_mars24!$B$1:$BZ$1007,MATCH(K$5,BNA_mars24!$B$7:$BZ$7,0),FALSE)="MC",VLOOKUP($A$3,BNA_mars24!$B$1:$BZ$1007,MATCH(K$5,BNA_mars24!$B$7:$BZ$7,0),FALSE),VLOOKUP($B10,BNA_mars24!$B$1:$BZ$1007,MATCH(K$5,BNA_mars24!$B$7:$BZ$7,0),FALSE)))</f>
        <v/>
      </c>
      <c r="L10" s="26" t="str">
        <f ca="1">IF(VLOOKUP($B10,BNA_mars24!$B$1:$BZ$1007,MATCH($A$1,BNA_mars24!$B$7:$BZ$7,0),FALSE)=$A$2,"",IF(VLOOKUP($B10,BNA_mars24!$B$1:$BZ$1007,MATCH(L$5,BNA_mars24!$B$7:$BZ$7,0),FALSE)="MC",VLOOKUP($A$3,BNA_mars24!$B$1:$BZ$1007,MATCH(L$5,BNA_mars24!$B$7:$BZ$7,0),FALSE),VLOOKUP($B10,BNA_mars24!$B$1:$BZ$1007,MATCH(L$5,BNA_mars24!$B$7:$BZ$7,0),FALSE)))</f>
        <v/>
      </c>
      <c r="M10" s="26" t="str">
        <f ca="1">IF(VLOOKUP($B10,BNA_mars24!$B$1:$BZ$1007,MATCH($A$1,BNA_mars24!$B$7:$BZ$7,0),FALSE)=$A$2,"",IF(VLOOKUP($B10,BNA_mars24!$B$1:$BZ$1007,MATCH(M$5,BNA_mars24!$B$7:$BZ$7,0),FALSE)="MC",VLOOKUP($A$3,BNA_mars24!$B$1:$BZ$1007,MATCH(M$5,BNA_mars24!$B$7:$BZ$7,0),FALSE),VLOOKUP($B10,BNA_mars24!$B$1:$BZ$1007,MATCH(M$5,BNA_mars24!$B$7:$BZ$7,0),FALSE)))</f>
        <v/>
      </c>
      <c r="N10" s="26" t="str">
        <f ca="1">IF(VLOOKUP($B10,BNA_mars24!$B$1:$BZ$1007,MATCH($A$1,BNA_mars24!$B$7:$BZ$7,0),FALSE)=$A$2,"",IF(VLOOKUP($B10,BNA_mars24!$B$1:$BZ$1007,MATCH(N$5,BNA_mars24!$B$7:$BZ$7,0),FALSE)="MC",VLOOKUP($A$3,BNA_mars24!$B$1:$BZ$1007,MATCH(N$5,BNA_mars24!$B$7:$BZ$7,0),FALSE),VLOOKUP($B10,BNA_mars24!$B$1:$BZ$1007,MATCH(N$5,BNA_mars24!$B$7:$BZ$7,0),FALSE)))</f>
        <v/>
      </c>
      <c r="O10" s="26" t="str">
        <f ca="1">IF(VLOOKUP($B10,BNA_mars24!$B$1:$BZ$1007,MATCH($A$1,BNA_mars24!$B$7:$BZ$7,0),FALSE)=$A$2,"",IF(VLOOKUP($B10,BNA_mars24!$B$1:$BZ$1007,MATCH(O$5,BNA_mars24!$B$7:$BZ$7,0),FALSE)="MC",VLOOKUP($A$3,BNA_mars24!$B$1:$BZ$1007,MATCH(O$5,BNA_mars24!$B$7:$BZ$7,0),FALSE),VLOOKUP($B10,BNA_mars24!$B$1:$BZ$1007,MATCH(O$5,BNA_mars24!$B$7:$BZ$7,0),FALSE)))</f>
        <v/>
      </c>
      <c r="P10" s="26" t="str">
        <f ca="1">IF(VLOOKUP($B10,BNA_mars24!$B$1:$BZ$1007,MATCH($A$1,BNA_mars24!$B$7:$BZ$7,0),FALSE)=$A$2,"",IF(VLOOKUP($B10,BNA_mars24!$B$1:$BZ$1007,MATCH(P$5,BNA_mars24!$B$7:$BZ$7,0),FALSE)="MC",VLOOKUP($A$3,BNA_mars24!$B$1:$BZ$1007,MATCH(P$5,BNA_mars24!$B$7:$BZ$7,0),FALSE),VLOOKUP($B10,BNA_mars24!$B$1:$BZ$1007,MATCH(P$5,BNA_mars24!$B$7:$BZ$7,0),FALSE)))</f>
        <v/>
      </c>
      <c r="Q10" s="26" t="str">
        <f ca="1">IF(VLOOKUP($B10,BNA_mars24!$B$1:$BZ$1007,MATCH($A$1,BNA_mars24!$B$7:$BZ$7,0),FALSE)=$A$2,"",IF(VLOOKUP($B10,BNA_mars24!$B$1:$BZ$1007,MATCH(Q$5,BNA_mars24!$B$7:$BZ$7,0),FALSE)="MC",VLOOKUP($A$3,BNA_mars24!$B$1:$BZ$1007,MATCH(Q$5,BNA_mars24!$B$7:$BZ$7,0),FALSE),VLOOKUP($B10,BNA_mars24!$B$1:$BZ$1007,MATCH(Q$5,BNA_mars24!$B$7:$BZ$7,0),FALSE)))</f>
        <v/>
      </c>
      <c r="R10" s="26" t="str">
        <f ca="1">IF(VLOOKUP($B10,BNA_mars24!$B$1:$BZ$1007,MATCH($A$1,BNA_mars24!$B$7:$BZ$7,0),FALSE)=$A$2,"",IF(VLOOKUP($B10,BNA_mars24!$B$1:$BZ$1007,MATCH(R$5,BNA_mars24!$B$7:$BZ$7,0),FALSE)="MC",VLOOKUP($A$3,BNA_mars24!$B$1:$BZ$1007,MATCH(R$5,BNA_mars24!$B$7:$BZ$7,0),FALSE),VLOOKUP($B10,BNA_mars24!$B$1:$BZ$1007,MATCH(R$5,BNA_mars24!$B$7:$BZ$7,0),FALSE)))</f>
        <v/>
      </c>
      <c r="S10" s="26" t="str">
        <f ca="1">IF(VLOOKUP($B10,BNA_mars24!$B$1:$BZ$1007,MATCH($A$1,BNA_mars24!$B$7:$BZ$7,0),FALSE)=$A$2,"",IF(VLOOKUP($B10,BNA_mars24!$B$1:$BZ$1007,MATCH(S$5,BNA_mars24!$B$7:$BZ$7,0),FALSE)="MC",VLOOKUP($A$3,BNA_mars24!$B$1:$BZ$1007,MATCH(S$5,BNA_mars24!$B$7:$BZ$7,0),FALSE),VLOOKUP($B10,BNA_mars24!$B$1:$BZ$1007,MATCH(S$5,BNA_mars24!$B$7:$BZ$7,0),FALSE)))</f>
        <v/>
      </c>
      <c r="T10" s="26" t="str">
        <f ca="1">IF(VLOOKUP($B10,BNA_mars24!$B$1:$BZ$1007,MATCH($A$1,BNA_mars24!$B$7:$BZ$7,0),FALSE)=$A$2,"",IF(VLOOKUP($B10,BNA_mars24!$B$1:$BZ$1007,MATCH(T$5,BNA_mars24!$B$7:$BZ$7,0),FALSE)="MC",VLOOKUP($A$3,BNA_mars24!$B$1:$BZ$1007,MATCH(T$5,BNA_mars24!$B$7:$BZ$7,0),FALSE),VLOOKUP($B10,BNA_mars24!$B$1:$BZ$1007,MATCH(T$5,BNA_mars24!$B$7:$BZ$7,0),FALSE)))</f>
        <v/>
      </c>
      <c r="U10" s="26" t="str">
        <f ca="1">IF(VLOOKUP($B10,BNA_mars24!$B$1:$BZ$1007,MATCH($A$1,BNA_mars24!$B$7:$BZ$7,0),FALSE)=$A$2,"",IF(VLOOKUP($B10,BNA_mars24!$B$1:$BZ$1007,MATCH(U$5,BNA_mars24!$B$7:$BZ$7,0),FALSE)="MC",VLOOKUP($A$3,BNA_mars24!$B$1:$BZ$1007,MATCH(U$5,BNA_mars24!$B$7:$BZ$7,0),FALSE),VLOOKUP($B10,BNA_mars24!$B$1:$BZ$1007,MATCH(U$5,BNA_mars24!$B$7:$BZ$7,0),FALSE)))</f>
        <v/>
      </c>
      <c r="V10" s="26" t="str">
        <f ca="1">IF(VLOOKUP($B10,BNA_mars24!$B$1:$BZ$1007,MATCH($A$1,BNA_mars24!$B$7:$BZ$7,0),FALSE)=$A$2,"",IF(VLOOKUP($B10,BNA_mars24!$B$1:$BZ$1007,MATCH(V$5,BNA_mars24!$B$7:$BZ$7,0),FALSE)="MC",VLOOKUP($A$3,BNA_mars24!$B$1:$BZ$1007,MATCH(V$5,BNA_mars24!$B$7:$BZ$7,0),FALSE),VLOOKUP($B10,BNA_mars24!$B$1:$BZ$1007,MATCH(V$5,BNA_mars24!$B$7:$BZ$7,0),FALSE)))</f>
        <v/>
      </c>
      <c r="W10" s="26" t="str">
        <f ca="1">IF(VLOOKUP($B10,BNA_mars24!$B$1:$BZ$1007,MATCH($A$1,BNA_mars24!$B$7:$BZ$7,0),FALSE)=$A$2,"",IF(VLOOKUP($B10,BNA_mars24!$B$1:$BZ$1007,MATCH(W$5,BNA_mars24!$B$7:$BZ$7,0),FALSE)="MC",VLOOKUP($A$3,BNA_mars24!$B$1:$BZ$1007,MATCH(W$5,BNA_mars24!$B$7:$BZ$7,0),FALSE),VLOOKUP($B10,BNA_mars24!$B$1:$BZ$1007,MATCH(W$5,BNA_mars24!$B$7:$BZ$7,0),FALSE)))</f>
        <v/>
      </c>
      <c r="X10" s="26" t="str">
        <f ca="1">IF(VLOOKUP($B10,BNA_mars24!$B$1:$BZ$1007,MATCH($A$1,BNA_mars24!$B$7:$BZ$7,0),FALSE)=$A$2,"",IF(VLOOKUP($B10,BNA_mars24!$B$1:$BZ$1007,MATCH(X$5,BNA_mars24!$B$7:$BZ$7,0),FALSE)="MC",VLOOKUP($A$3,BNA_mars24!$B$1:$BZ$1007,MATCH(X$5,BNA_mars24!$B$7:$BZ$7,0),FALSE),VLOOKUP($B10,BNA_mars24!$B$1:$BZ$1007,MATCH(X$5,BNA_mars24!$B$7:$BZ$7,0),FALSE)))</f>
        <v/>
      </c>
      <c r="Y10" s="26" t="str">
        <f ca="1">IF(VLOOKUP($B10,BNA_mars24!$B$1:$BZ$1007,MATCH($A$1,BNA_mars24!$B$7:$BZ$7,0),FALSE)=$A$2,"",IF(VLOOKUP($B10,BNA_mars24!$B$1:$BZ$1007,MATCH(Y$5,BNA_mars24!$B$7:$BZ$7,0),FALSE)="MC",VLOOKUP($A$3,BNA_mars24!$B$1:$BZ$1007,MATCH(Y$5,BNA_mars24!$B$7:$BZ$7,0),FALSE),VLOOKUP($B10,BNA_mars24!$B$1:$BZ$1007,MATCH(Y$5,BNA_mars24!$B$7:$BZ$7,0),FALSE)))</f>
        <v/>
      </c>
      <c r="Z10" s="26" t="str">
        <f ca="1">IF(VLOOKUP($B10,BNA_mars24!$B$1:$BZ$1007,MATCH($A$1,BNA_mars24!$B$7:$BZ$7,0),FALSE)=$A$2,"",IF(VLOOKUP($B10,BNA_mars24!$B$1:$BZ$1007,MATCH(Z$5,BNA_mars24!$B$7:$BZ$7,0),FALSE)="MC",VLOOKUP($A$3,BNA_mars24!$B$1:$BZ$1007,MATCH(Z$5,BNA_mars24!$B$7:$BZ$7,0),FALSE),VLOOKUP($B10,BNA_mars24!$B$1:$BZ$1007,MATCH(Z$5,BNA_mars24!$B$7:$BZ$7,0),FALSE)))</f>
        <v/>
      </c>
      <c r="AA10" s="26" t="str">
        <f ca="1">IF(VLOOKUP($B10,BNA_mars24!$B$1:$BZ$1007,MATCH($A$1,BNA_mars24!$B$7:$BZ$7,0),FALSE)=$A$2,"",IF(VLOOKUP($B10,BNA_mars24!$B$1:$BZ$1007,MATCH(AA$5,BNA_mars24!$B$7:$BZ$7,0),FALSE)="MC",VLOOKUP($A$3,BNA_mars24!$B$1:$BZ$1007,MATCH(AA$5,BNA_mars24!$B$7:$BZ$7,0),FALSE),VLOOKUP($B10,BNA_mars24!$B$1:$BZ$1007,MATCH(AA$5,BNA_mars24!$B$7:$BZ$7,0),FALSE)))</f>
        <v/>
      </c>
      <c r="AB10" s="26" t="str">
        <f ca="1">IF(VLOOKUP($B10,BNA_mars24!$B$1:$BZ$1007,MATCH($A$1,BNA_mars24!$B$7:$BZ$7,0),FALSE)=$A$2,"",IF(VLOOKUP($B10,BNA_mars24!$B$1:$BZ$1007,MATCH(AB$5,BNA_mars24!$B$7:$BZ$7,0),FALSE)="MC",VLOOKUP($A$3,BNA_mars24!$B$1:$BZ$1007,MATCH(AB$5,BNA_mars24!$B$7:$BZ$7,0),FALSE),VLOOKUP($B10,BNA_mars24!$B$1:$BZ$1007,MATCH(AB$5,BNA_mars24!$B$7:$BZ$7,0),FALSE)))</f>
        <v/>
      </c>
      <c r="AC10" s="26" t="str">
        <f ca="1">IF(VLOOKUP($B10,BNA_mars24!$B$1:$BZ$1007,MATCH($A$1,BNA_mars24!$B$7:$BZ$7,0),FALSE)=$A$2,"",IF(VLOOKUP($B10,BNA_mars24!$B$1:$BZ$1007,MATCH(AC$5,BNA_mars24!$B$7:$BZ$7,0),FALSE)="MC",VLOOKUP($A$3,BNA_mars24!$B$1:$BZ$1007,MATCH(AC$5,BNA_mars24!$B$7:$BZ$7,0),FALSE),VLOOKUP($B10,BNA_mars24!$B$1:$BZ$1007,MATCH(AC$5,BNA_mars24!$B$7:$BZ$7,0),FALSE)))</f>
        <v/>
      </c>
      <c r="AD10" s="26" t="str">
        <f ca="1">IF(VLOOKUP($B10,BNA_mars24!$B$1:$BZ$1007,MATCH($A$1,BNA_mars24!$B$7:$BZ$7,0),FALSE)=$A$2,"",IF(VLOOKUP($B10,BNA_mars24!$B$1:$BZ$1007,MATCH(AD$5,BNA_mars24!$B$7:$BZ$7,0),FALSE)="MC",VLOOKUP($A$3,BNA_mars24!$B$1:$BZ$1007,MATCH(AD$5,BNA_mars24!$B$7:$BZ$7,0),FALSE),VLOOKUP($B10,BNA_mars24!$B$1:$BZ$1007,MATCH(AD$5,BNA_mars24!$B$7:$BZ$7,0),FALSE)))</f>
        <v/>
      </c>
    </row>
    <row r="11" spans="1:30" x14ac:dyDescent="0.35">
      <c r="B11" t="s">
        <v>77</v>
      </c>
      <c r="C11" t="s">
        <v>76</v>
      </c>
      <c r="D11" s="37">
        <f t="shared" ca="1" si="0"/>
        <v>75200</v>
      </c>
      <c r="E11" s="26">
        <f ca="1">IF(VLOOKUP($B11,BNA_mars24!$B$1:$BZ$1007,MATCH($A$1,BNA_mars24!$B$7:$BZ$7,0),FALSE)=$A$2,"",IF(VLOOKUP($B11,BNA_mars24!$B$1:$BZ$1007,MATCH(E$5,BNA_mars24!$B$7:$BZ$7,0),FALSE)="MC",VLOOKUP($A$3,BNA_mars24!$B$1:$BZ$1007,MATCH(E$5,BNA_mars24!$B$7:$BZ$7,0),FALSE),VLOOKUP($B11,BNA_mars24!$B$1:$BZ$1007,MATCH(E$5,BNA_mars24!$B$7:$BZ$7,0),FALSE)))</f>
        <v>1025</v>
      </c>
      <c r="F11" s="26">
        <f ca="1">IF(VLOOKUP($B11,BNA_mars24!$B$1:$BZ$1007,MATCH($A$1,BNA_mars24!$B$7:$BZ$7,0),FALSE)=$A$2,"",IF(VLOOKUP($B11,BNA_mars24!$B$1:$BZ$1007,MATCH(F$5,BNA_mars24!$B$7:$BZ$7,0),FALSE)="MC",VLOOKUP($A$3,BNA_mars24!$B$1:$BZ$1007,MATCH(F$5,BNA_mars24!$B$7:$BZ$7,0),FALSE),VLOOKUP($B11,BNA_mars24!$B$1:$BZ$1007,MATCH(F$5,BNA_mars24!$B$7:$BZ$7,0),FALSE)))</f>
        <v>875</v>
      </c>
      <c r="G11" s="26">
        <f ca="1">IF(VLOOKUP($B11,BNA_mars24!$B$1:$BZ$1007,MATCH($A$1,BNA_mars24!$B$7:$BZ$7,0),FALSE)=$A$2,"",IF(VLOOKUP($B11,BNA_mars24!$B$1:$BZ$1007,MATCH(G$5,BNA_mars24!$B$7:$BZ$7,0),FALSE)="MC",VLOOKUP($A$3,BNA_mars24!$B$1:$BZ$1007,MATCH(G$5,BNA_mars24!$B$7:$BZ$7,0),FALSE),VLOOKUP($B11,BNA_mars24!$B$1:$BZ$1007,MATCH(G$5,BNA_mars24!$B$7:$BZ$7,0),FALSE)))</f>
        <v>2375</v>
      </c>
      <c r="H11" s="26">
        <f ca="1">IF(VLOOKUP($B11,BNA_mars24!$B$1:$BZ$1007,MATCH($A$1,BNA_mars24!$B$7:$BZ$7,0),FALSE)=$A$2,"",IF(VLOOKUP($B11,BNA_mars24!$B$1:$BZ$1007,MATCH(H$5,BNA_mars24!$B$7:$BZ$7,0),FALSE)="MC",VLOOKUP($A$3,BNA_mars24!$B$1:$BZ$1007,MATCH(H$5,BNA_mars24!$B$7:$BZ$7,0),FALSE),VLOOKUP($B11,BNA_mars24!$B$1:$BZ$1007,MATCH(H$5,BNA_mars24!$B$7:$BZ$7,0),FALSE)))</f>
        <v>500</v>
      </c>
      <c r="I11" s="26">
        <f ca="1">IF(VLOOKUP($B11,BNA_mars24!$B$1:$BZ$1007,MATCH($A$1,BNA_mars24!$B$7:$BZ$7,0),FALSE)=$A$2,"",IF(VLOOKUP($B11,BNA_mars24!$B$1:$BZ$1007,MATCH(I$5,BNA_mars24!$B$7:$BZ$7,0),FALSE)="MC",VLOOKUP($A$3,BNA_mars24!$B$1:$BZ$1007,MATCH(I$5,BNA_mars24!$B$7:$BZ$7,0),FALSE),VLOOKUP($B11,BNA_mars24!$B$1:$BZ$1007,MATCH(I$5,BNA_mars24!$B$7:$BZ$7,0),FALSE)))</f>
        <v>300</v>
      </c>
      <c r="J11" s="26">
        <f ca="1">IF(VLOOKUP($B11,BNA_mars24!$B$1:$BZ$1007,MATCH($A$1,BNA_mars24!$B$7:$BZ$7,0),FALSE)=$A$2,"",IF(VLOOKUP($B11,BNA_mars24!$B$1:$BZ$1007,MATCH(J$5,BNA_mars24!$B$7:$BZ$7,0),FALSE)="MC",VLOOKUP($A$3,BNA_mars24!$B$1:$BZ$1007,MATCH(J$5,BNA_mars24!$B$7:$BZ$7,0),FALSE),VLOOKUP($B11,BNA_mars24!$B$1:$BZ$1007,MATCH(J$5,BNA_mars24!$B$7:$BZ$7,0),FALSE)))</f>
        <v>5000</v>
      </c>
      <c r="K11" s="26">
        <f ca="1">IF(VLOOKUP($B11,BNA_mars24!$B$1:$BZ$1007,MATCH($A$1,BNA_mars24!$B$7:$BZ$7,0),FALSE)=$A$2,"",IF(VLOOKUP($B11,BNA_mars24!$B$1:$BZ$1007,MATCH(K$5,BNA_mars24!$B$7:$BZ$7,0),FALSE)="MC",VLOOKUP($A$3,BNA_mars24!$B$1:$BZ$1007,MATCH(K$5,BNA_mars24!$B$7:$BZ$7,0),FALSE),VLOOKUP($B11,BNA_mars24!$B$1:$BZ$1007,MATCH(K$5,BNA_mars24!$B$7:$BZ$7,0),FALSE)))</f>
        <v>10000</v>
      </c>
      <c r="L11" s="26">
        <f ca="1">IF(VLOOKUP($B11,BNA_mars24!$B$1:$BZ$1007,MATCH($A$1,BNA_mars24!$B$7:$BZ$7,0),FALSE)=$A$2,"",IF(VLOOKUP($B11,BNA_mars24!$B$1:$BZ$1007,MATCH(L$5,BNA_mars24!$B$7:$BZ$7,0),FALSE)="MC",VLOOKUP($A$3,BNA_mars24!$B$1:$BZ$1007,MATCH(L$5,BNA_mars24!$B$7:$BZ$7,0),FALSE),VLOOKUP($B11,BNA_mars24!$B$1:$BZ$1007,MATCH(L$5,BNA_mars24!$B$7:$BZ$7,0),FALSE)))</f>
        <v>1400</v>
      </c>
      <c r="M11" s="26">
        <f ca="1">IF(VLOOKUP($B11,BNA_mars24!$B$1:$BZ$1007,MATCH($A$1,BNA_mars24!$B$7:$BZ$7,0),FALSE)=$A$2,"",IF(VLOOKUP($B11,BNA_mars24!$B$1:$BZ$1007,MATCH(M$5,BNA_mars24!$B$7:$BZ$7,0),FALSE)="MC",VLOOKUP($A$3,BNA_mars24!$B$1:$BZ$1007,MATCH(M$5,BNA_mars24!$B$7:$BZ$7,0),FALSE),VLOOKUP($B11,BNA_mars24!$B$1:$BZ$1007,MATCH(M$5,BNA_mars24!$B$7:$BZ$7,0),FALSE)))</f>
        <v>2125</v>
      </c>
      <c r="N11" s="26">
        <f ca="1">IF(VLOOKUP($B11,BNA_mars24!$B$1:$BZ$1007,MATCH($A$1,BNA_mars24!$B$7:$BZ$7,0),FALSE)=$A$2,"",IF(VLOOKUP($B11,BNA_mars24!$B$1:$BZ$1007,MATCH(N$5,BNA_mars24!$B$7:$BZ$7,0),FALSE)="MC",VLOOKUP($A$3,BNA_mars24!$B$1:$BZ$1007,MATCH(N$5,BNA_mars24!$B$7:$BZ$7,0),FALSE),VLOOKUP($B11,BNA_mars24!$B$1:$BZ$1007,MATCH(N$5,BNA_mars24!$B$7:$BZ$7,0),FALSE)))</f>
        <v>100</v>
      </c>
      <c r="O11" s="26">
        <f ca="1">IF(VLOOKUP($B11,BNA_mars24!$B$1:$BZ$1007,MATCH($A$1,BNA_mars24!$B$7:$BZ$7,0),FALSE)=$A$2,"",IF(VLOOKUP($B11,BNA_mars24!$B$1:$BZ$1007,MATCH(O$5,BNA_mars24!$B$7:$BZ$7,0),FALSE)="MC",VLOOKUP($A$3,BNA_mars24!$B$1:$BZ$1007,MATCH(O$5,BNA_mars24!$B$7:$BZ$7,0),FALSE),VLOOKUP($B11,BNA_mars24!$B$1:$BZ$1007,MATCH(O$5,BNA_mars24!$B$7:$BZ$7,0),FALSE)))</f>
        <v>22500</v>
      </c>
      <c r="P11" s="26">
        <f ca="1">IF(VLOOKUP($B11,BNA_mars24!$B$1:$BZ$1007,MATCH($A$1,BNA_mars24!$B$7:$BZ$7,0),FALSE)=$A$2,"",IF(VLOOKUP($B11,BNA_mars24!$B$1:$BZ$1007,MATCH(P$5,BNA_mars24!$B$7:$BZ$7,0),FALSE)="MC",VLOOKUP($A$3,BNA_mars24!$B$1:$BZ$1007,MATCH(P$5,BNA_mars24!$B$7:$BZ$7,0),FALSE),VLOOKUP($B11,BNA_mars24!$B$1:$BZ$1007,MATCH(P$5,BNA_mars24!$B$7:$BZ$7,0),FALSE)))</f>
        <v>500</v>
      </c>
      <c r="Q11" s="26">
        <f ca="1">IF(VLOOKUP($B11,BNA_mars24!$B$1:$BZ$1007,MATCH($A$1,BNA_mars24!$B$7:$BZ$7,0),FALSE)=$A$2,"",IF(VLOOKUP($B11,BNA_mars24!$B$1:$BZ$1007,MATCH(Q$5,BNA_mars24!$B$7:$BZ$7,0),FALSE)="MC",VLOOKUP($A$3,BNA_mars24!$B$1:$BZ$1007,MATCH(Q$5,BNA_mars24!$B$7:$BZ$7,0),FALSE),VLOOKUP($B11,BNA_mars24!$B$1:$BZ$1007,MATCH(Q$5,BNA_mars24!$B$7:$BZ$7,0),FALSE)))</f>
        <v>7000</v>
      </c>
      <c r="R11" s="26">
        <f ca="1">IF(VLOOKUP($B11,BNA_mars24!$B$1:$BZ$1007,MATCH($A$1,BNA_mars24!$B$7:$BZ$7,0),FALSE)=$A$2,"",IF(VLOOKUP($B11,BNA_mars24!$B$1:$BZ$1007,MATCH(R$5,BNA_mars24!$B$7:$BZ$7,0),FALSE)="MC",VLOOKUP($A$3,BNA_mars24!$B$1:$BZ$1007,MATCH(R$5,BNA_mars24!$B$7:$BZ$7,0),FALSE),VLOOKUP($B11,BNA_mars24!$B$1:$BZ$1007,MATCH(R$5,BNA_mars24!$B$7:$BZ$7,0),FALSE)))</f>
        <v>5250</v>
      </c>
      <c r="S11" s="26">
        <f ca="1">IF(VLOOKUP($B11,BNA_mars24!$B$1:$BZ$1007,MATCH($A$1,BNA_mars24!$B$7:$BZ$7,0),FALSE)=$A$2,"",IF(VLOOKUP($B11,BNA_mars24!$B$1:$BZ$1007,MATCH(S$5,BNA_mars24!$B$7:$BZ$7,0),FALSE)="MC",VLOOKUP($A$3,BNA_mars24!$B$1:$BZ$1007,MATCH(S$5,BNA_mars24!$B$7:$BZ$7,0),FALSE),VLOOKUP($B11,BNA_mars24!$B$1:$BZ$1007,MATCH(S$5,BNA_mars24!$B$7:$BZ$7,0),FALSE)))</f>
        <v>500</v>
      </c>
      <c r="T11" s="26">
        <f ca="1">IF(VLOOKUP($B11,BNA_mars24!$B$1:$BZ$1007,MATCH($A$1,BNA_mars24!$B$7:$BZ$7,0),FALSE)=$A$2,"",IF(VLOOKUP($B11,BNA_mars24!$B$1:$BZ$1007,MATCH(T$5,BNA_mars24!$B$7:$BZ$7,0),FALSE)="MC",VLOOKUP($A$3,BNA_mars24!$B$1:$BZ$1007,MATCH(T$5,BNA_mars24!$B$7:$BZ$7,0),FALSE),VLOOKUP($B11,BNA_mars24!$B$1:$BZ$1007,MATCH(T$5,BNA_mars24!$B$7:$BZ$7,0),FALSE)))</f>
        <v>150</v>
      </c>
      <c r="U11" s="26">
        <f ca="1">IF(VLOOKUP($B11,BNA_mars24!$B$1:$BZ$1007,MATCH($A$1,BNA_mars24!$B$7:$BZ$7,0),FALSE)=$A$2,"",IF(VLOOKUP($B11,BNA_mars24!$B$1:$BZ$1007,MATCH(U$5,BNA_mars24!$B$7:$BZ$7,0),FALSE)="MC",VLOOKUP($A$3,BNA_mars24!$B$1:$BZ$1007,MATCH(U$5,BNA_mars24!$B$7:$BZ$7,0),FALSE),VLOOKUP($B11,BNA_mars24!$B$1:$BZ$1007,MATCH(U$5,BNA_mars24!$B$7:$BZ$7,0),FALSE)))</f>
        <v>450</v>
      </c>
      <c r="V11" s="26">
        <f ca="1">IF(VLOOKUP($B11,BNA_mars24!$B$1:$BZ$1007,MATCH($A$1,BNA_mars24!$B$7:$BZ$7,0),FALSE)=$A$2,"",IF(VLOOKUP($B11,BNA_mars24!$B$1:$BZ$1007,MATCH(V$5,BNA_mars24!$B$7:$BZ$7,0),FALSE)="MC",VLOOKUP($A$3,BNA_mars24!$B$1:$BZ$1007,MATCH(V$5,BNA_mars24!$B$7:$BZ$7,0),FALSE),VLOOKUP($B11,BNA_mars24!$B$1:$BZ$1007,MATCH(V$5,BNA_mars24!$B$7:$BZ$7,0),FALSE)))</f>
        <v>750</v>
      </c>
      <c r="W11" s="26">
        <f ca="1">IF(VLOOKUP($B11,BNA_mars24!$B$1:$BZ$1007,MATCH($A$1,BNA_mars24!$B$7:$BZ$7,0),FALSE)=$A$2,"",IF(VLOOKUP($B11,BNA_mars24!$B$1:$BZ$1007,MATCH(W$5,BNA_mars24!$B$7:$BZ$7,0),FALSE)="MC",VLOOKUP($A$3,BNA_mars24!$B$1:$BZ$1007,MATCH(W$5,BNA_mars24!$B$7:$BZ$7,0),FALSE),VLOOKUP($B11,BNA_mars24!$B$1:$BZ$1007,MATCH(W$5,BNA_mars24!$B$7:$BZ$7,0),FALSE)))</f>
        <v>1600</v>
      </c>
      <c r="X11" s="26">
        <f ca="1">IF(VLOOKUP($B11,BNA_mars24!$B$1:$BZ$1007,MATCH($A$1,BNA_mars24!$B$7:$BZ$7,0),FALSE)=$A$2,"",IF(VLOOKUP($B11,BNA_mars24!$B$1:$BZ$1007,MATCH(X$5,BNA_mars24!$B$7:$BZ$7,0),FALSE)="MC",VLOOKUP($A$3,BNA_mars24!$B$1:$BZ$1007,MATCH(X$5,BNA_mars24!$B$7:$BZ$7,0),FALSE),VLOOKUP($B11,BNA_mars24!$B$1:$BZ$1007,MATCH(X$5,BNA_mars24!$B$7:$BZ$7,0),FALSE)))</f>
        <v>2000</v>
      </c>
      <c r="Y11" s="26">
        <f ca="1">IF(VLOOKUP($B11,BNA_mars24!$B$1:$BZ$1007,MATCH($A$1,BNA_mars24!$B$7:$BZ$7,0),FALSE)=$A$2,"",IF(VLOOKUP($B11,BNA_mars24!$B$1:$BZ$1007,MATCH(Y$5,BNA_mars24!$B$7:$BZ$7,0),FALSE)="MC",VLOOKUP($A$3,BNA_mars24!$B$1:$BZ$1007,MATCH(Y$5,BNA_mars24!$B$7:$BZ$7,0),FALSE),VLOOKUP($B11,BNA_mars24!$B$1:$BZ$1007,MATCH(Y$5,BNA_mars24!$B$7:$BZ$7,0),FALSE)))</f>
        <v>2725</v>
      </c>
      <c r="Z11" s="26">
        <f ca="1">IF(VLOOKUP($B11,BNA_mars24!$B$1:$BZ$1007,MATCH($A$1,BNA_mars24!$B$7:$BZ$7,0),FALSE)=$A$2,"",IF(VLOOKUP($B11,BNA_mars24!$B$1:$BZ$1007,MATCH(Z$5,BNA_mars24!$B$7:$BZ$7,0),FALSE)="MC",VLOOKUP($A$3,BNA_mars24!$B$1:$BZ$1007,MATCH(Z$5,BNA_mars24!$B$7:$BZ$7,0),FALSE),VLOOKUP($B11,BNA_mars24!$B$1:$BZ$1007,MATCH(Z$5,BNA_mars24!$B$7:$BZ$7,0),FALSE)))</f>
        <v>2500</v>
      </c>
      <c r="AA11" s="26">
        <f ca="1">IF(VLOOKUP($B11,BNA_mars24!$B$1:$BZ$1007,MATCH($A$1,BNA_mars24!$B$7:$BZ$7,0),FALSE)=$A$2,"",IF(VLOOKUP($B11,BNA_mars24!$B$1:$BZ$1007,MATCH(AA$5,BNA_mars24!$B$7:$BZ$7,0),FALSE)="MC",VLOOKUP($A$3,BNA_mars24!$B$1:$BZ$1007,MATCH(AA$5,BNA_mars24!$B$7:$BZ$7,0),FALSE),VLOOKUP($B11,BNA_mars24!$B$1:$BZ$1007,MATCH(AA$5,BNA_mars24!$B$7:$BZ$7,0),FALSE)))</f>
        <v>2750</v>
      </c>
      <c r="AB11" s="26">
        <f ca="1">IF(VLOOKUP($B11,BNA_mars24!$B$1:$BZ$1007,MATCH($A$1,BNA_mars24!$B$7:$BZ$7,0),FALSE)=$A$2,"",IF(VLOOKUP($B11,BNA_mars24!$B$1:$BZ$1007,MATCH(AB$5,BNA_mars24!$B$7:$BZ$7,0),FALSE)="MC",VLOOKUP($A$3,BNA_mars24!$B$1:$BZ$1007,MATCH(AB$5,BNA_mars24!$B$7:$BZ$7,0),FALSE),VLOOKUP($B11,BNA_mars24!$B$1:$BZ$1007,MATCH(AB$5,BNA_mars24!$B$7:$BZ$7,0),FALSE)))</f>
        <v>900</v>
      </c>
      <c r="AC11" s="26">
        <f ca="1">IF(VLOOKUP($B11,BNA_mars24!$B$1:$BZ$1007,MATCH($A$1,BNA_mars24!$B$7:$BZ$7,0),FALSE)=$A$2,"",IF(VLOOKUP($B11,BNA_mars24!$B$1:$BZ$1007,MATCH(AC$5,BNA_mars24!$B$7:$BZ$7,0),FALSE)="MC",VLOOKUP($A$3,BNA_mars24!$B$1:$BZ$1007,MATCH(AC$5,BNA_mars24!$B$7:$BZ$7,0),FALSE),VLOOKUP($B11,BNA_mars24!$B$1:$BZ$1007,MATCH(AC$5,BNA_mars24!$B$7:$BZ$7,0),FALSE)))</f>
        <v>3000</v>
      </c>
      <c r="AD11" s="26">
        <f ca="1">IF(VLOOKUP($B11,BNA_mars24!$B$1:$BZ$1007,MATCH($A$1,BNA_mars24!$B$7:$BZ$7,0),FALSE)=$A$2,"",IF(VLOOKUP($B11,BNA_mars24!$B$1:$BZ$1007,MATCH(AD$5,BNA_mars24!$B$7:$BZ$7,0),FALSE)="MC",VLOOKUP($A$3,BNA_mars24!$B$1:$BZ$1007,MATCH(AD$5,BNA_mars24!$B$7:$BZ$7,0),FALSE),VLOOKUP($B11,BNA_mars24!$B$1:$BZ$1007,MATCH(AD$5,BNA_mars24!$B$7:$BZ$7,0),FALSE)))</f>
        <v>300</v>
      </c>
    </row>
    <row r="12" spans="1:30" x14ac:dyDescent="0.35">
      <c r="B12" t="s">
        <v>79</v>
      </c>
      <c r="C12" t="s">
        <v>78</v>
      </c>
      <c r="D12" s="37">
        <f t="shared" ca="1" si="0"/>
        <v>88200</v>
      </c>
      <c r="E12" s="26">
        <f ca="1">IF(VLOOKUP($B12,BNA_mars24!$B$1:$BZ$1007,MATCH($A$1,BNA_mars24!$B$7:$BZ$7,0),FALSE)=$A$2,"",IF(VLOOKUP($B12,BNA_mars24!$B$1:$BZ$1007,MATCH(E$5,BNA_mars24!$B$7:$BZ$7,0),FALSE)="MC",VLOOKUP($A$3,BNA_mars24!$B$1:$BZ$1007,MATCH(E$5,BNA_mars24!$B$7:$BZ$7,0),FALSE),VLOOKUP($B12,BNA_mars24!$B$1:$BZ$1007,MATCH(E$5,BNA_mars24!$B$7:$BZ$7,0),FALSE)))</f>
        <v>1125</v>
      </c>
      <c r="F12" s="26">
        <f ca="1">IF(VLOOKUP($B12,BNA_mars24!$B$1:$BZ$1007,MATCH($A$1,BNA_mars24!$B$7:$BZ$7,0),FALSE)=$A$2,"",IF(VLOOKUP($B12,BNA_mars24!$B$1:$BZ$1007,MATCH(F$5,BNA_mars24!$B$7:$BZ$7,0),FALSE)="MC",VLOOKUP($A$3,BNA_mars24!$B$1:$BZ$1007,MATCH(F$5,BNA_mars24!$B$7:$BZ$7,0),FALSE),VLOOKUP($B12,BNA_mars24!$B$1:$BZ$1007,MATCH(F$5,BNA_mars24!$B$7:$BZ$7,0),FALSE)))</f>
        <v>3750</v>
      </c>
      <c r="G12" s="26">
        <f ca="1">IF(VLOOKUP($B12,BNA_mars24!$B$1:$BZ$1007,MATCH($A$1,BNA_mars24!$B$7:$BZ$7,0),FALSE)=$A$2,"",IF(VLOOKUP($B12,BNA_mars24!$B$1:$BZ$1007,MATCH(G$5,BNA_mars24!$B$7:$BZ$7,0),FALSE)="MC",VLOOKUP($A$3,BNA_mars24!$B$1:$BZ$1007,MATCH(G$5,BNA_mars24!$B$7:$BZ$7,0),FALSE),VLOOKUP($B12,BNA_mars24!$B$1:$BZ$1007,MATCH(G$5,BNA_mars24!$B$7:$BZ$7,0),FALSE)))</f>
        <v>2375</v>
      </c>
      <c r="H12" s="26">
        <f ca="1">IF(VLOOKUP($B12,BNA_mars24!$B$1:$BZ$1007,MATCH($A$1,BNA_mars24!$B$7:$BZ$7,0),FALSE)=$A$2,"",IF(VLOOKUP($B12,BNA_mars24!$B$1:$BZ$1007,MATCH(H$5,BNA_mars24!$B$7:$BZ$7,0),FALSE)="MC",VLOOKUP($A$3,BNA_mars24!$B$1:$BZ$1007,MATCH(H$5,BNA_mars24!$B$7:$BZ$7,0),FALSE),VLOOKUP($B12,BNA_mars24!$B$1:$BZ$1007,MATCH(H$5,BNA_mars24!$B$7:$BZ$7,0),FALSE)))</f>
        <v>550</v>
      </c>
      <c r="I12" s="26">
        <f ca="1">IF(VLOOKUP($B12,BNA_mars24!$B$1:$BZ$1007,MATCH($A$1,BNA_mars24!$B$7:$BZ$7,0),FALSE)=$A$2,"",IF(VLOOKUP($B12,BNA_mars24!$B$1:$BZ$1007,MATCH(I$5,BNA_mars24!$B$7:$BZ$7,0),FALSE)="MC",VLOOKUP($A$3,BNA_mars24!$B$1:$BZ$1007,MATCH(I$5,BNA_mars24!$B$7:$BZ$7,0),FALSE),VLOOKUP($B12,BNA_mars24!$B$1:$BZ$1007,MATCH(I$5,BNA_mars24!$B$7:$BZ$7,0),FALSE)))</f>
        <v>325</v>
      </c>
      <c r="J12" s="26">
        <f ca="1">IF(VLOOKUP($B12,BNA_mars24!$B$1:$BZ$1007,MATCH($A$1,BNA_mars24!$B$7:$BZ$7,0),FALSE)=$A$2,"",IF(VLOOKUP($B12,BNA_mars24!$B$1:$BZ$1007,MATCH(J$5,BNA_mars24!$B$7:$BZ$7,0),FALSE)="MC",VLOOKUP($A$3,BNA_mars24!$B$1:$BZ$1007,MATCH(J$5,BNA_mars24!$B$7:$BZ$7,0),FALSE),VLOOKUP($B12,BNA_mars24!$B$1:$BZ$1007,MATCH(J$5,BNA_mars24!$B$7:$BZ$7,0),FALSE)))</f>
        <v>6000</v>
      </c>
      <c r="K12" s="26">
        <f ca="1">IF(VLOOKUP($B12,BNA_mars24!$B$1:$BZ$1007,MATCH($A$1,BNA_mars24!$B$7:$BZ$7,0),FALSE)=$A$2,"",IF(VLOOKUP($B12,BNA_mars24!$B$1:$BZ$1007,MATCH(K$5,BNA_mars24!$B$7:$BZ$7,0),FALSE)="MC",VLOOKUP($A$3,BNA_mars24!$B$1:$BZ$1007,MATCH(K$5,BNA_mars24!$B$7:$BZ$7,0),FALSE),VLOOKUP($B12,BNA_mars24!$B$1:$BZ$1007,MATCH(K$5,BNA_mars24!$B$7:$BZ$7,0),FALSE)))</f>
        <v>7750</v>
      </c>
      <c r="L12" s="26">
        <f ca="1">IF(VLOOKUP($B12,BNA_mars24!$B$1:$BZ$1007,MATCH($A$1,BNA_mars24!$B$7:$BZ$7,0),FALSE)=$A$2,"",IF(VLOOKUP($B12,BNA_mars24!$B$1:$BZ$1007,MATCH(L$5,BNA_mars24!$B$7:$BZ$7,0),FALSE)="MC",VLOOKUP($A$3,BNA_mars24!$B$1:$BZ$1007,MATCH(L$5,BNA_mars24!$B$7:$BZ$7,0),FALSE),VLOOKUP($B12,BNA_mars24!$B$1:$BZ$1007,MATCH(L$5,BNA_mars24!$B$7:$BZ$7,0),FALSE)))</f>
        <v>1750</v>
      </c>
      <c r="M12" s="26">
        <f ca="1">IF(VLOOKUP($B12,BNA_mars24!$B$1:$BZ$1007,MATCH($A$1,BNA_mars24!$B$7:$BZ$7,0),FALSE)=$A$2,"",IF(VLOOKUP($B12,BNA_mars24!$B$1:$BZ$1007,MATCH(M$5,BNA_mars24!$B$7:$BZ$7,0),FALSE)="MC",VLOOKUP($A$3,BNA_mars24!$B$1:$BZ$1007,MATCH(M$5,BNA_mars24!$B$7:$BZ$7,0),FALSE),VLOOKUP($B12,BNA_mars24!$B$1:$BZ$1007,MATCH(M$5,BNA_mars24!$B$7:$BZ$7,0),FALSE)))</f>
        <v>2750</v>
      </c>
      <c r="N12" s="26">
        <f ca="1">IF(VLOOKUP($B12,BNA_mars24!$B$1:$BZ$1007,MATCH($A$1,BNA_mars24!$B$7:$BZ$7,0),FALSE)=$A$2,"",IF(VLOOKUP($B12,BNA_mars24!$B$1:$BZ$1007,MATCH(N$5,BNA_mars24!$B$7:$BZ$7,0),FALSE)="MC",VLOOKUP($A$3,BNA_mars24!$B$1:$BZ$1007,MATCH(N$5,BNA_mars24!$B$7:$BZ$7,0),FALSE),VLOOKUP($B12,BNA_mars24!$B$1:$BZ$1007,MATCH(N$5,BNA_mars24!$B$7:$BZ$7,0),FALSE)))</f>
        <v>100</v>
      </c>
      <c r="O12" s="26">
        <f ca="1">IF(VLOOKUP($B12,BNA_mars24!$B$1:$BZ$1007,MATCH($A$1,BNA_mars24!$B$7:$BZ$7,0),FALSE)=$A$2,"",IF(VLOOKUP($B12,BNA_mars24!$B$1:$BZ$1007,MATCH(O$5,BNA_mars24!$B$7:$BZ$7,0),FALSE)="MC",VLOOKUP($A$3,BNA_mars24!$B$1:$BZ$1007,MATCH(O$5,BNA_mars24!$B$7:$BZ$7,0),FALSE),VLOOKUP($B12,BNA_mars24!$B$1:$BZ$1007,MATCH(O$5,BNA_mars24!$B$7:$BZ$7,0),FALSE)))</f>
        <v>28000</v>
      </c>
      <c r="P12" s="26">
        <f ca="1">IF(VLOOKUP($B12,BNA_mars24!$B$1:$BZ$1007,MATCH($A$1,BNA_mars24!$B$7:$BZ$7,0),FALSE)=$A$2,"",IF(VLOOKUP($B12,BNA_mars24!$B$1:$BZ$1007,MATCH(P$5,BNA_mars24!$B$7:$BZ$7,0),FALSE)="MC",VLOOKUP($A$3,BNA_mars24!$B$1:$BZ$1007,MATCH(P$5,BNA_mars24!$B$7:$BZ$7,0),FALSE),VLOOKUP($B12,BNA_mars24!$B$1:$BZ$1007,MATCH(P$5,BNA_mars24!$B$7:$BZ$7,0),FALSE)))</f>
        <v>500</v>
      </c>
      <c r="Q12" s="26">
        <f ca="1">IF(VLOOKUP($B12,BNA_mars24!$B$1:$BZ$1007,MATCH($A$1,BNA_mars24!$B$7:$BZ$7,0),FALSE)=$A$2,"",IF(VLOOKUP($B12,BNA_mars24!$B$1:$BZ$1007,MATCH(Q$5,BNA_mars24!$B$7:$BZ$7,0),FALSE)="MC",VLOOKUP($A$3,BNA_mars24!$B$1:$BZ$1007,MATCH(Q$5,BNA_mars24!$B$7:$BZ$7,0),FALSE),VLOOKUP($B12,BNA_mars24!$B$1:$BZ$1007,MATCH(Q$5,BNA_mars24!$B$7:$BZ$7,0),FALSE)))</f>
        <v>7250</v>
      </c>
      <c r="R12" s="26">
        <f ca="1">IF(VLOOKUP($B12,BNA_mars24!$B$1:$BZ$1007,MATCH($A$1,BNA_mars24!$B$7:$BZ$7,0),FALSE)=$A$2,"",IF(VLOOKUP($B12,BNA_mars24!$B$1:$BZ$1007,MATCH(R$5,BNA_mars24!$B$7:$BZ$7,0),FALSE)="MC",VLOOKUP($A$3,BNA_mars24!$B$1:$BZ$1007,MATCH(R$5,BNA_mars24!$B$7:$BZ$7,0),FALSE),VLOOKUP($B12,BNA_mars24!$B$1:$BZ$1007,MATCH(R$5,BNA_mars24!$B$7:$BZ$7,0),FALSE)))</f>
        <v>5500</v>
      </c>
      <c r="S12" s="26">
        <f ca="1">IF(VLOOKUP($B12,BNA_mars24!$B$1:$BZ$1007,MATCH($A$1,BNA_mars24!$B$7:$BZ$7,0),FALSE)=$A$2,"",IF(VLOOKUP($B12,BNA_mars24!$B$1:$BZ$1007,MATCH(S$5,BNA_mars24!$B$7:$BZ$7,0),FALSE)="MC",VLOOKUP($A$3,BNA_mars24!$B$1:$BZ$1007,MATCH(S$5,BNA_mars24!$B$7:$BZ$7,0),FALSE),VLOOKUP($B12,BNA_mars24!$B$1:$BZ$1007,MATCH(S$5,BNA_mars24!$B$7:$BZ$7,0),FALSE)))</f>
        <v>1500</v>
      </c>
      <c r="T12" s="26">
        <f ca="1">IF(VLOOKUP($B12,BNA_mars24!$B$1:$BZ$1007,MATCH($A$1,BNA_mars24!$B$7:$BZ$7,0),FALSE)=$A$2,"",IF(VLOOKUP($B12,BNA_mars24!$B$1:$BZ$1007,MATCH(T$5,BNA_mars24!$B$7:$BZ$7,0),FALSE)="MC",VLOOKUP($A$3,BNA_mars24!$B$1:$BZ$1007,MATCH(T$5,BNA_mars24!$B$7:$BZ$7,0),FALSE),VLOOKUP($B12,BNA_mars24!$B$1:$BZ$1007,MATCH(T$5,BNA_mars24!$B$7:$BZ$7,0),FALSE)))</f>
        <v>200</v>
      </c>
      <c r="U12" s="26">
        <f ca="1">IF(VLOOKUP($B12,BNA_mars24!$B$1:$BZ$1007,MATCH($A$1,BNA_mars24!$B$7:$BZ$7,0),FALSE)=$A$2,"",IF(VLOOKUP($B12,BNA_mars24!$B$1:$BZ$1007,MATCH(U$5,BNA_mars24!$B$7:$BZ$7,0),FALSE)="MC",VLOOKUP($A$3,BNA_mars24!$B$1:$BZ$1007,MATCH(U$5,BNA_mars24!$B$7:$BZ$7,0),FALSE),VLOOKUP($B12,BNA_mars24!$B$1:$BZ$1007,MATCH(U$5,BNA_mars24!$B$7:$BZ$7,0),FALSE)))</f>
        <v>450</v>
      </c>
      <c r="V12" s="26">
        <f ca="1">IF(VLOOKUP($B12,BNA_mars24!$B$1:$BZ$1007,MATCH($A$1,BNA_mars24!$B$7:$BZ$7,0),FALSE)=$A$2,"",IF(VLOOKUP($B12,BNA_mars24!$B$1:$BZ$1007,MATCH(V$5,BNA_mars24!$B$7:$BZ$7,0),FALSE)="MC",VLOOKUP($A$3,BNA_mars24!$B$1:$BZ$1007,MATCH(V$5,BNA_mars24!$B$7:$BZ$7,0),FALSE),VLOOKUP($B12,BNA_mars24!$B$1:$BZ$1007,MATCH(V$5,BNA_mars24!$B$7:$BZ$7,0),FALSE)))</f>
        <v>1500</v>
      </c>
      <c r="W12" s="26">
        <f ca="1">IF(VLOOKUP($B12,BNA_mars24!$B$1:$BZ$1007,MATCH($A$1,BNA_mars24!$B$7:$BZ$7,0),FALSE)=$A$2,"",IF(VLOOKUP($B12,BNA_mars24!$B$1:$BZ$1007,MATCH(W$5,BNA_mars24!$B$7:$BZ$7,0),FALSE)="MC",VLOOKUP($A$3,BNA_mars24!$B$1:$BZ$1007,MATCH(W$5,BNA_mars24!$B$7:$BZ$7,0),FALSE),VLOOKUP($B12,BNA_mars24!$B$1:$BZ$1007,MATCH(W$5,BNA_mars24!$B$7:$BZ$7,0),FALSE)))</f>
        <v>2250</v>
      </c>
      <c r="X12" s="26">
        <f ca="1">IF(VLOOKUP($B12,BNA_mars24!$B$1:$BZ$1007,MATCH($A$1,BNA_mars24!$B$7:$BZ$7,0),FALSE)=$A$2,"",IF(VLOOKUP($B12,BNA_mars24!$B$1:$BZ$1007,MATCH(X$5,BNA_mars24!$B$7:$BZ$7,0),FALSE)="MC",VLOOKUP($A$3,BNA_mars24!$B$1:$BZ$1007,MATCH(X$5,BNA_mars24!$B$7:$BZ$7,0),FALSE),VLOOKUP($B12,BNA_mars24!$B$1:$BZ$1007,MATCH(X$5,BNA_mars24!$B$7:$BZ$7,0),FALSE)))</f>
        <v>2125</v>
      </c>
      <c r="Y12" s="26">
        <f ca="1">IF(VLOOKUP($B12,BNA_mars24!$B$1:$BZ$1007,MATCH($A$1,BNA_mars24!$B$7:$BZ$7,0),FALSE)=$A$2,"",IF(VLOOKUP($B12,BNA_mars24!$B$1:$BZ$1007,MATCH(Y$5,BNA_mars24!$B$7:$BZ$7,0),FALSE)="MC",VLOOKUP($A$3,BNA_mars24!$B$1:$BZ$1007,MATCH(Y$5,BNA_mars24!$B$7:$BZ$7,0),FALSE),VLOOKUP($B12,BNA_mars24!$B$1:$BZ$1007,MATCH(Y$5,BNA_mars24!$B$7:$BZ$7,0),FALSE)))</f>
        <v>3500</v>
      </c>
      <c r="Z12" s="26">
        <f ca="1">IF(VLOOKUP($B12,BNA_mars24!$B$1:$BZ$1007,MATCH($A$1,BNA_mars24!$B$7:$BZ$7,0),FALSE)=$A$2,"",IF(VLOOKUP($B12,BNA_mars24!$B$1:$BZ$1007,MATCH(Z$5,BNA_mars24!$B$7:$BZ$7,0),FALSE)="MC",VLOOKUP($A$3,BNA_mars24!$B$1:$BZ$1007,MATCH(Z$5,BNA_mars24!$B$7:$BZ$7,0),FALSE),VLOOKUP($B12,BNA_mars24!$B$1:$BZ$1007,MATCH(Z$5,BNA_mars24!$B$7:$BZ$7,0),FALSE)))</f>
        <v>2500</v>
      </c>
      <c r="AA12" s="26">
        <f ca="1">IF(VLOOKUP($B12,BNA_mars24!$B$1:$BZ$1007,MATCH($A$1,BNA_mars24!$B$7:$BZ$7,0),FALSE)=$A$2,"",IF(VLOOKUP($B12,BNA_mars24!$B$1:$BZ$1007,MATCH(AA$5,BNA_mars24!$B$7:$BZ$7,0),FALSE)="MC",VLOOKUP($A$3,BNA_mars24!$B$1:$BZ$1007,MATCH(AA$5,BNA_mars24!$B$7:$BZ$7,0),FALSE),VLOOKUP($B12,BNA_mars24!$B$1:$BZ$1007,MATCH(AA$5,BNA_mars24!$B$7:$BZ$7,0),FALSE)))</f>
        <v>3000</v>
      </c>
      <c r="AB12" s="26">
        <f ca="1">IF(VLOOKUP($B12,BNA_mars24!$B$1:$BZ$1007,MATCH($A$1,BNA_mars24!$B$7:$BZ$7,0),FALSE)=$A$2,"",IF(VLOOKUP($B12,BNA_mars24!$B$1:$BZ$1007,MATCH(AB$5,BNA_mars24!$B$7:$BZ$7,0),FALSE)="MC",VLOOKUP($A$3,BNA_mars24!$B$1:$BZ$1007,MATCH(AB$5,BNA_mars24!$B$7:$BZ$7,0),FALSE),VLOOKUP($B12,BNA_mars24!$B$1:$BZ$1007,MATCH(AB$5,BNA_mars24!$B$7:$BZ$7,0),FALSE)))</f>
        <v>1500</v>
      </c>
      <c r="AC12" s="26">
        <f ca="1">IF(VLOOKUP($B12,BNA_mars24!$B$1:$BZ$1007,MATCH($A$1,BNA_mars24!$B$7:$BZ$7,0),FALSE)=$A$2,"",IF(VLOOKUP($B12,BNA_mars24!$B$1:$BZ$1007,MATCH(AC$5,BNA_mars24!$B$7:$BZ$7,0),FALSE)="MC",VLOOKUP($A$3,BNA_mars24!$B$1:$BZ$1007,MATCH(AC$5,BNA_mars24!$B$7:$BZ$7,0),FALSE),VLOOKUP($B12,BNA_mars24!$B$1:$BZ$1007,MATCH(AC$5,BNA_mars24!$B$7:$BZ$7,0),FALSE)))</f>
        <v>6000</v>
      </c>
      <c r="AD12" s="26">
        <f ca="1">IF(VLOOKUP($B12,BNA_mars24!$B$1:$BZ$1007,MATCH($A$1,BNA_mars24!$B$7:$BZ$7,0),FALSE)=$A$2,"",IF(VLOOKUP($B12,BNA_mars24!$B$1:$BZ$1007,MATCH(AD$5,BNA_mars24!$B$7:$BZ$7,0),FALSE)="MC",VLOOKUP($A$3,BNA_mars24!$B$1:$BZ$1007,MATCH(AD$5,BNA_mars24!$B$7:$BZ$7,0),FALSE),VLOOKUP($B12,BNA_mars24!$B$1:$BZ$1007,MATCH(AD$5,BNA_mars24!$B$7:$BZ$7,0),FALSE)))</f>
        <v>250</v>
      </c>
    </row>
    <row r="13" spans="1:30" x14ac:dyDescent="0.35">
      <c r="C13" s="20" t="s">
        <v>3462</v>
      </c>
      <c r="D13" s="37"/>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row>
    <row r="14" spans="1:30" x14ac:dyDescent="0.35">
      <c r="B14" s="4" t="s">
        <v>2426</v>
      </c>
      <c r="C14" t="s">
        <v>3434</v>
      </c>
      <c r="D14" s="37">
        <f t="shared" ref="D14:D16" ca="1" si="1">SUM(E14,G14,I14:AD14)</f>
        <v>74125</v>
      </c>
      <c r="E14" s="26">
        <f ca="1">IF(VLOOKUP($B14,BNA_mars24!$B$1:$BZ$1007,MATCH($A$1,BNA_mars24!$B$7:$BZ$7,0),FALSE)=$A$2,"",IF(VLOOKUP($B14,BNA_mars24!$B$1:$BZ$1007,MATCH(E$5,BNA_mars24!$B$7:$BZ$7,0),FALSE)="MC",VLOOKUP($A$3,BNA_mars24!$B$1:$BZ$1007,MATCH(E$5,BNA_mars24!$B$7:$BZ$7,0),FALSE),VLOOKUP($B14,BNA_mars24!$B$1:$BZ$1007,MATCH(E$5,BNA_mars24!$B$7:$BZ$7,0),FALSE)))</f>
        <v>1200</v>
      </c>
      <c r="F14" s="26">
        <f ca="1">IF(VLOOKUP($B14,BNA_mars24!$B$1:$BZ$1007,MATCH($A$1,BNA_mars24!$B$7:$BZ$7,0),FALSE)=$A$2,"",IF(VLOOKUP($B14,BNA_mars24!$B$1:$BZ$1007,MATCH(F$5,BNA_mars24!$B$7:$BZ$7,0),FALSE)="MC",VLOOKUP($A$3,BNA_mars24!$B$1:$BZ$1007,MATCH(F$5,BNA_mars24!$B$7:$BZ$7,0),FALSE),VLOOKUP($B14,BNA_mars24!$B$1:$BZ$1007,MATCH(F$5,BNA_mars24!$B$7:$BZ$7,0),FALSE)))</f>
        <v>2000</v>
      </c>
      <c r="G14" s="26">
        <f ca="1">IF(VLOOKUP($B14,BNA_mars24!$B$1:$BZ$1007,MATCH($A$1,BNA_mars24!$B$7:$BZ$7,0),FALSE)=$A$2,"",IF(VLOOKUP($B14,BNA_mars24!$B$1:$BZ$1007,MATCH(G$5,BNA_mars24!$B$7:$BZ$7,0),FALSE)="MC",VLOOKUP($A$3,BNA_mars24!$B$1:$BZ$1007,MATCH(G$5,BNA_mars24!$B$7:$BZ$7,0),FALSE),VLOOKUP($B14,BNA_mars24!$B$1:$BZ$1007,MATCH(G$5,BNA_mars24!$B$7:$BZ$7,0),FALSE)))</f>
        <v>2375</v>
      </c>
      <c r="H14" s="26">
        <f ca="1">IF(VLOOKUP($B14,BNA_mars24!$B$1:$BZ$1007,MATCH($A$1,BNA_mars24!$B$7:$BZ$7,0),FALSE)=$A$2,"",IF(VLOOKUP($B14,BNA_mars24!$B$1:$BZ$1007,MATCH(H$5,BNA_mars24!$B$7:$BZ$7,0),FALSE)="MC",VLOOKUP($A$3,BNA_mars24!$B$1:$BZ$1007,MATCH(H$5,BNA_mars24!$B$7:$BZ$7,0),FALSE),VLOOKUP($B14,BNA_mars24!$B$1:$BZ$1007,MATCH(H$5,BNA_mars24!$B$7:$BZ$7,0),FALSE)))</f>
        <v>600</v>
      </c>
      <c r="I14" s="26">
        <f ca="1">IF(VLOOKUP($B14,BNA_mars24!$B$1:$BZ$1007,MATCH($A$1,BNA_mars24!$B$7:$BZ$7,0),FALSE)=$A$2,"",IF(VLOOKUP($B14,BNA_mars24!$B$1:$BZ$1007,MATCH(I$5,BNA_mars24!$B$7:$BZ$7,0),FALSE)="MC",VLOOKUP($A$3,BNA_mars24!$B$1:$BZ$1007,MATCH(I$5,BNA_mars24!$B$7:$BZ$7,0),FALSE),VLOOKUP($B14,BNA_mars24!$B$1:$BZ$1007,MATCH(I$5,BNA_mars24!$B$7:$BZ$7,0),FALSE)))</f>
        <v>300</v>
      </c>
      <c r="J14" s="26">
        <f ca="1">IF(VLOOKUP($B14,BNA_mars24!$B$1:$BZ$1007,MATCH($A$1,BNA_mars24!$B$7:$BZ$7,0),FALSE)=$A$2,"",IF(VLOOKUP($B14,BNA_mars24!$B$1:$BZ$1007,MATCH(J$5,BNA_mars24!$B$7:$BZ$7,0),FALSE)="MC",VLOOKUP($A$3,BNA_mars24!$B$1:$BZ$1007,MATCH(J$5,BNA_mars24!$B$7:$BZ$7,0),FALSE),VLOOKUP($B14,BNA_mars24!$B$1:$BZ$1007,MATCH(J$5,BNA_mars24!$B$7:$BZ$7,0),FALSE)))</f>
        <v>4000</v>
      </c>
      <c r="K14" s="26">
        <f ca="1">IF(VLOOKUP($B14,BNA_mars24!$B$1:$BZ$1007,MATCH($A$1,BNA_mars24!$B$7:$BZ$7,0),FALSE)=$A$2,"",IF(VLOOKUP($B14,BNA_mars24!$B$1:$BZ$1007,MATCH(K$5,BNA_mars24!$B$7:$BZ$7,0),FALSE)="MC",VLOOKUP($A$3,BNA_mars24!$B$1:$BZ$1007,MATCH(K$5,BNA_mars24!$B$7:$BZ$7,0),FALSE),VLOOKUP($B14,BNA_mars24!$B$1:$BZ$1007,MATCH(K$5,BNA_mars24!$B$7:$BZ$7,0),FALSE)))</f>
        <v>3250</v>
      </c>
      <c r="L14" s="26">
        <f ca="1">IF(VLOOKUP($B14,BNA_mars24!$B$1:$BZ$1007,MATCH($A$1,BNA_mars24!$B$7:$BZ$7,0),FALSE)=$A$2,"",IF(VLOOKUP($B14,BNA_mars24!$B$1:$BZ$1007,MATCH(L$5,BNA_mars24!$B$7:$BZ$7,0),FALSE)="MC",VLOOKUP($A$3,BNA_mars24!$B$1:$BZ$1007,MATCH(L$5,BNA_mars24!$B$7:$BZ$7,0),FALSE),VLOOKUP($B14,BNA_mars24!$B$1:$BZ$1007,MATCH(L$5,BNA_mars24!$B$7:$BZ$7,0),FALSE)))</f>
        <v>1500</v>
      </c>
      <c r="M14" s="26">
        <f ca="1">IF(VLOOKUP($B14,BNA_mars24!$B$1:$BZ$1007,MATCH($A$1,BNA_mars24!$B$7:$BZ$7,0),FALSE)=$A$2,"",IF(VLOOKUP($B14,BNA_mars24!$B$1:$BZ$1007,MATCH(M$5,BNA_mars24!$B$7:$BZ$7,0),FALSE)="MC",VLOOKUP($A$3,BNA_mars24!$B$1:$BZ$1007,MATCH(M$5,BNA_mars24!$B$7:$BZ$7,0),FALSE),VLOOKUP($B14,BNA_mars24!$B$1:$BZ$1007,MATCH(M$5,BNA_mars24!$B$7:$BZ$7,0),FALSE)))</f>
        <v>5500</v>
      </c>
      <c r="N14" s="26">
        <f ca="1">IF(VLOOKUP($B14,BNA_mars24!$B$1:$BZ$1007,MATCH($A$1,BNA_mars24!$B$7:$BZ$7,0),FALSE)=$A$2,"",IF(VLOOKUP($B14,BNA_mars24!$B$1:$BZ$1007,MATCH(N$5,BNA_mars24!$B$7:$BZ$7,0),FALSE)="MC",VLOOKUP($A$3,BNA_mars24!$B$1:$BZ$1007,MATCH(N$5,BNA_mars24!$B$7:$BZ$7,0),FALSE),VLOOKUP($B14,BNA_mars24!$B$1:$BZ$1007,MATCH(N$5,BNA_mars24!$B$7:$BZ$7,0),FALSE)))</f>
        <v>100</v>
      </c>
      <c r="O14" s="26">
        <f ca="1">IF(VLOOKUP($B14,BNA_mars24!$B$1:$BZ$1007,MATCH($A$1,BNA_mars24!$B$7:$BZ$7,0),FALSE)=$A$2,"",IF(VLOOKUP($B14,BNA_mars24!$B$1:$BZ$1007,MATCH(O$5,BNA_mars24!$B$7:$BZ$7,0),FALSE)="MC",VLOOKUP($A$3,BNA_mars24!$B$1:$BZ$1007,MATCH(O$5,BNA_mars24!$B$7:$BZ$7,0),FALSE),VLOOKUP($B14,BNA_mars24!$B$1:$BZ$1007,MATCH(O$5,BNA_mars24!$B$7:$BZ$7,0),FALSE)))</f>
        <v>26000</v>
      </c>
      <c r="P14" s="26">
        <f ca="1">IF(VLOOKUP($B14,BNA_mars24!$B$1:$BZ$1007,MATCH($A$1,BNA_mars24!$B$7:$BZ$7,0),FALSE)=$A$2,"",IF(VLOOKUP($B14,BNA_mars24!$B$1:$BZ$1007,MATCH(P$5,BNA_mars24!$B$7:$BZ$7,0),FALSE)="MC",VLOOKUP($A$3,BNA_mars24!$B$1:$BZ$1007,MATCH(P$5,BNA_mars24!$B$7:$BZ$7,0),FALSE),VLOOKUP($B14,BNA_mars24!$B$1:$BZ$1007,MATCH(P$5,BNA_mars24!$B$7:$BZ$7,0),FALSE)))</f>
        <v>500</v>
      </c>
      <c r="Q14" s="26">
        <f ca="1">IF(VLOOKUP($B14,BNA_mars24!$B$1:$BZ$1007,MATCH($A$1,BNA_mars24!$B$7:$BZ$7,0),FALSE)=$A$2,"",IF(VLOOKUP($B14,BNA_mars24!$B$1:$BZ$1007,MATCH(Q$5,BNA_mars24!$B$7:$BZ$7,0),FALSE)="MC",VLOOKUP($A$3,BNA_mars24!$B$1:$BZ$1007,MATCH(Q$5,BNA_mars24!$B$7:$BZ$7,0),FALSE),VLOOKUP($B14,BNA_mars24!$B$1:$BZ$1007,MATCH(Q$5,BNA_mars24!$B$7:$BZ$7,0),FALSE)))</f>
        <v>7000</v>
      </c>
      <c r="R14" s="26">
        <f ca="1">IF(VLOOKUP($B14,BNA_mars24!$B$1:$BZ$1007,MATCH($A$1,BNA_mars24!$B$7:$BZ$7,0),FALSE)=$A$2,"",IF(VLOOKUP($B14,BNA_mars24!$B$1:$BZ$1007,MATCH(R$5,BNA_mars24!$B$7:$BZ$7,0),FALSE)="MC",VLOOKUP($A$3,BNA_mars24!$B$1:$BZ$1007,MATCH(R$5,BNA_mars24!$B$7:$BZ$7,0),FALSE),VLOOKUP($B14,BNA_mars24!$B$1:$BZ$1007,MATCH(R$5,BNA_mars24!$B$7:$BZ$7,0),FALSE)))</f>
        <v>5500</v>
      </c>
      <c r="S14" s="26">
        <f ca="1">IF(VLOOKUP($B14,BNA_mars24!$B$1:$BZ$1007,MATCH($A$1,BNA_mars24!$B$7:$BZ$7,0),FALSE)=$A$2,"",IF(VLOOKUP($B14,BNA_mars24!$B$1:$BZ$1007,MATCH(S$5,BNA_mars24!$B$7:$BZ$7,0),FALSE)="MC",VLOOKUP($A$3,BNA_mars24!$B$1:$BZ$1007,MATCH(S$5,BNA_mars24!$B$7:$BZ$7,0),FALSE),VLOOKUP($B14,BNA_mars24!$B$1:$BZ$1007,MATCH(S$5,BNA_mars24!$B$7:$BZ$7,0),FALSE)))</f>
        <v>300</v>
      </c>
      <c r="T14" s="26">
        <f ca="1">IF(VLOOKUP($B14,BNA_mars24!$B$1:$BZ$1007,MATCH($A$1,BNA_mars24!$B$7:$BZ$7,0),FALSE)=$A$2,"",IF(VLOOKUP($B14,BNA_mars24!$B$1:$BZ$1007,MATCH(T$5,BNA_mars24!$B$7:$BZ$7,0),FALSE)="MC",VLOOKUP($A$3,BNA_mars24!$B$1:$BZ$1007,MATCH(T$5,BNA_mars24!$B$7:$BZ$7,0),FALSE),VLOOKUP($B14,BNA_mars24!$B$1:$BZ$1007,MATCH(T$5,BNA_mars24!$B$7:$BZ$7,0),FALSE)))</f>
        <v>125</v>
      </c>
      <c r="U14" s="26">
        <f ca="1">IF(VLOOKUP($B14,BNA_mars24!$B$1:$BZ$1007,MATCH($A$1,BNA_mars24!$B$7:$BZ$7,0),FALSE)=$A$2,"",IF(VLOOKUP($B14,BNA_mars24!$B$1:$BZ$1007,MATCH(U$5,BNA_mars24!$B$7:$BZ$7,0),FALSE)="MC",VLOOKUP($A$3,BNA_mars24!$B$1:$BZ$1007,MATCH(U$5,BNA_mars24!$B$7:$BZ$7,0),FALSE),VLOOKUP($B14,BNA_mars24!$B$1:$BZ$1007,MATCH(U$5,BNA_mars24!$B$7:$BZ$7,0),FALSE)))</f>
        <v>450</v>
      </c>
      <c r="V14" s="26">
        <f ca="1">IF(VLOOKUP($B14,BNA_mars24!$B$1:$BZ$1007,MATCH($A$1,BNA_mars24!$B$7:$BZ$7,0),FALSE)=$A$2,"",IF(VLOOKUP($B14,BNA_mars24!$B$1:$BZ$1007,MATCH(V$5,BNA_mars24!$B$7:$BZ$7,0),FALSE)="MC",VLOOKUP($A$3,BNA_mars24!$B$1:$BZ$1007,MATCH(V$5,BNA_mars24!$B$7:$BZ$7,0),FALSE),VLOOKUP($B14,BNA_mars24!$B$1:$BZ$1007,MATCH(V$5,BNA_mars24!$B$7:$BZ$7,0),FALSE)))</f>
        <v>750</v>
      </c>
      <c r="W14" s="26">
        <f ca="1">IF(VLOOKUP($B14,BNA_mars24!$B$1:$BZ$1007,MATCH($A$1,BNA_mars24!$B$7:$BZ$7,0),FALSE)=$A$2,"",IF(VLOOKUP($B14,BNA_mars24!$B$1:$BZ$1007,MATCH(W$5,BNA_mars24!$B$7:$BZ$7,0),FALSE)="MC",VLOOKUP($A$3,BNA_mars24!$B$1:$BZ$1007,MATCH(W$5,BNA_mars24!$B$7:$BZ$7,0),FALSE),VLOOKUP($B14,BNA_mars24!$B$1:$BZ$1007,MATCH(W$5,BNA_mars24!$B$7:$BZ$7,0),FALSE)))</f>
        <v>1600</v>
      </c>
      <c r="X14" s="26">
        <f ca="1">IF(VLOOKUP($B14,BNA_mars24!$B$1:$BZ$1007,MATCH($A$1,BNA_mars24!$B$7:$BZ$7,0),FALSE)=$A$2,"",IF(VLOOKUP($B14,BNA_mars24!$B$1:$BZ$1007,MATCH(X$5,BNA_mars24!$B$7:$BZ$7,0),FALSE)="MC",VLOOKUP($A$3,BNA_mars24!$B$1:$BZ$1007,MATCH(X$5,BNA_mars24!$B$7:$BZ$7,0),FALSE),VLOOKUP($B14,BNA_mars24!$B$1:$BZ$1007,MATCH(X$5,BNA_mars24!$B$7:$BZ$7,0),FALSE)))</f>
        <v>1800</v>
      </c>
      <c r="Y14" s="26">
        <f ca="1">IF(VLOOKUP($B14,BNA_mars24!$B$1:$BZ$1007,MATCH($A$1,BNA_mars24!$B$7:$BZ$7,0),FALSE)=$A$2,"",IF(VLOOKUP($B14,BNA_mars24!$B$1:$BZ$1007,MATCH(Y$5,BNA_mars24!$B$7:$BZ$7,0),FALSE)="MC",VLOOKUP($A$3,BNA_mars24!$B$1:$BZ$1007,MATCH(Y$5,BNA_mars24!$B$7:$BZ$7,0),FALSE),VLOOKUP($B14,BNA_mars24!$B$1:$BZ$1007,MATCH(Y$5,BNA_mars24!$B$7:$BZ$7,0),FALSE)))</f>
        <v>3000</v>
      </c>
      <c r="Z14" s="26">
        <f ca="1">IF(VLOOKUP($B14,BNA_mars24!$B$1:$BZ$1007,MATCH($A$1,BNA_mars24!$B$7:$BZ$7,0),FALSE)=$A$2,"",IF(VLOOKUP($B14,BNA_mars24!$B$1:$BZ$1007,MATCH(Z$5,BNA_mars24!$B$7:$BZ$7,0),FALSE)="MC",VLOOKUP($A$3,BNA_mars24!$B$1:$BZ$1007,MATCH(Z$5,BNA_mars24!$B$7:$BZ$7,0),FALSE),VLOOKUP($B14,BNA_mars24!$B$1:$BZ$1007,MATCH(Z$5,BNA_mars24!$B$7:$BZ$7,0),FALSE)))</f>
        <v>2000</v>
      </c>
      <c r="AA14" s="26">
        <f ca="1">IF(VLOOKUP($B14,BNA_mars24!$B$1:$BZ$1007,MATCH($A$1,BNA_mars24!$B$7:$BZ$7,0),FALSE)=$A$2,"",IF(VLOOKUP($B14,BNA_mars24!$B$1:$BZ$1007,MATCH(AA$5,BNA_mars24!$B$7:$BZ$7,0),FALSE)="MC",VLOOKUP($A$3,BNA_mars24!$B$1:$BZ$1007,MATCH(AA$5,BNA_mars24!$B$7:$BZ$7,0),FALSE),VLOOKUP($B14,BNA_mars24!$B$1:$BZ$1007,MATCH(AA$5,BNA_mars24!$B$7:$BZ$7,0),FALSE)))</f>
        <v>2750</v>
      </c>
      <c r="AB14" s="26">
        <f ca="1">IF(VLOOKUP($B14,BNA_mars24!$B$1:$BZ$1007,MATCH($A$1,BNA_mars24!$B$7:$BZ$7,0),FALSE)=$A$2,"",IF(VLOOKUP($B14,BNA_mars24!$B$1:$BZ$1007,MATCH(AB$5,BNA_mars24!$B$7:$BZ$7,0),FALSE)="MC",VLOOKUP($A$3,BNA_mars24!$B$1:$BZ$1007,MATCH(AB$5,BNA_mars24!$B$7:$BZ$7,0),FALSE),VLOOKUP($B14,BNA_mars24!$B$1:$BZ$1007,MATCH(AB$5,BNA_mars24!$B$7:$BZ$7,0),FALSE)))</f>
        <v>1625</v>
      </c>
      <c r="AC14" s="26">
        <f ca="1">IF(VLOOKUP($B14,BNA_mars24!$B$1:$BZ$1007,MATCH($A$1,BNA_mars24!$B$7:$BZ$7,0),FALSE)=$A$2,"",IF(VLOOKUP($B14,BNA_mars24!$B$1:$BZ$1007,MATCH(AC$5,BNA_mars24!$B$7:$BZ$7,0),FALSE)="MC",VLOOKUP($A$3,BNA_mars24!$B$1:$BZ$1007,MATCH(AC$5,BNA_mars24!$B$7:$BZ$7,0),FALSE),VLOOKUP($B14,BNA_mars24!$B$1:$BZ$1007,MATCH(AC$5,BNA_mars24!$B$7:$BZ$7,0),FALSE)))</f>
        <v>2250</v>
      </c>
      <c r="AD14" s="26">
        <f ca="1">IF(VLOOKUP($B14,BNA_mars24!$B$1:$BZ$1007,MATCH($A$1,BNA_mars24!$B$7:$BZ$7,0),FALSE)=$A$2,"",IF(VLOOKUP($B14,BNA_mars24!$B$1:$BZ$1007,MATCH(AD$5,BNA_mars24!$B$7:$BZ$7,0),FALSE)="MC",VLOOKUP($A$3,BNA_mars24!$B$1:$BZ$1007,MATCH(AD$5,BNA_mars24!$B$7:$BZ$7,0),FALSE),VLOOKUP($B14,BNA_mars24!$B$1:$BZ$1007,MATCH(AD$5,BNA_mars24!$B$7:$BZ$7,0),FALSE)))</f>
        <v>250</v>
      </c>
    </row>
    <row r="15" spans="1:30" x14ac:dyDescent="0.35">
      <c r="B15" s="4" t="s">
        <v>2373</v>
      </c>
      <c r="C15" t="s">
        <v>3433</v>
      </c>
      <c r="D15" s="37">
        <f t="shared" ca="1" si="1"/>
        <v>91050</v>
      </c>
      <c r="E15" s="26">
        <f ca="1">IF(VLOOKUP($B15,BNA_mars24!$B$1:$BZ$1007,MATCH($A$1,BNA_mars24!$B$7:$BZ$7,0),FALSE)=$A$2,"",IF(VLOOKUP($B15,BNA_mars24!$B$1:$BZ$1007,MATCH(E$5,BNA_mars24!$B$7:$BZ$7,0),FALSE)="MC",VLOOKUP($A$3,BNA_mars24!$B$1:$BZ$1007,MATCH(E$5,BNA_mars24!$B$7:$BZ$7,0),FALSE),VLOOKUP($B15,BNA_mars24!$B$1:$BZ$1007,MATCH(E$5,BNA_mars24!$B$7:$BZ$7,0),FALSE)))</f>
        <v>1250</v>
      </c>
      <c r="F15" s="26">
        <f ca="1">IF(VLOOKUP($B15,BNA_mars24!$B$1:$BZ$1007,MATCH($A$1,BNA_mars24!$B$7:$BZ$7,0),FALSE)=$A$2,"",IF(VLOOKUP($B15,BNA_mars24!$B$1:$BZ$1007,MATCH(F$5,BNA_mars24!$B$7:$BZ$7,0),FALSE)="MC",VLOOKUP($A$3,BNA_mars24!$B$1:$BZ$1007,MATCH(F$5,BNA_mars24!$B$7:$BZ$7,0),FALSE),VLOOKUP($B15,BNA_mars24!$B$1:$BZ$1007,MATCH(F$5,BNA_mars24!$B$7:$BZ$7,0),FALSE)))</f>
        <v>2000</v>
      </c>
      <c r="G15" s="26">
        <f ca="1">IF(VLOOKUP($B15,BNA_mars24!$B$1:$BZ$1007,MATCH($A$1,BNA_mars24!$B$7:$BZ$7,0),FALSE)=$A$2,"",IF(VLOOKUP($B15,BNA_mars24!$B$1:$BZ$1007,MATCH(G$5,BNA_mars24!$B$7:$BZ$7,0),FALSE)="MC",VLOOKUP($A$3,BNA_mars24!$B$1:$BZ$1007,MATCH(G$5,BNA_mars24!$B$7:$BZ$7,0),FALSE),VLOOKUP($B15,BNA_mars24!$B$1:$BZ$1007,MATCH(G$5,BNA_mars24!$B$7:$BZ$7,0),FALSE)))</f>
        <v>2375</v>
      </c>
      <c r="H15" s="26">
        <f ca="1">IF(VLOOKUP($B15,BNA_mars24!$B$1:$BZ$1007,MATCH($A$1,BNA_mars24!$B$7:$BZ$7,0),FALSE)=$A$2,"",IF(VLOOKUP($B15,BNA_mars24!$B$1:$BZ$1007,MATCH(H$5,BNA_mars24!$B$7:$BZ$7,0),FALSE)="MC",VLOOKUP($A$3,BNA_mars24!$B$1:$BZ$1007,MATCH(H$5,BNA_mars24!$B$7:$BZ$7,0),FALSE),VLOOKUP($B15,BNA_mars24!$B$1:$BZ$1007,MATCH(H$5,BNA_mars24!$B$7:$BZ$7,0),FALSE)))</f>
        <v>500</v>
      </c>
      <c r="I15" s="26">
        <f ca="1">IF(VLOOKUP($B15,BNA_mars24!$B$1:$BZ$1007,MATCH($A$1,BNA_mars24!$B$7:$BZ$7,0),FALSE)=$A$2,"",IF(VLOOKUP($B15,BNA_mars24!$B$1:$BZ$1007,MATCH(I$5,BNA_mars24!$B$7:$BZ$7,0),FALSE)="MC",VLOOKUP($A$3,BNA_mars24!$B$1:$BZ$1007,MATCH(I$5,BNA_mars24!$B$7:$BZ$7,0),FALSE),VLOOKUP($B15,BNA_mars24!$B$1:$BZ$1007,MATCH(I$5,BNA_mars24!$B$7:$BZ$7,0),FALSE)))</f>
        <v>300</v>
      </c>
      <c r="J15" s="26">
        <f ca="1">IF(VLOOKUP($B15,BNA_mars24!$B$1:$BZ$1007,MATCH($A$1,BNA_mars24!$B$7:$BZ$7,0),FALSE)=$A$2,"",IF(VLOOKUP($B15,BNA_mars24!$B$1:$BZ$1007,MATCH(J$5,BNA_mars24!$B$7:$BZ$7,0),FALSE)="MC",VLOOKUP($A$3,BNA_mars24!$B$1:$BZ$1007,MATCH(J$5,BNA_mars24!$B$7:$BZ$7,0),FALSE),VLOOKUP($B15,BNA_mars24!$B$1:$BZ$1007,MATCH(J$5,BNA_mars24!$B$7:$BZ$7,0),FALSE)))</f>
        <v>7750</v>
      </c>
      <c r="K15" s="26">
        <f ca="1">IF(VLOOKUP($B15,BNA_mars24!$B$1:$BZ$1007,MATCH($A$1,BNA_mars24!$B$7:$BZ$7,0),FALSE)=$A$2,"",IF(VLOOKUP($B15,BNA_mars24!$B$1:$BZ$1007,MATCH(K$5,BNA_mars24!$B$7:$BZ$7,0),FALSE)="MC",VLOOKUP($A$3,BNA_mars24!$B$1:$BZ$1007,MATCH(K$5,BNA_mars24!$B$7:$BZ$7,0),FALSE),VLOOKUP($B15,BNA_mars24!$B$1:$BZ$1007,MATCH(K$5,BNA_mars24!$B$7:$BZ$7,0),FALSE)))</f>
        <v>15050</v>
      </c>
      <c r="L15" s="26">
        <f ca="1">IF(VLOOKUP($B15,BNA_mars24!$B$1:$BZ$1007,MATCH($A$1,BNA_mars24!$B$7:$BZ$7,0),FALSE)=$A$2,"",IF(VLOOKUP($B15,BNA_mars24!$B$1:$BZ$1007,MATCH(L$5,BNA_mars24!$B$7:$BZ$7,0),FALSE)="MC",VLOOKUP($A$3,BNA_mars24!$B$1:$BZ$1007,MATCH(L$5,BNA_mars24!$B$7:$BZ$7,0),FALSE),VLOOKUP($B15,BNA_mars24!$B$1:$BZ$1007,MATCH(L$5,BNA_mars24!$B$7:$BZ$7,0),FALSE)))</f>
        <v>1800</v>
      </c>
      <c r="M15" s="26">
        <f ca="1">IF(VLOOKUP($B15,BNA_mars24!$B$1:$BZ$1007,MATCH($A$1,BNA_mars24!$B$7:$BZ$7,0),FALSE)=$A$2,"",IF(VLOOKUP($B15,BNA_mars24!$B$1:$BZ$1007,MATCH(M$5,BNA_mars24!$B$7:$BZ$7,0),FALSE)="MC",VLOOKUP($A$3,BNA_mars24!$B$1:$BZ$1007,MATCH(M$5,BNA_mars24!$B$7:$BZ$7,0),FALSE),VLOOKUP($B15,BNA_mars24!$B$1:$BZ$1007,MATCH(M$5,BNA_mars24!$B$7:$BZ$7,0),FALSE)))</f>
        <v>1250</v>
      </c>
      <c r="N15" s="26">
        <f ca="1">IF(VLOOKUP($B15,BNA_mars24!$B$1:$BZ$1007,MATCH($A$1,BNA_mars24!$B$7:$BZ$7,0),FALSE)=$A$2,"",IF(VLOOKUP($B15,BNA_mars24!$B$1:$BZ$1007,MATCH(N$5,BNA_mars24!$B$7:$BZ$7,0),FALSE)="MC",VLOOKUP($A$3,BNA_mars24!$B$1:$BZ$1007,MATCH(N$5,BNA_mars24!$B$7:$BZ$7,0),FALSE),VLOOKUP($B15,BNA_mars24!$B$1:$BZ$1007,MATCH(N$5,BNA_mars24!$B$7:$BZ$7,0),FALSE)))</f>
        <v>100</v>
      </c>
      <c r="O15" s="26">
        <f ca="1">IF(VLOOKUP($B15,BNA_mars24!$B$1:$BZ$1007,MATCH($A$1,BNA_mars24!$B$7:$BZ$7,0),FALSE)=$A$2,"",IF(VLOOKUP($B15,BNA_mars24!$B$1:$BZ$1007,MATCH(O$5,BNA_mars24!$B$7:$BZ$7,0),FALSE)="MC",VLOOKUP($A$3,BNA_mars24!$B$1:$BZ$1007,MATCH(O$5,BNA_mars24!$B$7:$BZ$7,0),FALSE),VLOOKUP($B15,BNA_mars24!$B$1:$BZ$1007,MATCH(O$5,BNA_mars24!$B$7:$BZ$7,0),FALSE)))</f>
        <v>28000</v>
      </c>
      <c r="P15" s="26">
        <f ca="1">IF(VLOOKUP($B15,BNA_mars24!$B$1:$BZ$1007,MATCH($A$1,BNA_mars24!$B$7:$BZ$7,0),FALSE)=$A$2,"",IF(VLOOKUP($B15,BNA_mars24!$B$1:$BZ$1007,MATCH(P$5,BNA_mars24!$B$7:$BZ$7,0),FALSE)="MC",VLOOKUP($A$3,BNA_mars24!$B$1:$BZ$1007,MATCH(P$5,BNA_mars24!$B$7:$BZ$7,0),FALSE),VLOOKUP($B15,BNA_mars24!$B$1:$BZ$1007,MATCH(P$5,BNA_mars24!$B$7:$BZ$7,0),FALSE)))</f>
        <v>500</v>
      </c>
      <c r="Q15" s="26">
        <f ca="1">IF(VLOOKUP($B15,BNA_mars24!$B$1:$BZ$1007,MATCH($A$1,BNA_mars24!$B$7:$BZ$7,0),FALSE)=$A$2,"",IF(VLOOKUP($B15,BNA_mars24!$B$1:$BZ$1007,MATCH(Q$5,BNA_mars24!$B$7:$BZ$7,0),FALSE)="MC",VLOOKUP($A$3,BNA_mars24!$B$1:$BZ$1007,MATCH(Q$5,BNA_mars24!$B$7:$BZ$7,0),FALSE),VLOOKUP($B15,BNA_mars24!$B$1:$BZ$1007,MATCH(Q$5,BNA_mars24!$B$7:$BZ$7,0),FALSE)))</f>
        <v>7000</v>
      </c>
      <c r="R15" s="26">
        <f ca="1">IF(VLOOKUP($B15,BNA_mars24!$B$1:$BZ$1007,MATCH($A$1,BNA_mars24!$B$7:$BZ$7,0),FALSE)=$A$2,"",IF(VLOOKUP($B15,BNA_mars24!$B$1:$BZ$1007,MATCH(R$5,BNA_mars24!$B$7:$BZ$7,0),FALSE)="MC",VLOOKUP($A$3,BNA_mars24!$B$1:$BZ$1007,MATCH(R$5,BNA_mars24!$B$7:$BZ$7,0),FALSE),VLOOKUP($B15,BNA_mars24!$B$1:$BZ$1007,MATCH(R$5,BNA_mars24!$B$7:$BZ$7,0),FALSE)))</f>
        <v>5000</v>
      </c>
      <c r="S15" s="26">
        <f ca="1">IF(VLOOKUP($B15,BNA_mars24!$B$1:$BZ$1007,MATCH($A$1,BNA_mars24!$B$7:$BZ$7,0),FALSE)=$A$2,"",IF(VLOOKUP($B15,BNA_mars24!$B$1:$BZ$1007,MATCH(S$5,BNA_mars24!$B$7:$BZ$7,0),FALSE)="MC",VLOOKUP($A$3,BNA_mars24!$B$1:$BZ$1007,MATCH(S$5,BNA_mars24!$B$7:$BZ$7,0),FALSE),VLOOKUP($B15,BNA_mars24!$B$1:$BZ$1007,MATCH(S$5,BNA_mars24!$B$7:$BZ$7,0),FALSE)))</f>
        <v>325</v>
      </c>
      <c r="T15" s="26">
        <f ca="1">IF(VLOOKUP($B15,BNA_mars24!$B$1:$BZ$1007,MATCH($A$1,BNA_mars24!$B$7:$BZ$7,0),FALSE)=$A$2,"",IF(VLOOKUP($B15,BNA_mars24!$B$1:$BZ$1007,MATCH(T$5,BNA_mars24!$B$7:$BZ$7,0),FALSE)="MC",VLOOKUP($A$3,BNA_mars24!$B$1:$BZ$1007,MATCH(T$5,BNA_mars24!$B$7:$BZ$7,0),FALSE),VLOOKUP($B15,BNA_mars24!$B$1:$BZ$1007,MATCH(T$5,BNA_mars24!$B$7:$BZ$7,0),FALSE)))</f>
        <v>150</v>
      </c>
      <c r="U15" s="26">
        <f ca="1">IF(VLOOKUP($B15,BNA_mars24!$B$1:$BZ$1007,MATCH($A$1,BNA_mars24!$B$7:$BZ$7,0),FALSE)=$A$2,"",IF(VLOOKUP($B15,BNA_mars24!$B$1:$BZ$1007,MATCH(U$5,BNA_mars24!$B$7:$BZ$7,0),FALSE)="MC",VLOOKUP($A$3,BNA_mars24!$B$1:$BZ$1007,MATCH(U$5,BNA_mars24!$B$7:$BZ$7,0),FALSE),VLOOKUP($B15,BNA_mars24!$B$1:$BZ$1007,MATCH(U$5,BNA_mars24!$B$7:$BZ$7,0),FALSE)))</f>
        <v>450</v>
      </c>
      <c r="V15" s="26">
        <f ca="1">IF(VLOOKUP($B15,BNA_mars24!$B$1:$BZ$1007,MATCH($A$1,BNA_mars24!$B$7:$BZ$7,0),FALSE)=$A$2,"",IF(VLOOKUP($B15,BNA_mars24!$B$1:$BZ$1007,MATCH(V$5,BNA_mars24!$B$7:$BZ$7,0),FALSE)="MC",VLOOKUP($A$3,BNA_mars24!$B$1:$BZ$1007,MATCH(V$5,BNA_mars24!$B$7:$BZ$7,0),FALSE),VLOOKUP($B15,BNA_mars24!$B$1:$BZ$1007,MATCH(V$5,BNA_mars24!$B$7:$BZ$7,0),FALSE)))</f>
        <v>750</v>
      </c>
      <c r="W15" s="26">
        <f ca="1">IF(VLOOKUP($B15,BNA_mars24!$B$1:$BZ$1007,MATCH($A$1,BNA_mars24!$B$7:$BZ$7,0),FALSE)=$A$2,"",IF(VLOOKUP($B15,BNA_mars24!$B$1:$BZ$1007,MATCH(W$5,BNA_mars24!$B$7:$BZ$7,0),FALSE)="MC",VLOOKUP($A$3,BNA_mars24!$B$1:$BZ$1007,MATCH(W$5,BNA_mars24!$B$7:$BZ$7,0),FALSE),VLOOKUP($B15,BNA_mars24!$B$1:$BZ$1007,MATCH(W$5,BNA_mars24!$B$7:$BZ$7,0),FALSE)))</f>
        <v>1600</v>
      </c>
      <c r="X15" s="26">
        <f ca="1">IF(VLOOKUP($B15,BNA_mars24!$B$1:$BZ$1007,MATCH($A$1,BNA_mars24!$B$7:$BZ$7,0),FALSE)=$A$2,"",IF(VLOOKUP($B15,BNA_mars24!$B$1:$BZ$1007,MATCH(X$5,BNA_mars24!$B$7:$BZ$7,0),FALSE)="MC",VLOOKUP($A$3,BNA_mars24!$B$1:$BZ$1007,MATCH(X$5,BNA_mars24!$B$7:$BZ$7,0),FALSE),VLOOKUP($B15,BNA_mars24!$B$1:$BZ$1007,MATCH(X$5,BNA_mars24!$B$7:$BZ$7,0),FALSE)))</f>
        <v>1500</v>
      </c>
      <c r="Y15" s="26">
        <f ca="1">IF(VLOOKUP($B15,BNA_mars24!$B$1:$BZ$1007,MATCH($A$1,BNA_mars24!$B$7:$BZ$7,0),FALSE)=$A$2,"",IF(VLOOKUP($B15,BNA_mars24!$B$1:$BZ$1007,MATCH(Y$5,BNA_mars24!$B$7:$BZ$7,0),FALSE)="MC",VLOOKUP($A$3,BNA_mars24!$B$1:$BZ$1007,MATCH(Y$5,BNA_mars24!$B$7:$BZ$7,0),FALSE),VLOOKUP($B15,BNA_mars24!$B$1:$BZ$1007,MATCH(Y$5,BNA_mars24!$B$7:$BZ$7,0),FALSE)))</f>
        <v>3000</v>
      </c>
      <c r="Z15" s="26">
        <f ca="1">IF(VLOOKUP($B15,BNA_mars24!$B$1:$BZ$1007,MATCH($A$1,BNA_mars24!$B$7:$BZ$7,0),FALSE)=$A$2,"",IF(VLOOKUP($B15,BNA_mars24!$B$1:$BZ$1007,MATCH(Z$5,BNA_mars24!$B$7:$BZ$7,0),FALSE)="MC",VLOOKUP($A$3,BNA_mars24!$B$1:$BZ$1007,MATCH(Z$5,BNA_mars24!$B$7:$BZ$7,0),FALSE),VLOOKUP($B15,BNA_mars24!$B$1:$BZ$1007,MATCH(Z$5,BNA_mars24!$B$7:$BZ$7,0),FALSE)))</f>
        <v>2500</v>
      </c>
      <c r="AA15" s="26">
        <f ca="1">IF(VLOOKUP($B15,BNA_mars24!$B$1:$BZ$1007,MATCH($A$1,BNA_mars24!$B$7:$BZ$7,0),FALSE)=$A$2,"",IF(VLOOKUP($B15,BNA_mars24!$B$1:$BZ$1007,MATCH(AA$5,BNA_mars24!$B$7:$BZ$7,0),FALSE)="MC",VLOOKUP($A$3,BNA_mars24!$B$1:$BZ$1007,MATCH(AA$5,BNA_mars24!$B$7:$BZ$7,0),FALSE),VLOOKUP($B15,BNA_mars24!$B$1:$BZ$1007,MATCH(AA$5,BNA_mars24!$B$7:$BZ$7,0),FALSE)))</f>
        <v>4000</v>
      </c>
      <c r="AB15" s="26">
        <f ca="1">IF(VLOOKUP($B15,BNA_mars24!$B$1:$BZ$1007,MATCH($A$1,BNA_mars24!$B$7:$BZ$7,0),FALSE)=$A$2,"",IF(VLOOKUP($B15,BNA_mars24!$B$1:$BZ$1007,MATCH(AB$5,BNA_mars24!$B$7:$BZ$7,0),FALSE)="MC",VLOOKUP($A$3,BNA_mars24!$B$1:$BZ$1007,MATCH(AB$5,BNA_mars24!$B$7:$BZ$7,0),FALSE),VLOOKUP($B15,BNA_mars24!$B$1:$BZ$1007,MATCH(AB$5,BNA_mars24!$B$7:$BZ$7,0),FALSE)))</f>
        <v>1600</v>
      </c>
      <c r="AC15" s="26">
        <f ca="1">IF(VLOOKUP($B15,BNA_mars24!$B$1:$BZ$1007,MATCH($A$1,BNA_mars24!$B$7:$BZ$7,0),FALSE)=$A$2,"",IF(VLOOKUP($B15,BNA_mars24!$B$1:$BZ$1007,MATCH(AC$5,BNA_mars24!$B$7:$BZ$7,0),FALSE)="MC",VLOOKUP($A$3,BNA_mars24!$B$1:$BZ$1007,MATCH(AC$5,BNA_mars24!$B$7:$BZ$7,0),FALSE),VLOOKUP($B15,BNA_mars24!$B$1:$BZ$1007,MATCH(AC$5,BNA_mars24!$B$7:$BZ$7,0),FALSE)))</f>
        <v>4500</v>
      </c>
      <c r="AD15" s="26">
        <f ca="1">IF(VLOOKUP($B15,BNA_mars24!$B$1:$BZ$1007,MATCH($A$1,BNA_mars24!$B$7:$BZ$7,0),FALSE)=$A$2,"",IF(VLOOKUP($B15,BNA_mars24!$B$1:$BZ$1007,MATCH(AD$5,BNA_mars24!$B$7:$BZ$7,0),FALSE)="MC",VLOOKUP($A$3,BNA_mars24!$B$1:$BZ$1007,MATCH(AD$5,BNA_mars24!$B$7:$BZ$7,0),FALSE),VLOOKUP($B15,BNA_mars24!$B$1:$BZ$1007,MATCH(AD$5,BNA_mars24!$B$7:$BZ$7,0),FALSE)))</f>
        <v>300</v>
      </c>
    </row>
    <row r="16" spans="1:30" x14ac:dyDescent="0.35">
      <c r="B16" s="4" t="s">
        <v>2412</v>
      </c>
      <c r="C16" t="s">
        <v>2410</v>
      </c>
      <c r="D16" s="37">
        <f t="shared" ca="1" si="1"/>
        <v>72900</v>
      </c>
      <c r="E16" s="26">
        <f ca="1">IF(VLOOKUP($B16,BNA_mars24!$B$1:$BZ$1007,MATCH($A$1,BNA_mars24!$B$7:$BZ$7,0),FALSE)=$A$2,"",IF(VLOOKUP($B16,BNA_mars24!$B$1:$BZ$1007,MATCH(E$5,BNA_mars24!$B$7:$BZ$7,0),FALSE)="MC",VLOOKUP($A$3,BNA_mars24!$B$1:$BZ$1007,MATCH(E$5,BNA_mars24!$B$7:$BZ$7,0),FALSE),VLOOKUP($B16,BNA_mars24!$B$1:$BZ$1007,MATCH(E$5,BNA_mars24!$B$7:$BZ$7,0),FALSE)))</f>
        <v>1250</v>
      </c>
      <c r="F16" s="26">
        <f ca="1">IF(VLOOKUP($B16,BNA_mars24!$B$1:$BZ$1007,MATCH($A$1,BNA_mars24!$B$7:$BZ$7,0),FALSE)=$A$2,"",IF(VLOOKUP($B16,BNA_mars24!$B$1:$BZ$1007,MATCH(F$5,BNA_mars24!$B$7:$BZ$7,0),FALSE)="MC",VLOOKUP($A$3,BNA_mars24!$B$1:$BZ$1007,MATCH(F$5,BNA_mars24!$B$7:$BZ$7,0),FALSE),VLOOKUP($B16,BNA_mars24!$B$1:$BZ$1007,MATCH(F$5,BNA_mars24!$B$7:$BZ$7,0),FALSE)))</f>
        <v>2000</v>
      </c>
      <c r="G16" s="26">
        <f ca="1">IF(VLOOKUP($B16,BNA_mars24!$B$1:$BZ$1007,MATCH($A$1,BNA_mars24!$B$7:$BZ$7,0),FALSE)=$A$2,"",IF(VLOOKUP($B16,BNA_mars24!$B$1:$BZ$1007,MATCH(G$5,BNA_mars24!$B$7:$BZ$7,0),FALSE)="MC",VLOOKUP($A$3,BNA_mars24!$B$1:$BZ$1007,MATCH(G$5,BNA_mars24!$B$7:$BZ$7,0),FALSE),VLOOKUP($B16,BNA_mars24!$B$1:$BZ$1007,MATCH(G$5,BNA_mars24!$B$7:$BZ$7,0),FALSE)))</f>
        <v>2375</v>
      </c>
      <c r="H16" s="26">
        <f ca="1">IF(VLOOKUP($B16,BNA_mars24!$B$1:$BZ$1007,MATCH($A$1,BNA_mars24!$B$7:$BZ$7,0),FALSE)=$A$2,"",IF(VLOOKUP($B16,BNA_mars24!$B$1:$BZ$1007,MATCH(H$5,BNA_mars24!$B$7:$BZ$7,0),FALSE)="MC",VLOOKUP($A$3,BNA_mars24!$B$1:$BZ$1007,MATCH(H$5,BNA_mars24!$B$7:$BZ$7,0),FALSE),VLOOKUP($B16,BNA_mars24!$B$1:$BZ$1007,MATCH(H$5,BNA_mars24!$B$7:$BZ$7,0),FALSE)))</f>
        <v>450</v>
      </c>
      <c r="I16" s="26">
        <f ca="1">IF(VLOOKUP($B16,BNA_mars24!$B$1:$BZ$1007,MATCH($A$1,BNA_mars24!$B$7:$BZ$7,0),FALSE)=$A$2,"",IF(VLOOKUP($B16,BNA_mars24!$B$1:$BZ$1007,MATCH(I$5,BNA_mars24!$B$7:$BZ$7,0),FALSE)="MC",VLOOKUP($A$3,BNA_mars24!$B$1:$BZ$1007,MATCH(I$5,BNA_mars24!$B$7:$BZ$7,0),FALSE),VLOOKUP($B16,BNA_mars24!$B$1:$BZ$1007,MATCH(I$5,BNA_mars24!$B$7:$BZ$7,0),FALSE)))</f>
        <v>300</v>
      </c>
      <c r="J16" s="26">
        <f ca="1">IF(VLOOKUP($B16,BNA_mars24!$B$1:$BZ$1007,MATCH($A$1,BNA_mars24!$B$7:$BZ$7,0),FALSE)=$A$2,"",IF(VLOOKUP($B16,BNA_mars24!$B$1:$BZ$1007,MATCH(J$5,BNA_mars24!$B$7:$BZ$7,0),FALSE)="MC",VLOOKUP($A$3,BNA_mars24!$B$1:$BZ$1007,MATCH(J$5,BNA_mars24!$B$7:$BZ$7,0),FALSE),VLOOKUP($B16,BNA_mars24!$B$1:$BZ$1007,MATCH(J$5,BNA_mars24!$B$7:$BZ$7,0),FALSE)))</f>
        <v>3500</v>
      </c>
      <c r="K16" s="26">
        <f ca="1">IF(VLOOKUP($B16,BNA_mars24!$B$1:$BZ$1007,MATCH($A$1,BNA_mars24!$B$7:$BZ$7,0),FALSE)=$A$2,"",IF(VLOOKUP($B16,BNA_mars24!$B$1:$BZ$1007,MATCH(K$5,BNA_mars24!$B$7:$BZ$7,0),FALSE)="MC",VLOOKUP($A$3,BNA_mars24!$B$1:$BZ$1007,MATCH(K$5,BNA_mars24!$B$7:$BZ$7,0),FALSE),VLOOKUP($B16,BNA_mars24!$B$1:$BZ$1007,MATCH(K$5,BNA_mars24!$B$7:$BZ$7,0),FALSE)))</f>
        <v>7000</v>
      </c>
      <c r="L16" s="26">
        <f ca="1">IF(VLOOKUP($B16,BNA_mars24!$B$1:$BZ$1007,MATCH($A$1,BNA_mars24!$B$7:$BZ$7,0),FALSE)=$A$2,"",IF(VLOOKUP($B16,BNA_mars24!$B$1:$BZ$1007,MATCH(L$5,BNA_mars24!$B$7:$BZ$7,0),FALSE)="MC",VLOOKUP($A$3,BNA_mars24!$B$1:$BZ$1007,MATCH(L$5,BNA_mars24!$B$7:$BZ$7,0),FALSE),VLOOKUP($B16,BNA_mars24!$B$1:$BZ$1007,MATCH(L$5,BNA_mars24!$B$7:$BZ$7,0),FALSE)))</f>
        <v>1000</v>
      </c>
      <c r="M16" s="26">
        <f ca="1">IF(VLOOKUP($B16,BNA_mars24!$B$1:$BZ$1007,MATCH($A$1,BNA_mars24!$B$7:$BZ$7,0),FALSE)=$A$2,"",IF(VLOOKUP($B16,BNA_mars24!$B$1:$BZ$1007,MATCH(M$5,BNA_mars24!$B$7:$BZ$7,0),FALSE)="MC",VLOOKUP($A$3,BNA_mars24!$B$1:$BZ$1007,MATCH(M$5,BNA_mars24!$B$7:$BZ$7,0),FALSE),VLOOKUP($B16,BNA_mars24!$B$1:$BZ$1007,MATCH(M$5,BNA_mars24!$B$7:$BZ$7,0),FALSE)))</f>
        <v>500</v>
      </c>
      <c r="N16" s="26">
        <f ca="1">IF(VLOOKUP($B16,BNA_mars24!$B$1:$BZ$1007,MATCH($A$1,BNA_mars24!$B$7:$BZ$7,0),FALSE)=$A$2,"",IF(VLOOKUP($B16,BNA_mars24!$B$1:$BZ$1007,MATCH(N$5,BNA_mars24!$B$7:$BZ$7,0),FALSE)="MC",VLOOKUP($A$3,BNA_mars24!$B$1:$BZ$1007,MATCH(N$5,BNA_mars24!$B$7:$BZ$7,0),FALSE),VLOOKUP($B16,BNA_mars24!$B$1:$BZ$1007,MATCH(N$5,BNA_mars24!$B$7:$BZ$7,0),FALSE)))</f>
        <v>50</v>
      </c>
      <c r="O16" s="26">
        <f ca="1">IF(VLOOKUP($B16,BNA_mars24!$B$1:$BZ$1007,MATCH($A$1,BNA_mars24!$B$7:$BZ$7,0),FALSE)=$A$2,"",IF(VLOOKUP($B16,BNA_mars24!$B$1:$BZ$1007,MATCH(O$5,BNA_mars24!$B$7:$BZ$7,0),FALSE)="MC",VLOOKUP($A$3,BNA_mars24!$B$1:$BZ$1007,MATCH(O$5,BNA_mars24!$B$7:$BZ$7,0),FALSE),VLOOKUP($B16,BNA_mars24!$B$1:$BZ$1007,MATCH(O$5,BNA_mars24!$B$7:$BZ$7,0),FALSE)))</f>
        <v>29500</v>
      </c>
      <c r="P16" s="26">
        <f ca="1">IF(VLOOKUP($B16,BNA_mars24!$B$1:$BZ$1007,MATCH($A$1,BNA_mars24!$B$7:$BZ$7,0),FALSE)=$A$2,"",IF(VLOOKUP($B16,BNA_mars24!$B$1:$BZ$1007,MATCH(P$5,BNA_mars24!$B$7:$BZ$7,0),FALSE)="MC",VLOOKUP($A$3,BNA_mars24!$B$1:$BZ$1007,MATCH(P$5,BNA_mars24!$B$7:$BZ$7,0),FALSE),VLOOKUP($B16,BNA_mars24!$B$1:$BZ$1007,MATCH(P$5,BNA_mars24!$B$7:$BZ$7,0),FALSE)))</f>
        <v>500</v>
      </c>
      <c r="Q16" s="26">
        <f ca="1">IF(VLOOKUP($B16,BNA_mars24!$B$1:$BZ$1007,MATCH($A$1,BNA_mars24!$B$7:$BZ$7,0),FALSE)=$A$2,"",IF(VLOOKUP($B16,BNA_mars24!$B$1:$BZ$1007,MATCH(Q$5,BNA_mars24!$B$7:$BZ$7,0),FALSE)="MC",VLOOKUP($A$3,BNA_mars24!$B$1:$BZ$1007,MATCH(Q$5,BNA_mars24!$B$7:$BZ$7,0),FALSE),VLOOKUP($B16,BNA_mars24!$B$1:$BZ$1007,MATCH(Q$5,BNA_mars24!$B$7:$BZ$7,0),FALSE)))</f>
        <v>5000</v>
      </c>
      <c r="R16" s="26">
        <f ca="1">IF(VLOOKUP($B16,BNA_mars24!$B$1:$BZ$1007,MATCH($A$1,BNA_mars24!$B$7:$BZ$7,0),FALSE)=$A$2,"",IF(VLOOKUP($B16,BNA_mars24!$B$1:$BZ$1007,MATCH(R$5,BNA_mars24!$B$7:$BZ$7,0),FALSE)="MC",VLOOKUP($A$3,BNA_mars24!$B$1:$BZ$1007,MATCH(R$5,BNA_mars24!$B$7:$BZ$7,0),FALSE),VLOOKUP($B16,BNA_mars24!$B$1:$BZ$1007,MATCH(R$5,BNA_mars24!$B$7:$BZ$7,0),FALSE)))</f>
        <v>4600</v>
      </c>
      <c r="S16" s="26">
        <f ca="1">IF(VLOOKUP($B16,BNA_mars24!$B$1:$BZ$1007,MATCH($A$1,BNA_mars24!$B$7:$BZ$7,0),FALSE)=$A$2,"",IF(VLOOKUP($B16,BNA_mars24!$B$1:$BZ$1007,MATCH(S$5,BNA_mars24!$B$7:$BZ$7,0),FALSE)="MC",VLOOKUP($A$3,BNA_mars24!$B$1:$BZ$1007,MATCH(S$5,BNA_mars24!$B$7:$BZ$7,0),FALSE),VLOOKUP($B16,BNA_mars24!$B$1:$BZ$1007,MATCH(S$5,BNA_mars24!$B$7:$BZ$7,0),FALSE)))</f>
        <v>600</v>
      </c>
      <c r="T16" s="26">
        <f ca="1">IF(VLOOKUP($B16,BNA_mars24!$B$1:$BZ$1007,MATCH($A$1,BNA_mars24!$B$7:$BZ$7,0),FALSE)=$A$2,"",IF(VLOOKUP($B16,BNA_mars24!$B$1:$BZ$1007,MATCH(T$5,BNA_mars24!$B$7:$BZ$7,0),FALSE)="MC",VLOOKUP($A$3,BNA_mars24!$B$1:$BZ$1007,MATCH(T$5,BNA_mars24!$B$7:$BZ$7,0),FALSE),VLOOKUP($B16,BNA_mars24!$B$1:$BZ$1007,MATCH(T$5,BNA_mars24!$B$7:$BZ$7,0),FALSE)))</f>
        <v>200</v>
      </c>
      <c r="U16" s="26">
        <f ca="1">IF(VLOOKUP($B16,BNA_mars24!$B$1:$BZ$1007,MATCH($A$1,BNA_mars24!$B$7:$BZ$7,0),FALSE)=$A$2,"",IF(VLOOKUP($B16,BNA_mars24!$B$1:$BZ$1007,MATCH(U$5,BNA_mars24!$B$7:$BZ$7,0),FALSE)="MC",VLOOKUP($A$3,BNA_mars24!$B$1:$BZ$1007,MATCH(U$5,BNA_mars24!$B$7:$BZ$7,0),FALSE),VLOOKUP($B16,BNA_mars24!$B$1:$BZ$1007,MATCH(U$5,BNA_mars24!$B$7:$BZ$7,0),FALSE)))</f>
        <v>400</v>
      </c>
      <c r="V16" s="26">
        <f ca="1">IF(VLOOKUP($B16,BNA_mars24!$B$1:$BZ$1007,MATCH($A$1,BNA_mars24!$B$7:$BZ$7,0),FALSE)=$A$2,"",IF(VLOOKUP($B16,BNA_mars24!$B$1:$BZ$1007,MATCH(V$5,BNA_mars24!$B$7:$BZ$7,0),FALSE)="MC",VLOOKUP($A$3,BNA_mars24!$B$1:$BZ$1007,MATCH(V$5,BNA_mars24!$B$7:$BZ$7,0),FALSE),VLOOKUP($B16,BNA_mars24!$B$1:$BZ$1007,MATCH(V$5,BNA_mars24!$B$7:$BZ$7,0),FALSE)))</f>
        <v>550</v>
      </c>
      <c r="W16" s="26">
        <f ca="1">IF(VLOOKUP($B16,BNA_mars24!$B$1:$BZ$1007,MATCH($A$1,BNA_mars24!$B$7:$BZ$7,0),FALSE)=$A$2,"",IF(VLOOKUP($B16,BNA_mars24!$B$1:$BZ$1007,MATCH(W$5,BNA_mars24!$B$7:$BZ$7,0),FALSE)="MC",VLOOKUP($A$3,BNA_mars24!$B$1:$BZ$1007,MATCH(W$5,BNA_mars24!$B$7:$BZ$7,0),FALSE),VLOOKUP($B16,BNA_mars24!$B$1:$BZ$1007,MATCH(W$5,BNA_mars24!$B$7:$BZ$7,0),FALSE)))</f>
        <v>875</v>
      </c>
      <c r="X16" s="26">
        <f ca="1">IF(VLOOKUP($B16,BNA_mars24!$B$1:$BZ$1007,MATCH($A$1,BNA_mars24!$B$7:$BZ$7,0),FALSE)=$A$2,"",IF(VLOOKUP($B16,BNA_mars24!$B$1:$BZ$1007,MATCH(X$5,BNA_mars24!$B$7:$BZ$7,0),FALSE)="MC",VLOOKUP($A$3,BNA_mars24!$B$1:$BZ$1007,MATCH(X$5,BNA_mars24!$B$7:$BZ$7,0),FALSE),VLOOKUP($B16,BNA_mars24!$B$1:$BZ$1007,MATCH(X$5,BNA_mars24!$B$7:$BZ$7,0),FALSE)))</f>
        <v>2000</v>
      </c>
      <c r="Y16" s="26">
        <f ca="1">IF(VLOOKUP($B16,BNA_mars24!$B$1:$BZ$1007,MATCH($A$1,BNA_mars24!$B$7:$BZ$7,0),FALSE)=$A$2,"",IF(VLOOKUP($B16,BNA_mars24!$B$1:$BZ$1007,MATCH(Y$5,BNA_mars24!$B$7:$BZ$7,0),FALSE)="MC",VLOOKUP($A$3,BNA_mars24!$B$1:$BZ$1007,MATCH(Y$5,BNA_mars24!$B$7:$BZ$7,0),FALSE),VLOOKUP($B16,BNA_mars24!$B$1:$BZ$1007,MATCH(Y$5,BNA_mars24!$B$7:$BZ$7,0),FALSE)))</f>
        <v>3000</v>
      </c>
      <c r="Z16" s="26">
        <f ca="1">IF(VLOOKUP($B16,BNA_mars24!$B$1:$BZ$1007,MATCH($A$1,BNA_mars24!$B$7:$BZ$7,0),FALSE)=$A$2,"",IF(VLOOKUP($B16,BNA_mars24!$B$1:$BZ$1007,MATCH(Z$5,BNA_mars24!$B$7:$BZ$7,0),FALSE)="MC",VLOOKUP($A$3,BNA_mars24!$B$1:$BZ$1007,MATCH(Z$5,BNA_mars24!$B$7:$BZ$7,0),FALSE),VLOOKUP($B16,BNA_mars24!$B$1:$BZ$1007,MATCH(Z$5,BNA_mars24!$B$7:$BZ$7,0),FALSE)))</f>
        <v>2000</v>
      </c>
      <c r="AA16" s="26">
        <f ca="1">IF(VLOOKUP($B16,BNA_mars24!$B$1:$BZ$1007,MATCH($A$1,BNA_mars24!$B$7:$BZ$7,0),FALSE)=$A$2,"",IF(VLOOKUP($B16,BNA_mars24!$B$1:$BZ$1007,MATCH(AA$5,BNA_mars24!$B$7:$BZ$7,0),FALSE)="MC",VLOOKUP($A$3,BNA_mars24!$B$1:$BZ$1007,MATCH(AA$5,BNA_mars24!$B$7:$BZ$7,0),FALSE),VLOOKUP($B16,BNA_mars24!$B$1:$BZ$1007,MATCH(AA$5,BNA_mars24!$B$7:$BZ$7,0),FALSE)))</f>
        <v>2500</v>
      </c>
      <c r="AB16" s="26">
        <f ca="1">IF(VLOOKUP($B16,BNA_mars24!$B$1:$BZ$1007,MATCH($A$1,BNA_mars24!$B$7:$BZ$7,0),FALSE)=$A$2,"",IF(VLOOKUP($B16,BNA_mars24!$B$1:$BZ$1007,MATCH(AB$5,BNA_mars24!$B$7:$BZ$7,0),FALSE)="MC",VLOOKUP($A$3,BNA_mars24!$B$1:$BZ$1007,MATCH(AB$5,BNA_mars24!$B$7:$BZ$7,0),FALSE),VLOOKUP($B16,BNA_mars24!$B$1:$BZ$1007,MATCH(AB$5,BNA_mars24!$B$7:$BZ$7,0),FALSE)))</f>
        <v>1175</v>
      </c>
      <c r="AC16" s="26">
        <f ca="1">IF(VLOOKUP($B16,BNA_mars24!$B$1:$BZ$1007,MATCH($A$1,BNA_mars24!$B$7:$BZ$7,0),FALSE)=$A$2,"",IF(VLOOKUP($B16,BNA_mars24!$B$1:$BZ$1007,MATCH(AC$5,BNA_mars24!$B$7:$BZ$7,0),FALSE)="MC",VLOOKUP($A$3,BNA_mars24!$B$1:$BZ$1007,MATCH(AC$5,BNA_mars24!$B$7:$BZ$7,0),FALSE),VLOOKUP($B16,BNA_mars24!$B$1:$BZ$1007,MATCH(AC$5,BNA_mars24!$B$7:$BZ$7,0),FALSE)))</f>
        <v>3750</v>
      </c>
      <c r="AD16" s="26">
        <f ca="1">IF(VLOOKUP($B16,BNA_mars24!$B$1:$BZ$1007,MATCH($A$1,BNA_mars24!$B$7:$BZ$7,0),FALSE)=$A$2,"",IF(VLOOKUP($B16,BNA_mars24!$B$1:$BZ$1007,MATCH(AD$5,BNA_mars24!$B$7:$BZ$7,0),FALSE)="MC",VLOOKUP($A$3,BNA_mars24!$B$1:$BZ$1007,MATCH(AD$5,BNA_mars24!$B$7:$BZ$7,0),FALSE),VLOOKUP($B16,BNA_mars24!$B$1:$BZ$1007,MATCH(AD$5,BNA_mars24!$B$7:$BZ$7,0),FALSE)))</f>
        <v>275</v>
      </c>
    </row>
    <row r="17" spans="2:30" x14ac:dyDescent="0.35">
      <c r="C17" s="20" t="s">
        <v>3202</v>
      </c>
      <c r="D17" s="37"/>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row>
    <row r="18" spans="2:30" x14ac:dyDescent="0.35">
      <c r="B18" t="s">
        <v>82</v>
      </c>
      <c r="C18" t="s">
        <v>80</v>
      </c>
      <c r="D18" s="37">
        <f t="shared" ca="1" si="0"/>
        <v>87900</v>
      </c>
      <c r="E18" s="26">
        <f ca="1">IF(VLOOKUP($B18,BNA_mars24!$B$1:$BZ$1007,MATCH($A$1,BNA_mars24!$B$7:$BZ$7,0),FALSE)=$A$2,"",IF(VLOOKUP($B18,BNA_mars24!$B$1:$BZ$1007,MATCH(E$5,BNA_mars24!$B$7:$BZ$7,0),FALSE)="MC",VLOOKUP($A$3,BNA_mars24!$B$1:$BZ$1007,MATCH(E$5,BNA_mars24!$B$7:$BZ$7,0),FALSE),VLOOKUP($B18,BNA_mars24!$B$1:$BZ$1007,MATCH(E$5,BNA_mars24!$B$7:$BZ$7,0),FALSE)))</f>
        <v>1350</v>
      </c>
      <c r="F18" s="26">
        <f ca="1">IF(VLOOKUP($B18,BNA_mars24!$B$1:$BZ$1007,MATCH($A$1,BNA_mars24!$B$7:$BZ$7,0),FALSE)=$A$2,"",IF(VLOOKUP($B18,BNA_mars24!$B$1:$BZ$1007,MATCH(F$5,BNA_mars24!$B$7:$BZ$7,0),FALSE)="MC",VLOOKUP($A$3,BNA_mars24!$B$1:$BZ$1007,MATCH(F$5,BNA_mars24!$B$7:$BZ$7,0),FALSE),VLOOKUP($B18,BNA_mars24!$B$1:$BZ$1007,MATCH(F$5,BNA_mars24!$B$7:$BZ$7,0),FALSE)))</f>
        <v>2000</v>
      </c>
      <c r="G18" s="26">
        <f ca="1">IF(VLOOKUP($B18,BNA_mars24!$B$1:$BZ$1007,MATCH($A$1,BNA_mars24!$B$7:$BZ$7,0),FALSE)=$A$2,"",IF(VLOOKUP($B18,BNA_mars24!$B$1:$BZ$1007,MATCH(G$5,BNA_mars24!$B$7:$BZ$7,0),FALSE)="MC",VLOOKUP($A$3,BNA_mars24!$B$1:$BZ$1007,MATCH(G$5,BNA_mars24!$B$7:$BZ$7,0),FALSE),VLOOKUP($B18,BNA_mars24!$B$1:$BZ$1007,MATCH(G$5,BNA_mars24!$B$7:$BZ$7,0),FALSE)))</f>
        <v>2375</v>
      </c>
      <c r="H18" s="26">
        <f ca="1">IF(VLOOKUP($B18,BNA_mars24!$B$1:$BZ$1007,MATCH($A$1,BNA_mars24!$B$7:$BZ$7,0),FALSE)=$A$2,"",IF(VLOOKUP($B18,BNA_mars24!$B$1:$BZ$1007,MATCH(H$5,BNA_mars24!$B$7:$BZ$7,0),FALSE)="MC",VLOOKUP($A$3,BNA_mars24!$B$1:$BZ$1007,MATCH(H$5,BNA_mars24!$B$7:$BZ$7,0),FALSE),VLOOKUP($B18,BNA_mars24!$B$1:$BZ$1007,MATCH(H$5,BNA_mars24!$B$7:$BZ$7,0),FALSE)))</f>
        <v>650</v>
      </c>
      <c r="I18" s="26">
        <f ca="1">IF(VLOOKUP($B18,BNA_mars24!$B$1:$BZ$1007,MATCH($A$1,BNA_mars24!$B$7:$BZ$7,0),FALSE)=$A$2,"",IF(VLOOKUP($B18,BNA_mars24!$B$1:$BZ$1007,MATCH(I$5,BNA_mars24!$B$7:$BZ$7,0),FALSE)="MC",VLOOKUP($A$3,BNA_mars24!$B$1:$BZ$1007,MATCH(I$5,BNA_mars24!$B$7:$BZ$7,0),FALSE),VLOOKUP($B18,BNA_mars24!$B$1:$BZ$1007,MATCH(I$5,BNA_mars24!$B$7:$BZ$7,0),FALSE)))</f>
        <v>325</v>
      </c>
      <c r="J18" s="26">
        <f ca="1">IF(VLOOKUP($B18,BNA_mars24!$B$1:$BZ$1007,MATCH($A$1,BNA_mars24!$B$7:$BZ$7,0),FALSE)=$A$2,"",IF(VLOOKUP($B18,BNA_mars24!$B$1:$BZ$1007,MATCH(J$5,BNA_mars24!$B$7:$BZ$7,0),FALSE)="MC",VLOOKUP($A$3,BNA_mars24!$B$1:$BZ$1007,MATCH(J$5,BNA_mars24!$B$7:$BZ$7,0),FALSE),VLOOKUP($B18,BNA_mars24!$B$1:$BZ$1007,MATCH(J$5,BNA_mars24!$B$7:$BZ$7,0),FALSE)))</f>
        <v>7750</v>
      </c>
      <c r="K18" s="26">
        <f ca="1">IF(VLOOKUP($B18,BNA_mars24!$B$1:$BZ$1007,MATCH($A$1,BNA_mars24!$B$7:$BZ$7,0),FALSE)=$A$2,"",IF(VLOOKUP($B18,BNA_mars24!$B$1:$BZ$1007,MATCH(K$5,BNA_mars24!$B$7:$BZ$7,0),FALSE)="MC",VLOOKUP($A$3,BNA_mars24!$B$1:$BZ$1007,MATCH(K$5,BNA_mars24!$B$7:$BZ$7,0),FALSE),VLOOKUP($B18,BNA_mars24!$B$1:$BZ$1007,MATCH(K$5,BNA_mars24!$B$7:$BZ$7,0),FALSE)))</f>
        <v>10000</v>
      </c>
      <c r="L18" s="26">
        <f ca="1">IF(VLOOKUP($B18,BNA_mars24!$B$1:$BZ$1007,MATCH($A$1,BNA_mars24!$B$7:$BZ$7,0),FALSE)=$A$2,"",IF(VLOOKUP($B18,BNA_mars24!$B$1:$BZ$1007,MATCH(L$5,BNA_mars24!$B$7:$BZ$7,0),FALSE)="MC",VLOOKUP($A$3,BNA_mars24!$B$1:$BZ$1007,MATCH(L$5,BNA_mars24!$B$7:$BZ$7,0),FALSE),VLOOKUP($B18,BNA_mars24!$B$1:$BZ$1007,MATCH(L$5,BNA_mars24!$B$7:$BZ$7,0),FALSE)))</f>
        <v>1400</v>
      </c>
      <c r="M18" s="26">
        <f ca="1">IF(VLOOKUP($B18,BNA_mars24!$B$1:$BZ$1007,MATCH($A$1,BNA_mars24!$B$7:$BZ$7,0),FALSE)=$A$2,"",IF(VLOOKUP($B18,BNA_mars24!$B$1:$BZ$1007,MATCH(M$5,BNA_mars24!$B$7:$BZ$7,0),FALSE)="MC",VLOOKUP($A$3,BNA_mars24!$B$1:$BZ$1007,MATCH(M$5,BNA_mars24!$B$7:$BZ$7,0),FALSE),VLOOKUP($B18,BNA_mars24!$B$1:$BZ$1007,MATCH(M$5,BNA_mars24!$B$7:$BZ$7,0),FALSE)))</f>
        <v>2600</v>
      </c>
      <c r="N18" s="26">
        <f ca="1">IF(VLOOKUP($B18,BNA_mars24!$B$1:$BZ$1007,MATCH($A$1,BNA_mars24!$B$7:$BZ$7,0),FALSE)=$A$2,"",IF(VLOOKUP($B18,BNA_mars24!$B$1:$BZ$1007,MATCH(N$5,BNA_mars24!$B$7:$BZ$7,0),FALSE)="MC",VLOOKUP($A$3,BNA_mars24!$B$1:$BZ$1007,MATCH(N$5,BNA_mars24!$B$7:$BZ$7,0),FALSE),VLOOKUP($B18,BNA_mars24!$B$1:$BZ$1007,MATCH(N$5,BNA_mars24!$B$7:$BZ$7,0),FALSE)))</f>
        <v>100</v>
      </c>
      <c r="O18" s="26">
        <f ca="1">IF(VLOOKUP($B18,BNA_mars24!$B$1:$BZ$1007,MATCH($A$1,BNA_mars24!$B$7:$BZ$7,0),FALSE)=$A$2,"",IF(VLOOKUP($B18,BNA_mars24!$B$1:$BZ$1007,MATCH(O$5,BNA_mars24!$B$7:$BZ$7,0),FALSE)="MC",VLOOKUP($A$3,BNA_mars24!$B$1:$BZ$1007,MATCH(O$5,BNA_mars24!$B$7:$BZ$7,0),FALSE),VLOOKUP($B18,BNA_mars24!$B$1:$BZ$1007,MATCH(O$5,BNA_mars24!$B$7:$BZ$7,0),FALSE)))</f>
        <v>27000</v>
      </c>
      <c r="P18" s="26">
        <f ca="1">IF(VLOOKUP($B18,BNA_mars24!$B$1:$BZ$1007,MATCH($A$1,BNA_mars24!$B$7:$BZ$7,0),FALSE)=$A$2,"",IF(VLOOKUP($B18,BNA_mars24!$B$1:$BZ$1007,MATCH(P$5,BNA_mars24!$B$7:$BZ$7,0),FALSE)="MC",VLOOKUP($A$3,BNA_mars24!$B$1:$BZ$1007,MATCH(P$5,BNA_mars24!$B$7:$BZ$7,0),FALSE),VLOOKUP($B18,BNA_mars24!$B$1:$BZ$1007,MATCH(P$5,BNA_mars24!$B$7:$BZ$7,0),FALSE)))</f>
        <v>500</v>
      </c>
      <c r="Q18" s="26">
        <f ca="1">IF(VLOOKUP($B18,BNA_mars24!$B$1:$BZ$1007,MATCH($A$1,BNA_mars24!$B$7:$BZ$7,0),FALSE)=$A$2,"",IF(VLOOKUP($B18,BNA_mars24!$B$1:$BZ$1007,MATCH(Q$5,BNA_mars24!$B$7:$BZ$7,0),FALSE)="MC",VLOOKUP($A$3,BNA_mars24!$B$1:$BZ$1007,MATCH(Q$5,BNA_mars24!$B$7:$BZ$7,0),FALSE),VLOOKUP($B18,BNA_mars24!$B$1:$BZ$1007,MATCH(Q$5,BNA_mars24!$B$7:$BZ$7,0),FALSE)))</f>
        <v>7000</v>
      </c>
      <c r="R18" s="26">
        <f ca="1">IF(VLOOKUP($B18,BNA_mars24!$B$1:$BZ$1007,MATCH($A$1,BNA_mars24!$B$7:$BZ$7,0),FALSE)=$A$2,"",IF(VLOOKUP($B18,BNA_mars24!$B$1:$BZ$1007,MATCH(R$5,BNA_mars24!$B$7:$BZ$7,0),FALSE)="MC",VLOOKUP($A$3,BNA_mars24!$B$1:$BZ$1007,MATCH(R$5,BNA_mars24!$B$7:$BZ$7,0),FALSE),VLOOKUP($B18,BNA_mars24!$B$1:$BZ$1007,MATCH(R$5,BNA_mars24!$B$7:$BZ$7,0),FALSE)))</f>
        <v>5250</v>
      </c>
      <c r="S18" s="26">
        <f ca="1">IF(VLOOKUP($B18,BNA_mars24!$B$1:$BZ$1007,MATCH($A$1,BNA_mars24!$B$7:$BZ$7,0),FALSE)=$A$2,"",IF(VLOOKUP($B18,BNA_mars24!$B$1:$BZ$1007,MATCH(S$5,BNA_mars24!$B$7:$BZ$7,0),FALSE)="MC",VLOOKUP($A$3,BNA_mars24!$B$1:$BZ$1007,MATCH(S$5,BNA_mars24!$B$7:$BZ$7,0),FALSE),VLOOKUP($B18,BNA_mars24!$B$1:$BZ$1007,MATCH(S$5,BNA_mars24!$B$7:$BZ$7,0),FALSE)))</f>
        <v>500</v>
      </c>
      <c r="T18" s="26">
        <f ca="1">IF(VLOOKUP($B18,BNA_mars24!$B$1:$BZ$1007,MATCH($A$1,BNA_mars24!$B$7:$BZ$7,0),FALSE)=$A$2,"",IF(VLOOKUP($B18,BNA_mars24!$B$1:$BZ$1007,MATCH(T$5,BNA_mars24!$B$7:$BZ$7,0),FALSE)="MC",VLOOKUP($A$3,BNA_mars24!$B$1:$BZ$1007,MATCH(T$5,BNA_mars24!$B$7:$BZ$7,0),FALSE),VLOOKUP($B18,BNA_mars24!$B$1:$BZ$1007,MATCH(T$5,BNA_mars24!$B$7:$BZ$7,0),FALSE)))</f>
        <v>150</v>
      </c>
      <c r="U18" s="26">
        <f ca="1">IF(VLOOKUP($B18,BNA_mars24!$B$1:$BZ$1007,MATCH($A$1,BNA_mars24!$B$7:$BZ$7,0),FALSE)=$A$2,"",IF(VLOOKUP($B18,BNA_mars24!$B$1:$BZ$1007,MATCH(U$5,BNA_mars24!$B$7:$BZ$7,0),FALSE)="MC",VLOOKUP($A$3,BNA_mars24!$B$1:$BZ$1007,MATCH(U$5,BNA_mars24!$B$7:$BZ$7,0),FALSE),VLOOKUP($B18,BNA_mars24!$B$1:$BZ$1007,MATCH(U$5,BNA_mars24!$B$7:$BZ$7,0),FALSE)))</f>
        <v>450</v>
      </c>
      <c r="V18" s="26">
        <f ca="1">IF(VLOOKUP($B18,BNA_mars24!$B$1:$BZ$1007,MATCH($A$1,BNA_mars24!$B$7:$BZ$7,0),FALSE)=$A$2,"",IF(VLOOKUP($B18,BNA_mars24!$B$1:$BZ$1007,MATCH(V$5,BNA_mars24!$B$7:$BZ$7,0),FALSE)="MC",VLOOKUP($A$3,BNA_mars24!$B$1:$BZ$1007,MATCH(V$5,BNA_mars24!$B$7:$BZ$7,0),FALSE),VLOOKUP($B18,BNA_mars24!$B$1:$BZ$1007,MATCH(V$5,BNA_mars24!$B$7:$BZ$7,0),FALSE)))</f>
        <v>750</v>
      </c>
      <c r="W18" s="26">
        <f ca="1">IF(VLOOKUP($B18,BNA_mars24!$B$1:$BZ$1007,MATCH($A$1,BNA_mars24!$B$7:$BZ$7,0),FALSE)=$A$2,"",IF(VLOOKUP($B18,BNA_mars24!$B$1:$BZ$1007,MATCH(W$5,BNA_mars24!$B$7:$BZ$7,0),FALSE)="MC",VLOOKUP($A$3,BNA_mars24!$B$1:$BZ$1007,MATCH(W$5,BNA_mars24!$B$7:$BZ$7,0),FALSE),VLOOKUP($B18,BNA_mars24!$B$1:$BZ$1007,MATCH(W$5,BNA_mars24!$B$7:$BZ$7,0),FALSE)))</f>
        <v>1600</v>
      </c>
      <c r="X18" s="26">
        <f ca="1">IF(VLOOKUP($B18,BNA_mars24!$B$1:$BZ$1007,MATCH($A$1,BNA_mars24!$B$7:$BZ$7,0),FALSE)=$A$2,"",IF(VLOOKUP($B18,BNA_mars24!$B$1:$BZ$1007,MATCH(X$5,BNA_mars24!$B$7:$BZ$7,0),FALSE)="MC",VLOOKUP($A$3,BNA_mars24!$B$1:$BZ$1007,MATCH(X$5,BNA_mars24!$B$7:$BZ$7,0),FALSE),VLOOKUP($B18,BNA_mars24!$B$1:$BZ$1007,MATCH(X$5,BNA_mars24!$B$7:$BZ$7,0),FALSE)))</f>
        <v>2000</v>
      </c>
      <c r="Y18" s="26">
        <f ca="1">IF(VLOOKUP($B18,BNA_mars24!$B$1:$BZ$1007,MATCH($A$1,BNA_mars24!$B$7:$BZ$7,0),FALSE)=$A$2,"",IF(VLOOKUP($B18,BNA_mars24!$B$1:$BZ$1007,MATCH(Y$5,BNA_mars24!$B$7:$BZ$7,0),FALSE)="MC",VLOOKUP($A$3,BNA_mars24!$B$1:$BZ$1007,MATCH(Y$5,BNA_mars24!$B$7:$BZ$7,0),FALSE),VLOOKUP($B18,BNA_mars24!$B$1:$BZ$1007,MATCH(Y$5,BNA_mars24!$B$7:$BZ$7,0),FALSE)))</f>
        <v>6000</v>
      </c>
      <c r="Z18" s="26">
        <f ca="1">IF(VLOOKUP($B18,BNA_mars24!$B$1:$BZ$1007,MATCH($A$1,BNA_mars24!$B$7:$BZ$7,0),FALSE)=$A$2,"",IF(VLOOKUP($B18,BNA_mars24!$B$1:$BZ$1007,MATCH(Z$5,BNA_mars24!$B$7:$BZ$7,0),FALSE)="MC",VLOOKUP($A$3,BNA_mars24!$B$1:$BZ$1007,MATCH(Z$5,BNA_mars24!$B$7:$BZ$7,0),FALSE),VLOOKUP($B18,BNA_mars24!$B$1:$BZ$1007,MATCH(Z$5,BNA_mars24!$B$7:$BZ$7,0),FALSE)))</f>
        <v>3250</v>
      </c>
      <c r="AA18" s="26">
        <f ca="1">IF(VLOOKUP($B18,BNA_mars24!$B$1:$BZ$1007,MATCH($A$1,BNA_mars24!$B$7:$BZ$7,0),FALSE)=$A$2,"",IF(VLOOKUP($B18,BNA_mars24!$B$1:$BZ$1007,MATCH(AA$5,BNA_mars24!$B$7:$BZ$7,0),FALSE)="MC",VLOOKUP($A$3,BNA_mars24!$B$1:$BZ$1007,MATCH(AA$5,BNA_mars24!$B$7:$BZ$7,0),FALSE),VLOOKUP($B18,BNA_mars24!$B$1:$BZ$1007,MATCH(AA$5,BNA_mars24!$B$7:$BZ$7,0),FALSE)))</f>
        <v>2750</v>
      </c>
      <c r="AB18" s="26">
        <f ca="1">IF(VLOOKUP($B18,BNA_mars24!$B$1:$BZ$1007,MATCH($A$1,BNA_mars24!$B$7:$BZ$7,0),FALSE)=$A$2,"",IF(VLOOKUP($B18,BNA_mars24!$B$1:$BZ$1007,MATCH(AB$5,BNA_mars24!$B$7:$BZ$7,0),FALSE)="MC",VLOOKUP($A$3,BNA_mars24!$B$1:$BZ$1007,MATCH(AB$5,BNA_mars24!$B$7:$BZ$7,0),FALSE),VLOOKUP($B18,BNA_mars24!$B$1:$BZ$1007,MATCH(AB$5,BNA_mars24!$B$7:$BZ$7,0),FALSE)))</f>
        <v>1500</v>
      </c>
      <c r="AC18" s="26">
        <f ca="1">IF(VLOOKUP($B18,BNA_mars24!$B$1:$BZ$1007,MATCH($A$1,BNA_mars24!$B$7:$BZ$7,0),FALSE)=$A$2,"",IF(VLOOKUP($B18,BNA_mars24!$B$1:$BZ$1007,MATCH(AC$5,BNA_mars24!$B$7:$BZ$7,0),FALSE)="MC",VLOOKUP($A$3,BNA_mars24!$B$1:$BZ$1007,MATCH(AC$5,BNA_mars24!$B$7:$BZ$7,0),FALSE),VLOOKUP($B18,BNA_mars24!$B$1:$BZ$1007,MATCH(AC$5,BNA_mars24!$B$7:$BZ$7,0),FALSE)))</f>
        <v>3000</v>
      </c>
      <c r="AD18" s="26">
        <f ca="1">IF(VLOOKUP($B18,BNA_mars24!$B$1:$BZ$1007,MATCH($A$1,BNA_mars24!$B$7:$BZ$7,0),FALSE)=$A$2,"",IF(VLOOKUP($B18,BNA_mars24!$B$1:$BZ$1007,MATCH(AD$5,BNA_mars24!$B$7:$BZ$7,0),FALSE)="MC",VLOOKUP($A$3,BNA_mars24!$B$1:$BZ$1007,MATCH(AD$5,BNA_mars24!$B$7:$BZ$7,0),FALSE),VLOOKUP($B18,BNA_mars24!$B$1:$BZ$1007,MATCH(AD$5,BNA_mars24!$B$7:$BZ$7,0),FALSE)))</f>
        <v>300</v>
      </c>
    </row>
    <row r="19" spans="2:30" x14ac:dyDescent="0.35">
      <c r="B19" t="s">
        <v>84</v>
      </c>
      <c r="C19" t="s">
        <v>83</v>
      </c>
      <c r="D19" s="37">
        <f t="shared" ca="1" si="0"/>
        <v>104600</v>
      </c>
      <c r="E19" s="26">
        <f ca="1">IF(VLOOKUP($B19,BNA_mars24!$B$1:$BZ$1007,MATCH($A$1,BNA_mars24!$B$7:$BZ$7,0),FALSE)=$A$2,"",IF(VLOOKUP($B19,BNA_mars24!$B$1:$BZ$1007,MATCH(E$5,BNA_mars24!$B$7:$BZ$7,0),FALSE)="MC",VLOOKUP($A$3,BNA_mars24!$B$1:$BZ$1007,MATCH(E$5,BNA_mars24!$B$7:$BZ$7,0),FALSE),VLOOKUP($B19,BNA_mars24!$B$1:$BZ$1007,MATCH(E$5,BNA_mars24!$B$7:$BZ$7,0),FALSE)))</f>
        <v>1250</v>
      </c>
      <c r="F19" s="26">
        <f ca="1">IF(VLOOKUP($B19,BNA_mars24!$B$1:$BZ$1007,MATCH($A$1,BNA_mars24!$B$7:$BZ$7,0),FALSE)=$A$2,"",IF(VLOOKUP($B19,BNA_mars24!$B$1:$BZ$1007,MATCH(F$5,BNA_mars24!$B$7:$BZ$7,0),FALSE)="MC",VLOOKUP($A$3,BNA_mars24!$B$1:$BZ$1007,MATCH(F$5,BNA_mars24!$B$7:$BZ$7,0),FALSE),VLOOKUP($B19,BNA_mars24!$B$1:$BZ$1007,MATCH(F$5,BNA_mars24!$B$7:$BZ$7,0),FALSE)))</f>
        <v>2000</v>
      </c>
      <c r="G19" s="26">
        <f ca="1">IF(VLOOKUP($B19,BNA_mars24!$B$1:$BZ$1007,MATCH($A$1,BNA_mars24!$B$7:$BZ$7,0),FALSE)=$A$2,"",IF(VLOOKUP($B19,BNA_mars24!$B$1:$BZ$1007,MATCH(G$5,BNA_mars24!$B$7:$BZ$7,0),FALSE)="MC",VLOOKUP($A$3,BNA_mars24!$B$1:$BZ$1007,MATCH(G$5,BNA_mars24!$B$7:$BZ$7,0),FALSE),VLOOKUP($B19,BNA_mars24!$B$1:$BZ$1007,MATCH(G$5,BNA_mars24!$B$7:$BZ$7,0),FALSE)))</f>
        <v>2375</v>
      </c>
      <c r="H19" s="26">
        <f ca="1">IF(VLOOKUP($B19,BNA_mars24!$B$1:$BZ$1007,MATCH($A$1,BNA_mars24!$B$7:$BZ$7,0),FALSE)=$A$2,"",IF(VLOOKUP($B19,BNA_mars24!$B$1:$BZ$1007,MATCH(H$5,BNA_mars24!$B$7:$BZ$7,0),FALSE)="MC",VLOOKUP($A$3,BNA_mars24!$B$1:$BZ$1007,MATCH(H$5,BNA_mars24!$B$7:$BZ$7,0),FALSE),VLOOKUP($B19,BNA_mars24!$B$1:$BZ$1007,MATCH(H$5,BNA_mars24!$B$7:$BZ$7,0),FALSE)))</f>
        <v>500</v>
      </c>
      <c r="I19" s="26">
        <f ca="1">IF(VLOOKUP($B19,BNA_mars24!$B$1:$BZ$1007,MATCH($A$1,BNA_mars24!$B$7:$BZ$7,0),FALSE)=$A$2,"",IF(VLOOKUP($B19,BNA_mars24!$B$1:$BZ$1007,MATCH(I$5,BNA_mars24!$B$7:$BZ$7,0),FALSE)="MC",VLOOKUP($A$3,BNA_mars24!$B$1:$BZ$1007,MATCH(I$5,BNA_mars24!$B$7:$BZ$7,0),FALSE),VLOOKUP($B19,BNA_mars24!$B$1:$BZ$1007,MATCH(I$5,BNA_mars24!$B$7:$BZ$7,0),FALSE)))</f>
        <v>300</v>
      </c>
      <c r="J19" s="26">
        <f ca="1">IF(VLOOKUP($B19,BNA_mars24!$B$1:$BZ$1007,MATCH($A$1,BNA_mars24!$B$7:$BZ$7,0),FALSE)=$A$2,"",IF(VLOOKUP($B19,BNA_mars24!$B$1:$BZ$1007,MATCH(J$5,BNA_mars24!$B$7:$BZ$7,0),FALSE)="MC",VLOOKUP($A$3,BNA_mars24!$B$1:$BZ$1007,MATCH(J$5,BNA_mars24!$B$7:$BZ$7,0),FALSE),VLOOKUP($B19,BNA_mars24!$B$1:$BZ$1007,MATCH(J$5,BNA_mars24!$B$7:$BZ$7,0),FALSE)))</f>
        <v>4000</v>
      </c>
      <c r="K19" s="26">
        <f ca="1">IF(VLOOKUP($B19,BNA_mars24!$B$1:$BZ$1007,MATCH($A$1,BNA_mars24!$B$7:$BZ$7,0),FALSE)=$A$2,"",IF(VLOOKUP($B19,BNA_mars24!$B$1:$BZ$1007,MATCH(K$5,BNA_mars24!$B$7:$BZ$7,0),FALSE)="MC",VLOOKUP($A$3,BNA_mars24!$B$1:$BZ$1007,MATCH(K$5,BNA_mars24!$B$7:$BZ$7,0),FALSE),VLOOKUP($B19,BNA_mars24!$B$1:$BZ$1007,MATCH(K$5,BNA_mars24!$B$7:$BZ$7,0),FALSE)))</f>
        <v>30000</v>
      </c>
      <c r="L19" s="26">
        <f ca="1">IF(VLOOKUP($B19,BNA_mars24!$B$1:$BZ$1007,MATCH($A$1,BNA_mars24!$B$7:$BZ$7,0),FALSE)=$A$2,"",IF(VLOOKUP($B19,BNA_mars24!$B$1:$BZ$1007,MATCH(L$5,BNA_mars24!$B$7:$BZ$7,0),FALSE)="MC",VLOOKUP($A$3,BNA_mars24!$B$1:$BZ$1007,MATCH(L$5,BNA_mars24!$B$7:$BZ$7,0),FALSE),VLOOKUP($B19,BNA_mars24!$B$1:$BZ$1007,MATCH(L$5,BNA_mars24!$B$7:$BZ$7,0),FALSE)))</f>
        <v>1000</v>
      </c>
      <c r="M19" s="26">
        <f ca="1">IF(VLOOKUP($B19,BNA_mars24!$B$1:$BZ$1007,MATCH($A$1,BNA_mars24!$B$7:$BZ$7,0),FALSE)=$A$2,"",IF(VLOOKUP($B19,BNA_mars24!$B$1:$BZ$1007,MATCH(M$5,BNA_mars24!$B$7:$BZ$7,0),FALSE)="MC",VLOOKUP($A$3,BNA_mars24!$B$1:$BZ$1007,MATCH(M$5,BNA_mars24!$B$7:$BZ$7,0),FALSE),VLOOKUP($B19,BNA_mars24!$B$1:$BZ$1007,MATCH(M$5,BNA_mars24!$B$7:$BZ$7,0),FALSE)))</f>
        <v>2125</v>
      </c>
      <c r="N19" s="26">
        <f ca="1">IF(VLOOKUP($B19,BNA_mars24!$B$1:$BZ$1007,MATCH($A$1,BNA_mars24!$B$7:$BZ$7,0),FALSE)=$A$2,"",IF(VLOOKUP($B19,BNA_mars24!$B$1:$BZ$1007,MATCH(N$5,BNA_mars24!$B$7:$BZ$7,0),FALSE)="MC",VLOOKUP($A$3,BNA_mars24!$B$1:$BZ$1007,MATCH(N$5,BNA_mars24!$B$7:$BZ$7,0),FALSE),VLOOKUP($B19,BNA_mars24!$B$1:$BZ$1007,MATCH(N$5,BNA_mars24!$B$7:$BZ$7,0),FALSE)))</f>
        <v>100</v>
      </c>
      <c r="O19" s="26">
        <f ca="1">IF(VLOOKUP($B19,BNA_mars24!$B$1:$BZ$1007,MATCH($A$1,BNA_mars24!$B$7:$BZ$7,0),FALSE)=$A$2,"",IF(VLOOKUP($B19,BNA_mars24!$B$1:$BZ$1007,MATCH(O$5,BNA_mars24!$B$7:$BZ$7,0),FALSE)="MC",VLOOKUP($A$3,BNA_mars24!$B$1:$BZ$1007,MATCH(O$5,BNA_mars24!$B$7:$BZ$7,0),FALSE),VLOOKUP($B19,BNA_mars24!$B$1:$BZ$1007,MATCH(O$5,BNA_mars24!$B$7:$BZ$7,0),FALSE)))</f>
        <v>27750</v>
      </c>
      <c r="P19" s="26">
        <f ca="1">IF(VLOOKUP($B19,BNA_mars24!$B$1:$BZ$1007,MATCH($A$1,BNA_mars24!$B$7:$BZ$7,0),FALSE)=$A$2,"",IF(VLOOKUP($B19,BNA_mars24!$B$1:$BZ$1007,MATCH(P$5,BNA_mars24!$B$7:$BZ$7,0),FALSE)="MC",VLOOKUP($A$3,BNA_mars24!$B$1:$BZ$1007,MATCH(P$5,BNA_mars24!$B$7:$BZ$7,0),FALSE),VLOOKUP($B19,BNA_mars24!$B$1:$BZ$1007,MATCH(P$5,BNA_mars24!$B$7:$BZ$7,0),FALSE)))</f>
        <v>500</v>
      </c>
      <c r="Q19" s="26">
        <f ca="1">IF(VLOOKUP($B19,BNA_mars24!$B$1:$BZ$1007,MATCH($A$1,BNA_mars24!$B$7:$BZ$7,0),FALSE)=$A$2,"",IF(VLOOKUP($B19,BNA_mars24!$B$1:$BZ$1007,MATCH(Q$5,BNA_mars24!$B$7:$BZ$7,0),FALSE)="MC",VLOOKUP($A$3,BNA_mars24!$B$1:$BZ$1007,MATCH(Q$5,BNA_mars24!$B$7:$BZ$7,0),FALSE),VLOOKUP($B19,BNA_mars24!$B$1:$BZ$1007,MATCH(Q$5,BNA_mars24!$B$7:$BZ$7,0),FALSE)))</f>
        <v>7500</v>
      </c>
      <c r="R19" s="26">
        <f ca="1">IF(VLOOKUP($B19,BNA_mars24!$B$1:$BZ$1007,MATCH($A$1,BNA_mars24!$B$7:$BZ$7,0),FALSE)=$A$2,"",IF(VLOOKUP($B19,BNA_mars24!$B$1:$BZ$1007,MATCH(R$5,BNA_mars24!$B$7:$BZ$7,0),FALSE)="MC",VLOOKUP($A$3,BNA_mars24!$B$1:$BZ$1007,MATCH(R$5,BNA_mars24!$B$7:$BZ$7,0),FALSE),VLOOKUP($B19,BNA_mars24!$B$1:$BZ$1007,MATCH(R$5,BNA_mars24!$B$7:$BZ$7,0),FALSE)))</f>
        <v>5500</v>
      </c>
      <c r="S19" s="26">
        <f ca="1">IF(VLOOKUP($B19,BNA_mars24!$B$1:$BZ$1007,MATCH($A$1,BNA_mars24!$B$7:$BZ$7,0),FALSE)=$A$2,"",IF(VLOOKUP($B19,BNA_mars24!$B$1:$BZ$1007,MATCH(S$5,BNA_mars24!$B$7:$BZ$7,0),FALSE)="MC",VLOOKUP($A$3,BNA_mars24!$B$1:$BZ$1007,MATCH(S$5,BNA_mars24!$B$7:$BZ$7,0),FALSE),VLOOKUP($B19,BNA_mars24!$B$1:$BZ$1007,MATCH(S$5,BNA_mars24!$B$7:$BZ$7,0),FALSE)))</f>
        <v>300</v>
      </c>
      <c r="T19" s="26">
        <f ca="1">IF(VLOOKUP($B19,BNA_mars24!$B$1:$BZ$1007,MATCH($A$1,BNA_mars24!$B$7:$BZ$7,0),FALSE)=$A$2,"",IF(VLOOKUP($B19,BNA_mars24!$B$1:$BZ$1007,MATCH(T$5,BNA_mars24!$B$7:$BZ$7,0),FALSE)="MC",VLOOKUP($A$3,BNA_mars24!$B$1:$BZ$1007,MATCH(T$5,BNA_mars24!$B$7:$BZ$7,0),FALSE),VLOOKUP($B19,BNA_mars24!$B$1:$BZ$1007,MATCH(T$5,BNA_mars24!$B$7:$BZ$7,0),FALSE)))</f>
        <v>150</v>
      </c>
      <c r="U19" s="26">
        <f ca="1">IF(VLOOKUP($B19,BNA_mars24!$B$1:$BZ$1007,MATCH($A$1,BNA_mars24!$B$7:$BZ$7,0),FALSE)=$A$2,"",IF(VLOOKUP($B19,BNA_mars24!$B$1:$BZ$1007,MATCH(U$5,BNA_mars24!$B$7:$BZ$7,0),FALSE)="MC",VLOOKUP($A$3,BNA_mars24!$B$1:$BZ$1007,MATCH(U$5,BNA_mars24!$B$7:$BZ$7,0),FALSE),VLOOKUP($B19,BNA_mars24!$B$1:$BZ$1007,MATCH(U$5,BNA_mars24!$B$7:$BZ$7,0),FALSE)))</f>
        <v>450</v>
      </c>
      <c r="V19" s="26">
        <f ca="1">IF(VLOOKUP($B19,BNA_mars24!$B$1:$BZ$1007,MATCH($A$1,BNA_mars24!$B$7:$BZ$7,0),FALSE)=$A$2,"",IF(VLOOKUP($B19,BNA_mars24!$B$1:$BZ$1007,MATCH(V$5,BNA_mars24!$B$7:$BZ$7,0),FALSE)="MC",VLOOKUP($A$3,BNA_mars24!$B$1:$BZ$1007,MATCH(V$5,BNA_mars24!$B$7:$BZ$7,0),FALSE),VLOOKUP($B19,BNA_mars24!$B$1:$BZ$1007,MATCH(V$5,BNA_mars24!$B$7:$BZ$7,0),FALSE)))</f>
        <v>1750</v>
      </c>
      <c r="W19" s="26">
        <f ca="1">IF(VLOOKUP($B19,BNA_mars24!$B$1:$BZ$1007,MATCH($A$1,BNA_mars24!$B$7:$BZ$7,0),FALSE)=$A$2,"",IF(VLOOKUP($B19,BNA_mars24!$B$1:$BZ$1007,MATCH(W$5,BNA_mars24!$B$7:$BZ$7,0),FALSE)="MC",VLOOKUP($A$3,BNA_mars24!$B$1:$BZ$1007,MATCH(W$5,BNA_mars24!$B$7:$BZ$7,0),FALSE),VLOOKUP($B19,BNA_mars24!$B$1:$BZ$1007,MATCH(W$5,BNA_mars24!$B$7:$BZ$7,0),FALSE)))</f>
        <v>1600</v>
      </c>
      <c r="X19" s="26">
        <f ca="1">IF(VLOOKUP($B19,BNA_mars24!$B$1:$BZ$1007,MATCH($A$1,BNA_mars24!$B$7:$BZ$7,0),FALSE)=$A$2,"",IF(VLOOKUP($B19,BNA_mars24!$B$1:$BZ$1007,MATCH(X$5,BNA_mars24!$B$7:$BZ$7,0),FALSE)="MC",VLOOKUP($A$3,BNA_mars24!$B$1:$BZ$1007,MATCH(X$5,BNA_mars24!$B$7:$BZ$7,0),FALSE),VLOOKUP($B19,BNA_mars24!$B$1:$BZ$1007,MATCH(X$5,BNA_mars24!$B$7:$BZ$7,0),FALSE)))</f>
        <v>4000</v>
      </c>
      <c r="Y19" s="26">
        <f ca="1">IF(VLOOKUP($B19,BNA_mars24!$B$1:$BZ$1007,MATCH($A$1,BNA_mars24!$B$7:$BZ$7,0),FALSE)=$A$2,"",IF(VLOOKUP($B19,BNA_mars24!$B$1:$BZ$1007,MATCH(Y$5,BNA_mars24!$B$7:$BZ$7,0),FALSE)="MC",VLOOKUP($A$3,BNA_mars24!$B$1:$BZ$1007,MATCH(Y$5,BNA_mars24!$B$7:$BZ$7,0),FALSE),VLOOKUP($B19,BNA_mars24!$B$1:$BZ$1007,MATCH(Y$5,BNA_mars24!$B$7:$BZ$7,0),FALSE)))</f>
        <v>3000</v>
      </c>
      <c r="Z19" s="26">
        <f ca="1">IF(VLOOKUP($B19,BNA_mars24!$B$1:$BZ$1007,MATCH($A$1,BNA_mars24!$B$7:$BZ$7,0),FALSE)=$A$2,"",IF(VLOOKUP($B19,BNA_mars24!$B$1:$BZ$1007,MATCH(Z$5,BNA_mars24!$B$7:$BZ$7,0),FALSE)="MC",VLOOKUP($A$3,BNA_mars24!$B$1:$BZ$1007,MATCH(Z$5,BNA_mars24!$B$7:$BZ$7,0),FALSE),VLOOKUP($B19,BNA_mars24!$B$1:$BZ$1007,MATCH(Z$5,BNA_mars24!$B$7:$BZ$7,0),FALSE)))</f>
        <v>2000</v>
      </c>
      <c r="AA19" s="26">
        <f ca="1">IF(VLOOKUP($B19,BNA_mars24!$B$1:$BZ$1007,MATCH($A$1,BNA_mars24!$B$7:$BZ$7,0),FALSE)=$A$2,"",IF(VLOOKUP($B19,BNA_mars24!$B$1:$BZ$1007,MATCH(AA$5,BNA_mars24!$B$7:$BZ$7,0),FALSE)="MC",VLOOKUP($A$3,BNA_mars24!$B$1:$BZ$1007,MATCH(AA$5,BNA_mars24!$B$7:$BZ$7,0),FALSE),VLOOKUP($B19,BNA_mars24!$B$1:$BZ$1007,MATCH(AA$5,BNA_mars24!$B$7:$BZ$7,0),FALSE)))</f>
        <v>2750</v>
      </c>
      <c r="AB19" s="26">
        <f ca="1">IF(VLOOKUP($B19,BNA_mars24!$B$1:$BZ$1007,MATCH($A$1,BNA_mars24!$B$7:$BZ$7,0),FALSE)=$A$2,"",IF(VLOOKUP($B19,BNA_mars24!$B$1:$BZ$1007,MATCH(AB$5,BNA_mars24!$B$7:$BZ$7,0),FALSE)="MC",VLOOKUP($A$3,BNA_mars24!$B$1:$BZ$1007,MATCH(AB$5,BNA_mars24!$B$7:$BZ$7,0),FALSE),VLOOKUP($B19,BNA_mars24!$B$1:$BZ$1007,MATCH(AB$5,BNA_mars24!$B$7:$BZ$7,0),FALSE)))</f>
        <v>1500</v>
      </c>
      <c r="AC19" s="26">
        <f ca="1">IF(VLOOKUP($B19,BNA_mars24!$B$1:$BZ$1007,MATCH($A$1,BNA_mars24!$B$7:$BZ$7,0),FALSE)=$A$2,"",IF(VLOOKUP($B19,BNA_mars24!$B$1:$BZ$1007,MATCH(AC$5,BNA_mars24!$B$7:$BZ$7,0),FALSE)="MC",VLOOKUP($A$3,BNA_mars24!$B$1:$BZ$1007,MATCH(AC$5,BNA_mars24!$B$7:$BZ$7,0),FALSE),VLOOKUP($B19,BNA_mars24!$B$1:$BZ$1007,MATCH(AC$5,BNA_mars24!$B$7:$BZ$7,0),FALSE)))</f>
        <v>4500</v>
      </c>
      <c r="AD19" s="26">
        <f ca="1">IF(VLOOKUP($B19,BNA_mars24!$B$1:$BZ$1007,MATCH($A$1,BNA_mars24!$B$7:$BZ$7,0),FALSE)=$A$2,"",IF(VLOOKUP($B19,BNA_mars24!$B$1:$BZ$1007,MATCH(AD$5,BNA_mars24!$B$7:$BZ$7,0),FALSE)="MC",VLOOKUP($A$3,BNA_mars24!$B$1:$BZ$1007,MATCH(AD$5,BNA_mars24!$B$7:$BZ$7,0),FALSE),VLOOKUP($B19,BNA_mars24!$B$1:$BZ$1007,MATCH(AD$5,BNA_mars24!$B$7:$BZ$7,0),FALSE)))</f>
        <v>200</v>
      </c>
    </row>
    <row r="20" spans="2:30" x14ac:dyDescent="0.35">
      <c r="B20" t="s">
        <v>2189</v>
      </c>
      <c r="C20" t="s">
        <v>2188</v>
      </c>
      <c r="D20" s="37">
        <f t="shared" ca="1" si="0"/>
        <v>80825</v>
      </c>
      <c r="E20" s="26">
        <f ca="1">IF(VLOOKUP($B20,BNA_mars24!$B$1:$BZ$1007,MATCH($A$1,BNA_mars24!$B$7:$BZ$7,0),FALSE)=$A$2,"",IF(VLOOKUP($B20,BNA_mars24!$B$1:$BZ$1007,MATCH(E$5,BNA_mars24!$B$7:$BZ$7,0),FALSE)="MC",VLOOKUP($A$3,BNA_mars24!$B$1:$BZ$1007,MATCH(E$5,BNA_mars24!$B$7:$BZ$7,0),FALSE),VLOOKUP($B20,BNA_mars24!$B$1:$BZ$1007,MATCH(E$5,BNA_mars24!$B$7:$BZ$7,0),FALSE)))</f>
        <v>1250</v>
      </c>
      <c r="F20" s="26">
        <f ca="1">IF(VLOOKUP($B20,BNA_mars24!$B$1:$BZ$1007,MATCH($A$1,BNA_mars24!$B$7:$BZ$7,0),FALSE)=$A$2,"",IF(VLOOKUP($B20,BNA_mars24!$B$1:$BZ$1007,MATCH(F$5,BNA_mars24!$B$7:$BZ$7,0),FALSE)="MC",VLOOKUP($A$3,BNA_mars24!$B$1:$BZ$1007,MATCH(F$5,BNA_mars24!$B$7:$BZ$7,0),FALSE),VLOOKUP($B20,BNA_mars24!$B$1:$BZ$1007,MATCH(F$5,BNA_mars24!$B$7:$BZ$7,0),FALSE)))</f>
        <v>2000</v>
      </c>
      <c r="G20" s="26">
        <f ca="1">IF(VLOOKUP($B20,BNA_mars24!$B$1:$BZ$1007,MATCH($A$1,BNA_mars24!$B$7:$BZ$7,0),FALSE)=$A$2,"",IF(VLOOKUP($B20,BNA_mars24!$B$1:$BZ$1007,MATCH(G$5,BNA_mars24!$B$7:$BZ$7,0),FALSE)="MC",VLOOKUP($A$3,BNA_mars24!$B$1:$BZ$1007,MATCH(G$5,BNA_mars24!$B$7:$BZ$7,0),FALSE),VLOOKUP($B20,BNA_mars24!$B$1:$BZ$1007,MATCH(G$5,BNA_mars24!$B$7:$BZ$7,0),FALSE)))</f>
        <v>2375</v>
      </c>
      <c r="H20" s="26">
        <f ca="1">IF(VLOOKUP($B20,BNA_mars24!$B$1:$BZ$1007,MATCH($A$1,BNA_mars24!$B$7:$BZ$7,0),FALSE)=$A$2,"",IF(VLOOKUP($B20,BNA_mars24!$B$1:$BZ$1007,MATCH(H$5,BNA_mars24!$B$7:$BZ$7,0),FALSE)="MC",VLOOKUP($A$3,BNA_mars24!$B$1:$BZ$1007,MATCH(H$5,BNA_mars24!$B$7:$BZ$7,0),FALSE),VLOOKUP($B20,BNA_mars24!$B$1:$BZ$1007,MATCH(H$5,BNA_mars24!$B$7:$BZ$7,0),FALSE)))</f>
        <v>700</v>
      </c>
      <c r="I20" s="26">
        <f ca="1">IF(VLOOKUP($B20,BNA_mars24!$B$1:$BZ$1007,MATCH($A$1,BNA_mars24!$B$7:$BZ$7,0),FALSE)=$A$2,"",IF(VLOOKUP($B20,BNA_mars24!$B$1:$BZ$1007,MATCH(I$5,BNA_mars24!$B$7:$BZ$7,0),FALSE)="MC",VLOOKUP($A$3,BNA_mars24!$B$1:$BZ$1007,MATCH(I$5,BNA_mars24!$B$7:$BZ$7,0),FALSE),VLOOKUP($B20,BNA_mars24!$B$1:$BZ$1007,MATCH(I$5,BNA_mars24!$B$7:$BZ$7,0),FALSE)))</f>
        <v>350</v>
      </c>
      <c r="J20" s="26">
        <f ca="1">IF(VLOOKUP($B20,BNA_mars24!$B$1:$BZ$1007,MATCH($A$1,BNA_mars24!$B$7:$BZ$7,0),FALSE)=$A$2,"",IF(VLOOKUP($B20,BNA_mars24!$B$1:$BZ$1007,MATCH(J$5,BNA_mars24!$B$7:$BZ$7,0),FALSE)="MC",VLOOKUP($A$3,BNA_mars24!$B$1:$BZ$1007,MATCH(J$5,BNA_mars24!$B$7:$BZ$7,0),FALSE),VLOOKUP($B20,BNA_mars24!$B$1:$BZ$1007,MATCH(J$5,BNA_mars24!$B$7:$BZ$7,0),FALSE)))</f>
        <v>5000</v>
      </c>
      <c r="K20" s="26">
        <f ca="1">IF(VLOOKUP($B20,BNA_mars24!$B$1:$BZ$1007,MATCH($A$1,BNA_mars24!$B$7:$BZ$7,0),FALSE)=$A$2,"",IF(VLOOKUP($B20,BNA_mars24!$B$1:$BZ$1007,MATCH(K$5,BNA_mars24!$B$7:$BZ$7,0),FALSE)="MC",VLOOKUP($A$3,BNA_mars24!$B$1:$BZ$1007,MATCH(K$5,BNA_mars24!$B$7:$BZ$7,0),FALSE),VLOOKUP($B20,BNA_mars24!$B$1:$BZ$1007,MATCH(K$5,BNA_mars24!$B$7:$BZ$7,0),FALSE)))</f>
        <v>10000</v>
      </c>
      <c r="L20" s="26">
        <f ca="1">IF(VLOOKUP($B20,BNA_mars24!$B$1:$BZ$1007,MATCH($A$1,BNA_mars24!$B$7:$BZ$7,0),FALSE)=$A$2,"",IF(VLOOKUP($B20,BNA_mars24!$B$1:$BZ$1007,MATCH(L$5,BNA_mars24!$B$7:$BZ$7,0),FALSE)="MC",VLOOKUP($A$3,BNA_mars24!$B$1:$BZ$1007,MATCH(L$5,BNA_mars24!$B$7:$BZ$7,0),FALSE),VLOOKUP($B20,BNA_mars24!$B$1:$BZ$1007,MATCH(L$5,BNA_mars24!$B$7:$BZ$7,0),FALSE)))</f>
        <v>1400</v>
      </c>
      <c r="M20" s="26">
        <f ca="1">IF(VLOOKUP($B20,BNA_mars24!$B$1:$BZ$1007,MATCH($A$1,BNA_mars24!$B$7:$BZ$7,0),FALSE)=$A$2,"",IF(VLOOKUP($B20,BNA_mars24!$B$1:$BZ$1007,MATCH(M$5,BNA_mars24!$B$7:$BZ$7,0),FALSE)="MC",VLOOKUP($A$3,BNA_mars24!$B$1:$BZ$1007,MATCH(M$5,BNA_mars24!$B$7:$BZ$7,0),FALSE),VLOOKUP($B20,BNA_mars24!$B$1:$BZ$1007,MATCH(M$5,BNA_mars24!$B$7:$BZ$7,0),FALSE)))</f>
        <v>2125</v>
      </c>
      <c r="N20" s="26">
        <f ca="1">IF(VLOOKUP($B20,BNA_mars24!$B$1:$BZ$1007,MATCH($A$1,BNA_mars24!$B$7:$BZ$7,0),FALSE)=$A$2,"",IF(VLOOKUP($B20,BNA_mars24!$B$1:$BZ$1007,MATCH(N$5,BNA_mars24!$B$7:$BZ$7,0),FALSE)="MC",VLOOKUP($A$3,BNA_mars24!$B$1:$BZ$1007,MATCH(N$5,BNA_mars24!$B$7:$BZ$7,0),FALSE),VLOOKUP($B20,BNA_mars24!$B$1:$BZ$1007,MATCH(N$5,BNA_mars24!$B$7:$BZ$7,0),FALSE)))</f>
        <v>100</v>
      </c>
      <c r="O20" s="26">
        <f ca="1">IF(VLOOKUP($B20,BNA_mars24!$B$1:$BZ$1007,MATCH($A$1,BNA_mars24!$B$7:$BZ$7,0),FALSE)=$A$2,"",IF(VLOOKUP($B20,BNA_mars24!$B$1:$BZ$1007,MATCH(O$5,BNA_mars24!$B$7:$BZ$7,0),FALSE)="MC",VLOOKUP($A$3,BNA_mars24!$B$1:$BZ$1007,MATCH(O$5,BNA_mars24!$B$7:$BZ$7,0),FALSE),VLOOKUP($B20,BNA_mars24!$B$1:$BZ$1007,MATCH(O$5,BNA_mars24!$B$7:$BZ$7,0),FALSE)))</f>
        <v>27750</v>
      </c>
      <c r="P20" s="26">
        <f ca="1">IF(VLOOKUP($B20,BNA_mars24!$B$1:$BZ$1007,MATCH($A$1,BNA_mars24!$B$7:$BZ$7,0),FALSE)=$A$2,"",IF(VLOOKUP($B20,BNA_mars24!$B$1:$BZ$1007,MATCH(P$5,BNA_mars24!$B$7:$BZ$7,0),FALSE)="MC",VLOOKUP($A$3,BNA_mars24!$B$1:$BZ$1007,MATCH(P$5,BNA_mars24!$B$7:$BZ$7,0),FALSE),VLOOKUP($B20,BNA_mars24!$B$1:$BZ$1007,MATCH(P$5,BNA_mars24!$B$7:$BZ$7,0),FALSE)))</f>
        <v>500</v>
      </c>
      <c r="Q20" s="26">
        <f ca="1">IF(VLOOKUP($B20,BNA_mars24!$B$1:$BZ$1007,MATCH($A$1,BNA_mars24!$B$7:$BZ$7,0),FALSE)=$A$2,"",IF(VLOOKUP($B20,BNA_mars24!$B$1:$BZ$1007,MATCH(Q$5,BNA_mars24!$B$7:$BZ$7,0),FALSE)="MC",VLOOKUP($A$3,BNA_mars24!$B$1:$BZ$1007,MATCH(Q$5,BNA_mars24!$B$7:$BZ$7,0),FALSE),VLOOKUP($B20,BNA_mars24!$B$1:$BZ$1007,MATCH(Q$5,BNA_mars24!$B$7:$BZ$7,0),FALSE)))</f>
        <v>7000</v>
      </c>
      <c r="R20" s="26">
        <f ca="1">IF(VLOOKUP($B20,BNA_mars24!$B$1:$BZ$1007,MATCH($A$1,BNA_mars24!$B$7:$BZ$7,0),FALSE)=$A$2,"",IF(VLOOKUP($B20,BNA_mars24!$B$1:$BZ$1007,MATCH(R$5,BNA_mars24!$B$7:$BZ$7,0),FALSE)="MC",VLOOKUP($A$3,BNA_mars24!$B$1:$BZ$1007,MATCH(R$5,BNA_mars24!$B$7:$BZ$7,0),FALSE),VLOOKUP($B20,BNA_mars24!$B$1:$BZ$1007,MATCH(R$5,BNA_mars24!$B$7:$BZ$7,0),FALSE)))</f>
        <v>5250</v>
      </c>
      <c r="S20" s="26">
        <f ca="1">IF(VLOOKUP($B20,BNA_mars24!$B$1:$BZ$1007,MATCH($A$1,BNA_mars24!$B$7:$BZ$7,0),FALSE)=$A$2,"",IF(VLOOKUP($B20,BNA_mars24!$B$1:$BZ$1007,MATCH(S$5,BNA_mars24!$B$7:$BZ$7,0),FALSE)="MC",VLOOKUP($A$3,BNA_mars24!$B$1:$BZ$1007,MATCH(S$5,BNA_mars24!$B$7:$BZ$7,0),FALSE),VLOOKUP($B20,BNA_mars24!$B$1:$BZ$1007,MATCH(S$5,BNA_mars24!$B$7:$BZ$7,0),FALSE)))</f>
        <v>500</v>
      </c>
      <c r="T20" s="26">
        <f ca="1">IF(VLOOKUP($B20,BNA_mars24!$B$1:$BZ$1007,MATCH($A$1,BNA_mars24!$B$7:$BZ$7,0),FALSE)=$A$2,"",IF(VLOOKUP($B20,BNA_mars24!$B$1:$BZ$1007,MATCH(T$5,BNA_mars24!$B$7:$BZ$7,0),FALSE)="MC",VLOOKUP($A$3,BNA_mars24!$B$1:$BZ$1007,MATCH(T$5,BNA_mars24!$B$7:$BZ$7,0),FALSE),VLOOKUP($B20,BNA_mars24!$B$1:$BZ$1007,MATCH(T$5,BNA_mars24!$B$7:$BZ$7,0),FALSE)))</f>
        <v>150</v>
      </c>
      <c r="U20" s="26">
        <f ca="1">IF(VLOOKUP($B20,BNA_mars24!$B$1:$BZ$1007,MATCH($A$1,BNA_mars24!$B$7:$BZ$7,0),FALSE)=$A$2,"",IF(VLOOKUP($B20,BNA_mars24!$B$1:$BZ$1007,MATCH(U$5,BNA_mars24!$B$7:$BZ$7,0),FALSE)="MC",VLOOKUP($A$3,BNA_mars24!$B$1:$BZ$1007,MATCH(U$5,BNA_mars24!$B$7:$BZ$7,0),FALSE),VLOOKUP($B20,BNA_mars24!$B$1:$BZ$1007,MATCH(U$5,BNA_mars24!$B$7:$BZ$7,0),FALSE)))</f>
        <v>450</v>
      </c>
      <c r="V20" s="26">
        <f ca="1">IF(VLOOKUP($B20,BNA_mars24!$B$1:$BZ$1007,MATCH($A$1,BNA_mars24!$B$7:$BZ$7,0),FALSE)=$A$2,"",IF(VLOOKUP($B20,BNA_mars24!$B$1:$BZ$1007,MATCH(V$5,BNA_mars24!$B$7:$BZ$7,0),FALSE)="MC",VLOOKUP($A$3,BNA_mars24!$B$1:$BZ$1007,MATCH(V$5,BNA_mars24!$B$7:$BZ$7,0),FALSE),VLOOKUP($B20,BNA_mars24!$B$1:$BZ$1007,MATCH(V$5,BNA_mars24!$B$7:$BZ$7,0),FALSE)))</f>
        <v>750</v>
      </c>
      <c r="W20" s="26">
        <f ca="1">IF(VLOOKUP($B20,BNA_mars24!$B$1:$BZ$1007,MATCH($A$1,BNA_mars24!$B$7:$BZ$7,0),FALSE)=$A$2,"",IF(VLOOKUP($B20,BNA_mars24!$B$1:$BZ$1007,MATCH(W$5,BNA_mars24!$B$7:$BZ$7,0),FALSE)="MC",VLOOKUP($A$3,BNA_mars24!$B$1:$BZ$1007,MATCH(W$5,BNA_mars24!$B$7:$BZ$7,0),FALSE),VLOOKUP($B20,BNA_mars24!$B$1:$BZ$1007,MATCH(W$5,BNA_mars24!$B$7:$BZ$7,0),FALSE)))</f>
        <v>1600</v>
      </c>
      <c r="X20" s="26">
        <f ca="1">IF(VLOOKUP($B20,BNA_mars24!$B$1:$BZ$1007,MATCH($A$1,BNA_mars24!$B$7:$BZ$7,0),FALSE)=$A$2,"",IF(VLOOKUP($B20,BNA_mars24!$B$1:$BZ$1007,MATCH(X$5,BNA_mars24!$B$7:$BZ$7,0),FALSE)="MC",VLOOKUP($A$3,BNA_mars24!$B$1:$BZ$1007,MATCH(X$5,BNA_mars24!$B$7:$BZ$7,0),FALSE),VLOOKUP($B20,BNA_mars24!$B$1:$BZ$1007,MATCH(X$5,BNA_mars24!$B$7:$BZ$7,0),FALSE)))</f>
        <v>2000</v>
      </c>
      <c r="Y20" s="26">
        <f ca="1">IF(VLOOKUP($B20,BNA_mars24!$B$1:$BZ$1007,MATCH($A$1,BNA_mars24!$B$7:$BZ$7,0),FALSE)=$A$2,"",IF(VLOOKUP($B20,BNA_mars24!$B$1:$BZ$1007,MATCH(Y$5,BNA_mars24!$B$7:$BZ$7,0),FALSE)="MC",VLOOKUP($A$3,BNA_mars24!$B$1:$BZ$1007,MATCH(Y$5,BNA_mars24!$B$7:$BZ$7,0),FALSE),VLOOKUP($B20,BNA_mars24!$B$1:$BZ$1007,MATCH(Y$5,BNA_mars24!$B$7:$BZ$7,0),FALSE)))</f>
        <v>3250</v>
      </c>
      <c r="Z20" s="26">
        <f ca="1">IF(VLOOKUP($B20,BNA_mars24!$B$1:$BZ$1007,MATCH($A$1,BNA_mars24!$B$7:$BZ$7,0),FALSE)=$A$2,"",IF(VLOOKUP($B20,BNA_mars24!$B$1:$BZ$1007,MATCH(Z$5,BNA_mars24!$B$7:$BZ$7,0),FALSE)="MC",VLOOKUP($A$3,BNA_mars24!$B$1:$BZ$1007,MATCH(Z$5,BNA_mars24!$B$7:$BZ$7,0),FALSE),VLOOKUP($B20,BNA_mars24!$B$1:$BZ$1007,MATCH(Z$5,BNA_mars24!$B$7:$BZ$7,0),FALSE)))</f>
        <v>2500</v>
      </c>
      <c r="AA20" s="26">
        <f ca="1">IF(VLOOKUP($B20,BNA_mars24!$B$1:$BZ$1007,MATCH($A$1,BNA_mars24!$B$7:$BZ$7,0),FALSE)=$A$2,"",IF(VLOOKUP($B20,BNA_mars24!$B$1:$BZ$1007,MATCH(AA$5,BNA_mars24!$B$7:$BZ$7,0),FALSE)="MC",VLOOKUP($A$3,BNA_mars24!$B$1:$BZ$1007,MATCH(AA$5,BNA_mars24!$B$7:$BZ$7,0),FALSE),VLOOKUP($B20,BNA_mars24!$B$1:$BZ$1007,MATCH(AA$5,BNA_mars24!$B$7:$BZ$7,0),FALSE)))</f>
        <v>2750</v>
      </c>
      <c r="AB20" s="26">
        <f ca="1">IF(VLOOKUP($B20,BNA_mars24!$B$1:$BZ$1007,MATCH($A$1,BNA_mars24!$B$7:$BZ$7,0),FALSE)=$A$2,"",IF(VLOOKUP($B20,BNA_mars24!$B$1:$BZ$1007,MATCH(AB$5,BNA_mars24!$B$7:$BZ$7,0),FALSE)="MC",VLOOKUP($A$3,BNA_mars24!$B$1:$BZ$1007,MATCH(AB$5,BNA_mars24!$B$7:$BZ$7,0),FALSE),VLOOKUP($B20,BNA_mars24!$B$1:$BZ$1007,MATCH(AB$5,BNA_mars24!$B$7:$BZ$7,0),FALSE)))</f>
        <v>1500</v>
      </c>
      <c r="AC20" s="26">
        <f ca="1">IF(VLOOKUP($B20,BNA_mars24!$B$1:$BZ$1007,MATCH($A$1,BNA_mars24!$B$7:$BZ$7,0),FALSE)=$A$2,"",IF(VLOOKUP($B20,BNA_mars24!$B$1:$BZ$1007,MATCH(AC$5,BNA_mars24!$B$7:$BZ$7,0),FALSE)="MC",VLOOKUP($A$3,BNA_mars24!$B$1:$BZ$1007,MATCH(AC$5,BNA_mars24!$B$7:$BZ$7,0),FALSE),VLOOKUP($B20,BNA_mars24!$B$1:$BZ$1007,MATCH(AC$5,BNA_mars24!$B$7:$BZ$7,0),FALSE)))</f>
        <v>2000</v>
      </c>
      <c r="AD20" s="26">
        <f ca="1">IF(VLOOKUP($B20,BNA_mars24!$B$1:$BZ$1007,MATCH($A$1,BNA_mars24!$B$7:$BZ$7,0),FALSE)=$A$2,"",IF(VLOOKUP($B20,BNA_mars24!$B$1:$BZ$1007,MATCH(AD$5,BNA_mars24!$B$7:$BZ$7,0),FALSE)="MC",VLOOKUP($A$3,BNA_mars24!$B$1:$BZ$1007,MATCH(AD$5,BNA_mars24!$B$7:$BZ$7,0),FALSE),VLOOKUP($B20,BNA_mars24!$B$1:$BZ$1007,MATCH(AD$5,BNA_mars24!$B$7:$BZ$7,0),FALSE)))</f>
        <v>275</v>
      </c>
    </row>
    <row r="21" spans="2:30" x14ac:dyDescent="0.35">
      <c r="B21" t="s">
        <v>86</v>
      </c>
      <c r="C21" t="s">
        <v>85</v>
      </c>
      <c r="D21" s="37">
        <f t="shared" ca="1" si="0"/>
        <v>77125</v>
      </c>
      <c r="E21" s="26">
        <f ca="1">IF(VLOOKUP($B21,BNA_mars24!$B$1:$BZ$1007,MATCH($A$1,BNA_mars24!$B$7:$BZ$7,0),FALSE)=$A$2,"",IF(VLOOKUP($B21,BNA_mars24!$B$1:$BZ$1007,MATCH(E$5,BNA_mars24!$B$7:$BZ$7,0),FALSE)="MC",VLOOKUP($A$3,BNA_mars24!$B$1:$BZ$1007,MATCH(E$5,BNA_mars24!$B$7:$BZ$7,0),FALSE),VLOOKUP($B21,BNA_mars24!$B$1:$BZ$1007,MATCH(E$5,BNA_mars24!$B$7:$BZ$7,0),FALSE)))</f>
        <v>1250</v>
      </c>
      <c r="F21" s="26">
        <f ca="1">IF(VLOOKUP($B21,BNA_mars24!$B$1:$BZ$1007,MATCH($A$1,BNA_mars24!$B$7:$BZ$7,0),FALSE)=$A$2,"",IF(VLOOKUP($B21,BNA_mars24!$B$1:$BZ$1007,MATCH(F$5,BNA_mars24!$B$7:$BZ$7,0),FALSE)="MC",VLOOKUP($A$3,BNA_mars24!$B$1:$BZ$1007,MATCH(F$5,BNA_mars24!$B$7:$BZ$7,0),FALSE),VLOOKUP($B21,BNA_mars24!$B$1:$BZ$1007,MATCH(F$5,BNA_mars24!$B$7:$BZ$7,0),FALSE)))</f>
        <v>2000</v>
      </c>
      <c r="G21" s="26">
        <f ca="1">IF(VLOOKUP($B21,BNA_mars24!$B$1:$BZ$1007,MATCH($A$1,BNA_mars24!$B$7:$BZ$7,0),FALSE)=$A$2,"",IF(VLOOKUP($B21,BNA_mars24!$B$1:$BZ$1007,MATCH(G$5,BNA_mars24!$B$7:$BZ$7,0),FALSE)="MC",VLOOKUP($A$3,BNA_mars24!$B$1:$BZ$1007,MATCH(G$5,BNA_mars24!$B$7:$BZ$7,0),FALSE),VLOOKUP($B21,BNA_mars24!$B$1:$BZ$1007,MATCH(G$5,BNA_mars24!$B$7:$BZ$7,0),FALSE)))</f>
        <v>2375</v>
      </c>
      <c r="H21" s="26">
        <f ca="1">IF(VLOOKUP($B21,BNA_mars24!$B$1:$BZ$1007,MATCH($A$1,BNA_mars24!$B$7:$BZ$7,0),FALSE)=$A$2,"",IF(VLOOKUP($B21,BNA_mars24!$B$1:$BZ$1007,MATCH(H$5,BNA_mars24!$B$7:$BZ$7,0),FALSE)="MC",VLOOKUP($A$3,BNA_mars24!$B$1:$BZ$1007,MATCH(H$5,BNA_mars24!$B$7:$BZ$7,0),FALSE),VLOOKUP($B21,BNA_mars24!$B$1:$BZ$1007,MATCH(H$5,BNA_mars24!$B$7:$BZ$7,0),FALSE)))</f>
        <v>350</v>
      </c>
      <c r="I21" s="26">
        <f ca="1">IF(VLOOKUP($B21,BNA_mars24!$B$1:$BZ$1007,MATCH($A$1,BNA_mars24!$B$7:$BZ$7,0),FALSE)=$A$2,"",IF(VLOOKUP($B21,BNA_mars24!$B$1:$BZ$1007,MATCH(I$5,BNA_mars24!$B$7:$BZ$7,0),FALSE)="MC",VLOOKUP($A$3,BNA_mars24!$B$1:$BZ$1007,MATCH(I$5,BNA_mars24!$B$7:$BZ$7,0),FALSE),VLOOKUP($B21,BNA_mars24!$B$1:$BZ$1007,MATCH(I$5,BNA_mars24!$B$7:$BZ$7,0),FALSE)))</f>
        <v>300</v>
      </c>
      <c r="J21" s="26">
        <f ca="1">IF(VLOOKUP($B21,BNA_mars24!$B$1:$BZ$1007,MATCH($A$1,BNA_mars24!$B$7:$BZ$7,0),FALSE)=$A$2,"",IF(VLOOKUP($B21,BNA_mars24!$B$1:$BZ$1007,MATCH(J$5,BNA_mars24!$B$7:$BZ$7,0),FALSE)="MC",VLOOKUP($A$3,BNA_mars24!$B$1:$BZ$1007,MATCH(J$5,BNA_mars24!$B$7:$BZ$7,0),FALSE),VLOOKUP($B21,BNA_mars24!$B$1:$BZ$1007,MATCH(J$5,BNA_mars24!$B$7:$BZ$7,0),FALSE)))</f>
        <v>4000</v>
      </c>
      <c r="K21" s="26">
        <f ca="1">IF(VLOOKUP($B21,BNA_mars24!$B$1:$BZ$1007,MATCH($A$1,BNA_mars24!$B$7:$BZ$7,0),FALSE)=$A$2,"",IF(VLOOKUP($B21,BNA_mars24!$B$1:$BZ$1007,MATCH(K$5,BNA_mars24!$B$7:$BZ$7,0),FALSE)="MC",VLOOKUP($A$3,BNA_mars24!$B$1:$BZ$1007,MATCH(K$5,BNA_mars24!$B$7:$BZ$7,0),FALSE),VLOOKUP($B21,BNA_mars24!$B$1:$BZ$1007,MATCH(K$5,BNA_mars24!$B$7:$BZ$7,0),FALSE)))</f>
        <v>7500</v>
      </c>
      <c r="L21" s="26">
        <f ca="1">IF(VLOOKUP($B21,BNA_mars24!$B$1:$BZ$1007,MATCH($A$1,BNA_mars24!$B$7:$BZ$7,0),FALSE)=$A$2,"",IF(VLOOKUP($B21,BNA_mars24!$B$1:$BZ$1007,MATCH(L$5,BNA_mars24!$B$7:$BZ$7,0),FALSE)="MC",VLOOKUP($A$3,BNA_mars24!$B$1:$BZ$1007,MATCH(L$5,BNA_mars24!$B$7:$BZ$7,0),FALSE),VLOOKUP($B21,BNA_mars24!$B$1:$BZ$1007,MATCH(L$5,BNA_mars24!$B$7:$BZ$7,0),FALSE)))</f>
        <v>1400</v>
      </c>
      <c r="M21" s="26">
        <f ca="1">IF(VLOOKUP($B21,BNA_mars24!$B$1:$BZ$1007,MATCH($A$1,BNA_mars24!$B$7:$BZ$7,0),FALSE)=$A$2,"",IF(VLOOKUP($B21,BNA_mars24!$B$1:$BZ$1007,MATCH(M$5,BNA_mars24!$B$7:$BZ$7,0),FALSE)="MC",VLOOKUP($A$3,BNA_mars24!$B$1:$BZ$1007,MATCH(M$5,BNA_mars24!$B$7:$BZ$7,0),FALSE),VLOOKUP($B21,BNA_mars24!$B$1:$BZ$1007,MATCH(M$5,BNA_mars24!$B$7:$BZ$7,0),FALSE)))</f>
        <v>2125</v>
      </c>
      <c r="N21" s="26">
        <f ca="1">IF(VLOOKUP($B21,BNA_mars24!$B$1:$BZ$1007,MATCH($A$1,BNA_mars24!$B$7:$BZ$7,0),FALSE)=$A$2,"",IF(VLOOKUP($B21,BNA_mars24!$B$1:$BZ$1007,MATCH(N$5,BNA_mars24!$B$7:$BZ$7,0),FALSE)="MC",VLOOKUP($A$3,BNA_mars24!$B$1:$BZ$1007,MATCH(N$5,BNA_mars24!$B$7:$BZ$7,0),FALSE),VLOOKUP($B21,BNA_mars24!$B$1:$BZ$1007,MATCH(N$5,BNA_mars24!$B$7:$BZ$7,0),FALSE)))</f>
        <v>100</v>
      </c>
      <c r="O21" s="26">
        <f ca="1">IF(VLOOKUP($B21,BNA_mars24!$B$1:$BZ$1007,MATCH($A$1,BNA_mars24!$B$7:$BZ$7,0),FALSE)=$A$2,"",IF(VLOOKUP($B21,BNA_mars24!$B$1:$BZ$1007,MATCH(O$5,BNA_mars24!$B$7:$BZ$7,0),FALSE)="MC",VLOOKUP($A$3,BNA_mars24!$B$1:$BZ$1007,MATCH(O$5,BNA_mars24!$B$7:$BZ$7,0),FALSE),VLOOKUP($B21,BNA_mars24!$B$1:$BZ$1007,MATCH(O$5,BNA_mars24!$B$7:$BZ$7,0),FALSE)))</f>
        <v>27750</v>
      </c>
      <c r="P21" s="26">
        <f ca="1">IF(VLOOKUP($B21,BNA_mars24!$B$1:$BZ$1007,MATCH($A$1,BNA_mars24!$B$7:$BZ$7,0),FALSE)=$A$2,"",IF(VLOOKUP($B21,BNA_mars24!$B$1:$BZ$1007,MATCH(P$5,BNA_mars24!$B$7:$BZ$7,0),FALSE)="MC",VLOOKUP($A$3,BNA_mars24!$B$1:$BZ$1007,MATCH(P$5,BNA_mars24!$B$7:$BZ$7,0),FALSE),VLOOKUP($B21,BNA_mars24!$B$1:$BZ$1007,MATCH(P$5,BNA_mars24!$B$7:$BZ$7,0),FALSE)))</f>
        <v>500</v>
      </c>
      <c r="Q21" s="26">
        <f ca="1">IF(VLOOKUP($B21,BNA_mars24!$B$1:$BZ$1007,MATCH($A$1,BNA_mars24!$B$7:$BZ$7,0),FALSE)=$A$2,"",IF(VLOOKUP($B21,BNA_mars24!$B$1:$BZ$1007,MATCH(Q$5,BNA_mars24!$B$7:$BZ$7,0),FALSE)="MC",VLOOKUP($A$3,BNA_mars24!$B$1:$BZ$1007,MATCH(Q$5,BNA_mars24!$B$7:$BZ$7,0),FALSE),VLOOKUP($B21,BNA_mars24!$B$1:$BZ$1007,MATCH(Q$5,BNA_mars24!$B$7:$BZ$7,0),FALSE)))</f>
        <v>7000</v>
      </c>
      <c r="R21" s="26">
        <f ca="1">IF(VLOOKUP($B21,BNA_mars24!$B$1:$BZ$1007,MATCH($A$1,BNA_mars24!$B$7:$BZ$7,0),FALSE)=$A$2,"",IF(VLOOKUP($B21,BNA_mars24!$B$1:$BZ$1007,MATCH(R$5,BNA_mars24!$B$7:$BZ$7,0),FALSE)="MC",VLOOKUP($A$3,BNA_mars24!$B$1:$BZ$1007,MATCH(R$5,BNA_mars24!$B$7:$BZ$7,0),FALSE),VLOOKUP($B21,BNA_mars24!$B$1:$BZ$1007,MATCH(R$5,BNA_mars24!$B$7:$BZ$7,0),FALSE)))</f>
        <v>5250</v>
      </c>
      <c r="S21" s="26">
        <f ca="1">IF(VLOOKUP($B21,BNA_mars24!$B$1:$BZ$1007,MATCH($A$1,BNA_mars24!$B$7:$BZ$7,0),FALSE)=$A$2,"",IF(VLOOKUP($B21,BNA_mars24!$B$1:$BZ$1007,MATCH(S$5,BNA_mars24!$B$7:$BZ$7,0),FALSE)="MC",VLOOKUP($A$3,BNA_mars24!$B$1:$BZ$1007,MATCH(S$5,BNA_mars24!$B$7:$BZ$7,0),FALSE),VLOOKUP($B21,BNA_mars24!$B$1:$BZ$1007,MATCH(S$5,BNA_mars24!$B$7:$BZ$7,0),FALSE)))</f>
        <v>500</v>
      </c>
      <c r="T21" s="26">
        <f ca="1">IF(VLOOKUP($B21,BNA_mars24!$B$1:$BZ$1007,MATCH($A$1,BNA_mars24!$B$7:$BZ$7,0),FALSE)=$A$2,"",IF(VLOOKUP($B21,BNA_mars24!$B$1:$BZ$1007,MATCH(T$5,BNA_mars24!$B$7:$BZ$7,0),FALSE)="MC",VLOOKUP($A$3,BNA_mars24!$B$1:$BZ$1007,MATCH(T$5,BNA_mars24!$B$7:$BZ$7,0),FALSE),VLOOKUP($B21,BNA_mars24!$B$1:$BZ$1007,MATCH(T$5,BNA_mars24!$B$7:$BZ$7,0),FALSE)))</f>
        <v>125</v>
      </c>
      <c r="U21" s="26">
        <f ca="1">IF(VLOOKUP($B21,BNA_mars24!$B$1:$BZ$1007,MATCH($A$1,BNA_mars24!$B$7:$BZ$7,0),FALSE)=$A$2,"",IF(VLOOKUP($B21,BNA_mars24!$B$1:$BZ$1007,MATCH(U$5,BNA_mars24!$B$7:$BZ$7,0),FALSE)="MC",VLOOKUP($A$3,BNA_mars24!$B$1:$BZ$1007,MATCH(U$5,BNA_mars24!$B$7:$BZ$7,0),FALSE),VLOOKUP($B21,BNA_mars24!$B$1:$BZ$1007,MATCH(U$5,BNA_mars24!$B$7:$BZ$7,0),FALSE)))</f>
        <v>450</v>
      </c>
      <c r="V21" s="26">
        <f ca="1">IF(VLOOKUP($B21,BNA_mars24!$B$1:$BZ$1007,MATCH($A$1,BNA_mars24!$B$7:$BZ$7,0),FALSE)=$A$2,"",IF(VLOOKUP($B21,BNA_mars24!$B$1:$BZ$1007,MATCH(V$5,BNA_mars24!$B$7:$BZ$7,0),FALSE)="MC",VLOOKUP($A$3,BNA_mars24!$B$1:$BZ$1007,MATCH(V$5,BNA_mars24!$B$7:$BZ$7,0),FALSE),VLOOKUP($B21,BNA_mars24!$B$1:$BZ$1007,MATCH(V$5,BNA_mars24!$B$7:$BZ$7,0),FALSE)))</f>
        <v>1000</v>
      </c>
      <c r="W21" s="26">
        <f ca="1">IF(VLOOKUP($B21,BNA_mars24!$B$1:$BZ$1007,MATCH($A$1,BNA_mars24!$B$7:$BZ$7,0),FALSE)=$A$2,"",IF(VLOOKUP($B21,BNA_mars24!$B$1:$BZ$1007,MATCH(W$5,BNA_mars24!$B$7:$BZ$7,0),FALSE)="MC",VLOOKUP($A$3,BNA_mars24!$B$1:$BZ$1007,MATCH(W$5,BNA_mars24!$B$7:$BZ$7,0),FALSE),VLOOKUP($B21,BNA_mars24!$B$1:$BZ$1007,MATCH(W$5,BNA_mars24!$B$7:$BZ$7,0),FALSE)))</f>
        <v>2000</v>
      </c>
      <c r="X21" s="26">
        <f ca="1">IF(VLOOKUP($B21,BNA_mars24!$B$1:$BZ$1007,MATCH($A$1,BNA_mars24!$B$7:$BZ$7,0),FALSE)=$A$2,"",IF(VLOOKUP($B21,BNA_mars24!$B$1:$BZ$1007,MATCH(X$5,BNA_mars24!$B$7:$BZ$7,0),FALSE)="MC",VLOOKUP($A$3,BNA_mars24!$B$1:$BZ$1007,MATCH(X$5,BNA_mars24!$B$7:$BZ$7,0),FALSE),VLOOKUP($B21,BNA_mars24!$B$1:$BZ$1007,MATCH(X$5,BNA_mars24!$B$7:$BZ$7,0),FALSE)))</f>
        <v>2000</v>
      </c>
      <c r="Y21" s="26">
        <f ca="1">IF(VLOOKUP($B21,BNA_mars24!$B$1:$BZ$1007,MATCH($A$1,BNA_mars24!$B$7:$BZ$7,0),FALSE)=$A$2,"",IF(VLOOKUP($B21,BNA_mars24!$B$1:$BZ$1007,MATCH(Y$5,BNA_mars24!$B$7:$BZ$7,0),FALSE)="MC",VLOOKUP($A$3,BNA_mars24!$B$1:$BZ$1007,MATCH(Y$5,BNA_mars24!$B$7:$BZ$7,0),FALSE),VLOOKUP($B21,BNA_mars24!$B$1:$BZ$1007,MATCH(Y$5,BNA_mars24!$B$7:$BZ$7,0),FALSE)))</f>
        <v>3500</v>
      </c>
      <c r="Z21" s="26">
        <f ca="1">IF(VLOOKUP($B21,BNA_mars24!$B$1:$BZ$1007,MATCH($A$1,BNA_mars24!$B$7:$BZ$7,0),FALSE)=$A$2,"",IF(VLOOKUP($B21,BNA_mars24!$B$1:$BZ$1007,MATCH(Z$5,BNA_mars24!$B$7:$BZ$7,0),FALSE)="MC",VLOOKUP($A$3,BNA_mars24!$B$1:$BZ$1007,MATCH(Z$5,BNA_mars24!$B$7:$BZ$7,0),FALSE),VLOOKUP($B21,BNA_mars24!$B$1:$BZ$1007,MATCH(Z$5,BNA_mars24!$B$7:$BZ$7,0),FALSE)))</f>
        <v>2000</v>
      </c>
      <c r="AA21" s="26">
        <f ca="1">IF(VLOOKUP($B21,BNA_mars24!$B$1:$BZ$1007,MATCH($A$1,BNA_mars24!$B$7:$BZ$7,0),FALSE)=$A$2,"",IF(VLOOKUP($B21,BNA_mars24!$B$1:$BZ$1007,MATCH(AA$5,BNA_mars24!$B$7:$BZ$7,0),FALSE)="MC",VLOOKUP($A$3,BNA_mars24!$B$1:$BZ$1007,MATCH(AA$5,BNA_mars24!$B$7:$BZ$7,0),FALSE),VLOOKUP($B21,BNA_mars24!$B$1:$BZ$1007,MATCH(AA$5,BNA_mars24!$B$7:$BZ$7,0),FALSE)))</f>
        <v>2750</v>
      </c>
      <c r="AB21" s="26">
        <f ca="1">IF(VLOOKUP($B21,BNA_mars24!$B$1:$BZ$1007,MATCH($A$1,BNA_mars24!$B$7:$BZ$7,0),FALSE)=$A$2,"",IF(VLOOKUP($B21,BNA_mars24!$B$1:$BZ$1007,MATCH(AB$5,BNA_mars24!$B$7:$BZ$7,0),FALSE)="MC",VLOOKUP($A$3,BNA_mars24!$B$1:$BZ$1007,MATCH(AB$5,BNA_mars24!$B$7:$BZ$7,0),FALSE),VLOOKUP($B21,BNA_mars24!$B$1:$BZ$1007,MATCH(AB$5,BNA_mars24!$B$7:$BZ$7,0),FALSE)))</f>
        <v>2000</v>
      </c>
      <c r="AC21" s="26">
        <f ca="1">IF(VLOOKUP($B21,BNA_mars24!$B$1:$BZ$1007,MATCH($A$1,BNA_mars24!$B$7:$BZ$7,0),FALSE)=$A$2,"",IF(VLOOKUP($B21,BNA_mars24!$B$1:$BZ$1007,MATCH(AC$5,BNA_mars24!$B$7:$BZ$7,0),FALSE)="MC",VLOOKUP($A$3,BNA_mars24!$B$1:$BZ$1007,MATCH(AC$5,BNA_mars24!$B$7:$BZ$7,0),FALSE),VLOOKUP($B21,BNA_mars24!$B$1:$BZ$1007,MATCH(AC$5,BNA_mars24!$B$7:$BZ$7,0),FALSE)))</f>
        <v>1000</v>
      </c>
      <c r="AD21" s="26">
        <f ca="1">IF(VLOOKUP($B21,BNA_mars24!$B$1:$BZ$1007,MATCH($A$1,BNA_mars24!$B$7:$BZ$7,0),FALSE)=$A$2,"",IF(VLOOKUP($B21,BNA_mars24!$B$1:$BZ$1007,MATCH(AD$5,BNA_mars24!$B$7:$BZ$7,0),FALSE)="MC",VLOOKUP($A$3,BNA_mars24!$B$1:$BZ$1007,MATCH(AD$5,BNA_mars24!$B$7:$BZ$7,0),FALSE),VLOOKUP($B21,BNA_mars24!$B$1:$BZ$1007,MATCH(AD$5,BNA_mars24!$B$7:$BZ$7,0),FALSE)))</f>
        <v>250</v>
      </c>
    </row>
    <row r="22" spans="2:30" x14ac:dyDescent="0.35">
      <c r="B22" t="s">
        <v>88</v>
      </c>
      <c r="C22" t="s">
        <v>87</v>
      </c>
      <c r="D22" s="37">
        <f t="shared" ca="1" si="0"/>
        <v>80650</v>
      </c>
      <c r="E22" s="26">
        <f ca="1">IF(VLOOKUP($B22,BNA_mars24!$B$1:$BZ$1007,MATCH($A$1,BNA_mars24!$B$7:$BZ$7,0),FALSE)=$A$2,"",IF(VLOOKUP($B22,BNA_mars24!$B$1:$BZ$1007,MATCH(E$5,BNA_mars24!$B$7:$BZ$7,0),FALSE)="MC",VLOOKUP($A$3,BNA_mars24!$B$1:$BZ$1007,MATCH(E$5,BNA_mars24!$B$7:$BZ$7,0),FALSE),VLOOKUP($B22,BNA_mars24!$B$1:$BZ$1007,MATCH(E$5,BNA_mars24!$B$7:$BZ$7,0),FALSE)))</f>
        <v>1000</v>
      </c>
      <c r="F22" s="26">
        <f ca="1">IF(VLOOKUP($B22,BNA_mars24!$B$1:$BZ$1007,MATCH($A$1,BNA_mars24!$B$7:$BZ$7,0),FALSE)=$A$2,"",IF(VLOOKUP($B22,BNA_mars24!$B$1:$BZ$1007,MATCH(F$5,BNA_mars24!$B$7:$BZ$7,0),FALSE)="MC",VLOOKUP($A$3,BNA_mars24!$B$1:$BZ$1007,MATCH(F$5,BNA_mars24!$B$7:$BZ$7,0),FALSE),VLOOKUP($B22,BNA_mars24!$B$1:$BZ$1007,MATCH(F$5,BNA_mars24!$B$7:$BZ$7,0),FALSE)))</f>
        <v>2000</v>
      </c>
      <c r="G22" s="26">
        <f ca="1">IF(VLOOKUP($B22,BNA_mars24!$B$1:$BZ$1007,MATCH($A$1,BNA_mars24!$B$7:$BZ$7,0),FALSE)=$A$2,"",IF(VLOOKUP($B22,BNA_mars24!$B$1:$BZ$1007,MATCH(G$5,BNA_mars24!$B$7:$BZ$7,0),FALSE)="MC",VLOOKUP($A$3,BNA_mars24!$B$1:$BZ$1007,MATCH(G$5,BNA_mars24!$B$7:$BZ$7,0),FALSE),VLOOKUP($B22,BNA_mars24!$B$1:$BZ$1007,MATCH(G$5,BNA_mars24!$B$7:$BZ$7,0),FALSE)))</f>
        <v>2500</v>
      </c>
      <c r="H22" s="26">
        <f ca="1">IF(VLOOKUP($B22,BNA_mars24!$B$1:$BZ$1007,MATCH($A$1,BNA_mars24!$B$7:$BZ$7,0),FALSE)=$A$2,"",IF(VLOOKUP($B22,BNA_mars24!$B$1:$BZ$1007,MATCH(H$5,BNA_mars24!$B$7:$BZ$7,0),FALSE)="MC",VLOOKUP($A$3,BNA_mars24!$B$1:$BZ$1007,MATCH(H$5,BNA_mars24!$B$7:$BZ$7,0),FALSE),VLOOKUP($B22,BNA_mars24!$B$1:$BZ$1007,MATCH(H$5,BNA_mars24!$B$7:$BZ$7,0),FALSE)))</f>
        <v>300</v>
      </c>
      <c r="I22" s="26">
        <f ca="1">IF(VLOOKUP($B22,BNA_mars24!$B$1:$BZ$1007,MATCH($A$1,BNA_mars24!$B$7:$BZ$7,0),FALSE)=$A$2,"",IF(VLOOKUP($B22,BNA_mars24!$B$1:$BZ$1007,MATCH(I$5,BNA_mars24!$B$7:$BZ$7,0),FALSE)="MC",VLOOKUP($A$3,BNA_mars24!$B$1:$BZ$1007,MATCH(I$5,BNA_mars24!$B$7:$BZ$7,0),FALSE),VLOOKUP($B22,BNA_mars24!$B$1:$BZ$1007,MATCH(I$5,BNA_mars24!$B$7:$BZ$7,0),FALSE)))</f>
        <v>200</v>
      </c>
      <c r="J22" s="26">
        <f ca="1">IF(VLOOKUP($B22,BNA_mars24!$B$1:$BZ$1007,MATCH($A$1,BNA_mars24!$B$7:$BZ$7,0),FALSE)=$A$2,"",IF(VLOOKUP($B22,BNA_mars24!$B$1:$BZ$1007,MATCH(J$5,BNA_mars24!$B$7:$BZ$7,0),FALSE)="MC",VLOOKUP($A$3,BNA_mars24!$B$1:$BZ$1007,MATCH(J$5,BNA_mars24!$B$7:$BZ$7,0),FALSE),VLOOKUP($B22,BNA_mars24!$B$1:$BZ$1007,MATCH(J$5,BNA_mars24!$B$7:$BZ$7,0),FALSE)))</f>
        <v>4500</v>
      </c>
      <c r="K22" s="26">
        <f ca="1">IF(VLOOKUP($B22,BNA_mars24!$B$1:$BZ$1007,MATCH($A$1,BNA_mars24!$B$7:$BZ$7,0),FALSE)=$A$2,"",IF(VLOOKUP($B22,BNA_mars24!$B$1:$BZ$1007,MATCH(K$5,BNA_mars24!$B$7:$BZ$7,0),FALSE)="MC",VLOOKUP($A$3,BNA_mars24!$B$1:$BZ$1007,MATCH(K$5,BNA_mars24!$B$7:$BZ$7,0),FALSE),VLOOKUP($B22,BNA_mars24!$B$1:$BZ$1007,MATCH(K$5,BNA_mars24!$B$7:$BZ$7,0),FALSE)))</f>
        <v>12500</v>
      </c>
      <c r="L22" s="26">
        <f ca="1">IF(VLOOKUP($B22,BNA_mars24!$B$1:$BZ$1007,MATCH($A$1,BNA_mars24!$B$7:$BZ$7,0),FALSE)=$A$2,"",IF(VLOOKUP($B22,BNA_mars24!$B$1:$BZ$1007,MATCH(L$5,BNA_mars24!$B$7:$BZ$7,0),FALSE)="MC",VLOOKUP($A$3,BNA_mars24!$B$1:$BZ$1007,MATCH(L$5,BNA_mars24!$B$7:$BZ$7,0),FALSE),VLOOKUP($B22,BNA_mars24!$B$1:$BZ$1007,MATCH(L$5,BNA_mars24!$B$7:$BZ$7,0),FALSE)))</f>
        <v>1000</v>
      </c>
      <c r="M22" s="26">
        <f ca="1">IF(VLOOKUP($B22,BNA_mars24!$B$1:$BZ$1007,MATCH($A$1,BNA_mars24!$B$7:$BZ$7,0),FALSE)=$A$2,"",IF(VLOOKUP($B22,BNA_mars24!$B$1:$BZ$1007,MATCH(M$5,BNA_mars24!$B$7:$BZ$7,0),FALSE)="MC",VLOOKUP($A$3,BNA_mars24!$B$1:$BZ$1007,MATCH(M$5,BNA_mars24!$B$7:$BZ$7,0),FALSE),VLOOKUP($B22,BNA_mars24!$B$1:$BZ$1007,MATCH(M$5,BNA_mars24!$B$7:$BZ$7,0),FALSE)))</f>
        <v>2000</v>
      </c>
      <c r="N22" s="26">
        <f ca="1">IF(VLOOKUP($B22,BNA_mars24!$B$1:$BZ$1007,MATCH($A$1,BNA_mars24!$B$7:$BZ$7,0),FALSE)=$A$2,"",IF(VLOOKUP($B22,BNA_mars24!$B$1:$BZ$1007,MATCH(N$5,BNA_mars24!$B$7:$BZ$7,0),FALSE)="MC",VLOOKUP($A$3,BNA_mars24!$B$1:$BZ$1007,MATCH(N$5,BNA_mars24!$B$7:$BZ$7,0),FALSE),VLOOKUP($B22,BNA_mars24!$B$1:$BZ$1007,MATCH(N$5,BNA_mars24!$B$7:$BZ$7,0),FALSE)))</f>
        <v>100</v>
      </c>
      <c r="O22" s="26">
        <f ca="1">IF(VLOOKUP($B22,BNA_mars24!$B$1:$BZ$1007,MATCH($A$1,BNA_mars24!$B$7:$BZ$7,0),FALSE)=$A$2,"",IF(VLOOKUP($B22,BNA_mars24!$B$1:$BZ$1007,MATCH(O$5,BNA_mars24!$B$7:$BZ$7,0),FALSE)="MC",VLOOKUP($A$3,BNA_mars24!$B$1:$BZ$1007,MATCH(O$5,BNA_mars24!$B$7:$BZ$7,0),FALSE),VLOOKUP($B22,BNA_mars24!$B$1:$BZ$1007,MATCH(O$5,BNA_mars24!$B$7:$BZ$7,0),FALSE)))</f>
        <v>25000</v>
      </c>
      <c r="P22" s="26">
        <f ca="1">IF(VLOOKUP($B22,BNA_mars24!$B$1:$BZ$1007,MATCH($A$1,BNA_mars24!$B$7:$BZ$7,0),FALSE)=$A$2,"",IF(VLOOKUP($B22,BNA_mars24!$B$1:$BZ$1007,MATCH(P$5,BNA_mars24!$B$7:$BZ$7,0),FALSE)="MC",VLOOKUP($A$3,BNA_mars24!$B$1:$BZ$1007,MATCH(P$5,BNA_mars24!$B$7:$BZ$7,0),FALSE),VLOOKUP($B22,BNA_mars24!$B$1:$BZ$1007,MATCH(P$5,BNA_mars24!$B$7:$BZ$7,0),FALSE)))</f>
        <v>500</v>
      </c>
      <c r="Q22" s="26">
        <f ca="1">IF(VLOOKUP($B22,BNA_mars24!$B$1:$BZ$1007,MATCH($A$1,BNA_mars24!$B$7:$BZ$7,0),FALSE)=$A$2,"",IF(VLOOKUP($B22,BNA_mars24!$B$1:$BZ$1007,MATCH(Q$5,BNA_mars24!$B$7:$BZ$7,0),FALSE)="MC",VLOOKUP($A$3,BNA_mars24!$B$1:$BZ$1007,MATCH(Q$5,BNA_mars24!$B$7:$BZ$7,0),FALSE),VLOOKUP($B22,BNA_mars24!$B$1:$BZ$1007,MATCH(Q$5,BNA_mars24!$B$7:$BZ$7,0),FALSE)))</f>
        <v>7500</v>
      </c>
      <c r="R22" s="26">
        <f ca="1">IF(VLOOKUP($B22,BNA_mars24!$B$1:$BZ$1007,MATCH($A$1,BNA_mars24!$B$7:$BZ$7,0),FALSE)=$A$2,"",IF(VLOOKUP($B22,BNA_mars24!$B$1:$BZ$1007,MATCH(R$5,BNA_mars24!$B$7:$BZ$7,0),FALSE)="MC",VLOOKUP($A$3,BNA_mars24!$B$1:$BZ$1007,MATCH(R$5,BNA_mars24!$B$7:$BZ$7,0),FALSE),VLOOKUP($B22,BNA_mars24!$B$1:$BZ$1007,MATCH(R$5,BNA_mars24!$B$7:$BZ$7,0),FALSE)))</f>
        <v>5000</v>
      </c>
      <c r="S22" s="26">
        <f ca="1">IF(VLOOKUP($B22,BNA_mars24!$B$1:$BZ$1007,MATCH($A$1,BNA_mars24!$B$7:$BZ$7,0),FALSE)=$A$2,"",IF(VLOOKUP($B22,BNA_mars24!$B$1:$BZ$1007,MATCH(S$5,BNA_mars24!$B$7:$BZ$7,0),FALSE)="MC",VLOOKUP($A$3,BNA_mars24!$B$1:$BZ$1007,MATCH(S$5,BNA_mars24!$B$7:$BZ$7,0),FALSE),VLOOKUP($B22,BNA_mars24!$B$1:$BZ$1007,MATCH(S$5,BNA_mars24!$B$7:$BZ$7,0),FALSE)))</f>
        <v>1500</v>
      </c>
      <c r="T22" s="26">
        <f ca="1">IF(VLOOKUP($B22,BNA_mars24!$B$1:$BZ$1007,MATCH($A$1,BNA_mars24!$B$7:$BZ$7,0),FALSE)=$A$2,"",IF(VLOOKUP($B22,BNA_mars24!$B$1:$BZ$1007,MATCH(T$5,BNA_mars24!$B$7:$BZ$7,0),FALSE)="MC",VLOOKUP($A$3,BNA_mars24!$B$1:$BZ$1007,MATCH(T$5,BNA_mars24!$B$7:$BZ$7,0),FALSE),VLOOKUP($B22,BNA_mars24!$B$1:$BZ$1007,MATCH(T$5,BNA_mars24!$B$7:$BZ$7,0),FALSE)))</f>
        <v>100</v>
      </c>
      <c r="U22" s="26">
        <f ca="1">IF(VLOOKUP($B22,BNA_mars24!$B$1:$BZ$1007,MATCH($A$1,BNA_mars24!$B$7:$BZ$7,0),FALSE)=$A$2,"",IF(VLOOKUP($B22,BNA_mars24!$B$1:$BZ$1007,MATCH(U$5,BNA_mars24!$B$7:$BZ$7,0),FALSE)="MC",VLOOKUP($A$3,BNA_mars24!$B$1:$BZ$1007,MATCH(U$5,BNA_mars24!$B$7:$BZ$7,0),FALSE),VLOOKUP($B22,BNA_mars24!$B$1:$BZ$1007,MATCH(U$5,BNA_mars24!$B$7:$BZ$7,0),FALSE)))</f>
        <v>450</v>
      </c>
      <c r="V22" s="26">
        <f ca="1">IF(VLOOKUP($B22,BNA_mars24!$B$1:$BZ$1007,MATCH($A$1,BNA_mars24!$B$7:$BZ$7,0),FALSE)=$A$2,"",IF(VLOOKUP($B22,BNA_mars24!$B$1:$BZ$1007,MATCH(V$5,BNA_mars24!$B$7:$BZ$7,0),FALSE)="MC",VLOOKUP($A$3,BNA_mars24!$B$1:$BZ$1007,MATCH(V$5,BNA_mars24!$B$7:$BZ$7,0),FALSE),VLOOKUP($B22,BNA_mars24!$B$1:$BZ$1007,MATCH(V$5,BNA_mars24!$B$7:$BZ$7,0),FALSE)))</f>
        <v>750</v>
      </c>
      <c r="W22" s="26">
        <f ca="1">IF(VLOOKUP($B22,BNA_mars24!$B$1:$BZ$1007,MATCH($A$1,BNA_mars24!$B$7:$BZ$7,0),FALSE)=$A$2,"",IF(VLOOKUP($B22,BNA_mars24!$B$1:$BZ$1007,MATCH(W$5,BNA_mars24!$B$7:$BZ$7,0),FALSE)="MC",VLOOKUP($A$3,BNA_mars24!$B$1:$BZ$1007,MATCH(W$5,BNA_mars24!$B$7:$BZ$7,0),FALSE),VLOOKUP($B22,BNA_mars24!$B$1:$BZ$1007,MATCH(W$5,BNA_mars24!$B$7:$BZ$7,0),FALSE)))</f>
        <v>1600</v>
      </c>
      <c r="X22" s="26">
        <f ca="1">IF(VLOOKUP($B22,BNA_mars24!$B$1:$BZ$1007,MATCH($A$1,BNA_mars24!$B$7:$BZ$7,0),FALSE)=$A$2,"",IF(VLOOKUP($B22,BNA_mars24!$B$1:$BZ$1007,MATCH(X$5,BNA_mars24!$B$7:$BZ$7,0),FALSE)="MC",VLOOKUP($A$3,BNA_mars24!$B$1:$BZ$1007,MATCH(X$5,BNA_mars24!$B$7:$BZ$7,0),FALSE),VLOOKUP($B22,BNA_mars24!$B$1:$BZ$1007,MATCH(X$5,BNA_mars24!$B$7:$BZ$7,0),FALSE)))</f>
        <v>1250</v>
      </c>
      <c r="Y22" s="26">
        <f ca="1">IF(VLOOKUP($B22,BNA_mars24!$B$1:$BZ$1007,MATCH($A$1,BNA_mars24!$B$7:$BZ$7,0),FALSE)=$A$2,"",IF(VLOOKUP($B22,BNA_mars24!$B$1:$BZ$1007,MATCH(Y$5,BNA_mars24!$B$7:$BZ$7,0),FALSE)="MC",VLOOKUP($A$3,BNA_mars24!$B$1:$BZ$1007,MATCH(Y$5,BNA_mars24!$B$7:$BZ$7,0),FALSE),VLOOKUP($B22,BNA_mars24!$B$1:$BZ$1007,MATCH(Y$5,BNA_mars24!$B$7:$BZ$7,0),FALSE)))</f>
        <v>3500</v>
      </c>
      <c r="Z22" s="26">
        <f ca="1">IF(VLOOKUP($B22,BNA_mars24!$B$1:$BZ$1007,MATCH($A$1,BNA_mars24!$B$7:$BZ$7,0),FALSE)=$A$2,"",IF(VLOOKUP($B22,BNA_mars24!$B$1:$BZ$1007,MATCH(Z$5,BNA_mars24!$B$7:$BZ$7,0),FALSE)="MC",VLOOKUP($A$3,BNA_mars24!$B$1:$BZ$1007,MATCH(Z$5,BNA_mars24!$B$7:$BZ$7,0),FALSE),VLOOKUP($B22,BNA_mars24!$B$1:$BZ$1007,MATCH(Z$5,BNA_mars24!$B$7:$BZ$7,0),FALSE)))</f>
        <v>2500</v>
      </c>
      <c r="AA22" s="26">
        <f ca="1">IF(VLOOKUP($B22,BNA_mars24!$B$1:$BZ$1007,MATCH($A$1,BNA_mars24!$B$7:$BZ$7,0),FALSE)=$A$2,"",IF(VLOOKUP($B22,BNA_mars24!$B$1:$BZ$1007,MATCH(AA$5,BNA_mars24!$B$7:$BZ$7,0),FALSE)="MC",VLOOKUP($A$3,BNA_mars24!$B$1:$BZ$1007,MATCH(AA$5,BNA_mars24!$B$7:$BZ$7,0),FALSE),VLOOKUP($B22,BNA_mars24!$B$1:$BZ$1007,MATCH(AA$5,BNA_mars24!$B$7:$BZ$7,0),FALSE)))</f>
        <v>3000</v>
      </c>
      <c r="AB22" s="26">
        <f ca="1">IF(VLOOKUP($B22,BNA_mars24!$B$1:$BZ$1007,MATCH($A$1,BNA_mars24!$B$7:$BZ$7,0),FALSE)=$A$2,"",IF(VLOOKUP($B22,BNA_mars24!$B$1:$BZ$1007,MATCH(AB$5,BNA_mars24!$B$7:$BZ$7,0),FALSE)="MC",VLOOKUP($A$3,BNA_mars24!$B$1:$BZ$1007,MATCH(AB$5,BNA_mars24!$B$7:$BZ$7,0),FALSE),VLOOKUP($B22,BNA_mars24!$B$1:$BZ$1007,MATCH(AB$5,BNA_mars24!$B$7:$BZ$7,0),FALSE)))</f>
        <v>1000</v>
      </c>
      <c r="AC22" s="26">
        <f ca="1">IF(VLOOKUP($B22,BNA_mars24!$B$1:$BZ$1007,MATCH($A$1,BNA_mars24!$B$7:$BZ$7,0),FALSE)=$A$2,"",IF(VLOOKUP($B22,BNA_mars24!$B$1:$BZ$1007,MATCH(AC$5,BNA_mars24!$B$7:$BZ$7,0),FALSE)="MC",VLOOKUP($A$3,BNA_mars24!$B$1:$BZ$1007,MATCH(AC$5,BNA_mars24!$B$7:$BZ$7,0),FALSE),VLOOKUP($B22,BNA_mars24!$B$1:$BZ$1007,MATCH(AC$5,BNA_mars24!$B$7:$BZ$7,0),FALSE)))</f>
        <v>3000</v>
      </c>
      <c r="AD22" s="26">
        <f ca="1">IF(VLOOKUP($B22,BNA_mars24!$B$1:$BZ$1007,MATCH($A$1,BNA_mars24!$B$7:$BZ$7,0),FALSE)=$A$2,"",IF(VLOOKUP($B22,BNA_mars24!$B$1:$BZ$1007,MATCH(AD$5,BNA_mars24!$B$7:$BZ$7,0),FALSE)="MC",VLOOKUP($A$3,BNA_mars24!$B$1:$BZ$1007,MATCH(AD$5,BNA_mars24!$B$7:$BZ$7,0),FALSE),VLOOKUP($B22,BNA_mars24!$B$1:$BZ$1007,MATCH(AD$5,BNA_mars24!$B$7:$BZ$7,0),FALSE)))</f>
        <v>200</v>
      </c>
    </row>
    <row r="23" spans="2:30" x14ac:dyDescent="0.35">
      <c r="B23" t="s">
        <v>90</v>
      </c>
      <c r="C23" t="s">
        <v>89</v>
      </c>
      <c r="D23" s="37">
        <f t="shared" ca="1" si="0"/>
        <v>80850</v>
      </c>
      <c r="E23" s="26">
        <f ca="1">IF(VLOOKUP($B23,BNA_mars24!$B$1:$BZ$1007,MATCH($A$1,BNA_mars24!$B$7:$BZ$7,0),FALSE)=$A$2,"",IF(VLOOKUP($B23,BNA_mars24!$B$1:$BZ$1007,MATCH(E$5,BNA_mars24!$B$7:$BZ$7,0),FALSE)="MC",VLOOKUP($A$3,BNA_mars24!$B$1:$BZ$1007,MATCH(E$5,BNA_mars24!$B$7:$BZ$7,0),FALSE),VLOOKUP($B23,BNA_mars24!$B$1:$BZ$1007,MATCH(E$5,BNA_mars24!$B$7:$BZ$7,0),FALSE)))</f>
        <v>1250</v>
      </c>
      <c r="F23" s="26">
        <f ca="1">IF(VLOOKUP($B23,BNA_mars24!$B$1:$BZ$1007,MATCH($A$1,BNA_mars24!$B$7:$BZ$7,0),FALSE)=$A$2,"",IF(VLOOKUP($B23,BNA_mars24!$B$1:$BZ$1007,MATCH(F$5,BNA_mars24!$B$7:$BZ$7,0),FALSE)="MC",VLOOKUP($A$3,BNA_mars24!$B$1:$BZ$1007,MATCH(F$5,BNA_mars24!$B$7:$BZ$7,0),FALSE),VLOOKUP($B23,BNA_mars24!$B$1:$BZ$1007,MATCH(F$5,BNA_mars24!$B$7:$BZ$7,0),FALSE)))</f>
        <v>2000</v>
      </c>
      <c r="G23" s="26">
        <f ca="1">IF(VLOOKUP($B23,BNA_mars24!$B$1:$BZ$1007,MATCH($A$1,BNA_mars24!$B$7:$BZ$7,0),FALSE)=$A$2,"",IF(VLOOKUP($B23,BNA_mars24!$B$1:$BZ$1007,MATCH(G$5,BNA_mars24!$B$7:$BZ$7,0),FALSE)="MC",VLOOKUP($A$3,BNA_mars24!$B$1:$BZ$1007,MATCH(G$5,BNA_mars24!$B$7:$BZ$7,0),FALSE),VLOOKUP($B23,BNA_mars24!$B$1:$BZ$1007,MATCH(G$5,BNA_mars24!$B$7:$BZ$7,0),FALSE)))</f>
        <v>2375</v>
      </c>
      <c r="H23" s="26">
        <f ca="1">IF(VLOOKUP($B23,BNA_mars24!$B$1:$BZ$1007,MATCH($A$1,BNA_mars24!$B$7:$BZ$7,0),FALSE)=$A$2,"",IF(VLOOKUP($B23,BNA_mars24!$B$1:$BZ$1007,MATCH(H$5,BNA_mars24!$B$7:$BZ$7,0),FALSE)="MC",VLOOKUP($A$3,BNA_mars24!$B$1:$BZ$1007,MATCH(H$5,BNA_mars24!$B$7:$BZ$7,0),FALSE),VLOOKUP($B23,BNA_mars24!$B$1:$BZ$1007,MATCH(H$5,BNA_mars24!$B$7:$BZ$7,0),FALSE)))</f>
        <v>600</v>
      </c>
      <c r="I23" s="26">
        <f ca="1">IF(VLOOKUP($B23,BNA_mars24!$B$1:$BZ$1007,MATCH($A$1,BNA_mars24!$B$7:$BZ$7,0),FALSE)=$A$2,"",IF(VLOOKUP($B23,BNA_mars24!$B$1:$BZ$1007,MATCH(I$5,BNA_mars24!$B$7:$BZ$7,0),FALSE)="MC",VLOOKUP($A$3,BNA_mars24!$B$1:$BZ$1007,MATCH(I$5,BNA_mars24!$B$7:$BZ$7,0),FALSE),VLOOKUP($B23,BNA_mars24!$B$1:$BZ$1007,MATCH(I$5,BNA_mars24!$B$7:$BZ$7,0),FALSE)))</f>
        <v>500</v>
      </c>
      <c r="J23" s="26">
        <f ca="1">IF(VLOOKUP($B23,BNA_mars24!$B$1:$BZ$1007,MATCH($A$1,BNA_mars24!$B$7:$BZ$7,0),FALSE)=$A$2,"",IF(VLOOKUP($B23,BNA_mars24!$B$1:$BZ$1007,MATCH(J$5,BNA_mars24!$B$7:$BZ$7,0),FALSE)="MC",VLOOKUP($A$3,BNA_mars24!$B$1:$BZ$1007,MATCH(J$5,BNA_mars24!$B$7:$BZ$7,0),FALSE),VLOOKUP($B23,BNA_mars24!$B$1:$BZ$1007,MATCH(J$5,BNA_mars24!$B$7:$BZ$7,0),FALSE)))</f>
        <v>5000</v>
      </c>
      <c r="K23" s="26">
        <f ca="1">IF(VLOOKUP($B23,BNA_mars24!$B$1:$BZ$1007,MATCH($A$1,BNA_mars24!$B$7:$BZ$7,0),FALSE)=$A$2,"",IF(VLOOKUP($B23,BNA_mars24!$B$1:$BZ$1007,MATCH(K$5,BNA_mars24!$B$7:$BZ$7,0),FALSE)="MC",VLOOKUP($A$3,BNA_mars24!$B$1:$BZ$1007,MATCH(K$5,BNA_mars24!$B$7:$BZ$7,0),FALSE),VLOOKUP($B23,BNA_mars24!$B$1:$BZ$1007,MATCH(K$5,BNA_mars24!$B$7:$BZ$7,0),FALSE)))</f>
        <v>7500</v>
      </c>
      <c r="L23" s="26">
        <f ca="1">IF(VLOOKUP($B23,BNA_mars24!$B$1:$BZ$1007,MATCH($A$1,BNA_mars24!$B$7:$BZ$7,0),FALSE)=$A$2,"",IF(VLOOKUP($B23,BNA_mars24!$B$1:$BZ$1007,MATCH(L$5,BNA_mars24!$B$7:$BZ$7,0),FALSE)="MC",VLOOKUP($A$3,BNA_mars24!$B$1:$BZ$1007,MATCH(L$5,BNA_mars24!$B$7:$BZ$7,0),FALSE),VLOOKUP($B23,BNA_mars24!$B$1:$BZ$1007,MATCH(L$5,BNA_mars24!$B$7:$BZ$7,0),FALSE)))</f>
        <v>1400</v>
      </c>
      <c r="M23" s="26">
        <f ca="1">IF(VLOOKUP($B23,BNA_mars24!$B$1:$BZ$1007,MATCH($A$1,BNA_mars24!$B$7:$BZ$7,0),FALSE)=$A$2,"",IF(VLOOKUP($B23,BNA_mars24!$B$1:$BZ$1007,MATCH(M$5,BNA_mars24!$B$7:$BZ$7,0),FALSE)="MC",VLOOKUP($A$3,BNA_mars24!$B$1:$BZ$1007,MATCH(M$5,BNA_mars24!$B$7:$BZ$7,0),FALSE),VLOOKUP($B23,BNA_mars24!$B$1:$BZ$1007,MATCH(M$5,BNA_mars24!$B$7:$BZ$7,0),FALSE)))</f>
        <v>5000</v>
      </c>
      <c r="N23" s="26">
        <f ca="1">IF(VLOOKUP($B23,BNA_mars24!$B$1:$BZ$1007,MATCH($A$1,BNA_mars24!$B$7:$BZ$7,0),FALSE)=$A$2,"",IF(VLOOKUP($B23,BNA_mars24!$B$1:$BZ$1007,MATCH(N$5,BNA_mars24!$B$7:$BZ$7,0),FALSE)="MC",VLOOKUP($A$3,BNA_mars24!$B$1:$BZ$1007,MATCH(N$5,BNA_mars24!$B$7:$BZ$7,0),FALSE),VLOOKUP($B23,BNA_mars24!$B$1:$BZ$1007,MATCH(N$5,BNA_mars24!$B$7:$BZ$7,0),FALSE)))</f>
        <v>100</v>
      </c>
      <c r="O23" s="26">
        <f ca="1">IF(VLOOKUP($B23,BNA_mars24!$B$1:$BZ$1007,MATCH($A$1,BNA_mars24!$B$7:$BZ$7,0),FALSE)=$A$2,"",IF(VLOOKUP($B23,BNA_mars24!$B$1:$BZ$1007,MATCH(O$5,BNA_mars24!$B$7:$BZ$7,0),FALSE)="MC",VLOOKUP($A$3,BNA_mars24!$B$1:$BZ$1007,MATCH(O$5,BNA_mars24!$B$7:$BZ$7,0),FALSE),VLOOKUP($B23,BNA_mars24!$B$1:$BZ$1007,MATCH(O$5,BNA_mars24!$B$7:$BZ$7,0),FALSE)))</f>
        <v>27750</v>
      </c>
      <c r="P23" s="26">
        <f ca="1">IF(VLOOKUP($B23,BNA_mars24!$B$1:$BZ$1007,MATCH($A$1,BNA_mars24!$B$7:$BZ$7,0),FALSE)=$A$2,"",IF(VLOOKUP($B23,BNA_mars24!$B$1:$BZ$1007,MATCH(P$5,BNA_mars24!$B$7:$BZ$7,0),FALSE)="MC",VLOOKUP($A$3,BNA_mars24!$B$1:$BZ$1007,MATCH(P$5,BNA_mars24!$B$7:$BZ$7,0),FALSE),VLOOKUP($B23,BNA_mars24!$B$1:$BZ$1007,MATCH(P$5,BNA_mars24!$B$7:$BZ$7,0),FALSE)))</f>
        <v>500</v>
      </c>
      <c r="Q23" s="26">
        <f ca="1">IF(VLOOKUP($B23,BNA_mars24!$B$1:$BZ$1007,MATCH($A$1,BNA_mars24!$B$7:$BZ$7,0),FALSE)=$A$2,"",IF(VLOOKUP($B23,BNA_mars24!$B$1:$BZ$1007,MATCH(Q$5,BNA_mars24!$B$7:$BZ$7,0),FALSE)="MC",VLOOKUP($A$3,BNA_mars24!$B$1:$BZ$1007,MATCH(Q$5,BNA_mars24!$B$7:$BZ$7,0),FALSE),VLOOKUP($B23,BNA_mars24!$B$1:$BZ$1007,MATCH(Q$5,BNA_mars24!$B$7:$BZ$7,0),FALSE)))</f>
        <v>7000</v>
      </c>
      <c r="R23" s="26">
        <f ca="1">IF(VLOOKUP($B23,BNA_mars24!$B$1:$BZ$1007,MATCH($A$1,BNA_mars24!$B$7:$BZ$7,0),FALSE)=$A$2,"",IF(VLOOKUP($B23,BNA_mars24!$B$1:$BZ$1007,MATCH(R$5,BNA_mars24!$B$7:$BZ$7,0),FALSE)="MC",VLOOKUP($A$3,BNA_mars24!$B$1:$BZ$1007,MATCH(R$5,BNA_mars24!$B$7:$BZ$7,0),FALSE),VLOOKUP($B23,BNA_mars24!$B$1:$BZ$1007,MATCH(R$5,BNA_mars24!$B$7:$BZ$7,0),FALSE)))</f>
        <v>5250</v>
      </c>
      <c r="S23" s="26">
        <f ca="1">IF(VLOOKUP($B23,BNA_mars24!$B$1:$BZ$1007,MATCH($A$1,BNA_mars24!$B$7:$BZ$7,0),FALSE)=$A$2,"",IF(VLOOKUP($B23,BNA_mars24!$B$1:$BZ$1007,MATCH(S$5,BNA_mars24!$B$7:$BZ$7,0),FALSE)="MC",VLOOKUP($A$3,BNA_mars24!$B$1:$BZ$1007,MATCH(S$5,BNA_mars24!$B$7:$BZ$7,0),FALSE),VLOOKUP($B23,BNA_mars24!$B$1:$BZ$1007,MATCH(S$5,BNA_mars24!$B$7:$BZ$7,0),FALSE)))</f>
        <v>500</v>
      </c>
      <c r="T23" s="26">
        <f ca="1">IF(VLOOKUP($B23,BNA_mars24!$B$1:$BZ$1007,MATCH($A$1,BNA_mars24!$B$7:$BZ$7,0),FALSE)=$A$2,"",IF(VLOOKUP($B23,BNA_mars24!$B$1:$BZ$1007,MATCH(T$5,BNA_mars24!$B$7:$BZ$7,0),FALSE)="MC",VLOOKUP($A$3,BNA_mars24!$B$1:$BZ$1007,MATCH(T$5,BNA_mars24!$B$7:$BZ$7,0),FALSE),VLOOKUP($B23,BNA_mars24!$B$1:$BZ$1007,MATCH(T$5,BNA_mars24!$B$7:$BZ$7,0),FALSE)))</f>
        <v>175</v>
      </c>
      <c r="U23" s="26">
        <f ca="1">IF(VLOOKUP($B23,BNA_mars24!$B$1:$BZ$1007,MATCH($A$1,BNA_mars24!$B$7:$BZ$7,0),FALSE)=$A$2,"",IF(VLOOKUP($B23,BNA_mars24!$B$1:$BZ$1007,MATCH(U$5,BNA_mars24!$B$7:$BZ$7,0),FALSE)="MC",VLOOKUP($A$3,BNA_mars24!$B$1:$BZ$1007,MATCH(U$5,BNA_mars24!$B$7:$BZ$7,0),FALSE),VLOOKUP($B23,BNA_mars24!$B$1:$BZ$1007,MATCH(U$5,BNA_mars24!$B$7:$BZ$7,0),FALSE)))</f>
        <v>450</v>
      </c>
      <c r="V23" s="26">
        <f ca="1">IF(VLOOKUP($B23,BNA_mars24!$B$1:$BZ$1007,MATCH($A$1,BNA_mars24!$B$7:$BZ$7,0),FALSE)=$A$2,"",IF(VLOOKUP($B23,BNA_mars24!$B$1:$BZ$1007,MATCH(V$5,BNA_mars24!$B$7:$BZ$7,0),FALSE)="MC",VLOOKUP($A$3,BNA_mars24!$B$1:$BZ$1007,MATCH(V$5,BNA_mars24!$B$7:$BZ$7,0),FALSE),VLOOKUP($B23,BNA_mars24!$B$1:$BZ$1007,MATCH(V$5,BNA_mars24!$B$7:$BZ$7,0),FALSE)))</f>
        <v>750</v>
      </c>
      <c r="W23" s="26">
        <f ca="1">IF(VLOOKUP($B23,BNA_mars24!$B$1:$BZ$1007,MATCH($A$1,BNA_mars24!$B$7:$BZ$7,0),FALSE)=$A$2,"",IF(VLOOKUP($B23,BNA_mars24!$B$1:$BZ$1007,MATCH(W$5,BNA_mars24!$B$7:$BZ$7,0),FALSE)="MC",VLOOKUP($A$3,BNA_mars24!$B$1:$BZ$1007,MATCH(W$5,BNA_mars24!$B$7:$BZ$7,0),FALSE),VLOOKUP($B23,BNA_mars24!$B$1:$BZ$1007,MATCH(W$5,BNA_mars24!$B$7:$BZ$7,0),FALSE)))</f>
        <v>1600</v>
      </c>
      <c r="X23" s="26">
        <f ca="1">IF(VLOOKUP($B23,BNA_mars24!$B$1:$BZ$1007,MATCH($A$1,BNA_mars24!$B$7:$BZ$7,0),FALSE)=$A$2,"",IF(VLOOKUP($B23,BNA_mars24!$B$1:$BZ$1007,MATCH(X$5,BNA_mars24!$B$7:$BZ$7,0),FALSE)="MC",VLOOKUP($A$3,BNA_mars24!$B$1:$BZ$1007,MATCH(X$5,BNA_mars24!$B$7:$BZ$7,0),FALSE),VLOOKUP($B23,BNA_mars24!$B$1:$BZ$1007,MATCH(X$5,BNA_mars24!$B$7:$BZ$7,0),FALSE)))</f>
        <v>2000</v>
      </c>
      <c r="Y23" s="26">
        <f ca="1">IF(VLOOKUP($B23,BNA_mars24!$B$1:$BZ$1007,MATCH($A$1,BNA_mars24!$B$7:$BZ$7,0),FALSE)=$A$2,"",IF(VLOOKUP($B23,BNA_mars24!$B$1:$BZ$1007,MATCH(Y$5,BNA_mars24!$B$7:$BZ$7,0),FALSE)="MC",VLOOKUP($A$3,BNA_mars24!$B$1:$BZ$1007,MATCH(Y$5,BNA_mars24!$B$7:$BZ$7,0),FALSE),VLOOKUP($B23,BNA_mars24!$B$1:$BZ$1007,MATCH(Y$5,BNA_mars24!$B$7:$BZ$7,0),FALSE)))</f>
        <v>3000</v>
      </c>
      <c r="Z23" s="26">
        <f ca="1">IF(VLOOKUP($B23,BNA_mars24!$B$1:$BZ$1007,MATCH($A$1,BNA_mars24!$B$7:$BZ$7,0),FALSE)=$A$2,"",IF(VLOOKUP($B23,BNA_mars24!$B$1:$BZ$1007,MATCH(Z$5,BNA_mars24!$B$7:$BZ$7,0),FALSE)="MC",VLOOKUP($A$3,BNA_mars24!$B$1:$BZ$1007,MATCH(Z$5,BNA_mars24!$B$7:$BZ$7,0),FALSE),VLOOKUP($B23,BNA_mars24!$B$1:$BZ$1007,MATCH(Z$5,BNA_mars24!$B$7:$BZ$7,0),FALSE)))</f>
        <v>2000</v>
      </c>
      <c r="AA23" s="26">
        <f ca="1">IF(VLOOKUP($B23,BNA_mars24!$B$1:$BZ$1007,MATCH($A$1,BNA_mars24!$B$7:$BZ$7,0),FALSE)=$A$2,"",IF(VLOOKUP($B23,BNA_mars24!$B$1:$BZ$1007,MATCH(AA$5,BNA_mars24!$B$7:$BZ$7,0),FALSE)="MC",VLOOKUP($A$3,BNA_mars24!$B$1:$BZ$1007,MATCH(AA$5,BNA_mars24!$B$7:$BZ$7,0),FALSE),VLOOKUP($B23,BNA_mars24!$B$1:$BZ$1007,MATCH(AA$5,BNA_mars24!$B$7:$BZ$7,0),FALSE)))</f>
        <v>2000</v>
      </c>
      <c r="AB23" s="26">
        <f ca="1">IF(VLOOKUP($B23,BNA_mars24!$B$1:$BZ$1007,MATCH($A$1,BNA_mars24!$B$7:$BZ$7,0),FALSE)=$A$2,"",IF(VLOOKUP($B23,BNA_mars24!$B$1:$BZ$1007,MATCH(AB$5,BNA_mars24!$B$7:$BZ$7,0),FALSE)="MC",VLOOKUP($A$3,BNA_mars24!$B$1:$BZ$1007,MATCH(AB$5,BNA_mars24!$B$7:$BZ$7,0),FALSE),VLOOKUP($B23,BNA_mars24!$B$1:$BZ$1007,MATCH(AB$5,BNA_mars24!$B$7:$BZ$7,0),FALSE)))</f>
        <v>1500</v>
      </c>
      <c r="AC23" s="26">
        <f ca="1">IF(VLOOKUP($B23,BNA_mars24!$B$1:$BZ$1007,MATCH($A$1,BNA_mars24!$B$7:$BZ$7,0),FALSE)=$A$2,"",IF(VLOOKUP($B23,BNA_mars24!$B$1:$BZ$1007,MATCH(AC$5,BNA_mars24!$B$7:$BZ$7,0),FALSE)="MC",VLOOKUP($A$3,BNA_mars24!$B$1:$BZ$1007,MATCH(AC$5,BNA_mars24!$B$7:$BZ$7,0),FALSE),VLOOKUP($B23,BNA_mars24!$B$1:$BZ$1007,MATCH(AC$5,BNA_mars24!$B$7:$BZ$7,0),FALSE)))</f>
        <v>3000</v>
      </c>
      <c r="AD23" s="26">
        <f ca="1">IF(VLOOKUP($B23,BNA_mars24!$B$1:$BZ$1007,MATCH($A$1,BNA_mars24!$B$7:$BZ$7,0),FALSE)=$A$2,"",IF(VLOOKUP($B23,BNA_mars24!$B$1:$BZ$1007,MATCH(AD$5,BNA_mars24!$B$7:$BZ$7,0),FALSE)="MC",VLOOKUP($A$3,BNA_mars24!$B$1:$BZ$1007,MATCH(AD$5,BNA_mars24!$B$7:$BZ$7,0),FALSE),VLOOKUP($B23,BNA_mars24!$B$1:$BZ$1007,MATCH(AD$5,BNA_mars24!$B$7:$BZ$7,0),FALSE)))</f>
        <v>250</v>
      </c>
    </row>
    <row r="24" spans="2:30" x14ac:dyDescent="0.35">
      <c r="B24" t="s">
        <v>92</v>
      </c>
      <c r="C24" t="s">
        <v>91</v>
      </c>
      <c r="D24" s="37">
        <f t="shared" ca="1" si="0"/>
        <v>96575</v>
      </c>
      <c r="E24" s="26">
        <f ca="1">IF(VLOOKUP($B24,BNA_mars24!$B$1:$BZ$1007,MATCH($A$1,BNA_mars24!$B$7:$BZ$7,0),FALSE)=$A$2,"",IF(VLOOKUP($B24,BNA_mars24!$B$1:$BZ$1007,MATCH(E$5,BNA_mars24!$B$7:$BZ$7,0),FALSE)="MC",VLOOKUP($A$3,BNA_mars24!$B$1:$BZ$1007,MATCH(E$5,BNA_mars24!$B$7:$BZ$7,0),FALSE),VLOOKUP($B24,BNA_mars24!$B$1:$BZ$1007,MATCH(E$5,BNA_mars24!$B$7:$BZ$7,0),FALSE)))</f>
        <v>1275</v>
      </c>
      <c r="F24" s="26">
        <f ca="1">IF(VLOOKUP($B24,BNA_mars24!$B$1:$BZ$1007,MATCH($A$1,BNA_mars24!$B$7:$BZ$7,0),FALSE)=$A$2,"",IF(VLOOKUP($B24,BNA_mars24!$B$1:$BZ$1007,MATCH(F$5,BNA_mars24!$B$7:$BZ$7,0),FALSE)="MC",VLOOKUP($A$3,BNA_mars24!$B$1:$BZ$1007,MATCH(F$5,BNA_mars24!$B$7:$BZ$7,0),FALSE),VLOOKUP($B24,BNA_mars24!$B$1:$BZ$1007,MATCH(F$5,BNA_mars24!$B$7:$BZ$7,0),FALSE)))</f>
        <v>2000</v>
      </c>
      <c r="G24" s="26">
        <f ca="1">IF(VLOOKUP($B24,BNA_mars24!$B$1:$BZ$1007,MATCH($A$1,BNA_mars24!$B$7:$BZ$7,0),FALSE)=$A$2,"",IF(VLOOKUP($B24,BNA_mars24!$B$1:$BZ$1007,MATCH(G$5,BNA_mars24!$B$7:$BZ$7,0),FALSE)="MC",VLOOKUP($A$3,BNA_mars24!$B$1:$BZ$1007,MATCH(G$5,BNA_mars24!$B$7:$BZ$7,0),FALSE),VLOOKUP($B24,BNA_mars24!$B$1:$BZ$1007,MATCH(G$5,BNA_mars24!$B$7:$BZ$7,0),FALSE)))</f>
        <v>2375</v>
      </c>
      <c r="H24" s="26">
        <f ca="1">IF(VLOOKUP($B24,BNA_mars24!$B$1:$BZ$1007,MATCH($A$1,BNA_mars24!$B$7:$BZ$7,0),FALSE)=$A$2,"",IF(VLOOKUP($B24,BNA_mars24!$B$1:$BZ$1007,MATCH(H$5,BNA_mars24!$B$7:$BZ$7,0),FALSE)="MC",VLOOKUP($A$3,BNA_mars24!$B$1:$BZ$1007,MATCH(H$5,BNA_mars24!$B$7:$BZ$7,0),FALSE),VLOOKUP($B24,BNA_mars24!$B$1:$BZ$1007,MATCH(H$5,BNA_mars24!$B$7:$BZ$7,0),FALSE)))</f>
        <v>450</v>
      </c>
      <c r="I24" s="26">
        <f ca="1">IF(VLOOKUP($B24,BNA_mars24!$B$1:$BZ$1007,MATCH($A$1,BNA_mars24!$B$7:$BZ$7,0),FALSE)=$A$2,"",IF(VLOOKUP($B24,BNA_mars24!$B$1:$BZ$1007,MATCH(I$5,BNA_mars24!$B$7:$BZ$7,0),FALSE)="MC",VLOOKUP($A$3,BNA_mars24!$B$1:$BZ$1007,MATCH(I$5,BNA_mars24!$B$7:$BZ$7,0),FALSE),VLOOKUP($B24,BNA_mars24!$B$1:$BZ$1007,MATCH(I$5,BNA_mars24!$B$7:$BZ$7,0),FALSE)))</f>
        <v>350</v>
      </c>
      <c r="J24" s="26">
        <f ca="1">IF(VLOOKUP($B24,BNA_mars24!$B$1:$BZ$1007,MATCH($A$1,BNA_mars24!$B$7:$BZ$7,0),FALSE)=$A$2,"",IF(VLOOKUP($B24,BNA_mars24!$B$1:$BZ$1007,MATCH(J$5,BNA_mars24!$B$7:$BZ$7,0),FALSE)="MC",VLOOKUP($A$3,BNA_mars24!$B$1:$BZ$1007,MATCH(J$5,BNA_mars24!$B$7:$BZ$7,0),FALSE),VLOOKUP($B24,BNA_mars24!$B$1:$BZ$1007,MATCH(J$5,BNA_mars24!$B$7:$BZ$7,0),FALSE)))</f>
        <v>5000</v>
      </c>
      <c r="K24" s="26">
        <f ca="1">IF(VLOOKUP($B24,BNA_mars24!$B$1:$BZ$1007,MATCH($A$1,BNA_mars24!$B$7:$BZ$7,0),FALSE)=$A$2,"",IF(VLOOKUP($B24,BNA_mars24!$B$1:$BZ$1007,MATCH(K$5,BNA_mars24!$B$7:$BZ$7,0),FALSE)="MC",VLOOKUP($A$3,BNA_mars24!$B$1:$BZ$1007,MATCH(K$5,BNA_mars24!$B$7:$BZ$7,0),FALSE),VLOOKUP($B24,BNA_mars24!$B$1:$BZ$1007,MATCH(K$5,BNA_mars24!$B$7:$BZ$7,0),FALSE)))</f>
        <v>21000</v>
      </c>
      <c r="L24" s="26">
        <f ca="1">IF(VLOOKUP($B24,BNA_mars24!$B$1:$BZ$1007,MATCH($A$1,BNA_mars24!$B$7:$BZ$7,0),FALSE)=$A$2,"",IF(VLOOKUP($B24,BNA_mars24!$B$1:$BZ$1007,MATCH(L$5,BNA_mars24!$B$7:$BZ$7,0),FALSE)="MC",VLOOKUP($A$3,BNA_mars24!$B$1:$BZ$1007,MATCH(L$5,BNA_mars24!$B$7:$BZ$7,0),FALSE),VLOOKUP($B24,BNA_mars24!$B$1:$BZ$1007,MATCH(L$5,BNA_mars24!$B$7:$BZ$7,0),FALSE)))</f>
        <v>1000</v>
      </c>
      <c r="M24" s="26">
        <f ca="1">IF(VLOOKUP($B24,BNA_mars24!$B$1:$BZ$1007,MATCH($A$1,BNA_mars24!$B$7:$BZ$7,0),FALSE)=$A$2,"",IF(VLOOKUP($B24,BNA_mars24!$B$1:$BZ$1007,MATCH(M$5,BNA_mars24!$B$7:$BZ$7,0),FALSE)="MC",VLOOKUP($A$3,BNA_mars24!$B$1:$BZ$1007,MATCH(M$5,BNA_mars24!$B$7:$BZ$7,0),FALSE),VLOOKUP($B24,BNA_mars24!$B$1:$BZ$1007,MATCH(M$5,BNA_mars24!$B$7:$BZ$7,0),FALSE)))</f>
        <v>2000</v>
      </c>
      <c r="N24" s="26">
        <f ca="1">IF(VLOOKUP($B24,BNA_mars24!$B$1:$BZ$1007,MATCH($A$1,BNA_mars24!$B$7:$BZ$7,0),FALSE)=$A$2,"",IF(VLOOKUP($B24,BNA_mars24!$B$1:$BZ$1007,MATCH(N$5,BNA_mars24!$B$7:$BZ$7,0),FALSE)="MC",VLOOKUP($A$3,BNA_mars24!$B$1:$BZ$1007,MATCH(N$5,BNA_mars24!$B$7:$BZ$7,0),FALSE),VLOOKUP($B24,BNA_mars24!$B$1:$BZ$1007,MATCH(N$5,BNA_mars24!$B$7:$BZ$7,0),FALSE)))</f>
        <v>100</v>
      </c>
      <c r="O24" s="26">
        <f ca="1">IF(VLOOKUP($B24,BNA_mars24!$B$1:$BZ$1007,MATCH($A$1,BNA_mars24!$B$7:$BZ$7,0),FALSE)=$A$2,"",IF(VLOOKUP($B24,BNA_mars24!$B$1:$BZ$1007,MATCH(O$5,BNA_mars24!$B$7:$BZ$7,0),FALSE)="MC",VLOOKUP($A$3,BNA_mars24!$B$1:$BZ$1007,MATCH(O$5,BNA_mars24!$B$7:$BZ$7,0),FALSE),VLOOKUP($B24,BNA_mars24!$B$1:$BZ$1007,MATCH(O$5,BNA_mars24!$B$7:$BZ$7,0),FALSE)))</f>
        <v>27750</v>
      </c>
      <c r="P24" s="26">
        <f ca="1">IF(VLOOKUP($B24,BNA_mars24!$B$1:$BZ$1007,MATCH($A$1,BNA_mars24!$B$7:$BZ$7,0),FALSE)=$A$2,"",IF(VLOOKUP($B24,BNA_mars24!$B$1:$BZ$1007,MATCH(P$5,BNA_mars24!$B$7:$BZ$7,0),FALSE)="MC",VLOOKUP($A$3,BNA_mars24!$B$1:$BZ$1007,MATCH(P$5,BNA_mars24!$B$7:$BZ$7,0),FALSE),VLOOKUP($B24,BNA_mars24!$B$1:$BZ$1007,MATCH(P$5,BNA_mars24!$B$7:$BZ$7,0),FALSE)))</f>
        <v>500</v>
      </c>
      <c r="Q24" s="26">
        <f ca="1">IF(VLOOKUP($B24,BNA_mars24!$B$1:$BZ$1007,MATCH($A$1,BNA_mars24!$B$7:$BZ$7,0),FALSE)=$A$2,"",IF(VLOOKUP($B24,BNA_mars24!$B$1:$BZ$1007,MATCH(Q$5,BNA_mars24!$B$7:$BZ$7,0),FALSE)="MC",VLOOKUP($A$3,BNA_mars24!$B$1:$BZ$1007,MATCH(Q$5,BNA_mars24!$B$7:$BZ$7,0),FALSE),VLOOKUP($B24,BNA_mars24!$B$1:$BZ$1007,MATCH(Q$5,BNA_mars24!$B$7:$BZ$7,0),FALSE)))</f>
        <v>9000</v>
      </c>
      <c r="R24" s="26">
        <f ca="1">IF(VLOOKUP($B24,BNA_mars24!$B$1:$BZ$1007,MATCH($A$1,BNA_mars24!$B$7:$BZ$7,0),FALSE)=$A$2,"",IF(VLOOKUP($B24,BNA_mars24!$B$1:$BZ$1007,MATCH(R$5,BNA_mars24!$B$7:$BZ$7,0),FALSE)="MC",VLOOKUP($A$3,BNA_mars24!$B$1:$BZ$1007,MATCH(R$5,BNA_mars24!$B$7:$BZ$7,0),FALSE),VLOOKUP($B24,BNA_mars24!$B$1:$BZ$1007,MATCH(R$5,BNA_mars24!$B$7:$BZ$7,0),FALSE)))</f>
        <v>3500</v>
      </c>
      <c r="S24" s="26">
        <f ca="1">IF(VLOOKUP($B24,BNA_mars24!$B$1:$BZ$1007,MATCH($A$1,BNA_mars24!$B$7:$BZ$7,0),FALSE)=$A$2,"",IF(VLOOKUP($B24,BNA_mars24!$B$1:$BZ$1007,MATCH(S$5,BNA_mars24!$B$7:$BZ$7,0),FALSE)="MC",VLOOKUP($A$3,BNA_mars24!$B$1:$BZ$1007,MATCH(S$5,BNA_mars24!$B$7:$BZ$7,0),FALSE),VLOOKUP($B24,BNA_mars24!$B$1:$BZ$1007,MATCH(S$5,BNA_mars24!$B$7:$BZ$7,0),FALSE)))</f>
        <v>500</v>
      </c>
      <c r="T24" s="26">
        <f ca="1">IF(VLOOKUP($B24,BNA_mars24!$B$1:$BZ$1007,MATCH($A$1,BNA_mars24!$B$7:$BZ$7,0),FALSE)=$A$2,"",IF(VLOOKUP($B24,BNA_mars24!$B$1:$BZ$1007,MATCH(T$5,BNA_mars24!$B$7:$BZ$7,0),FALSE)="MC",VLOOKUP($A$3,BNA_mars24!$B$1:$BZ$1007,MATCH(T$5,BNA_mars24!$B$7:$BZ$7,0),FALSE),VLOOKUP($B24,BNA_mars24!$B$1:$BZ$1007,MATCH(T$5,BNA_mars24!$B$7:$BZ$7,0),FALSE)))</f>
        <v>125</v>
      </c>
      <c r="U24" s="26">
        <f ca="1">IF(VLOOKUP($B24,BNA_mars24!$B$1:$BZ$1007,MATCH($A$1,BNA_mars24!$B$7:$BZ$7,0),FALSE)=$A$2,"",IF(VLOOKUP($B24,BNA_mars24!$B$1:$BZ$1007,MATCH(U$5,BNA_mars24!$B$7:$BZ$7,0),FALSE)="MC",VLOOKUP($A$3,BNA_mars24!$B$1:$BZ$1007,MATCH(U$5,BNA_mars24!$B$7:$BZ$7,0),FALSE),VLOOKUP($B24,BNA_mars24!$B$1:$BZ$1007,MATCH(U$5,BNA_mars24!$B$7:$BZ$7,0),FALSE)))</f>
        <v>450</v>
      </c>
      <c r="V24" s="26">
        <f ca="1">IF(VLOOKUP($B24,BNA_mars24!$B$1:$BZ$1007,MATCH($A$1,BNA_mars24!$B$7:$BZ$7,0),FALSE)=$A$2,"",IF(VLOOKUP($B24,BNA_mars24!$B$1:$BZ$1007,MATCH(V$5,BNA_mars24!$B$7:$BZ$7,0),FALSE)="MC",VLOOKUP($A$3,BNA_mars24!$B$1:$BZ$1007,MATCH(V$5,BNA_mars24!$B$7:$BZ$7,0),FALSE),VLOOKUP($B24,BNA_mars24!$B$1:$BZ$1007,MATCH(V$5,BNA_mars24!$B$7:$BZ$7,0),FALSE)))</f>
        <v>750</v>
      </c>
      <c r="W24" s="26">
        <f ca="1">IF(VLOOKUP($B24,BNA_mars24!$B$1:$BZ$1007,MATCH($A$1,BNA_mars24!$B$7:$BZ$7,0),FALSE)=$A$2,"",IF(VLOOKUP($B24,BNA_mars24!$B$1:$BZ$1007,MATCH(W$5,BNA_mars24!$B$7:$BZ$7,0),FALSE)="MC",VLOOKUP($A$3,BNA_mars24!$B$1:$BZ$1007,MATCH(W$5,BNA_mars24!$B$7:$BZ$7,0),FALSE),VLOOKUP($B24,BNA_mars24!$B$1:$BZ$1007,MATCH(W$5,BNA_mars24!$B$7:$BZ$7,0),FALSE)))</f>
        <v>1600</v>
      </c>
      <c r="X24" s="26">
        <f ca="1">IF(VLOOKUP($B24,BNA_mars24!$B$1:$BZ$1007,MATCH($A$1,BNA_mars24!$B$7:$BZ$7,0),FALSE)=$A$2,"",IF(VLOOKUP($B24,BNA_mars24!$B$1:$BZ$1007,MATCH(X$5,BNA_mars24!$B$7:$BZ$7,0),FALSE)="MC",VLOOKUP($A$3,BNA_mars24!$B$1:$BZ$1007,MATCH(X$5,BNA_mars24!$B$7:$BZ$7,0),FALSE),VLOOKUP($B24,BNA_mars24!$B$1:$BZ$1007,MATCH(X$5,BNA_mars24!$B$7:$BZ$7,0),FALSE)))</f>
        <v>3250</v>
      </c>
      <c r="Y24" s="26">
        <f ca="1">IF(VLOOKUP($B24,BNA_mars24!$B$1:$BZ$1007,MATCH($A$1,BNA_mars24!$B$7:$BZ$7,0),FALSE)=$A$2,"",IF(VLOOKUP($B24,BNA_mars24!$B$1:$BZ$1007,MATCH(Y$5,BNA_mars24!$B$7:$BZ$7,0),FALSE)="MC",VLOOKUP($A$3,BNA_mars24!$B$1:$BZ$1007,MATCH(Y$5,BNA_mars24!$B$7:$BZ$7,0),FALSE),VLOOKUP($B24,BNA_mars24!$B$1:$BZ$1007,MATCH(Y$5,BNA_mars24!$B$7:$BZ$7,0),FALSE)))</f>
        <v>3500</v>
      </c>
      <c r="Z24" s="26">
        <f ca="1">IF(VLOOKUP($B24,BNA_mars24!$B$1:$BZ$1007,MATCH($A$1,BNA_mars24!$B$7:$BZ$7,0),FALSE)=$A$2,"",IF(VLOOKUP($B24,BNA_mars24!$B$1:$BZ$1007,MATCH(Z$5,BNA_mars24!$B$7:$BZ$7,0),FALSE)="MC",VLOOKUP($A$3,BNA_mars24!$B$1:$BZ$1007,MATCH(Z$5,BNA_mars24!$B$7:$BZ$7,0),FALSE),VLOOKUP($B24,BNA_mars24!$B$1:$BZ$1007,MATCH(Z$5,BNA_mars24!$B$7:$BZ$7,0),FALSE)))</f>
        <v>2500</v>
      </c>
      <c r="AA24" s="26">
        <f ca="1">IF(VLOOKUP($B24,BNA_mars24!$B$1:$BZ$1007,MATCH($A$1,BNA_mars24!$B$7:$BZ$7,0),FALSE)=$A$2,"",IF(VLOOKUP($B24,BNA_mars24!$B$1:$BZ$1007,MATCH(AA$5,BNA_mars24!$B$7:$BZ$7,0),FALSE)="MC",VLOOKUP($A$3,BNA_mars24!$B$1:$BZ$1007,MATCH(AA$5,BNA_mars24!$B$7:$BZ$7,0),FALSE),VLOOKUP($B24,BNA_mars24!$B$1:$BZ$1007,MATCH(AA$5,BNA_mars24!$B$7:$BZ$7,0),FALSE)))</f>
        <v>2750</v>
      </c>
      <c r="AB24" s="26">
        <f ca="1">IF(VLOOKUP($B24,BNA_mars24!$B$1:$BZ$1007,MATCH($A$1,BNA_mars24!$B$7:$BZ$7,0),FALSE)=$A$2,"",IF(VLOOKUP($B24,BNA_mars24!$B$1:$BZ$1007,MATCH(AB$5,BNA_mars24!$B$7:$BZ$7,0),FALSE)="MC",VLOOKUP($A$3,BNA_mars24!$B$1:$BZ$1007,MATCH(AB$5,BNA_mars24!$B$7:$BZ$7,0),FALSE),VLOOKUP($B24,BNA_mars24!$B$1:$BZ$1007,MATCH(AB$5,BNA_mars24!$B$7:$BZ$7,0),FALSE)))</f>
        <v>2000</v>
      </c>
      <c r="AC24" s="26">
        <f ca="1">IF(VLOOKUP($B24,BNA_mars24!$B$1:$BZ$1007,MATCH($A$1,BNA_mars24!$B$7:$BZ$7,0),FALSE)=$A$2,"",IF(VLOOKUP($B24,BNA_mars24!$B$1:$BZ$1007,MATCH(AC$5,BNA_mars24!$B$7:$BZ$7,0),FALSE)="MC",VLOOKUP($A$3,BNA_mars24!$B$1:$BZ$1007,MATCH(AC$5,BNA_mars24!$B$7:$BZ$7,0),FALSE),VLOOKUP($B24,BNA_mars24!$B$1:$BZ$1007,MATCH(AC$5,BNA_mars24!$B$7:$BZ$7,0),FALSE)))</f>
        <v>5000</v>
      </c>
      <c r="AD24" s="26">
        <f ca="1">IF(VLOOKUP($B24,BNA_mars24!$B$1:$BZ$1007,MATCH($A$1,BNA_mars24!$B$7:$BZ$7,0),FALSE)=$A$2,"",IF(VLOOKUP($B24,BNA_mars24!$B$1:$BZ$1007,MATCH(AD$5,BNA_mars24!$B$7:$BZ$7,0),FALSE)="MC",VLOOKUP($A$3,BNA_mars24!$B$1:$BZ$1007,MATCH(AD$5,BNA_mars24!$B$7:$BZ$7,0),FALSE),VLOOKUP($B24,BNA_mars24!$B$1:$BZ$1007,MATCH(AD$5,BNA_mars24!$B$7:$BZ$7,0),FALSE)))</f>
        <v>300</v>
      </c>
    </row>
    <row r="25" spans="2:30" x14ac:dyDescent="0.35">
      <c r="B25" t="s">
        <v>94</v>
      </c>
      <c r="C25" t="s">
        <v>93</v>
      </c>
      <c r="D25" s="37">
        <f t="shared" ca="1" si="0"/>
        <v>82875</v>
      </c>
      <c r="E25" s="26">
        <f ca="1">IF(VLOOKUP($B25,BNA_mars24!$B$1:$BZ$1007,MATCH($A$1,BNA_mars24!$B$7:$BZ$7,0),FALSE)=$A$2,"",IF(VLOOKUP($B25,BNA_mars24!$B$1:$BZ$1007,MATCH(E$5,BNA_mars24!$B$7:$BZ$7,0),FALSE)="MC",VLOOKUP($A$3,BNA_mars24!$B$1:$BZ$1007,MATCH(E$5,BNA_mars24!$B$7:$BZ$7,0),FALSE),VLOOKUP($B25,BNA_mars24!$B$1:$BZ$1007,MATCH(E$5,BNA_mars24!$B$7:$BZ$7,0),FALSE)))</f>
        <v>1250</v>
      </c>
      <c r="F25" s="26">
        <f ca="1">IF(VLOOKUP($B25,BNA_mars24!$B$1:$BZ$1007,MATCH($A$1,BNA_mars24!$B$7:$BZ$7,0),FALSE)=$A$2,"",IF(VLOOKUP($B25,BNA_mars24!$B$1:$BZ$1007,MATCH(F$5,BNA_mars24!$B$7:$BZ$7,0),FALSE)="MC",VLOOKUP($A$3,BNA_mars24!$B$1:$BZ$1007,MATCH(F$5,BNA_mars24!$B$7:$BZ$7,0),FALSE),VLOOKUP($B25,BNA_mars24!$B$1:$BZ$1007,MATCH(F$5,BNA_mars24!$B$7:$BZ$7,0),FALSE)))</f>
        <v>2000</v>
      </c>
      <c r="G25" s="26">
        <f ca="1">IF(VLOOKUP($B25,BNA_mars24!$B$1:$BZ$1007,MATCH($A$1,BNA_mars24!$B$7:$BZ$7,0),FALSE)=$A$2,"",IF(VLOOKUP($B25,BNA_mars24!$B$1:$BZ$1007,MATCH(G$5,BNA_mars24!$B$7:$BZ$7,0),FALSE)="MC",VLOOKUP($A$3,BNA_mars24!$B$1:$BZ$1007,MATCH(G$5,BNA_mars24!$B$7:$BZ$7,0),FALSE),VLOOKUP($B25,BNA_mars24!$B$1:$BZ$1007,MATCH(G$5,BNA_mars24!$B$7:$BZ$7,0),FALSE)))</f>
        <v>2375</v>
      </c>
      <c r="H25" s="26">
        <f ca="1">IF(VLOOKUP($B25,BNA_mars24!$B$1:$BZ$1007,MATCH($A$1,BNA_mars24!$B$7:$BZ$7,0),FALSE)=$A$2,"",IF(VLOOKUP($B25,BNA_mars24!$B$1:$BZ$1007,MATCH(H$5,BNA_mars24!$B$7:$BZ$7,0),FALSE)="MC",VLOOKUP($A$3,BNA_mars24!$B$1:$BZ$1007,MATCH(H$5,BNA_mars24!$B$7:$BZ$7,0),FALSE),VLOOKUP($B25,BNA_mars24!$B$1:$BZ$1007,MATCH(H$5,BNA_mars24!$B$7:$BZ$7,0),FALSE)))</f>
        <v>400</v>
      </c>
      <c r="I25" s="26">
        <f ca="1">IF(VLOOKUP($B25,BNA_mars24!$B$1:$BZ$1007,MATCH($A$1,BNA_mars24!$B$7:$BZ$7,0),FALSE)=$A$2,"",IF(VLOOKUP($B25,BNA_mars24!$B$1:$BZ$1007,MATCH(I$5,BNA_mars24!$B$7:$BZ$7,0),FALSE)="MC",VLOOKUP($A$3,BNA_mars24!$B$1:$BZ$1007,MATCH(I$5,BNA_mars24!$B$7:$BZ$7,0),FALSE),VLOOKUP($B25,BNA_mars24!$B$1:$BZ$1007,MATCH(I$5,BNA_mars24!$B$7:$BZ$7,0),FALSE)))</f>
        <v>300</v>
      </c>
      <c r="J25" s="26">
        <f ca="1">IF(VLOOKUP($B25,BNA_mars24!$B$1:$BZ$1007,MATCH($A$1,BNA_mars24!$B$7:$BZ$7,0),FALSE)=$A$2,"",IF(VLOOKUP($B25,BNA_mars24!$B$1:$BZ$1007,MATCH(J$5,BNA_mars24!$B$7:$BZ$7,0),FALSE)="MC",VLOOKUP($A$3,BNA_mars24!$B$1:$BZ$1007,MATCH(J$5,BNA_mars24!$B$7:$BZ$7,0),FALSE),VLOOKUP($B25,BNA_mars24!$B$1:$BZ$1007,MATCH(J$5,BNA_mars24!$B$7:$BZ$7,0),FALSE)))</f>
        <v>5000</v>
      </c>
      <c r="K25" s="26">
        <f ca="1">IF(VLOOKUP($B25,BNA_mars24!$B$1:$BZ$1007,MATCH($A$1,BNA_mars24!$B$7:$BZ$7,0),FALSE)=$A$2,"",IF(VLOOKUP($B25,BNA_mars24!$B$1:$BZ$1007,MATCH(K$5,BNA_mars24!$B$7:$BZ$7,0),FALSE)="MC",VLOOKUP($A$3,BNA_mars24!$B$1:$BZ$1007,MATCH(K$5,BNA_mars24!$B$7:$BZ$7,0),FALSE),VLOOKUP($B25,BNA_mars24!$B$1:$BZ$1007,MATCH(K$5,BNA_mars24!$B$7:$BZ$7,0),FALSE)))</f>
        <v>10000</v>
      </c>
      <c r="L25" s="26">
        <f ca="1">IF(VLOOKUP($B25,BNA_mars24!$B$1:$BZ$1007,MATCH($A$1,BNA_mars24!$B$7:$BZ$7,0),FALSE)=$A$2,"",IF(VLOOKUP($B25,BNA_mars24!$B$1:$BZ$1007,MATCH(L$5,BNA_mars24!$B$7:$BZ$7,0),FALSE)="MC",VLOOKUP($A$3,BNA_mars24!$B$1:$BZ$1007,MATCH(L$5,BNA_mars24!$B$7:$BZ$7,0),FALSE),VLOOKUP($B25,BNA_mars24!$B$1:$BZ$1007,MATCH(L$5,BNA_mars24!$B$7:$BZ$7,0),FALSE)))</f>
        <v>1500</v>
      </c>
      <c r="M25" s="26">
        <f ca="1">IF(VLOOKUP($B25,BNA_mars24!$B$1:$BZ$1007,MATCH($A$1,BNA_mars24!$B$7:$BZ$7,0),FALSE)=$A$2,"",IF(VLOOKUP($B25,BNA_mars24!$B$1:$BZ$1007,MATCH(M$5,BNA_mars24!$B$7:$BZ$7,0),FALSE)="MC",VLOOKUP($A$3,BNA_mars24!$B$1:$BZ$1007,MATCH(M$5,BNA_mars24!$B$7:$BZ$7,0),FALSE),VLOOKUP($B25,BNA_mars24!$B$1:$BZ$1007,MATCH(M$5,BNA_mars24!$B$7:$BZ$7,0),FALSE)))</f>
        <v>1750</v>
      </c>
      <c r="N25" s="26">
        <f ca="1">IF(VLOOKUP($B25,BNA_mars24!$B$1:$BZ$1007,MATCH($A$1,BNA_mars24!$B$7:$BZ$7,0),FALSE)=$A$2,"",IF(VLOOKUP($B25,BNA_mars24!$B$1:$BZ$1007,MATCH(N$5,BNA_mars24!$B$7:$BZ$7,0),FALSE)="MC",VLOOKUP($A$3,BNA_mars24!$B$1:$BZ$1007,MATCH(N$5,BNA_mars24!$B$7:$BZ$7,0),FALSE),VLOOKUP($B25,BNA_mars24!$B$1:$BZ$1007,MATCH(N$5,BNA_mars24!$B$7:$BZ$7,0),FALSE)))</f>
        <v>100</v>
      </c>
      <c r="O25" s="26">
        <f ca="1">IF(VLOOKUP($B25,BNA_mars24!$B$1:$BZ$1007,MATCH($A$1,BNA_mars24!$B$7:$BZ$7,0),FALSE)=$A$2,"",IF(VLOOKUP($B25,BNA_mars24!$B$1:$BZ$1007,MATCH(O$5,BNA_mars24!$B$7:$BZ$7,0),FALSE)="MC",VLOOKUP($A$3,BNA_mars24!$B$1:$BZ$1007,MATCH(O$5,BNA_mars24!$B$7:$BZ$7,0),FALSE),VLOOKUP($B25,BNA_mars24!$B$1:$BZ$1007,MATCH(O$5,BNA_mars24!$B$7:$BZ$7,0),FALSE)))</f>
        <v>27750</v>
      </c>
      <c r="P25" s="26">
        <f ca="1">IF(VLOOKUP($B25,BNA_mars24!$B$1:$BZ$1007,MATCH($A$1,BNA_mars24!$B$7:$BZ$7,0),FALSE)=$A$2,"",IF(VLOOKUP($B25,BNA_mars24!$B$1:$BZ$1007,MATCH(P$5,BNA_mars24!$B$7:$BZ$7,0),FALSE)="MC",VLOOKUP($A$3,BNA_mars24!$B$1:$BZ$1007,MATCH(P$5,BNA_mars24!$B$7:$BZ$7,0),FALSE),VLOOKUP($B25,BNA_mars24!$B$1:$BZ$1007,MATCH(P$5,BNA_mars24!$B$7:$BZ$7,0),FALSE)))</f>
        <v>500</v>
      </c>
      <c r="Q25" s="26">
        <f ca="1">IF(VLOOKUP($B25,BNA_mars24!$B$1:$BZ$1007,MATCH($A$1,BNA_mars24!$B$7:$BZ$7,0),FALSE)=$A$2,"",IF(VLOOKUP($B25,BNA_mars24!$B$1:$BZ$1007,MATCH(Q$5,BNA_mars24!$B$7:$BZ$7,0),FALSE)="MC",VLOOKUP($A$3,BNA_mars24!$B$1:$BZ$1007,MATCH(Q$5,BNA_mars24!$B$7:$BZ$7,0),FALSE),VLOOKUP($B25,BNA_mars24!$B$1:$BZ$1007,MATCH(Q$5,BNA_mars24!$B$7:$BZ$7,0),FALSE)))</f>
        <v>7500</v>
      </c>
      <c r="R25" s="26">
        <f ca="1">IF(VLOOKUP($B25,BNA_mars24!$B$1:$BZ$1007,MATCH($A$1,BNA_mars24!$B$7:$BZ$7,0),FALSE)=$A$2,"",IF(VLOOKUP($B25,BNA_mars24!$B$1:$BZ$1007,MATCH(R$5,BNA_mars24!$B$7:$BZ$7,0),FALSE)="MC",VLOOKUP($A$3,BNA_mars24!$B$1:$BZ$1007,MATCH(R$5,BNA_mars24!$B$7:$BZ$7,0),FALSE),VLOOKUP($B25,BNA_mars24!$B$1:$BZ$1007,MATCH(R$5,BNA_mars24!$B$7:$BZ$7,0),FALSE)))</f>
        <v>6000</v>
      </c>
      <c r="S25" s="26">
        <f ca="1">IF(VLOOKUP($B25,BNA_mars24!$B$1:$BZ$1007,MATCH($A$1,BNA_mars24!$B$7:$BZ$7,0),FALSE)=$A$2,"",IF(VLOOKUP($B25,BNA_mars24!$B$1:$BZ$1007,MATCH(S$5,BNA_mars24!$B$7:$BZ$7,0),FALSE)="MC",VLOOKUP($A$3,BNA_mars24!$B$1:$BZ$1007,MATCH(S$5,BNA_mars24!$B$7:$BZ$7,0),FALSE),VLOOKUP($B25,BNA_mars24!$B$1:$BZ$1007,MATCH(S$5,BNA_mars24!$B$7:$BZ$7,0),FALSE)))</f>
        <v>500</v>
      </c>
      <c r="T25" s="26">
        <f ca="1">IF(VLOOKUP($B25,BNA_mars24!$B$1:$BZ$1007,MATCH($A$1,BNA_mars24!$B$7:$BZ$7,0),FALSE)=$A$2,"",IF(VLOOKUP($B25,BNA_mars24!$B$1:$BZ$1007,MATCH(T$5,BNA_mars24!$B$7:$BZ$7,0),FALSE)="MC",VLOOKUP($A$3,BNA_mars24!$B$1:$BZ$1007,MATCH(T$5,BNA_mars24!$B$7:$BZ$7,0),FALSE),VLOOKUP($B25,BNA_mars24!$B$1:$BZ$1007,MATCH(T$5,BNA_mars24!$B$7:$BZ$7,0),FALSE)))</f>
        <v>250</v>
      </c>
      <c r="U25" s="26">
        <f ca="1">IF(VLOOKUP($B25,BNA_mars24!$B$1:$BZ$1007,MATCH($A$1,BNA_mars24!$B$7:$BZ$7,0),FALSE)=$A$2,"",IF(VLOOKUP($B25,BNA_mars24!$B$1:$BZ$1007,MATCH(U$5,BNA_mars24!$B$7:$BZ$7,0),FALSE)="MC",VLOOKUP($A$3,BNA_mars24!$B$1:$BZ$1007,MATCH(U$5,BNA_mars24!$B$7:$BZ$7,0),FALSE),VLOOKUP($B25,BNA_mars24!$B$1:$BZ$1007,MATCH(U$5,BNA_mars24!$B$7:$BZ$7,0),FALSE)))</f>
        <v>450</v>
      </c>
      <c r="V25" s="26">
        <f ca="1">IF(VLOOKUP($B25,BNA_mars24!$B$1:$BZ$1007,MATCH($A$1,BNA_mars24!$B$7:$BZ$7,0),FALSE)=$A$2,"",IF(VLOOKUP($B25,BNA_mars24!$B$1:$BZ$1007,MATCH(V$5,BNA_mars24!$B$7:$BZ$7,0),FALSE)="MC",VLOOKUP($A$3,BNA_mars24!$B$1:$BZ$1007,MATCH(V$5,BNA_mars24!$B$7:$BZ$7,0),FALSE),VLOOKUP($B25,BNA_mars24!$B$1:$BZ$1007,MATCH(V$5,BNA_mars24!$B$7:$BZ$7,0),FALSE)))</f>
        <v>750</v>
      </c>
      <c r="W25" s="26">
        <f ca="1">IF(VLOOKUP($B25,BNA_mars24!$B$1:$BZ$1007,MATCH($A$1,BNA_mars24!$B$7:$BZ$7,0),FALSE)=$A$2,"",IF(VLOOKUP($B25,BNA_mars24!$B$1:$BZ$1007,MATCH(W$5,BNA_mars24!$B$7:$BZ$7,0),FALSE)="MC",VLOOKUP($A$3,BNA_mars24!$B$1:$BZ$1007,MATCH(W$5,BNA_mars24!$B$7:$BZ$7,0),FALSE),VLOOKUP($B25,BNA_mars24!$B$1:$BZ$1007,MATCH(W$5,BNA_mars24!$B$7:$BZ$7,0),FALSE)))</f>
        <v>1600</v>
      </c>
      <c r="X25" s="26">
        <f ca="1">IF(VLOOKUP($B25,BNA_mars24!$B$1:$BZ$1007,MATCH($A$1,BNA_mars24!$B$7:$BZ$7,0),FALSE)=$A$2,"",IF(VLOOKUP($B25,BNA_mars24!$B$1:$BZ$1007,MATCH(X$5,BNA_mars24!$B$7:$BZ$7,0),FALSE)="MC",VLOOKUP($A$3,BNA_mars24!$B$1:$BZ$1007,MATCH(X$5,BNA_mars24!$B$7:$BZ$7,0),FALSE),VLOOKUP($B25,BNA_mars24!$B$1:$BZ$1007,MATCH(X$5,BNA_mars24!$B$7:$BZ$7,0),FALSE)))</f>
        <v>2500</v>
      </c>
      <c r="Y25" s="26">
        <f ca="1">IF(VLOOKUP($B25,BNA_mars24!$B$1:$BZ$1007,MATCH($A$1,BNA_mars24!$B$7:$BZ$7,0),FALSE)=$A$2,"",IF(VLOOKUP($B25,BNA_mars24!$B$1:$BZ$1007,MATCH(Y$5,BNA_mars24!$B$7:$BZ$7,0),FALSE)="MC",VLOOKUP($A$3,BNA_mars24!$B$1:$BZ$1007,MATCH(Y$5,BNA_mars24!$B$7:$BZ$7,0),FALSE),VLOOKUP($B25,BNA_mars24!$B$1:$BZ$1007,MATCH(Y$5,BNA_mars24!$B$7:$BZ$7,0),FALSE)))</f>
        <v>3500</v>
      </c>
      <c r="Z25" s="26">
        <f ca="1">IF(VLOOKUP($B25,BNA_mars24!$B$1:$BZ$1007,MATCH($A$1,BNA_mars24!$B$7:$BZ$7,0),FALSE)=$A$2,"",IF(VLOOKUP($B25,BNA_mars24!$B$1:$BZ$1007,MATCH(Z$5,BNA_mars24!$B$7:$BZ$7,0),FALSE)="MC",VLOOKUP($A$3,BNA_mars24!$B$1:$BZ$1007,MATCH(Z$5,BNA_mars24!$B$7:$BZ$7,0),FALSE),VLOOKUP($B25,BNA_mars24!$B$1:$BZ$1007,MATCH(Z$5,BNA_mars24!$B$7:$BZ$7,0),FALSE)))</f>
        <v>2500</v>
      </c>
      <c r="AA25" s="26">
        <f ca="1">IF(VLOOKUP($B25,BNA_mars24!$B$1:$BZ$1007,MATCH($A$1,BNA_mars24!$B$7:$BZ$7,0),FALSE)=$A$2,"",IF(VLOOKUP($B25,BNA_mars24!$B$1:$BZ$1007,MATCH(AA$5,BNA_mars24!$B$7:$BZ$7,0),FALSE)="MC",VLOOKUP($A$3,BNA_mars24!$B$1:$BZ$1007,MATCH(AA$5,BNA_mars24!$B$7:$BZ$7,0),FALSE),VLOOKUP($B25,BNA_mars24!$B$1:$BZ$1007,MATCH(AA$5,BNA_mars24!$B$7:$BZ$7,0),FALSE)))</f>
        <v>2750</v>
      </c>
      <c r="AB25" s="26">
        <f ca="1">IF(VLOOKUP($B25,BNA_mars24!$B$1:$BZ$1007,MATCH($A$1,BNA_mars24!$B$7:$BZ$7,0),FALSE)=$A$2,"",IF(VLOOKUP($B25,BNA_mars24!$B$1:$BZ$1007,MATCH(AB$5,BNA_mars24!$B$7:$BZ$7,0),FALSE)="MC",VLOOKUP($A$3,BNA_mars24!$B$1:$BZ$1007,MATCH(AB$5,BNA_mars24!$B$7:$BZ$7,0),FALSE),VLOOKUP($B25,BNA_mars24!$B$1:$BZ$1007,MATCH(AB$5,BNA_mars24!$B$7:$BZ$7,0),FALSE)))</f>
        <v>1500</v>
      </c>
      <c r="AC25" s="26">
        <f ca="1">IF(VLOOKUP($B25,BNA_mars24!$B$1:$BZ$1007,MATCH($A$1,BNA_mars24!$B$7:$BZ$7,0),FALSE)=$A$2,"",IF(VLOOKUP($B25,BNA_mars24!$B$1:$BZ$1007,MATCH(AC$5,BNA_mars24!$B$7:$BZ$7,0),FALSE)="MC",VLOOKUP($A$3,BNA_mars24!$B$1:$BZ$1007,MATCH(AC$5,BNA_mars24!$B$7:$BZ$7,0),FALSE),VLOOKUP($B25,BNA_mars24!$B$1:$BZ$1007,MATCH(AC$5,BNA_mars24!$B$7:$BZ$7,0),FALSE)))</f>
        <v>2250</v>
      </c>
      <c r="AD25" s="26">
        <f ca="1">IF(VLOOKUP($B25,BNA_mars24!$B$1:$BZ$1007,MATCH($A$1,BNA_mars24!$B$7:$BZ$7,0),FALSE)=$A$2,"",IF(VLOOKUP($B25,BNA_mars24!$B$1:$BZ$1007,MATCH(AD$5,BNA_mars24!$B$7:$BZ$7,0),FALSE)="MC",VLOOKUP($A$3,BNA_mars24!$B$1:$BZ$1007,MATCH(AD$5,BNA_mars24!$B$7:$BZ$7,0),FALSE),VLOOKUP($B25,BNA_mars24!$B$1:$BZ$1007,MATCH(AD$5,BNA_mars24!$B$7:$BZ$7,0),FALSE)))</f>
        <v>300</v>
      </c>
    </row>
    <row r="26" spans="2:30" x14ac:dyDescent="0.35">
      <c r="C26" s="20" t="s">
        <v>3207</v>
      </c>
      <c r="D26" s="37"/>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row>
    <row r="27" spans="2:30" x14ac:dyDescent="0.35">
      <c r="B27" t="s">
        <v>97</v>
      </c>
      <c r="C27" t="s">
        <v>95</v>
      </c>
      <c r="D27" s="37">
        <f t="shared" ca="1" si="0"/>
        <v>0</v>
      </c>
      <c r="E27" s="26" t="str">
        <f ca="1">IF(VLOOKUP($B27,BNA_mars24!$B$1:$BZ$1007,MATCH($A$1,BNA_mars24!$B$7:$BZ$7,0),FALSE)=$A$2,"",IF(VLOOKUP($B27,BNA_mars24!$B$1:$BZ$1007,MATCH(E$5,BNA_mars24!$B$7:$BZ$7,0),FALSE)="MC",VLOOKUP($A$3,BNA_mars24!$B$1:$BZ$1007,MATCH(E$5,BNA_mars24!$B$7:$BZ$7,0),FALSE),VLOOKUP($B27,BNA_mars24!$B$1:$BZ$1007,MATCH(E$5,BNA_mars24!$B$7:$BZ$7,0),FALSE)))</f>
        <v/>
      </c>
      <c r="F27" s="26" t="str">
        <f ca="1">IF(VLOOKUP($B27,BNA_mars24!$B$1:$BZ$1007,MATCH($A$1,BNA_mars24!$B$7:$BZ$7,0),FALSE)=$A$2,"",IF(VLOOKUP($B27,BNA_mars24!$B$1:$BZ$1007,MATCH(F$5,BNA_mars24!$B$7:$BZ$7,0),FALSE)="MC",VLOOKUP($A$3,BNA_mars24!$B$1:$BZ$1007,MATCH(F$5,BNA_mars24!$B$7:$BZ$7,0),FALSE),VLOOKUP($B27,BNA_mars24!$B$1:$BZ$1007,MATCH(F$5,BNA_mars24!$B$7:$BZ$7,0),FALSE)))</f>
        <v/>
      </c>
      <c r="G27" s="26" t="str">
        <f ca="1">IF(VLOOKUP($B27,BNA_mars24!$B$1:$BZ$1007,MATCH($A$1,BNA_mars24!$B$7:$BZ$7,0),FALSE)=$A$2,"",IF(VLOOKUP($B27,BNA_mars24!$B$1:$BZ$1007,MATCH(G$5,BNA_mars24!$B$7:$BZ$7,0),FALSE)="MC",VLOOKUP($A$3,BNA_mars24!$B$1:$BZ$1007,MATCH(G$5,BNA_mars24!$B$7:$BZ$7,0),FALSE),VLOOKUP($B27,BNA_mars24!$B$1:$BZ$1007,MATCH(G$5,BNA_mars24!$B$7:$BZ$7,0),FALSE)))</f>
        <v/>
      </c>
      <c r="H27" s="26" t="str">
        <f ca="1">IF(VLOOKUP($B27,BNA_mars24!$B$1:$BZ$1007,MATCH($A$1,BNA_mars24!$B$7:$BZ$7,0),FALSE)=$A$2,"",IF(VLOOKUP($B27,BNA_mars24!$B$1:$BZ$1007,MATCH(H$5,BNA_mars24!$B$7:$BZ$7,0),FALSE)="MC",VLOOKUP($A$3,BNA_mars24!$B$1:$BZ$1007,MATCH(H$5,BNA_mars24!$B$7:$BZ$7,0),FALSE),VLOOKUP($B27,BNA_mars24!$B$1:$BZ$1007,MATCH(H$5,BNA_mars24!$B$7:$BZ$7,0),FALSE)))</f>
        <v/>
      </c>
      <c r="I27" s="26" t="str">
        <f ca="1">IF(VLOOKUP($B27,BNA_mars24!$B$1:$BZ$1007,MATCH($A$1,BNA_mars24!$B$7:$BZ$7,0),FALSE)=$A$2,"",IF(VLOOKUP($B27,BNA_mars24!$B$1:$BZ$1007,MATCH(I$5,BNA_mars24!$B$7:$BZ$7,0),FALSE)="MC",VLOOKUP($A$3,BNA_mars24!$B$1:$BZ$1007,MATCH(I$5,BNA_mars24!$B$7:$BZ$7,0),FALSE),VLOOKUP($B27,BNA_mars24!$B$1:$BZ$1007,MATCH(I$5,BNA_mars24!$B$7:$BZ$7,0),FALSE)))</f>
        <v/>
      </c>
      <c r="J27" s="26" t="str">
        <f ca="1">IF(VLOOKUP($B27,BNA_mars24!$B$1:$BZ$1007,MATCH($A$1,BNA_mars24!$B$7:$BZ$7,0),FALSE)=$A$2,"",IF(VLOOKUP($B27,BNA_mars24!$B$1:$BZ$1007,MATCH(J$5,BNA_mars24!$B$7:$BZ$7,0),FALSE)="MC",VLOOKUP($A$3,BNA_mars24!$B$1:$BZ$1007,MATCH(J$5,BNA_mars24!$B$7:$BZ$7,0),FALSE),VLOOKUP($B27,BNA_mars24!$B$1:$BZ$1007,MATCH(J$5,BNA_mars24!$B$7:$BZ$7,0),FALSE)))</f>
        <v/>
      </c>
      <c r="K27" s="26" t="str">
        <f ca="1">IF(VLOOKUP($B27,BNA_mars24!$B$1:$BZ$1007,MATCH($A$1,BNA_mars24!$B$7:$BZ$7,0),FALSE)=$A$2,"",IF(VLOOKUP($B27,BNA_mars24!$B$1:$BZ$1007,MATCH(K$5,BNA_mars24!$B$7:$BZ$7,0),FALSE)="MC",VLOOKUP($A$3,BNA_mars24!$B$1:$BZ$1007,MATCH(K$5,BNA_mars24!$B$7:$BZ$7,0),FALSE),VLOOKUP($B27,BNA_mars24!$B$1:$BZ$1007,MATCH(K$5,BNA_mars24!$B$7:$BZ$7,0),FALSE)))</f>
        <v/>
      </c>
      <c r="L27" s="26" t="str">
        <f ca="1">IF(VLOOKUP($B27,BNA_mars24!$B$1:$BZ$1007,MATCH($A$1,BNA_mars24!$B$7:$BZ$7,0),FALSE)=$A$2,"",IF(VLOOKUP($B27,BNA_mars24!$B$1:$BZ$1007,MATCH(L$5,BNA_mars24!$B$7:$BZ$7,0),FALSE)="MC",VLOOKUP($A$3,BNA_mars24!$B$1:$BZ$1007,MATCH(L$5,BNA_mars24!$B$7:$BZ$7,0),FALSE),VLOOKUP($B27,BNA_mars24!$B$1:$BZ$1007,MATCH(L$5,BNA_mars24!$B$7:$BZ$7,0),FALSE)))</f>
        <v/>
      </c>
      <c r="M27" s="26" t="str">
        <f ca="1">IF(VLOOKUP($B27,BNA_mars24!$B$1:$BZ$1007,MATCH($A$1,BNA_mars24!$B$7:$BZ$7,0),FALSE)=$A$2,"",IF(VLOOKUP($B27,BNA_mars24!$B$1:$BZ$1007,MATCH(M$5,BNA_mars24!$B$7:$BZ$7,0),FALSE)="MC",VLOOKUP($A$3,BNA_mars24!$B$1:$BZ$1007,MATCH(M$5,BNA_mars24!$B$7:$BZ$7,0),FALSE),VLOOKUP($B27,BNA_mars24!$B$1:$BZ$1007,MATCH(M$5,BNA_mars24!$B$7:$BZ$7,0),FALSE)))</f>
        <v/>
      </c>
      <c r="N27" s="26" t="str">
        <f ca="1">IF(VLOOKUP($B27,BNA_mars24!$B$1:$BZ$1007,MATCH($A$1,BNA_mars24!$B$7:$BZ$7,0),FALSE)=$A$2,"",IF(VLOOKUP($B27,BNA_mars24!$B$1:$BZ$1007,MATCH(N$5,BNA_mars24!$B$7:$BZ$7,0),FALSE)="MC",VLOOKUP($A$3,BNA_mars24!$B$1:$BZ$1007,MATCH(N$5,BNA_mars24!$B$7:$BZ$7,0),FALSE),VLOOKUP($B27,BNA_mars24!$B$1:$BZ$1007,MATCH(N$5,BNA_mars24!$B$7:$BZ$7,0),FALSE)))</f>
        <v/>
      </c>
      <c r="O27" s="26" t="str">
        <f ca="1">IF(VLOOKUP($B27,BNA_mars24!$B$1:$BZ$1007,MATCH($A$1,BNA_mars24!$B$7:$BZ$7,0),FALSE)=$A$2,"",IF(VLOOKUP($B27,BNA_mars24!$B$1:$BZ$1007,MATCH(O$5,BNA_mars24!$B$7:$BZ$7,0),FALSE)="MC",VLOOKUP($A$3,BNA_mars24!$B$1:$BZ$1007,MATCH(O$5,BNA_mars24!$B$7:$BZ$7,0),FALSE),VLOOKUP($B27,BNA_mars24!$B$1:$BZ$1007,MATCH(O$5,BNA_mars24!$B$7:$BZ$7,0),FALSE)))</f>
        <v/>
      </c>
      <c r="P27" s="26" t="str">
        <f ca="1">IF(VLOOKUP($B27,BNA_mars24!$B$1:$BZ$1007,MATCH($A$1,BNA_mars24!$B$7:$BZ$7,0),FALSE)=$A$2,"",IF(VLOOKUP($B27,BNA_mars24!$B$1:$BZ$1007,MATCH(P$5,BNA_mars24!$B$7:$BZ$7,0),FALSE)="MC",VLOOKUP($A$3,BNA_mars24!$B$1:$BZ$1007,MATCH(P$5,BNA_mars24!$B$7:$BZ$7,0),FALSE),VLOOKUP($B27,BNA_mars24!$B$1:$BZ$1007,MATCH(P$5,BNA_mars24!$B$7:$BZ$7,0),FALSE)))</f>
        <v/>
      </c>
      <c r="Q27" s="26" t="str">
        <f ca="1">IF(VLOOKUP($B27,BNA_mars24!$B$1:$BZ$1007,MATCH($A$1,BNA_mars24!$B$7:$BZ$7,0),FALSE)=$A$2,"",IF(VLOOKUP($B27,BNA_mars24!$B$1:$BZ$1007,MATCH(Q$5,BNA_mars24!$B$7:$BZ$7,0),FALSE)="MC",VLOOKUP($A$3,BNA_mars24!$B$1:$BZ$1007,MATCH(Q$5,BNA_mars24!$B$7:$BZ$7,0),FALSE),VLOOKUP($B27,BNA_mars24!$B$1:$BZ$1007,MATCH(Q$5,BNA_mars24!$B$7:$BZ$7,0),FALSE)))</f>
        <v/>
      </c>
      <c r="R27" s="26" t="str">
        <f ca="1">IF(VLOOKUP($B27,BNA_mars24!$B$1:$BZ$1007,MATCH($A$1,BNA_mars24!$B$7:$BZ$7,0),FALSE)=$A$2,"",IF(VLOOKUP($B27,BNA_mars24!$B$1:$BZ$1007,MATCH(R$5,BNA_mars24!$B$7:$BZ$7,0),FALSE)="MC",VLOOKUP($A$3,BNA_mars24!$B$1:$BZ$1007,MATCH(R$5,BNA_mars24!$B$7:$BZ$7,0),FALSE),VLOOKUP($B27,BNA_mars24!$B$1:$BZ$1007,MATCH(R$5,BNA_mars24!$B$7:$BZ$7,0),FALSE)))</f>
        <v/>
      </c>
      <c r="S27" s="26" t="str">
        <f ca="1">IF(VLOOKUP($B27,BNA_mars24!$B$1:$BZ$1007,MATCH($A$1,BNA_mars24!$B$7:$BZ$7,0),FALSE)=$A$2,"",IF(VLOOKUP($B27,BNA_mars24!$B$1:$BZ$1007,MATCH(S$5,BNA_mars24!$B$7:$BZ$7,0),FALSE)="MC",VLOOKUP($A$3,BNA_mars24!$B$1:$BZ$1007,MATCH(S$5,BNA_mars24!$B$7:$BZ$7,0),FALSE),VLOOKUP($B27,BNA_mars24!$B$1:$BZ$1007,MATCH(S$5,BNA_mars24!$B$7:$BZ$7,0),FALSE)))</f>
        <v/>
      </c>
      <c r="T27" s="26" t="str">
        <f ca="1">IF(VLOOKUP($B27,BNA_mars24!$B$1:$BZ$1007,MATCH($A$1,BNA_mars24!$B$7:$BZ$7,0),FALSE)=$A$2,"",IF(VLOOKUP($B27,BNA_mars24!$B$1:$BZ$1007,MATCH(T$5,BNA_mars24!$B$7:$BZ$7,0),FALSE)="MC",VLOOKUP($A$3,BNA_mars24!$B$1:$BZ$1007,MATCH(T$5,BNA_mars24!$B$7:$BZ$7,0),FALSE),VLOOKUP($B27,BNA_mars24!$B$1:$BZ$1007,MATCH(T$5,BNA_mars24!$B$7:$BZ$7,0),FALSE)))</f>
        <v/>
      </c>
      <c r="U27" s="26" t="str">
        <f ca="1">IF(VLOOKUP($B27,BNA_mars24!$B$1:$BZ$1007,MATCH($A$1,BNA_mars24!$B$7:$BZ$7,0),FALSE)=$A$2,"",IF(VLOOKUP($B27,BNA_mars24!$B$1:$BZ$1007,MATCH(U$5,BNA_mars24!$B$7:$BZ$7,0),FALSE)="MC",VLOOKUP($A$3,BNA_mars24!$B$1:$BZ$1007,MATCH(U$5,BNA_mars24!$B$7:$BZ$7,0),FALSE),VLOOKUP($B27,BNA_mars24!$B$1:$BZ$1007,MATCH(U$5,BNA_mars24!$B$7:$BZ$7,0),FALSE)))</f>
        <v/>
      </c>
      <c r="V27" s="26" t="str">
        <f ca="1">IF(VLOOKUP($B27,BNA_mars24!$B$1:$BZ$1007,MATCH($A$1,BNA_mars24!$B$7:$BZ$7,0),FALSE)=$A$2,"",IF(VLOOKUP($B27,BNA_mars24!$B$1:$BZ$1007,MATCH(V$5,BNA_mars24!$B$7:$BZ$7,0),FALSE)="MC",VLOOKUP($A$3,BNA_mars24!$B$1:$BZ$1007,MATCH(V$5,BNA_mars24!$B$7:$BZ$7,0),FALSE),VLOOKUP($B27,BNA_mars24!$B$1:$BZ$1007,MATCH(V$5,BNA_mars24!$B$7:$BZ$7,0),FALSE)))</f>
        <v/>
      </c>
      <c r="W27" s="26" t="str">
        <f ca="1">IF(VLOOKUP($B27,BNA_mars24!$B$1:$BZ$1007,MATCH($A$1,BNA_mars24!$B$7:$BZ$7,0),FALSE)=$A$2,"",IF(VLOOKUP($B27,BNA_mars24!$B$1:$BZ$1007,MATCH(W$5,BNA_mars24!$B$7:$BZ$7,0),FALSE)="MC",VLOOKUP($A$3,BNA_mars24!$B$1:$BZ$1007,MATCH(W$5,BNA_mars24!$B$7:$BZ$7,0),FALSE),VLOOKUP($B27,BNA_mars24!$B$1:$BZ$1007,MATCH(W$5,BNA_mars24!$B$7:$BZ$7,0),FALSE)))</f>
        <v/>
      </c>
      <c r="X27" s="26" t="str">
        <f ca="1">IF(VLOOKUP($B27,BNA_mars24!$B$1:$BZ$1007,MATCH($A$1,BNA_mars24!$B$7:$BZ$7,0),FALSE)=$A$2,"",IF(VLOOKUP($B27,BNA_mars24!$B$1:$BZ$1007,MATCH(X$5,BNA_mars24!$B$7:$BZ$7,0),FALSE)="MC",VLOOKUP($A$3,BNA_mars24!$B$1:$BZ$1007,MATCH(X$5,BNA_mars24!$B$7:$BZ$7,0),FALSE),VLOOKUP($B27,BNA_mars24!$B$1:$BZ$1007,MATCH(X$5,BNA_mars24!$B$7:$BZ$7,0),FALSE)))</f>
        <v/>
      </c>
      <c r="Y27" s="26" t="str">
        <f ca="1">IF(VLOOKUP($B27,BNA_mars24!$B$1:$BZ$1007,MATCH($A$1,BNA_mars24!$B$7:$BZ$7,0),FALSE)=$A$2,"",IF(VLOOKUP($B27,BNA_mars24!$B$1:$BZ$1007,MATCH(Y$5,BNA_mars24!$B$7:$BZ$7,0),FALSE)="MC",VLOOKUP($A$3,BNA_mars24!$B$1:$BZ$1007,MATCH(Y$5,BNA_mars24!$B$7:$BZ$7,0),FALSE),VLOOKUP($B27,BNA_mars24!$B$1:$BZ$1007,MATCH(Y$5,BNA_mars24!$B$7:$BZ$7,0),FALSE)))</f>
        <v/>
      </c>
      <c r="Z27" s="26" t="str">
        <f ca="1">IF(VLOOKUP($B27,BNA_mars24!$B$1:$BZ$1007,MATCH($A$1,BNA_mars24!$B$7:$BZ$7,0),FALSE)=$A$2,"",IF(VLOOKUP($B27,BNA_mars24!$B$1:$BZ$1007,MATCH(Z$5,BNA_mars24!$B$7:$BZ$7,0),FALSE)="MC",VLOOKUP($A$3,BNA_mars24!$B$1:$BZ$1007,MATCH(Z$5,BNA_mars24!$B$7:$BZ$7,0),FALSE),VLOOKUP($B27,BNA_mars24!$B$1:$BZ$1007,MATCH(Z$5,BNA_mars24!$B$7:$BZ$7,0),FALSE)))</f>
        <v/>
      </c>
      <c r="AA27" s="26" t="str">
        <f ca="1">IF(VLOOKUP($B27,BNA_mars24!$B$1:$BZ$1007,MATCH($A$1,BNA_mars24!$B$7:$BZ$7,0),FALSE)=$A$2,"",IF(VLOOKUP($B27,BNA_mars24!$B$1:$BZ$1007,MATCH(AA$5,BNA_mars24!$B$7:$BZ$7,0),FALSE)="MC",VLOOKUP($A$3,BNA_mars24!$B$1:$BZ$1007,MATCH(AA$5,BNA_mars24!$B$7:$BZ$7,0),FALSE),VLOOKUP($B27,BNA_mars24!$B$1:$BZ$1007,MATCH(AA$5,BNA_mars24!$B$7:$BZ$7,0),FALSE)))</f>
        <v/>
      </c>
      <c r="AB27" s="26" t="str">
        <f ca="1">IF(VLOOKUP($B27,BNA_mars24!$B$1:$BZ$1007,MATCH($A$1,BNA_mars24!$B$7:$BZ$7,0),FALSE)=$A$2,"",IF(VLOOKUP($B27,BNA_mars24!$B$1:$BZ$1007,MATCH(AB$5,BNA_mars24!$B$7:$BZ$7,0),FALSE)="MC",VLOOKUP($A$3,BNA_mars24!$B$1:$BZ$1007,MATCH(AB$5,BNA_mars24!$B$7:$BZ$7,0),FALSE),VLOOKUP($B27,BNA_mars24!$B$1:$BZ$1007,MATCH(AB$5,BNA_mars24!$B$7:$BZ$7,0),FALSE)))</f>
        <v/>
      </c>
      <c r="AC27" s="26" t="str">
        <f ca="1">IF(VLOOKUP($B27,BNA_mars24!$B$1:$BZ$1007,MATCH($A$1,BNA_mars24!$B$7:$BZ$7,0),FALSE)=$A$2,"",IF(VLOOKUP($B27,BNA_mars24!$B$1:$BZ$1007,MATCH(AC$5,BNA_mars24!$B$7:$BZ$7,0),FALSE)="MC",VLOOKUP($A$3,BNA_mars24!$B$1:$BZ$1007,MATCH(AC$5,BNA_mars24!$B$7:$BZ$7,0),FALSE),VLOOKUP($B27,BNA_mars24!$B$1:$BZ$1007,MATCH(AC$5,BNA_mars24!$B$7:$BZ$7,0),FALSE)))</f>
        <v/>
      </c>
      <c r="AD27" s="26" t="str">
        <f ca="1">IF(VLOOKUP($B27,BNA_mars24!$B$1:$BZ$1007,MATCH($A$1,BNA_mars24!$B$7:$BZ$7,0),FALSE)=$A$2,"",IF(VLOOKUP($B27,BNA_mars24!$B$1:$BZ$1007,MATCH(AD$5,BNA_mars24!$B$7:$BZ$7,0),FALSE)="MC",VLOOKUP($A$3,BNA_mars24!$B$1:$BZ$1007,MATCH(AD$5,BNA_mars24!$B$7:$BZ$7,0),FALSE),VLOOKUP($B27,BNA_mars24!$B$1:$BZ$1007,MATCH(AD$5,BNA_mars24!$B$7:$BZ$7,0),FALSE)))</f>
        <v/>
      </c>
    </row>
    <row r="28" spans="2:30" x14ac:dyDescent="0.35">
      <c r="C28" s="20" t="s">
        <v>3209</v>
      </c>
      <c r="D28" s="37"/>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row>
    <row r="29" spans="2:30" x14ac:dyDescent="0.35">
      <c r="B29" t="s">
        <v>100</v>
      </c>
      <c r="C29" t="s">
        <v>98</v>
      </c>
      <c r="D29" s="37">
        <f t="shared" ca="1" si="0"/>
        <v>80525</v>
      </c>
      <c r="E29" s="26">
        <f ca="1">IF(VLOOKUP($B29,BNA_mars24!$B$1:$BZ$1007,MATCH($A$1,BNA_mars24!$B$7:$BZ$7,0),FALSE)=$A$2,"",IF(VLOOKUP($B29,BNA_mars24!$B$1:$BZ$1007,MATCH(E$5,BNA_mars24!$B$7:$BZ$7,0),FALSE)="MC",VLOOKUP($A$3,BNA_mars24!$B$1:$BZ$1007,MATCH(E$5,BNA_mars24!$B$7:$BZ$7,0),FALSE),VLOOKUP($B29,BNA_mars24!$B$1:$BZ$1007,MATCH(E$5,BNA_mars24!$B$7:$BZ$7,0),FALSE)))</f>
        <v>1250</v>
      </c>
      <c r="F29" s="26">
        <f ca="1">IF(VLOOKUP($B29,BNA_mars24!$B$1:$BZ$1007,MATCH($A$1,BNA_mars24!$B$7:$BZ$7,0),FALSE)=$A$2,"",IF(VLOOKUP($B29,BNA_mars24!$B$1:$BZ$1007,MATCH(F$5,BNA_mars24!$B$7:$BZ$7,0),FALSE)="MC",VLOOKUP($A$3,BNA_mars24!$B$1:$BZ$1007,MATCH(F$5,BNA_mars24!$B$7:$BZ$7,0),FALSE),VLOOKUP($B29,BNA_mars24!$B$1:$BZ$1007,MATCH(F$5,BNA_mars24!$B$7:$BZ$7,0),FALSE)))</f>
        <v>2000</v>
      </c>
      <c r="G29" s="26">
        <f ca="1">IF(VLOOKUP($B29,BNA_mars24!$B$1:$BZ$1007,MATCH($A$1,BNA_mars24!$B$7:$BZ$7,0),FALSE)=$A$2,"",IF(VLOOKUP($B29,BNA_mars24!$B$1:$BZ$1007,MATCH(G$5,BNA_mars24!$B$7:$BZ$7,0),FALSE)="MC",VLOOKUP($A$3,BNA_mars24!$B$1:$BZ$1007,MATCH(G$5,BNA_mars24!$B$7:$BZ$7,0),FALSE),VLOOKUP($B29,BNA_mars24!$B$1:$BZ$1007,MATCH(G$5,BNA_mars24!$B$7:$BZ$7,0),FALSE)))</f>
        <v>2375</v>
      </c>
      <c r="H29" s="26">
        <f ca="1">IF(VLOOKUP($B29,BNA_mars24!$B$1:$BZ$1007,MATCH($A$1,BNA_mars24!$B$7:$BZ$7,0),FALSE)=$A$2,"",IF(VLOOKUP($B29,BNA_mars24!$B$1:$BZ$1007,MATCH(H$5,BNA_mars24!$B$7:$BZ$7,0),FALSE)="MC",VLOOKUP($A$3,BNA_mars24!$B$1:$BZ$1007,MATCH(H$5,BNA_mars24!$B$7:$BZ$7,0),FALSE),VLOOKUP($B29,BNA_mars24!$B$1:$BZ$1007,MATCH(H$5,BNA_mars24!$B$7:$BZ$7,0),FALSE)))</f>
        <v>500</v>
      </c>
      <c r="I29" s="26">
        <f ca="1">IF(VLOOKUP($B29,BNA_mars24!$B$1:$BZ$1007,MATCH($A$1,BNA_mars24!$B$7:$BZ$7,0),FALSE)=$A$2,"",IF(VLOOKUP($B29,BNA_mars24!$B$1:$BZ$1007,MATCH(I$5,BNA_mars24!$B$7:$BZ$7,0),FALSE)="MC",VLOOKUP($A$3,BNA_mars24!$B$1:$BZ$1007,MATCH(I$5,BNA_mars24!$B$7:$BZ$7,0),FALSE),VLOOKUP($B29,BNA_mars24!$B$1:$BZ$1007,MATCH(I$5,BNA_mars24!$B$7:$BZ$7,0),FALSE)))</f>
        <v>300</v>
      </c>
      <c r="J29" s="26">
        <f ca="1">IF(VLOOKUP($B29,BNA_mars24!$B$1:$BZ$1007,MATCH($A$1,BNA_mars24!$B$7:$BZ$7,0),FALSE)=$A$2,"",IF(VLOOKUP($B29,BNA_mars24!$B$1:$BZ$1007,MATCH(J$5,BNA_mars24!$B$7:$BZ$7,0),FALSE)="MC",VLOOKUP($A$3,BNA_mars24!$B$1:$BZ$1007,MATCH(J$5,BNA_mars24!$B$7:$BZ$7,0),FALSE),VLOOKUP($B29,BNA_mars24!$B$1:$BZ$1007,MATCH(J$5,BNA_mars24!$B$7:$BZ$7,0),FALSE)))</f>
        <v>5000</v>
      </c>
      <c r="K29" s="26">
        <f ca="1">IF(VLOOKUP($B29,BNA_mars24!$B$1:$BZ$1007,MATCH($A$1,BNA_mars24!$B$7:$BZ$7,0),FALSE)=$A$2,"",IF(VLOOKUP($B29,BNA_mars24!$B$1:$BZ$1007,MATCH(K$5,BNA_mars24!$B$7:$BZ$7,0),FALSE)="MC",VLOOKUP($A$3,BNA_mars24!$B$1:$BZ$1007,MATCH(K$5,BNA_mars24!$B$7:$BZ$7,0),FALSE),VLOOKUP($B29,BNA_mars24!$B$1:$BZ$1007,MATCH(K$5,BNA_mars24!$B$7:$BZ$7,0),FALSE)))</f>
        <v>10000</v>
      </c>
      <c r="L29" s="26">
        <f ca="1">IF(VLOOKUP($B29,BNA_mars24!$B$1:$BZ$1007,MATCH($A$1,BNA_mars24!$B$7:$BZ$7,0),FALSE)=$A$2,"",IF(VLOOKUP($B29,BNA_mars24!$B$1:$BZ$1007,MATCH(L$5,BNA_mars24!$B$7:$BZ$7,0),FALSE)="MC",VLOOKUP($A$3,BNA_mars24!$B$1:$BZ$1007,MATCH(L$5,BNA_mars24!$B$7:$BZ$7,0),FALSE),VLOOKUP($B29,BNA_mars24!$B$1:$BZ$1007,MATCH(L$5,BNA_mars24!$B$7:$BZ$7,0),FALSE)))</f>
        <v>1400</v>
      </c>
      <c r="M29" s="26">
        <f ca="1">IF(VLOOKUP($B29,BNA_mars24!$B$1:$BZ$1007,MATCH($A$1,BNA_mars24!$B$7:$BZ$7,0),FALSE)=$A$2,"",IF(VLOOKUP($B29,BNA_mars24!$B$1:$BZ$1007,MATCH(M$5,BNA_mars24!$B$7:$BZ$7,0),FALSE)="MC",VLOOKUP($A$3,BNA_mars24!$B$1:$BZ$1007,MATCH(M$5,BNA_mars24!$B$7:$BZ$7,0),FALSE),VLOOKUP($B29,BNA_mars24!$B$1:$BZ$1007,MATCH(M$5,BNA_mars24!$B$7:$BZ$7,0),FALSE)))</f>
        <v>2125</v>
      </c>
      <c r="N29" s="26">
        <f ca="1">IF(VLOOKUP($B29,BNA_mars24!$B$1:$BZ$1007,MATCH($A$1,BNA_mars24!$B$7:$BZ$7,0),FALSE)=$A$2,"",IF(VLOOKUP($B29,BNA_mars24!$B$1:$BZ$1007,MATCH(N$5,BNA_mars24!$B$7:$BZ$7,0),FALSE)="MC",VLOOKUP($A$3,BNA_mars24!$B$1:$BZ$1007,MATCH(N$5,BNA_mars24!$B$7:$BZ$7,0),FALSE),VLOOKUP($B29,BNA_mars24!$B$1:$BZ$1007,MATCH(N$5,BNA_mars24!$B$7:$BZ$7,0),FALSE)))</f>
        <v>100</v>
      </c>
      <c r="O29" s="26">
        <f ca="1">IF(VLOOKUP($B29,BNA_mars24!$B$1:$BZ$1007,MATCH($A$1,BNA_mars24!$B$7:$BZ$7,0),FALSE)=$A$2,"",IF(VLOOKUP($B29,BNA_mars24!$B$1:$BZ$1007,MATCH(O$5,BNA_mars24!$B$7:$BZ$7,0),FALSE)="MC",VLOOKUP($A$3,BNA_mars24!$B$1:$BZ$1007,MATCH(O$5,BNA_mars24!$B$7:$BZ$7,0),FALSE),VLOOKUP($B29,BNA_mars24!$B$1:$BZ$1007,MATCH(O$5,BNA_mars24!$B$7:$BZ$7,0),FALSE)))</f>
        <v>27750</v>
      </c>
      <c r="P29" s="26">
        <f ca="1">IF(VLOOKUP($B29,BNA_mars24!$B$1:$BZ$1007,MATCH($A$1,BNA_mars24!$B$7:$BZ$7,0),FALSE)=$A$2,"",IF(VLOOKUP($B29,BNA_mars24!$B$1:$BZ$1007,MATCH(P$5,BNA_mars24!$B$7:$BZ$7,0),FALSE)="MC",VLOOKUP($A$3,BNA_mars24!$B$1:$BZ$1007,MATCH(P$5,BNA_mars24!$B$7:$BZ$7,0),FALSE),VLOOKUP($B29,BNA_mars24!$B$1:$BZ$1007,MATCH(P$5,BNA_mars24!$B$7:$BZ$7,0),FALSE)))</f>
        <v>500</v>
      </c>
      <c r="Q29" s="26">
        <f ca="1">IF(VLOOKUP($B29,BNA_mars24!$B$1:$BZ$1007,MATCH($A$1,BNA_mars24!$B$7:$BZ$7,0),FALSE)=$A$2,"",IF(VLOOKUP($B29,BNA_mars24!$B$1:$BZ$1007,MATCH(Q$5,BNA_mars24!$B$7:$BZ$7,0),FALSE)="MC",VLOOKUP($A$3,BNA_mars24!$B$1:$BZ$1007,MATCH(Q$5,BNA_mars24!$B$7:$BZ$7,0),FALSE),VLOOKUP($B29,BNA_mars24!$B$1:$BZ$1007,MATCH(Q$5,BNA_mars24!$B$7:$BZ$7,0),FALSE)))</f>
        <v>5000</v>
      </c>
      <c r="R29" s="26">
        <f ca="1">IF(VLOOKUP($B29,BNA_mars24!$B$1:$BZ$1007,MATCH($A$1,BNA_mars24!$B$7:$BZ$7,0),FALSE)=$A$2,"",IF(VLOOKUP($B29,BNA_mars24!$B$1:$BZ$1007,MATCH(R$5,BNA_mars24!$B$7:$BZ$7,0),FALSE)="MC",VLOOKUP($A$3,BNA_mars24!$B$1:$BZ$1007,MATCH(R$5,BNA_mars24!$B$7:$BZ$7,0),FALSE),VLOOKUP($B29,BNA_mars24!$B$1:$BZ$1007,MATCH(R$5,BNA_mars24!$B$7:$BZ$7,0),FALSE)))</f>
        <v>4000</v>
      </c>
      <c r="S29" s="26">
        <f ca="1">IF(VLOOKUP($B29,BNA_mars24!$B$1:$BZ$1007,MATCH($A$1,BNA_mars24!$B$7:$BZ$7,0),FALSE)=$A$2,"",IF(VLOOKUP($B29,BNA_mars24!$B$1:$BZ$1007,MATCH(S$5,BNA_mars24!$B$7:$BZ$7,0),FALSE)="MC",VLOOKUP($A$3,BNA_mars24!$B$1:$BZ$1007,MATCH(S$5,BNA_mars24!$B$7:$BZ$7,0),FALSE),VLOOKUP($B29,BNA_mars24!$B$1:$BZ$1007,MATCH(S$5,BNA_mars24!$B$7:$BZ$7,0),FALSE)))</f>
        <v>500</v>
      </c>
      <c r="T29" s="26">
        <f ca="1">IF(VLOOKUP($B29,BNA_mars24!$B$1:$BZ$1007,MATCH($A$1,BNA_mars24!$B$7:$BZ$7,0),FALSE)=$A$2,"",IF(VLOOKUP($B29,BNA_mars24!$B$1:$BZ$1007,MATCH(T$5,BNA_mars24!$B$7:$BZ$7,0),FALSE)="MC",VLOOKUP($A$3,BNA_mars24!$B$1:$BZ$1007,MATCH(T$5,BNA_mars24!$B$7:$BZ$7,0),FALSE),VLOOKUP($B29,BNA_mars24!$B$1:$BZ$1007,MATCH(T$5,BNA_mars24!$B$7:$BZ$7,0),FALSE)))</f>
        <v>150</v>
      </c>
      <c r="U29" s="26">
        <f ca="1">IF(VLOOKUP($B29,BNA_mars24!$B$1:$BZ$1007,MATCH($A$1,BNA_mars24!$B$7:$BZ$7,0),FALSE)=$A$2,"",IF(VLOOKUP($B29,BNA_mars24!$B$1:$BZ$1007,MATCH(U$5,BNA_mars24!$B$7:$BZ$7,0),FALSE)="MC",VLOOKUP($A$3,BNA_mars24!$B$1:$BZ$1007,MATCH(U$5,BNA_mars24!$B$7:$BZ$7,0),FALSE),VLOOKUP($B29,BNA_mars24!$B$1:$BZ$1007,MATCH(U$5,BNA_mars24!$B$7:$BZ$7,0),FALSE)))</f>
        <v>450</v>
      </c>
      <c r="V29" s="26">
        <f ca="1">IF(VLOOKUP($B29,BNA_mars24!$B$1:$BZ$1007,MATCH($A$1,BNA_mars24!$B$7:$BZ$7,0),FALSE)=$A$2,"",IF(VLOOKUP($B29,BNA_mars24!$B$1:$BZ$1007,MATCH(V$5,BNA_mars24!$B$7:$BZ$7,0),FALSE)="MC",VLOOKUP($A$3,BNA_mars24!$B$1:$BZ$1007,MATCH(V$5,BNA_mars24!$B$7:$BZ$7,0),FALSE),VLOOKUP($B29,BNA_mars24!$B$1:$BZ$1007,MATCH(V$5,BNA_mars24!$B$7:$BZ$7,0),FALSE)))</f>
        <v>750</v>
      </c>
      <c r="W29" s="26">
        <f ca="1">IF(VLOOKUP($B29,BNA_mars24!$B$1:$BZ$1007,MATCH($A$1,BNA_mars24!$B$7:$BZ$7,0),FALSE)=$A$2,"",IF(VLOOKUP($B29,BNA_mars24!$B$1:$BZ$1007,MATCH(W$5,BNA_mars24!$B$7:$BZ$7,0),FALSE)="MC",VLOOKUP($A$3,BNA_mars24!$B$1:$BZ$1007,MATCH(W$5,BNA_mars24!$B$7:$BZ$7,0),FALSE),VLOOKUP($B29,BNA_mars24!$B$1:$BZ$1007,MATCH(W$5,BNA_mars24!$B$7:$BZ$7,0),FALSE)))</f>
        <v>1600</v>
      </c>
      <c r="X29" s="26">
        <f ca="1">IF(VLOOKUP($B29,BNA_mars24!$B$1:$BZ$1007,MATCH($A$1,BNA_mars24!$B$7:$BZ$7,0),FALSE)=$A$2,"",IF(VLOOKUP($B29,BNA_mars24!$B$1:$BZ$1007,MATCH(X$5,BNA_mars24!$B$7:$BZ$7,0),FALSE)="MC",VLOOKUP($A$3,BNA_mars24!$B$1:$BZ$1007,MATCH(X$5,BNA_mars24!$B$7:$BZ$7,0),FALSE),VLOOKUP($B29,BNA_mars24!$B$1:$BZ$1007,MATCH(X$5,BNA_mars24!$B$7:$BZ$7,0),FALSE)))</f>
        <v>2000</v>
      </c>
      <c r="Y29" s="26">
        <f ca="1">IF(VLOOKUP($B29,BNA_mars24!$B$1:$BZ$1007,MATCH($A$1,BNA_mars24!$B$7:$BZ$7,0),FALSE)=$A$2,"",IF(VLOOKUP($B29,BNA_mars24!$B$1:$BZ$1007,MATCH(Y$5,BNA_mars24!$B$7:$BZ$7,0),FALSE)="MC",VLOOKUP($A$3,BNA_mars24!$B$1:$BZ$1007,MATCH(Y$5,BNA_mars24!$B$7:$BZ$7,0),FALSE),VLOOKUP($B29,BNA_mars24!$B$1:$BZ$1007,MATCH(Y$5,BNA_mars24!$B$7:$BZ$7,0),FALSE)))</f>
        <v>3250</v>
      </c>
      <c r="Z29" s="26">
        <f ca="1">IF(VLOOKUP($B29,BNA_mars24!$B$1:$BZ$1007,MATCH($A$1,BNA_mars24!$B$7:$BZ$7,0),FALSE)=$A$2,"",IF(VLOOKUP($B29,BNA_mars24!$B$1:$BZ$1007,MATCH(Z$5,BNA_mars24!$B$7:$BZ$7,0),FALSE)="MC",VLOOKUP($A$3,BNA_mars24!$B$1:$BZ$1007,MATCH(Z$5,BNA_mars24!$B$7:$BZ$7,0),FALSE),VLOOKUP($B29,BNA_mars24!$B$1:$BZ$1007,MATCH(Z$5,BNA_mars24!$B$7:$BZ$7,0),FALSE)))</f>
        <v>2500</v>
      </c>
      <c r="AA29" s="26">
        <f ca="1">IF(VLOOKUP($B29,BNA_mars24!$B$1:$BZ$1007,MATCH($A$1,BNA_mars24!$B$7:$BZ$7,0),FALSE)=$A$2,"",IF(VLOOKUP($B29,BNA_mars24!$B$1:$BZ$1007,MATCH(AA$5,BNA_mars24!$B$7:$BZ$7,0),FALSE)="MC",VLOOKUP($A$3,BNA_mars24!$B$1:$BZ$1007,MATCH(AA$5,BNA_mars24!$B$7:$BZ$7,0),FALSE),VLOOKUP($B29,BNA_mars24!$B$1:$BZ$1007,MATCH(AA$5,BNA_mars24!$B$7:$BZ$7,0),FALSE)))</f>
        <v>2750</v>
      </c>
      <c r="AB29" s="26">
        <f ca="1">IF(VLOOKUP($B29,BNA_mars24!$B$1:$BZ$1007,MATCH($A$1,BNA_mars24!$B$7:$BZ$7,0),FALSE)=$A$2,"",IF(VLOOKUP($B29,BNA_mars24!$B$1:$BZ$1007,MATCH(AB$5,BNA_mars24!$B$7:$BZ$7,0),FALSE)="MC",VLOOKUP($A$3,BNA_mars24!$B$1:$BZ$1007,MATCH(AB$5,BNA_mars24!$B$7:$BZ$7,0),FALSE),VLOOKUP($B29,BNA_mars24!$B$1:$BZ$1007,MATCH(AB$5,BNA_mars24!$B$7:$BZ$7,0),FALSE)))</f>
        <v>1500</v>
      </c>
      <c r="AC29" s="26">
        <f ca="1">IF(VLOOKUP($B29,BNA_mars24!$B$1:$BZ$1007,MATCH($A$1,BNA_mars24!$B$7:$BZ$7,0),FALSE)=$A$2,"",IF(VLOOKUP($B29,BNA_mars24!$B$1:$BZ$1007,MATCH(AC$5,BNA_mars24!$B$7:$BZ$7,0),FALSE)="MC",VLOOKUP($A$3,BNA_mars24!$B$1:$BZ$1007,MATCH(AC$5,BNA_mars24!$B$7:$BZ$7,0),FALSE),VLOOKUP($B29,BNA_mars24!$B$1:$BZ$1007,MATCH(AC$5,BNA_mars24!$B$7:$BZ$7,0),FALSE)))</f>
        <v>5000</v>
      </c>
      <c r="AD29" s="26">
        <f ca="1">IF(VLOOKUP($B29,BNA_mars24!$B$1:$BZ$1007,MATCH($A$1,BNA_mars24!$B$7:$BZ$7,0),FALSE)=$A$2,"",IF(VLOOKUP($B29,BNA_mars24!$B$1:$BZ$1007,MATCH(AD$5,BNA_mars24!$B$7:$BZ$7,0),FALSE)="MC",VLOOKUP($A$3,BNA_mars24!$B$1:$BZ$1007,MATCH(AD$5,BNA_mars24!$B$7:$BZ$7,0),FALSE),VLOOKUP($B29,BNA_mars24!$B$1:$BZ$1007,MATCH(AD$5,BNA_mars24!$B$7:$BZ$7,0),FALSE)))</f>
        <v>275</v>
      </c>
    </row>
    <row r="30" spans="2:30" x14ac:dyDescent="0.35">
      <c r="B30" t="s">
        <v>102</v>
      </c>
      <c r="C30" t="s">
        <v>101</v>
      </c>
      <c r="D30" s="37">
        <f t="shared" ca="1" si="0"/>
        <v>0</v>
      </c>
      <c r="E30" s="26" t="str">
        <f ca="1">IF(VLOOKUP($B30,BNA_mars24!$B$1:$BZ$1007,MATCH($A$1,BNA_mars24!$B$7:$BZ$7,0),FALSE)=$A$2,"",IF(VLOOKUP($B30,BNA_mars24!$B$1:$BZ$1007,MATCH(E$5,BNA_mars24!$B$7:$BZ$7,0),FALSE)="MC",VLOOKUP($A$3,BNA_mars24!$B$1:$BZ$1007,MATCH(E$5,BNA_mars24!$B$7:$BZ$7,0),FALSE),VLOOKUP($B30,BNA_mars24!$B$1:$BZ$1007,MATCH(E$5,BNA_mars24!$B$7:$BZ$7,0),FALSE)))</f>
        <v/>
      </c>
      <c r="F30" s="26" t="str">
        <f ca="1">IF(VLOOKUP($B30,BNA_mars24!$B$1:$BZ$1007,MATCH($A$1,BNA_mars24!$B$7:$BZ$7,0),FALSE)=$A$2,"",IF(VLOOKUP($B30,BNA_mars24!$B$1:$BZ$1007,MATCH(F$5,BNA_mars24!$B$7:$BZ$7,0),FALSE)="MC",VLOOKUP($A$3,BNA_mars24!$B$1:$BZ$1007,MATCH(F$5,BNA_mars24!$B$7:$BZ$7,0),FALSE),VLOOKUP($B30,BNA_mars24!$B$1:$BZ$1007,MATCH(F$5,BNA_mars24!$B$7:$BZ$7,0),FALSE)))</f>
        <v/>
      </c>
      <c r="G30" s="26" t="str">
        <f ca="1">IF(VLOOKUP($B30,BNA_mars24!$B$1:$BZ$1007,MATCH($A$1,BNA_mars24!$B$7:$BZ$7,0),FALSE)=$A$2,"",IF(VLOOKUP($B30,BNA_mars24!$B$1:$BZ$1007,MATCH(G$5,BNA_mars24!$B$7:$BZ$7,0),FALSE)="MC",VLOOKUP($A$3,BNA_mars24!$B$1:$BZ$1007,MATCH(G$5,BNA_mars24!$B$7:$BZ$7,0),FALSE),VLOOKUP($B30,BNA_mars24!$B$1:$BZ$1007,MATCH(G$5,BNA_mars24!$B$7:$BZ$7,0),FALSE)))</f>
        <v/>
      </c>
      <c r="H30" s="26" t="str">
        <f ca="1">IF(VLOOKUP($B30,BNA_mars24!$B$1:$BZ$1007,MATCH($A$1,BNA_mars24!$B$7:$BZ$7,0),FALSE)=$A$2,"",IF(VLOOKUP($B30,BNA_mars24!$B$1:$BZ$1007,MATCH(H$5,BNA_mars24!$B$7:$BZ$7,0),FALSE)="MC",VLOOKUP($A$3,BNA_mars24!$B$1:$BZ$1007,MATCH(H$5,BNA_mars24!$B$7:$BZ$7,0),FALSE),VLOOKUP($B30,BNA_mars24!$B$1:$BZ$1007,MATCH(H$5,BNA_mars24!$B$7:$BZ$7,0),FALSE)))</f>
        <v/>
      </c>
      <c r="I30" s="26" t="str">
        <f ca="1">IF(VLOOKUP($B30,BNA_mars24!$B$1:$BZ$1007,MATCH($A$1,BNA_mars24!$B$7:$BZ$7,0),FALSE)=$A$2,"",IF(VLOOKUP($B30,BNA_mars24!$B$1:$BZ$1007,MATCH(I$5,BNA_mars24!$B$7:$BZ$7,0),FALSE)="MC",VLOOKUP($A$3,BNA_mars24!$B$1:$BZ$1007,MATCH(I$5,BNA_mars24!$B$7:$BZ$7,0),FALSE),VLOOKUP($B30,BNA_mars24!$B$1:$BZ$1007,MATCH(I$5,BNA_mars24!$B$7:$BZ$7,0),FALSE)))</f>
        <v/>
      </c>
      <c r="J30" s="26" t="str">
        <f ca="1">IF(VLOOKUP($B30,BNA_mars24!$B$1:$BZ$1007,MATCH($A$1,BNA_mars24!$B$7:$BZ$7,0),FALSE)=$A$2,"",IF(VLOOKUP($B30,BNA_mars24!$B$1:$BZ$1007,MATCH(J$5,BNA_mars24!$B$7:$BZ$7,0),FALSE)="MC",VLOOKUP($A$3,BNA_mars24!$B$1:$BZ$1007,MATCH(J$5,BNA_mars24!$B$7:$BZ$7,0),FALSE),VLOOKUP($B30,BNA_mars24!$B$1:$BZ$1007,MATCH(J$5,BNA_mars24!$B$7:$BZ$7,0),FALSE)))</f>
        <v/>
      </c>
      <c r="K30" s="26" t="str">
        <f ca="1">IF(VLOOKUP($B30,BNA_mars24!$B$1:$BZ$1007,MATCH($A$1,BNA_mars24!$B$7:$BZ$7,0),FALSE)=$A$2,"",IF(VLOOKUP($B30,BNA_mars24!$B$1:$BZ$1007,MATCH(K$5,BNA_mars24!$B$7:$BZ$7,0),FALSE)="MC",VLOOKUP($A$3,BNA_mars24!$B$1:$BZ$1007,MATCH(K$5,BNA_mars24!$B$7:$BZ$7,0),FALSE),VLOOKUP($B30,BNA_mars24!$B$1:$BZ$1007,MATCH(K$5,BNA_mars24!$B$7:$BZ$7,0),FALSE)))</f>
        <v/>
      </c>
      <c r="L30" s="26" t="str">
        <f ca="1">IF(VLOOKUP($B30,BNA_mars24!$B$1:$BZ$1007,MATCH($A$1,BNA_mars24!$B$7:$BZ$7,0),FALSE)=$A$2,"",IF(VLOOKUP($B30,BNA_mars24!$B$1:$BZ$1007,MATCH(L$5,BNA_mars24!$B$7:$BZ$7,0),FALSE)="MC",VLOOKUP($A$3,BNA_mars24!$B$1:$BZ$1007,MATCH(L$5,BNA_mars24!$B$7:$BZ$7,0),FALSE),VLOOKUP($B30,BNA_mars24!$B$1:$BZ$1007,MATCH(L$5,BNA_mars24!$B$7:$BZ$7,0),FALSE)))</f>
        <v/>
      </c>
      <c r="M30" s="26" t="str">
        <f ca="1">IF(VLOOKUP($B30,BNA_mars24!$B$1:$BZ$1007,MATCH($A$1,BNA_mars24!$B$7:$BZ$7,0),FALSE)=$A$2,"",IF(VLOOKUP($B30,BNA_mars24!$B$1:$BZ$1007,MATCH(M$5,BNA_mars24!$B$7:$BZ$7,0),FALSE)="MC",VLOOKUP($A$3,BNA_mars24!$B$1:$BZ$1007,MATCH(M$5,BNA_mars24!$B$7:$BZ$7,0),FALSE),VLOOKUP($B30,BNA_mars24!$B$1:$BZ$1007,MATCH(M$5,BNA_mars24!$B$7:$BZ$7,0),FALSE)))</f>
        <v/>
      </c>
      <c r="N30" s="26" t="str">
        <f ca="1">IF(VLOOKUP($B30,BNA_mars24!$B$1:$BZ$1007,MATCH($A$1,BNA_mars24!$B$7:$BZ$7,0),FALSE)=$A$2,"",IF(VLOOKUP($B30,BNA_mars24!$B$1:$BZ$1007,MATCH(N$5,BNA_mars24!$B$7:$BZ$7,0),FALSE)="MC",VLOOKUP($A$3,BNA_mars24!$B$1:$BZ$1007,MATCH(N$5,BNA_mars24!$B$7:$BZ$7,0),FALSE),VLOOKUP($B30,BNA_mars24!$B$1:$BZ$1007,MATCH(N$5,BNA_mars24!$B$7:$BZ$7,0),FALSE)))</f>
        <v/>
      </c>
      <c r="O30" s="26" t="str">
        <f ca="1">IF(VLOOKUP($B30,BNA_mars24!$B$1:$BZ$1007,MATCH($A$1,BNA_mars24!$B$7:$BZ$7,0),FALSE)=$A$2,"",IF(VLOOKUP($B30,BNA_mars24!$B$1:$BZ$1007,MATCH(O$5,BNA_mars24!$B$7:$BZ$7,0),FALSE)="MC",VLOOKUP($A$3,BNA_mars24!$B$1:$BZ$1007,MATCH(O$5,BNA_mars24!$B$7:$BZ$7,0),FALSE),VLOOKUP($B30,BNA_mars24!$B$1:$BZ$1007,MATCH(O$5,BNA_mars24!$B$7:$BZ$7,0),FALSE)))</f>
        <v/>
      </c>
      <c r="P30" s="26" t="str">
        <f ca="1">IF(VLOOKUP($B30,BNA_mars24!$B$1:$BZ$1007,MATCH($A$1,BNA_mars24!$B$7:$BZ$7,0),FALSE)=$A$2,"",IF(VLOOKUP($B30,BNA_mars24!$B$1:$BZ$1007,MATCH(P$5,BNA_mars24!$B$7:$BZ$7,0),FALSE)="MC",VLOOKUP($A$3,BNA_mars24!$B$1:$BZ$1007,MATCH(P$5,BNA_mars24!$B$7:$BZ$7,0),FALSE),VLOOKUP($B30,BNA_mars24!$B$1:$BZ$1007,MATCH(P$5,BNA_mars24!$B$7:$BZ$7,0),FALSE)))</f>
        <v/>
      </c>
      <c r="Q30" s="26" t="str">
        <f ca="1">IF(VLOOKUP($B30,BNA_mars24!$B$1:$BZ$1007,MATCH($A$1,BNA_mars24!$B$7:$BZ$7,0),FALSE)=$A$2,"",IF(VLOOKUP($B30,BNA_mars24!$B$1:$BZ$1007,MATCH(Q$5,BNA_mars24!$B$7:$BZ$7,0),FALSE)="MC",VLOOKUP($A$3,BNA_mars24!$B$1:$BZ$1007,MATCH(Q$5,BNA_mars24!$B$7:$BZ$7,0),FALSE),VLOOKUP($B30,BNA_mars24!$B$1:$BZ$1007,MATCH(Q$5,BNA_mars24!$B$7:$BZ$7,0),FALSE)))</f>
        <v/>
      </c>
      <c r="R30" s="26" t="str">
        <f ca="1">IF(VLOOKUP($B30,BNA_mars24!$B$1:$BZ$1007,MATCH($A$1,BNA_mars24!$B$7:$BZ$7,0),FALSE)=$A$2,"",IF(VLOOKUP($B30,BNA_mars24!$B$1:$BZ$1007,MATCH(R$5,BNA_mars24!$B$7:$BZ$7,0),FALSE)="MC",VLOOKUP($A$3,BNA_mars24!$B$1:$BZ$1007,MATCH(R$5,BNA_mars24!$B$7:$BZ$7,0),FALSE),VLOOKUP($B30,BNA_mars24!$B$1:$BZ$1007,MATCH(R$5,BNA_mars24!$B$7:$BZ$7,0),FALSE)))</f>
        <v/>
      </c>
      <c r="S30" s="26" t="str">
        <f ca="1">IF(VLOOKUP($B30,BNA_mars24!$B$1:$BZ$1007,MATCH($A$1,BNA_mars24!$B$7:$BZ$7,0),FALSE)=$A$2,"",IF(VLOOKUP($B30,BNA_mars24!$B$1:$BZ$1007,MATCH(S$5,BNA_mars24!$B$7:$BZ$7,0),FALSE)="MC",VLOOKUP($A$3,BNA_mars24!$B$1:$BZ$1007,MATCH(S$5,BNA_mars24!$B$7:$BZ$7,0),FALSE),VLOOKUP($B30,BNA_mars24!$B$1:$BZ$1007,MATCH(S$5,BNA_mars24!$B$7:$BZ$7,0),FALSE)))</f>
        <v/>
      </c>
      <c r="T30" s="26" t="str">
        <f ca="1">IF(VLOOKUP($B30,BNA_mars24!$B$1:$BZ$1007,MATCH($A$1,BNA_mars24!$B$7:$BZ$7,0),FALSE)=$A$2,"",IF(VLOOKUP($B30,BNA_mars24!$B$1:$BZ$1007,MATCH(T$5,BNA_mars24!$B$7:$BZ$7,0),FALSE)="MC",VLOOKUP($A$3,BNA_mars24!$B$1:$BZ$1007,MATCH(T$5,BNA_mars24!$B$7:$BZ$7,0),FALSE),VLOOKUP($B30,BNA_mars24!$B$1:$BZ$1007,MATCH(T$5,BNA_mars24!$B$7:$BZ$7,0),FALSE)))</f>
        <v/>
      </c>
      <c r="U30" s="26" t="str">
        <f ca="1">IF(VLOOKUP($B30,BNA_mars24!$B$1:$BZ$1007,MATCH($A$1,BNA_mars24!$B$7:$BZ$7,0),FALSE)=$A$2,"",IF(VLOOKUP($B30,BNA_mars24!$B$1:$BZ$1007,MATCH(U$5,BNA_mars24!$B$7:$BZ$7,0),FALSE)="MC",VLOOKUP($A$3,BNA_mars24!$B$1:$BZ$1007,MATCH(U$5,BNA_mars24!$B$7:$BZ$7,0),FALSE),VLOOKUP($B30,BNA_mars24!$B$1:$BZ$1007,MATCH(U$5,BNA_mars24!$B$7:$BZ$7,0),FALSE)))</f>
        <v/>
      </c>
      <c r="V30" s="26" t="str">
        <f ca="1">IF(VLOOKUP($B30,BNA_mars24!$B$1:$BZ$1007,MATCH($A$1,BNA_mars24!$B$7:$BZ$7,0),FALSE)=$A$2,"",IF(VLOOKUP($B30,BNA_mars24!$B$1:$BZ$1007,MATCH(V$5,BNA_mars24!$B$7:$BZ$7,0),FALSE)="MC",VLOOKUP($A$3,BNA_mars24!$B$1:$BZ$1007,MATCH(V$5,BNA_mars24!$B$7:$BZ$7,0),FALSE),VLOOKUP($B30,BNA_mars24!$B$1:$BZ$1007,MATCH(V$5,BNA_mars24!$B$7:$BZ$7,0),FALSE)))</f>
        <v/>
      </c>
      <c r="W30" s="26" t="str">
        <f ca="1">IF(VLOOKUP($B30,BNA_mars24!$B$1:$BZ$1007,MATCH($A$1,BNA_mars24!$B$7:$BZ$7,0),FALSE)=$A$2,"",IF(VLOOKUP($B30,BNA_mars24!$B$1:$BZ$1007,MATCH(W$5,BNA_mars24!$B$7:$BZ$7,0),FALSE)="MC",VLOOKUP($A$3,BNA_mars24!$B$1:$BZ$1007,MATCH(W$5,BNA_mars24!$B$7:$BZ$7,0),FALSE),VLOOKUP($B30,BNA_mars24!$B$1:$BZ$1007,MATCH(W$5,BNA_mars24!$B$7:$BZ$7,0),FALSE)))</f>
        <v/>
      </c>
      <c r="X30" s="26" t="str">
        <f ca="1">IF(VLOOKUP($B30,BNA_mars24!$B$1:$BZ$1007,MATCH($A$1,BNA_mars24!$B$7:$BZ$7,0),FALSE)=$A$2,"",IF(VLOOKUP($B30,BNA_mars24!$B$1:$BZ$1007,MATCH(X$5,BNA_mars24!$B$7:$BZ$7,0),FALSE)="MC",VLOOKUP($A$3,BNA_mars24!$B$1:$BZ$1007,MATCH(X$5,BNA_mars24!$B$7:$BZ$7,0),FALSE),VLOOKUP($B30,BNA_mars24!$B$1:$BZ$1007,MATCH(X$5,BNA_mars24!$B$7:$BZ$7,0),FALSE)))</f>
        <v/>
      </c>
      <c r="Y30" s="26" t="str">
        <f ca="1">IF(VLOOKUP($B30,BNA_mars24!$B$1:$BZ$1007,MATCH($A$1,BNA_mars24!$B$7:$BZ$7,0),FALSE)=$A$2,"",IF(VLOOKUP($B30,BNA_mars24!$B$1:$BZ$1007,MATCH(Y$5,BNA_mars24!$B$7:$BZ$7,0),FALSE)="MC",VLOOKUP($A$3,BNA_mars24!$B$1:$BZ$1007,MATCH(Y$5,BNA_mars24!$B$7:$BZ$7,0),FALSE),VLOOKUP($B30,BNA_mars24!$B$1:$BZ$1007,MATCH(Y$5,BNA_mars24!$B$7:$BZ$7,0),FALSE)))</f>
        <v/>
      </c>
      <c r="Z30" s="26" t="str">
        <f ca="1">IF(VLOOKUP($B30,BNA_mars24!$B$1:$BZ$1007,MATCH($A$1,BNA_mars24!$B$7:$BZ$7,0),FALSE)=$A$2,"",IF(VLOOKUP($B30,BNA_mars24!$B$1:$BZ$1007,MATCH(Z$5,BNA_mars24!$B$7:$BZ$7,0),FALSE)="MC",VLOOKUP($A$3,BNA_mars24!$B$1:$BZ$1007,MATCH(Z$5,BNA_mars24!$B$7:$BZ$7,0),FALSE),VLOOKUP($B30,BNA_mars24!$B$1:$BZ$1007,MATCH(Z$5,BNA_mars24!$B$7:$BZ$7,0),FALSE)))</f>
        <v/>
      </c>
      <c r="AA30" s="26" t="str">
        <f ca="1">IF(VLOOKUP($B30,BNA_mars24!$B$1:$BZ$1007,MATCH($A$1,BNA_mars24!$B$7:$BZ$7,0),FALSE)=$A$2,"",IF(VLOOKUP($B30,BNA_mars24!$B$1:$BZ$1007,MATCH(AA$5,BNA_mars24!$B$7:$BZ$7,0),FALSE)="MC",VLOOKUP($A$3,BNA_mars24!$B$1:$BZ$1007,MATCH(AA$5,BNA_mars24!$B$7:$BZ$7,0),FALSE),VLOOKUP($B30,BNA_mars24!$B$1:$BZ$1007,MATCH(AA$5,BNA_mars24!$B$7:$BZ$7,0),FALSE)))</f>
        <v/>
      </c>
      <c r="AB30" s="26" t="str">
        <f ca="1">IF(VLOOKUP($B30,BNA_mars24!$B$1:$BZ$1007,MATCH($A$1,BNA_mars24!$B$7:$BZ$7,0),FALSE)=$A$2,"",IF(VLOOKUP($B30,BNA_mars24!$B$1:$BZ$1007,MATCH(AB$5,BNA_mars24!$B$7:$BZ$7,0),FALSE)="MC",VLOOKUP($A$3,BNA_mars24!$B$1:$BZ$1007,MATCH(AB$5,BNA_mars24!$B$7:$BZ$7,0),FALSE),VLOOKUP($B30,BNA_mars24!$B$1:$BZ$1007,MATCH(AB$5,BNA_mars24!$B$7:$BZ$7,0),FALSE)))</f>
        <v/>
      </c>
      <c r="AC30" s="26" t="str">
        <f ca="1">IF(VLOOKUP($B30,BNA_mars24!$B$1:$BZ$1007,MATCH($A$1,BNA_mars24!$B$7:$BZ$7,0),FALSE)=$A$2,"",IF(VLOOKUP($B30,BNA_mars24!$B$1:$BZ$1007,MATCH(AC$5,BNA_mars24!$B$7:$BZ$7,0),FALSE)="MC",VLOOKUP($A$3,BNA_mars24!$B$1:$BZ$1007,MATCH(AC$5,BNA_mars24!$B$7:$BZ$7,0),FALSE),VLOOKUP($B30,BNA_mars24!$B$1:$BZ$1007,MATCH(AC$5,BNA_mars24!$B$7:$BZ$7,0),FALSE)))</f>
        <v/>
      </c>
      <c r="AD30" s="26" t="str">
        <f ca="1">IF(VLOOKUP($B30,BNA_mars24!$B$1:$BZ$1007,MATCH($A$1,BNA_mars24!$B$7:$BZ$7,0),FALSE)=$A$2,"",IF(VLOOKUP($B30,BNA_mars24!$B$1:$BZ$1007,MATCH(AD$5,BNA_mars24!$B$7:$BZ$7,0),FALSE)="MC",VLOOKUP($A$3,BNA_mars24!$B$1:$BZ$1007,MATCH(AD$5,BNA_mars24!$B$7:$BZ$7,0),FALSE),VLOOKUP($B30,BNA_mars24!$B$1:$BZ$1007,MATCH(AD$5,BNA_mars24!$B$7:$BZ$7,0),FALSE)))</f>
        <v/>
      </c>
    </row>
    <row r="31" spans="2:30" x14ac:dyDescent="0.35">
      <c r="B31" t="s">
        <v>104</v>
      </c>
      <c r="C31" t="s">
        <v>103</v>
      </c>
      <c r="D31" s="37">
        <f t="shared" ca="1" si="0"/>
        <v>0</v>
      </c>
      <c r="E31" s="26" t="str">
        <f ca="1">IF(VLOOKUP($B31,BNA_mars24!$B$1:$BZ$1007,MATCH($A$1,BNA_mars24!$B$7:$BZ$7,0),FALSE)=$A$2,"",IF(VLOOKUP($B31,BNA_mars24!$B$1:$BZ$1007,MATCH(E$5,BNA_mars24!$B$7:$BZ$7,0),FALSE)="MC",VLOOKUP($A$3,BNA_mars24!$B$1:$BZ$1007,MATCH(E$5,BNA_mars24!$B$7:$BZ$7,0),FALSE),VLOOKUP($B31,BNA_mars24!$B$1:$BZ$1007,MATCH(E$5,BNA_mars24!$B$7:$BZ$7,0),FALSE)))</f>
        <v/>
      </c>
      <c r="F31" s="26" t="str">
        <f ca="1">IF(VLOOKUP($B31,BNA_mars24!$B$1:$BZ$1007,MATCH($A$1,BNA_mars24!$B$7:$BZ$7,0),FALSE)=$A$2,"",IF(VLOOKUP($B31,BNA_mars24!$B$1:$BZ$1007,MATCH(F$5,BNA_mars24!$B$7:$BZ$7,0),FALSE)="MC",VLOOKUP($A$3,BNA_mars24!$B$1:$BZ$1007,MATCH(F$5,BNA_mars24!$B$7:$BZ$7,0),FALSE),VLOOKUP($B31,BNA_mars24!$B$1:$BZ$1007,MATCH(F$5,BNA_mars24!$B$7:$BZ$7,0),FALSE)))</f>
        <v/>
      </c>
      <c r="G31" s="26" t="str">
        <f ca="1">IF(VLOOKUP($B31,BNA_mars24!$B$1:$BZ$1007,MATCH($A$1,BNA_mars24!$B$7:$BZ$7,0),FALSE)=$A$2,"",IF(VLOOKUP($B31,BNA_mars24!$B$1:$BZ$1007,MATCH(G$5,BNA_mars24!$B$7:$BZ$7,0),FALSE)="MC",VLOOKUP($A$3,BNA_mars24!$B$1:$BZ$1007,MATCH(G$5,BNA_mars24!$B$7:$BZ$7,0),FALSE),VLOOKUP($B31,BNA_mars24!$B$1:$BZ$1007,MATCH(G$5,BNA_mars24!$B$7:$BZ$7,0),FALSE)))</f>
        <v/>
      </c>
      <c r="H31" s="26" t="str">
        <f ca="1">IF(VLOOKUP($B31,BNA_mars24!$B$1:$BZ$1007,MATCH($A$1,BNA_mars24!$B$7:$BZ$7,0),FALSE)=$A$2,"",IF(VLOOKUP($B31,BNA_mars24!$B$1:$BZ$1007,MATCH(H$5,BNA_mars24!$B$7:$BZ$7,0),FALSE)="MC",VLOOKUP($A$3,BNA_mars24!$B$1:$BZ$1007,MATCH(H$5,BNA_mars24!$B$7:$BZ$7,0),FALSE),VLOOKUP($B31,BNA_mars24!$B$1:$BZ$1007,MATCH(H$5,BNA_mars24!$B$7:$BZ$7,0),FALSE)))</f>
        <v/>
      </c>
      <c r="I31" s="26" t="str">
        <f ca="1">IF(VLOOKUP($B31,BNA_mars24!$B$1:$BZ$1007,MATCH($A$1,BNA_mars24!$B$7:$BZ$7,0),FALSE)=$A$2,"",IF(VLOOKUP($B31,BNA_mars24!$B$1:$BZ$1007,MATCH(I$5,BNA_mars24!$B$7:$BZ$7,0),FALSE)="MC",VLOOKUP($A$3,BNA_mars24!$B$1:$BZ$1007,MATCH(I$5,BNA_mars24!$B$7:$BZ$7,0),FALSE),VLOOKUP($B31,BNA_mars24!$B$1:$BZ$1007,MATCH(I$5,BNA_mars24!$B$7:$BZ$7,0),FALSE)))</f>
        <v/>
      </c>
      <c r="J31" s="26" t="str">
        <f ca="1">IF(VLOOKUP($B31,BNA_mars24!$B$1:$BZ$1007,MATCH($A$1,BNA_mars24!$B$7:$BZ$7,0),FALSE)=$A$2,"",IF(VLOOKUP($B31,BNA_mars24!$B$1:$BZ$1007,MATCH(J$5,BNA_mars24!$B$7:$BZ$7,0),FALSE)="MC",VLOOKUP($A$3,BNA_mars24!$B$1:$BZ$1007,MATCH(J$5,BNA_mars24!$B$7:$BZ$7,0),FALSE),VLOOKUP($B31,BNA_mars24!$B$1:$BZ$1007,MATCH(J$5,BNA_mars24!$B$7:$BZ$7,0),FALSE)))</f>
        <v/>
      </c>
      <c r="K31" s="26" t="str">
        <f ca="1">IF(VLOOKUP($B31,BNA_mars24!$B$1:$BZ$1007,MATCH($A$1,BNA_mars24!$B$7:$BZ$7,0),FALSE)=$A$2,"",IF(VLOOKUP($B31,BNA_mars24!$B$1:$BZ$1007,MATCH(K$5,BNA_mars24!$B$7:$BZ$7,0),FALSE)="MC",VLOOKUP($A$3,BNA_mars24!$B$1:$BZ$1007,MATCH(K$5,BNA_mars24!$B$7:$BZ$7,0),FALSE),VLOOKUP($B31,BNA_mars24!$B$1:$BZ$1007,MATCH(K$5,BNA_mars24!$B$7:$BZ$7,0),FALSE)))</f>
        <v/>
      </c>
      <c r="L31" s="26" t="str">
        <f ca="1">IF(VLOOKUP($B31,BNA_mars24!$B$1:$BZ$1007,MATCH($A$1,BNA_mars24!$B$7:$BZ$7,0),FALSE)=$A$2,"",IF(VLOOKUP($B31,BNA_mars24!$B$1:$BZ$1007,MATCH(L$5,BNA_mars24!$B$7:$BZ$7,0),FALSE)="MC",VLOOKUP($A$3,BNA_mars24!$B$1:$BZ$1007,MATCH(L$5,BNA_mars24!$B$7:$BZ$7,0),FALSE),VLOOKUP($B31,BNA_mars24!$B$1:$BZ$1007,MATCH(L$5,BNA_mars24!$B$7:$BZ$7,0),FALSE)))</f>
        <v/>
      </c>
      <c r="M31" s="26" t="str">
        <f ca="1">IF(VLOOKUP($B31,BNA_mars24!$B$1:$BZ$1007,MATCH($A$1,BNA_mars24!$B$7:$BZ$7,0),FALSE)=$A$2,"",IF(VLOOKUP($B31,BNA_mars24!$B$1:$BZ$1007,MATCH(M$5,BNA_mars24!$B$7:$BZ$7,0),FALSE)="MC",VLOOKUP($A$3,BNA_mars24!$B$1:$BZ$1007,MATCH(M$5,BNA_mars24!$B$7:$BZ$7,0),FALSE),VLOOKUP($B31,BNA_mars24!$B$1:$BZ$1007,MATCH(M$5,BNA_mars24!$B$7:$BZ$7,0),FALSE)))</f>
        <v/>
      </c>
      <c r="N31" s="26" t="str">
        <f ca="1">IF(VLOOKUP($B31,BNA_mars24!$B$1:$BZ$1007,MATCH($A$1,BNA_mars24!$B$7:$BZ$7,0),FALSE)=$A$2,"",IF(VLOOKUP($B31,BNA_mars24!$B$1:$BZ$1007,MATCH(N$5,BNA_mars24!$B$7:$BZ$7,0),FALSE)="MC",VLOOKUP($A$3,BNA_mars24!$B$1:$BZ$1007,MATCH(N$5,BNA_mars24!$B$7:$BZ$7,0),FALSE),VLOOKUP($B31,BNA_mars24!$B$1:$BZ$1007,MATCH(N$5,BNA_mars24!$B$7:$BZ$7,0),FALSE)))</f>
        <v/>
      </c>
      <c r="O31" s="26" t="str">
        <f ca="1">IF(VLOOKUP($B31,BNA_mars24!$B$1:$BZ$1007,MATCH($A$1,BNA_mars24!$B$7:$BZ$7,0),FALSE)=$A$2,"",IF(VLOOKUP($B31,BNA_mars24!$B$1:$BZ$1007,MATCH(O$5,BNA_mars24!$B$7:$BZ$7,0),FALSE)="MC",VLOOKUP($A$3,BNA_mars24!$B$1:$BZ$1007,MATCH(O$5,BNA_mars24!$B$7:$BZ$7,0),FALSE),VLOOKUP($B31,BNA_mars24!$B$1:$BZ$1007,MATCH(O$5,BNA_mars24!$B$7:$BZ$7,0),FALSE)))</f>
        <v/>
      </c>
      <c r="P31" s="26" t="str">
        <f ca="1">IF(VLOOKUP($B31,BNA_mars24!$B$1:$BZ$1007,MATCH($A$1,BNA_mars24!$B$7:$BZ$7,0),FALSE)=$A$2,"",IF(VLOOKUP($B31,BNA_mars24!$B$1:$BZ$1007,MATCH(P$5,BNA_mars24!$B$7:$BZ$7,0),FALSE)="MC",VLOOKUP($A$3,BNA_mars24!$B$1:$BZ$1007,MATCH(P$5,BNA_mars24!$B$7:$BZ$7,0),FALSE),VLOOKUP($B31,BNA_mars24!$B$1:$BZ$1007,MATCH(P$5,BNA_mars24!$B$7:$BZ$7,0),FALSE)))</f>
        <v/>
      </c>
      <c r="Q31" s="26" t="str">
        <f ca="1">IF(VLOOKUP($B31,BNA_mars24!$B$1:$BZ$1007,MATCH($A$1,BNA_mars24!$B$7:$BZ$7,0),FALSE)=$A$2,"",IF(VLOOKUP($B31,BNA_mars24!$B$1:$BZ$1007,MATCH(Q$5,BNA_mars24!$B$7:$BZ$7,0),FALSE)="MC",VLOOKUP($A$3,BNA_mars24!$B$1:$BZ$1007,MATCH(Q$5,BNA_mars24!$B$7:$BZ$7,0),FALSE),VLOOKUP($B31,BNA_mars24!$B$1:$BZ$1007,MATCH(Q$5,BNA_mars24!$B$7:$BZ$7,0),FALSE)))</f>
        <v/>
      </c>
      <c r="R31" s="26" t="str">
        <f ca="1">IF(VLOOKUP($B31,BNA_mars24!$B$1:$BZ$1007,MATCH($A$1,BNA_mars24!$B$7:$BZ$7,0),FALSE)=$A$2,"",IF(VLOOKUP($B31,BNA_mars24!$B$1:$BZ$1007,MATCH(R$5,BNA_mars24!$B$7:$BZ$7,0),FALSE)="MC",VLOOKUP($A$3,BNA_mars24!$B$1:$BZ$1007,MATCH(R$5,BNA_mars24!$B$7:$BZ$7,0),FALSE),VLOOKUP($B31,BNA_mars24!$B$1:$BZ$1007,MATCH(R$5,BNA_mars24!$B$7:$BZ$7,0),FALSE)))</f>
        <v/>
      </c>
      <c r="S31" s="26" t="str">
        <f ca="1">IF(VLOOKUP($B31,BNA_mars24!$B$1:$BZ$1007,MATCH($A$1,BNA_mars24!$B$7:$BZ$7,0),FALSE)=$A$2,"",IF(VLOOKUP($B31,BNA_mars24!$B$1:$BZ$1007,MATCH(S$5,BNA_mars24!$B$7:$BZ$7,0),FALSE)="MC",VLOOKUP($A$3,BNA_mars24!$B$1:$BZ$1007,MATCH(S$5,BNA_mars24!$B$7:$BZ$7,0),FALSE),VLOOKUP($B31,BNA_mars24!$B$1:$BZ$1007,MATCH(S$5,BNA_mars24!$B$7:$BZ$7,0),FALSE)))</f>
        <v/>
      </c>
      <c r="T31" s="26" t="str">
        <f ca="1">IF(VLOOKUP($B31,BNA_mars24!$B$1:$BZ$1007,MATCH($A$1,BNA_mars24!$B$7:$BZ$7,0),FALSE)=$A$2,"",IF(VLOOKUP($B31,BNA_mars24!$B$1:$BZ$1007,MATCH(T$5,BNA_mars24!$B$7:$BZ$7,0),FALSE)="MC",VLOOKUP($A$3,BNA_mars24!$B$1:$BZ$1007,MATCH(T$5,BNA_mars24!$B$7:$BZ$7,0),FALSE),VLOOKUP($B31,BNA_mars24!$B$1:$BZ$1007,MATCH(T$5,BNA_mars24!$B$7:$BZ$7,0),FALSE)))</f>
        <v/>
      </c>
      <c r="U31" s="26" t="str">
        <f ca="1">IF(VLOOKUP($B31,BNA_mars24!$B$1:$BZ$1007,MATCH($A$1,BNA_mars24!$B$7:$BZ$7,0),FALSE)=$A$2,"",IF(VLOOKUP($B31,BNA_mars24!$B$1:$BZ$1007,MATCH(U$5,BNA_mars24!$B$7:$BZ$7,0),FALSE)="MC",VLOOKUP($A$3,BNA_mars24!$B$1:$BZ$1007,MATCH(U$5,BNA_mars24!$B$7:$BZ$7,0),FALSE),VLOOKUP($B31,BNA_mars24!$B$1:$BZ$1007,MATCH(U$5,BNA_mars24!$B$7:$BZ$7,0),FALSE)))</f>
        <v/>
      </c>
      <c r="V31" s="26" t="str">
        <f ca="1">IF(VLOOKUP($B31,BNA_mars24!$B$1:$BZ$1007,MATCH($A$1,BNA_mars24!$B$7:$BZ$7,0),FALSE)=$A$2,"",IF(VLOOKUP($B31,BNA_mars24!$B$1:$BZ$1007,MATCH(V$5,BNA_mars24!$B$7:$BZ$7,0),FALSE)="MC",VLOOKUP($A$3,BNA_mars24!$B$1:$BZ$1007,MATCH(V$5,BNA_mars24!$B$7:$BZ$7,0),FALSE),VLOOKUP($B31,BNA_mars24!$B$1:$BZ$1007,MATCH(V$5,BNA_mars24!$B$7:$BZ$7,0),FALSE)))</f>
        <v/>
      </c>
      <c r="W31" s="26" t="str">
        <f ca="1">IF(VLOOKUP($B31,BNA_mars24!$B$1:$BZ$1007,MATCH($A$1,BNA_mars24!$B$7:$BZ$7,0),FALSE)=$A$2,"",IF(VLOOKUP($B31,BNA_mars24!$B$1:$BZ$1007,MATCH(W$5,BNA_mars24!$B$7:$BZ$7,0),FALSE)="MC",VLOOKUP($A$3,BNA_mars24!$B$1:$BZ$1007,MATCH(W$5,BNA_mars24!$B$7:$BZ$7,0),FALSE),VLOOKUP($B31,BNA_mars24!$B$1:$BZ$1007,MATCH(W$5,BNA_mars24!$B$7:$BZ$7,0),FALSE)))</f>
        <v/>
      </c>
      <c r="X31" s="26" t="str">
        <f ca="1">IF(VLOOKUP($B31,BNA_mars24!$B$1:$BZ$1007,MATCH($A$1,BNA_mars24!$B$7:$BZ$7,0),FALSE)=$A$2,"",IF(VLOOKUP($B31,BNA_mars24!$B$1:$BZ$1007,MATCH(X$5,BNA_mars24!$B$7:$BZ$7,0),FALSE)="MC",VLOOKUP($A$3,BNA_mars24!$B$1:$BZ$1007,MATCH(X$5,BNA_mars24!$B$7:$BZ$7,0),FALSE),VLOOKUP($B31,BNA_mars24!$B$1:$BZ$1007,MATCH(X$5,BNA_mars24!$B$7:$BZ$7,0),FALSE)))</f>
        <v/>
      </c>
      <c r="Y31" s="26" t="str">
        <f ca="1">IF(VLOOKUP($B31,BNA_mars24!$B$1:$BZ$1007,MATCH($A$1,BNA_mars24!$B$7:$BZ$7,0),FALSE)=$A$2,"",IF(VLOOKUP($B31,BNA_mars24!$B$1:$BZ$1007,MATCH(Y$5,BNA_mars24!$B$7:$BZ$7,0),FALSE)="MC",VLOOKUP($A$3,BNA_mars24!$B$1:$BZ$1007,MATCH(Y$5,BNA_mars24!$B$7:$BZ$7,0),FALSE),VLOOKUP($B31,BNA_mars24!$B$1:$BZ$1007,MATCH(Y$5,BNA_mars24!$B$7:$BZ$7,0),FALSE)))</f>
        <v/>
      </c>
      <c r="Z31" s="26" t="str">
        <f ca="1">IF(VLOOKUP($B31,BNA_mars24!$B$1:$BZ$1007,MATCH($A$1,BNA_mars24!$B$7:$BZ$7,0),FALSE)=$A$2,"",IF(VLOOKUP($B31,BNA_mars24!$B$1:$BZ$1007,MATCH(Z$5,BNA_mars24!$B$7:$BZ$7,0),FALSE)="MC",VLOOKUP($A$3,BNA_mars24!$B$1:$BZ$1007,MATCH(Z$5,BNA_mars24!$B$7:$BZ$7,0),FALSE),VLOOKUP($B31,BNA_mars24!$B$1:$BZ$1007,MATCH(Z$5,BNA_mars24!$B$7:$BZ$7,0),FALSE)))</f>
        <v/>
      </c>
      <c r="AA31" s="26" t="str">
        <f ca="1">IF(VLOOKUP($B31,BNA_mars24!$B$1:$BZ$1007,MATCH($A$1,BNA_mars24!$B$7:$BZ$7,0),FALSE)=$A$2,"",IF(VLOOKUP($B31,BNA_mars24!$B$1:$BZ$1007,MATCH(AA$5,BNA_mars24!$B$7:$BZ$7,0),FALSE)="MC",VLOOKUP($A$3,BNA_mars24!$B$1:$BZ$1007,MATCH(AA$5,BNA_mars24!$B$7:$BZ$7,0),FALSE),VLOOKUP($B31,BNA_mars24!$B$1:$BZ$1007,MATCH(AA$5,BNA_mars24!$B$7:$BZ$7,0),FALSE)))</f>
        <v/>
      </c>
      <c r="AB31" s="26" t="str">
        <f ca="1">IF(VLOOKUP($B31,BNA_mars24!$B$1:$BZ$1007,MATCH($A$1,BNA_mars24!$B$7:$BZ$7,0),FALSE)=$A$2,"",IF(VLOOKUP($B31,BNA_mars24!$B$1:$BZ$1007,MATCH(AB$5,BNA_mars24!$B$7:$BZ$7,0),FALSE)="MC",VLOOKUP($A$3,BNA_mars24!$B$1:$BZ$1007,MATCH(AB$5,BNA_mars24!$B$7:$BZ$7,0),FALSE),VLOOKUP($B31,BNA_mars24!$B$1:$BZ$1007,MATCH(AB$5,BNA_mars24!$B$7:$BZ$7,0),FALSE)))</f>
        <v/>
      </c>
      <c r="AC31" s="26" t="str">
        <f ca="1">IF(VLOOKUP($B31,BNA_mars24!$B$1:$BZ$1007,MATCH($A$1,BNA_mars24!$B$7:$BZ$7,0),FALSE)=$A$2,"",IF(VLOOKUP($B31,BNA_mars24!$B$1:$BZ$1007,MATCH(AC$5,BNA_mars24!$B$7:$BZ$7,0),FALSE)="MC",VLOOKUP($A$3,BNA_mars24!$B$1:$BZ$1007,MATCH(AC$5,BNA_mars24!$B$7:$BZ$7,0),FALSE),VLOOKUP($B31,BNA_mars24!$B$1:$BZ$1007,MATCH(AC$5,BNA_mars24!$B$7:$BZ$7,0),FALSE)))</f>
        <v/>
      </c>
      <c r="AD31" s="26" t="str">
        <f ca="1">IF(VLOOKUP($B31,BNA_mars24!$B$1:$BZ$1007,MATCH($A$1,BNA_mars24!$B$7:$BZ$7,0),FALSE)=$A$2,"",IF(VLOOKUP($B31,BNA_mars24!$B$1:$BZ$1007,MATCH(AD$5,BNA_mars24!$B$7:$BZ$7,0),FALSE)="MC",VLOOKUP($A$3,BNA_mars24!$B$1:$BZ$1007,MATCH(AD$5,BNA_mars24!$B$7:$BZ$7,0),FALSE),VLOOKUP($B31,BNA_mars24!$B$1:$BZ$1007,MATCH(AD$5,BNA_mars24!$B$7:$BZ$7,0),FALSE)))</f>
        <v/>
      </c>
    </row>
    <row r="32" spans="2:30" x14ac:dyDescent="0.35">
      <c r="B32" t="s">
        <v>106</v>
      </c>
      <c r="C32" t="s">
        <v>105</v>
      </c>
      <c r="D32" s="37">
        <f t="shared" ca="1" si="0"/>
        <v>85725</v>
      </c>
      <c r="E32" s="26">
        <f ca="1">IF(VLOOKUP($B32,BNA_mars24!$B$1:$BZ$1007,MATCH($A$1,BNA_mars24!$B$7:$BZ$7,0),FALSE)=$A$2,"",IF(VLOOKUP($B32,BNA_mars24!$B$1:$BZ$1007,MATCH(E$5,BNA_mars24!$B$7:$BZ$7,0),FALSE)="MC",VLOOKUP($A$3,BNA_mars24!$B$1:$BZ$1007,MATCH(E$5,BNA_mars24!$B$7:$BZ$7,0),FALSE),VLOOKUP($B32,BNA_mars24!$B$1:$BZ$1007,MATCH(E$5,BNA_mars24!$B$7:$BZ$7,0),FALSE)))</f>
        <v>3000</v>
      </c>
      <c r="F32" s="26">
        <f ca="1">IF(VLOOKUP($B32,BNA_mars24!$B$1:$BZ$1007,MATCH($A$1,BNA_mars24!$B$7:$BZ$7,0),FALSE)=$A$2,"",IF(VLOOKUP($B32,BNA_mars24!$B$1:$BZ$1007,MATCH(F$5,BNA_mars24!$B$7:$BZ$7,0),FALSE)="MC",VLOOKUP($A$3,BNA_mars24!$B$1:$BZ$1007,MATCH(F$5,BNA_mars24!$B$7:$BZ$7,0),FALSE),VLOOKUP($B32,BNA_mars24!$B$1:$BZ$1007,MATCH(F$5,BNA_mars24!$B$7:$BZ$7,0),FALSE)))</f>
        <v>1750</v>
      </c>
      <c r="G32" s="26">
        <f ca="1">IF(VLOOKUP($B32,BNA_mars24!$B$1:$BZ$1007,MATCH($A$1,BNA_mars24!$B$7:$BZ$7,0),FALSE)=$A$2,"",IF(VLOOKUP($B32,BNA_mars24!$B$1:$BZ$1007,MATCH(G$5,BNA_mars24!$B$7:$BZ$7,0),FALSE)="MC",VLOOKUP($A$3,BNA_mars24!$B$1:$BZ$1007,MATCH(G$5,BNA_mars24!$B$7:$BZ$7,0),FALSE),VLOOKUP($B32,BNA_mars24!$B$1:$BZ$1007,MATCH(G$5,BNA_mars24!$B$7:$BZ$7,0),FALSE)))</f>
        <v>2250</v>
      </c>
      <c r="H32" s="26">
        <f ca="1">IF(VLOOKUP($B32,BNA_mars24!$B$1:$BZ$1007,MATCH($A$1,BNA_mars24!$B$7:$BZ$7,0),FALSE)=$A$2,"",IF(VLOOKUP($B32,BNA_mars24!$B$1:$BZ$1007,MATCH(H$5,BNA_mars24!$B$7:$BZ$7,0),FALSE)="MC",VLOOKUP($A$3,BNA_mars24!$B$1:$BZ$1007,MATCH(H$5,BNA_mars24!$B$7:$BZ$7,0),FALSE),VLOOKUP($B32,BNA_mars24!$B$1:$BZ$1007,MATCH(H$5,BNA_mars24!$B$7:$BZ$7,0),FALSE)))</f>
        <v>500</v>
      </c>
      <c r="I32" s="26">
        <f ca="1">IF(VLOOKUP($B32,BNA_mars24!$B$1:$BZ$1007,MATCH($A$1,BNA_mars24!$B$7:$BZ$7,0),FALSE)=$A$2,"",IF(VLOOKUP($B32,BNA_mars24!$B$1:$BZ$1007,MATCH(I$5,BNA_mars24!$B$7:$BZ$7,0),FALSE)="MC",VLOOKUP($A$3,BNA_mars24!$B$1:$BZ$1007,MATCH(I$5,BNA_mars24!$B$7:$BZ$7,0),FALSE),VLOOKUP($B32,BNA_mars24!$B$1:$BZ$1007,MATCH(I$5,BNA_mars24!$B$7:$BZ$7,0),FALSE)))</f>
        <v>300</v>
      </c>
      <c r="J32" s="26">
        <f ca="1">IF(VLOOKUP($B32,BNA_mars24!$B$1:$BZ$1007,MATCH($A$1,BNA_mars24!$B$7:$BZ$7,0),FALSE)=$A$2,"",IF(VLOOKUP($B32,BNA_mars24!$B$1:$BZ$1007,MATCH(J$5,BNA_mars24!$B$7:$BZ$7,0),FALSE)="MC",VLOOKUP($A$3,BNA_mars24!$B$1:$BZ$1007,MATCH(J$5,BNA_mars24!$B$7:$BZ$7,0),FALSE),VLOOKUP($B32,BNA_mars24!$B$1:$BZ$1007,MATCH(J$5,BNA_mars24!$B$7:$BZ$7,0),FALSE)))</f>
        <v>5000</v>
      </c>
      <c r="K32" s="26">
        <f ca="1">IF(VLOOKUP($B32,BNA_mars24!$B$1:$BZ$1007,MATCH($A$1,BNA_mars24!$B$7:$BZ$7,0),FALSE)=$A$2,"",IF(VLOOKUP($B32,BNA_mars24!$B$1:$BZ$1007,MATCH(K$5,BNA_mars24!$B$7:$BZ$7,0),FALSE)="MC",VLOOKUP($A$3,BNA_mars24!$B$1:$BZ$1007,MATCH(K$5,BNA_mars24!$B$7:$BZ$7,0),FALSE),VLOOKUP($B32,BNA_mars24!$B$1:$BZ$1007,MATCH(K$5,BNA_mars24!$B$7:$BZ$7,0),FALSE)))</f>
        <v>10000</v>
      </c>
      <c r="L32" s="26">
        <f ca="1">IF(VLOOKUP($B32,BNA_mars24!$B$1:$BZ$1007,MATCH($A$1,BNA_mars24!$B$7:$BZ$7,0),FALSE)=$A$2,"",IF(VLOOKUP($B32,BNA_mars24!$B$1:$BZ$1007,MATCH(L$5,BNA_mars24!$B$7:$BZ$7,0),FALSE)="MC",VLOOKUP($A$3,BNA_mars24!$B$1:$BZ$1007,MATCH(L$5,BNA_mars24!$B$7:$BZ$7,0),FALSE),VLOOKUP($B32,BNA_mars24!$B$1:$BZ$1007,MATCH(L$5,BNA_mars24!$B$7:$BZ$7,0),FALSE)))</f>
        <v>1400</v>
      </c>
      <c r="M32" s="26">
        <f ca="1">IF(VLOOKUP($B32,BNA_mars24!$B$1:$BZ$1007,MATCH($A$1,BNA_mars24!$B$7:$BZ$7,0),FALSE)=$A$2,"",IF(VLOOKUP($B32,BNA_mars24!$B$1:$BZ$1007,MATCH(M$5,BNA_mars24!$B$7:$BZ$7,0),FALSE)="MC",VLOOKUP($A$3,BNA_mars24!$B$1:$BZ$1007,MATCH(M$5,BNA_mars24!$B$7:$BZ$7,0),FALSE),VLOOKUP($B32,BNA_mars24!$B$1:$BZ$1007,MATCH(M$5,BNA_mars24!$B$7:$BZ$7,0),FALSE)))</f>
        <v>2125</v>
      </c>
      <c r="N32" s="26">
        <f ca="1">IF(VLOOKUP($B32,BNA_mars24!$B$1:$BZ$1007,MATCH($A$1,BNA_mars24!$B$7:$BZ$7,0),FALSE)=$A$2,"",IF(VLOOKUP($B32,BNA_mars24!$B$1:$BZ$1007,MATCH(N$5,BNA_mars24!$B$7:$BZ$7,0),FALSE)="MC",VLOOKUP($A$3,BNA_mars24!$B$1:$BZ$1007,MATCH(N$5,BNA_mars24!$B$7:$BZ$7,0),FALSE),VLOOKUP($B32,BNA_mars24!$B$1:$BZ$1007,MATCH(N$5,BNA_mars24!$B$7:$BZ$7,0),FALSE)))</f>
        <v>450</v>
      </c>
      <c r="O32" s="26">
        <f ca="1">IF(VLOOKUP($B32,BNA_mars24!$B$1:$BZ$1007,MATCH($A$1,BNA_mars24!$B$7:$BZ$7,0),FALSE)=$A$2,"",IF(VLOOKUP($B32,BNA_mars24!$B$1:$BZ$1007,MATCH(O$5,BNA_mars24!$B$7:$BZ$7,0),FALSE)="MC",VLOOKUP($A$3,BNA_mars24!$B$1:$BZ$1007,MATCH(O$5,BNA_mars24!$B$7:$BZ$7,0),FALSE),VLOOKUP($B32,BNA_mars24!$B$1:$BZ$1007,MATCH(O$5,BNA_mars24!$B$7:$BZ$7,0),FALSE)))</f>
        <v>27750</v>
      </c>
      <c r="P32" s="26">
        <f ca="1">IF(VLOOKUP($B32,BNA_mars24!$B$1:$BZ$1007,MATCH($A$1,BNA_mars24!$B$7:$BZ$7,0),FALSE)=$A$2,"",IF(VLOOKUP($B32,BNA_mars24!$B$1:$BZ$1007,MATCH(P$5,BNA_mars24!$B$7:$BZ$7,0),FALSE)="MC",VLOOKUP($A$3,BNA_mars24!$B$1:$BZ$1007,MATCH(P$5,BNA_mars24!$B$7:$BZ$7,0),FALSE),VLOOKUP($B32,BNA_mars24!$B$1:$BZ$1007,MATCH(P$5,BNA_mars24!$B$7:$BZ$7,0),FALSE)))</f>
        <v>1250</v>
      </c>
      <c r="Q32" s="26">
        <f ca="1">IF(VLOOKUP($B32,BNA_mars24!$B$1:$BZ$1007,MATCH($A$1,BNA_mars24!$B$7:$BZ$7,0),FALSE)=$A$2,"",IF(VLOOKUP($B32,BNA_mars24!$B$1:$BZ$1007,MATCH(Q$5,BNA_mars24!$B$7:$BZ$7,0),FALSE)="MC",VLOOKUP($A$3,BNA_mars24!$B$1:$BZ$1007,MATCH(Q$5,BNA_mars24!$B$7:$BZ$7,0),FALSE),VLOOKUP($B32,BNA_mars24!$B$1:$BZ$1007,MATCH(Q$5,BNA_mars24!$B$7:$BZ$7,0),FALSE)))</f>
        <v>7000</v>
      </c>
      <c r="R32" s="26">
        <f ca="1">IF(VLOOKUP($B32,BNA_mars24!$B$1:$BZ$1007,MATCH($A$1,BNA_mars24!$B$7:$BZ$7,0),FALSE)=$A$2,"",IF(VLOOKUP($B32,BNA_mars24!$B$1:$BZ$1007,MATCH(R$5,BNA_mars24!$B$7:$BZ$7,0),FALSE)="MC",VLOOKUP($A$3,BNA_mars24!$B$1:$BZ$1007,MATCH(R$5,BNA_mars24!$B$7:$BZ$7,0),FALSE),VLOOKUP($B32,BNA_mars24!$B$1:$BZ$1007,MATCH(R$5,BNA_mars24!$B$7:$BZ$7,0),FALSE)))</f>
        <v>5250</v>
      </c>
      <c r="S32" s="26">
        <f ca="1">IF(VLOOKUP($B32,BNA_mars24!$B$1:$BZ$1007,MATCH($A$1,BNA_mars24!$B$7:$BZ$7,0),FALSE)=$A$2,"",IF(VLOOKUP($B32,BNA_mars24!$B$1:$BZ$1007,MATCH(S$5,BNA_mars24!$B$7:$BZ$7,0),FALSE)="MC",VLOOKUP($A$3,BNA_mars24!$B$1:$BZ$1007,MATCH(S$5,BNA_mars24!$B$7:$BZ$7,0),FALSE),VLOOKUP($B32,BNA_mars24!$B$1:$BZ$1007,MATCH(S$5,BNA_mars24!$B$7:$BZ$7,0),FALSE)))</f>
        <v>500</v>
      </c>
      <c r="T32" s="26">
        <f ca="1">IF(VLOOKUP($B32,BNA_mars24!$B$1:$BZ$1007,MATCH($A$1,BNA_mars24!$B$7:$BZ$7,0),FALSE)=$A$2,"",IF(VLOOKUP($B32,BNA_mars24!$B$1:$BZ$1007,MATCH(T$5,BNA_mars24!$B$7:$BZ$7,0),FALSE)="MC",VLOOKUP($A$3,BNA_mars24!$B$1:$BZ$1007,MATCH(T$5,BNA_mars24!$B$7:$BZ$7,0),FALSE),VLOOKUP($B32,BNA_mars24!$B$1:$BZ$1007,MATCH(T$5,BNA_mars24!$B$7:$BZ$7,0),FALSE)))</f>
        <v>150</v>
      </c>
      <c r="U32" s="26">
        <f ca="1">IF(VLOOKUP($B32,BNA_mars24!$B$1:$BZ$1007,MATCH($A$1,BNA_mars24!$B$7:$BZ$7,0),FALSE)=$A$2,"",IF(VLOOKUP($B32,BNA_mars24!$B$1:$BZ$1007,MATCH(U$5,BNA_mars24!$B$7:$BZ$7,0),FALSE)="MC",VLOOKUP($A$3,BNA_mars24!$B$1:$BZ$1007,MATCH(U$5,BNA_mars24!$B$7:$BZ$7,0),FALSE),VLOOKUP($B32,BNA_mars24!$B$1:$BZ$1007,MATCH(U$5,BNA_mars24!$B$7:$BZ$7,0),FALSE)))</f>
        <v>450</v>
      </c>
      <c r="V32" s="26">
        <f ca="1">IF(VLOOKUP($B32,BNA_mars24!$B$1:$BZ$1007,MATCH($A$1,BNA_mars24!$B$7:$BZ$7,0),FALSE)=$A$2,"",IF(VLOOKUP($B32,BNA_mars24!$B$1:$BZ$1007,MATCH(V$5,BNA_mars24!$B$7:$BZ$7,0),FALSE)="MC",VLOOKUP($A$3,BNA_mars24!$B$1:$BZ$1007,MATCH(V$5,BNA_mars24!$B$7:$BZ$7,0),FALSE),VLOOKUP($B32,BNA_mars24!$B$1:$BZ$1007,MATCH(V$5,BNA_mars24!$B$7:$BZ$7,0),FALSE)))</f>
        <v>750</v>
      </c>
      <c r="W32" s="26">
        <f ca="1">IF(VLOOKUP($B32,BNA_mars24!$B$1:$BZ$1007,MATCH($A$1,BNA_mars24!$B$7:$BZ$7,0),FALSE)=$A$2,"",IF(VLOOKUP($B32,BNA_mars24!$B$1:$BZ$1007,MATCH(W$5,BNA_mars24!$B$7:$BZ$7,0),FALSE)="MC",VLOOKUP($A$3,BNA_mars24!$B$1:$BZ$1007,MATCH(W$5,BNA_mars24!$B$7:$BZ$7,0),FALSE),VLOOKUP($B32,BNA_mars24!$B$1:$BZ$1007,MATCH(W$5,BNA_mars24!$B$7:$BZ$7,0),FALSE)))</f>
        <v>1600</v>
      </c>
      <c r="X32" s="26">
        <f ca="1">IF(VLOOKUP($B32,BNA_mars24!$B$1:$BZ$1007,MATCH($A$1,BNA_mars24!$B$7:$BZ$7,0),FALSE)=$A$2,"",IF(VLOOKUP($B32,BNA_mars24!$B$1:$BZ$1007,MATCH(X$5,BNA_mars24!$B$7:$BZ$7,0),FALSE)="MC",VLOOKUP($A$3,BNA_mars24!$B$1:$BZ$1007,MATCH(X$5,BNA_mars24!$B$7:$BZ$7,0),FALSE),VLOOKUP($B32,BNA_mars24!$B$1:$BZ$1007,MATCH(X$5,BNA_mars24!$B$7:$BZ$7,0),FALSE)))</f>
        <v>2000</v>
      </c>
      <c r="Y32" s="26">
        <f ca="1">IF(VLOOKUP($B32,BNA_mars24!$B$1:$BZ$1007,MATCH($A$1,BNA_mars24!$B$7:$BZ$7,0),FALSE)=$A$2,"",IF(VLOOKUP($B32,BNA_mars24!$B$1:$BZ$1007,MATCH(Y$5,BNA_mars24!$B$7:$BZ$7,0),FALSE)="MC",VLOOKUP($A$3,BNA_mars24!$B$1:$BZ$1007,MATCH(Y$5,BNA_mars24!$B$7:$BZ$7,0),FALSE),VLOOKUP($B32,BNA_mars24!$B$1:$BZ$1007,MATCH(Y$5,BNA_mars24!$B$7:$BZ$7,0),FALSE)))</f>
        <v>3250</v>
      </c>
      <c r="Z32" s="26">
        <f ca="1">IF(VLOOKUP($B32,BNA_mars24!$B$1:$BZ$1007,MATCH($A$1,BNA_mars24!$B$7:$BZ$7,0),FALSE)=$A$2,"",IF(VLOOKUP($B32,BNA_mars24!$B$1:$BZ$1007,MATCH(Z$5,BNA_mars24!$B$7:$BZ$7,0),FALSE)="MC",VLOOKUP($A$3,BNA_mars24!$B$1:$BZ$1007,MATCH(Z$5,BNA_mars24!$B$7:$BZ$7,0),FALSE),VLOOKUP($B32,BNA_mars24!$B$1:$BZ$1007,MATCH(Z$5,BNA_mars24!$B$7:$BZ$7,0),FALSE)))</f>
        <v>2500</v>
      </c>
      <c r="AA32" s="26">
        <f ca="1">IF(VLOOKUP($B32,BNA_mars24!$B$1:$BZ$1007,MATCH($A$1,BNA_mars24!$B$7:$BZ$7,0),FALSE)=$A$2,"",IF(VLOOKUP($B32,BNA_mars24!$B$1:$BZ$1007,MATCH(AA$5,BNA_mars24!$B$7:$BZ$7,0),FALSE)="MC",VLOOKUP($A$3,BNA_mars24!$B$1:$BZ$1007,MATCH(AA$5,BNA_mars24!$B$7:$BZ$7,0),FALSE),VLOOKUP($B32,BNA_mars24!$B$1:$BZ$1007,MATCH(AA$5,BNA_mars24!$B$7:$BZ$7,0),FALSE)))</f>
        <v>2750</v>
      </c>
      <c r="AB32" s="26">
        <f ca="1">IF(VLOOKUP($B32,BNA_mars24!$B$1:$BZ$1007,MATCH($A$1,BNA_mars24!$B$7:$BZ$7,0),FALSE)=$A$2,"",IF(VLOOKUP($B32,BNA_mars24!$B$1:$BZ$1007,MATCH(AB$5,BNA_mars24!$B$7:$BZ$7,0),FALSE)="MC",VLOOKUP($A$3,BNA_mars24!$B$1:$BZ$1007,MATCH(AB$5,BNA_mars24!$B$7:$BZ$7,0),FALSE),VLOOKUP($B32,BNA_mars24!$B$1:$BZ$1007,MATCH(AB$5,BNA_mars24!$B$7:$BZ$7,0),FALSE)))</f>
        <v>2250</v>
      </c>
      <c r="AC32" s="26">
        <f ca="1">IF(VLOOKUP($B32,BNA_mars24!$B$1:$BZ$1007,MATCH($A$1,BNA_mars24!$B$7:$BZ$7,0),FALSE)=$A$2,"",IF(VLOOKUP($B32,BNA_mars24!$B$1:$BZ$1007,MATCH(AC$5,BNA_mars24!$B$7:$BZ$7,0),FALSE)="MC",VLOOKUP($A$3,BNA_mars24!$B$1:$BZ$1007,MATCH(AC$5,BNA_mars24!$B$7:$BZ$7,0),FALSE),VLOOKUP($B32,BNA_mars24!$B$1:$BZ$1007,MATCH(AC$5,BNA_mars24!$B$7:$BZ$7,0),FALSE)))</f>
        <v>3000</v>
      </c>
      <c r="AD32" s="26">
        <f ca="1">IF(VLOOKUP($B32,BNA_mars24!$B$1:$BZ$1007,MATCH($A$1,BNA_mars24!$B$7:$BZ$7,0),FALSE)=$A$2,"",IF(VLOOKUP($B32,BNA_mars24!$B$1:$BZ$1007,MATCH(AD$5,BNA_mars24!$B$7:$BZ$7,0),FALSE)="MC",VLOOKUP($A$3,BNA_mars24!$B$1:$BZ$1007,MATCH(AD$5,BNA_mars24!$B$7:$BZ$7,0),FALSE),VLOOKUP($B32,BNA_mars24!$B$1:$BZ$1007,MATCH(AD$5,BNA_mars24!$B$7:$BZ$7,0),FALSE)))</f>
        <v>750</v>
      </c>
    </row>
    <row r="33" spans="2:30" x14ac:dyDescent="0.35">
      <c r="C33" s="20" t="s">
        <v>3463</v>
      </c>
      <c r="D33" s="37"/>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row>
    <row r="34" spans="2:30" x14ac:dyDescent="0.35">
      <c r="B34" t="s">
        <v>109</v>
      </c>
      <c r="C34" t="s">
        <v>107</v>
      </c>
      <c r="D34" s="37">
        <f t="shared" ca="1" si="0"/>
        <v>0</v>
      </c>
      <c r="E34" s="26" t="str">
        <f ca="1">IF(VLOOKUP($B34,BNA_mars24!$B$1:$BZ$1007,MATCH($A$1,BNA_mars24!$B$7:$BZ$7,0),FALSE)=$A$2,"",IF(VLOOKUP($B34,BNA_mars24!$B$1:$BZ$1007,MATCH(E$5,BNA_mars24!$B$7:$BZ$7,0),FALSE)="MC",VLOOKUP($A$3,BNA_mars24!$B$1:$BZ$1007,MATCH(E$5,BNA_mars24!$B$7:$BZ$7,0),FALSE),VLOOKUP($B34,BNA_mars24!$B$1:$BZ$1007,MATCH(E$5,BNA_mars24!$B$7:$BZ$7,0),FALSE)))</f>
        <v/>
      </c>
      <c r="F34" s="26" t="str">
        <f ca="1">IF(VLOOKUP($B34,BNA_mars24!$B$1:$BZ$1007,MATCH($A$1,BNA_mars24!$B$7:$BZ$7,0),FALSE)=$A$2,"",IF(VLOOKUP($B34,BNA_mars24!$B$1:$BZ$1007,MATCH(F$5,BNA_mars24!$B$7:$BZ$7,0),FALSE)="MC",VLOOKUP($A$3,BNA_mars24!$B$1:$BZ$1007,MATCH(F$5,BNA_mars24!$B$7:$BZ$7,0),FALSE),VLOOKUP($B34,BNA_mars24!$B$1:$BZ$1007,MATCH(F$5,BNA_mars24!$B$7:$BZ$7,0),FALSE)))</f>
        <v/>
      </c>
      <c r="G34" s="26" t="str">
        <f ca="1">IF(VLOOKUP($B34,BNA_mars24!$B$1:$BZ$1007,MATCH($A$1,BNA_mars24!$B$7:$BZ$7,0),FALSE)=$A$2,"",IF(VLOOKUP($B34,BNA_mars24!$B$1:$BZ$1007,MATCH(G$5,BNA_mars24!$B$7:$BZ$7,0),FALSE)="MC",VLOOKUP($A$3,BNA_mars24!$B$1:$BZ$1007,MATCH(G$5,BNA_mars24!$B$7:$BZ$7,0),FALSE),VLOOKUP($B34,BNA_mars24!$B$1:$BZ$1007,MATCH(G$5,BNA_mars24!$B$7:$BZ$7,0),FALSE)))</f>
        <v/>
      </c>
      <c r="H34" s="26" t="str">
        <f ca="1">IF(VLOOKUP($B34,BNA_mars24!$B$1:$BZ$1007,MATCH($A$1,BNA_mars24!$B$7:$BZ$7,0),FALSE)=$A$2,"",IF(VLOOKUP($B34,BNA_mars24!$B$1:$BZ$1007,MATCH(H$5,BNA_mars24!$B$7:$BZ$7,0),FALSE)="MC",VLOOKUP($A$3,BNA_mars24!$B$1:$BZ$1007,MATCH(H$5,BNA_mars24!$B$7:$BZ$7,0),FALSE),VLOOKUP($B34,BNA_mars24!$B$1:$BZ$1007,MATCH(H$5,BNA_mars24!$B$7:$BZ$7,0),FALSE)))</f>
        <v/>
      </c>
      <c r="I34" s="26" t="str">
        <f ca="1">IF(VLOOKUP($B34,BNA_mars24!$B$1:$BZ$1007,MATCH($A$1,BNA_mars24!$B$7:$BZ$7,0),FALSE)=$A$2,"",IF(VLOOKUP($B34,BNA_mars24!$B$1:$BZ$1007,MATCH(I$5,BNA_mars24!$B$7:$BZ$7,0),FALSE)="MC",VLOOKUP($A$3,BNA_mars24!$B$1:$BZ$1007,MATCH(I$5,BNA_mars24!$B$7:$BZ$7,0),FALSE),VLOOKUP($B34,BNA_mars24!$B$1:$BZ$1007,MATCH(I$5,BNA_mars24!$B$7:$BZ$7,0),FALSE)))</f>
        <v/>
      </c>
      <c r="J34" s="26" t="str">
        <f ca="1">IF(VLOOKUP($B34,BNA_mars24!$B$1:$BZ$1007,MATCH($A$1,BNA_mars24!$B$7:$BZ$7,0),FALSE)=$A$2,"",IF(VLOOKUP($B34,BNA_mars24!$B$1:$BZ$1007,MATCH(J$5,BNA_mars24!$B$7:$BZ$7,0),FALSE)="MC",VLOOKUP($A$3,BNA_mars24!$B$1:$BZ$1007,MATCH(J$5,BNA_mars24!$B$7:$BZ$7,0),FALSE),VLOOKUP($B34,BNA_mars24!$B$1:$BZ$1007,MATCH(J$5,BNA_mars24!$B$7:$BZ$7,0),FALSE)))</f>
        <v/>
      </c>
      <c r="K34" s="26" t="str">
        <f ca="1">IF(VLOOKUP($B34,BNA_mars24!$B$1:$BZ$1007,MATCH($A$1,BNA_mars24!$B$7:$BZ$7,0),FALSE)=$A$2,"",IF(VLOOKUP($B34,BNA_mars24!$B$1:$BZ$1007,MATCH(K$5,BNA_mars24!$B$7:$BZ$7,0),FALSE)="MC",VLOOKUP($A$3,BNA_mars24!$B$1:$BZ$1007,MATCH(K$5,BNA_mars24!$B$7:$BZ$7,0),FALSE),VLOOKUP($B34,BNA_mars24!$B$1:$BZ$1007,MATCH(K$5,BNA_mars24!$B$7:$BZ$7,0),FALSE)))</f>
        <v/>
      </c>
      <c r="L34" s="26" t="str">
        <f ca="1">IF(VLOOKUP($B34,BNA_mars24!$B$1:$BZ$1007,MATCH($A$1,BNA_mars24!$B$7:$BZ$7,0),FALSE)=$A$2,"",IF(VLOOKUP($B34,BNA_mars24!$B$1:$BZ$1007,MATCH(L$5,BNA_mars24!$B$7:$BZ$7,0),FALSE)="MC",VLOOKUP($A$3,BNA_mars24!$B$1:$BZ$1007,MATCH(L$5,BNA_mars24!$B$7:$BZ$7,0),FALSE),VLOOKUP($B34,BNA_mars24!$B$1:$BZ$1007,MATCH(L$5,BNA_mars24!$B$7:$BZ$7,0),FALSE)))</f>
        <v/>
      </c>
      <c r="M34" s="26" t="str">
        <f ca="1">IF(VLOOKUP($B34,BNA_mars24!$B$1:$BZ$1007,MATCH($A$1,BNA_mars24!$B$7:$BZ$7,0),FALSE)=$A$2,"",IF(VLOOKUP($B34,BNA_mars24!$B$1:$BZ$1007,MATCH(M$5,BNA_mars24!$B$7:$BZ$7,0),FALSE)="MC",VLOOKUP($A$3,BNA_mars24!$B$1:$BZ$1007,MATCH(M$5,BNA_mars24!$B$7:$BZ$7,0),FALSE),VLOOKUP($B34,BNA_mars24!$B$1:$BZ$1007,MATCH(M$5,BNA_mars24!$B$7:$BZ$7,0),FALSE)))</f>
        <v/>
      </c>
      <c r="N34" s="26" t="str">
        <f ca="1">IF(VLOOKUP($B34,BNA_mars24!$B$1:$BZ$1007,MATCH($A$1,BNA_mars24!$B$7:$BZ$7,0),FALSE)=$A$2,"",IF(VLOOKUP($B34,BNA_mars24!$B$1:$BZ$1007,MATCH(N$5,BNA_mars24!$B$7:$BZ$7,0),FALSE)="MC",VLOOKUP($A$3,BNA_mars24!$B$1:$BZ$1007,MATCH(N$5,BNA_mars24!$B$7:$BZ$7,0),FALSE),VLOOKUP($B34,BNA_mars24!$B$1:$BZ$1007,MATCH(N$5,BNA_mars24!$B$7:$BZ$7,0),FALSE)))</f>
        <v/>
      </c>
      <c r="O34" s="26" t="str">
        <f ca="1">IF(VLOOKUP($B34,BNA_mars24!$B$1:$BZ$1007,MATCH($A$1,BNA_mars24!$B$7:$BZ$7,0),FALSE)=$A$2,"",IF(VLOOKUP($B34,BNA_mars24!$B$1:$BZ$1007,MATCH(O$5,BNA_mars24!$B$7:$BZ$7,0),FALSE)="MC",VLOOKUP($A$3,BNA_mars24!$B$1:$BZ$1007,MATCH(O$5,BNA_mars24!$B$7:$BZ$7,0),FALSE),VLOOKUP($B34,BNA_mars24!$B$1:$BZ$1007,MATCH(O$5,BNA_mars24!$B$7:$BZ$7,0),FALSE)))</f>
        <v/>
      </c>
      <c r="P34" s="26" t="str">
        <f ca="1">IF(VLOOKUP($B34,BNA_mars24!$B$1:$BZ$1007,MATCH($A$1,BNA_mars24!$B$7:$BZ$7,0),FALSE)=$A$2,"",IF(VLOOKUP($B34,BNA_mars24!$B$1:$BZ$1007,MATCH(P$5,BNA_mars24!$B$7:$BZ$7,0),FALSE)="MC",VLOOKUP($A$3,BNA_mars24!$B$1:$BZ$1007,MATCH(P$5,BNA_mars24!$B$7:$BZ$7,0),FALSE),VLOOKUP($B34,BNA_mars24!$B$1:$BZ$1007,MATCH(P$5,BNA_mars24!$B$7:$BZ$7,0),FALSE)))</f>
        <v/>
      </c>
      <c r="Q34" s="26" t="str">
        <f ca="1">IF(VLOOKUP($B34,BNA_mars24!$B$1:$BZ$1007,MATCH($A$1,BNA_mars24!$B$7:$BZ$7,0),FALSE)=$A$2,"",IF(VLOOKUP($B34,BNA_mars24!$B$1:$BZ$1007,MATCH(Q$5,BNA_mars24!$B$7:$BZ$7,0),FALSE)="MC",VLOOKUP($A$3,BNA_mars24!$B$1:$BZ$1007,MATCH(Q$5,BNA_mars24!$B$7:$BZ$7,0),FALSE),VLOOKUP($B34,BNA_mars24!$B$1:$BZ$1007,MATCH(Q$5,BNA_mars24!$B$7:$BZ$7,0),FALSE)))</f>
        <v/>
      </c>
      <c r="R34" s="26" t="str">
        <f ca="1">IF(VLOOKUP($B34,BNA_mars24!$B$1:$BZ$1007,MATCH($A$1,BNA_mars24!$B$7:$BZ$7,0),FALSE)=$A$2,"",IF(VLOOKUP($B34,BNA_mars24!$B$1:$BZ$1007,MATCH(R$5,BNA_mars24!$B$7:$BZ$7,0),FALSE)="MC",VLOOKUP($A$3,BNA_mars24!$B$1:$BZ$1007,MATCH(R$5,BNA_mars24!$B$7:$BZ$7,0),FALSE),VLOOKUP($B34,BNA_mars24!$B$1:$BZ$1007,MATCH(R$5,BNA_mars24!$B$7:$BZ$7,0),FALSE)))</f>
        <v/>
      </c>
      <c r="S34" s="26" t="str">
        <f ca="1">IF(VLOOKUP($B34,BNA_mars24!$B$1:$BZ$1007,MATCH($A$1,BNA_mars24!$B$7:$BZ$7,0),FALSE)=$A$2,"",IF(VLOOKUP($B34,BNA_mars24!$B$1:$BZ$1007,MATCH(S$5,BNA_mars24!$B$7:$BZ$7,0),FALSE)="MC",VLOOKUP($A$3,BNA_mars24!$B$1:$BZ$1007,MATCH(S$5,BNA_mars24!$B$7:$BZ$7,0),FALSE),VLOOKUP($B34,BNA_mars24!$B$1:$BZ$1007,MATCH(S$5,BNA_mars24!$B$7:$BZ$7,0),FALSE)))</f>
        <v/>
      </c>
      <c r="T34" s="26" t="str">
        <f ca="1">IF(VLOOKUP($B34,BNA_mars24!$B$1:$BZ$1007,MATCH($A$1,BNA_mars24!$B$7:$BZ$7,0),FALSE)=$A$2,"",IF(VLOOKUP($B34,BNA_mars24!$B$1:$BZ$1007,MATCH(T$5,BNA_mars24!$B$7:$BZ$7,0),FALSE)="MC",VLOOKUP($A$3,BNA_mars24!$B$1:$BZ$1007,MATCH(T$5,BNA_mars24!$B$7:$BZ$7,0),FALSE),VLOOKUP($B34,BNA_mars24!$B$1:$BZ$1007,MATCH(T$5,BNA_mars24!$B$7:$BZ$7,0),FALSE)))</f>
        <v/>
      </c>
      <c r="U34" s="26" t="str">
        <f ca="1">IF(VLOOKUP($B34,BNA_mars24!$B$1:$BZ$1007,MATCH($A$1,BNA_mars24!$B$7:$BZ$7,0),FALSE)=$A$2,"",IF(VLOOKUP($B34,BNA_mars24!$B$1:$BZ$1007,MATCH(U$5,BNA_mars24!$B$7:$BZ$7,0),FALSE)="MC",VLOOKUP($A$3,BNA_mars24!$B$1:$BZ$1007,MATCH(U$5,BNA_mars24!$B$7:$BZ$7,0),FALSE),VLOOKUP($B34,BNA_mars24!$B$1:$BZ$1007,MATCH(U$5,BNA_mars24!$B$7:$BZ$7,0),FALSE)))</f>
        <v/>
      </c>
      <c r="V34" s="26" t="str">
        <f ca="1">IF(VLOOKUP($B34,BNA_mars24!$B$1:$BZ$1007,MATCH($A$1,BNA_mars24!$B$7:$BZ$7,0),FALSE)=$A$2,"",IF(VLOOKUP($B34,BNA_mars24!$B$1:$BZ$1007,MATCH(V$5,BNA_mars24!$B$7:$BZ$7,0),FALSE)="MC",VLOOKUP($A$3,BNA_mars24!$B$1:$BZ$1007,MATCH(V$5,BNA_mars24!$B$7:$BZ$7,0),FALSE),VLOOKUP($B34,BNA_mars24!$B$1:$BZ$1007,MATCH(V$5,BNA_mars24!$B$7:$BZ$7,0),FALSE)))</f>
        <v/>
      </c>
      <c r="W34" s="26" t="str">
        <f ca="1">IF(VLOOKUP($B34,BNA_mars24!$B$1:$BZ$1007,MATCH($A$1,BNA_mars24!$B$7:$BZ$7,0),FALSE)=$A$2,"",IF(VLOOKUP($B34,BNA_mars24!$B$1:$BZ$1007,MATCH(W$5,BNA_mars24!$B$7:$BZ$7,0),FALSE)="MC",VLOOKUP($A$3,BNA_mars24!$B$1:$BZ$1007,MATCH(W$5,BNA_mars24!$B$7:$BZ$7,0),FALSE),VLOOKUP($B34,BNA_mars24!$B$1:$BZ$1007,MATCH(W$5,BNA_mars24!$B$7:$BZ$7,0),FALSE)))</f>
        <v/>
      </c>
      <c r="X34" s="26" t="str">
        <f ca="1">IF(VLOOKUP($B34,BNA_mars24!$B$1:$BZ$1007,MATCH($A$1,BNA_mars24!$B$7:$BZ$7,0),FALSE)=$A$2,"",IF(VLOOKUP($B34,BNA_mars24!$B$1:$BZ$1007,MATCH(X$5,BNA_mars24!$B$7:$BZ$7,0),FALSE)="MC",VLOOKUP($A$3,BNA_mars24!$B$1:$BZ$1007,MATCH(X$5,BNA_mars24!$B$7:$BZ$7,0),FALSE),VLOOKUP($B34,BNA_mars24!$B$1:$BZ$1007,MATCH(X$5,BNA_mars24!$B$7:$BZ$7,0),FALSE)))</f>
        <v/>
      </c>
      <c r="Y34" s="26" t="str">
        <f ca="1">IF(VLOOKUP($B34,BNA_mars24!$B$1:$BZ$1007,MATCH($A$1,BNA_mars24!$B$7:$BZ$7,0),FALSE)=$A$2,"",IF(VLOOKUP($B34,BNA_mars24!$B$1:$BZ$1007,MATCH(Y$5,BNA_mars24!$B$7:$BZ$7,0),FALSE)="MC",VLOOKUP($A$3,BNA_mars24!$B$1:$BZ$1007,MATCH(Y$5,BNA_mars24!$B$7:$BZ$7,0),FALSE),VLOOKUP($B34,BNA_mars24!$B$1:$BZ$1007,MATCH(Y$5,BNA_mars24!$B$7:$BZ$7,0),FALSE)))</f>
        <v/>
      </c>
      <c r="Z34" s="26" t="str">
        <f ca="1">IF(VLOOKUP($B34,BNA_mars24!$B$1:$BZ$1007,MATCH($A$1,BNA_mars24!$B$7:$BZ$7,0),FALSE)=$A$2,"",IF(VLOOKUP($B34,BNA_mars24!$B$1:$BZ$1007,MATCH(Z$5,BNA_mars24!$B$7:$BZ$7,0),FALSE)="MC",VLOOKUP($A$3,BNA_mars24!$B$1:$BZ$1007,MATCH(Z$5,BNA_mars24!$B$7:$BZ$7,0),FALSE),VLOOKUP($B34,BNA_mars24!$B$1:$BZ$1007,MATCH(Z$5,BNA_mars24!$B$7:$BZ$7,0),FALSE)))</f>
        <v/>
      </c>
      <c r="AA34" s="26" t="str">
        <f ca="1">IF(VLOOKUP($B34,BNA_mars24!$B$1:$BZ$1007,MATCH($A$1,BNA_mars24!$B$7:$BZ$7,0),FALSE)=$A$2,"",IF(VLOOKUP($B34,BNA_mars24!$B$1:$BZ$1007,MATCH(AA$5,BNA_mars24!$B$7:$BZ$7,0),FALSE)="MC",VLOOKUP($A$3,BNA_mars24!$B$1:$BZ$1007,MATCH(AA$5,BNA_mars24!$B$7:$BZ$7,0),FALSE),VLOOKUP($B34,BNA_mars24!$B$1:$BZ$1007,MATCH(AA$5,BNA_mars24!$B$7:$BZ$7,0),FALSE)))</f>
        <v/>
      </c>
      <c r="AB34" s="26" t="str">
        <f ca="1">IF(VLOOKUP($B34,BNA_mars24!$B$1:$BZ$1007,MATCH($A$1,BNA_mars24!$B$7:$BZ$7,0),FALSE)=$A$2,"",IF(VLOOKUP($B34,BNA_mars24!$B$1:$BZ$1007,MATCH(AB$5,BNA_mars24!$B$7:$BZ$7,0),FALSE)="MC",VLOOKUP($A$3,BNA_mars24!$B$1:$BZ$1007,MATCH(AB$5,BNA_mars24!$B$7:$BZ$7,0),FALSE),VLOOKUP($B34,BNA_mars24!$B$1:$BZ$1007,MATCH(AB$5,BNA_mars24!$B$7:$BZ$7,0),FALSE)))</f>
        <v/>
      </c>
      <c r="AC34" s="26" t="str">
        <f ca="1">IF(VLOOKUP($B34,BNA_mars24!$B$1:$BZ$1007,MATCH($A$1,BNA_mars24!$B$7:$BZ$7,0),FALSE)=$A$2,"",IF(VLOOKUP($B34,BNA_mars24!$B$1:$BZ$1007,MATCH(AC$5,BNA_mars24!$B$7:$BZ$7,0),FALSE)="MC",VLOOKUP($A$3,BNA_mars24!$B$1:$BZ$1007,MATCH(AC$5,BNA_mars24!$B$7:$BZ$7,0),FALSE),VLOOKUP($B34,BNA_mars24!$B$1:$BZ$1007,MATCH(AC$5,BNA_mars24!$B$7:$BZ$7,0),FALSE)))</f>
        <v/>
      </c>
      <c r="AD34" s="26" t="str">
        <f ca="1">IF(VLOOKUP($B34,BNA_mars24!$B$1:$BZ$1007,MATCH($A$1,BNA_mars24!$B$7:$BZ$7,0),FALSE)=$A$2,"",IF(VLOOKUP($B34,BNA_mars24!$B$1:$BZ$1007,MATCH(AD$5,BNA_mars24!$B$7:$BZ$7,0),FALSE)="MC",VLOOKUP($A$3,BNA_mars24!$B$1:$BZ$1007,MATCH(AD$5,BNA_mars24!$B$7:$BZ$7,0),FALSE),VLOOKUP($B34,BNA_mars24!$B$1:$BZ$1007,MATCH(AD$5,BNA_mars24!$B$7:$BZ$7,0),FALSE)))</f>
        <v/>
      </c>
    </row>
    <row r="35" spans="2:30" x14ac:dyDescent="0.35">
      <c r="D35" s="37"/>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row>
    <row r="36" spans="2:30" x14ac:dyDescent="0.35">
      <c r="D36" s="37">
        <f ca="1">SUM(E36,G36,I36:AD36)</f>
        <v>81775</v>
      </c>
      <c r="E36" s="27">
        <f ca="1">IFERROR(MEDIAN(E6:E35),"")</f>
        <v>1250</v>
      </c>
      <c r="F36" s="27">
        <f t="shared" ref="F36:AD36" ca="1" si="2">IFERROR(MEDIAN(F6:F35),"")</f>
        <v>2000</v>
      </c>
      <c r="G36" s="27">
        <f t="shared" ca="1" si="2"/>
        <v>2375</v>
      </c>
      <c r="H36" s="27">
        <f t="shared" ca="1" si="2"/>
        <v>500</v>
      </c>
      <c r="I36" s="27">
        <f t="shared" ca="1" si="2"/>
        <v>300</v>
      </c>
      <c r="J36" s="28">
        <f t="shared" ca="1" si="2"/>
        <v>5000</v>
      </c>
      <c r="K36" s="28">
        <f t="shared" ca="1" si="2"/>
        <v>10000</v>
      </c>
      <c r="L36" s="28">
        <f t="shared" ca="1" si="2"/>
        <v>1400</v>
      </c>
      <c r="M36" s="28">
        <f t="shared" ca="1" si="2"/>
        <v>2125</v>
      </c>
      <c r="N36" s="29">
        <f t="shared" ca="1" si="2"/>
        <v>100</v>
      </c>
      <c r="O36" s="29">
        <f t="shared" ca="1" si="2"/>
        <v>27750</v>
      </c>
      <c r="P36" s="29">
        <f t="shared" ca="1" si="2"/>
        <v>500</v>
      </c>
      <c r="Q36" s="30">
        <f t="shared" ca="1" si="2"/>
        <v>7000</v>
      </c>
      <c r="R36" s="30">
        <f t="shared" ca="1" si="2"/>
        <v>5250</v>
      </c>
      <c r="S36" s="30">
        <f t="shared" ca="1" si="2"/>
        <v>500</v>
      </c>
      <c r="T36" s="30">
        <f t="shared" ca="1" si="2"/>
        <v>150</v>
      </c>
      <c r="U36" s="30">
        <f t="shared" ca="1" si="2"/>
        <v>450</v>
      </c>
      <c r="V36" s="30">
        <f t="shared" ca="1" si="2"/>
        <v>750</v>
      </c>
      <c r="W36" s="30">
        <f t="shared" ca="1" si="2"/>
        <v>1600</v>
      </c>
      <c r="X36" s="30">
        <f t="shared" ca="1" si="2"/>
        <v>2000</v>
      </c>
      <c r="Y36" s="30">
        <f t="shared" ca="1" si="2"/>
        <v>3250</v>
      </c>
      <c r="Z36" s="30">
        <f t="shared" ca="1" si="2"/>
        <v>2500</v>
      </c>
      <c r="AA36" s="30">
        <f t="shared" ca="1" si="2"/>
        <v>2750</v>
      </c>
      <c r="AB36" s="30">
        <f t="shared" ca="1" si="2"/>
        <v>1500</v>
      </c>
      <c r="AC36" s="30">
        <f t="shared" ca="1" si="2"/>
        <v>3000</v>
      </c>
      <c r="AD36" s="30">
        <f t="shared" ca="1" si="2"/>
        <v>275</v>
      </c>
    </row>
    <row r="37" spans="2:30" ht="15.5" x14ac:dyDescent="0.35">
      <c r="D37" s="54"/>
      <c r="E37" s="31">
        <f ca="1">SUM(E36,G36,I36)</f>
        <v>3925</v>
      </c>
      <c r="J37" s="31">
        <f ca="1">SUM(J36:M36)</f>
        <v>18525</v>
      </c>
      <c r="N37" s="168">
        <f ca="1">SUM(N36+O36+P36)</f>
        <v>28350</v>
      </c>
      <c r="Q37" s="31">
        <f ca="1">SUM(Q36:AD36)</f>
        <v>30975</v>
      </c>
    </row>
    <row r="38" spans="2:30" x14ac:dyDescent="0.35">
      <c r="D38" s="176"/>
    </row>
    <row r="39" spans="2:30" x14ac:dyDescent="0.35">
      <c r="D39" s="177"/>
    </row>
    <row r="40" spans="2:30" ht="15.5" x14ac:dyDescent="0.35">
      <c r="D40" s="14"/>
      <c r="E40" s="31"/>
      <c r="J40" s="31"/>
      <c r="N40" s="168"/>
      <c r="Q40" s="31"/>
      <c r="R40" s="14"/>
      <c r="S40" s="14"/>
      <c r="T40" s="14"/>
      <c r="U40" s="14"/>
      <c r="V40" s="14"/>
      <c r="W40" s="14"/>
      <c r="X40" s="14"/>
      <c r="Y40" s="14"/>
      <c r="Z40" s="14"/>
      <c r="AA40" s="14"/>
      <c r="AB40" s="14"/>
      <c r="AC40" s="14"/>
      <c r="AD40" s="14"/>
    </row>
    <row r="41" spans="2:30" x14ac:dyDescent="0.35">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row>
    <row r="42" spans="2:30" x14ac:dyDescent="0.35">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row>
  </sheetData>
  <conditionalFormatting sqref="A1">
    <cfRule type="containsText" dxfId="23" priority="2" operator="containsText" text="!!">
      <formula>NOT(ISERROR(SEARCH("!!",A1)))</formula>
    </cfRule>
  </conditionalFormatting>
  <conditionalFormatting sqref="B16">
    <cfRule type="containsText" dxfId="22" priority="1" operator="containsText" text="!!">
      <formula>NOT(ISERROR(SEARCH("!!",B16)))</formula>
    </cfRule>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75"/>
  <sheetViews>
    <sheetView topLeftCell="A54" workbookViewId="0">
      <selection activeCell="H57" sqref="H57"/>
    </sheetView>
  </sheetViews>
  <sheetFormatPr baseColWidth="10" defaultColWidth="11.453125" defaultRowHeight="14.5" x14ac:dyDescent="0.35"/>
  <cols>
    <col min="1" max="1" width="7.453125" customWidth="1"/>
    <col min="4" max="4" width="18" bestFit="1" customWidth="1"/>
  </cols>
  <sheetData>
    <row r="1" spans="2:33" ht="15.5" x14ac:dyDescent="0.35">
      <c r="B1" s="11" t="str">
        <f>BNA_mars24!$A$2</f>
        <v>BNA_mars24!</v>
      </c>
      <c r="D1" s="3"/>
    </row>
    <row r="2" spans="2:33" x14ac:dyDescent="0.35">
      <c r="B2" s="11">
        <f>BNA_mars24!$C$6</f>
        <v>45352</v>
      </c>
    </row>
    <row r="3" spans="2:33" x14ac:dyDescent="0.35">
      <c r="B3" t="s">
        <v>3214</v>
      </c>
    </row>
    <row r="4" spans="2:33" x14ac:dyDescent="0.35">
      <c r="B4" t="s">
        <v>3261</v>
      </c>
    </row>
    <row r="5" spans="2:33" x14ac:dyDescent="0.35">
      <c r="B5" t="s">
        <v>3263</v>
      </c>
    </row>
    <row r="8" spans="2:33" x14ac:dyDescent="0.35">
      <c r="B8" s="15" t="s">
        <v>75</v>
      </c>
      <c r="C8" s="15" t="s">
        <v>3178</v>
      </c>
      <c r="D8" t="s">
        <v>3273</v>
      </c>
      <c r="E8" s="6" t="s">
        <v>34</v>
      </c>
      <c r="F8" s="6" t="s">
        <v>35</v>
      </c>
      <c r="G8" s="6" t="s">
        <v>36</v>
      </c>
      <c r="H8" s="6" t="s">
        <v>37</v>
      </c>
      <c r="I8" s="6" t="s">
        <v>38</v>
      </c>
      <c r="J8" s="6" t="s">
        <v>39</v>
      </c>
      <c r="K8" s="6" t="s">
        <v>40</v>
      </c>
      <c r="L8" s="6" t="s">
        <v>41</v>
      </c>
      <c r="M8" s="6" t="s">
        <v>42</v>
      </c>
      <c r="N8" s="6" t="s">
        <v>43</v>
      </c>
      <c r="O8" s="6" t="s">
        <v>44</v>
      </c>
      <c r="P8" s="6" t="s">
        <v>45</v>
      </c>
      <c r="Q8" s="6" t="s">
        <v>46</v>
      </c>
      <c r="R8" s="6" t="s">
        <v>47</v>
      </c>
      <c r="S8" s="6" t="s">
        <v>48</v>
      </c>
      <c r="T8" s="6" t="s">
        <v>49</v>
      </c>
      <c r="U8" s="6" t="s">
        <v>50</v>
      </c>
      <c r="V8" s="6" t="s">
        <v>51</v>
      </c>
      <c r="W8" s="6" t="s">
        <v>52</v>
      </c>
      <c r="X8" s="6" t="s">
        <v>53</v>
      </c>
      <c r="Y8" s="6" t="s">
        <v>54</v>
      </c>
      <c r="Z8" s="6" t="s">
        <v>55</v>
      </c>
      <c r="AA8" s="6" t="s">
        <v>56</v>
      </c>
      <c r="AB8" s="6" t="s">
        <v>57</v>
      </c>
      <c r="AC8" s="6" t="s">
        <v>58</v>
      </c>
      <c r="AD8" s="6" t="s">
        <v>59</v>
      </c>
      <c r="AE8" s="6" t="s">
        <v>60</v>
      </c>
      <c r="AF8" s="6" t="s">
        <v>61</v>
      </c>
      <c r="AG8" s="6" t="s">
        <v>62</v>
      </c>
    </row>
    <row r="9" spans="2:33" x14ac:dyDescent="0.35">
      <c r="D9" t="s">
        <v>3196</v>
      </c>
    </row>
    <row r="10" spans="2:33" x14ac:dyDescent="0.35">
      <c r="B10" t="s">
        <v>65</v>
      </c>
      <c r="C10" s="8" t="str">
        <f>$B$1</f>
        <v>BNA_mars24!</v>
      </c>
      <c r="D10" t="s">
        <v>63</v>
      </c>
      <c r="E10">
        <f ca="1">VLOOKUP(_xlfn.CONCAT($B10,$C10),BNA_Historique_prix!$D$1:$AI$584,MATCH(E$8,BNA_Historique_prix!$D$4:$BZ$4,0),FALSE)</f>
        <v>1050</v>
      </c>
      <c r="F10" t="str">
        <f ca="1">VLOOKUP(_xlfn.CONCAT($B10,$C10),BNA_Historique_prix!$D$1:$AI$584,MATCH(F$8,BNA_Historique_prix!$D$4:$BZ$4,0),FALSE)</f>
        <v>MC</v>
      </c>
      <c r="G10" t="str">
        <f ca="1">VLOOKUP(_xlfn.CONCAT($B10,$C10),BNA_Historique_prix!$D$1:$AI$584,MATCH(G$8,BNA_Historique_prix!$D$4:$BZ$4,0),FALSE)</f>
        <v>MC</v>
      </c>
      <c r="H10">
        <f ca="1">VLOOKUP(_xlfn.CONCAT($B10,$C10),BNA_Historique_prix!$D$1:$AI$584,MATCH(H$8,BNA_Historique_prix!$D$4:$BZ$4,0),FALSE)</f>
        <v>475</v>
      </c>
      <c r="I10">
        <f ca="1">VLOOKUP(_xlfn.CONCAT($B10,$C10),BNA_Historique_prix!$D$1:$AI$584,MATCH(I$8,BNA_Historique_prix!$D$4:$BZ$4,0),FALSE)</f>
        <v>300</v>
      </c>
      <c r="J10">
        <f ca="1">VLOOKUP(_xlfn.CONCAT($B10,$C10),BNA_Historique_prix!$D$1:$AI$584,MATCH(J$8,BNA_Historique_prix!$D$4:$BZ$4,0),FALSE)</f>
        <v>5000</v>
      </c>
      <c r="K10" t="str">
        <f ca="1">VLOOKUP(_xlfn.CONCAT($B10,$C10),BNA_Historique_prix!$D$1:$AI$584,MATCH(K$8,BNA_Historique_prix!$D$4:$BZ$4,0),FALSE)</f>
        <v>MC</v>
      </c>
      <c r="L10">
        <f ca="1">VLOOKUP(_xlfn.CONCAT($B10,$C10),BNA_Historique_prix!$D$1:$AI$584,MATCH(L$8,BNA_Historique_prix!$D$4:$BZ$4,0),FALSE)</f>
        <v>1500</v>
      </c>
      <c r="M10">
        <f ca="1">VLOOKUP(_xlfn.CONCAT($B10,$C10),BNA_Historique_prix!$D$1:$AI$584,MATCH(M$8,BNA_Historique_prix!$D$4:$BZ$4,0),FALSE)</f>
        <v>2125</v>
      </c>
      <c r="N10">
        <f ca="1">VLOOKUP(_xlfn.CONCAT($B10,$C10),BNA_Historique_prix!$D$1:$AI$584,MATCH(N$8,BNA_Historique_prix!$D$4:$BZ$4,0),FALSE)</f>
        <v>4750</v>
      </c>
      <c r="O10">
        <f ca="1">VLOOKUP(_xlfn.CONCAT($B10,$C10),BNA_Historique_prix!$D$1:$AI$584,MATCH(O$8,BNA_Historique_prix!$D$4:$BZ$4,0),FALSE)</f>
        <v>100</v>
      </c>
      <c r="P10" t="str">
        <f ca="1">VLOOKUP(_xlfn.CONCAT($B10,$C10),BNA_Historique_prix!$D$1:$AI$584,MATCH(P$8,BNA_Historique_prix!$D$4:$BZ$4,0),FALSE)</f>
        <v>MC</v>
      </c>
      <c r="Q10">
        <f ca="1">VLOOKUP(_xlfn.CONCAT($B10,$C10),BNA_Historique_prix!$D$1:$AI$584,MATCH(Q$8,BNA_Historique_prix!$D$4:$BZ$4,0),FALSE)</f>
        <v>27750</v>
      </c>
      <c r="R10">
        <f ca="1">VLOOKUP(_xlfn.CONCAT($B10,$C10),BNA_Historique_prix!$D$1:$AI$584,MATCH(R$8,BNA_Historique_prix!$D$4:$BZ$4,0),FALSE)</f>
        <v>33750</v>
      </c>
      <c r="S10">
        <f ca="1">VLOOKUP(_xlfn.CONCAT($B10,$C10),BNA_Historique_prix!$D$1:$AI$584,MATCH(S$8,BNA_Historique_prix!$D$4:$BZ$4,0),FALSE)</f>
        <v>7000</v>
      </c>
      <c r="T10">
        <f ca="1">VLOOKUP(_xlfn.CONCAT($B10,$C10),BNA_Historique_prix!$D$1:$AI$584,MATCH(T$8,BNA_Historique_prix!$D$4:$BZ$4,0),FALSE)</f>
        <v>5750</v>
      </c>
      <c r="U10">
        <f ca="1">VLOOKUP(_xlfn.CONCAT($B10,$C10),BNA_Historique_prix!$D$1:$AI$584,MATCH(U$8,BNA_Historique_prix!$D$4:$BZ$4,0),FALSE)</f>
        <v>450</v>
      </c>
      <c r="V10">
        <f ca="1">VLOOKUP(_xlfn.CONCAT($B10,$C10),BNA_Historique_prix!$D$1:$AI$584,MATCH(V$8,BNA_Historique_prix!$D$4:$BZ$4,0),FALSE)</f>
        <v>125</v>
      </c>
      <c r="W10">
        <f ca="1">VLOOKUP(_xlfn.CONCAT($B10,$C10),BNA_Historique_prix!$D$1:$AI$584,MATCH(W$8,BNA_Historique_prix!$D$4:$BZ$4,0),FALSE)</f>
        <v>625</v>
      </c>
      <c r="X10">
        <f ca="1">VLOOKUP(_xlfn.CONCAT($B10,$C10),BNA_Historique_prix!$D$1:$AI$584,MATCH(X$8,BNA_Historique_prix!$D$4:$BZ$4,0),FALSE)</f>
        <v>750</v>
      </c>
      <c r="Y10">
        <f ca="1">VLOOKUP(_xlfn.CONCAT($B10,$C10),BNA_Historique_prix!$D$1:$AI$584,MATCH(Y$8,BNA_Historique_prix!$D$4:$BZ$4,0),FALSE)</f>
        <v>1000</v>
      </c>
      <c r="Z10">
        <f ca="1">VLOOKUP(_xlfn.CONCAT($B10,$C10),BNA_Historique_prix!$D$1:$AI$584,MATCH(Z$8,BNA_Historique_prix!$D$4:$BZ$4,0),FALSE)</f>
        <v>2000</v>
      </c>
      <c r="AA10">
        <f ca="1">VLOOKUP(_xlfn.CONCAT($B10,$C10),BNA_Historique_prix!$D$1:$AI$584,MATCH(AA$8,BNA_Historique_prix!$D$4:$BZ$4,0),FALSE)</f>
        <v>3000</v>
      </c>
      <c r="AB10">
        <f ca="1">VLOOKUP(_xlfn.CONCAT($B10,$C10),BNA_Historique_prix!$D$1:$AI$584,MATCH(AB$8,BNA_Historique_prix!$D$4:$BZ$4,0),FALSE)</f>
        <v>2500</v>
      </c>
      <c r="AC10">
        <f ca="1">VLOOKUP(_xlfn.CONCAT($B10,$C10),BNA_Historique_prix!$D$1:$AI$584,MATCH(AC$8,BNA_Historique_prix!$D$4:$BZ$4,0),FALSE)</f>
        <v>2500</v>
      </c>
      <c r="AD10">
        <f ca="1">VLOOKUP(_xlfn.CONCAT($B10,$C10),BNA_Historique_prix!$D$1:$AI$584,MATCH(AD$8,BNA_Historique_prix!$D$4:$BZ$4,0),FALSE)</f>
        <v>1500</v>
      </c>
      <c r="AE10">
        <f ca="1">VLOOKUP(_xlfn.CONCAT($B10,$C10),BNA_Historique_prix!$D$1:$AI$584,MATCH(AE$8,BNA_Historique_prix!$D$4:$BZ$4,0),FALSE)</f>
        <v>3000</v>
      </c>
      <c r="AF10">
        <f ca="1">VLOOKUP(_xlfn.CONCAT($B10,$C10),BNA_Historique_prix!$D$1:$AI$584,MATCH(AF$8,BNA_Historique_prix!$D$4:$BZ$4,0),FALSE)</f>
        <v>250</v>
      </c>
      <c r="AG10">
        <f ca="1">VLOOKUP(_xlfn.CONCAT($B10,$C10),BNA_Historique_prix!$D$1:$AI$584,MATCH(AG$8,BNA_Historique_prix!$D$4:$BZ$4,0),FALSE)</f>
        <v>200</v>
      </c>
    </row>
    <row r="11" spans="2:33" x14ac:dyDescent="0.35">
      <c r="B11" t="s">
        <v>71</v>
      </c>
      <c r="C11" s="8" t="str">
        <f>$B$1</f>
        <v>BNA_mars24!</v>
      </c>
      <c r="D11" t="s">
        <v>70</v>
      </c>
      <c r="E11">
        <f ca="1">VLOOKUP(_xlfn.CONCAT($B11,$C11),BNA_Historique_prix!$D$1:$AI$584,MATCH(E$8,BNA_Historique_prix!$D$4:$BZ$4,0),FALSE)</f>
        <v>1850</v>
      </c>
      <c r="F11">
        <f ca="1">VLOOKUP(_xlfn.CONCAT($B11,$C11),BNA_Historique_prix!$D$1:$AI$584,MATCH(F$8,BNA_Historique_prix!$D$4:$BZ$4,0),FALSE)</f>
        <v>3000</v>
      </c>
      <c r="G11" t="str">
        <f ca="1">VLOOKUP(_xlfn.CONCAT($B11,$C11),BNA_Historique_prix!$D$1:$AI$584,MATCH(G$8,BNA_Historique_prix!$D$4:$BZ$4,0),FALSE)</f>
        <v>MC</v>
      </c>
      <c r="H11" t="str">
        <f ca="1">VLOOKUP(_xlfn.CONCAT($B11,$C11),BNA_Historique_prix!$D$1:$AI$584,MATCH(H$8,BNA_Historique_prix!$D$4:$BZ$4,0),FALSE)</f>
        <v>MC</v>
      </c>
      <c r="I11" t="str">
        <f ca="1">VLOOKUP(_xlfn.CONCAT($B11,$C11),BNA_Historique_prix!$D$1:$AI$584,MATCH(I$8,BNA_Historique_prix!$D$4:$BZ$4,0),FALSE)</f>
        <v>MC</v>
      </c>
      <c r="J11">
        <f ca="1">VLOOKUP(_xlfn.CONCAT($B11,$C11),BNA_Historique_prix!$D$1:$AI$584,MATCH(J$8,BNA_Historique_prix!$D$4:$BZ$4,0),FALSE)</f>
        <v>5500</v>
      </c>
      <c r="K11">
        <f ca="1">VLOOKUP(_xlfn.CONCAT($B11,$C11),BNA_Historique_prix!$D$1:$AI$584,MATCH(K$8,BNA_Historique_prix!$D$4:$BZ$4,0),FALSE)</f>
        <v>29000</v>
      </c>
      <c r="L11">
        <f ca="1">VLOOKUP(_xlfn.CONCAT($B11,$C11),BNA_Historique_prix!$D$1:$AI$584,MATCH(L$8,BNA_Historique_prix!$D$4:$BZ$4,0),FALSE)</f>
        <v>700</v>
      </c>
      <c r="M11">
        <f ca="1">VLOOKUP(_xlfn.CONCAT($B11,$C11),BNA_Historique_prix!$D$1:$AI$584,MATCH(M$8,BNA_Historique_prix!$D$4:$BZ$4,0),FALSE)</f>
        <v>4500</v>
      </c>
      <c r="N11">
        <f ca="1">VLOOKUP(_xlfn.CONCAT($B11,$C11),BNA_Historique_prix!$D$1:$AI$584,MATCH(N$8,BNA_Historique_prix!$D$4:$BZ$4,0),FALSE)</f>
        <v>8000</v>
      </c>
      <c r="O11">
        <f ca="1">VLOOKUP(_xlfn.CONCAT($B11,$C11),BNA_Historique_prix!$D$1:$AI$584,MATCH(O$8,BNA_Historique_prix!$D$4:$BZ$4,0),FALSE)</f>
        <v>100</v>
      </c>
      <c r="P11" t="str">
        <f ca="1">VLOOKUP(_xlfn.CONCAT($B11,$C11),BNA_Historique_prix!$D$1:$AI$584,MATCH(P$8,BNA_Historique_prix!$D$4:$BZ$4,0),FALSE)</f>
        <v>MC</v>
      </c>
      <c r="Q11">
        <f ca="1">VLOOKUP(_xlfn.CONCAT($B11,$C11),BNA_Historique_prix!$D$1:$AI$584,MATCH(Q$8,BNA_Historique_prix!$D$4:$BZ$4,0),FALSE)</f>
        <v>28500</v>
      </c>
      <c r="R11">
        <f ca="1">VLOOKUP(_xlfn.CONCAT($B11,$C11),BNA_Historique_prix!$D$1:$AI$584,MATCH(R$8,BNA_Historique_prix!$D$4:$BZ$4,0),FALSE)</f>
        <v>35700</v>
      </c>
      <c r="S11" t="str">
        <f ca="1">VLOOKUP(_xlfn.CONCAT($B11,$C11),BNA_Historique_prix!$D$1:$AI$584,MATCH(S$8,BNA_Historique_prix!$D$4:$BZ$4,0),FALSE)</f>
        <v>MC</v>
      </c>
      <c r="T11" t="str">
        <f ca="1">VLOOKUP(_xlfn.CONCAT($B11,$C11),BNA_Historique_prix!$D$1:$AI$584,MATCH(T$8,BNA_Historique_prix!$D$4:$BZ$4,0),FALSE)</f>
        <v>MC</v>
      </c>
      <c r="U11" t="str">
        <f ca="1">VLOOKUP(_xlfn.CONCAT($B11,$C11),BNA_Historique_prix!$D$1:$AI$584,MATCH(U$8,BNA_Historique_prix!$D$4:$BZ$4,0),FALSE)</f>
        <v>MC</v>
      </c>
      <c r="V11">
        <f ca="1">VLOOKUP(_xlfn.CONCAT($B11,$C11),BNA_Historique_prix!$D$1:$AI$584,MATCH(V$8,BNA_Historique_prix!$D$4:$BZ$4,0),FALSE)</f>
        <v>325</v>
      </c>
      <c r="W11" t="str">
        <f ca="1">VLOOKUP(_xlfn.CONCAT($B11,$C11),BNA_Historique_prix!$D$1:$AI$584,MATCH(W$8,BNA_Historique_prix!$D$4:$BZ$4,0),FALSE)</f>
        <v>MC</v>
      </c>
      <c r="X11" t="str">
        <f ca="1">VLOOKUP(_xlfn.CONCAT($B11,$C11),BNA_Historique_prix!$D$1:$AI$584,MATCH(X$8,BNA_Historique_prix!$D$4:$BZ$4,0),FALSE)</f>
        <v>MC</v>
      </c>
      <c r="Y11" t="str">
        <f ca="1">VLOOKUP(_xlfn.CONCAT($B11,$C11),BNA_Historique_prix!$D$1:$AI$584,MATCH(Y$8,BNA_Historique_prix!$D$4:$BZ$4,0),FALSE)</f>
        <v>MC</v>
      </c>
      <c r="Z11">
        <f ca="1">VLOOKUP(_xlfn.CONCAT($B11,$C11),BNA_Historique_prix!$D$1:$AI$584,MATCH(Z$8,BNA_Historique_prix!$D$4:$BZ$4,0),FALSE)</f>
        <v>6000</v>
      </c>
      <c r="AA11">
        <f ca="1">VLOOKUP(_xlfn.CONCAT($B11,$C11),BNA_Historique_prix!$D$1:$AI$584,MATCH(AA$8,BNA_Historique_prix!$D$4:$BZ$4,0),FALSE)</f>
        <v>3500</v>
      </c>
      <c r="AB11">
        <f ca="1">VLOOKUP(_xlfn.CONCAT($B11,$C11),BNA_Historique_prix!$D$1:$AI$584,MATCH(AB$8,BNA_Historique_prix!$D$4:$BZ$4,0),FALSE)</f>
        <v>2500</v>
      </c>
      <c r="AC11" t="str">
        <f ca="1">VLOOKUP(_xlfn.CONCAT($B11,$C11),BNA_Historique_prix!$D$1:$AI$584,MATCH(AC$8,BNA_Historique_prix!$D$4:$BZ$4,0),FALSE)</f>
        <v>MC</v>
      </c>
      <c r="AD11">
        <f ca="1">VLOOKUP(_xlfn.CONCAT($B11,$C11),BNA_Historique_prix!$D$1:$AI$584,MATCH(AD$8,BNA_Historique_prix!$D$4:$BZ$4,0),FALSE)</f>
        <v>1000</v>
      </c>
      <c r="AE11" t="str">
        <f ca="1">VLOOKUP(_xlfn.CONCAT($B11,$C11),BNA_Historique_prix!$D$1:$AI$584,MATCH(AE$8,BNA_Historique_prix!$D$4:$BZ$4,0),FALSE)</f>
        <v>MC</v>
      </c>
      <c r="AF11">
        <f ca="1">VLOOKUP(_xlfn.CONCAT($B11,$C11),BNA_Historique_prix!$D$1:$AI$584,MATCH(AF$8,BNA_Historique_prix!$D$4:$BZ$4,0),FALSE)</f>
        <v>300</v>
      </c>
      <c r="AG11">
        <f ca="1">VLOOKUP(_xlfn.CONCAT($B11,$C11),BNA_Historique_prix!$D$1:$AI$584,MATCH(AG$8,BNA_Historique_prix!$D$4:$BZ$4,0),FALSE)</f>
        <v>500</v>
      </c>
    </row>
    <row r="12" spans="2:33" x14ac:dyDescent="0.35">
      <c r="D12" t="s">
        <v>3199</v>
      </c>
    </row>
    <row r="13" spans="2:33" x14ac:dyDescent="0.35">
      <c r="B13" t="s">
        <v>74</v>
      </c>
      <c r="C13" s="8" t="str">
        <f>$B$1</f>
        <v>BNA_mars24!</v>
      </c>
      <c r="D13" t="s">
        <v>72</v>
      </c>
      <c r="E13" t="str">
        <f ca="1">VLOOKUP(_xlfn.CONCAT($B13,$C13),BNA_Historique_prix!$D$1:$AI$584,MATCH(E$8,BNA_Historique_prix!$D$4:$BZ$4,0),FALSE)</f>
        <v>-</v>
      </c>
      <c r="F13" t="str">
        <f ca="1">VLOOKUP(_xlfn.CONCAT($B13,$C13),BNA_Historique_prix!$D$1:$AI$584,MATCH(F$8,BNA_Historique_prix!$D$4:$BZ$4,0),FALSE)</f>
        <v>-</v>
      </c>
      <c r="G13" t="str">
        <f ca="1">VLOOKUP(_xlfn.CONCAT($B13,$C13),BNA_Historique_prix!$D$1:$AI$584,MATCH(G$8,BNA_Historique_prix!$D$4:$BZ$4,0),FALSE)</f>
        <v>-</v>
      </c>
      <c r="H13" t="str">
        <f ca="1">VLOOKUP(_xlfn.CONCAT($B13,$C13),BNA_Historique_prix!$D$1:$AI$584,MATCH(H$8,BNA_Historique_prix!$D$4:$BZ$4,0),FALSE)</f>
        <v>-</v>
      </c>
      <c r="I13" t="str">
        <f ca="1">VLOOKUP(_xlfn.CONCAT($B13,$C13),BNA_Historique_prix!$D$1:$AI$584,MATCH(I$8,BNA_Historique_prix!$D$4:$BZ$4,0),FALSE)</f>
        <v>-</v>
      </c>
      <c r="J13" t="str">
        <f ca="1">VLOOKUP(_xlfn.CONCAT($B13,$C13),BNA_Historique_prix!$D$1:$AI$584,MATCH(J$8,BNA_Historique_prix!$D$4:$BZ$4,0),FALSE)</f>
        <v>-</v>
      </c>
      <c r="K13" t="str">
        <f ca="1">VLOOKUP(_xlfn.CONCAT($B13,$C13),BNA_Historique_prix!$D$1:$AI$584,MATCH(K$8,BNA_Historique_prix!$D$4:$BZ$4,0),FALSE)</f>
        <v>-</v>
      </c>
      <c r="L13" t="str">
        <f ca="1">VLOOKUP(_xlfn.CONCAT($B13,$C13),BNA_Historique_prix!$D$1:$AI$584,MATCH(L$8,BNA_Historique_prix!$D$4:$BZ$4,0),FALSE)</f>
        <v>-</v>
      </c>
      <c r="M13" t="str">
        <f ca="1">VLOOKUP(_xlfn.CONCAT($B13,$C13),BNA_Historique_prix!$D$1:$AI$584,MATCH(M$8,BNA_Historique_prix!$D$4:$BZ$4,0),FALSE)</f>
        <v>-</v>
      </c>
      <c r="N13" t="str">
        <f ca="1">VLOOKUP(_xlfn.CONCAT($B13,$C13),BNA_Historique_prix!$D$1:$AI$584,MATCH(N$8,BNA_Historique_prix!$D$4:$BZ$4,0),FALSE)</f>
        <v>-</v>
      </c>
      <c r="O13" t="str">
        <f ca="1">VLOOKUP(_xlfn.CONCAT($B13,$C13),BNA_Historique_prix!$D$1:$AI$584,MATCH(O$8,BNA_Historique_prix!$D$4:$BZ$4,0),FALSE)</f>
        <v>-</v>
      </c>
      <c r="P13" t="str">
        <f ca="1">VLOOKUP(_xlfn.CONCAT($B13,$C13),BNA_Historique_prix!$D$1:$AI$584,MATCH(P$8,BNA_Historique_prix!$D$4:$BZ$4,0),FALSE)</f>
        <v>-</v>
      </c>
      <c r="Q13" t="str">
        <f ca="1">VLOOKUP(_xlfn.CONCAT($B13,$C13),BNA_Historique_prix!$D$1:$AI$584,MATCH(Q$8,BNA_Historique_prix!$D$4:$BZ$4,0),FALSE)</f>
        <v>-</v>
      </c>
      <c r="R13" t="str">
        <f ca="1">VLOOKUP(_xlfn.CONCAT($B13,$C13),BNA_Historique_prix!$D$1:$AI$584,MATCH(R$8,BNA_Historique_prix!$D$4:$BZ$4,0),FALSE)</f>
        <v>-</v>
      </c>
      <c r="S13" t="str">
        <f ca="1">VLOOKUP(_xlfn.CONCAT($B13,$C13),BNA_Historique_prix!$D$1:$AI$584,MATCH(S$8,BNA_Historique_prix!$D$4:$BZ$4,0),FALSE)</f>
        <v>-</v>
      </c>
      <c r="T13" t="str">
        <f ca="1">VLOOKUP(_xlfn.CONCAT($B13,$C13),BNA_Historique_prix!$D$1:$AI$584,MATCH(T$8,BNA_Historique_prix!$D$4:$BZ$4,0),FALSE)</f>
        <v>-</v>
      </c>
      <c r="U13" t="str">
        <f ca="1">VLOOKUP(_xlfn.CONCAT($B13,$C13),BNA_Historique_prix!$D$1:$AI$584,MATCH(U$8,BNA_Historique_prix!$D$4:$BZ$4,0),FALSE)</f>
        <v>-</v>
      </c>
      <c r="V13" t="str">
        <f ca="1">VLOOKUP(_xlfn.CONCAT($B13,$C13),BNA_Historique_prix!$D$1:$AI$584,MATCH(V$8,BNA_Historique_prix!$D$4:$BZ$4,0),FALSE)</f>
        <v>-</v>
      </c>
      <c r="W13" t="str">
        <f ca="1">VLOOKUP(_xlfn.CONCAT($B13,$C13),BNA_Historique_prix!$D$1:$AI$584,MATCH(W$8,BNA_Historique_prix!$D$4:$BZ$4,0),FALSE)</f>
        <v>-</v>
      </c>
      <c r="X13" t="str">
        <f ca="1">VLOOKUP(_xlfn.CONCAT($B13,$C13),BNA_Historique_prix!$D$1:$AI$584,MATCH(X$8,BNA_Historique_prix!$D$4:$BZ$4,0),FALSE)</f>
        <v>-</v>
      </c>
      <c r="Y13" t="str">
        <f ca="1">VLOOKUP(_xlfn.CONCAT($B13,$C13),BNA_Historique_prix!$D$1:$AI$584,MATCH(Y$8,BNA_Historique_prix!$D$4:$BZ$4,0),FALSE)</f>
        <v>-</v>
      </c>
      <c r="Z13" t="str">
        <f ca="1">VLOOKUP(_xlfn.CONCAT($B13,$C13),BNA_Historique_prix!$D$1:$AI$584,MATCH(Z$8,BNA_Historique_prix!$D$4:$BZ$4,0),FALSE)</f>
        <v>-</v>
      </c>
      <c r="AA13" t="str">
        <f ca="1">VLOOKUP(_xlfn.CONCAT($B13,$C13),BNA_Historique_prix!$D$1:$AI$584,MATCH(AA$8,BNA_Historique_prix!$D$4:$BZ$4,0),FALSE)</f>
        <v>-</v>
      </c>
      <c r="AB13" t="str">
        <f ca="1">VLOOKUP(_xlfn.CONCAT($B13,$C13),BNA_Historique_prix!$D$1:$AI$584,MATCH(AB$8,BNA_Historique_prix!$D$4:$BZ$4,0),FALSE)</f>
        <v>-</v>
      </c>
      <c r="AC13" t="str">
        <f ca="1">VLOOKUP(_xlfn.CONCAT($B13,$C13),BNA_Historique_prix!$D$1:$AI$584,MATCH(AC$8,BNA_Historique_prix!$D$4:$BZ$4,0),FALSE)</f>
        <v>-</v>
      </c>
      <c r="AD13" t="str">
        <f ca="1">VLOOKUP(_xlfn.CONCAT($B13,$C13),BNA_Historique_prix!$D$1:$AI$584,MATCH(AD$8,BNA_Historique_prix!$D$4:$BZ$4,0),FALSE)</f>
        <v>-</v>
      </c>
      <c r="AE13" t="str">
        <f ca="1">VLOOKUP(_xlfn.CONCAT($B13,$C13),BNA_Historique_prix!$D$1:$AI$584,MATCH(AE$8,BNA_Historique_prix!$D$4:$BZ$4,0),FALSE)</f>
        <v>-</v>
      </c>
      <c r="AF13" t="str">
        <f ca="1">VLOOKUP(_xlfn.CONCAT($B13,$C13),BNA_Historique_prix!$D$1:$AI$584,MATCH(AF$8,BNA_Historique_prix!$D$4:$BZ$4,0),FALSE)</f>
        <v>-</v>
      </c>
      <c r="AG13" t="str">
        <f ca="1">VLOOKUP(_xlfn.CONCAT($B13,$C13),BNA_Historique_prix!$D$1:$AI$584,MATCH(AG$8,BNA_Historique_prix!$D$4:$BZ$4,0),FALSE)</f>
        <v>-</v>
      </c>
    </row>
    <row r="14" spans="2:33" x14ac:dyDescent="0.35">
      <c r="B14" t="s">
        <v>77</v>
      </c>
      <c r="C14" s="8" t="str">
        <f>$B$1</f>
        <v>BNA_mars24!</v>
      </c>
      <c r="D14" t="s">
        <v>76</v>
      </c>
      <c r="E14">
        <f ca="1">VLOOKUP(_xlfn.CONCAT($B14,$C14),BNA_Historique_prix!$D$1:$AI$584,MATCH(E$8,BNA_Historique_prix!$D$4:$BZ$4,0),FALSE)</f>
        <v>1025</v>
      </c>
      <c r="F14">
        <f ca="1">VLOOKUP(_xlfn.CONCAT($B14,$C14),BNA_Historique_prix!$D$1:$AI$584,MATCH(F$8,BNA_Historique_prix!$D$4:$BZ$4,0),FALSE)</f>
        <v>875</v>
      </c>
      <c r="G14" t="str">
        <f ca="1">VLOOKUP(_xlfn.CONCAT($B14,$C14),BNA_Historique_prix!$D$1:$AI$584,MATCH(G$8,BNA_Historique_prix!$D$4:$BZ$4,0),FALSE)</f>
        <v>MC</v>
      </c>
      <c r="H14">
        <f ca="1">VLOOKUP(_xlfn.CONCAT($B14,$C14),BNA_Historique_prix!$D$1:$AI$584,MATCH(H$8,BNA_Historique_prix!$D$4:$BZ$4,0),FALSE)</f>
        <v>500</v>
      </c>
      <c r="I14">
        <f ca="1">VLOOKUP(_xlfn.CONCAT($B14,$C14),BNA_Historique_prix!$D$1:$AI$584,MATCH(I$8,BNA_Historique_prix!$D$4:$BZ$4,0),FALSE)</f>
        <v>300</v>
      </c>
      <c r="J14" t="str">
        <f ca="1">VLOOKUP(_xlfn.CONCAT($B14,$C14),BNA_Historique_prix!$D$1:$AI$584,MATCH(J$8,BNA_Historique_prix!$D$4:$BZ$4,0),FALSE)</f>
        <v>MC</v>
      </c>
      <c r="K14" t="str">
        <f ca="1">VLOOKUP(_xlfn.CONCAT($B14,$C14),BNA_Historique_prix!$D$1:$AI$584,MATCH(K$8,BNA_Historique_prix!$D$4:$BZ$4,0),FALSE)</f>
        <v>MC</v>
      </c>
      <c r="L14" t="str">
        <f ca="1">VLOOKUP(_xlfn.CONCAT($B14,$C14),BNA_Historique_prix!$D$1:$AI$584,MATCH(L$8,BNA_Historique_prix!$D$4:$BZ$4,0),FALSE)</f>
        <v>MC</v>
      </c>
      <c r="M14" t="str">
        <f ca="1">VLOOKUP(_xlfn.CONCAT($B14,$C14),BNA_Historique_prix!$D$1:$AI$584,MATCH(M$8,BNA_Historique_prix!$D$4:$BZ$4,0),FALSE)</f>
        <v>MC</v>
      </c>
      <c r="N14" t="str">
        <f ca="1">VLOOKUP(_xlfn.CONCAT($B14,$C14),BNA_Historique_prix!$D$1:$AI$584,MATCH(N$8,BNA_Historique_prix!$D$4:$BZ$4,0),FALSE)</f>
        <v>MC</v>
      </c>
      <c r="O14" t="str">
        <f ca="1">VLOOKUP(_xlfn.CONCAT($B14,$C14),BNA_Historique_prix!$D$1:$AI$584,MATCH(O$8,BNA_Historique_prix!$D$4:$BZ$4,0),FALSE)</f>
        <v>MC</v>
      </c>
      <c r="P14" t="str">
        <f ca="1">VLOOKUP(_xlfn.CONCAT($B14,$C14),BNA_Historique_prix!$D$1:$AI$584,MATCH(P$8,BNA_Historique_prix!$D$4:$BZ$4,0),FALSE)</f>
        <v>MC</v>
      </c>
      <c r="Q14">
        <f ca="1">VLOOKUP(_xlfn.CONCAT($B14,$C14),BNA_Historique_prix!$D$1:$AI$584,MATCH(Q$8,BNA_Historique_prix!$D$4:$BZ$4,0),FALSE)</f>
        <v>22500</v>
      </c>
      <c r="R14">
        <f ca="1">VLOOKUP(_xlfn.CONCAT($B14,$C14),BNA_Historique_prix!$D$1:$AI$584,MATCH(R$8,BNA_Historique_prix!$D$4:$BZ$4,0),FALSE)</f>
        <v>35000</v>
      </c>
      <c r="S14" t="str">
        <f ca="1">VLOOKUP(_xlfn.CONCAT($B14,$C14),BNA_Historique_prix!$D$1:$AI$584,MATCH(S$8,BNA_Historique_prix!$D$4:$BZ$4,0),FALSE)</f>
        <v>MC</v>
      </c>
      <c r="T14" t="str">
        <f ca="1">VLOOKUP(_xlfn.CONCAT($B14,$C14),BNA_Historique_prix!$D$1:$AI$584,MATCH(T$8,BNA_Historique_prix!$D$4:$BZ$4,0),FALSE)</f>
        <v>MC</v>
      </c>
      <c r="U14" t="str">
        <f ca="1">VLOOKUP(_xlfn.CONCAT($B14,$C14),BNA_Historique_prix!$D$1:$AI$584,MATCH(U$8,BNA_Historique_prix!$D$4:$BZ$4,0),FALSE)</f>
        <v>MC</v>
      </c>
      <c r="V14">
        <f ca="1">VLOOKUP(_xlfn.CONCAT($B14,$C14),BNA_Historique_prix!$D$1:$AI$584,MATCH(V$8,BNA_Historique_prix!$D$4:$BZ$4,0),FALSE)</f>
        <v>150</v>
      </c>
      <c r="W14" t="str">
        <f ca="1">VLOOKUP(_xlfn.CONCAT($B14,$C14),BNA_Historique_prix!$D$1:$AI$584,MATCH(W$8,BNA_Historique_prix!$D$4:$BZ$4,0),FALSE)</f>
        <v>MC</v>
      </c>
      <c r="X14" t="str">
        <f ca="1">VLOOKUP(_xlfn.CONCAT($B14,$C14),BNA_Historique_prix!$D$1:$AI$584,MATCH(X$8,BNA_Historique_prix!$D$4:$BZ$4,0),FALSE)</f>
        <v>MC</v>
      </c>
      <c r="Y14" t="str">
        <f ca="1">VLOOKUP(_xlfn.CONCAT($B14,$C14),BNA_Historique_prix!$D$1:$AI$584,MATCH(Y$8,BNA_Historique_prix!$D$4:$BZ$4,0),FALSE)</f>
        <v>MC</v>
      </c>
      <c r="Z14">
        <f ca="1">VLOOKUP(_xlfn.CONCAT($B14,$C14),BNA_Historique_prix!$D$1:$AI$584,MATCH(Z$8,BNA_Historique_prix!$D$4:$BZ$4,0),FALSE)</f>
        <v>2000</v>
      </c>
      <c r="AA14">
        <f ca="1">VLOOKUP(_xlfn.CONCAT($B14,$C14),BNA_Historique_prix!$D$1:$AI$584,MATCH(AA$8,BNA_Historique_prix!$D$4:$BZ$4,0),FALSE)</f>
        <v>2725</v>
      </c>
      <c r="AB14" t="str">
        <f ca="1">VLOOKUP(_xlfn.CONCAT($B14,$C14),BNA_Historique_prix!$D$1:$AI$584,MATCH(AB$8,BNA_Historique_prix!$D$4:$BZ$4,0),FALSE)</f>
        <v>MC</v>
      </c>
      <c r="AC14" t="str">
        <f ca="1">VLOOKUP(_xlfn.CONCAT($B14,$C14),BNA_Historique_prix!$D$1:$AI$584,MATCH(AC$8,BNA_Historique_prix!$D$4:$BZ$4,0),FALSE)</f>
        <v>MC</v>
      </c>
      <c r="AD14">
        <f ca="1">VLOOKUP(_xlfn.CONCAT($B14,$C14),BNA_Historique_prix!$D$1:$AI$584,MATCH(AD$8,BNA_Historique_prix!$D$4:$BZ$4,0),FALSE)</f>
        <v>900</v>
      </c>
      <c r="AE14">
        <f ca="1">VLOOKUP(_xlfn.CONCAT($B14,$C14),BNA_Historique_prix!$D$1:$AI$584,MATCH(AE$8,BNA_Historique_prix!$D$4:$BZ$4,0),FALSE)</f>
        <v>3000</v>
      </c>
      <c r="AF14">
        <f ca="1">VLOOKUP(_xlfn.CONCAT($B14,$C14),BNA_Historique_prix!$D$1:$AI$584,MATCH(AF$8,BNA_Historique_prix!$D$4:$BZ$4,0),FALSE)</f>
        <v>300</v>
      </c>
      <c r="AG14" t="str">
        <f ca="1">VLOOKUP(_xlfn.CONCAT($B14,$C14),BNA_Historique_prix!$D$1:$AI$584,MATCH(AG$8,BNA_Historique_prix!$D$4:$BZ$4,0),FALSE)</f>
        <v>MC</v>
      </c>
    </row>
    <row r="15" spans="2:33" x14ac:dyDescent="0.35">
      <c r="B15" t="s">
        <v>79</v>
      </c>
      <c r="C15" s="8" t="str">
        <f>$B$1</f>
        <v>BNA_mars24!</v>
      </c>
      <c r="D15" t="s">
        <v>78</v>
      </c>
      <c r="E15">
        <f ca="1">VLOOKUP(_xlfn.CONCAT($B15,$C15),BNA_Historique_prix!$D$1:$AI$584,MATCH(E$8,BNA_Historique_prix!$D$4:$BZ$4,0),FALSE)</f>
        <v>1125</v>
      </c>
      <c r="F15">
        <f ca="1">VLOOKUP(_xlfn.CONCAT($B15,$C15),BNA_Historique_prix!$D$1:$AI$584,MATCH(F$8,BNA_Historique_prix!$D$4:$BZ$4,0),FALSE)</f>
        <v>3750</v>
      </c>
      <c r="G15" t="str">
        <f ca="1">VLOOKUP(_xlfn.CONCAT($B15,$C15),BNA_Historique_prix!$D$1:$AI$584,MATCH(G$8,BNA_Historique_prix!$D$4:$BZ$4,0),FALSE)</f>
        <v>MC</v>
      </c>
      <c r="H15">
        <f ca="1">VLOOKUP(_xlfn.CONCAT($B15,$C15),BNA_Historique_prix!$D$1:$AI$584,MATCH(H$8,BNA_Historique_prix!$D$4:$BZ$4,0),FALSE)</f>
        <v>550</v>
      </c>
      <c r="I15">
        <f ca="1">VLOOKUP(_xlfn.CONCAT($B15,$C15),BNA_Historique_prix!$D$1:$AI$584,MATCH(I$8,BNA_Historique_prix!$D$4:$BZ$4,0),FALSE)</f>
        <v>325</v>
      </c>
      <c r="J15">
        <f ca="1">VLOOKUP(_xlfn.CONCAT($B15,$C15),BNA_Historique_prix!$D$1:$AI$584,MATCH(J$8,BNA_Historique_prix!$D$4:$BZ$4,0),FALSE)</f>
        <v>6000</v>
      </c>
      <c r="K15">
        <f ca="1">VLOOKUP(_xlfn.CONCAT($B15,$C15),BNA_Historique_prix!$D$1:$AI$584,MATCH(K$8,BNA_Historique_prix!$D$4:$BZ$4,0),FALSE)</f>
        <v>7750</v>
      </c>
      <c r="L15">
        <f ca="1">VLOOKUP(_xlfn.CONCAT($B15,$C15),BNA_Historique_prix!$D$1:$AI$584,MATCH(L$8,BNA_Historique_prix!$D$4:$BZ$4,0),FALSE)</f>
        <v>1750</v>
      </c>
      <c r="M15">
        <f ca="1">VLOOKUP(_xlfn.CONCAT($B15,$C15),BNA_Historique_prix!$D$1:$AI$584,MATCH(M$8,BNA_Historique_prix!$D$4:$BZ$4,0),FALSE)</f>
        <v>2750</v>
      </c>
      <c r="N15">
        <f ca="1">VLOOKUP(_xlfn.CONCAT($B15,$C15),BNA_Historique_prix!$D$1:$AI$584,MATCH(N$8,BNA_Historique_prix!$D$4:$BZ$4,0),FALSE)</f>
        <v>10750</v>
      </c>
      <c r="O15" t="str">
        <f ca="1">VLOOKUP(_xlfn.CONCAT($B15,$C15),BNA_Historique_prix!$D$1:$AI$584,MATCH(O$8,BNA_Historique_prix!$D$4:$BZ$4,0),FALSE)</f>
        <v>MC</v>
      </c>
      <c r="P15" t="str">
        <f ca="1">VLOOKUP(_xlfn.CONCAT($B15,$C15),BNA_Historique_prix!$D$1:$AI$584,MATCH(P$8,BNA_Historique_prix!$D$4:$BZ$4,0),FALSE)</f>
        <v>MC</v>
      </c>
      <c r="Q15">
        <f ca="1">VLOOKUP(_xlfn.CONCAT($B15,$C15),BNA_Historique_prix!$D$1:$AI$584,MATCH(Q$8,BNA_Historique_prix!$D$4:$BZ$4,0),FALSE)</f>
        <v>28000</v>
      </c>
      <c r="R15">
        <f ca="1">VLOOKUP(_xlfn.CONCAT($B15,$C15),BNA_Historique_prix!$D$1:$AI$584,MATCH(R$8,BNA_Historique_prix!$D$4:$BZ$4,0),FALSE)</f>
        <v>43750</v>
      </c>
      <c r="S15">
        <f ca="1">VLOOKUP(_xlfn.CONCAT($B15,$C15),BNA_Historique_prix!$D$1:$AI$584,MATCH(S$8,BNA_Historique_prix!$D$4:$BZ$4,0),FALSE)</f>
        <v>7250</v>
      </c>
      <c r="T15">
        <f ca="1">VLOOKUP(_xlfn.CONCAT($B15,$C15),BNA_Historique_prix!$D$1:$AI$584,MATCH(T$8,BNA_Historique_prix!$D$4:$BZ$4,0),FALSE)</f>
        <v>5500</v>
      </c>
      <c r="U15">
        <f ca="1">VLOOKUP(_xlfn.CONCAT($B15,$C15),BNA_Historique_prix!$D$1:$AI$584,MATCH(U$8,BNA_Historique_prix!$D$4:$BZ$4,0),FALSE)</f>
        <v>1500</v>
      </c>
      <c r="V15">
        <f ca="1">VLOOKUP(_xlfn.CONCAT($B15,$C15),BNA_Historique_prix!$D$1:$AI$584,MATCH(V$8,BNA_Historique_prix!$D$4:$BZ$4,0),FALSE)</f>
        <v>200</v>
      </c>
      <c r="W15" t="str">
        <f ca="1">VLOOKUP(_xlfn.CONCAT($B15,$C15),BNA_Historique_prix!$D$1:$AI$584,MATCH(W$8,BNA_Historique_prix!$D$4:$BZ$4,0),FALSE)</f>
        <v>MC</v>
      </c>
      <c r="X15">
        <f ca="1">VLOOKUP(_xlfn.CONCAT($B15,$C15),BNA_Historique_prix!$D$1:$AI$584,MATCH(X$8,BNA_Historique_prix!$D$4:$BZ$4,0),FALSE)</f>
        <v>1500</v>
      </c>
      <c r="Y15">
        <f ca="1">VLOOKUP(_xlfn.CONCAT($B15,$C15),BNA_Historique_prix!$D$1:$AI$584,MATCH(Y$8,BNA_Historique_prix!$D$4:$BZ$4,0),FALSE)</f>
        <v>2250</v>
      </c>
      <c r="Z15">
        <f ca="1">VLOOKUP(_xlfn.CONCAT($B15,$C15),BNA_Historique_prix!$D$1:$AI$584,MATCH(Z$8,BNA_Historique_prix!$D$4:$BZ$4,0),FALSE)</f>
        <v>2125</v>
      </c>
      <c r="AA15">
        <f ca="1">VLOOKUP(_xlfn.CONCAT($B15,$C15),BNA_Historique_prix!$D$1:$AI$584,MATCH(AA$8,BNA_Historique_prix!$D$4:$BZ$4,0),FALSE)</f>
        <v>3500</v>
      </c>
      <c r="AB15">
        <f ca="1">VLOOKUP(_xlfn.CONCAT($B15,$C15),BNA_Historique_prix!$D$1:$AI$584,MATCH(AB$8,BNA_Historique_prix!$D$4:$BZ$4,0),FALSE)</f>
        <v>2500</v>
      </c>
      <c r="AC15">
        <f ca="1">VLOOKUP(_xlfn.CONCAT($B15,$C15),BNA_Historique_prix!$D$1:$AI$584,MATCH(AC$8,BNA_Historique_prix!$D$4:$BZ$4,0),FALSE)</f>
        <v>3000</v>
      </c>
      <c r="AD15">
        <f ca="1">VLOOKUP(_xlfn.CONCAT($B15,$C15),BNA_Historique_prix!$D$1:$AI$584,MATCH(AD$8,BNA_Historique_prix!$D$4:$BZ$4,0),FALSE)</f>
        <v>1500</v>
      </c>
      <c r="AE15">
        <f ca="1">VLOOKUP(_xlfn.CONCAT($B15,$C15),BNA_Historique_prix!$D$1:$AI$584,MATCH(AE$8,BNA_Historique_prix!$D$4:$BZ$4,0),FALSE)</f>
        <v>6000</v>
      </c>
      <c r="AF15">
        <f ca="1">VLOOKUP(_xlfn.CONCAT($B15,$C15),BNA_Historique_prix!$D$1:$AI$584,MATCH(AF$8,BNA_Historique_prix!$D$4:$BZ$4,0),FALSE)</f>
        <v>250</v>
      </c>
      <c r="AG15" t="str">
        <f ca="1">VLOOKUP(_xlfn.CONCAT($B15,$C15),BNA_Historique_prix!$D$1:$AI$584,MATCH(AG$8,BNA_Historique_prix!$D$4:$BZ$4,0),FALSE)</f>
        <v>MC</v>
      </c>
    </row>
    <row r="16" spans="2:33" x14ac:dyDescent="0.35">
      <c r="D16" t="s">
        <v>3462</v>
      </c>
    </row>
    <row r="17" spans="2:33" x14ac:dyDescent="0.35">
      <c r="B17" s="4" t="s">
        <v>2426</v>
      </c>
      <c r="C17" s="8" t="str">
        <f>$B$1</f>
        <v>BNA_mars24!</v>
      </c>
      <c r="D17" t="s">
        <v>3434</v>
      </c>
      <c r="E17">
        <f ca="1">VLOOKUP(_xlfn.CONCAT($B17,$C17),BNA_Historique_prix!$D$1:$AI$680,MATCH(E$8,BNA_Historique_prix!$D$4:$BZ$4,0),FALSE)</f>
        <v>1200</v>
      </c>
      <c r="F17" t="str">
        <f ca="1">VLOOKUP(_xlfn.CONCAT($B17,$C17),BNA_Historique_prix!$D$1:$AI$680,MATCH(F$8,BNA_Historique_prix!$D$4:$BZ$4,0),FALSE)</f>
        <v>MC</v>
      </c>
      <c r="G17" t="str">
        <f ca="1">VLOOKUP(_xlfn.CONCAT($B17,$C17),BNA_Historique_prix!$D$1:$AI$680,MATCH(G$8,BNA_Historique_prix!$D$4:$BZ$4,0),FALSE)</f>
        <v>MC</v>
      </c>
      <c r="H17">
        <f ca="1">VLOOKUP(_xlfn.CONCAT($B17,$C17),BNA_Historique_prix!$D$1:$AI$680,MATCH(H$8,BNA_Historique_prix!$D$4:$BZ$4,0),FALSE)</f>
        <v>600</v>
      </c>
      <c r="I17">
        <f ca="1">VLOOKUP(_xlfn.CONCAT($B17,$C17),BNA_Historique_prix!$D$1:$AI$680,MATCH(I$8,BNA_Historique_prix!$D$4:$BZ$4,0),FALSE)</f>
        <v>300</v>
      </c>
      <c r="J17">
        <f ca="1">VLOOKUP(_xlfn.CONCAT($B17,$C17),BNA_Historique_prix!$D$1:$AI$680,MATCH(J$8,BNA_Historique_prix!$D$4:$BZ$4,0),FALSE)</f>
        <v>4000</v>
      </c>
      <c r="K17">
        <f ca="1">VLOOKUP(_xlfn.CONCAT($B17,$C17),BNA_Historique_prix!$D$1:$AI$680,MATCH(K$8,BNA_Historique_prix!$D$4:$BZ$4,0),FALSE)</f>
        <v>3250</v>
      </c>
      <c r="L17">
        <f ca="1">VLOOKUP(_xlfn.CONCAT($B17,$C17),BNA_Historique_prix!$D$1:$AI$680,MATCH(L$8,BNA_Historique_prix!$D$4:$BZ$4,0),FALSE)</f>
        <v>1500</v>
      </c>
      <c r="M17">
        <f ca="1">VLOOKUP(_xlfn.CONCAT($B17,$C17),BNA_Historique_prix!$D$1:$AI$680,MATCH(M$8,BNA_Historique_prix!$D$4:$BZ$4,0),FALSE)</f>
        <v>5500</v>
      </c>
      <c r="N17">
        <f ca="1">VLOOKUP(_xlfn.CONCAT($B17,$C17),BNA_Historique_prix!$D$1:$AI$680,MATCH(N$8,BNA_Historique_prix!$D$4:$BZ$4,0),FALSE)</f>
        <v>7750</v>
      </c>
      <c r="O17">
        <f ca="1">VLOOKUP(_xlfn.CONCAT($B17,$C17),BNA_Historique_prix!$D$1:$AI$680,MATCH(O$8,BNA_Historique_prix!$D$4:$BZ$4,0),FALSE)</f>
        <v>100</v>
      </c>
      <c r="P17" t="str">
        <f ca="1">VLOOKUP(_xlfn.CONCAT($B17,$C17),BNA_Historique_prix!$D$1:$AI$680,MATCH(P$8,BNA_Historique_prix!$D$4:$BZ$4,0),FALSE)</f>
        <v>MC</v>
      </c>
      <c r="Q17">
        <f ca="1">VLOOKUP(_xlfn.CONCAT($B17,$C17),BNA_Historique_prix!$D$1:$AI$680,MATCH(Q$8,BNA_Historique_prix!$D$4:$BZ$4,0),FALSE)</f>
        <v>26000</v>
      </c>
      <c r="R17">
        <f ca="1">VLOOKUP(_xlfn.CONCAT($B17,$C17),BNA_Historique_prix!$D$1:$AI$680,MATCH(R$8,BNA_Historique_prix!$D$4:$BZ$4,0),FALSE)</f>
        <v>35000</v>
      </c>
      <c r="S17">
        <f ca="1">VLOOKUP(_xlfn.CONCAT($B17,$C17),BNA_Historique_prix!$D$1:$AI$680,MATCH(S$8,BNA_Historique_prix!$D$4:$BZ$4,0),FALSE)</f>
        <v>7000</v>
      </c>
      <c r="T17">
        <f ca="1">VLOOKUP(_xlfn.CONCAT($B17,$C17),BNA_Historique_prix!$D$1:$AI$680,MATCH(T$8,BNA_Historique_prix!$D$4:$BZ$4,0),FALSE)</f>
        <v>5500</v>
      </c>
      <c r="U17">
        <f ca="1">VLOOKUP(_xlfn.CONCAT($B17,$C17),BNA_Historique_prix!$D$1:$AI$680,MATCH(U$8,BNA_Historique_prix!$D$4:$BZ$4,0),FALSE)</f>
        <v>300</v>
      </c>
      <c r="V17">
        <f ca="1">VLOOKUP(_xlfn.CONCAT($B17,$C17),BNA_Historique_prix!$D$1:$AI$680,MATCH(V$8,BNA_Historique_prix!$D$4:$BZ$4,0),FALSE)</f>
        <v>125</v>
      </c>
      <c r="W17" t="str">
        <f ca="1">VLOOKUP(_xlfn.CONCAT($B17,$C17),BNA_Historique_prix!$D$1:$AI$680,MATCH(W$8,BNA_Historique_prix!$D$4:$BZ$4,0),FALSE)</f>
        <v>MC</v>
      </c>
      <c r="X17" t="str">
        <f ca="1">VLOOKUP(_xlfn.CONCAT($B17,$C17),BNA_Historique_prix!$D$1:$AI$680,MATCH(X$8,BNA_Historique_prix!$D$4:$BZ$4,0),FALSE)</f>
        <v>MC</v>
      </c>
      <c r="Y17" t="str">
        <f ca="1">VLOOKUP(_xlfn.CONCAT($B17,$C17),BNA_Historique_prix!$D$1:$AI$680,MATCH(Y$8,BNA_Historique_prix!$D$4:$BZ$4,0),FALSE)</f>
        <v>MC</v>
      </c>
      <c r="Z17">
        <f ca="1">VLOOKUP(_xlfn.CONCAT($B17,$C17),BNA_Historique_prix!$D$1:$AI$680,MATCH(Z$8,BNA_Historique_prix!$D$4:$BZ$4,0),FALSE)</f>
        <v>1800</v>
      </c>
      <c r="AA17">
        <f ca="1">VLOOKUP(_xlfn.CONCAT($B17,$C17),BNA_Historique_prix!$D$1:$AI$680,MATCH(AA$8,BNA_Historique_prix!$D$4:$BZ$4,0),FALSE)</f>
        <v>3000</v>
      </c>
      <c r="AB17">
        <f ca="1">VLOOKUP(_xlfn.CONCAT($B17,$C17),BNA_Historique_prix!$D$1:$AI$680,MATCH(AB$8,BNA_Historique_prix!$D$4:$BZ$4,0),FALSE)</f>
        <v>2000</v>
      </c>
      <c r="AC17" t="str">
        <f ca="1">VLOOKUP(_xlfn.CONCAT($B17,$C17),BNA_Historique_prix!$D$1:$AI$680,MATCH(AC$8,BNA_Historique_prix!$D$4:$BZ$4,0),FALSE)</f>
        <v>MC</v>
      </c>
      <c r="AD17">
        <f ca="1">VLOOKUP(_xlfn.CONCAT($B17,$C17),BNA_Historique_prix!$D$1:$AI$680,MATCH(AD$8,BNA_Historique_prix!$D$4:$BZ$4,0),FALSE)</f>
        <v>1625</v>
      </c>
      <c r="AE17">
        <f ca="1">VLOOKUP(_xlfn.CONCAT($B17,$C17),BNA_Historique_prix!$D$1:$AI$680,MATCH(AE$8,BNA_Historique_prix!$D$4:$BZ$4,0),FALSE)</f>
        <v>2250</v>
      </c>
      <c r="AF17">
        <f ca="1">VLOOKUP(_xlfn.CONCAT($B17,$C17),BNA_Historique_prix!$D$1:$AI$680,MATCH(AF$8,BNA_Historique_prix!$D$4:$BZ$4,0),FALSE)</f>
        <v>250</v>
      </c>
      <c r="AG17">
        <f ca="1">VLOOKUP(_xlfn.CONCAT($B17,$C17),BNA_Historique_prix!$D$1:$AI$680,MATCH(AG$8,BNA_Historique_prix!$D$4:$BZ$4,0),FALSE)</f>
        <v>500</v>
      </c>
    </row>
    <row r="18" spans="2:33" x14ac:dyDescent="0.35">
      <c r="B18" s="4" t="s">
        <v>2373</v>
      </c>
      <c r="C18" s="8" t="str">
        <f>$B$1</f>
        <v>BNA_mars24!</v>
      </c>
      <c r="D18" t="s">
        <v>3433</v>
      </c>
      <c r="E18">
        <f ca="1">VLOOKUP(_xlfn.CONCAT($B18,$C18),BNA_Historique_prix!$D$1:$AI$680,MATCH(E$8,BNA_Historique_prix!$D$4:$BZ$4,0),FALSE)</f>
        <v>1250</v>
      </c>
      <c r="F18" t="str">
        <f ca="1">VLOOKUP(_xlfn.CONCAT($B18,$C18),BNA_Historique_prix!$D$1:$AI$680,MATCH(F$8,BNA_Historique_prix!$D$4:$BZ$4,0),FALSE)</f>
        <v>MC</v>
      </c>
      <c r="G18" t="str">
        <f ca="1">VLOOKUP(_xlfn.CONCAT($B18,$C18),BNA_Historique_prix!$D$1:$AI$680,MATCH(G$8,BNA_Historique_prix!$D$4:$BZ$4,0),FALSE)</f>
        <v>MC</v>
      </c>
      <c r="H18">
        <f ca="1">VLOOKUP(_xlfn.CONCAT($B18,$C18),BNA_Historique_prix!$D$1:$AI$680,MATCH(H$8,BNA_Historique_prix!$D$4:$BZ$4,0),FALSE)</f>
        <v>500</v>
      </c>
      <c r="I18">
        <f ca="1">VLOOKUP(_xlfn.CONCAT($B18,$C18),BNA_Historique_prix!$D$1:$AI$680,MATCH(I$8,BNA_Historique_prix!$D$4:$BZ$4,0),FALSE)</f>
        <v>300</v>
      </c>
      <c r="J18">
        <f ca="1">VLOOKUP(_xlfn.CONCAT($B18,$C18),BNA_Historique_prix!$D$1:$AI$680,MATCH(J$8,BNA_Historique_prix!$D$4:$BZ$4,0),FALSE)</f>
        <v>7750</v>
      </c>
      <c r="K18">
        <f ca="1">VLOOKUP(_xlfn.CONCAT($B18,$C18),BNA_Historique_prix!$D$1:$AI$680,MATCH(K$8,BNA_Historique_prix!$D$4:$BZ$4,0),FALSE)</f>
        <v>15050</v>
      </c>
      <c r="L18">
        <f ca="1">VLOOKUP(_xlfn.CONCAT($B18,$C18),BNA_Historique_prix!$D$1:$AI$680,MATCH(L$8,BNA_Historique_prix!$D$4:$BZ$4,0),FALSE)</f>
        <v>1800</v>
      </c>
      <c r="M18">
        <f ca="1">VLOOKUP(_xlfn.CONCAT($B18,$C18),BNA_Historique_prix!$D$1:$AI$680,MATCH(M$8,BNA_Historique_prix!$D$4:$BZ$4,0),FALSE)</f>
        <v>1250</v>
      </c>
      <c r="N18">
        <f ca="1">VLOOKUP(_xlfn.CONCAT($B18,$C18),BNA_Historique_prix!$D$1:$AI$680,MATCH(N$8,BNA_Historique_prix!$D$4:$BZ$4,0),FALSE)</f>
        <v>7750</v>
      </c>
      <c r="O18">
        <f ca="1">VLOOKUP(_xlfn.CONCAT($B18,$C18),BNA_Historique_prix!$D$1:$AI$680,MATCH(O$8,BNA_Historique_prix!$D$4:$BZ$4,0),FALSE)</f>
        <v>100</v>
      </c>
      <c r="P18" t="str">
        <f ca="1">VLOOKUP(_xlfn.CONCAT($B18,$C18),BNA_Historique_prix!$D$1:$AI$680,MATCH(P$8,BNA_Historique_prix!$D$4:$BZ$4,0),FALSE)</f>
        <v>MC</v>
      </c>
      <c r="Q18">
        <f ca="1">VLOOKUP(_xlfn.CONCAT($B18,$C18),BNA_Historique_prix!$D$1:$AI$680,MATCH(Q$8,BNA_Historique_prix!$D$4:$BZ$4,0),FALSE)</f>
        <v>28000</v>
      </c>
      <c r="R18">
        <f ca="1">VLOOKUP(_xlfn.CONCAT($B18,$C18),BNA_Historique_prix!$D$1:$AI$680,MATCH(R$8,BNA_Historique_prix!$D$4:$BZ$4,0),FALSE)</f>
        <v>28500</v>
      </c>
      <c r="S18">
        <f ca="1">VLOOKUP(_xlfn.CONCAT($B18,$C18),BNA_Historique_prix!$D$1:$AI$680,MATCH(S$8,BNA_Historique_prix!$D$4:$BZ$4,0),FALSE)</f>
        <v>7000</v>
      </c>
      <c r="T18">
        <f ca="1">VLOOKUP(_xlfn.CONCAT($B18,$C18),BNA_Historique_prix!$D$1:$AI$680,MATCH(T$8,BNA_Historique_prix!$D$4:$BZ$4,0),FALSE)</f>
        <v>5000</v>
      </c>
      <c r="U18">
        <f ca="1">VLOOKUP(_xlfn.CONCAT($B18,$C18),BNA_Historique_prix!$D$1:$AI$680,MATCH(U$8,BNA_Historique_prix!$D$4:$BZ$4,0),FALSE)</f>
        <v>325</v>
      </c>
      <c r="V18">
        <f ca="1">VLOOKUP(_xlfn.CONCAT($B18,$C18),BNA_Historique_prix!$D$1:$AI$680,MATCH(V$8,BNA_Historique_prix!$D$4:$BZ$4,0),FALSE)</f>
        <v>150</v>
      </c>
      <c r="W18">
        <f ca="1">VLOOKUP(_xlfn.CONCAT($B18,$C18),BNA_Historique_prix!$D$1:$AI$680,MATCH(W$8,BNA_Historique_prix!$D$4:$BZ$4,0),FALSE)</f>
        <v>450</v>
      </c>
      <c r="X18">
        <f ca="1">VLOOKUP(_xlfn.CONCAT($B18,$C18),BNA_Historique_prix!$D$1:$AI$680,MATCH(X$8,BNA_Historique_prix!$D$4:$BZ$4,0),FALSE)</f>
        <v>750</v>
      </c>
      <c r="Y18">
        <f ca="1">VLOOKUP(_xlfn.CONCAT($B18,$C18),BNA_Historique_prix!$D$1:$AI$680,MATCH(Y$8,BNA_Historique_prix!$D$4:$BZ$4,0),FALSE)</f>
        <v>1600</v>
      </c>
      <c r="Z18">
        <f ca="1">VLOOKUP(_xlfn.CONCAT($B18,$C18),BNA_Historique_prix!$D$1:$AI$680,MATCH(Z$8,BNA_Historique_prix!$D$4:$BZ$4,0),FALSE)</f>
        <v>1500</v>
      </c>
      <c r="AA18">
        <f ca="1">VLOOKUP(_xlfn.CONCAT($B18,$C18),BNA_Historique_prix!$D$1:$AI$680,MATCH(AA$8,BNA_Historique_prix!$D$4:$BZ$4,0),FALSE)</f>
        <v>3000</v>
      </c>
      <c r="AB18">
        <f ca="1">VLOOKUP(_xlfn.CONCAT($B18,$C18),BNA_Historique_prix!$D$1:$AI$680,MATCH(AB$8,BNA_Historique_prix!$D$4:$BZ$4,0),FALSE)</f>
        <v>2500</v>
      </c>
      <c r="AC18">
        <f ca="1">VLOOKUP(_xlfn.CONCAT($B18,$C18),BNA_Historique_prix!$D$1:$AI$680,MATCH(AC$8,BNA_Historique_prix!$D$4:$BZ$4,0),FALSE)</f>
        <v>4000</v>
      </c>
      <c r="AD18">
        <f ca="1">VLOOKUP(_xlfn.CONCAT($B18,$C18),BNA_Historique_prix!$D$1:$AI$680,MATCH(AD$8,BNA_Historique_prix!$D$4:$BZ$4,0),FALSE)</f>
        <v>1600</v>
      </c>
      <c r="AE18">
        <f ca="1">VLOOKUP(_xlfn.CONCAT($B18,$C18),BNA_Historique_prix!$D$1:$AI$680,MATCH(AE$8,BNA_Historique_prix!$D$4:$BZ$4,0),FALSE)</f>
        <v>4500</v>
      </c>
      <c r="AF18">
        <f ca="1">VLOOKUP(_xlfn.CONCAT($B18,$C18),BNA_Historique_prix!$D$1:$AI$680,MATCH(AF$8,BNA_Historique_prix!$D$4:$BZ$4,0),FALSE)</f>
        <v>300</v>
      </c>
      <c r="AG18">
        <f ca="1">VLOOKUP(_xlfn.CONCAT($B18,$C18),BNA_Historique_prix!$D$1:$AI$680,MATCH(AG$8,BNA_Historique_prix!$D$4:$BZ$4,0),FALSE)</f>
        <v>500</v>
      </c>
    </row>
    <row r="19" spans="2:33" x14ac:dyDescent="0.35">
      <c r="B19" s="4" t="s">
        <v>2412</v>
      </c>
      <c r="C19" s="8" t="str">
        <f>$B$1</f>
        <v>BNA_mars24!</v>
      </c>
      <c r="D19" t="s">
        <v>3432</v>
      </c>
      <c r="E19">
        <f ca="1">VLOOKUP(_xlfn.CONCAT($B19,$C19),BNA_Historique_prix!$D$1:$AI$680,MATCH(E$8,BNA_Historique_prix!$D$4:$BZ$4,0),FALSE)</f>
        <v>1250</v>
      </c>
      <c r="F19">
        <f ca="1">VLOOKUP(_xlfn.CONCAT($B19,$C19),BNA_Historique_prix!$D$1:$AI$680,MATCH(F$8,BNA_Historique_prix!$D$4:$BZ$4,0),FALSE)</f>
        <v>2000</v>
      </c>
      <c r="G19" t="str">
        <f ca="1">VLOOKUP(_xlfn.CONCAT($B19,$C19),BNA_Historique_prix!$D$1:$AI$680,MATCH(G$8,BNA_Historique_prix!$D$4:$BZ$4,0),FALSE)</f>
        <v>MC</v>
      </c>
      <c r="H19">
        <f ca="1">VLOOKUP(_xlfn.CONCAT($B19,$C19),BNA_Historique_prix!$D$1:$AI$680,MATCH(H$8,BNA_Historique_prix!$D$4:$BZ$4,0),FALSE)</f>
        <v>450</v>
      </c>
      <c r="I19">
        <f ca="1">VLOOKUP(_xlfn.CONCAT($B19,$C19),BNA_Historique_prix!$D$1:$AI$680,MATCH(I$8,BNA_Historique_prix!$D$4:$BZ$4,0),FALSE)</f>
        <v>300</v>
      </c>
      <c r="J19">
        <f ca="1">VLOOKUP(_xlfn.CONCAT($B19,$C19),BNA_Historique_prix!$D$1:$AI$680,MATCH(J$8,BNA_Historique_prix!$D$4:$BZ$4,0),FALSE)</f>
        <v>3500</v>
      </c>
      <c r="K19">
        <f ca="1">VLOOKUP(_xlfn.CONCAT($B19,$C19),BNA_Historique_prix!$D$1:$AI$680,MATCH(K$8,BNA_Historique_prix!$D$4:$BZ$4,0),FALSE)</f>
        <v>7000</v>
      </c>
      <c r="L19">
        <f ca="1">VLOOKUP(_xlfn.CONCAT($B19,$C19),BNA_Historique_prix!$D$1:$AI$680,MATCH(L$8,BNA_Historique_prix!$D$4:$BZ$4,0),FALSE)</f>
        <v>1000</v>
      </c>
      <c r="M19">
        <f ca="1">VLOOKUP(_xlfn.CONCAT($B19,$C19),BNA_Historique_prix!$D$1:$AI$680,MATCH(M$8,BNA_Historique_prix!$D$4:$BZ$4,0),FALSE)</f>
        <v>500</v>
      </c>
      <c r="N19">
        <f ca="1">VLOOKUP(_xlfn.CONCAT($B19,$C19),BNA_Historique_prix!$D$1:$AI$680,MATCH(N$8,BNA_Historique_prix!$D$4:$BZ$4,0),FALSE)</f>
        <v>8500</v>
      </c>
      <c r="O19">
        <f ca="1">VLOOKUP(_xlfn.CONCAT($B19,$C19),BNA_Historique_prix!$D$1:$AI$680,MATCH(O$8,BNA_Historique_prix!$D$4:$BZ$4,0),FALSE)</f>
        <v>50</v>
      </c>
      <c r="P19" t="str">
        <f ca="1">VLOOKUP(_xlfn.CONCAT($B19,$C19),BNA_Historique_prix!$D$1:$AI$680,MATCH(P$8,BNA_Historique_prix!$D$4:$BZ$4,0),FALSE)</f>
        <v>MC</v>
      </c>
      <c r="Q19">
        <f ca="1">VLOOKUP(_xlfn.CONCAT($B19,$C19),BNA_Historique_prix!$D$1:$AI$680,MATCH(Q$8,BNA_Historique_prix!$D$4:$BZ$4,0),FALSE)</f>
        <v>29500</v>
      </c>
      <c r="R19">
        <f ca="1">VLOOKUP(_xlfn.CONCAT($B19,$C19),BNA_Historique_prix!$D$1:$AI$680,MATCH(R$8,BNA_Historique_prix!$D$4:$BZ$4,0),FALSE)</f>
        <v>39000</v>
      </c>
      <c r="S19">
        <f ca="1">VLOOKUP(_xlfn.CONCAT($B19,$C19),BNA_Historique_prix!$D$1:$AI$680,MATCH(S$8,BNA_Historique_prix!$D$4:$BZ$4,0),FALSE)</f>
        <v>5000</v>
      </c>
      <c r="T19">
        <f ca="1">VLOOKUP(_xlfn.CONCAT($B19,$C19),BNA_Historique_prix!$D$1:$AI$680,MATCH(T$8,BNA_Historique_prix!$D$4:$BZ$4,0),FALSE)</f>
        <v>4600</v>
      </c>
      <c r="U19">
        <f ca="1">VLOOKUP(_xlfn.CONCAT($B19,$C19),BNA_Historique_prix!$D$1:$AI$680,MATCH(U$8,BNA_Historique_prix!$D$4:$BZ$4,0),FALSE)</f>
        <v>600</v>
      </c>
      <c r="V19">
        <f ca="1">VLOOKUP(_xlfn.CONCAT($B19,$C19),BNA_Historique_prix!$D$1:$AI$680,MATCH(V$8,BNA_Historique_prix!$D$4:$BZ$4,0),FALSE)</f>
        <v>200</v>
      </c>
      <c r="W19">
        <f ca="1">VLOOKUP(_xlfn.CONCAT($B19,$C19),BNA_Historique_prix!$D$1:$AI$680,MATCH(W$8,BNA_Historique_prix!$D$4:$BZ$4,0),FALSE)</f>
        <v>400</v>
      </c>
      <c r="X19">
        <f ca="1">VLOOKUP(_xlfn.CONCAT($B19,$C19),BNA_Historique_prix!$D$1:$AI$680,MATCH(X$8,BNA_Historique_prix!$D$4:$BZ$4,0),FALSE)</f>
        <v>550</v>
      </c>
      <c r="Y19">
        <f ca="1">VLOOKUP(_xlfn.CONCAT($B19,$C19),BNA_Historique_prix!$D$1:$AI$680,MATCH(Y$8,BNA_Historique_prix!$D$4:$BZ$4,0),FALSE)</f>
        <v>875</v>
      </c>
      <c r="Z19">
        <f ca="1">VLOOKUP(_xlfn.CONCAT($B19,$C19),BNA_Historique_prix!$D$1:$AI$680,MATCH(Z$8,BNA_Historique_prix!$D$4:$BZ$4,0),FALSE)</f>
        <v>2000</v>
      </c>
      <c r="AA19">
        <f ca="1">VLOOKUP(_xlfn.CONCAT($B19,$C19),BNA_Historique_prix!$D$1:$AI$680,MATCH(AA$8,BNA_Historique_prix!$D$4:$BZ$4,0),FALSE)</f>
        <v>3000</v>
      </c>
      <c r="AB19">
        <f ca="1">VLOOKUP(_xlfn.CONCAT($B19,$C19),BNA_Historique_prix!$D$1:$AI$680,MATCH(AB$8,BNA_Historique_prix!$D$4:$BZ$4,0),FALSE)</f>
        <v>2000</v>
      </c>
      <c r="AC19">
        <f ca="1">VLOOKUP(_xlfn.CONCAT($B19,$C19),BNA_Historique_prix!$D$1:$AI$680,MATCH(AC$8,BNA_Historique_prix!$D$4:$BZ$4,0),FALSE)</f>
        <v>2500</v>
      </c>
      <c r="AD19">
        <f ca="1">VLOOKUP(_xlfn.CONCAT($B19,$C19),BNA_Historique_prix!$D$1:$AI$680,MATCH(AD$8,BNA_Historique_prix!$D$4:$BZ$4,0),FALSE)</f>
        <v>1175</v>
      </c>
      <c r="AE19">
        <f ca="1">VLOOKUP(_xlfn.CONCAT($B19,$C19),BNA_Historique_prix!$D$1:$AI$680,MATCH(AE$8,BNA_Historique_prix!$D$4:$BZ$4,0),FALSE)</f>
        <v>3750</v>
      </c>
      <c r="AF19">
        <f ca="1">VLOOKUP(_xlfn.CONCAT($B19,$C19),BNA_Historique_prix!$D$1:$AI$680,MATCH(AF$8,BNA_Historique_prix!$D$4:$BZ$4,0),FALSE)</f>
        <v>275</v>
      </c>
      <c r="AG19">
        <f ca="1">VLOOKUP(_xlfn.CONCAT($B19,$C19),BNA_Historique_prix!$D$1:$AI$680,MATCH(AG$8,BNA_Historique_prix!$D$4:$BZ$4,0),FALSE)</f>
        <v>500</v>
      </c>
    </row>
    <row r="20" spans="2:33" x14ac:dyDescent="0.35">
      <c r="D20" t="s">
        <v>3202</v>
      </c>
    </row>
    <row r="21" spans="2:33" x14ac:dyDescent="0.35">
      <c r="B21" t="s">
        <v>82</v>
      </c>
      <c r="C21" s="8" t="str">
        <f t="shared" ref="C21:C28" si="0">$B$1</f>
        <v>BNA_mars24!</v>
      </c>
      <c r="D21" t="s">
        <v>80</v>
      </c>
      <c r="E21">
        <f ca="1">VLOOKUP(_xlfn.CONCAT($B21,$C21),BNA_Historique_prix!$D$1:$AI$584,MATCH(E$8,BNA_Historique_prix!$D$4:$BZ$4,0),FALSE)</f>
        <v>1350</v>
      </c>
      <c r="F21" t="str">
        <f ca="1">VLOOKUP(_xlfn.CONCAT($B21,$C21),BNA_Historique_prix!$D$1:$AI$584,MATCH(F$8,BNA_Historique_prix!$D$4:$BZ$4,0),FALSE)</f>
        <v>MC</v>
      </c>
      <c r="G21" t="str">
        <f ca="1">VLOOKUP(_xlfn.CONCAT($B21,$C21),BNA_Historique_prix!$D$1:$AI$584,MATCH(G$8,BNA_Historique_prix!$D$4:$BZ$4,0),FALSE)</f>
        <v>MC</v>
      </c>
      <c r="H21">
        <f ca="1">VLOOKUP(_xlfn.CONCAT($B21,$C21),BNA_Historique_prix!$D$1:$AI$584,MATCH(H$8,BNA_Historique_prix!$D$4:$BZ$4,0),FALSE)</f>
        <v>650</v>
      </c>
      <c r="I21">
        <f ca="1">VLOOKUP(_xlfn.CONCAT($B21,$C21),BNA_Historique_prix!$D$1:$AI$584,MATCH(I$8,BNA_Historique_prix!$D$4:$BZ$4,0),FALSE)</f>
        <v>325</v>
      </c>
      <c r="J21">
        <f ca="1">VLOOKUP(_xlfn.CONCAT($B21,$C21),BNA_Historique_prix!$D$1:$AI$584,MATCH(J$8,BNA_Historique_prix!$D$4:$BZ$4,0),FALSE)</f>
        <v>7750</v>
      </c>
      <c r="K21" t="str">
        <f ca="1">VLOOKUP(_xlfn.CONCAT($B21,$C21),BNA_Historique_prix!$D$1:$AI$584,MATCH(K$8,BNA_Historique_prix!$D$4:$BZ$4,0),FALSE)</f>
        <v>MC</v>
      </c>
      <c r="L21">
        <f ca="1">VLOOKUP(_xlfn.CONCAT($B21,$C21),BNA_Historique_prix!$D$1:$AI$584,MATCH(L$8,BNA_Historique_prix!$D$4:$BZ$4,0),FALSE)</f>
        <v>1400</v>
      </c>
      <c r="M21">
        <f ca="1">VLOOKUP(_xlfn.CONCAT($B21,$C21),BNA_Historique_prix!$D$1:$AI$584,MATCH(M$8,BNA_Historique_prix!$D$4:$BZ$4,0),FALSE)</f>
        <v>2600</v>
      </c>
      <c r="N21" t="str">
        <f ca="1">VLOOKUP(_xlfn.CONCAT($B21,$C21),BNA_Historique_prix!$D$1:$AI$584,MATCH(N$8,BNA_Historique_prix!$D$4:$BZ$4,0),FALSE)</f>
        <v>MC</v>
      </c>
      <c r="O21" t="str">
        <f ca="1">VLOOKUP(_xlfn.CONCAT($B21,$C21),BNA_Historique_prix!$D$1:$AI$584,MATCH(O$8,BNA_Historique_prix!$D$4:$BZ$4,0),FALSE)</f>
        <v>MC</v>
      </c>
      <c r="P21" t="str">
        <f ca="1">VLOOKUP(_xlfn.CONCAT($B21,$C21),BNA_Historique_prix!$D$1:$AI$584,MATCH(P$8,BNA_Historique_prix!$D$4:$BZ$4,0),FALSE)</f>
        <v>MC</v>
      </c>
      <c r="Q21">
        <f ca="1">VLOOKUP(_xlfn.CONCAT($B21,$C21),BNA_Historique_prix!$D$1:$AI$584,MATCH(Q$8,BNA_Historique_prix!$D$4:$BZ$4,0),FALSE)</f>
        <v>27000</v>
      </c>
      <c r="R21">
        <f ca="1">VLOOKUP(_xlfn.CONCAT($B21,$C21),BNA_Historique_prix!$D$1:$AI$584,MATCH(R$8,BNA_Historique_prix!$D$4:$BZ$4,0),FALSE)</f>
        <v>27000</v>
      </c>
      <c r="S21" t="str">
        <f ca="1">VLOOKUP(_xlfn.CONCAT($B21,$C21),BNA_Historique_prix!$D$1:$AI$584,MATCH(S$8,BNA_Historique_prix!$D$4:$BZ$4,0),FALSE)</f>
        <v>MC</v>
      </c>
      <c r="T21" t="str">
        <f ca="1">VLOOKUP(_xlfn.CONCAT($B21,$C21),BNA_Historique_prix!$D$1:$AI$584,MATCH(T$8,BNA_Historique_prix!$D$4:$BZ$4,0),FALSE)</f>
        <v>MC</v>
      </c>
      <c r="U21" t="str">
        <f ca="1">VLOOKUP(_xlfn.CONCAT($B21,$C21),BNA_Historique_prix!$D$1:$AI$584,MATCH(U$8,BNA_Historique_prix!$D$4:$BZ$4,0),FALSE)</f>
        <v>MC</v>
      </c>
      <c r="V21" t="str">
        <f ca="1">VLOOKUP(_xlfn.CONCAT($B21,$C21),BNA_Historique_prix!$D$1:$AI$584,MATCH(V$8,BNA_Historique_prix!$D$4:$BZ$4,0),FALSE)</f>
        <v>MC</v>
      </c>
      <c r="W21" t="str">
        <f ca="1">VLOOKUP(_xlfn.CONCAT($B21,$C21),BNA_Historique_prix!$D$1:$AI$584,MATCH(W$8,BNA_Historique_prix!$D$4:$BZ$4,0),FALSE)</f>
        <v>MC</v>
      </c>
      <c r="X21" t="str">
        <f ca="1">VLOOKUP(_xlfn.CONCAT($B21,$C21),BNA_Historique_prix!$D$1:$AI$584,MATCH(X$8,BNA_Historique_prix!$D$4:$BZ$4,0),FALSE)</f>
        <v>MC</v>
      </c>
      <c r="Y21" t="str">
        <f ca="1">VLOOKUP(_xlfn.CONCAT($B21,$C21),BNA_Historique_prix!$D$1:$AI$584,MATCH(Y$8,BNA_Historique_prix!$D$4:$BZ$4,0),FALSE)</f>
        <v>MC</v>
      </c>
      <c r="Z21" t="str">
        <f ca="1">VLOOKUP(_xlfn.CONCAT($B21,$C21),BNA_Historique_prix!$D$1:$AI$584,MATCH(Z$8,BNA_Historique_prix!$D$4:$BZ$4,0),FALSE)</f>
        <v>MC</v>
      </c>
      <c r="AA21">
        <f ca="1">VLOOKUP(_xlfn.CONCAT($B21,$C21),BNA_Historique_prix!$D$1:$AI$584,MATCH(AA$8,BNA_Historique_prix!$D$4:$BZ$4,0),FALSE)</f>
        <v>6000</v>
      </c>
      <c r="AB21">
        <f ca="1">VLOOKUP(_xlfn.CONCAT($B21,$C21),BNA_Historique_prix!$D$1:$AI$584,MATCH(AB$8,BNA_Historique_prix!$D$4:$BZ$4,0),FALSE)</f>
        <v>3250</v>
      </c>
      <c r="AC21" t="str">
        <f ca="1">VLOOKUP(_xlfn.CONCAT($B21,$C21),BNA_Historique_prix!$D$1:$AI$584,MATCH(AC$8,BNA_Historique_prix!$D$4:$BZ$4,0),FALSE)</f>
        <v>MC</v>
      </c>
      <c r="AD21" t="str">
        <f ca="1">VLOOKUP(_xlfn.CONCAT($B21,$C21),BNA_Historique_prix!$D$1:$AI$584,MATCH(AD$8,BNA_Historique_prix!$D$4:$BZ$4,0),FALSE)</f>
        <v>MC</v>
      </c>
      <c r="AE21" t="str">
        <f ca="1">VLOOKUP(_xlfn.CONCAT($B21,$C21),BNA_Historique_prix!$D$1:$AI$584,MATCH(AE$8,BNA_Historique_prix!$D$4:$BZ$4,0),FALSE)</f>
        <v>MC</v>
      </c>
      <c r="AF21">
        <f ca="1">VLOOKUP(_xlfn.CONCAT($B21,$C21),BNA_Historique_prix!$D$1:$AI$584,MATCH(AF$8,BNA_Historique_prix!$D$4:$BZ$4,0),FALSE)</f>
        <v>300</v>
      </c>
      <c r="AG21" t="str">
        <f ca="1">VLOOKUP(_xlfn.CONCAT($B21,$C21),BNA_Historique_prix!$D$1:$AI$584,MATCH(AG$8,BNA_Historique_prix!$D$4:$BZ$4,0),FALSE)</f>
        <v>MC</v>
      </c>
    </row>
    <row r="22" spans="2:33" x14ac:dyDescent="0.35">
      <c r="B22" t="s">
        <v>84</v>
      </c>
      <c r="C22" s="8" t="str">
        <f t="shared" si="0"/>
        <v>BNA_mars24!</v>
      </c>
      <c r="D22" t="s">
        <v>83</v>
      </c>
      <c r="E22" t="str">
        <f ca="1">VLOOKUP(_xlfn.CONCAT($B22,$C22),BNA_Historique_prix!$D$1:$AI$584,MATCH(E$8,BNA_Historique_prix!$D$4:$BZ$4,0),FALSE)</f>
        <v>MC</v>
      </c>
      <c r="F22" t="str">
        <f ca="1">VLOOKUP(_xlfn.CONCAT($B22,$C22),BNA_Historique_prix!$D$1:$AI$584,MATCH(F$8,BNA_Historique_prix!$D$4:$BZ$4,0),FALSE)</f>
        <v>MC</v>
      </c>
      <c r="G22" t="str">
        <f ca="1">VLOOKUP(_xlfn.CONCAT($B22,$C22),BNA_Historique_prix!$D$1:$AI$584,MATCH(G$8,BNA_Historique_prix!$D$4:$BZ$4,0),FALSE)</f>
        <v>MC</v>
      </c>
      <c r="H22">
        <f ca="1">VLOOKUP(_xlfn.CONCAT($B22,$C22),BNA_Historique_prix!$D$1:$AI$584,MATCH(H$8,BNA_Historique_prix!$D$4:$BZ$4,0),FALSE)</f>
        <v>500</v>
      </c>
      <c r="I22">
        <f ca="1">VLOOKUP(_xlfn.CONCAT($B22,$C22),BNA_Historique_prix!$D$1:$AI$584,MATCH(I$8,BNA_Historique_prix!$D$4:$BZ$4,0),FALSE)</f>
        <v>300</v>
      </c>
      <c r="J22">
        <f ca="1">VLOOKUP(_xlfn.CONCAT($B22,$C22),BNA_Historique_prix!$D$1:$AI$584,MATCH(J$8,BNA_Historique_prix!$D$4:$BZ$4,0),FALSE)</f>
        <v>4000</v>
      </c>
      <c r="K22">
        <f ca="1">VLOOKUP(_xlfn.CONCAT($B22,$C22),BNA_Historique_prix!$D$1:$AI$584,MATCH(K$8,BNA_Historique_prix!$D$4:$BZ$4,0),FALSE)</f>
        <v>30000</v>
      </c>
      <c r="L22">
        <f ca="1">VLOOKUP(_xlfn.CONCAT($B22,$C22),BNA_Historique_prix!$D$1:$AI$584,MATCH(L$8,BNA_Historique_prix!$D$4:$BZ$4,0),FALSE)</f>
        <v>1000</v>
      </c>
      <c r="M22" t="str">
        <f ca="1">VLOOKUP(_xlfn.CONCAT($B22,$C22),BNA_Historique_prix!$D$1:$AI$584,MATCH(M$8,BNA_Historique_prix!$D$4:$BZ$4,0),FALSE)</f>
        <v>MC</v>
      </c>
      <c r="N22" t="str">
        <f ca="1">VLOOKUP(_xlfn.CONCAT($B22,$C22),BNA_Historique_prix!$D$1:$AI$584,MATCH(N$8,BNA_Historique_prix!$D$4:$BZ$4,0),FALSE)</f>
        <v>MC</v>
      </c>
      <c r="O22" t="str">
        <f ca="1">VLOOKUP(_xlfn.CONCAT($B22,$C22),BNA_Historique_prix!$D$1:$AI$584,MATCH(O$8,BNA_Historique_prix!$D$4:$BZ$4,0),FALSE)</f>
        <v>MC</v>
      </c>
      <c r="P22" t="str">
        <f ca="1">VLOOKUP(_xlfn.CONCAT($B22,$C22),BNA_Historique_prix!$D$1:$AI$584,MATCH(P$8,BNA_Historique_prix!$D$4:$BZ$4,0),FALSE)</f>
        <v>MC</v>
      </c>
      <c r="Q22" t="str">
        <f ca="1">VLOOKUP(_xlfn.CONCAT($B22,$C22),BNA_Historique_prix!$D$1:$AI$584,MATCH(Q$8,BNA_Historique_prix!$D$4:$BZ$4,0),FALSE)</f>
        <v>MC</v>
      </c>
      <c r="R22" t="str">
        <f ca="1">VLOOKUP(_xlfn.CONCAT($B22,$C22),BNA_Historique_prix!$D$1:$AI$584,MATCH(R$8,BNA_Historique_prix!$D$4:$BZ$4,0),FALSE)</f>
        <v>MC</v>
      </c>
      <c r="S22">
        <f ca="1">VLOOKUP(_xlfn.CONCAT($B22,$C22),BNA_Historique_prix!$D$1:$AI$584,MATCH(S$8,BNA_Historique_prix!$D$4:$BZ$4,0),FALSE)</f>
        <v>7500</v>
      </c>
      <c r="T22">
        <f ca="1">VLOOKUP(_xlfn.CONCAT($B22,$C22),BNA_Historique_prix!$D$1:$AI$584,MATCH(T$8,BNA_Historique_prix!$D$4:$BZ$4,0),FALSE)</f>
        <v>5500</v>
      </c>
      <c r="U22">
        <f ca="1">VLOOKUP(_xlfn.CONCAT($B22,$C22),BNA_Historique_prix!$D$1:$AI$584,MATCH(U$8,BNA_Historique_prix!$D$4:$BZ$4,0),FALSE)</f>
        <v>300</v>
      </c>
      <c r="V22">
        <f ca="1">VLOOKUP(_xlfn.CONCAT($B22,$C22),BNA_Historique_prix!$D$1:$AI$584,MATCH(V$8,BNA_Historique_prix!$D$4:$BZ$4,0),FALSE)</f>
        <v>150</v>
      </c>
      <c r="W22" t="str">
        <f ca="1">VLOOKUP(_xlfn.CONCAT($B22,$C22),BNA_Historique_prix!$D$1:$AI$584,MATCH(W$8,BNA_Historique_prix!$D$4:$BZ$4,0),FALSE)</f>
        <v>MC</v>
      </c>
      <c r="X22">
        <f ca="1">VLOOKUP(_xlfn.CONCAT($B22,$C22),BNA_Historique_prix!$D$1:$AI$584,MATCH(X$8,BNA_Historique_prix!$D$4:$BZ$4,0),FALSE)</f>
        <v>1750</v>
      </c>
      <c r="Y22" t="str">
        <f ca="1">VLOOKUP(_xlfn.CONCAT($B22,$C22),BNA_Historique_prix!$D$1:$AI$584,MATCH(Y$8,BNA_Historique_prix!$D$4:$BZ$4,0),FALSE)</f>
        <v>MC</v>
      </c>
      <c r="Z22">
        <f ca="1">VLOOKUP(_xlfn.CONCAT($B22,$C22),BNA_Historique_prix!$D$1:$AI$584,MATCH(Z$8,BNA_Historique_prix!$D$4:$BZ$4,0),FALSE)</f>
        <v>4000</v>
      </c>
      <c r="AA22">
        <f ca="1">VLOOKUP(_xlfn.CONCAT($B22,$C22),BNA_Historique_prix!$D$1:$AI$584,MATCH(AA$8,BNA_Historique_prix!$D$4:$BZ$4,0),FALSE)</f>
        <v>3000</v>
      </c>
      <c r="AB22">
        <f ca="1">VLOOKUP(_xlfn.CONCAT($B22,$C22),BNA_Historique_prix!$D$1:$AI$584,MATCH(AB$8,BNA_Historique_prix!$D$4:$BZ$4,0),FALSE)</f>
        <v>2000</v>
      </c>
      <c r="AC22" t="str">
        <f ca="1">VLOOKUP(_xlfn.CONCAT($B22,$C22),BNA_Historique_prix!$D$1:$AI$584,MATCH(AC$8,BNA_Historique_prix!$D$4:$BZ$4,0),FALSE)</f>
        <v>MC</v>
      </c>
      <c r="AD22">
        <f ca="1">VLOOKUP(_xlfn.CONCAT($B22,$C22),BNA_Historique_prix!$D$1:$AI$584,MATCH(AD$8,BNA_Historique_prix!$D$4:$BZ$4,0),FALSE)</f>
        <v>1500</v>
      </c>
      <c r="AE22">
        <f ca="1">VLOOKUP(_xlfn.CONCAT($B22,$C22),BNA_Historique_prix!$D$1:$AI$584,MATCH(AE$8,BNA_Historique_prix!$D$4:$BZ$4,0),FALSE)</f>
        <v>4500</v>
      </c>
      <c r="AF22">
        <f ca="1">VLOOKUP(_xlfn.CONCAT($B22,$C22),BNA_Historique_prix!$D$1:$AI$584,MATCH(AF$8,BNA_Historique_prix!$D$4:$BZ$4,0),FALSE)</f>
        <v>200</v>
      </c>
      <c r="AG22" t="str">
        <f ca="1">VLOOKUP(_xlfn.CONCAT($B22,$C22),BNA_Historique_prix!$D$1:$AI$584,MATCH(AG$8,BNA_Historique_prix!$D$4:$BZ$4,0),FALSE)</f>
        <v>MC</v>
      </c>
    </row>
    <row r="23" spans="2:33" x14ac:dyDescent="0.35">
      <c r="B23" t="s">
        <v>2189</v>
      </c>
      <c r="C23" s="8" t="str">
        <f t="shared" si="0"/>
        <v>BNA_mars24!</v>
      </c>
      <c r="D23" t="s">
        <v>2188</v>
      </c>
      <c r="E23" t="str">
        <f ca="1">VLOOKUP(_xlfn.CONCAT($B23,$C23),BNA_Historique_prix!$D$1:$AI$584,MATCH(E$8,BNA_Historique_prix!$D$4:$BZ$4,0),FALSE)</f>
        <v>MC</v>
      </c>
      <c r="F23" t="str">
        <f ca="1">VLOOKUP(_xlfn.CONCAT($B23,$C23),BNA_Historique_prix!$D$1:$AI$584,MATCH(F$8,BNA_Historique_prix!$D$4:$BZ$4,0),FALSE)</f>
        <v>MC</v>
      </c>
      <c r="G23" t="str">
        <f ca="1">VLOOKUP(_xlfn.CONCAT($B23,$C23),BNA_Historique_prix!$D$1:$AI$584,MATCH(G$8,BNA_Historique_prix!$D$4:$BZ$4,0),FALSE)</f>
        <v>MC</v>
      </c>
      <c r="H23">
        <f ca="1">VLOOKUP(_xlfn.CONCAT($B23,$C23),BNA_Historique_prix!$D$1:$AI$584,MATCH(H$8,BNA_Historique_prix!$D$4:$BZ$4,0),FALSE)</f>
        <v>700</v>
      </c>
      <c r="I23">
        <f ca="1">VLOOKUP(_xlfn.CONCAT($B23,$C23),BNA_Historique_prix!$D$1:$AI$584,MATCH(I$8,BNA_Historique_prix!$D$4:$BZ$4,0),FALSE)</f>
        <v>350</v>
      </c>
      <c r="J23" t="str">
        <f ca="1">VLOOKUP(_xlfn.CONCAT($B23,$C23),BNA_Historique_prix!$D$1:$AI$584,MATCH(J$8,BNA_Historique_prix!$D$4:$BZ$4,0),FALSE)</f>
        <v>MC</v>
      </c>
      <c r="K23" t="str">
        <f ca="1">VLOOKUP(_xlfn.CONCAT($B23,$C23),BNA_Historique_prix!$D$1:$AI$584,MATCH(K$8,BNA_Historique_prix!$D$4:$BZ$4,0),FALSE)</f>
        <v>MC</v>
      </c>
      <c r="L23" t="str">
        <f ca="1">VLOOKUP(_xlfn.CONCAT($B23,$C23),BNA_Historique_prix!$D$1:$AI$584,MATCH(L$8,BNA_Historique_prix!$D$4:$BZ$4,0),FALSE)</f>
        <v>MC</v>
      </c>
      <c r="M23" t="str">
        <f ca="1">VLOOKUP(_xlfn.CONCAT($B23,$C23),BNA_Historique_prix!$D$1:$AI$584,MATCH(M$8,BNA_Historique_prix!$D$4:$BZ$4,0),FALSE)</f>
        <v>MC</v>
      </c>
      <c r="N23" t="str">
        <f ca="1">VLOOKUP(_xlfn.CONCAT($B23,$C23),BNA_Historique_prix!$D$1:$AI$584,MATCH(N$8,BNA_Historique_prix!$D$4:$BZ$4,0),FALSE)</f>
        <v>MC</v>
      </c>
      <c r="O23" t="str">
        <f ca="1">VLOOKUP(_xlfn.CONCAT($B23,$C23),BNA_Historique_prix!$D$1:$AI$584,MATCH(O$8,BNA_Historique_prix!$D$4:$BZ$4,0),FALSE)</f>
        <v>MC</v>
      </c>
      <c r="P23" t="str">
        <f ca="1">VLOOKUP(_xlfn.CONCAT($B23,$C23),BNA_Historique_prix!$D$1:$AI$584,MATCH(P$8,BNA_Historique_prix!$D$4:$BZ$4,0),FALSE)</f>
        <v>MC</v>
      </c>
      <c r="Q23" t="str">
        <f ca="1">VLOOKUP(_xlfn.CONCAT($B23,$C23),BNA_Historique_prix!$D$1:$AI$584,MATCH(Q$8,BNA_Historique_prix!$D$4:$BZ$4,0),FALSE)</f>
        <v>MC</v>
      </c>
      <c r="R23" t="str">
        <f ca="1">VLOOKUP(_xlfn.CONCAT($B23,$C23),BNA_Historique_prix!$D$1:$AI$584,MATCH(R$8,BNA_Historique_prix!$D$4:$BZ$4,0),FALSE)</f>
        <v>MC</v>
      </c>
      <c r="S23">
        <f ca="1">VLOOKUP(_xlfn.CONCAT($B23,$C23),BNA_Historique_prix!$D$1:$AI$584,MATCH(S$8,BNA_Historique_prix!$D$4:$BZ$4,0),FALSE)</f>
        <v>7000</v>
      </c>
      <c r="T23" t="str">
        <f ca="1">VLOOKUP(_xlfn.CONCAT($B23,$C23),BNA_Historique_prix!$D$1:$AI$584,MATCH(T$8,BNA_Historique_prix!$D$4:$BZ$4,0),FALSE)</f>
        <v>MC</v>
      </c>
      <c r="U23" t="str">
        <f ca="1">VLOOKUP(_xlfn.CONCAT($B23,$C23),BNA_Historique_prix!$D$1:$AI$584,MATCH(U$8,BNA_Historique_prix!$D$4:$BZ$4,0),FALSE)</f>
        <v>MC</v>
      </c>
      <c r="V23" t="str">
        <f ca="1">VLOOKUP(_xlfn.CONCAT($B23,$C23),BNA_Historique_prix!$D$1:$AI$584,MATCH(V$8,BNA_Historique_prix!$D$4:$BZ$4,0),FALSE)</f>
        <v>MC</v>
      </c>
      <c r="W23" t="str">
        <f ca="1">VLOOKUP(_xlfn.CONCAT($B23,$C23),BNA_Historique_prix!$D$1:$AI$584,MATCH(W$8,BNA_Historique_prix!$D$4:$BZ$4,0),FALSE)</f>
        <v>MC</v>
      </c>
      <c r="X23" t="str">
        <f ca="1">VLOOKUP(_xlfn.CONCAT($B23,$C23),BNA_Historique_prix!$D$1:$AI$584,MATCH(X$8,BNA_Historique_prix!$D$4:$BZ$4,0),FALSE)</f>
        <v>MC</v>
      </c>
      <c r="Y23" t="str">
        <f ca="1">VLOOKUP(_xlfn.CONCAT($B23,$C23),BNA_Historique_prix!$D$1:$AI$584,MATCH(Y$8,BNA_Historique_prix!$D$4:$BZ$4,0),FALSE)</f>
        <v>MC</v>
      </c>
      <c r="Z23" t="str">
        <f ca="1">VLOOKUP(_xlfn.CONCAT($B23,$C23),BNA_Historique_prix!$D$1:$AI$584,MATCH(Z$8,BNA_Historique_prix!$D$4:$BZ$4,0),FALSE)</f>
        <v>MC</v>
      </c>
      <c r="AA23" t="str">
        <f ca="1">VLOOKUP(_xlfn.CONCAT($B23,$C23),BNA_Historique_prix!$D$1:$AI$584,MATCH(AA$8,BNA_Historique_prix!$D$4:$BZ$4,0),FALSE)</f>
        <v>MC</v>
      </c>
      <c r="AB23" t="str">
        <f ca="1">VLOOKUP(_xlfn.CONCAT($B23,$C23),BNA_Historique_prix!$D$1:$AI$584,MATCH(AB$8,BNA_Historique_prix!$D$4:$BZ$4,0),FALSE)</f>
        <v>MC</v>
      </c>
      <c r="AC23" t="str">
        <f ca="1">VLOOKUP(_xlfn.CONCAT($B23,$C23),BNA_Historique_prix!$D$1:$AI$584,MATCH(AC$8,BNA_Historique_prix!$D$4:$BZ$4,0),FALSE)</f>
        <v>MC</v>
      </c>
      <c r="AD23">
        <f ca="1">VLOOKUP(_xlfn.CONCAT($B23,$C23),BNA_Historique_prix!$D$1:$AI$584,MATCH(AD$8,BNA_Historique_prix!$D$4:$BZ$4,0),FALSE)</f>
        <v>1500</v>
      </c>
      <c r="AE23">
        <f ca="1">VLOOKUP(_xlfn.CONCAT($B23,$C23),BNA_Historique_prix!$D$1:$AI$584,MATCH(AE$8,BNA_Historique_prix!$D$4:$BZ$4,0),FALSE)</f>
        <v>2000</v>
      </c>
      <c r="AF23" t="str">
        <f ca="1">VLOOKUP(_xlfn.CONCAT($B23,$C23),BNA_Historique_prix!$D$1:$AI$584,MATCH(AF$8,BNA_Historique_prix!$D$4:$BZ$4,0),FALSE)</f>
        <v>MC</v>
      </c>
      <c r="AG23" t="str">
        <f ca="1">VLOOKUP(_xlfn.CONCAT($B23,$C23),BNA_Historique_prix!$D$1:$AI$584,MATCH(AG$8,BNA_Historique_prix!$D$4:$BZ$4,0),FALSE)</f>
        <v>MC</v>
      </c>
    </row>
    <row r="24" spans="2:33" x14ac:dyDescent="0.35">
      <c r="B24" t="s">
        <v>86</v>
      </c>
      <c r="C24" s="8" t="str">
        <f t="shared" si="0"/>
        <v>BNA_mars24!</v>
      </c>
      <c r="D24" t="s">
        <v>85</v>
      </c>
      <c r="E24" t="str">
        <f ca="1">VLOOKUP(_xlfn.CONCAT($B24,$C24),BNA_Historique_prix!$D$1:$AI$584,MATCH(E$8,BNA_Historique_prix!$D$4:$BZ$4,0),FALSE)</f>
        <v>MC</v>
      </c>
      <c r="F24" t="str">
        <f ca="1">VLOOKUP(_xlfn.CONCAT($B24,$C24),BNA_Historique_prix!$D$1:$AI$584,MATCH(F$8,BNA_Historique_prix!$D$4:$BZ$4,0),FALSE)</f>
        <v>MC</v>
      </c>
      <c r="G24" t="str">
        <f ca="1">VLOOKUP(_xlfn.CONCAT($B24,$C24),BNA_Historique_prix!$D$1:$AI$584,MATCH(G$8,BNA_Historique_prix!$D$4:$BZ$4,0),FALSE)</f>
        <v>MC</v>
      </c>
      <c r="H24">
        <f ca="1">VLOOKUP(_xlfn.CONCAT($B24,$C24),BNA_Historique_prix!$D$1:$AI$584,MATCH(H$8,BNA_Historique_prix!$D$4:$BZ$4,0),FALSE)</f>
        <v>350</v>
      </c>
      <c r="I24">
        <f ca="1">VLOOKUP(_xlfn.CONCAT($B24,$C24),BNA_Historique_prix!$D$1:$AI$584,MATCH(I$8,BNA_Historique_prix!$D$4:$BZ$4,0),FALSE)</f>
        <v>300</v>
      </c>
      <c r="J24">
        <f ca="1">VLOOKUP(_xlfn.CONCAT($B24,$C24),BNA_Historique_prix!$D$1:$AI$584,MATCH(J$8,BNA_Historique_prix!$D$4:$BZ$4,0),FALSE)</f>
        <v>4000</v>
      </c>
      <c r="K24">
        <f ca="1">VLOOKUP(_xlfn.CONCAT($B24,$C24),BNA_Historique_prix!$D$1:$AI$584,MATCH(K$8,BNA_Historique_prix!$D$4:$BZ$4,0),FALSE)</f>
        <v>7500</v>
      </c>
      <c r="L24" t="str">
        <f ca="1">VLOOKUP(_xlfn.CONCAT($B24,$C24),BNA_Historique_prix!$D$1:$AI$584,MATCH(L$8,BNA_Historique_prix!$D$4:$BZ$4,0),FALSE)</f>
        <v>MC</v>
      </c>
      <c r="M24" t="str">
        <f ca="1">VLOOKUP(_xlfn.CONCAT($B24,$C24),BNA_Historique_prix!$D$1:$AI$584,MATCH(M$8,BNA_Historique_prix!$D$4:$BZ$4,0),FALSE)</f>
        <v>MC</v>
      </c>
      <c r="N24" t="str">
        <f ca="1">VLOOKUP(_xlfn.CONCAT($B24,$C24),BNA_Historique_prix!$D$1:$AI$584,MATCH(N$8,BNA_Historique_prix!$D$4:$BZ$4,0),FALSE)</f>
        <v>MC</v>
      </c>
      <c r="O24" t="str">
        <f ca="1">VLOOKUP(_xlfn.CONCAT($B24,$C24),BNA_Historique_prix!$D$1:$AI$584,MATCH(O$8,BNA_Historique_prix!$D$4:$BZ$4,0),FALSE)</f>
        <v>MC</v>
      </c>
      <c r="P24" t="str">
        <f ca="1">VLOOKUP(_xlfn.CONCAT($B24,$C24),BNA_Historique_prix!$D$1:$AI$584,MATCH(P$8,BNA_Historique_prix!$D$4:$BZ$4,0),FALSE)</f>
        <v>MC</v>
      </c>
      <c r="Q24" t="str">
        <f ca="1">VLOOKUP(_xlfn.CONCAT($B24,$C24),BNA_Historique_prix!$D$1:$AI$584,MATCH(Q$8,BNA_Historique_prix!$D$4:$BZ$4,0),FALSE)</f>
        <v>MC</v>
      </c>
      <c r="R24" t="str">
        <f ca="1">VLOOKUP(_xlfn.CONCAT($B24,$C24),BNA_Historique_prix!$D$1:$AI$584,MATCH(R$8,BNA_Historique_prix!$D$4:$BZ$4,0),FALSE)</f>
        <v>MC</v>
      </c>
      <c r="S24" t="str">
        <f ca="1">VLOOKUP(_xlfn.CONCAT($B24,$C24),BNA_Historique_prix!$D$1:$AI$584,MATCH(S$8,BNA_Historique_prix!$D$4:$BZ$4,0),FALSE)</f>
        <v>MC</v>
      </c>
      <c r="T24" t="str">
        <f ca="1">VLOOKUP(_xlfn.CONCAT($B24,$C24),BNA_Historique_prix!$D$1:$AI$584,MATCH(T$8,BNA_Historique_prix!$D$4:$BZ$4,0),FALSE)</f>
        <v>MC</v>
      </c>
      <c r="U24">
        <f ca="1">VLOOKUP(_xlfn.CONCAT($B24,$C24),BNA_Historique_prix!$D$1:$AI$584,MATCH(U$8,BNA_Historique_prix!$D$4:$BZ$4,0),FALSE)</f>
        <v>500</v>
      </c>
      <c r="V24">
        <f ca="1">VLOOKUP(_xlfn.CONCAT($B24,$C24),BNA_Historique_prix!$D$1:$AI$584,MATCH(V$8,BNA_Historique_prix!$D$4:$BZ$4,0),FALSE)</f>
        <v>125</v>
      </c>
      <c r="W24" t="str">
        <f ca="1">VLOOKUP(_xlfn.CONCAT($B24,$C24),BNA_Historique_prix!$D$1:$AI$584,MATCH(W$8,BNA_Historique_prix!$D$4:$BZ$4,0),FALSE)</f>
        <v>MC</v>
      </c>
      <c r="X24">
        <f ca="1">VLOOKUP(_xlfn.CONCAT($B24,$C24),BNA_Historique_prix!$D$1:$AI$584,MATCH(X$8,BNA_Historique_prix!$D$4:$BZ$4,0),FALSE)</f>
        <v>1000</v>
      </c>
      <c r="Y24">
        <f ca="1">VLOOKUP(_xlfn.CONCAT($B24,$C24),BNA_Historique_prix!$D$1:$AI$584,MATCH(Y$8,BNA_Historique_prix!$D$4:$BZ$4,0),FALSE)</f>
        <v>2000</v>
      </c>
      <c r="Z24">
        <f ca="1">VLOOKUP(_xlfn.CONCAT($B24,$C24),BNA_Historique_prix!$D$1:$AI$584,MATCH(Z$8,BNA_Historique_prix!$D$4:$BZ$4,0),FALSE)</f>
        <v>2000</v>
      </c>
      <c r="AA24">
        <f ca="1">VLOOKUP(_xlfn.CONCAT($B24,$C24),BNA_Historique_prix!$D$1:$AI$584,MATCH(AA$8,BNA_Historique_prix!$D$4:$BZ$4,0),FALSE)</f>
        <v>3500</v>
      </c>
      <c r="AB24">
        <f ca="1">VLOOKUP(_xlfn.CONCAT($B24,$C24),BNA_Historique_prix!$D$1:$AI$584,MATCH(AB$8,BNA_Historique_prix!$D$4:$BZ$4,0),FALSE)</f>
        <v>2000</v>
      </c>
      <c r="AC24" t="str">
        <f ca="1">VLOOKUP(_xlfn.CONCAT($B24,$C24),BNA_Historique_prix!$D$1:$AI$584,MATCH(AC$8,BNA_Historique_prix!$D$4:$BZ$4,0),FALSE)</f>
        <v>MC</v>
      </c>
      <c r="AD24">
        <f ca="1">VLOOKUP(_xlfn.CONCAT($B24,$C24),BNA_Historique_prix!$D$1:$AI$584,MATCH(AD$8,BNA_Historique_prix!$D$4:$BZ$4,0),FALSE)</f>
        <v>2000</v>
      </c>
      <c r="AE24">
        <f ca="1">VLOOKUP(_xlfn.CONCAT($B24,$C24),BNA_Historique_prix!$D$1:$AI$584,MATCH(AE$8,BNA_Historique_prix!$D$4:$BZ$4,0),FALSE)</f>
        <v>1000</v>
      </c>
      <c r="AF24">
        <f ca="1">VLOOKUP(_xlfn.CONCAT($B24,$C24),BNA_Historique_prix!$D$1:$AI$584,MATCH(AF$8,BNA_Historique_prix!$D$4:$BZ$4,0),FALSE)</f>
        <v>250</v>
      </c>
      <c r="AG24" t="str">
        <f ca="1">VLOOKUP(_xlfn.CONCAT($B24,$C24),BNA_Historique_prix!$D$1:$AI$584,MATCH(AG$8,BNA_Historique_prix!$D$4:$BZ$4,0),FALSE)</f>
        <v>MC</v>
      </c>
    </row>
    <row r="25" spans="2:33" x14ac:dyDescent="0.35">
      <c r="B25" t="s">
        <v>88</v>
      </c>
      <c r="C25" s="8" t="str">
        <f t="shared" si="0"/>
        <v>BNA_mars24!</v>
      </c>
      <c r="D25" t="s">
        <v>87</v>
      </c>
      <c r="E25">
        <f ca="1">VLOOKUP(_xlfn.CONCAT($B25,$C25),BNA_Historique_prix!$D$1:$AI$584,MATCH(E$8,BNA_Historique_prix!$D$4:$BZ$4,0),FALSE)</f>
        <v>1000</v>
      </c>
      <c r="F25">
        <f ca="1">VLOOKUP(_xlfn.CONCAT($B25,$C25),BNA_Historique_prix!$D$1:$AI$584,MATCH(F$8,BNA_Historique_prix!$D$4:$BZ$4,0),FALSE)</f>
        <v>2000</v>
      </c>
      <c r="G25">
        <f ca="1">VLOOKUP(_xlfn.CONCAT($B25,$C25),BNA_Historique_prix!$D$1:$AI$584,MATCH(G$8,BNA_Historique_prix!$D$4:$BZ$4,0),FALSE)</f>
        <v>2500</v>
      </c>
      <c r="H25">
        <f ca="1">VLOOKUP(_xlfn.CONCAT($B25,$C25),BNA_Historique_prix!$D$1:$AI$584,MATCH(H$8,BNA_Historique_prix!$D$4:$BZ$4,0),FALSE)</f>
        <v>300</v>
      </c>
      <c r="I25">
        <f ca="1">VLOOKUP(_xlfn.CONCAT($B25,$C25),BNA_Historique_prix!$D$1:$AI$584,MATCH(I$8,BNA_Historique_prix!$D$4:$BZ$4,0),FALSE)</f>
        <v>200</v>
      </c>
      <c r="J25">
        <f ca="1">VLOOKUP(_xlfn.CONCAT($B25,$C25),BNA_Historique_prix!$D$1:$AI$584,MATCH(J$8,BNA_Historique_prix!$D$4:$BZ$4,0),FALSE)</f>
        <v>4500</v>
      </c>
      <c r="K25">
        <f ca="1">VLOOKUP(_xlfn.CONCAT($B25,$C25),BNA_Historique_prix!$D$1:$AI$584,MATCH(K$8,BNA_Historique_prix!$D$4:$BZ$4,0),FALSE)</f>
        <v>12500</v>
      </c>
      <c r="L25">
        <f ca="1">VLOOKUP(_xlfn.CONCAT($B25,$C25),BNA_Historique_prix!$D$1:$AI$584,MATCH(L$8,BNA_Historique_prix!$D$4:$BZ$4,0),FALSE)</f>
        <v>1000</v>
      </c>
      <c r="M25">
        <f ca="1">VLOOKUP(_xlfn.CONCAT($B25,$C25),BNA_Historique_prix!$D$1:$AI$584,MATCH(M$8,BNA_Historique_prix!$D$4:$BZ$4,0),FALSE)</f>
        <v>2000</v>
      </c>
      <c r="N25">
        <f ca="1">VLOOKUP(_xlfn.CONCAT($B25,$C25),BNA_Historique_prix!$D$1:$AI$584,MATCH(N$8,BNA_Historique_prix!$D$4:$BZ$4,0),FALSE)</f>
        <v>8000</v>
      </c>
      <c r="O25">
        <f ca="1">VLOOKUP(_xlfn.CONCAT($B25,$C25),BNA_Historique_prix!$D$1:$AI$584,MATCH(O$8,BNA_Historique_prix!$D$4:$BZ$4,0),FALSE)</f>
        <v>100</v>
      </c>
      <c r="P25" t="str">
        <f ca="1">VLOOKUP(_xlfn.CONCAT($B25,$C25),BNA_Historique_prix!$D$1:$AI$584,MATCH(P$8,BNA_Historique_prix!$D$4:$BZ$4,0),FALSE)</f>
        <v>MC</v>
      </c>
      <c r="Q25">
        <f ca="1">VLOOKUP(_xlfn.CONCAT($B25,$C25),BNA_Historique_prix!$D$1:$AI$584,MATCH(Q$8,BNA_Historique_prix!$D$4:$BZ$4,0),FALSE)</f>
        <v>25000</v>
      </c>
      <c r="R25">
        <f ca="1">VLOOKUP(_xlfn.CONCAT($B25,$C25),BNA_Historique_prix!$D$1:$AI$584,MATCH(R$8,BNA_Historique_prix!$D$4:$BZ$4,0),FALSE)</f>
        <v>35000</v>
      </c>
      <c r="S25">
        <f ca="1">VLOOKUP(_xlfn.CONCAT($B25,$C25),BNA_Historique_prix!$D$1:$AI$584,MATCH(S$8,BNA_Historique_prix!$D$4:$BZ$4,0),FALSE)</f>
        <v>7500</v>
      </c>
      <c r="T25">
        <f ca="1">VLOOKUP(_xlfn.CONCAT($B25,$C25),BNA_Historique_prix!$D$1:$AI$584,MATCH(T$8,BNA_Historique_prix!$D$4:$BZ$4,0),FALSE)</f>
        <v>5000</v>
      </c>
      <c r="U25">
        <f ca="1">VLOOKUP(_xlfn.CONCAT($B25,$C25),BNA_Historique_prix!$D$1:$AI$584,MATCH(U$8,BNA_Historique_prix!$D$4:$BZ$4,0),FALSE)</f>
        <v>1500</v>
      </c>
      <c r="V25">
        <f ca="1">VLOOKUP(_xlfn.CONCAT($B25,$C25),BNA_Historique_prix!$D$1:$AI$584,MATCH(V$8,BNA_Historique_prix!$D$4:$BZ$4,0),FALSE)</f>
        <v>100</v>
      </c>
      <c r="W25" t="str">
        <f ca="1">VLOOKUP(_xlfn.CONCAT($B25,$C25),BNA_Historique_prix!$D$1:$AI$584,MATCH(W$8,BNA_Historique_prix!$D$4:$BZ$4,0),FALSE)</f>
        <v>MC</v>
      </c>
      <c r="X25">
        <f ca="1">VLOOKUP(_xlfn.CONCAT($B25,$C25),BNA_Historique_prix!$D$1:$AI$584,MATCH(X$8,BNA_Historique_prix!$D$4:$BZ$4,0),FALSE)</f>
        <v>750</v>
      </c>
      <c r="Y25" t="str">
        <f ca="1">VLOOKUP(_xlfn.CONCAT($B25,$C25),BNA_Historique_prix!$D$1:$AI$584,MATCH(Y$8,BNA_Historique_prix!$D$4:$BZ$4,0),FALSE)</f>
        <v>MC</v>
      </c>
      <c r="Z25">
        <f ca="1">VLOOKUP(_xlfn.CONCAT($B25,$C25),BNA_Historique_prix!$D$1:$AI$584,MATCH(Z$8,BNA_Historique_prix!$D$4:$BZ$4,0),FALSE)</f>
        <v>1250</v>
      </c>
      <c r="AA25">
        <f ca="1">VLOOKUP(_xlfn.CONCAT($B25,$C25),BNA_Historique_prix!$D$1:$AI$584,MATCH(AA$8,BNA_Historique_prix!$D$4:$BZ$4,0),FALSE)</f>
        <v>3500</v>
      </c>
      <c r="AB25">
        <f ca="1">VLOOKUP(_xlfn.CONCAT($B25,$C25),BNA_Historique_prix!$D$1:$AI$584,MATCH(AB$8,BNA_Historique_prix!$D$4:$BZ$4,0),FALSE)</f>
        <v>2500</v>
      </c>
      <c r="AC25">
        <f ca="1">VLOOKUP(_xlfn.CONCAT($B25,$C25),BNA_Historique_prix!$D$1:$AI$584,MATCH(AC$8,BNA_Historique_prix!$D$4:$BZ$4,0),FALSE)</f>
        <v>3000</v>
      </c>
      <c r="AD25">
        <f ca="1">VLOOKUP(_xlfn.CONCAT($B25,$C25),BNA_Historique_prix!$D$1:$AI$584,MATCH(AD$8,BNA_Historique_prix!$D$4:$BZ$4,0),FALSE)</f>
        <v>1000</v>
      </c>
      <c r="AE25">
        <f ca="1">VLOOKUP(_xlfn.CONCAT($B25,$C25),BNA_Historique_prix!$D$1:$AI$584,MATCH(AE$8,BNA_Historique_prix!$D$4:$BZ$4,0),FALSE)</f>
        <v>3000</v>
      </c>
      <c r="AF25">
        <f ca="1">VLOOKUP(_xlfn.CONCAT($B25,$C25),BNA_Historique_prix!$D$1:$AI$584,MATCH(AF$8,BNA_Historique_prix!$D$4:$BZ$4,0),FALSE)</f>
        <v>200</v>
      </c>
      <c r="AG25">
        <f ca="1">VLOOKUP(_xlfn.CONCAT($B25,$C25),BNA_Historique_prix!$D$1:$AI$584,MATCH(AG$8,BNA_Historique_prix!$D$4:$BZ$4,0),FALSE)</f>
        <v>500</v>
      </c>
    </row>
    <row r="26" spans="2:33" x14ac:dyDescent="0.35">
      <c r="B26" t="s">
        <v>90</v>
      </c>
      <c r="C26" s="8" t="str">
        <f t="shared" si="0"/>
        <v>BNA_mars24!</v>
      </c>
      <c r="D26" t="s">
        <v>89</v>
      </c>
      <c r="E26">
        <f ca="1">VLOOKUP(_xlfn.CONCAT($B26,$C26),BNA_Historique_prix!$D$1:$AI$584,MATCH(E$8,BNA_Historique_prix!$D$4:$BZ$4,0),FALSE)</f>
        <v>1250</v>
      </c>
      <c r="F26" t="str">
        <f ca="1">VLOOKUP(_xlfn.CONCAT($B26,$C26),BNA_Historique_prix!$D$1:$AI$584,MATCH(F$8,BNA_Historique_prix!$D$4:$BZ$4,0),FALSE)</f>
        <v>MC</v>
      </c>
      <c r="G26" t="str">
        <f ca="1">VLOOKUP(_xlfn.CONCAT($B26,$C26),BNA_Historique_prix!$D$1:$AI$584,MATCH(G$8,BNA_Historique_prix!$D$4:$BZ$4,0),FALSE)</f>
        <v>MC</v>
      </c>
      <c r="H26">
        <f ca="1">VLOOKUP(_xlfn.CONCAT($B26,$C26),BNA_Historique_prix!$D$1:$AI$584,MATCH(H$8,BNA_Historique_prix!$D$4:$BZ$4,0),FALSE)</f>
        <v>600</v>
      </c>
      <c r="I26">
        <f ca="1">VLOOKUP(_xlfn.CONCAT($B26,$C26),BNA_Historique_prix!$D$1:$AI$584,MATCH(I$8,BNA_Historique_prix!$D$4:$BZ$4,0),FALSE)</f>
        <v>500</v>
      </c>
      <c r="J26">
        <f ca="1">VLOOKUP(_xlfn.CONCAT($B26,$C26),BNA_Historique_prix!$D$1:$AI$584,MATCH(J$8,BNA_Historique_prix!$D$4:$BZ$4,0),FALSE)</f>
        <v>5000</v>
      </c>
      <c r="K26">
        <f ca="1">VLOOKUP(_xlfn.CONCAT($B26,$C26),BNA_Historique_prix!$D$1:$AI$584,MATCH(K$8,BNA_Historique_prix!$D$4:$BZ$4,0),FALSE)</f>
        <v>7500</v>
      </c>
      <c r="L26" t="str">
        <f ca="1">VLOOKUP(_xlfn.CONCAT($B26,$C26),BNA_Historique_prix!$D$1:$AI$584,MATCH(L$8,BNA_Historique_prix!$D$4:$BZ$4,0),FALSE)</f>
        <v>MC</v>
      </c>
      <c r="M26">
        <f ca="1">VLOOKUP(_xlfn.CONCAT($B26,$C26),BNA_Historique_prix!$D$1:$AI$584,MATCH(M$8,BNA_Historique_prix!$D$4:$BZ$4,0),FALSE)</f>
        <v>5000</v>
      </c>
      <c r="N26">
        <f ca="1">VLOOKUP(_xlfn.CONCAT($B26,$C26),BNA_Historique_prix!$D$1:$AI$584,MATCH(N$8,BNA_Historique_prix!$D$4:$BZ$4,0),FALSE)</f>
        <v>5000</v>
      </c>
      <c r="O26">
        <f ca="1">VLOOKUP(_xlfn.CONCAT($B26,$C26),BNA_Historique_prix!$D$1:$AI$584,MATCH(O$8,BNA_Historique_prix!$D$4:$BZ$4,0),FALSE)</f>
        <v>100</v>
      </c>
      <c r="P26" t="str">
        <f ca="1">VLOOKUP(_xlfn.CONCAT($B26,$C26),BNA_Historique_prix!$D$1:$AI$584,MATCH(P$8,BNA_Historique_prix!$D$4:$BZ$4,0),FALSE)</f>
        <v>MC</v>
      </c>
      <c r="Q26" t="str">
        <f ca="1">VLOOKUP(_xlfn.CONCAT($B26,$C26),BNA_Historique_prix!$D$1:$AI$584,MATCH(Q$8,BNA_Historique_prix!$D$4:$BZ$4,0),FALSE)</f>
        <v>MC</v>
      </c>
      <c r="R26" t="str">
        <f ca="1">VLOOKUP(_xlfn.CONCAT($B26,$C26),BNA_Historique_prix!$D$1:$AI$584,MATCH(R$8,BNA_Historique_prix!$D$4:$BZ$4,0),FALSE)</f>
        <v>MC</v>
      </c>
      <c r="S26" t="str">
        <f ca="1">VLOOKUP(_xlfn.CONCAT($B26,$C26),BNA_Historique_prix!$D$1:$AI$584,MATCH(S$8,BNA_Historique_prix!$D$4:$BZ$4,0),FALSE)</f>
        <v>MC</v>
      </c>
      <c r="T26" t="str">
        <f ca="1">VLOOKUP(_xlfn.CONCAT($B26,$C26),BNA_Historique_prix!$D$1:$AI$584,MATCH(T$8,BNA_Historique_prix!$D$4:$BZ$4,0),FALSE)</f>
        <v>MC</v>
      </c>
      <c r="U26" t="str">
        <f ca="1">VLOOKUP(_xlfn.CONCAT($B26,$C26),BNA_Historique_prix!$D$1:$AI$584,MATCH(U$8,BNA_Historique_prix!$D$4:$BZ$4,0),FALSE)</f>
        <v>MC</v>
      </c>
      <c r="V26">
        <f ca="1">VLOOKUP(_xlfn.CONCAT($B26,$C26),BNA_Historique_prix!$D$1:$AI$584,MATCH(V$8,BNA_Historique_prix!$D$4:$BZ$4,0),FALSE)</f>
        <v>175</v>
      </c>
      <c r="W26" t="str">
        <f ca="1">VLOOKUP(_xlfn.CONCAT($B26,$C26),BNA_Historique_prix!$D$1:$AI$584,MATCH(W$8,BNA_Historique_prix!$D$4:$BZ$4,0),FALSE)</f>
        <v>MC</v>
      </c>
      <c r="X26" t="str">
        <f ca="1">VLOOKUP(_xlfn.CONCAT($B26,$C26),BNA_Historique_prix!$D$1:$AI$584,MATCH(X$8,BNA_Historique_prix!$D$4:$BZ$4,0),FALSE)</f>
        <v>MC</v>
      </c>
      <c r="Y26" t="str">
        <f ca="1">VLOOKUP(_xlfn.CONCAT($B26,$C26),BNA_Historique_prix!$D$1:$AI$584,MATCH(Y$8,BNA_Historique_prix!$D$4:$BZ$4,0),FALSE)</f>
        <v>MC</v>
      </c>
      <c r="Z26">
        <f ca="1">VLOOKUP(_xlfn.CONCAT($B26,$C26),BNA_Historique_prix!$D$1:$AI$584,MATCH(Z$8,BNA_Historique_prix!$D$4:$BZ$4,0),FALSE)</f>
        <v>2000</v>
      </c>
      <c r="AA26">
        <f ca="1">VLOOKUP(_xlfn.CONCAT($B26,$C26),BNA_Historique_prix!$D$1:$AI$584,MATCH(AA$8,BNA_Historique_prix!$D$4:$BZ$4,0),FALSE)</f>
        <v>3000</v>
      </c>
      <c r="AB26">
        <f ca="1">VLOOKUP(_xlfn.CONCAT($B26,$C26),BNA_Historique_prix!$D$1:$AI$584,MATCH(AB$8,BNA_Historique_prix!$D$4:$BZ$4,0),FALSE)</f>
        <v>2000</v>
      </c>
      <c r="AC26">
        <f ca="1">VLOOKUP(_xlfn.CONCAT($B26,$C26),BNA_Historique_prix!$D$1:$AI$584,MATCH(AC$8,BNA_Historique_prix!$D$4:$BZ$4,0),FALSE)</f>
        <v>2000</v>
      </c>
      <c r="AD26">
        <f ca="1">VLOOKUP(_xlfn.CONCAT($B26,$C26),BNA_Historique_prix!$D$1:$AI$584,MATCH(AD$8,BNA_Historique_prix!$D$4:$BZ$4,0),FALSE)</f>
        <v>1500</v>
      </c>
      <c r="AE26" t="str">
        <f ca="1">VLOOKUP(_xlfn.CONCAT($B26,$C26),BNA_Historique_prix!$D$1:$AI$584,MATCH(AE$8,BNA_Historique_prix!$D$4:$BZ$4,0),FALSE)</f>
        <v>MC</v>
      </c>
      <c r="AF26">
        <f ca="1">VLOOKUP(_xlfn.CONCAT($B26,$C26),BNA_Historique_prix!$D$1:$AI$584,MATCH(AF$8,BNA_Historique_prix!$D$4:$BZ$4,0),FALSE)</f>
        <v>250</v>
      </c>
      <c r="AG26" t="str">
        <f ca="1">VLOOKUP(_xlfn.CONCAT($B26,$C26),BNA_Historique_prix!$D$1:$AI$584,MATCH(AG$8,BNA_Historique_prix!$D$4:$BZ$4,0),FALSE)</f>
        <v>MC</v>
      </c>
    </row>
    <row r="27" spans="2:33" x14ac:dyDescent="0.35">
      <c r="B27" t="s">
        <v>92</v>
      </c>
      <c r="C27" s="8" t="str">
        <f t="shared" si="0"/>
        <v>BNA_mars24!</v>
      </c>
      <c r="D27" t="s">
        <v>91</v>
      </c>
      <c r="E27">
        <f ca="1">VLOOKUP(_xlfn.CONCAT($B27,$C27),BNA_Historique_prix!$D$1:$AI$584,MATCH(E$8,BNA_Historique_prix!$D$4:$BZ$4,0),FALSE)</f>
        <v>1275</v>
      </c>
      <c r="F27" t="str">
        <f ca="1">VLOOKUP(_xlfn.CONCAT($B27,$C27),BNA_Historique_prix!$D$1:$AI$584,MATCH(F$8,BNA_Historique_prix!$D$4:$BZ$4,0),FALSE)</f>
        <v>MC</v>
      </c>
      <c r="G27" t="str">
        <f ca="1">VLOOKUP(_xlfn.CONCAT($B27,$C27),BNA_Historique_prix!$D$1:$AI$584,MATCH(G$8,BNA_Historique_prix!$D$4:$BZ$4,0),FALSE)</f>
        <v>MC</v>
      </c>
      <c r="H27">
        <f ca="1">VLOOKUP(_xlfn.CONCAT($B27,$C27),BNA_Historique_prix!$D$1:$AI$584,MATCH(H$8,BNA_Historique_prix!$D$4:$BZ$4,0),FALSE)</f>
        <v>450</v>
      </c>
      <c r="I27">
        <f ca="1">VLOOKUP(_xlfn.CONCAT($B27,$C27),BNA_Historique_prix!$D$1:$AI$584,MATCH(I$8,BNA_Historique_prix!$D$4:$BZ$4,0),FALSE)</f>
        <v>350</v>
      </c>
      <c r="J27">
        <f ca="1">VLOOKUP(_xlfn.CONCAT($B27,$C27),BNA_Historique_prix!$D$1:$AI$584,MATCH(J$8,BNA_Historique_prix!$D$4:$BZ$4,0),FALSE)</f>
        <v>5000</v>
      </c>
      <c r="K27">
        <f ca="1">VLOOKUP(_xlfn.CONCAT($B27,$C27),BNA_Historique_prix!$D$1:$AI$584,MATCH(K$8,BNA_Historique_prix!$D$4:$BZ$4,0),FALSE)</f>
        <v>21000</v>
      </c>
      <c r="L27">
        <f ca="1">VLOOKUP(_xlfn.CONCAT($B27,$C27),BNA_Historique_prix!$D$1:$AI$584,MATCH(L$8,BNA_Historique_prix!$D$4:$BZ$4,0),FALSE)</f>
        <v>1000</v>
      </c>
      <c r="M27">
        <f ca="1">VLOOKUP(_xlfn.CONCAT($B27,$C27),BNA_Historique_prix!$D$1:$AI$584,MATCH(M$8,BNA_Historique_prix!$D$4:$BZ$4,0),FALSE)</f>
        <v>2000</v>
      </c>
      <c r="N27">
        <f ca="1">VLOOKUP(_xlfn.CONCAT($B27,$C27),BNA_Historique_prix!$D$1:$AI$584,MATCH(N$8,BNA_Historique_prix!$D$4:$BZ$4,0),FALSE)</f>
        <v>3000</v>
      </c>
      <c r="O27" t="str">
        <f ca="1">VLOOKUP(_xlfn.CONCAT($B27,$C27),BNA_Historique_prix!$D$1:$AI$584,MATCH(O$8,BNA_Historique_prix!$D$4:$BZ$4,0),FALSE)</f>
        <v>MC</v>
      </c>
      <c r="P27" t="str">
        <f ca="1">VLOOKUP(_xlfn.CONCAT($B27,$C27),BNA_Historique_prix!$D$1:$AI$584,MATCH(P$8,BNA_Historique_prix!$D$4:$BZ$4,0),FALSE)</f>
        <v>MC</v>
      </c>
      <c r="Q27" t="str">
        <f ca="1">VLOOKUP(_xlfn.CONCAT($B27,$C27),BNA_Historique_prix!$D$1:$AI$584,MATCH(Q$8,BNA_Historique_prix!$D$4:$BZ$4,0),FALSE)</f>
        <v>MC</v>
      </c>
      <c r="R27" t="str">
        <f ca="1">VLOOKUP(_xlfn.CONCAT($B27,$C27),BNA_Historique_prix!$D$1:$AI$584,MATCH(R$8,BNA_Historique_prix!$D$4:$BZ$4,0),FALSE)</f>
        <v>MC</v>
      </c>
      <c r="S27">
        <f ca="1">VLOOKUP(_xlfn.CONCAT($B27,$C27),BNA_Historique_prix!$D$1:$AI$584,MATCH(S$8,BNA_Historique_prix!$D$4:$BZ$4,0),FALSE)</f>
        <v>9000</v>
      </c>
      <c r="T27">
        <f ca="1">VLOOKUP(_xlfn.CONCAT($B27,$C27),BNA_Historique_prix!$D$1:$AI$584,MATCH(T$8,BNA_Historique_prix!$D$4:$BZ$4,0),FALSE)</f>
        <v>3500</v>
      </c>
      <c r="U27">
        <f ca="1">VLOOKUP(_xlfn.CONCAT($B27,$C27),BNA_Historique_prix!$D$1:$AI$584,MATCH(U$8,BNA_Historique_prix!$D$4:$BZ$4,0),FALSE)</f>
        <v>500</v>
      </c>
      <c r="V27">
        <f ca="1">VLOOKUP(_xlfn.CONCAT($B27,$C27),BNA_Historique_prix!$D$1:$AI$584,MATCH(V$8,BNA_Historique_prix!$D$4:$BZ$4,0),FALSE)</f>
        <v>125</v>
      </c>
      <c r="W27" t="str">
        <f ca="1">VLOOKUP(_xlfn.CONCAT($B27,$C27),BNA_Historique_prix!$D$1:$AI$584,MATCH(W$8,BNA_Historique_prix!$D$4:$BZ$4,0),FALSE)</f>
        <v>MC</v>
      </c>
      <c r="X27" t="str">
        <f ca="1">VLOOKUP(_xlfn.CONCAT($B27,$C27),BNA_Historique_prix!$D$1:$AI$584,MATCH(X$8,BNA_Historique_prix!$D$4:$BZ$4,0),FALSE)</f>
        <v>MC</v>
      </c>
      <c r="Y27" t="str">
        <f ca="1">VLOOKUP(_xlfn.CONCAT($B27,$C27),BNA_Historique_prix!$D$1:$AI$584,MATCH(Y$8,BNA_Historique_prix!$D$4:$BZ$4,0),FALSE)</f>
        <v>MC</v>
      </c>
      <c r="Z27">
        <f ca="1">VLOOKUP(_xlfn.CONCAT($B27,$C27),BNA_Historique_prix!$D$1:$AI$584,MATCH(Z$8,BNA_Historique_prix!$D$4:$BZ$4,0),FALSE)</f>
        <v>3250</v>
      </c>
      <c r="AA27">
        <f ca="1">VLOOKUP(_xlfn.CONCAT($B27,$C27),BNA_Historique_prix!$D$1:$AI$584,MATCH(AA$8,BNA_Historique_prix!$D$4:$BZ$4,0),FALSE)</f>
        <v>3500</v>
      </c>
      <c r="AB27">
        <f ca="1">VLOOKUP(_xlfn.CONCAT($B27,$C27),BNA_Historique_prix!$D$1:$AI$584,MATCH(AB$8,BNA_Historique_prix!$D$4:$BZ$4,0),FALSE)</f>
        <v>2500</v>
      </c>
      <c r="AC27" t="str">
        <f ca="1">VLOOKUP(_xlfn.CONCAT($B27,$C27),BNA_Historique_prix!$D$1:$AI$584,MATCH(AC$8,BNA_Historique_prix!$D$4:$BZ$4,0),FALSE)</f>
        <v>MC</v>
      </c>
      <c r="AD27">
        <f ca="1">VLOOKUP(_xlfn.CONCAT($B27,$C27),BNA_Historique_prix!$D$1:$AI$584,MATCH(AD$8,BNA_Historique_prix!$D$4:$BZ$4,0),FALSE)</f>
        <v>2000</v>
      </c>
      <c r="AE27">
        <f ca="1">VLOOKUP(_xlfn.CONCAT($B27,$C27),BNA_Historique_prix!$D$1:$AI$584,MATCH(AE$8,BNA_Historique_prix!$D$4:$BZ$4,0),FALSE)</f>
        <v>5000</v>
      </c>
      <c r="AF27">
        <f ca="1">VLOOKUP(_xlfn.CONCAT($B27,$C27),BNA_Historique_prix!$D$1:$AI$584,MATCH(AF$8,BNA_Historique_prix!$D$4:$BZ$4,0),FALSE)</f>
        <v>300</v>
      </c>
      <c r="AG27" t="str">
        <f ca="1">VLOOKUP(_xlfn.CONCAT($B27,$C27),BNA_Historique_prix!$D$1:$AI$584,MATCH(AG$8,BNA_Historique_prix!$D$4:$BZ$4,0),FALSE)</f>
        <v>MC</v>
      </c>
    </row>
    <row r="28" spans="2:33" x14ac:dyDescent="0.35">
      <c r="B28" t="s">
        <v>94</v>
      </c>
      <c r="C28" s="8" t="str">
        <f t="shared" si="0"/>
        <v>BNA_mars24!</v>
      </c>
      <c r="D28" t="s">
        <v>93</v>
      </c>
      <c r="E28">
        <f ca="1">VLOOKUP(_xlfn.CONCAT($B28,$C28),BNA_Historique_prix!$D$1:$AI$584,MATCH(E$8,BNA_Historique_prix!$D$4:$BZ$4,0),FALSE)</f>
        <v>1250</v>
      </c>
      <c r="F28" t="str">
        <f ca="1">VLOOKUP(_xlfn.CONCAT($B28,$C28),BNA_Historique_prix!$D$1:$AI$584,MATCH(F$8,BNA_Historique_prix!$D$4:$BZ$4,0),FALSE)</f>
        <v>MC</v>
      </c>
      <c r="G28" t="str">
        <f ca="1">VLOOKUP(_xlfn.CONCAT($B28,$C28),BNA_Historique_prix!$D$1:$AI$584,MATCH(G$8,BNA_Historique_prix!$D$4:$BZ$4,0),FALSE)</f>
        <v>MC</v>
      </c>
      <c r="H28">
        <f ca="1">VLOOKUP(_xlfn.CONCAT($B28,$C28),BNA_Historique_prix!$D$1:$AI$584,MATCH(H$8,BNA_Historique_prix!$D$4:$BZ$4,0),FALSE)</f>
        <v>400</v>
      </c>
      <c r="I28">
        <f ca="1">VLOOKUP(_xlfn.CONCAT($B28,$C28),BNA_Historique_prix!$D$1:$AI$584,MATCH(I$8,BNA_Historique_prix!$D$4:$BZ$4,0),FALSE)</f>
        <v>300</v>
      </c>
      <c r="J28">
        <f ca="1">VLOOKUP(_xlfn.CONCAT($B28,$C28),BNA_Historique_prix!$D$1:$AI$584,MATCH(J$8,BNA_Historique_prix!$D$4:$BZ$4,0),FALSE)</f>
        <v>5000</v>
      </c>
      <c r="K28">
        <f ca="1">VLOOKUP(_xlfn.CONCAT($B28,$C28),BNA_Historique_prix!$D$1:$AI$584,MATCH(K$8,BNA_Historique_prix!$D$4:$BZ$4,0),FALSE)</f>
        <v>10000</v>
      </c>
      <c r="L28">
        <f ca="1">VLOOKUP(_xlfn.CONCAT($B28,$C28),BNA_Historique_prix!$D$1:$AI$584,MATCH(L$8,BNA_Historique_prix!$D$4:$BZ$4,0),FALSE)</f>
        <v>1500</v>
      </c>
      <c r="M28">
        <f ca="1">VLOOKUP(_xlfn.CONCAT($B28,$C28),BNA_Historique_prix!$D$1:$AI$584,MATCH(M$8,BNA_Historique_prix!$D$4:$BZ$4,0),FALSE)</f>
        <v>1750</v>
      </c>
      <c r="N28" t="str">
        <f ca="1">VLOOKUP(_xlfn.CONCAT($B28,$C28),BNA_Historique_prix!$D$1:$AI$584,MATCH(N$8,BNA_Historique_prix!$D$4:$BZ$4,0),FALSE)</f>
        <v>MC</v>
      </c>
      <c r="O28" t="str">
        <f ca="1">VLOOKUP(_xlfn.CONCAT($B28,$C28),BNA_Historique_prix!$D$1:$AI$584,MATCH(O$8,BNA_Historique_prix!$D$4:$BZ$4,0),FALSE)</f>
        <v>MC</v>
      </c>
      <c r="P28" t="str">
        <f ca="1">VLOOKUP(_xlfn.CONCAT($B28,$C28),BNA_Historique_prix!$D$1:$AI$584,MATCH(P$8,BNA_Historique_prix!$D$4:$BZ$4,0),FALSE)</f>
        <v>MC</v>
      </c>
      <c r="Q28" t="str">
        <f ca="1">VLOOKUP(_xlfn.CONCAT($B28,$C28),BNA_Historique_prix!$D$1:$AI$584,MATCH(Q$8,BNA_Historique_prix!$D$4:$BZ$4,0),FALSE)</f>
        <v>MC</v>
      </c>
      <c r="R28" t="str">
        <f ca="1">VLOOKUP(_xlfn.CONCAT($B28,$C28),BNA_Historique_prix!$D$1:$AI$584,MATCH(R$8,BNA_Historique_prix!$D$4:$BZ$4,0),FALSE)</f>
        <v>MC</v>
      </c>
      <c r="S28">
        <f ca="1">VLOOKUP(_xlfn.CONCAT($B28,$C28),BNA_Historique_prix!$D$1:$AI$584,MATCH(S$8,BNA_Historique_prix!$D$4:$BZ$4,0),FALSE)</f>
        <v>7500</v>
      </c>
      <c r="T28">
        <f ca="1">VLOOKUP(_xlfn.CONCAT($B28,$C28),BNA_Historique_prix!$D$1:$AI$584,MATCH(T$8,BNA_Historique_prix!$D$4:$BZ$4,0),FALSE)</f>
        <v>6000</v>
      </c>
      <c r="U28">
        <f ca="1">VLOOKUP(_xlfn.CONCAT($B28,$C28),BNA_Historique_prix!$D$1:$AI$584,MATCH(U$8,BNA_Historique_prix!$D$4:$BZ$4,0),FALSE)</f>
        <v>500</v>
      </c>
      <c r="V28">
        <f ca="1">VLOOKUP(_xlfn.CONCAT($B28,$C28),BNA_Historique_prix!$D$1:$AI$584,MATCH(V$8,BNA_Historique_prix!$D$4:$BZ$4,0),FALSE)</f>
        <v>250</v>
      </c>
      <c r="W28" t="str">
        <f ca="1">VLOOKUP(_xlfn.CONCAT($B28,$C28),BNA_Historique_prix!$D$1:$AI$584,MATCH(W$8,BNA_Historique_prix!$D$4:$BZ$4,0),FALSE)</f>
        <v>MC</v>
      </c>
      <c r="X28">
        <f ca="1">VLOOKUP(_xlfn.CONCAT($B28,$C28),BNA_Historique_prix!$D$1:$AI$584,MATCH(X$8,BNA_Historique_prix!$D$4:$BZ$4,0),FALSE)</f>
        <v>750</v>
      </c>
      <c r="Y28" t="str">
        <f ca="1">VLOOKUP(_xlfn.CONCAT($B28,$C28),BNA_Historique_prix!$D$1:$AI$584,MATCH(Y$8,BNA_Historique_prix!$D$4:$BZ$4,0),FALSE)</f>
        <v>MC</v>
      </c>
      <c r="Z28">
        <f ca="1">VLOOKUP(_xlfn.CONCAT($B28,$C28),BNA_Historique_prix!$D$1:$AI$584,MATCH(Z$8,BNA_Historique_prix!$D$4:$BZ$4,0),FALSE)</f>
        <v>2500</v>
      </c>
      <c r="AA28">
        <f ca="1">VLOOKUP(_xlfn.CONCAT($B28,$C28),BNA_Historique_prix!$D$1:$AI$584,MATCH(AA$8,BNA_Historique_prix!$D$4:$BZ$4,0),FALSE)</f>
        <v>3500</v>
      </c>
      <c r="AB28">
        <f ca="1">VLOOKUP(_xlfn.CONCAT($B28,$C28),BNA_Historique_prix!$D$1:$AI$584,MATCH(AB$8,BNA_Historique_prix!$D$4:$BZ$4,0),FALSE)</f>
        <v>2500</v>
      </c>
      <c r="AC28" t="str">
        <f ca="1">VLOOKUP(_xlfn.CONCAT($B28,$C28),BNA_Historique_prix!$D$1:$AI$584,MATCH(AC$8,BNA_Historique_prix!$D$4:$BZ$4,0),FALSE)</f>
        <v>MC</v>
      </c>
      <c r="AD28">
        <f ca="1">VLOOKUP(_xlfn.CONCAT($B28,$C28),BNA_Historique_prix!$D$1:$AI$584,MATCH(AD$8,BNA_Historique_prix!$D$4:$BZ$4,0),FALSE)</f>
        <v>1500</v>
      </c>
      <c r="AE28">
        <f ca="1">VLOOKUP(_xlfn.CONCAT($B28,$C28),BNA_Historique_prix!$D$1:$AI$584,MATCH(AE$8,BNA_Historique_prix!$D$4:$BZ$4,0),FALSE)</f>
        <v>2250</v>
      </c>
      <c r="AF28">
        <f ca="1">VLOOKUP(_xlfn.CONCAT($B28,$C28),BNA_Historique_prix!$D$1:$AI$584,MATCH(AF$8,BNA_Historique_prix!$D$4:$BZ$4,0),FALSE)</f>
        <v>300</v>
      </c>
      <c r="AG28" t="str">
        <f ca="1">VLOOKUP(_xlfn.CONCAT($B28,$C28),BNA_Historique_prix!$D$1:$AI$584,MATCH(AG$8,BNA_Historique_prix!$D$4:$BZ$4,0),FALSE)</f>
        <v>MC</v>
      </c>
    </row>
    <row r="29" spans="2:33" x14ac:dyDescent="0.35">
      <c r="D29" t="s">
        <v>3207</v>
      </c>
    </row>
    <row r="30" spans="2:33" x14ac:dyDescent="0.35">
      <c r="B30" t="s">
        <v>97</v>
      </c>
      <c r="C30" s="8" t="str">
        <f>$B$1</f>
        <v>BNA_mars24!</v>
      </c>
      <c r="D30" t="s">
        <v>95</v>
      </c>
      <c r="E30" t="str">
        <f ca="1">VLOOKUP(_xlfn.CONCAT($B30,$C30),BNA_Historique_prix!$D$1:$AI$584,MATCH(E$8,BNA_Historique_prix!$D$4:$BZ$4,0),FALSE)</f>
        <v>-</v>
      </c>
      <c r="F30" t="str">
        <f ca="1">VLOOKUP(_xlfn.CONCAT($B30,$C30),BNA_Historique_prix!$D$1:$AI$584,MATCH(F$8,BNA_Historique_prix!$D$4:$BZ$4,0),FALSE)</f>
        <v>-</v>
      </c>
      <c r="G30" t="str">
        <f ca="1">VLOOKUP(_xlfn.CONCAT($B30,$C30),BNA_Historique_prix!$D$1:$AI$584,MATCH(G$8,BNA_Historique_prix!$D$4:$BZ$4,0),FALSE)</f>
        <v>-</v>
      </c>
      <c r="H30" t="str">
        <f ca="1">VLOOKUP(_xlfn.CONCAT($B30,$C30),BNA_Historique_prix!$D$1:$AI$584,MATCH(H$8,BNA_Historique_prix!$D$4:$BZ$4,0),FALSE)</f>
        <v>-</v>
      </c>
      <c r="I30" t="str">
        <f ca="1">VLOOKUP(_xlfn.CONCAT($B30,$C30),BNA_Historique_prix!$D$1:$AI$584,MATCH(I$8,BNA_Historique_prix!$D$4:$BZ$4,0),FALSE)</f>
        <v>-</v>
      </c>
      <c r="J30" t="str">
        <f ca="1">VLOOKUP(_xlfn.CONCAT($B30,$C30),BNA_Historique_prix!$D$1:$AI$584,MATCH(J$8,BNA_Historique_prix!$D$4:$BZ$4,0),FALSE)</f>
        <v>-</v>
      </c>
      <c r="K30" t="str">
        <f ca="1">VLOOKUP(_xlfn.CONCAT($B30,$C30),BNA_Historique_prix!$D$1:$AI$584,MATCH(K$8,BNA_Historique_prix!$D$4:$BZ$4,0),FALSE)</f>
        <v>-</v>
      </c>
      <c r="L30" t="str">
        <f ca="1">VLOOKUP(_xlfn.CONCAT($B30,$C30),BNA_Historique_prix!$D$1:$AI$584,MATCH(L$8,BNA_Historique_prix!$D$4:$BZ$4,0),FALSE)</f>
        <v>-</v>
      </c>
      <c r="M30" t="str">
        <f ca="1">VLOOKUP(_xlfn.CONCAT($B30,$C30),BNA_Historique_prix!$D$1:$AI$584,MATCH(M$8,BNA_Historique_prix!$D$4:$BZ$4,0),FALSE)</f>
        <v>-</v>
      </c>
      <c r="N30" t="str">
        <f ca="1">VLOOKUP(_xlfn.CONCAT($B30,$C30),BNA_Historique_prix!$D$1:$AI$584,MATCH(N$8,BNA_Historique_prix!$D$4:$BZ$4,0),FALSE)</f>
        <v>-</v>
      </c>
      <c r="O30" t="str">
        <f ca="1">VLOOKUP(_xlfn.CONCAT($B30,$C30),BNA_Historique_prix!$D$1:$AI$584,MATCH(O$8,BNA_Historique_prix!$D$4:$BZ$4,0),FALSE)</f>
        <v>-</v>
      </c>
      <c r="P30" t="str">
        <f ca="1">VLOOKUP(_xlfn.CONCAT($B30,$C30),BNA_Historique_prix!$D$1:$AI$584,MATCH(P$8,BNA_Historique_prix!$D$4:$BZ$4,0),FALSE)</f>
        <v>-</v>
      </c>
      <c r="Q30" t="str">
        <f ca="1">VLOOKUP(_xlfn.CONCAT($B30,$C30),BNA_Historique_prix!$D$1:$AI$584,MATCH(Q$8,BNA_Historique_prix!$D$4:$BZ$4,0),FALSE)</f>
        <v>-</v>
      </c>
      <c r="R30" t="str">
        <f ca="1">VLOOKUP(_xlfn.CONCAT($B30,$C30),BNA_Historique_prix!$D$1:$AI$584,MATCH(R$8,BNA_Historique_prix!$D$4:$BZ$4,0),FALSE)</f>
        <v>-</v>
      </c>
      <c r="S30" t="str">
        <f ca="1">VLOOKUP(_xlfn.CONCAT($B30,$C30),BNA_Historique_prix!$D$1:$AI$584,MATCH(S$8,BNA_Historique_prix!$D$4:$BZ$4,0),FALSE)</f>
        <v>-</v>
      </c>
      <c r="T30" t="str">
        <f ca="1">VLOOKUP(_xlfn.CONCAT($B30,$C30),BNA_Historique_prix!$D$1:$AI$584,MATCH(T$8,BNA_Historique_prix!$D$4:$BZ$4,0),FALSE)</f>
        <v>-</v>
      </c>
      <c r="U30" t="str">
        <f ca="1">VLOOKUP(_xlfn.CONCAT($B30,$C30),BNA_Historique_prix!$D$1:$AI$584,MATCH(U$8,BNA_Historique_prix!$D$4:$BZ$4,0),FALSE)</f>
        <v>-</v>
      </c>
      <c r="V30" t="str">
        <f ca="1">VLOOKUP(_xlfn.CONCAT($B30,$C30),BNA_Historique_prix!$D$1:$AI$584,MATCH(V$8,BNA_Historique_prix!$D$4:$BZ$4,0),FALSE)</f>
        <v>-</v>
      </c>
      <c r="W30" t="str">
        <f ca="1">VLOOKUP(_xlfn.CONCAT($B30,$C30),BNA_Historique_prix!$D$1:$AI$584,MATCH(W$8,BNA_Historique_prix!$D$4:$BZ$4,0),FALSE)</f>
        <v>-</v>
      </c>
      <c r="X30" t="str">
        <f ca="1">VLOOKUP(_xlfn.CONCAT($B30,$C30),BNA_Historique_prix!$D$1:$AI$584,MATCH(X$8,BNA_Historique_prix!$D$4:$BZ$4,0),FALSE)</f>
        <v>-</v>
      </c>
      <c r="Y30" t="str">
        <f ca="1">VLOOKUP(_xlfn.CONCAT($B30,$C30),BNA_Historique_prix!$D$1:$AI$584,MATCH(Y$8,BNA_Historique_prix!$D$4:$BZ$4,0),FALSE)</f>
        <v>-</v>
      </c>
      <c r="Z30" t="str">
        <f ca="1">VLOOKUP(_xlfn.CONCAT($B30,$C30),BNA_Historique_prix!$D$1:$AI$584,MATCH(Z$8,BNA_Historique_prix!$D$4:$BZ$4,0),FALSE)</f>
        <v>-</v>
      </c>
      <c r="AA30" t="str">
        <f ca="1">VLOOKUP(_xlfn.CONCAT($B30,$C30),BNA_Historique_prix!$D$1:$AI$584,MATCH(AA$8,BNA_Historique_prix!$D$4:$BZ$4,0),FALSE)</f>
        <v>-</v>
      </c>
      <c r="AB30" t="str">
        <f ca="1">VLOOKUP(_xlfn.CONCAT($B30,$C30),BNA_Historique_prix!$D$1:$AI$584,MATCH(AB$8,BNA_Historique_prix!$D$4:$BZ$4,0),FALSE)</f>
        <v>-</v>
      </c>
      <c r="AC30" t="str">
        <f ca="1">VLOOKUP(_xlfn.CONCAT($B30,$C30),BNA_Historique_prix!$D$1:$AI$584,MATCH(AC$8,BNA_Historique_prix!$D$4:$BZ$4,0),FALSE)</f>
        <v>-</v>
      </c>
      <c r="AD30" t="str">
        <f ca="1">VLOOKUP(_xlfn.CONCAT($B30,$C30),BNA_Historique_prix!$D$1:$AI$584,MATCH(AD$8,BNA_Historique_prix!$D$4:$BZ$4,0),FALSE)</f>
        <v>-</v>
      </c>
      <c r="AE30" t="str">
        <f ca="1">VLOOKUP(_xlfn.CONCAT($B30,$C30),BNA_Historique_prix!$D$1:$AI$584,MATCH(AE$8,BNA_Historique_prix!$D$4:$BZ$4,0),FALSE)</f>
        <v>-</v>
      </c>
      <c r="AF30" t="str">
        <f ca="1">VLOOKUP(_xlfn.CONCAT($B30,$C30),BNA_Historique_prix!$D$1:$AI$584,MATCH(AF$8,BNA_Historique_prix!$D$4:$BZ$4,0),FALSE)</f>
        <v>-</v>
      </c>
      <c r="AG30" t="str">
        <f ca="1">VLOOKUP(_xlfn.CONCAT($B30,$C30),BNA_Historique_prix!$D$1:$AI$584,MATCH(AG$8,BNA_Historique_prix!$D$4:$BZ$4,0),FALSE)</f>
        <v>-</v>
      </c>
    </row>
    <row r="31" spans="2:33" x14ac:dyDescent="0.35">
      <c r="D31" t="s">
        <v>3209</v>
      </c>
    </row>
    <row r="32" spans="2:33" x14ac:dyDescent="0.35">
      <c r="B32" t="s">
        <v>100</v>
      </c>
      <c r="C32" s="8" t="str">
        <f t="shared" ref="C32:C37" si="1">$B$1</f>
        <v>BNA_mars24!</v>
      </c>
      <c r="D32" t="s">
        <v>98</v>
      </c>
      <c r="E32" t="str">
        <f ca="1">VLOOKUP(_xlfn.CONCAT($B32,$C32),BNA_Historique_prix!$D$1:$AI$584,MATCH(E$8,BNA_Historique_prix!$D$4:$BZ$4,0),FALSE)</f>
        <v>MC</v>
      </c>
      <c r="F32" t="str">
        <f ca="1">VLOOKUP(_xlfn.CONCAT($B32,$C32),BNA_Historique_prix!$D$1:$AI$584,MATCH(F$8,BNA_Historique_prix!$D$4:$BZ$4,0),FALSE)</f>
        <v>MC</v>
      </c>
      <c r="G32" t="str">
        <f ca="1">VLOOKUP(_xlfn.CONCAT($B32,$C32),BNA_Historique_prix!$D$1:$AI$584,MATCH(G$8,BNA_Historique_prix!$D$4:$BZ$4,0),FALSE)</f>
        <v>MC</v>
      </c>
      <c r="H32" t="str">
        <f ca="1">VLOOKUP(_xlfn.CONCAT($B32,$C32),BNA_Historique_prix!$D$1:$AI$584,MATCH(H$8,BNA_Historique_prix!$D$4:$BZ$4,0),FALSE)</f>
        <v>MC</v>
      </c>
      <c r="I32" t="str">
        <f ca="1">VLOOKUP(_xlfn.CONCAT($B32,$C32),BNA_Historique_prix!$D$1:$AI$584,MATCH(I$8,BNA_Historique_prix!$D$4:$BZ$4,0),FALSE)</f>
        <v>MC</v>
      </c>
      <c r="J32" t="str">
        <f ca="1">VLOOKUP(_xlfn.CONCAT($B32,$C32),BNA_Historique_prix!$D$1:$AI$584,MATCH(J$8,BNA_Historique_prix!$D$4:$BZ$4,0),FALSE)</f>
        <v>MC</v>
      </c>
      <c r="K32" t="str">
        <f ca="1">VLOOKUP(_xlfn.CONCAT($B32,$C32),BNA_Historique_prix!$D$1:$AI$584,MATCH(K$8,BNA_Historique_prix!$D$4:$BZ$4,0),FALSE)</f>
        <v>MC</v>
      </c>
      <c r="L32" t="str">
        <f ca="1">VLOOKUP(_xlfn.CONCAT($B32,$C32),BNA_Historique_prix!$D$1:$AI$584,MATCH(L$8,BNA_Historique_prix!$D$4:$BZ$4,0),FALSE)</f>
        <v>MC</v>
      </c>
      <c r="M32" t="str">
        <f ca="1">VLOOKUP(_xlfn.CONCAT($B32,$C32),BNA_Historique_prix!$D$1:$AI$584,MATCH(M$8,BNA_Historique_prix!$D$4:$BZ$4,0),FALSE)</f>
        <v>MC</v>
      </c>
      <c r="N32" t="str">
        <f ca="1">VLOOKUP(_xlfn.CONCAT($B32,$C32),BNA_Historique_prix!$D$1:$AI$584,MATCH(N$8,BNA_Historique_prix!$D$4:$BZ$4,0),FALSE)</f>
        <v>MC</v>
      </c>
      <c r="O32" t="str">
        <f ca="1">VLOOKUP(_xlfn.CONCAT($B32,$C32),BNA_Historique_prix!$D$1:$AI$584,MATCH(O$8,BNA_Historique_prix!$D$4:$BZ$4,0),FALSE)</f>
        <v>MC</v>
      </c>
      <c r="P32" t="str">
        <f ca="1">VLOOKUP(_xlfn.CONCAT($B32,$C32),BNA_Historique_prix!$D$1:$AI$584,MATCH(P$8,BNA_Historique_prix!$D$4:$BZ$4,0),FALSE)</f>
        <v>MC</v>
      </c>
      <c r="Q32" t="str">
        <f ca="1">VLOOKUP(_xlfn.CONCAT($B32,$C32),BNA_Historique_prix!$D$1:$AI$584,MATCH(Q$8,BNA_Historique_prix!$D$4:$BZ$4,0),FALSE)</f>
        <v>MC</v>
      </c>
      <c r="R32" t="str">
        <f ca="1">VLOOKUP(_xlfn.CONCAT($B32,$C32),BNA_Historique_prix!$D$1:$AI$584,MATCH(R$8,BNA_Historique_prix!$D$4:$BZ$4,0),FALSE)</f>
        <v>MC</v>
      </c>
      <c r="S32">
        <f ca="1">VLOOKUP(_xlfn.CONCAT($B32,$C32),BNA_Historique_prix!$D$1:$AI$584,MATCH(S$8,BNA_Historique_prix!$D$4:$BZ$4,0),FALSE)</f>
        <v>5000</v>
      </c>
      <c r="T32">
        <f ca="1">VLOOKUP(_xlfn.CONCAT($B32,$C32),BNA_Historique_prix!$D$1:$AI$584,MATCH(T$8,BNA_Historique_prix!$D$4:$BZ$4,0),FALSE)</f>
        <v>4000</v>
      </c>
      <c r="U32" t="str">
        <f ca="1">VLOOKUP(_xlfn.CONCAT($B32,$C32),BNA_Historique_prix!$D$1:$AI$584,MATCH(U$8,BNA_Historique_prix!$D$4:$BZ$4,0),FALSE)</f>
        <v>MC</v>
      </c>
      <c r="V32">
        <f ca="1">VLOOKUP(_xlfn.CONCAT($B32,$C32),BNA_Historique_prix!$D$1:$AI$584,MATCH(V$8,BNA_Historique_prix!$D$4:$BZ$4,0),FALSE)</f>
        <v>150</v>
      </c>
      <c r="W32" t="str">
        <f ca="1">VLOOKUP(_xlfn.CONCAT($B32,$C32),BNA_Historique_prix!$D$1:$AI$584,MATCH(W$8,BNA_Historique_prix!$D$4:$BZ$4,0),FALSE)</f>
        <v>MC</v>
      </c>
      <c r="X32" t="str">
        <f ca="1">VLOOKUP(_xlfn.CONCAT($B32,$C32),BNA_Historique_prix!$D$1:$AI$584,MATCH(X$8,BNA_Historique_prix!$D$4:$BZ$4,0),FALSE)</f>
        <v>MC</v>
      </c>
      <c r="Y32" t="str">
        <f ca="1">VLOOKUP(_xlfn.CONCAT($B32,$C32),BNA_Historique_prix!$D$1:$AI$584,MATCH(Y$8,BNA_Historique_prix!$D$4:$BZ$4,0),FALSE)</f>
        <v>MC</v>
      </c>
      <c r="Z32" t="str">
        <f ca="1">VLOOKUP(_xlfn.CONCAT($B32,$C32),BNA_Historique_prix!$D$1:$AI$584,MATCH(Z$8,BNA_Historique_prix!$D$4:$BZ$4,0),FALSE)</f>
        <v>MC</v>
      </c>
      <c r="AA32">
        <f ca="1">VLOOKUP(_xlfn.CONCAT($B32,$C32),BNA_Historique_prix!$D$1:$AI$584,MATCH(AA$8,BNA_Historique_prix!$D$4:$BZ$4,0),FALSE)</f>
        <v>3250</v>
      </c>
      <c r="AB32" t="str">
        <f ca="1">VLOOKUP(_xlfn.CONCAT($B32,$C32),BNA_Historique_prix!$D$1:$AI$584,MATCH(AB$8,BNA_Historique_prix!$D$4:$BZ$4,0),FALSE)</f>
        <v>MC</v>
      </c>
      <c r="AC32" t="str">
        <f ca="1">VLOOKUP(_xlfn.CONCAT($B32,$C32),BNA_Historique_prix!$D$1:$AI$584,MATCH(AC$8,BNA_Historique_prix!$D$4:$BZ$4,0),FALSE)</f>
        <v>MC</v>
      </c>
      <c r="AD32" t="str">
        <f ca="1">VLOOKUP(_xlfn.CONCAT($B32,$C32),BNA_Historique_prix!$D$1:$AI$584,MATCH(AD$8,BNA_Historique_prix!$D$4:$BZ$4,0),FALSE)</f>
        <v>MC</v>
      </c>
      <c r="AE32">
        <f ca="1">VLOOKUP(_xlfn.CONCAT($B32,$C32),BNA_Historique_prix!$D$1:$AI$584,MATCH(AE$8,BNA_Historique_prix!$D$4:$BZ$4,0),FALSE)</f>
        <v>5000</v>
      </c>
      <c r="AF32" t="str">
        <f ca="1">VLOOKUP(_xlfn.CONCAT($B32,$C32),BNA_Historique_prix!$D$1:$AI$584,MATCH(AF$8,BNA_Historique_prix!$D$4:$BZ$4,0),FALSE)</f>
        <v>MC</v>
      </c>
      <c r="AG32" t="str">
        <f ca="1">VLOOKUP(_xlfn.CONCAT($B32,$C32),BNA_Historique_prix!$D$1:$AI$584,MATCH(AG$8,BNA_Historique_prix!$D$4:$BZ$4,0),FALSE)</f>
        <v>MC</v>
      </c>
    </row>
    <row r="33" spans="2:33" x14ac:dyDescent="0.35">
      <c r="B33" t="s">
        <v>102</v>
      </c>
      <c r="C33" s="8" t="str">
        <f t="shared" si="1"/>
        <v>BNA_mars24!</v>
      </c>
      <c r="D33" t="s">
        <v>101</v>
      </c>
      <c r="E33" t="str">
        <f ca="1">VLOOKUP(_xlfn.CONCAT($B33,$C33),BNA_Historique_prix!$D$1:$AI$584,MATCH(E$8,BNA_Historique_prix!$D$4:$BZ$4,0),FALSE)</f>
        <v>-</v>
      </c>
      <c r="F33" t="str">
        <f ca="1">VLOOKUP(_xlfn.CONCAT($B33,$C33),BNA_Historique_prix!$D$1:$AI$584,MATCH(F$8,BNA_Historique_prix!$D$4:$BZ$4,0),FALSE)</f>
        <v>-</v>
      </c>
      <c r="G33" t="str">
        <f ca="1">VLOOKUP(_xlfn.CONCAT($B33,$C33),BNA_Historique_prix!$D$1:$AI$584,MATCH(G$8,BNA_Historique_prix!$D$4:$BZ$4,0),FALSE)</f>
        <v>-</v>
      </c>
      <c r="H33" t="str">
        <f ca="1">VLOOKUP(_xlfn.CONCAT($B33,$C33),BNA_Historique_prix!$D$1:$AI$584,MATCH(H$8,BNA_Historique_prix!$D$4:$BZ$4,0),FALSE)</f>
        <v>-</v>
      </c>
      <c r="I33" t="str">
        <f ca="1">VLOOKUP(_xlfn.CONCAT($B33,$C33),BNA_Historique_prix!$D$1:$AI$584,MATCH(I$8,BNA_Historique_prix!$D$4:$BZ$4,0),FALSE)</f>
        <v>-</v>
      </c>
      <c r="J33" t="str">
        <f ca="1">VLOOKUP(_xlfn.CONCAT($B33,$C33),BNA_Historique_prix!$D$1:$AI$584,MATCH(J$8,BNA_Historique_prix!$D$4:$BZ$4,0),FALSE)</f>
        <v>-</v>
      </c>
      <c r="K33" t="str">
        <f ca="1">VLOOKUP(_xlfn.CONCAT($B33,$C33),BNA_Historique_prix!$D$1:$AI$584,MATCH(K$8,BNA_Historique_prix!$D$4:$BZ$4,0),FALSE)</f>
        <v>-</v>
      </c>
      <c r="L33" t="str">
        <f ca="1">VLOOKUP(_xlfn.CONCAT($B33,$C33),BNA_Historique_prix!$D$1:$AI$584,MATCH(L$8,BNA_Historique_prix!$D$4:$BZ$4,0),FALSE)</f>
        <v>-</v>
      </c>
      <c r="M33" t="str">
        <f ca="1">VLOOKUP(_xlfn.CONCAT($B33,$C33),BNA_Historique_prix!$D$1:$AI$584,MATCH(M$8,BNA_Historique_prix!$D$4:$BZ$4,0),FALSE)</f>
        <v>-</v>
      </c>
      <c r="N33" t="str">
        <f ca="1">VLOOKUP(_xlfn.CONCAT($B33,$C33),BNA_Historique_prix!$D$1:$AI$584,MATCH(N$8,BNA_Historique_prix!$D$4:$BZ$4,0),FALSE)</f>
        <v>-</v>
      </c>
      <c r="O33" t="str">
        <f ca="1">VLOOKUP(_xlfn.CONCAT($B33,$C33),BNA_Historique_prix!$D$1:$AI$584,MATCH(O$8,BNA_Historique_prix!$D$4:$BZ$4,0),FALSE)</f>
        <v>-</v>
      </c>
      <c r="P33" t="str">
        <f ca="1">VLOOKUP(_xlfn.CONCAT($B33,$C33),BNA_Historique_prix!$D$1:$AI$584,MATCH(P$8,BNA_Historique_prix!$D$4:$BZ$4,0),FALSE)</f>
        <v>-</v>
      </c>
      <c r="Q33" t="str">
        <f ca="1">VLOOKUP(_xlfn.CONCAT($B33,$C33),BNA_Historique_prix!$D$1:$AI$584,MATCH(Q$8,BNA_Historique_prix!$D$4:$BZ$4,0),FALSE)</f>
        <v>-</v>
      </c>
      <c r="R33" t="str">
        <f ca="1">VLOOKUP(_xlfn.CONCAT($B33,$C33),BNA_Historique_prix!$D$1:$AI$584,MATCH(R$8,BNA_Historique_prix!$D$4:$BZ$4,0),FALSE)</f>
        <v>-</v>
      </c>
      <c r="S33" t="str">
        <f ca="1">VLOOKUP(_xlfn.CONCAT($B33,$C33),BNA_Historique_prix!$D$1:$AI$584,MATCH(S$8,BNA_Historique_prix!$D$4:$BZ$4,0),FALSE)</f>
        <v>-</v>
      </c>
      <c r="T33" t="str">
        <f ca="1">VLOOKUP(_xlfn.CONCAT($B33,$C33),BNA_Historique_prix!$D$1:$AI$584,MATCH(T$8,BNA_Historique_prix!$D$4:$BZ$4,0),FALSE)</f>
        <v>-</v>
      </c>
      <c r="U33" t="str">
        <f ca="1">VLOOKUP(_xlfn.CONCAT($B33,$C33),BNA_Historique_prix!$D$1:$AI$584,MATCH(U$8,BNA_Historique_prix!$D$4:$BZ$4,0),FALSE)</f>
        <v>-</v>
      </c>
      <c r="V33" t="str">
        <f ca="1">VLOOKUP(_xlfn.CONCAT($B33,$C33),BNA_Historique_prix!$D$1:$AI$584,MATCH(V$8,BNA_Historique_prix!$D$4:$BZ$4,0),FALSE)</f>
        <v>-</v>
      </c>
      <c r="W33" t="str">
        <f ca="1">VLOOKUP(_xlfn.CONCAT($B33,$C33),BNA_Historique_prix!$D$1:$AI$584,MATCH(W$8,BNA_Historique_prix!$D$4:$BZ$4,0),FALSE)</f>
        <v>-</v>
      </c>
      <c r="X33" t="str">
        <f ca="1">VLOOKUP(_xlfn.CONCAT($B33,$C33),BNA_Historique_prix!$D$1:$AI$584,MATCH(X$8,BNA_Historique_prix!$D$4:$BZ$4,0),FALSE)</f>
        <v>-</v>
      </c>
      <c r="Y33" t="str">
        <f ca="1">VLOOKUP(_xlfn.CONCAT($B33,$C33),BNA_Historique_prix!$D$1:$AI$584,MATCH(Y$8,BNA_Historique_prix!$D$4:$BZ$4,0),FALSE)</f>
        <v>-</v>
      </c>
      <c r="Z33" t="str">
        <f ca="1">VLOOKUP(_xlfn.CONCAT($B33,$C33),BNA_Historique_prix!$D$1:$AI$584,MATCH(Z$8,BNA_Historique_prix!$D$4:$BZ$4,0),FALSE)</f>
        <v>-</v>
      </c>
      <c r="AA33" t="str">
        <f ca="1">VLOOKUP(_xlfn.CONCAT($B33,$C33),BNA_Historique_prix!$D$1:$AI$584,MATCH(AA$8,BNA_Historique_prix!$D$4:$BZ$4,0),FALSE)</f>
        <v>-</v>
      </c>
      <c r="AB33" t="str">
        <f ca="1">VLOOKUP(_xlfn.CONCAT($B33,$C33),BNA_Historique_prix!$D$1:$AI$584,MATCH(AB$8,BNA_Historique_prix!$D$4:$BZ$4,0),FALSE)</f>
        <v>-</v>
      </c>
      <c r="AC33" t="str">
        <f ca="1">VLOOKUP(_xlfn.CONCAT($B33,$C33),BNA_Historique_prix!$D$1:$AI$584,MATCH(AC$8,BNA_Historique_prix!$D$4:$BZ$4,0),FALSE)</f>
        <v>-</v>
      </c>
      <c r="AD33" t="str">
        <f ca="1">VLOOKUP(_xlfn.CONCAT($B33,$C33),BNA_Historique_prix!$D$1:$AI$584,MATCH(AD$8,BNA_Historique_prix!$D$4:$BZ$4,0),FALSE)</f>
        <v>-</v>
      </c>
      <c r="AE33" t="str">
        <f ca="1">VLOOKUP(_xlfn.CONCAT($B33,$C33),BNA_Historique_prix!$D$1:$AI$584,MATCH(AE$8,BNA_Historique_prix!$D$4:$BZ$4,0),FALSE)</f>
        <v>-</v>
      </c>
      <c r="AF33" t="str">
        <f ca="1">VLOOKUP(_xlfn.CONCAT($B33,$C33),BNA_Historique_prix!$D$1:$AI$584,MATCH(AF$8,BNA_Historique_prix!$D$4:$BZ$4,0),FALSE)</f>
        <v>-</v>
      </c>
      <c r="AG33" t="str">
        <f ca="1">VLOOKUP(_xlfn.CONCAT($B33,$C33),BNA_Historique_prix!$D$1:$AI$584,MATCH(AG$8,BNA_Historique_prix!$D$4:$BZ$4,0),FALSE)</f>
        <v>-</v>
      </c>
    </row>
    <row r="34" spans="2:33" x14ac:dyDescent="0.35">
      <c r="B34" t="s">
        <v>104</v>
      </c>
      <c r="C34" s="8" t="str">
        <f t="shared" si="1"/>
        <v>BNA_mars24!</v>
      </c>
      <c r="D34" t="s">
        <v>103</v>
      </c>
      <c r="E34" t="str">
        <f ca="1">VLOOKUP(_xlfn.CONCAT($B34,$C34),BNA_Historique_prix!$D$1:$AI$584,MATCH(E$8,BNA_Historique_prix!$D$4:$BZ$4,0),FALSE)</f>
        <v>-</v>
      </c>
      <c r="F34" t="str">
        <f ca="1">VLOOKUP(_xlfn.CONCAT($B34,$C34),BNA_Historique_prix!$D$1:$AI$584,MATCH(F$8,BNA_Historique_prix!$D$4:$BZ$4,0),FALSE)</f>
        <v>-</v>
      </c>
      <c r="G34" t="str">
        <f ca="1">VLOOKUP(_xlfn.CONCAT($B34,$C34),BNA_Historique_prix!$D$1:$AI$584,MATCH(G$8,BNA_Historique_prix!$D$4:$BZ$4,0),FALSE)</f>
        <v>-</v>
      </c>
      <c r="H34" t="str">
        <f ca="1">VLOOKUP(_xlfn.CONCAT($B34,$C34),BNA_Historique_prix!$D$1:$AI$584,MATCH(H$8,BNA_Historique_prix!$D$4:$BZ$4,0),FALSE)</f>
        <v>-</v>
      </c>
      <c r="I34" t="str">
        <f ca="1">VLOOKUP(_xlfn.CONCAT($B34,$C34),BNA_Historique_prix!$D$1:$AI$584,MATCH(I$8,BNA_Historique_prix!$D$4:$BZ$4,0),FALSE)</f>
        <v>-</v>
      </c>
      <c r="J34" t="str">
        <f ca="1">VLOOKUP(_xlfn.CONCAT($B34,$C34),BNA_Historique_prix!$D$1:$AI$584,MATCH(J$8,BNA_Historique_prix!$D$4:$BZ$4,0),FALSE)</f>
        <v>-</v>
      </c>
      <c r="K34" t="str">
        <f ca="1">VLOOKUP(_xlfn.CONCAT($B34,$C34),BNA_Historique_prix!$D$1:$AI$584,MATCH(K$8,BNA_Historique_prix!$D$4:$BZ$4,0),FALSE)</f>
        <v>-</v>
      </c>
      <c r="L34" t="str">
        <f ca="1">VLOOKUP(_xlfn.CONCAT($B34,$C34),BNA_Historique_prix!$D$1:$AI$584,MATCH(L$8,BNA_Historique_prix!$D$4:$BZ$4,0),FALSE)</f>
        <v>-</v>
      </c>
      <c r="M34" t="str">
        <f ca="1">VLOOKUP(_xlfn.CONCAT($B34,$C34),BNA_Historique_prix!$D$1:$AI$584,MATCH(M$8,BNA_Historique_prix!$D$4:$BZ$4,0),FALSE)</f>
        <v>-</v>
      </c>
      <c r="N34" t="str">
        <f ca="1">VLOOKUP(_xlfn.CONCAT($B34,$C34),BNA_Historique_prix!$D$1:$AI$584,MATCH(N$8,BNA_Historique_prix!$D$4:$BZ$4,0),FALSE)</f>
        <v>-</v>
      </c>
      <c r="O34" t="str">
        <f ca="1">VLOOKUP(_xlfn.CONCAT($B34,$C34),BNA_Historique_prix!$D$1:$AI$584,MATCH(O$8,BNA_Historique_prix!$D$4:$BZ$4,0),FALSE)</f>
        <v>-</v>
      </c>
      <c r="P34" t="str">
        <f ca="1">VLOOKUP(_xlfn.CONCAT($B34,$C34),BNA_Historique_prix!$D$1:$AI$584,MATCH(P$8,BNA_Historique_prix!$D$4:$BZ$4,0),FALSE)</f>
        <v>-</v>
      </c>
      <c r="Q34" t="str">
        <f ca="1">VLOOKUP(_xlfn.CONCAT($B34,$C34),BNA_Historique_prix!$D$1:$AI$584,MATCH(Q$8,BNA_Historique_prix!$D$4:$BZ$4,0),FALSE)</f>
        <v>-</v>
      </c>
      <c r="R34" t="str">
        <f ca="1">VLOOKUP(_xlfn.CONCAT($B34,$C34),BNA_Historique_prix!$D$1:$AI$584,MATCH(R$8,BNA_Historique_prix!$D$4:$BZ$4,0),FALSE)</f>
        <v>-</v>
      </c>
      <c r="S34" t="str">
        <f ca="1">VLOOKUP(_xlfn.CONCAT($B34,$C34),BNA_Historique_prix!$D$1:$AI$584,MATCH(S$8,BNA_Historique_prix!$D$4:$BZ$4,0),FALSE)</f>
        <v>-</v>
      </c>
      <c r="T34" t="str">
        <f ca="1">VLOOKUP(_xlfn.CONCAT($B34,$C34),BNA_Historique_prix!$D$1:$AI$584,MATCH(T$8,BNA_Historique_prix!$D$4:$BZ$4,0),FALSE)</f>
        <v>-</v>
      </c>
      <c r="U34" t="str">
        <f ca="1">VLOOKUP(_xlfn.CONCAT($B34,$C34),BNA_Historique_prix!$D$1:$AI$584,MATCH(U$8,BNA_Historique_prix!$D$4:$BZ$4,0),FALSE)</f>
        <v>-</v>
      </c>
      <c r="V34" t="str">
        <f ca="1">VLOOKUP(_xlfn.CONCAT($B34,$C34),BNA_Historique_prix!$D$1:$AI$584,MATCH(V$8,BNA_Historique_prix!$D$4:$BZ$4,0),FALSE)</f>
        <v>-</v>
      </c>
      <c r="W34" t="str">
        <f ca="1">VLOOKUP(_xlfn.CONCAT($B34,$C34),BNA_Historique_prix!$D$1:$AI$584,MATCH(W$8,BNA_Historique_prix!$D$4:$BZ$4,0),FALSE)</f>
        <v>-</v>
      </c>
      <c r="X34" t="str">
        <f ca="1">VLOOKUP(_xlfn.CONCAT($B34,$C34),BNA_Historique_prix!$D$1:$AI$584,MATCH(X$8,BNA_Historique_prix!$D$4:$BZ$4,0),FALSE)</f>
        <v>-</v>
      </c>
      <c r="Y34" t="str">
        <f ca="1">VLOOKUP(_xlfn.CONCAT($B34,$C34),BNA_Historique_prix!$D$1:$AI$584,MATCH(Y$8,BNA_Historique_prix!$D$4:$BZ$4,0),FALSE)</f>
        <v>-</v>
      </c>
      <c r="Z34" t="str">
        <f ca="1">VLOOKUP(_xlfn.CONCAT($B34,$C34),BNA_Historique_prix!$D$1:$AI$584,MATCH(Z$8,BNA_Historique_prix!$D$4:$BZ$4,0),FALSE)</f>
        <v>-</v>
      </c>
      <c r="AA34" t="str">
        <f ca="1">VLOOKUP(_xlfn.CONCAT($B34,$C34),BNA_Historique_prix!$D$1:$AI$584,MATCH(AA$8,BNA_Historique_prix!$D$4:$BZ$4,0),FALSE)</f>
        <v>-</v>
      </c>
      <c r="AB34" t="str">
        <f ca="1">VLOOKUP(_xlfn.CONCAT($B34,$C34),BNA_Historique_prix!$D$1:$AI$584,MATCH(AB$8,BNA_Historique_prix!$D$4:$BZ$4,0),FALSE)</f>
        <v>-</v>
      </c>
      <c r="AC34" t="str">
        <f ca="1">VLOOKUP(_xlfn.CONCAT($B34,$C34),BNA_Historique_prix!$D$1:$AI$584,MATCH(AC$8,BNA_Historique_prix!$D$4:$BZ$4,0),FALSE)</f>
        <v>-</v>
      </c>
      <c r="AD34" t="str">
        <f ca="1">VLOOKUP(_xlfn.CONCAT($B34,$C34),BNA_Historique_prix!$D$1:$AI$584,MATCH(AD$8,BNA_Historique_prix!$D$4:$BZ$4,0),FALSE)</f>
        <v>-</v>
      </c>
      <c r="AE34" t="str">
        <f ca="1">VLOOKUP(_xlfn.CONCAT($B34,$C34),BNA_Historique_prix!$D$1:$AI$584,MATCH(AE$8,BNA_Historique_prix!$D$4:$BZ$4,0),FALSE)</f>
        <v>-</v>
      </c>
      <c r="AF34" t="str">
        <f ca="1">VLOOKUP(_xlfn.CONCAT($B34,$C34),BNA_Historique_prix!$D$1:$AI$584,MATCH(AF$8,BNA_Historique_prix!$D$4:$BZ$4,0),FALSE)</f>
        <v>-</v>
      </c>
      <c r="AG34" t="str">
        <f ca="1">VLOOKUP(_xlfn.CONCAT($B34,$C34),BNA_Historique_prix!$D$1:$AI$584,MATCH(AG$8,BNA_Historique_prix!$D$4:$BZ$4,0),FALSE)</f>
        <v>-</v>
      </c>
    </row>
    <row r="35" spans="2:33" x14ac:dyDescent="0.35">
      <c r="B35" t="s">
        <v>106</v>
      </c>
      <c r="C35" s="8" t="str">
        <f t="shared" si="1"/>
        <v>BNA_mars24!</v>
      </c>
      <c r="D35" t="s">
        <v>105</v>
      </c>
      <c r="E35">
        <f ca="1">VLOOKUP(_xlfn.CONCAT($B35,$C35),BNA_Historique_prix!$D$1:$AI$584,MATCH(E$8,BNA_Historique_prix!$D$4:$BZ$4,0),FALSE)</f>
        <v>3000</v>
      </c>
      <c r="F35">
        <f ca="1">VLOOKUP(_xlfn.CONCAT($B35,$C35),BNA_Historique_prix!$D$1:$AI$584,MATCH(F$8,BNA_Historique_prix!$D$4:$BZ$4,0),FALSE)</f>
        <v>1750</v>
      </c>
      <c r="G35">
        <f ca="1">VLOOKUP(_xlfn.CONCAT($B35,$C35),BNA_Historique_prix!$D$1:$AI$584,MATCH(G$8,BNA_Historique_prix!$D$4:$BZ$4,0),FALSE)</f>
        <v>2250</v>
      </c>
      <c r="H35" t="str">
        <f ca="1">VLOOKUP(_xlfn.CONCAT($B35,$C35),BNA_Historique_prix!$D$1:$AI$584,MATCH(H$8,BNA_Historique_prix!$D$4:$BZ$4,0),FALSE)</f>
        <v>MC</v>
      </c>
      <c r="I35" t="str">
        <f ca="1">VLOOKUP(_xlfn.CONCAT($B35,$C35),BNA_Historique_prix!$D$1:$AI$584,MATCH(I$8,BNA_Historique_prix!$D$4:$BZ$4,0),FALSE)</f>
        <v>MC</v>
      </c>
      <c r="J35" t="str">
        <f ca="1">VLOOKUP(_xlfn.CONCAT($B35,$C35),BNA_Historique_prix!$D$1:$AI$584,MATCH(J$8,BNA_Historique_prix!$D$4:$BZ$4,0),FALSE)</f>
        <v>MC</v>
      </c>
      <c r="K35" t="str">
        <f ca="1">VLOOKUP(_xlfn.CONCAT($B35,$C35),BNA_Historique_prix!$D$1:$AI$584,MATCH(K$8,BNA_Historique_prix!$D$4:$BZ$4,0),FALSE)</f>
        <v>MC</v>
      </c>
      <c r="L35" t="str">
        <f ca="1">VLOOKUP(_xlfn.CONCAT($B35,$C35),BNA_Historique_prix!$D$1:$AI$584,MATCH(L$8,BNA_Historique_prix!$D$4:$BZ$4,0),FALSE)</f>
        <v>MC</v>
      </c>
      <c r="M35" t="str">
        <f ca="1">VLOOKUP(_xlfn.CONCAT($B35,$C35),BNA_Historique_prix!$D$1:$AI$584,MATCH(M$8,BNA_Historique_prix!$D$4:$BZ$4,0),FALSE)</f>
        <v>MC</v>
      </c>
      <c r="N35">
        <f ca="1">VLOOKUP(_xlfn.CONCAT($B35,$C35),BNA_Historique_prix!$D$1:$AI$584,MATCH(N$8,BNA_Historique_prix!$D$4:$BZ$4,0),FALSE)</f>
        <v>10500</v>
      </c>
      <c r="O35">
        <f ca="1">VLOOKUP(_xlfn.CONCAT($B35,$C35),BNA_Historique_prix!$D$1:$AI$584,MATCH(O$8,BNA_Historique_prix!$D$4:$BZ$4,0),FALSE)</f>
        <v>450</v>
      </c>
      <c r="P35" t="str">
        <f ca="1">VLOOKUP(_xlfn.CONCAT($B35,$C35),BNA_Historique_prix!$D$1:$AI$584,MATCH(P$8,BNA_Historique_prix!$D$4:$BZ$4,0),FALSE)</f>
        <v>MC</v>
      </c>
      <c r="Q35" t="str">
        <f ca="1">VLOOKUP(_xlfn.CONCAT($B35,$C35),BNA_Historique_prix!$D$1:$AI$584,MATCH(Q$8,BNA_Historique_prix!$D$4:$BZ$4,0),FALSE)</f>
        <v>MC</v>
      </c>
      <c r="R35" t="str">
        <f ca="1">VLOOKUP(_xlfn.CONCAT($B35,$C35),BNA_Historique_prix!$D$1:$AI$584,MATCH(R$8,BNA_Historique_prix!$D$4:$BZ$4,0),FALSE)</f>
        <v>MC</v>
      </c>
      <c r="S35" t="str">
        <f ca="1">VLOOKUP(_xlfn.CONCAT($B35,$C35),BNA_Historique_prix!$D$1:$AI$584,MATCH(S$8,BNA_Historique_prix!$D$4:$BZ$4,0),FALSE)</f>
        <v>MC</v>
      </c>
      <c r="T35" t="str">
        <f ca="1">VLOOKUP(_xlfn.CONCAT($B35,$C35),BNA_Historique_prix!$D$1:$AI$584,MATCH(T$8,BNA_Historique_prix!$D$4:$BZ$4,0),FALSE)</f>
        <v>MC</v>
      </c>
      <c r="U35" t="str">
        <f ca="1">VLOOKUP(_xlfn.CONCAT($B35,$C35),BNA_Historique_prix!$D$1:$AI$584,MATCH(U$8,BNA_Historique_prix!$D$4:$BZ$4,0),FALSE)</f>
        <v>MC</v>
      </c>
      <c r="V35" t="str">
        <f ca="1">VLOOKUP(_xlfn.CONCAT($B35,$C35),BNA_Historique_prix!$D$1:$AI$584,MATCH(V$8,BNA_Historique_prix!$D$4:$BZ$4,0),FALSE)</f>
        <v>MC</v>
      </c>
      <c r="W35" t="str">
        <f ca="1">VLOOKUP(_xlfn.CONCAT($B35,$C35),BNA_Historique_prix!$D$1:$AI$584,MATCH(W$8,BNA_Historique_prix!$D$4:$BZ$4,0),FALSE)</f>
        <v>MC</v>
      </c>
      <c r="X35" t="str">
        <f ca="1">VLOOKUP(_xlfn.CONCAT($B35,$C35),BNA_Historique_prix!$D$1:$AI$584,MATCH(X$8,BNA_Historique_prix!$D$4:$BZ$4,0),FALSE)</f>
        <v>MC</v>
      </c>
      <c r="Y35" t="str">
        <f ca="1">VLOOKUP(_xlfn.CONCAT($B35,$C35),BNA_Historique_prix!$D$1:$AI$584,MATCH(Y$8,BNA_Historique_prix!$D$4:$BZ$4,0),FALSE)</f>
        <v>MC</v>
      </c>
      <c r="Z35" t="str">
        <f ca="1">VLOOKUP(_xlfn.CONCAT($B35,$C35),BNA_Historique_prix!$D$1:$AI$584,MATCH(Z$8,BNA_Historique_prix!$D$4:$BZ$4,0),FALSE)</f>
        <v>MC</v>
      </c>
      <c r="AA35" t="str">
        <f ca="1">VLOOKUP(_xlfn.CONCAT($B35,$C35),BNA_Historique_prix!$D$1:$AI$584,MATCH(AA$8,BNA_Historique_prix!$D$4:$BZ$4,0),FALSE)</f>
        <v>MC</v>
      </c>
      <c r="AB35" t="str">
        <f ca="1">VLOOKUP(_xlfn.CONCAT($B35,$C35),BNA_Historique_prix!$D$1:$AI$584,MATCH(AB$8,BNA_Historique_prix!$D$4:$BZ$4,0),FALSE)</f>
        <v>MC</v>
      </c>
      <c r="AC35" t="str">
        <f ca="1">VLOOKUP(_xlfn.CONCAT($B35,$C35),BNA_Historique_prix!$D$1:$AI$584,MATCH(AC$8,BNA_Historique_prix!$D$4:$BZ$4,0),FALSE)</f>
        <v>MC</v>
      </c>
      <c r="AD35">
        <f ca="1">VLOOKUP(_xlfn.CONCAT($B35,$C35),BNA_Historique_prix!$D$1:$AI$584,MATCH(AD$8,BNA_Historique_prix!$D$4:$BZ$4,0),FALSE)</f>
        <v>2250</v>
      </c>
      <c r="AE35" t="str">
        <f ca="1">VLOOKUP(_xlfn.CONCAT($B35,$C35),BNA_Historique_prix!$D$1:$AI$584,MATCH(AE$8,BNA_Historique_prix!$D$4:$BZ$4,0),FALSE)</f>
        <v>MC</v>
      </c>
      <c r="AF35">
        <f ca="1">VLOOKUP(_xlfn.CONCAT($B35,$C35),BNA_Historique_prix!$D$1:$AI$584,MATCH(AF$8,BNA_Historique_prix!$D$4:$BZ$4,0),FALSE)</f>
        <v>750</v>
      </c>
      <c r="AG35">
        <f ca="1">VLOOKUP(_xlfn.CONCAT($B35,$C35),BNA_Historique_prix!$D$1:$AI$584,MATCH(AG$8,BNA_Historique_prix!$D$4:$BZ$4,0),FALSE)</f>
        <v>1250</v>
      </c>
    </row>
    <row r="36" spans="2:33" x14ac:dyDescent="0.35">
      <c r="C36" s="8"/>
      <c r="D36" t="s">
        <v>3463</v>
      </c>
    </row>
    <row r="37" spans="2:33" x14ac:dyDescent="0.35">
      <c r="B37" t="s">
        <v>109</v>
      </c>
      <c r="C37" s="8" t="str">
        <f t="shared" si="1"/>
        <v>BNA_mars24!</v>
      </c>
      <c r="D37" t="s">
        <v>107</v>
      </c>
      <c r="E37" t="str">
        <f ca="1">VLOOKUP(_xlfn.CONCAT($B37,$C37),BNA_Historique_prix!$D$1:$AI$584,MATCH(E$8,BNA_Historique_prix!$D$4:$BZ$4,0),FALSE)</f>
        <v>-</v>
      </c>
      <c r="F37" t="str">
        <f ca="1">VLOOKUP(_xlfn.CONCAT($B37,$C37),BNA_Historique_prix!$D$1:$AI$584,MATCH(F$8,BNA_Historique_prix!$D$4:$BZ$4,0),FALSE)</f>
        <v>-</v>
      </c>
      <c r="G37" t="str">
        <f ca="1">VLOOKUP(_xlfn.CONCAT($B37,$C37),BNA_Historique_prix!$D$1:$AI$584,MATCH(G$8,BNA_Historique_prix!$D$4:$BZ$4,0),FALSE)</f>
        <v>-</v>
      </c>
      <c r="H37" t="str">
        <f ca="1">VLOOKUP(_xlfn.CONCAT($B37,$C37),BNA_Historique_prix!$D$1:$AI$584,MATCH(H$8,BNA_Historique_prix!$D$4:$BZ$4,0),FALSE)</f>
        <v>-</v>
      </c>
      <c r="I37" t="str">
        <f ca="1">VLOOKUP(_xlfn.CONCAT($B37,$C37),BNA_Historique_prix!$D$1:$AI$584,MATCH(I$8,BNA_Historique_prix!$D$4:$BZ$4,0),FALSE)</f>
        <v>-</v>
      </c>
      <c r="J37" t="str">
        <f ca="1">VLOOKUP(_xlfn.CONCAT($B37,$C37),BNA_Historique_prix!$D$1:$AI$584,MATCH(J$8,BNA_Historique_prix!$D$4:$BZ$4,0),FALSE)</f>
        <v>-</v>
      </c>
      <c r="K37" t="str">
        <f ca="1">VLOOKUP(_xlfn.CONCAT($B37,$C37),BNA_Historique_prix!$D$1:$AI$584,MATCH(K$8,BNA_Historique_prix!$D$4:$BZ$4,0),FALSE)</f>
        <v>-</v>
      </c>
      <c r="L37" t="str">
        <f ca="1">VLOOKUP(_xlfn.CONCAT($B37,$C37),BNA_Historique_prix!$D$1:$AI$584,MATCH(L$8,BNA_Historique_prix!$D$4:$BZ$4,0),FALSE)</f>
        <v>-</v>
      </c>
      <c r="M37" t="str">
        <f ca="1">VLOOKUP(_xlfn.CONCAT($B37,$C37),BNA_Historique_prix!$D$1:$AI$584,MATCH(M$8,BNA_Historique_prix!$D$4:$BZ$4,0),FALSE)</f>
        <v>-</v>
      </c>
      <c r="N37" t="str">
        <f ca="1">VLOOKUP(_xlfn.CONCAT($B37,$C37),BNA_Historique_prix!$D$1:$AI$584,MATCH(N$8,BNA_Historique_prix!$D$4:$BZ$4,0),FALSE)</f>
        <v>-</v>
      </c>
      <c r="O37" t="str">
        <f ca="1">VLOOKUP(_xlfn.CONCAT($B37,$C37),BNA_Historique_prix!$D$1:$AI$584,MATCH(O$8,BNA_Historique_prix!$D$4:$BZ$4,0),FALSE)</f>
        <v>-</v>
      </c>
      <c r="P37" t="str">
        <f ca="1">VLOOKUP(_xlfn.CONCAT($B37,$C37),BNA_Historique_prix!$D$1:$AI$584,MATCH(P$8,BNA_Historique_prix!$D$4:$BZ$4,0),FALSE)</f>
        <v>-</v>
      </c>
      <c r="Q37" t="str">
        <f ca="1">VLOOKUP(_xlfn.CONCAT($B37,$C37),BNA_Historique_prix!$D$1:$AI$584,MATCH(Q$8,BNA_Historique_prix!$D$4:$BZ$4,0),FALSE)</f>
        <v>-</v>
      </c>
      <c r="R37" t="str">
        <f ca="1">VLOOKUP(_xlfn.CONCAT($B37,$C37),BNA_Historique_prix!$D$1:$AI$584,MATCH(R$8,BNA_Historique_prix!$D$4:$BZ$4,0),FALSE)</f>
        <v>-</v>
      </c>
      <c r="S37" t="str">
        <f ca="1">VLOOKUP(_xlfn.CONCAT($B37,$C37),BNA_Historique_prix!$D$1:$AI$584,MATCH(S$8,BNA_Historique_prix!$D$4:$BZ$4,0),FALSE)</f>
        <v>-</v>
      </c>
      <c r="T37" t="str">
        <f ca="1">VLOOKUP(_xlfn.CONCAT($B37,$C37),BNA_Historique_prix!$D$1:$AI$584,MATCH(T$8,BNA_Historique_prix!$D$4:$BZ$4,0),FALSE)</f>
        <v>-</v>
      </c>
      <c r="U37" t="str">
        <f ca="1">VLOOKUP(_xlfn.CONCAT($B37,$C37),BNA_Historique_prix!$D$1:$AI$584,MATCH(U$8,BNA_Historique_prix!$D$4:$BZ$4,0),FALSE)</f>
        <v>-</v>
      </c>
      <c r="V37" t="str">
        <f ca="1">VLOOKUP(_xlfn.CONCAT($B37,$C37),BNA_Historique_prix!$D$1:$AI$584,MATCH(V$8,BNA_Historique_prix!$D$4:$BZ$4,0),FALSE)</f>
        <v>-</v>
      </c>
      <c r="W37" t="str">
        <f ca="1">VLOOKUP(_xlfn.CONCAT($B37,$C37),BNA_Historique_prix!$D$1:$AI$584,MATCH(W$8,BNA_Historique_prix!$D$4:$BZ$4,0),FALSE)</f>
        <v>-</v>
      </c>
      <c r="X37" t="str">
        <f ca="1">VLOOKUP(_xlfn.CONCAT($B37,$C37),BNA_Historique_prix!$D$1:$AI$584,MATCH(X$8,BNA_Historique_prix!$D$4:$BZ$4,0),FALSE)</f>
        <v>-</v>
      </c>
      <c r="Y37" t="str">
        <f ca="1">VLOOKUP(_xlfn.CONCAT($B37,$C37),BNA_Historique_prix!$D$1:$AI$584,MATCH(Y$8,BNA_Historique_prix!$D$4:$BZ$4,0),FALSE)</f>
        <v>-</v>
      </c>
      <c r="Z37" t="str">
        <f ca="1">VLOOKUP(_xlfn.CONCAT($B37,$C37),BNA_Historique_prix!$D$1:$AI$584,MATCH(Z$8,BNA_Historique_prix!$D$4:$BZ$4,0),FALSE)</f>
        <v>-</v>
      </c>
      <c r="AA37" t="str">
        <f ca="1">VLOOKUP(_xlfn.CONCAT($B37,$C37),BNA_Historique_prix!$D$1:$AI$584,MATCH(AA$8,BNA_Historique_prix!$D$4:$BZ$4,0),FALSE)</f>
        <v>-</v>
      </c>
      <c r="AB37" t="str">
        <f ca="1">VLOOKUP(_xlfn.CONCAT($B37,$C37),BNA_Historique_prix!$D$1:$AI$584,MATCH(AB$8,BNA_Historique_prix!$D$4:$BZ$4,0),FALSE)</f>
        <v>-</v>
      </c>
      <c r="AC37" t="str">
        <f ca="1">VLOOKUP(_xlfn.CONCAT($B37,$C37),BNA_Historique_prix!$D$1:$AI$584,MATCH(AC$8,BNA_Historique_prix!$D$4:$BZ$4,0),FALSE)</f>
        <v>-</v>
      </c>
      <c r="AD37" t="str">
        <f ca="1">VLOOKUP(_xlfn.CONCAT($B37,$C37),BNA_Historique_prix!$D$1:$AI$584,MATCH(AD$8,BNA_Historique_prix!$D$4:$BZ$4,0),FALSE)</f>
        <v>-</v>
      </c>
      <c r="AE37" t="str">
        <f ca="1">VLOOKUP(_xlfn.CONCAT($B37,$C37),BNA_Historique_prix!$D$1:$AI$584,MATCH(AE$8,BNA_Historique_prix!$D$4:$BZ$4,0),FALSE)</f>
        <v>-</v>
      </c>
      <c r="AF37" t="str">
        <f ca="1">VLOOKUP(_xlfn.CONCAT($B37,$C37),BNA_Historique_prix!$D$1:$AI$584,MATCH(AF$8,BNA_Historique_prix!$D$4:$BZ$4,0),FALSE)</f>
        <v>-</v>
      </c>
      <c r="AG37" t="str">
        <f ca="1">VLOOKUP(_xlfn.CONCAT($B37,$C37),BNA_Historique_prix!$D$1:$AI$584,MATCH(AG$8,BNA_Historique_prix!$D$4:$BZ$4,0),FALSE)</f>
        <v>-</v>
      </c>
    </row>
    <row r="44" spans="2:33" x14ac:dyDescent="0.3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row>
    <row r="46" spans="2:33" x14ac:dyDescent="0.35">
      <c r="B46" s="15" t="s">
        <v>75</v>
      </c>
      <c r="C46" s="15" t="s">
        <v>3178</v>
      </c>
      <c r="D46" t="s">
        <v>3273</v>
      </c>
      <c r="E46" s="6" t="s">
        <v>34</v>
      </c>
      <c r="F46" s="6" t="s">
        <v>35</v>
      </c>
      <c r="G46" s="6" t="s">
        <v>36</v>
      </c>
      <c r="H46" s="6" t="s">
        <v>37</v>
      </c>
      <c r="I46" s="6" t="s">
        <v>38</v>
      </c>
      <c r="J46" s="6" t="s">
        <v>39</v>
      </c>
      <c r="K46" s="6" t="s">
        <v>40</v>
      </c>
      <c r="L46" s="6" t="s">
        <v>41</v>
      </c>
      <c r="M46" s="6" t="s">
        <v>42</v>
      </c>
      <c r="N46" s="6" t="s">
        <v>43</v>
      </c>
      <c r="O46" s="6" t="s">
        <v>44</v>
      </c>
      <c r="P46" s="6" t="s">
        <v>45</v>
      </c>
      <c r="Q46" s="6" t="s">
        <v>46</v>
      </c>
      <c r="R46" s="6" t="s">
        <v>47</v>
      </c>
      <c r="S46" s="6" t="s">
        <v>48</v>
      </c>
      <c r="T46" s="6" t="s">
        <v>49</v>
      </c>
      <c r="U46" s="6" t="s">
        <v>50</v>
      </c>
      <c r="V46" s="6" t="s">
        <v>51</v>
      </c>
      <c r="W46" s="6" t="s">
        <v>52</v>
      </c>
      <c r="X46" s="6" t="s">
        <v>53</v>
      </c>
      <c r="Y46" s="6" t="s">
        <v>54</v>
      </c>
      <c r="Z46" s="6" t="s">
        <v>55</v>
      </c>
      <c r="AA46" s="6" t="s">
        <v>56</v>
      </c>
      <c r="AB46" s="6" t="s">
        <v>57</v>
      </c>
      <c r="AC46" s="6" t="s">
        <v>58</v>
      </c>
      <c r="AD46" s="6" t="s">
        <v>59</v>
      </c>
      <c r="AE46" s="6" t="s">
        <v>60</v>
      </c>
      <c r="AF46" s="6" t="s">
        <v>61</v>
      </c>
      <c r="AG46" s="6" t="s">
        <v>62</v>
      </c>
    </row>
    <row r="47" spans="2:33" x14ac:dyDescent="0.35">
      <c r="D47" t="s">
        <v>3196</v>
      </c>
    </row>
    <row r="48" spans="2:33" x14ac:dyDescent="0.35">
      <c r="B48" t="s">
        <v>65</v>
      </c>
      <c r="C48" s="11">
        <f>$B$2</f>
        <v>45352</v>
      </c>
      <c r="D48" t="s">
        <v>63</v>
      </c>
      <c r="E48" s="16" t="str">
        <f ca="1">IF(ISNUMBER(VLOOKUP(_xlfn.CONCAT($B48,$C48),BNA_Variations_prix!$E$1:$AJ$205,MATCH(E$46,BNA_Variations_prix!$E$4:$CA$4,0),FALSE)),IF(ROUND(VLOOKUP(_xlfn.CONCAT($B48,$C48),BNA_Variations_prix!$E$1:$AJ$205,MATCH(E$46,BNA_Variations_prix!$E$4:$CA$4,0),FALSE),2)&gt;0,_xlfn.CONCAT($B$3," ",TEXT(VLOOKUP(_xlfn.CONCAT($B48,$C48),BNA_Variations_prix!$E$1:$AJ$205,MATCH(E$46,BNA_Variations_prix!$E$4:$CA$4,0),FALSE),"0%")),IF(ROUND(VLOOKUP(_xlfn.CONCAT($B48,$C48),BNA_Variations_prix!$E$1:$AJ$205,MATCH(E$46,BNA_Variations_prix!$E$4:$CA$4,0),FALSE),2)=0,_xlfn.CONCAT($B$4," ",TEXT(VLOOKUP(_xlfn.CONCAT($B48,$C48),BNA_Variations_prix!$E$1:$AJ$205,MATCH(E$46,BNA_Variations_prix!$E$4:$CA$4,0),FALSE),"0%")),IF(ROUND(VLOOKUP(_xlfn.CONCAT($B48,$C48),BNA_Variations_prix!$E$1:$AJ$205,MATCH(E$46,BNA_Variations_prix!$E$4:$CA$4,0),FALSE),2)&lt;0,_xlfn.CONCAT($B$5," ",TEXT(VLOOKUP(_xlfn.CONCAT($B48,$C48),BNA_Variations_prix!$E$1:$AJ$205,MATCH(E$46,BNA_Variations_prix!$E$4:$CA$4,0),FALSE),"0%")),VLOOKUP(_xlfn.CONCAT($B48,$C48),BNA_Variations_prix!$E$1:$AJ$205,MATCH(E$46,BNA_Variations_prix!$E$4:$CA$4,0),FALSE)))),VLOOKUP(_xlfn.CONCAT($B48,$C48),BNA_Variations_prix!$E$1:$AJ$205,MATCH(E$46,BNA_Variations_prix!$E$4:$CA$4,0),FALSE))</f>
        <v>▼ -9%</v>
      </c>
      <c r="F48" s="16" t="str">
        <f ca="1">IF(ISNUMBER(VLOOKUP(_xlfn.CONCAT($B48,$C48),BNA_Variations_prix!$E$1:$AJ$205,MATCH(F$46,BNA_Variations_prix!$E$4:$CA$4,0),FALSE)),IF(ROUND(VLOOKUP(_xlfn.CONCAT($B48,$C48),BNA_Variations_prix!$E$1:$AJ$205,MATCH(F$46,BNA_Variations_prix!$E$4:$CA$4,0),FALSE),2)&gt;0,_xlfn.CONCAT($B$3," ",TEXT(VLOOKUP(_xlfn.CONCAT($B48,$C48),BNA_Variations_prix!$E$1:$AJ$205,MATCH(F$46,BNA_Variations_prix!$E$4:$CA$4,0),FALSE),"0%")),IF(ROUND(VLOOKUP(_xlfn.CONCAT($B48,$C48),BNA_Variations_prix!$E$1:$AJ$205,MATCH(F$46,BNA_Variations_prix!$E$4:$CA$4,0),FALSE),2)=0,_xlfn.CONCAT($B$4," ",TEXT(VLOOKUP(_xlfn.CONCAT($B48,$C48),BNA_Variations_prix!$E$1:$AJ$205,MATCH(F$46,BNA_Variations_prix!$E$4:$CA$4,0),FALSE),"0%")),IF(ROUND(VLOOKUP(_xlfn.CONCAT($B48,$C48),BNA_Variations_prix!$E$1:$AJ$205,MATCH(F$46,BNA_Variations_prix!$E$4:$CA$4,0),FALSE),2)&lt;0,_xlfn.CONCAT($B$5," ",TEXT(VLOOKUP(_xlfn.CONCAT($B48,$C48),BNA_Variations_prix!$E$1:$AJ$205,MATCH(F$46,BNA_Variations_prix!$E$4:$CA$4,0),FALSE),"0%")),VLOOKUP(_xlfn.CONCAT($B48,$C48),BNA_Variations_prix!$E$1:$AJ$205,MATCH(F$46,BNA_Variations_prix!$E$4:$CA$4,0),FALSE)))),VLOOKUP(_xlfn.CONCAT($B48,$C48),BNA_Variations_prix!$E$1:$AJ$205,MATCH(F$46,BNA_Variations_prix!$E$4:$CA$4,0),FALSE))</f>
        <v>-</v>
      </c>
      <c r="G48" s="16" t="str">
        <f ca="1">IF(ISNUMBER(VLOOKUP(_xlfn.CONCAT($B48,$C48),BNA_Variations_prix!$E$1:$AJ$205,MATCH(G$46,BNA_Variations_prix!$E$4:$CA$4,0),FALSE)),IF(ROUND(VLOOKUP(_xlfn.CONCAT($B48,$C48),BNA_Variations_prix!$E$1:$AJ$205,MATCH(G$46,BNA_Variations_prix!$E$4:$CA$4,0),FALSE),2)&gt;0,_xlfn.CONCAT($B$3," ",TEXT(VLOOKUP(_xlfn.CONCAT($B48,$C48),BNA_Variations_prix!$E$1:$AJ$205,MATCH(G$46,BNA_Variations_prix!$E$4:$CA$4,0),FALSE),"0%")),IF(ROUND(VLOOKUP(_xlfn.CONCAT($B48,$C48),BNA_Variations_prix!$E$1:$AJ$205,MATCH(G$46,BNA_Variations_prix!$E$4:$CA$4,0),FALSE),2)=0,_xlfn.CONCAT($B$4," ",TEXT(VLOOKUP(_xlfn.CONCAT($B48,$C48),BNA_Variations_prix!$E$1:$AJ$205,MATCH(G$46,BNA_Variations_prix!$E$4:$CA$4,0),FALSE),"0%")),IF(ROUND(VLOOKUP(_xlfn.CONCAT($B48,$C48),BNA_Variations_prix!$E$1:$AJ$205,MATCH(G$46,BNA_Variations_prix!$E$4:$CA$4,0),FALSE),2)&lt;0,_xlfn.CONCAT($B$5," ",TEXT(VLOOKUP(_xlfn.CONCAT($B48,$C48),BNA_Variations_prix!$E$1:$AJ$205,MATCH(G$46,BNA_Variations_prix!$E$4:$CA$4,0),FALSE),"0%")),VLOOKUP(_xlfn.CONCAT($B48,$C48),BNA_Variations_prix!$E$1:$AJ$205,MATCH(G$46,BNA_Variations_prix!$E$4:$CA$4,0),FALSE)))),VLOOKUP(_xlfn.CONCAT($B48,$C48),BNA_Variations_prix!$E$1:$AJ$205,MATCH(G$46,BNA_Variations_prix!$E$4:$CA$4,0),FALSE))</f>
        <v>-</v>
      </c>
      <c r="H48" s="16" t="str">
        <f ca="1">IF(ISNUMBER(VLOOKUP(_xlfn.CONCAT($B48,$C48),BNA_Variations_prix!$E$1:$AJ$205,MATCH(H$46,BNA_Variations_prix!$E$4:$CA$4,0),FALSE)),IF(ROUND(VLOOKUP(_xlfn.CONCAT($B48,$C48),BNA_Variations_prix!$E$1:$AJ$205,MATCH(H$46,BNA_Variations_prix!$E$4:$CA$4,0),FALSE),2)&gt;0,_xlfn.CONCAT($B$3," ",TEXT(VLOOKUP(_xlfn.CONCAT($B48,$C48),BNA_Variations_prix!$E$1:$AJ$205,MATCH(H$46,BNA_Variations_prix!$E$4:$CA$4,0),FALSE),"0%")),IF(ROUND(VLOOKUP(_xlfn.CONCAT($B48,$C48),BNA_Variations_prix!$E$1:$AJ$205,MATCH(H$46,BNA_Variations_prix!$E$4:$CA$4,0),FALSE),2)=0,_xlfn.CONCAT($B$4," ",TEXT(VLOOKUP(_xlfn.CONCAT($B48,$C48),BNA_Variations_prix!$E$1:$AJ$205,MATCH(H$46,BNA_Variations_prix!$E$4:$CA$4,0),FALSE),"0%")),IF(ROUND(VLOOKUP(_xlfn.CONCAT($B48,$C48),BNA_Variations_prix!$E$1:$AJ$205,MATCH(H$46,BNA_Variations_prix!$E$4:$CA$4,0),FALSE),2)&lt;0,_xlfn.CONCAT($B$5," ",TEXT(VLOOKUP(_xlfn.CONCAT($B48,$C48),BNA_Variations_prix!$E$1:$AJ$205,MATCH(H$46,BNA_Variations_prix!$E$4:$CA$4,0),FALSE),"0%")),VLOOKUP(_xlfn.CONCAT($B48,$C48),BNA_Variations_prix!$E$1:$AJ$205,MATCH(H$46,BNA_Variations_prix!$E$4:$CA$4,0),FALSE)))),VLOOKUP(_xlfn.CONCAT($B48,$C48),BNA_Variations_prix!$E$1:$AJ$205,MATCH(H$46,BNA_Variations_prix!$E$4:$CA$4,0),FALSE))</f>
        <v>▼ -5%</v>
      </c>
      <c r="I48" s="16" t="str">
        <f ca="1">IF(ISNUMBER(VLOOKUP(_xlfn.CONCAT($B48,$C48),BNA_Variations_prix!$E$1:$AJ$205,MATCH(I$46,BNA_Variations_prix!$E$4:$CA$4,0),FALSE)),IF(ROUND(VLOOKUP(_xlfn.CONCAT($B48,$C48),BNA_Variations_prix!$E$1:$AJ$205,MATCH(I$46,BNA_Variations_prix!$E$4:$CA$4,0),FALSE),2)&gt;0,_xlfn.CONCAT($B$3," ",TEXT(VLOOKUP(_xlfn.CONCAT($B48,$C48),BNA_Variations_prix!$E$1:$AJ$205,MATCH(I$46,BNA_Variations_prix!$E$4:$CA$4,0),FALSE),"0%")),IF(ROUND(VLOOKUP(_xlfn.CONCAT($B48,$C48),BNA_Variations_prix!$E$1:$AJ$205,MATCH(I$46,BNA_Variations_prix!$E$4:$CA$4,0),FALSE),2)=0,_xlfn.CONCAT($B$4," ",TEXT(VLOOKUP(_xlfn.CONCAT($B48,$C48),BNA_Variations_prix!$E$1:$AJ$205,MATCH(I$46,BNA_Variations_prix!$E$4:$CA$4,0),FALSE),"0%")),IF(ROUND(VLOOKUP(_xlfn.CONCAT($B48,$C48),BNA_Variations_prix!$E$1:$AJ$205,MATCH(I$46,BNA_Variations_prix!$E$4:$CA$4,0),FALSE),2)&lt;0,_xlfn.CONCAT($B$5," ",TEXT(VLOOKUP(_xlfn.CONCAT($B48,$C48),BNA_Variations_prix!$E$1:$AJ$205,MATCH(I$46,BNA_Variations_prix!$E$4:$CA$4,0),FALSE),"0%")),VLOOKUP(_xlfn.CONCAT($B48,$C48),BNA_Variations_prix!$E$1:$AJ$205,MATCH(I$46,BNA_Variations_prix!$E$4:$CA$4,0),FALSE)))),VLOOKUP(_xlfn.CONCAT($B48,$C48),BNA_Variations_prix!$E$1:$AJ$205,MATCH(I$46,BNA_Variations_prix!$E$4:$CA$4,0),FALSE))</f>
        <v>► 0%</v>
      </c>
      <c r="J48" s="16" t="str">
        <f ca="1">IF(ISNUMBER(VLOOKUP(_xlfn.CONCAT($B48,$C48),BNA_Variations_prix!$E$1:$AJ$205,MATCH(J$46,BNA_Variations_prix!$E$4:$CA$4,0),FALSE)),IF(ROUND(VLOOKUP(_xlfn.CONCAT($B48,$C48),BNA_Variations_prix!$E$1:$AJ$205,MATCH(J$46,BNA_Variations_prix!$E$4:$CA$4,0),FALSE),2)&gt;0,_xlfn.CONCAT($B$3," ",TEXT(VLOOKUP(_xlfn.CONCAT($B48,$C48),BNA_Variations_prix!$E$1:$AJ$205,MATCH(J$46,BNA_Variations_prix!$E$4:$CA$4,0),FALSE),"0%")),IF(ROUND(VLOOKUP(_xlfn.CONCAT($B48,$C48),BNA_Variations_prix!$E$1:$AJ$205,MATCH(J$46,BNA_Variations_prix!$E$4:$CA$4,0),FALSE),2)=0,_xlfn.CONCAT($B$4," ",TEXT(VLOOKUP(_xlfn.CONCAT($B48,$C48),BNA_Variations_prix!$E$1:$AJ$205,MATCH(J$46,BNA_Variations_prix!$E$4:$CA$4,0),FALSE),"0%")),IF(ROUND(VLOOKUP(_xlfn.CONCAT($B48,$C48),BNA_Variations_prix!$E$1:$AJ$205,MATCH(J$46,BNA_Variations_prix!$E$4:$CA$4,0),FALSE),2)&lt;0,_xlfn.CONCAT($B$5," ",TEXT(VLOOKUP(_xlfn.CONCAT($B48,$C48),BNA_Variations_prix!$E$1:$AJ$205,MATCH(J$46,BNA_Variations_prix!$E$4:$CA$4,0),FALSE),"0%")),VLOOKUP(_xlfn.CONCAT($B48,$C48),BNA_Variations_prix!$E$1:$AJ$205,MATCH(J$46,BNA_Variations_prix!$E$4:$CA$4,0),FALSE)))),VLOOKUP(_xlfn.CONCAT($B48,$C48),BNA_Variations_prix!$E$1:$AJ$205,MATCH(J$46,BNA_Variations_prix!$E$4:$CA$4,0),FALSE))</f>
        <v>▼ -17%</v>
      </c>
      <c r="K48" s="16" t="str">
        <f ca="1">IF(ISNUMBER(VLOOKUP(_xlfn.CONCAT($B48,$C48),BNA_Variations_prix!$E$1:$AJ$205,MATCH(K$46,BNA_Variations_prix!$E$4:$CA$4,0),FALSE)),IF(ROUND(VLOOKUP(_xlfn.CONCAT($B48,$C48),BNA_Variations_prix!$E$1:$AJ$205,MATCH(K$46,BNA_Variations_prix!$E$4:$CA$4,0),FALSE),2)&gt;0,_xlfn.CONCAT($B$3," ",TEXT(VLOOKUP(_xlfn.CONCAT($B48,$C48),BNA_Variations_prix!$E$1:$AJ$205,MATCH(K$46,BNA_Variations_prix!$E$4:$CA$4,0),FALSE),"0%")),IF(ROUND(VLOOKUP(_xlfn.CONCAT($B48,$C48),BNA_Variations_prix!$E$1:$AJ$205,MATCH(K$46,BNA_Variations_prix!$E$4:$CA$4,0),FALSE),2)=0,_xlfn.CONCAT($B$4," ",TEXT(VLOOKUP(_xlfn.CONCAT($B48,$C48),BNA_Variations_prix!$E$1:$AJ$205,MATCH(K$46,BNA_Variations_prix!$E$4:$CA$4,0),FALSE),"0%")),IF(ROUND(VLOOKUP(_xlfn.CONCAT($B48,$C48),BNA_Variations_prix!$E$1:$AJ$205,MATCH(K$46,BNA_Variations_prix!$E$4:$CA$4,0),FALSE),2)&lt;0,_xlfn.CONCAT($B$5," ",TEXT(VLOOKUP(_xlfn.CONCAT($B48,$C48),BNA_Variations_prix!$E$1:$AJ$205,MATCH(K$46,BNA_Variations_prix!$E$4:$CA$4,0),FALSE),"0%")),VLOOKUP(_xlfn.CONCAT($B48,$C48),BNA_Variations_prix!$E$1:$AJ$205,MATCH(K$46,BNA_Variations_prix!$E$4:$CA$4,0),FALSE)))),VLOOKUP(_xlfn.CONCAT($B48,$C48),BNA_Variations_prix!$E$1:$AJ$205,MATCH(K$46,BNA_Variations_prix!$E$4:$CA$4,0),FALSE))</f>
        <v>-</v>
      </c>
      <c r="L48" s="16" t="str">
        <f ca="1">IF(ISNUMBER(VLOOKUP(_xlfn.CONCAT($B48,$C48),BNA_Variations_prix!$E$1:$AJ$205,MATCH(L$46,BNA_Variations_prix!$E$4:$CA$4,0),FALSE)),IF(ROUND(VLOOKUP(_xlfn.CONCAT($B48,$C48),BNA_Variations_prix!$E$1:$AJ$205,MATCH(L$46,BNA_Variations_prix!$E$4:$CA$4,0),FALSE),2)&gt;0,_xlfn.CONCAT($B$3," ",TEXT(VLOOKUP(_xlfn.CONCAT($B48,$C48),BNA_Variations_prix!$E$1:$AJ$205,MATCH(L$46,BNA_Variations_prix!$E$4:$CA$4,0),FALSE),"0%")),IF(ROUND(VLOOKUP(_xlfn.CONCAT($B48,$C48),BNA_Variations_prix!$E$1:$AJ$205,MATCH(L$46,BNA_Variations_prix!$E$4:$CA$4,0),FALSE),2)=0,_xlfn.CONCAT($B$4," ",TEXT(VLOOKUP(_xlfn.CONCAT($B48,$C48),BNA_Variations_prix!$E$1:$AJ$205,MATCH(L$46,BNA_Variations_prix!$E$4:$CA$4,0),FALSE),"0%")),IF(ROUND(VLOOKUP(_xlfn.CONCAT($B48,$C48),BNA_Variations_prix!$E$1:$AJ$205,MATCH(L$46,BNA_Variations_prix!$E$4:$CA$4,0),FALSE),2)&lt;0,_xlfn.CONCAT($B$5," ",TEXT(VLOOKUP(_xlfn.CONCAT($B48,$C48),BNA_Variations_prix!$E$1:$AJ$205,MATCH(L$46,BNA_Variations_prix!$E$4:$CA$4,0),FALSE),"0%")),VLOOKUP(_xlfn.CONCAT($B48,$C48),BNA_Variations_prix!$E$1:$AJ$205,MATCH(L$46,BNA_Variations_prix!$E$4:$CA$4,0),FALSE)))),VLOOKUP(_xlfn.CONCAT($B48,$C48),BNA_Variations_prix!$E$1:$AJ$205,MATCH(L$46,BNA_Variations_prix!$E$4:$CA$4,0),FALSE))</f>
        <v>► 0%</v>
      </c>
      <c r="M48" s="16" t="str">
        <f ca="1">IF(ISNUMBER(VLOOKUP(_xlfn.CONCAT($B48,$C48),BNA_Variations_prix!$E$1:$AJ$205,MATCH(M$46,BNA_Variations_prix!$E$4:$CA$4,0),FALSE)),IF(ROUND(VLOOKUP(_xlfn.CONCAT($B48,$C48),BNA_Variations_prix!$E$1:$AJ$205,MATCH(M$46,BNA_Variations_prix!$E$4:$CA$4,0),FALSE),2)&gt;0,_xlfn.CONCAT($B$3," ",TEXT(VLOOKUP(_xlfn.CONCAT($B48,$C48),BNA_Variations_prix!$E$1:$AJ$205,MATCH(M$46,BNA_Variations_prix!$E$4:$CA$4,0),FALSE),"0%")),IF(ROUND(VLOOKUP(_xlfn.CONCAT($B48,$C48),BNA_Variations_prix!$E$1:$AJ$205,MATCH(M$46,BNA_Variations_prix!$E$4:$CA$4,0),FALSE),2)=0,_xlfn.CONCAT($B$4," ",TEXT(VLOOKUP(_xlfn.CONCAT($B48,$C48),BNA_Variations_prix!$E$1:$AJ$205,MATCH(M$46,BNA_Variations_prix!$E$4:$CA$4,0),FALSE),"0%")),IF(ROUND(VLOOKUP(_xlfn.CONCAT($B48,$C48),BNA_Variations_prix!$E$1:$AJ$205,MATCH(M$46,BNA_Variations_prix!$E$4:$CA$4,0),FALSE),2)&lt;0,_xlfn.CONCAT($B$5," ",TEXT(VLOOKUP(_xlfn.CONCAT($B48,$C48),BNA_Variations_prix!$E$1:$AJ$205,MATCH(M$46,BNA_Variations_prix!$E$4:$CA$4,0),FALSE),"0%")),VLOOKUP(_xlfn.CONCAT($B48,$C48),BNA_Variations_prix!$E$1:$AJ$205,MATCH(M$46,BNA_Variations_prix!$E$4:$CA$4,0),FALSE)))),VLOOKUP(_xlfn.CONCAT($B48,$C48),BNA_Variations_prix!$E$1:$AJ$205,MATCH(M$46,BNA_Variations_prix!$E$4:$CA$4,0),FALSE))</f>
        <v>▼ -6%</v>
      </c>
      <c r="N48" s="16" t="str">
        <f ca="1">IF(ISNUMBER(VLOOKUP(_xlfn.CONCAT($B48,$C48),BNA_Variations_prix!$E$1:$AJ$205,MATCH(N$46,BNA_Variations_prix!$E$4:$CA$4,0),FALSE)),IF(ROUND(VLOOKUP(_xlfn.CONCAT($B48,$C48),BNA_Variations_prix!$E$1:$AJ$205,MATCH(N$46,BNA_Variations_prix!$E$4:$CA$4,0),FALSE),2)&gt;0,_xlfn.CONCAT($B$3," ",TEXT(VLOOKUP(_xlfn.CONCAT($B48,$C48),BNA_Variations_prix!$E$1:$AJ$205,MATCH(N$46,BNA_Variations_prix!$E$4:$CA$4,0),FALSE),"0%")),IF(ROUND(VLOOKUP(_xlfn.CONCAT($B48,$C48),BNA_Variations_prix!$E$1:$AJ$205,MATCH(N$46,BNA_Variations_prix!$E$4:$CA$4,0),FALSE),2)=0,_xlfn.CONCAT($B$4," ",TEXT(VLOOKUP(_xlfn.CONCAT($B48,$C48),BNA_Variations_prix!$E$1:$AJ$205,MATCH(N$46,BNA_Variations_prix!$E$4:$CA$4,0),FALSE),"0%")),IF(ROUND(VLOOKUP(_xlfn.CONCAT($B48,$C48),BNA_Variations_prix!$E$1:$AJ$205,MATCH(N$46,BNA_Variations_prix!$E$4:$CA$4,0),FALSE),2)&lt;0,_xlfn.CONCAT($B$5," ",TEXT(VLOOKUP(_xlfn.CONCAT($B48,$C48),BNA_Variations_prix!$E$1:$AJ$205,MATCH(N$46,BNA_Variations_prix!$E$4:$CA$4,0),FALSE),"0%")),VLOOKUP(_xlfn.CONCAT($B48,$C48),BNA_Variations_prix!$E$1:$AJ$205,MATCH(N$46,BNA_Variations_prix!$E$4:$CA$4,0),FALSE)))),VLOOKUP(_xlfn.CONCAT($B48,$C48),BNA_Variations_prix!$E$1:$AJ$205,MATCH(N$46,BNA_Variations_prix!$E$4:$CA$4,0),FALSE))</f>
        <v>▼ -21%</v>
      </c>
      <c r="O48" s="16" t="str">
        <f ca="1">IF(ISNUMBER(VLOOKUP(_xlfn.CONCAT($B48,$C48),BNA_Variations_prix!$E$1:$AJ$205,MATCH(O$46,BNA_Variations_prix!$E$4:$CA$4,0),FALSE)),IF(ROUND(VLOOKUP(_xlfn.CONCAT($B48,$C48),BNA_Variations_prix!$E$1:$AJ$205,MATCH(O$46,BNA_Variations_prix!$E$4:$CA$4,0),FALSE),2)&gt;0,_xlfn.CONCAT($B$3," ",TEXT(VLOOKUP(_xlfn.CONCAT($B48,$C48),BNA_Variations_prix!$E$1:$AJ$205,MATCH(O$46,BNA_Variations_prix!$E$4:$CA$4,0),FALSE),"0%")),IF(ROUND(VLOOKUP(_xlfn.CONCAT($B48,$C48),BNA_Variations_prix!$E$1:$AJ$205,MATCH(O$46,BNA_Variations_prix!$E$4:$CA$4,0),FALSE),2)=0,_xlfn.CONCAT($B$4," ",TEXT(VLOOKUP(_xlfn.CONCAT($B48,$C48),BNA_Variations_prix!$E$1:$AJ$205,MATCH(O$46,BNA_Variations_prix!$E$4:$CA$4,0),FALSE),"0%")),IF(ROUND(VLOOKUP(_xlfn.CONCAT($B48,$C48),BNA_Variations_prix!$E$1:$AJ$205,MATCH(O$46,BNA_Variations_prix!$E$4:$CA$4,0),FALSE),2)&lt;0,_xlfn.CONCAT($B$5," ",TEXT(VLOOKUP(_xlfn.CONCAT($B48,$C48),BNA_Variations_prix!$E$1:$AJ$205,MATCH(O$46,BNA_Variations_prix!$E$4:$CA$4,0),FALSE),"0%")),VLOOKUP(_xlfn.CONCAT($B48,$C48),BNA_Variations_prix!$E$1:$AJ$205,MATCH(O$46,BNA_Variations_prix!$E$4:$CA$4,0),FALSE)))),VLOOKUP(_xlfn.CONCAT($B48,$C48),BNA_Variations_prix!$E$1:$AJ$205,MATCH(O$46,BNA_Variations_prix!$E$4:$CA$4,0),FALSE))</f>
        <v>► 0%</v>
      </c>
      <c r="P48" s="16" t="str">
        <f ca="1">IF(ISNUMBER(VLOOKUP(_xlfn.CONCAT($B48,$C48),BNA_Variations_prix!$E$1:$AJ$205,MATCH(P$46,BNA_Variations_prix!$E$4:$CA$4,0),FALSE)),IF(ROUND(VLOOKUP(_xlfn.CONCAT($B48,$C48),BNA_Variations_prix!$E$1:$AJ$205,MATCH(P$46,BNA_Variations_prix!$E$4:$CA$4,0),FALSE),2)&gt;0,_xlfn.CONCAT($B$3," ",TEXT(VLOOKUP(_xlfn.CONCAT($B48,$C48),BNA_Variations_prix!$E$1:$AJ$205,MATCH(P$46,BNA_Variations_prix!$E$4:$CA$4,0),FALSE),"0%")),IF(ROUND(VLOOKUP(_xlfn.CONCAT($B48,$C48),BNA_Variations_prix!$E$1:$AJ$205,MATCH(P$46,BNA_Variations_prix!$E$4:$CA$4,0),FALSE),2)=0,_xlfn.CONCAT($B$4," ",TEXT(VLOOKUP(_xlfn.CONCAT($B48,$C48),BNA_Variations_prix!$E$1:$AJ$205,MATCH(P$46,BNA_Variations_prix!$E$4:$CA$4,0),FALSE),"0%")),IF(ROUND(VLOOKUP(_xlfn.CONCAT($B48,$C48),BNA_Variations_prix!$E$1:$AJ$205,MATCH(P$46,BNA_Variations_prix!$E$4:$CA$4,0),FALSE),2)&lt;0,_xlfn.CONCAT($B$5," ",TEXT(VLOOKUP(_xlfn.CONCAT($B48,$C48),BNA_Variations_prix!$E$1:$AJ$205,MATCH(P$46,BNA_Variations_prix!$E$4:$CA$4,0),FALSE),"0%")),VLOOKUP(_xlfn.CONCAT($B48,$C48),BNA_Variations_prix!$E$1:$AJ$205,MATCH(P$46,BNA_Variations_prix!$E$4:$CA$4,0),FALSE)))),VLOOKUP(_xlfn.CONCAT($B48,$C48),BNA_Variations_prix!$E$1:$AJ$205,MATCH(P$46,BNA_Variations_prix!$E$4:$CA$4,0),FALSE))</f>
        <v>-</v>
      </c>
      <c r="Q48" s="16" t="str">
        <f ca="1">IF(ISNUMBER(VLOOKUP(_xlfn.CONCAT($B48,$C48),BNA_Variations_prix!$E$1:$AJ$205,MATCH(Q$46,BNA_Variations_prix!$E$4:$CA$4,0),FALSE)),IF(ROUND(VLOOKUP(_xlfn.CONCAT($B48,$C48),BNA_Variations_prix!$E$1:$AJ$205,MATCH(Q$46,BNA_Variations_prix!$E$4:$CA$4,0),FALSE),2)&gt;0,_xlfn.CONCAT($B$3," ",TEXT(VLOOKUP(_xlfn.CONCAT($B48,$C48),BNA_Variations_prix!$E$1:$AJ$205,MATCH(Q$46,BNA_Variations_prix!$E$4:$CA$4,0),FALSE),"0%")),IF(ROUND(VLOOKUP(_xlfn.CONCAT($B48,$C48),BNA_Variations_prix!$E$1:$AJ$205,MATCH(Q$46,BNA_Variations_prix!$E$4:$CA$4,0),FALSE),2)=0,_xlfn.CONCAT($B$4," ",TEXT(VLOOKUP(_xlfn.CONCAT($B48,$C48),BNA_Variations_prix!$E$1:$AJ$205,MATCH(Q$46,BNA_Variations_prix!$E$4:$CA$4,0),FALSE),"0%")),IF(ROUND(VLOOKUP(_xlfn.CONCAT($B48,$C48),BNA_Variations_prix!$E$1:$AJ$205,MATCH(Q$46,BNA_Variations_prix!$E$4:$CA$4,0),FALSE),2)&lt;0,_xlfn.CONCAT($B$5," ",TEXT(VLOOKUP(_xlfn.CONCAT($B48,$C48),BNA_Variations_prix!$E$1:$AJ$205,MATCH(Q$46,BNA_Variations_prix!$E$4:$CA$4,0),FALSE),"0%")),VLOOKUP(_xlfn.CONCAT($B48,$C48),BNA_Variations_prix!$E$1:$AJ$205,MATCH(Q$46,BNA_Variations_prix!$E$4:$CA$4,0),FALSE)))),VLOOKUP(_xlfn.CONCAT($B48,$C48),BNA_Variations_prix!$E$1:$AJ$205,MATCH(Q$46,BNA_Variations_prix!$E$4:$CA$4,0),FALSE))</f>
        <v>▼ -3%</v>
      </c>
      <c r="R48" s="16" t="str">
        <f ca="1">IF(ISNUMBER(VLOOKUP(_xlfn.CONCAT($B48,$C48),BNA_Variations_prix!$E$1:$AJ$205,MATCH(R$46,BNA_Variations_prix!$E$4:$CA$4,0),FALSE)),IF(ROUND(VLOOKUP(_xlfn.CONCAT($B48,$C48),BNA_Variations_prix!$E$1:$AJ$205,MATCH(R$46,BNA_Variations_prix!$E$4:$CA$4,0),FALSE),2)&gt;0,_xlfn.CONCAT($B$3," ",TEXT(VLOOKUP(_xlfn.CONCAT($B48,$C48),BNA_Variations_prix!$E$1:$AJ$205,MATCH(R$46,BNA_Variations_prix!$E$4:$CA$4,0),FALSE),"0%")),IF(ROUND(VLOOKUP(_xlfn.CONCAT($B48,$C48),BNA_Variations_prix!$E$1:$AJ$205,MATCH(R$46,BNA_Variations_prix!$E$4:$CA$4,0),FALSE),2)=0,_xlfn.CONCAT($B$4," ",TEXT(VLOOKUP(_xlfn.CONCAT($B48,$C48),BNA_Variations_prix!$E$1:$AJ$205,MATCH(R$46,BNA_Variations_prix!$E$4:$CA$4,0),FALSE),"0%")),IF(ROUND(VLOOKUP(_xlfn.CONCAT($B48,$C48),BNA_Variations_prix!$E$1:$AJ$205,MATCH(R$46,BNA_Variations_prix!$E$4:$CA$4,0),FALSE),2)&lt;0,_xlfn.CONCAT($B$5," ",TEXT(VLOOKUP(_xlfn.CONCAT($B48,$C48),BNA_Variations_prix!$E$1:$AJ$205,MATCH(R$46,BNA_Variations_prix!$E$4:$CA$4,0),FALSE),"0%")),VLOOKUP(_xlfn.CONCAT($B48,$C48),BNA_Variations_prix!$E$1:$AJ$205,MATCH(R$46,BNA_Variations_prix!$E$4:$CA$4,0),FALSE)))),VLOOKUP(_xlfn.CONCAT($B48,$C48),BNA_Variations_prix!$E$1:$AJ$205,MATCH(R$46,BNA_Variations_prix!$E$4:$CA$4,0),FALSE))</f>
        <v>▼ -4%</v>
      </c>
      <c r="S48" s="16" t="str">
        <f ca="1">IF(ISNUMBER(VLOOKUP(_xlfn.CONCAT($B48,$C48),BNA_Variations_prix!$E$1:$AJ$205,MATCH(S$46,BNA_Variations_prix!$E$4:$CA$4,0),FALSE)),IF(ROUND(VLOOKUP(_xlfn.CONCAT($B48,$C48),BNA_Variations_prix!$E$1:$AJ$205,MATCH(S$46,BNA_Variations_prix!$E$4:$CA$4,0),FALSE),2)&gt;0,_xlfn.CONCAT($B$3," ",TEXT(VLOOKUP(_xlfn.CONCAT($B48,$C48),BNA_Variations_prix!$E$1:$AJ$205,MATCH(S$46,BNA_Variations_prix!$E$4:$CA$4,0),FALSE),"0%")),IF(ROUND(VLOOKUP(_xlfn.CONCAT($B48,$C48),BNA_Variations_prix!$E$1:$AJ$205,MATCH(S$46,BNA_Variations_prix!$E$4:$CA$4,0),FALSE),2)=0,_xlfn.CONCAT($B$4," ",TEXT(VLOOKUP(_xlfn.CONCAT($B48,$C48),BNA_Variations_prix!$E$1:$AJ$205,MATCH(S$46,BNA_Variations_prix!$E$4:$CA$4,0),FALSE),"0%")),IF(ROUND(VLOOKUP(_xlfn.CONCAT($B48,$C48),BNA_Variations_prix!$E$1:$AJ$205,MATCH(S$46,BNA_Variations_prix!$E$4:$CA$4,0),FALSE),2)&lt;0,_xlfn.CONCAT($B$5," ",TEXT(VLOOKUP(_xlfn.CONCAT($B48,$C48),BNA_Variations_prix!$E$1:$AJ$205,MATCH(S$46,BNA_Variations_prix!$E$4:$CA$4,0),FALSE),"0%")),VLOOKUP(_xlfn.CONCAT($B48,$C48),BNA_Variations_prix!$E$1:$AJ$205,MATCH(S$46,BNA_Variations_prix!$E$4:$CA$4,0),FALSE)))),VLOOKUP(_xlfn.CONCAT($B48,$C48),BNA_Variations_prix!$E$1:$AJ$205,MATCH(S$46,BNA_Variations_prix!$E$4:$CA$4,0),FALSE))</f>
        <v>▼ -3%</v>
      </c>
      <c r="T48" s="16" t="str">
        <f ca="1">IF(ISNUMBER(VLOOKUP(_xlfn.CONCAT($B48,$C48),BNA_Variations_prix!$E$1:$AJ$205,MATCH(T$46,BNA_Variations_prix!$E$4:$CA$4,0),FALSE)),IF(ROUND(VLOOKUP(_xlfn.CONCAT($B48,$C48),BNA_Variations_prix!$E$1:$AJ$205,MATCH(T$46,BNA_Variations_prix!$E$4:$CA$4,0),FALSE),2)&gt;0,_xlfn.CONCAT($B$3," ",TEXT(VLOOKUP(_xlfn.CONCAT($B48,$C48),BNA_Variations_prix!$E$1:$AJ$205,MATCH(T$46,BNA_Variations_prix!$E$4:$CA$4,0),FALSE),"0%")),IF(ROUND(VLOOKUP(_xlfn.CONCAT($B48,$C48),BNA_Variations_prix!$E$1:$AJ$205,MATCH(T$46,BNA_Variations_prix!$E$4:$CA$4,0),FALSE),2)=0,_xlfn.CONCAT($B$4," ",TEXT(VLOOKUP(_xlfn.CONCAT($B48,$C48),BNA_Variations_prix!$E$1:$AJ$205,MATCH(T$46,BNA_Variations_prix!$E$4:$CA$4,0),FALSE),"0%")),IF(ROUND(VLOOKUP(_xlfn.CONCAT($B48,$C48),BNA_Variations_prix!$E$1:$AJ$205,MATCH(T$46,BNA_Variations_prix!$E$4:$CA$4,0),FALSE),2)&lt;0,_xlfn.CONCAT($B$5," ",TEXT(VLOOKUP(_xlfn.CONCAT($B48,$C48),BNA_Variations_prix!$E$1:$AJ$205,MATCH(T$46,BNA_Variations_prix!$E$4:$CA$4,0),FALSE),"0%")),VLOOKUP(_xlfn.CONCAT($B48,$C48),BNA_Variations_prix!$E$1:$AJ$205,MATCH(T$46,BNA_Variations_prix!$E$4:$CA$4,0),FALSE)))),VLOOKUP(_xlfn.CONCAT($B48,$C48),BNA_Variations_prix!$E$1:$AJ$205,MATCH(T$46,BNA_Variations_prix!$E$4:$CA$4,0),FALSE))</f>
        <v>▼ -4%</v>
      </c>
      <c r="U48" s="16" t="str">
        <f ca="1">IF(ISNUMBER(VLOOKUP(_xlfn.CONCAT($B48,$C48),BNA_Variations_prix!$E$1:$AJ$205,MATCH(U$46,BNA_Variations_prix!$E$4:$CA$4,0),FALSE)),IF(ROUND(VLOOKUP(_xlfn.CONCAT($B48,$C48),BNA_Variations_prix!$E$1:$AJ$205,MATCH(U$46,BNA_Variations_prix!$E$4:$CA$4,0),FALSE),2)&gt;0,_xlfn.CONCAT($B$3," ",TEXT(VLOOKUP(_xlfn.CONCAT($B48,$C48),BNA_Variations_prix!$E$1:$AJ$205,MATCH(U$46,BNA_Variations_prix!$E$4:$CA$4,0),FALSE),"0%")),IF(ROUND(VLOOKUP(_xlfn.CONCAT($B48,$C48),BNA_Variations_prix!$E$1:$AJ$205,MATCH(U$46,BNA_Variations_prix!$E$4:$CA$4,0),FALSE),2)=0,_xlfn.CONCAT($B$4," ",TEXT(VLOOKUP(_xlfn.CONCAT($B48,$C48),BNA_Variations_prix!$E$1:$AJ$205,MATCH(U$46,BNA_Variations_prix!$E$4:$CA$4,0),FALSE),"0%")),IF(ROUND(VLOOKUP(_xlfn.CONCAT($B48,$C48),BNA_Variations_prix!$E$1:$AJ$205,MATCH(U$46,BNA_Variations_prix!$E$4:$CA$4,0),FALSE),2)&lt;0,_xlfn.CONCAT($B$5," ",TEXT(VLOOKUP(_xlfn.CONCAT($B48,$C48),BNA_Variations_prix!$E$1:$AJ$205,MATCH(U$46,BNA_Variations_prix!$E$4:$CA$4,0),FALSE),"0%")),VLOOKUP(_xlfn.CONCAT($B48,$C48),BNA_Variations_prix!$E$1:$AJ$205,MATCH(U$46,BNA_Variations_prix!$E$4:$CA$4,0),FALSE)))),VLOOKUP(_xlfn.CONCAT($B48,$C48),BNA_Variations_prix!$E$1:$AJ$205,MATCH(U$46,BNA_Variations_prix!$E$4:$CA$4,0),FALSE))</f>
        <v>▼ -10%</v>
      </c>
      <c r="V48" s="16" t="str">
        <f ca="1">IF(ISNUMBER(VLOOKUP(_xlfn.CONCAT($B48,$C48),BNA_Variations_prix!$E$1:$AJ$205,MATCH(V$46,BNA_Variations_prix!$E$4:$CA$4,0),FALSE)),IF(ROUND(VLOOKUP(_xlfn.CONCAT($B48,$C48),BNA_Variations_prix!$E$1:$AJ$205,MATCH(V$46,BNA_Variations_prix!$E$4:$CA$4,0),FALSE),2)&gt;0,_xlfn.CONCAT($B$3," ",TEXT(VLOOKUP(_xlfn.CONCAT($B48,$C48),BNA_Variations_prix!$E$1:$AJ$205,MATCH(V$46,BNA_Variations_prix!$E$4:$CA$4,0),FALSE),"0%")),IF(ROUND(VLOOKUP(_xlfn.CONCAT($B48,$C48),BNA_Variations_prix!$E$1:$AJ$205,MATCH(V$46,BNA_Variations_prix!$E$4:$CA$4,0),FALSE),2)=0,_xlfn.CONCAT($B$4," ",TEXT(VLOOKUP(_xlfn.CONCAT($B48,$C48),BNA_Variations_prix!$E$1:$AJ$205,MATCH(V$46,BNA_Variations_prix!$E$4:$CA$4,0),FALSE),"0%")),IF(ROUND(VLOOKUP(_xlfn.CONCAT($B48,$C48),BNA_Variations_prix!$E$1:$AJ$205,MATCH(V$46,BNA_Variations_prix!$E$4:$CA$4,0),FALSE),2)&lt;0,_xlfn.CONCAT($B$5," ",TEXT(VLOOKUP(_xlfn.CONCAT($B48,$C48),BNA_Variations_prix!$E$1:$AJ$205,MATCH(V$46,BNA_Variations_prix!$E$4:$CA$4,0),FALSE),"0%")),VLOOKUP(_xlfn.CONCAT($B48,$C48),BNA_Variations_prix!$E$1:$AJ$205,MATCH(V$46,BNA_Variations_prix!$E$4:$CA$4,0),FALSE)))),VLOOKUP(_xlfn.CONCAT($B48,$C48),BNA_Variations_prix!$E$1:$AJ$205,MATCH(V$46,BNA_Variations_prix!$E$4:$CA$4,0),FALSE))</f>
        <v>▼ -17%</v>
      </c>
      <c r="W48" s="16" t="str">
        <f ca="1">IF(ISNUMBER(VLOOKUP(_xlfn.CONCAT($B48,$C48),BNA_Variations_prix!$E$1:$AJ$205,MATCH(W$46,BNA_Variations_prix!$E$4:$CA$4,0),FALSE)),IF(ROUND(VLOOKUP(_xlfn.CONCAT($B48,$C48),BNA_Variations_prix!$E$1:$AJ$205,MATCH(W$46,BNA_Variations_prix!$E$4:$CA$4,0),FALSE),2)&gt;0,_xlfn.CONCAT($B$3," ",TEXT(VLOOKUP(_xlfn.CONCAT($B48,$C48),BNA_Variations_prix!$E$1:$AJ$205,MATCH(W$46,BNA_Variations_prix!$E$4:$CA$4,0),FALSE),"0%")),IF(ROUND(VLOOKUP(_xlfn.CONCAT($B48,$C48),BNA_Variations_prix!$E$1:$AJ$205,MATCH(W$46,BNA_Variations_prix!$E$4:$CA$4,0),FALSE),2)=0,_xlfn.CONCAT($B$4," ",TEXT(VLOOKUP(_xlfn.CONCAT($B48,$C48),BNA_Variations_prix!$E$1:$AJ$205,MATCH(W$46,BNA_Variations_prix!$E$4:$CA$4,0),FALSE),"0%")),IF(ROUND(VLOOKUP(_xlfn.CONCAT($B48,$C48),BNA_Variations_prix!$E$1:$AJ$205,MATCH(W$46,BNA_Variations_prix!$E$4:$CA$4,0),FALSE),2)&lt;0,_xlfn.CONCAT($B$5," ",TEXT(VLOOKUP(_xlfn.CONCAT($B48,$C48),BNA_Variations_prix!$E$1:$AJ$205,MATCH(W$46,BNA_Variations_prix!$E$4:$CA$4,0),FALSE),"0%")),VLOOKUP(_xlfn.CONCAT($B48,$C48),BNA_Variations_prix!$E$1:$AJ$205,MATCH(W$46,BNA_Variations_prix!$E$4:$CA$4,0),FALSE)))),VLOOKUP(_xlfn.CONCAT($B48,$C48),BNA_Variations_prix!$E$1:$AJ$205,MATCH(W$46,BNA_Variations_prix!$E$4:$CA$4,0),FALSE))</f>
        <v>▼ -4%</v>
      </c>
      <c r="X48" s="16" t="str">
        <f ca="1">IF(ISNUMBER(VLOOKUP(_xlfn.CONCAT($B48,$C48),BNA_Variations_prix!$E$1:$AJ$205,MATCH(X$46,BNA_Variations_prix!$E$4:$CA$4,0),FALSE)),IF(ROUND(VLOOKUP(_xlfn.CONCAT($B48,$C48),BNA_Variations_prix!$E$1:$AJ$205,MATCH(X$46,BNA_Variations_prix!$E$4:$CA$4,0),FALSE),2)&gt;0,_xlfn.CONCAT($B$3," ",TEXT(VLOOKUP(_xlfn.CONCAT($B48,$C48),BNA_Variations_prix!$E$1:$AJ$205,MATCH(X$46,BNA_Variations_prix!$E$4:$CA$4,0),FALSE),"0%")),IF(ROUND(VLOOKUP(_xlfn.CONCAT($B48,$C48),BNA_Variations_prix!$E$1:$AJ$205,MATCH(X$46,BNA_Variations_prix!$E$4:$CA$4,0),FALSE),2)=0,_xlfn.CONCAT($B$4," ",TEXT(VLOOKUP(_xlfn.CONCAT($B48,$C48),BNA_Variations_prix!$E$1:$AJ$205,MATCH(X$46,BNA_Variations_prix!$E$4:$CA$4,0),FALSE),"0%")),IF(ROUND(VLOOKUP(_xlfn.CONCAT($B48,$C48),BNA_Variations_prix!$E$1:$AJ$205,MATCH(X$46,BNA_Variations_prix!$E$4:$CA$4,0),FALSE),2)&lt;0,_xlfn.CONCAT($B$5," ",TEXT(VLOOKUP(_xlfn.CONCAT($B48,$C48),BNA_Variations_prix!$E$1:$AJ$205,MATCH(X$46,BNA_Variations_prix!$E$4:$CA$4,0),FALSE),"0%")),VLOOKUP(_xlfn.CONCAT($B48,$C48),BNA_Variations_prix!$E$1:$AJ$205,MATCH(X$46,BNA_Variations_prix!$E$4:$CA$4,0),FALSE)))),VLOOKUP(_xlfn.CONCAT($B48,$C48),BNA_Variations_prix!$E$1:$AJ$205,MATCH(X$46,BNA_Variations_prix!$E$4:$CA$4,0),FALSE))</f>
        <v>► 0%</v>
      </c>
      <c r="Y48" s="16" t="str">
        <f ca="1">IF(ISNUMBER(VLOOKUP(_xlfn.CONCAT($B48,$C48),BNA_Variations_prix!$E$1:$AJ$205,MATCH(Y$46,BNA_Variations_prix!$E$4:$CA$4,0),FALSE)),IF(ROUND(VLOOKUP(_xlfn.CONCAT($B48,$C48),BNA_Variations_prix!$E$1:$AJ$205,MATCH(Y$46,BNA_Variations_prix!$E$4:$CA$4,0),FALSE),2)&gt;0,_xlfn.CONCAT($B$3," ",TEXT(VLOOKUP(_xlfn.CONCAT($B48,$C48),BNA_Variations_prix!$E$1:$AJ$205,MATCH(Y$46,BNA_Variations_prix!$E$4:$CA$4,0),FALSE),"0%")),IF(ROUND(VLOOKUP(_xlfn.CONCAT($B48,$C48),BNA_Variations_prix!$E$1:$AJ$205,MATCH(Y$46,BNA_Variations_prix!$E$4:$CA$4,0),FALSE),2)=0,_xlfn.CONCAT($B$4," ",TEXT(VLOOKUP(_xlfn.CONCAT($B48,$C48),BNA_Variations_prix!$E$1:$AJ$205,MATCH(Y$46,BNA_Variations_prix!$E$4:$CA$4,0),FALSE),"0%")),IF(ROUND(VLOOKUP(_xlfn.CONCAT($B48,$C48),BNA_Variations_prix!$E$1:$AJ$205,MATCH(Y$46,BNA_Variations_prix!$E$4:$CA$4,0),FALSE),2)&lt;0,_xlfn.CONCAT($B$5," ",TEXT(VLOOKUP(_xlfn.CONCAT($B48,$C48),BNA_Variations_prix!$E$1:$AJ$205,MATCH(Y$46,BNA_Variations_prix!$E$4:$CA$4,0),FALSE),"0%")),VLOOKUP(_xlfn.CONCAT($B48,$C48),BNA_Variations_prix!$E$1:$AJ$205,MATCH(Y$46,BNA_Variations_prix!$E$4:$CA$4,0),FALSE)))),VLOOKUP(_xlfn.CONCAT($B48,$C48),BNA_Variations_prix!$E$1:$AJ$205,MATCH(Y$46,BNA_Variations_prix!$E$4:$CA$4,0),FALSE))</f>
        <v>▼ -17%</v>
      </c>
      <c r="Z48" s="16" t="str">
        <f ca="1">IF(ISNUMBER(VLOOKUP(_xlfn.CONCAT($B48,$C48),BNA_Variations_prix!$E$1:$AJ$205,MATCH(Z$46,BNA_Variations_prix!$E$4:$CA$4,0),FALSE)),IF(ROUND(VLOOKUP(_xlfn.CONCAT($B48,$C48),BNA_Variations_prix!$E$1:$AJ$205,MATCH(Z$46,BNA_Variations_prix!$E$4:$CA$4,0),FALSE),2)&gt;0,_xlfn.CONCAT($B$3," ",TEXT(VLOOKUP(_xlfn.CONCAT($B48,$C48),BNA_Variations_prix!$E$1:$AJ$205,MATCH(Z$46,BNA_Variations_prix!$E$4:$CA$4,0),FALSE),"0%")),IF(ROUND(VLOOKUP(_xlfn.CONCAT($B48,$C48),BNA_Variations_prix!$E$1:$AJ$205,MATCH(Z$46,BNA_Variations_prix!$E$4:$CA$4,0),FALSE),2)=0,_xlfn.CONCAT($B$4," ",TEXT(VLOOKUP(_xlfn.CONCAT($B48,$C48),BNA_Variations_prix!$E$1:$AJ$205,MATCH(Z$46,BNA_Variations_prix!$E$4:$CA$4,0),FALSE),"0%")),IF(ROUND(VLOOKUP(_xlfn.CONCAT($B48,$C48),BNA_Variations_prix!$E$1:$AJ$205,MATCH(Z$46,BNA_Variations_prix!$E$4:$CA$4,0),FALSE),2)&lt;0,_xlfn.CONCAT($B$5," ",TEXT(VLOOKUP(_xlfn.CONCAT($B48,$C48),BNA_Variations_prix!$E$1:$AJ$205,MATCH(Z$46,BNA_Variations_prix!$E$4:$CA$4,0),FALSE),"0%")),VLOOKUP(_xlfn.CONCAT($B48,$C48),BNA_Variations_prix!$E$1:$AJ$205,MATCH(Z$46,BNA_Variations_prix!$E$4:$CA$4,0),FALSE)))),VLOOKUP(_xlfn.CONCAT($B48,$C48),BNA_Variations_prix!$E$1:$AJ$205,MATCH(Z$46,BNA_Variations_prix!$E$4:$CA$4,0),FALSE))</f>
        <v>► 0%</v>
      </c>
      <c r="AA48" s="16" t="str">
        <f ca="1">IF(ISNUMBER(VLOOKUP(_xlfn.CONCAT($B48,$C48),BNA_Variations_prix!$E$1:$AJ$205,MATCH(AA$46,BNA_Variations_prix!$E$4:$CA$4,0),FALSE)),IF(ROUND(VLOOKUP(_xlfn.CONCAT($B48,$C48),BNA_Variations_prix!$E$1:$AJ$205,MATCH(AA$46,BNA_Variations_prix!$E$4:$CA$4,0),FALSE),2)&gt;0,_xlfn.CONCAT($B$3," ",TEXT(VLOOKUP(_xlfn.CONCAT($B48,$C48),BNA_Variations_prix!$E$1:$AJ$205,MATCH(AA$46,BNA_Variations_prix!$E$4:$CA$4,0),FALSE),"0%")),IF(ROUND(VLOOKUP(_xlfn.CONCAT($B48,$C48),BNA_Variations_prix!$E$1:$AJ$205,MATCH(AA$46,BNA_Variations_prix!$E$4:$CA$4,0),FALSE),2)=0,_xlfn.CONCAT($B$4," ",TEXT(VLOOKUP(_xlfn.CONCAT($B48,$C48),BNA_Variations_prix!$E$1:$AJ$205,MATCH(AA$46,BNA_Variations_prix!$E$4:$CA$4,0),FALSE),"0%")),IF(ROUND(VLOOKUP(_xlfn.CONCAT($B48,$C48),BNA_Variations_prix!$E$1:$AJ$205,MATCH(AA$46,BNA_Variations_prix!$E$4:$CA$4,0),FALSE),2)&lt;0,_xlfn.CONCAT($B$5," ",TEXT(VLOOKUP(_xlfn.CONCAT($B48,$C48),BNA_Variations_prix!$E$1:$AJ$205,MATCH(AA$46,BNA_Variations_prix!$E$4:$CA$4,0),FALSE),"0%")),VLOOKUP(_xlfn.CONCAT($B48,$C48),BNA_Variations_prix!$E$1:$AJ$205,MATCH(AA$46,BNA_Variations_prix!$E$4:$CA$4,0),FALSE)))),VLOOKUP(_xlfn.CONCAT($B48,$C48),BNA_Variations_prix!$E$1:$AJ$205,MATCH(AA$46,BNA_Variations_prix!$E$4:$CA$4,0),FALSE))</f>
        <v>► 0%</v>
      </c>
      <c r="AB48" s="16" t="str">
        <f ca="1">IF(ISNUMBER(VLOOKUP(_xlfn.CONCAT($B48,$C48),BNA_Variations_prix!$E$1:$AJ$205,MATCH(AB$46,BNA_Variations_prix!$E$4:$CA$4,0),FALSE)),IF(ROUND(VLOOKUP(_xlfn.CONCAT($B48,$C48),BNA_Variations_prix!$E$1:$AJ$205,MATCH(AB$46,BNA_Variations_prix!$E$4:$CA$4,0),FALSE),2)&gt;0,_xlfn.CONCAT($B$3," ",TEXT(VLOOKUP(_xlfn.CONCAT($B48,$C48),BNA_Variations_prix!$E$1:$AJ$205,MATCH(AB$46,BNA_Variations_prix!$E$4:$CA$4,0),FALSE),"0%")),IF(ROUND(VLOOKUP(_xlfn.CONCAT($B48,$C48),BNA_Variations_prix!$E$1:$AJ$205,MATCH(AB$46,BNA_Variations_prix!$E$4:$CA$4,0),FALSE),2)=0,_xlfn.CONCAT($B$4," ",TEXT(VLOOKUP(_xlfn.CONCAT($B48,$C48),BNA_Variations_prix!$E$1:$AJ$205,MATCH(AB$46,BNA_Variations_prix!$E$4:$CA$4,0),FALSE),"0%")),IF(ROUND(VLOOKUP(_xlfn.CONCAT($B48,$C48),BNA_Variations_prix!$E$1:$AJ$205,MATCH(AB$46,BNA_Variations_prix!$E$4:$CA$4,0),FALSE),2)&lt;0,_xlfn.CONCAT($B$5," ",TEXT(VLOOKUP(_xlfn.CONCAT($B48,$C48),BNA_Variations_prix!$E$1:$AJ$205,MATCH(AB$46,BNA_Variations_prix!$E$4:$CA$4,0),FALSE),"0%")),VLOOKUP(_xlfn.CONCAT($B48,$C48),BNA_Variations_prix!$E$1:$AJ$205,MATCH(AB$46,BNA_Variations_prix!$E$4:$CA$4,0),FALSE)))),VLOOKUP(_xlfn.CONCAT($B48,$C48),BNA_Variations_prix!$E$1:$AJ$205,MATCH(AB$46,BNA_Variations_prix!$E$4:$CA$4,0),FALSE))</f>
        <v>▼ -23%</v>
      </c>
      <c r="AC48" s="16" t="str">
        <f ca="1">IF(ISNUMBER(VLOOKUP(_xlfn.CONCAT($B48,$C48),BNA_Variations_prix!$E$1:$AJ$205,MATCH(AC$46,BNA_Variations_prix!$E$4:$CA$4,0),FALSE)),IF(ROUND(VLOOKUP(_xlfn.CONCAT($B48,$C48),BNA_Variations_prix!$E$1:$AJ$205,MATCH(AC$46,BNA_Variations_prix!$E$4:$CA$4,0),FALSE),2)&gt;0,_xlfn.CONCAT($B$3," ",TEXT(VLOOKUP(_xlfn.CONCAT($B48,$C48),BNA_Variations_prix!$E$1:$AJ$205,MATCH(AC$46,BNA_Variations_prix!$E$4:$CA$4,0),FALSE),"0%")),IF(ROUND(VLOOKUP(_xlfn.CONCAT($B48,$C48),BNA_Variations_prix!$E$1:$AJ$205,MATCH(AC$46,BNA_Variations_prix!$E$4:$CA$4,0),FALSE),2)=0,_xlfn.CONCAT($B$4," ",TEXT(VLOOKUP(_xlfn.CONCAT($B48,$C48),BNA_Variations_prix!$E$1:$AJ$205,MATCH(AC$46,BNA_Variations_prix!$E$4:$CA$4,0),FALSE),"0%")),IF(ROUND(VLOOKUP(_xlfn.CONCAT($B48,$C48),BNA_Variations_prix!$E$1:$AJ$205,MATCH(AC$46,BNA_Variations_prix!$E$4:$CA$4,0),FALSE),2)&lt;0,_xlfn.CONCAT($B$5," ",TEXT(VLOOKUP(_xlfn.CONCAT($B48,$C48),BNA_Variations_prix!$E$1:$AJ$205,MATCH(AC$46,BNA_Variations_prix!$E$4:$CA$4,0),FALSE),"0%")),VLOOKUP(_xlfn.CONCAT($B48,$C48),BNA_Variations_prix!$E$1:$AJ$205,MATCH(AC$46,BNA_Variations_prix!$E$4:$CA$4,0),FALSE)))),VLOOKUP(_xlfn.CONCAT($B48,$C48),BNA_Variations_prix!$E$1:$AJ$205,MATCH(AC$46,BNA_Variations_prix!$E$4:$CA$4,0),FALSE))</f>
        <v>► 0%</v>
      </c>
      <c r="AD48" s="16" t="str">
        <f ca="1">IF(ISNUMBER(VLOOKUP(_xlfn.CONCAT($B48,$C48),BNA_Variations_prix!$E$1:$AJ$205,MATCH(AD$46,BNA_Variations_prix!$E$4:$CA$4,0),FALSE)),IF(ROUND(VLOOKUP(_xlfn.CONCAT($B48,$C48),BNA_Variations_prix!$E$1:$AJ$205,MATCH(AD$46,BNA_Variations_prix!$E$4:$CA$4,0),FALSE),2)&gt;0,_xlfn.CONCAT($B$3," ",TEXT(VLOOKUP(_xlfn.CONCAT($B48,$C48),BNA_Variations_prix!$E$1:$AJ$205,MATCH(AD$46,BNA_Variations_prix!$E$4:$CA$4,0),FALSE),"0%")),IF(ROUND(VLOOKUP(_xlfn.CONCAT($B48,$C48),BNA_Variations_prix!$E$1:$AJ$205,MATCH(AD$46,BNA_Variations_prix!$E$4:$CA$4,0),FALSE),2)=0,_xlfn.CONCAT($B$4," ",TEXT(VLOOKUP(_xlfn.CONCAT($B48,$C48),BNA_Variations_prix!$E$1:$AJ$205,MATCH(AD$46,BNA_Variations_prix!$E$4:$CA$4,0),FALSE),"0%")),IF(ROUND(VLOOKUP(_xlfn.CONCAT($B48,$C48),BNA_Variations_prix!$E$1:$AJ$205,MATCH(AD$46,BNA_Variations_prix!$E$4:$CA$4,0),FALSE),2)&lt;0,_xlfn.CONCAT($B$5," ",TEXT(VLOOKUP(_xlfn.CONCAT($B48,$C48),BNA_Variations_prix!$E$1:$AJ$205,MATCH(AD$46,BNA_Variations_prix!$E$4:$CA$4,0),FALSE),"0%")),VLOOKUP(_xlfn.CONCAT($B48,$C48),BNA_Variations_prix!$E$1:$AJ$205,MATCH(AD$46,BNA_Variations_prix!$E$4:$CA$4,0),FALSE)))),VLOOKUP(_xlfn.CONCAT($B48,$C48),BNA_Variations_prix!$E$1:$AJ$205,MATCH(AD$46,BNA_Variations_prix!$E$4:$CA$4,0),FALSE))</f>
        <v>► 0%</v>
      </c>
      <c r="AE48" s="16" t="str">
        <f ca="1">IF(ISNUMBER(VLOOKUP(_xlfn.CONCAT($B48,$C48),BNA_Variations_prix!$E$1:$AJ$205,MATCH(AE$46,BNA_Variations_prix!$E$4:$CA$4,0),FALSE)),IF(ROUND(VLOOKUP(_xlfn.CONCAT($B48,$C48),BNA_Variations_prix!$E$1:$AJ$205,MATCH(AE$46,BNA_Variations_prix!$E$4:$CA$4,0),FALSE),2)&gt;0,_xlfn.CONCAT($B$3," ",TEXT(VLOOKUP(_xlfn.CONCAT($B48,$C48),BNA_Variations_prix!$E$1:$AJ$205,MATCH(AE$46,BNA_Variations_prix!$E$4:$CA$4,0),FALSE),"0%")),IF(ROUND(VLOOKUP(_xlfn.CONCAT($B48,$C48),BNA_Variations_prix!$E$1:$AJ$205,MATCH(AE$46,BNA_Variations_prix!$E$4:$CA$4,0),FALSE),2)=0,_xlfn.CONCAT($B$4," ",TEXT(VLOOKUP(_xlfn.CONCAT($B48,$C48),BNA_Variations_prix!$E$1:$AJ$205,MATCH(AE$46,BNA_Variations_prix!$E$4:$CA$4,0),FALSE),"0%")),IF(ROUND(VLOOKUP(_xlfn.CONCAT($B48,$C48),BNA_Variations_prix!$E$1:$AJ$205,MATCH(AE$46,BNA_Variations_prix!$E$4:$CA$4,0),FALSE),2)&lt;0,_xlfn.CONCAT($B$5," ",TEXT(VLOOKUP(_xlfn.CONCAT($B48,$C48),BNA_Variations_prix!$E$1:$AJ$205,MATCH(AE$46,BNA_Variations_prix!$E$4:$CA$4,0),FALSE),"0%")),VLOOKUP(_xlfn.CONCAT($B48,$C48),BNA_Variations_prix!$E$1:$AJ$205,MATCH(AE$46,BNA_Variations_prix!$E$4:$CA$4,0),FALSE)))),VLOOKUP(_xlfn.CONCAT($B48,$C48),BNA_Variations_prix!$E$1:$AJ$205,MATCH(AE$46,BNA_Variations_prix!$E$4:$CA$4,0),FALSE))</f>
        <v>► 0%</v>
      </c>
      <c r="AF48" s="16" t="str">
        <f ca="1">IF(ISNUMBER(VLOOKUP(_xlfn.CONCAT($B48,$C48),BNA_Variations_prix!$E$1:$AJ$205,MATCH(AF$46,BNA_Variations_prix!$E$4:$CA$4,0),FALSE)),IF(ROUND(VLOOKUP(_xlfn.CONCAT($B48,$C48),BNA_Variations_prix!$E$1:$AJ$205,MATCH(AF$46,BNA_Variations_prix!$E$4:$CA$4,0),FALSE),2)&gt;0,_xlfn.CONCAT($B$3," ",TEXT(VLOOKUP(_xlfn.CONCAT($B48,$C48),BNA_Variations_prix!$E$1:$AJ$205,MATCH(AF$46,BNA_Variations_prix!$E$4:$CA$4,0),FALSE),"0%")),IF(ROUND(VLOOKUP(_xlfn.CONCAT($B48,$C48),BNA_Variations_prix!$E$1:$AJ$205,MATCH(AF$46,BNA_Variations_prix!$E$4:$CA$4,0),FALSE),2)=0,_xlfn.CONCAT($B$4," ",TEXT(VLOOKUP(_xlfn.CONCAT($B48,$C48),BNA_Variations_prix!$E$1:$AJ$205,MATCH(AF$46,BNA_Variations_prix!$E$4:$CA$4,0),FALSE),"0%")),IF(ROUND(VLOOKUP(_xlfn.CONCAT($B48,$C48),BNA_Variations_prix!$E$1:$AJ$205,MATCH(AF$46,BNA_Variations_prix!$E$4:$CA$4,0),FALSE),2)&lt;0,_xlfn.CONCAT($B$5," ",TEXT(VLOOKUP(_xlfn.CONCAT($B48,$C48),BNA_Variations_prix!$E$1:$AJ$205,MATCH(AF$46,BNA_Variations_prix!$E$4:$CA$4,0),FALSE),"0%")),VLOOKUP(_xlfn.CONCAT($B48,$C48),BNA_Variations_prix!$E$1:$AJ$205,MATCH(AF$46,BNA_Variations_prix!$E$4:$CA$4,0),FALSE)))),VLOOKUP(_xlfn.CONCAT($B48,$C48),BNA_Variations_prix!$E$1:$AJ$205,MATCH(AF$46,BNA_Variations_prix!$E$4:$CA$4,0),FALSE))</f>
        <v>► 0%</v>
      </c>
      <c r="AG48" s="16" t="str">
        <f ca="1">IF(ISNUMBER(VLOOKUP(_xlfn.CONCAT($B48,$C48),BNA_Variations_prix!$E$1:$AJ$205,MATCH(AG$46,BNA_Variations_prix!$E$4:$CA$4,0),FALSE)),IF(ROUND(VLOOKUP(_xlfn.CONCAT($B48,$C48),BNA_Variations_prix!$E$1:$AJ$205,MATCH(AG$46,BNA_Variations_prix!$E$4:$CA$4,0),FALSE),2)&gt;0,_xlfn.CONCAT($B$3," ",TEXT(VLOOKUP(_xlfn.CONCAT($B48,$C48),BNA_Variations_prix!$E$1:$AJ$205,MATCH(AG$46,BNA_Variations_prix!$E$4:$CA$4,0),FALSE),"0%")),IF(ROUND(VLOOKUP(_xlfn.CONCAT($B48,$C48),BNA_Variations_prix!$E$1:$AJ$205,MATCH(AG$46,BNA_Variations_prix!$E$4:$CA$4,0),FALSE),2)=0,_xlfn.CONCAT($B$4," ",TEXT(VLOOKUP(_xlfn.CONCAT($B48,$C48),BNA_Variations_prix!$E$1:$AJ$205,MATCH(AG$46,BNA_Variations_prix!$E$4:$CA$4,0),FALSE),"0%")),IF(ROUND(VLOOKUP(_xlfn.CONCAT($B48,$C48),BNA_Variations_prix!$E$1:$AJ$205,MATCH(AG$46,BNA_Variations_prix!$E$4:$CA$4,0),FALSE),2)&lt;0,_xlfn.CONCAT($B$5," ",TEXT(VLOOKUP(_xlfn.CONCAT($B48,$C48),BNA_Variations_prix!$E$1:$AJ$205,MATCH(AG$46,BNA_Variations_prix!$E$4:$CA$4,0),FALSE),"0%")),VLOOKUP(_xlfn.CONCAT($B48,$C48),BNA_Variations_prix!$E$1:$AJ$205,MATCH(AG$46,BNA_Variations_prix!$E$4:$CA$4,0),FALSE)))),VLOOKUP(_xlfn.CONCAT($B48,$C48),BNA_Variations_prix!$E$1:$AJ$205,MATCH(AG$46,BNA_Variations_prix!$E$4:$CA$4,0),FALSE))</f>
        <v>► 0%</v>
      </c>
    </row>
    <row r="49" spans="2:33" x14ac:dyDescent="0.35">
      <c r="B49" t="s">
        <v>71</v>
      </c>
      <c r="C49" s="11">
        <f>$B$2</f>
        <v>45352</v>
      </c>
      <c r="D49" t="s">
        <v>70</v>
      </c>
      <c r="E49" s="16" t="str">
        <f ca="1">IF(ISNUMBER(VLOOKUP(_xlfn.CONCAT($B49,$C49),BNA_Variations_prix!$E$1:$AJ$205,MATCH(E$46,BNA_Variations_prix!$E$4:$CA$4,0),FALSE)),IF(ROUND(VLOOKUP(_xlfn.CONCAT($B49,$C49),BNA_Variations_prix!$E$1:$AJ$205,MATCH(E$46,BNA_Variations_prix!$E$4:$CA$4,0),FALSE),2)&gt;0,_xlfn.CONCAT($B$3," ",TEXT(VLOOKUP(_xlfn.CONCAT($B49,$C49),BNA_Variations_prix!$E$1:$AJ$205,MATCH(E$46,BNA_Variations_prix!$E$4:$CA$4,0),FALSE),"0%")),IF(ROUND(VLOOKUP(_xlfn.CONCAT($B49,$C49),BNA_Variations_prix!$E$1:$AJ$205,MATCH(E$46,BNA_Variations_prix!$E$4:$CA$4,0),FALSE),2)=0,_xlfn.CONCAT($B$4," ",TEXT(VLOOKUP(_xlfn.CONCAT($B49,$C49),BNA_Variations_prix!$E$1:$AJ$205,MATCH(E$46,BNA_Variations_prix!$E$4:$CA$4,0),FALSE),"0%")),IF(ROUND(VLOOKUP(_xlfn.CONCAT($B49,$C49),BNA_Variations_prix!$E$1:$AJ$205,MATCH(E$46,BNA_Variations_prix!$E$4:$CA$4,0),FALSE),2)&lt;0,_xlfn.CONCAT($B$5," ",TEXT(VLOOKUP(_xlfn.CONCAT($B49,$C49),BNA_Variations_prix!$E$1:$AJ$205,MATCH(E$46,BNA_Variations_prix!$E$4:$CA$4,0),FALSE),"0%")),VLOOKUP(_xlfn.CONCAT($B49,$C49),BNA_Variations_prix!$E$1:$AJ$205,MATCH(E$46,BNA_Variations_prix!$E$4:$CA$4,0),FALSE)))),VLOOKUP(_xlfn.CONCAT($B49,$C49),BNA_Variations_prix!$E$1:$AJ$205,MATCH(E$46,BNA_Variations_prix!$E$4:$CA$4,0),FALSE))</f>
        <v>► 0%</v>
      </c>
      <c r="F49" s="16" t="str">
        <f ca="1">IF(ISNUMBER(VLOOKUP(_xlfn.CONCAT($B49,$C49),BNA_Variations_prix!$E$1:$AJ$205,MATCH(F$46,BNA_Variations_prix!$E$4:$CA$4,0),FALSE)),IF(ROUND(VLOOKUP(_xlfn.CONCAT($B49,$C49),BNA_Variations_prix!$E$1:$AJ$205,MATCH(F$46,BNA_Variations_prix!$E$4:$CA$4,0),FALSE),2)&gt;0,_xlfn.CONCAT($B$3," ",TEXT(VLOOKUP(_xlfn.CONCAT($B49,$C49),BNA_Variations_prix!$E$1:$AJ$205,MATCH(F$46,BNA_Variations_prix!$E$4:$CA$4,0),FALSE),"0%")),IF(ROUND(VLOOKUP(_xlfn.CONCAT($B49,$C49),BNA_Variations_prix!$E$1:$AJ$205,MATCH(F$46,BNA_Variations_prix!$E$4:$CA$4,0),FALSE),2)=0,_xlfn.CONCAT($B$4," ",TEXT(VLOOKUP(_xlfn.CONCAT($B49,$C49),BNA_Variations_prix!$E$1:$AJ$205,MATCH(F$46,BNA_Variations_prix!$E$4:$CA$4,0),FALSE),"0%")),IF(ROUND(VLOOKUP(_xlfn.CONCAT($B49,$C49),BNA_Variations_prix!$E$1:$AJ$205,MATCH(F$46,BNA_Variations_prix!$E$4:$CA$4,0),FALSE),2)&lt;0,_xlfn.CONCAT($B$5," ",TEXT(VLOOKUP(_xlfn.CONCAT($B49,$C49),BNA_Variations_prix!$E$1:$AJ$205,MATCH(F$46,BNA_Variations_prix!$E$4:$CA$4,0),FALSE),"0%")),VLOOKUP(_xlfn.CONCAT($B49,$C49),BNA_Variations_prix!$E$1:$AJ$205,MATCH(F$46,BNA_Variations_prix!$E$4:$CA$4,0),FALSE)))),VLOOKUP(_xlfn.CONCAT($B49,$C49),BNA_Variations_prix!$E$1:$AJ$205,MATCH(F$46,BNA_Variations_prix!$E$4:$CA$4,0),FALSE))</f>
        <v>-</v>
      </c>
      <c r="G49" s="16" t="str">
        <f ca="1">IF(ISNUMBER(VLOOKUP(_xlfn.CONCAT($B49,$C49),BNA_Variations_prix!$E$1:$AJ$205,MATCH(G$46,BNA_Variations_prix!$E$4:$CA$4,0),FALSE)),IF(ROUND(VLOOKUP(_xlfn.CONCAT($B49,$C49),BNA_Variations_prix!$E$1:$AJ$205,MATCH(G$46,BNA_Variations_prix!$E$4:$CA$4,0),FALSE),2)&gt;0,_xlfn.CONCAT($B$3," ",TEXT(VLOOKUP(_xlfn.CONCAT($B49,$C49),BNA_Variations_prix!$E$1:$AJ$205,MATCH(G$46,BNA_Variations_prix!$E$4:$CA$4,0),FALSE),"0%")),IF(ROUND(VLOOKUP(_xlfn.CONCAT($B49,$C49),BNA_Variations_prix!$E$1:$AJ$205,MATCH(G$46,BNA_Variations_prix!$E$4:$CA$4,0),FALSE),2)=0,_xlfn.CONCAT($B$4," ",TEXT(VLOOKUP(_xlfn.CONCAT($B49,$C49),BNA_Variations_prix!$E$1:$AJ$205,MATCH(G$46,BNA_Variations_prix!$E$4:$CA$4,0),FALSE),"0%")),IF(ROUND(VLOOKUP(_xlfn.CONCAT($B49,$C49),BNA_Variations_prix!$E$1:$AJ$205,MATCH(G$46,BNA_Variations_prix!$E$4:$CA$4,0),FALSE),2)&lt;0,_xlfn.CONCAT($B$5," ",TEXT(VLOOKUP(_xlfn.CONCAT($B49,$C49),BNA_Variations_prix!$E$1:$AJ$205,MATCH(G$46,BNA_Variations_prix!$E$4:$CA$4,0),FALSE),"0%")),VLOOKUP(_xlfn.CONCAT($B49,$C49),BNA_Variations_prix!$E$1:$AJ$205,MATCH(G$46,BNA_Variations_prix!$E$4:$CA$4,0),FALSE)))),VLOOKUP(_xlfn.CONCAT($B49,$C49),BNA_Variations_prix!$E$1:$AJ$205,MATCH(G$46,BNA_Variations_prix!$E$4:$CA$4,0),FALSE))</f>
        <v>-</v>
      </c>
      <c r="H49" s="16" t="str">
        <f ca="1">IF(ISNUMBER(VLOOKUP(_xlfn.CONCAT($B49,$C49),BNA_Variations_prix!$E$1:$AJ$205,MATCH(H$46,BNA_Variations_prix!$E$4:$CA$4,0),FALSE)),IF(ROUND(VLOOKUP(_xlfn.CONCAT($B49,$C49),BNA_Variations_prix!$E$1:$AJ$205,MATCH(H$46,BNA_Variations_prix!$E$4:$CA$4,0),FALSE),2)&gt;0,_xlfn.CONCAT($B$3," ",TEXT(VLOOKUP(_xlfn.CONCAT($B49,$C49),BNA_Variations_prix!$E$1:$AJ$205,MATCH(H$46,BNA_Variations_prix!$E$4:$CA$4,0),FALSE),"0%")),IF(ROUND(VLOOKUP(_xlfn.CONCAT($B49,$C49),BNA_Variations_prix!$E$1:$AJ$205,MATCH(H$46,BNA_Variations_prix!$E$4:$CA$4,0),FALSE),2)=0,_xlfn.CONCAT($B$4," ",TEXT(VLOOKUP(_xlfn.CONCAT($B49,$C49),BNA_Variations_prix!$E$1:$AJ$205,MATCH(H$46,BNA_Variations_prix!$E$4:$CA$4,0),FALSE),"0%")),IF(ROUND(VLOOKUP(_xlfn.CONCAT($B49,$C49),BNA_Variations_prix!$E$1:$AJ$205,MATCH(H$46,BNA_Variations_prix!$E$4:$CA$4,0),FALSE),2)&lt;0,_xlfn.CONCAT($B$5," ",TEXT(VLOOKUP(_xlfn.CONCAT($B49,$C49),BNA_Variations_prix!$E$1:$AJ$205,MATCH(H$46,BNA_Variations_prix!$E$4:$CA$4,0),FALSE),"0%")),VLOOKUP(_xlfn.CONCAT($B49,$C49),BNA_Variations_prix!$E$1:$AJ$205,MATCH(H$46,BNA_Variations_prix!$E$4:$CA$4,0),FALSE)))),VLOOKUP(_xlfn.CONCAT($B49,$C49),BNA_Variations_prix!$E$1:$AJ$205,MATCH(H$46,BNA_Variations_prix!$E$4:$CA$4,0),FALSE))</f>
        <v>-</v>
      </c>
      <c r="I49" s="16" t="str">
        <f ca="1">IF(ISNUMBER(VLOOKUP(_xlfn.CONCAT($B49,$C49),BNA_Variations_prix!$E$1:$AJ$205,MATCH(I$46,BNA_Variations_prix!$E$4:$CA$4,0),FALSE)),IF(ROUND(VLOOKUP(_xlfn.CONCAT($B49,$C49),BNA_Variations_prix!$E$1:$AJ$205,MATCH(I$46,BNA_Variations_prix!$E$4:$CA$4,0),FALSE),2)&gt;0,_xlfn.CONCAT($B$3," ",TEXT(VLOOKUP(_xlfn.CONCAT($B49,$C49),BNA_Variations_prix!$E$1:$AJ$205,MATCH(I$46,BNA_Variations_prix!$E$4:$CA$4,0),FALSE),"0%")),IF(ROUND(VLOOKUP(_xlfn.CONCAT($B49,$C49),BNA_Variations_prix!$E$1:$AJ$205,MATCH(I$46,BNA_Variations_prix!$E$4:$CA$4,0),FALSE),2)=0,_xlfn.CONCAT($B$4," ",TEXT(VLOOKUP(_xlfn.CONCAT($B49,$C49),BNA_Variations_prix!$E$1:$AJ$205,MATCH(I$46,BNA_Variations_prix!$E$4:$CA$4,0),FALSE),"0%")),IF(ROUND(VLOOKUP(_xlfn.CONCAT($B49,$C49),BNA_Variations_prix!$E$1:$AJ$205,MATCH(I$46,BNA_Variations_prix!$E$4:$CA$4,0),FALSE),2)&lt;0,_xlfn.CONCAT($B$5," ",TEXT(VLOOKUP(_xlfn.CONCAT($B49,$C49),BNA_Variations_prix!$E$1:$AJ$205,MATCH(I$46,BNA_Variations_prix!$E$4:$CA$4,0),FALSE),"0%")),VLOOKUP(_xlfn.CONCAT($B49,$C49),BNA_Variations_prix!$E$1:$AJ$205,MATCH(I$46,BNA_Variations_prix!$E$4:$CA$4,0),FALSE)))),VLOOKUP(_xlfn.CONCAT($B49,$C49),BNA_Variations_prix!$E$1:$AJ$205,MATCH(I$46,BNA_Variations_prix!$E$4:$CA$4,0),FALSE))</f>
        <v>-</v>
      </c>
      <c r="J49" s="16" t="str">
        <f ca="1">IF(ISNUMBER(VLOOKUP(_xlfn.CONCAT($B49,$C49),BNA_Variations_prix!$E$1:$AJ$205,MATCH(J$46,BNA_Variations_prix!$E$4:$CA$4,0),FALSE)),IF(ROUND(VLOOKUP(_xlfn.CONCAT($B49,$C49),BNA_Variations_prix!$E$1:$AJ$205,MATCH(J$46,BNA_Variations_prix!$E$4:$CA$4,0),FALSE),2)&gt;0,_xlfn.CONCAT($B$3," ",TEXT(VLOOKUP(_xlfn.CONCAT($B49,$C49),BNA_Variations_prix!$E$1:$AJ$205,MATCH(J$46,BNA_Variations_prix!$E$4:$CA$4,0),FALSE),"0%")),IF(ROUND(VLOOKUP(_xlfn.CONCAT($B49,$C49),BNA_Variations_prix!$E$1:$AJ$205,MATCH(J$46,BNA_Variations_prix!$E$4:$CA$4,0),FALSE),2)=0,_xlfn.CONCAT($B$4," ",TEXT(VLOOKUP(_xlfn.CONCAT($B49,$C49),BNA_Variations_prix!$E$1:$AJ$205,MATCH(J$46,BNA_Variations_prix!$E$4:$CA$4,0),FALSE),"0%")),IF(ROUND(VLOOKUP(_xlfn.CONCAT($B49,$C49),BNA_Variations_prix!$E$1:$AJ$205,MATCH(J$46,BNA_Variations_prix!$E$4:$CA$4,0),FALSE),2)&lt;0,_xlfn.CONCAT($B$5," ",TEXT(VLOOKUP(_xlfn.CONCAT($B49,$C49),BNA_Variations_prix!$E$1:$AJ$205,MATCH(J$46,BNA_Variations_prix!$E$4:$CA$4,0),FALSE),"0%")),VLOOKUP(_xlfn.CONCAT($B49,$C49),BNA_Variations_prix!$E$1:$AJ$205,MATCH(J$46,BNA_Variations_prix!$E$4:$CA$4,0),FALSE)))),VLOOKUP(_xlfn.CONCAT($B49,$C49),BNA_Variations_prix!$E$1:$AJ$205,MATCH(J$46,BNA_Variations_prix!$E$4:$CA$4,0),FALSE))</f>
        <v>▼ -8%</v>
      </c>
      <c r="K49" s="16" t="str">
        <f ca="1">IF(ISNUMBER(VLOOKUP(_xlfn.CONCAT($B49,$C49),BNA_Variations_prix!$E$1:$AJ$205,MATCH(K$46,BNA_Variations_prix!$E$4:$CA$4,0),FALSE)),IF(ROUND(VLOOKUP(_xlfn.CONCAT($B49,$C49),BNA_Variations_prix!$E$1:$AJ$205,MATCH(K$46,BNA_Variations_prix!$E$4:$CA$4,0),FALSE),2)&gt;0,_xlfn.CONCAT($B$3," ",TEXT(VLOOKUP(_xlfn.CONCAT($B49,$C49),BNA_Variations_prix!$E$1:$AJ$205,MATCH(K$46,BNA_Variations_prix!$E$4:$CA$4,0),FALSE),"0%")),IF(ROUND(VLOOKUP(_xlfn.CONCAT($B49,$C49),BNA_Variations_prix!$E$1:$AJ$205,MATCH(K$46,BNA_Variations_prix!$E$4:$CA$4,0),FALSE),2)=0,_xlfn.CONCAT($B$4," ",TEXT(VLOOKUP(_xlfn.CONCAT($B49,$C49),BNA_Variations_prix!$E$1:$AJ$205,MATCH(K$46,BNA_Variations_prix!$E$4:$CA$4,0),FALSE),"0%")),IF(ROUND(VLOOKUP(_xlfn.CONCAT($B49,$C49),BNA_Variations_prix!$E$1:$AJ$205,MATCH(K$46,BNA_Variations_prix!$E$4:$CA$4,0),FALSE),2)&lt;0,_xlfn.CONCAT($B$5," ",TEXT(VLOOKUP(_xlfn.CONCAT($B49,$C49),BNA_Variations_prix!$E$1:$AJ$205,MATCH(K$46,BNA_Variations_prix!$E$4:$CA$4,0),FALSE),"0%")),VLOOKUP(_xlfn.CONCAT($B49,$C49),BNA_Variations_prix!$E$1:$AJ$205,MATCH(K$46,BNA_Variations_prix!$E$4:$CA$4,0),FALSE)))),VLOOKUP(_xlfn.CONCAT($B49,$C49),BNA_Variations_prix!$E$1:$AJ$205,MATCH(K$46,BNA_Variations_prix!$E$4:$CA$4,0),FALSE))</f>
        <v>▲ 12%</v>
      </c>
      <c r="L49" s="16" t="str">
        <f ca="1">IF(ISNUMBER(VLOOKUP(_xlfn.CONCAT($B49,$C49),BNA_Variations_prix!$E$1:$AJ$205,MATCH(L$46,BNA_Variations_prix!$E$4:$CA$4,0),FALSE)),IF(ROUND(VLOOKUP(_xlfn.CONCAT($B49,$C49),BNA_Variations_prix!$E$1:$AJ$205,MATCH(L$46,BNA_Variations_prix!$E$4:$CA$4,0),FALSE),2)&gt;0,_xlfn.CONCAT($B$3," ",TEXT(VLOOKUP(_xlfn.CONCAT($B49,$C49),BNA_Variations_prix!$E$1:$AJ$205,MATCH(L$46,BNA_Variations_prix!$E$4:$CA$4,0),FALSE),"0%")),IF(ROUND(VLOOKUP(_xlfn.CONCAT($B49,$C49),BNA_Variations_prix!$E$1:$AJ$205,MATCH(L$46,BNA_Variations_prix!$E$4:$CA$4,0),FALSE),2)=0,_xlfn.CONCAT($B$4," ",TEXT(VLOOKUP(_xlfn.CONCAT($B49,$C49),BNA_Variations_prix!$E$1:$AJ$205,MATCH(L$46,BNA_Variations_prix!$E$4:$CA$4,0),FALSE),"0%")),IF(ROUND(VLOOKUP(_xlfn.CONCAT($B49,$C49),BNA_Variations_prix!$E$1:$AJ$205,MATCH(L$46,BNA_Variations_prix!$E$4:$CA$4,0),FALSE),2)&lt;0,_xlfn.CONCAT($B$5," ",TEXT(VLOOKUP(_xlfn.CONCAT($B49,$C49),BNA_Variations_prix!$E$1:$AJ$205,MATCH(L$46,BNA_Variations_prix!$E$4:$CA$4,0),FALSE),"0%")),VLOOKUP(_xlfn.CONCAT($B49,$C49),BNA_Variations_prix!$E$1:$AJ$205,MATCH(L$46,BNA_Variations_prix!$E$4:$CA$4,0),FALSE)))),VLOOKUP(_xlfn.CONCAT($B49,$C49),BNA_Variations_prix!$E$1:$AJ$205,MATCH(L$46,BNA_Variations_prix!$E$4:$CA$4,0),FALSE))</f>
        <v>▼ -7%</v>
      </c>
      <c r="M49" s="16" t="str">
        <f ca="1">IF(ISNUMBER(VLOOKUP(_xlfn.CONCAT($B49,$C49),BNA_Variations_prix!$E$1:$AJ$205,MATCH(M$46,BNA_Variations_prix!$E$4:$CA$4,0),FALSE)),IF(ROUND(VLOOKUP(_xlfn.CONCAT($B49,$C49),BNA_Variations_prix!$E$1:$AJ$205,MATCH(M$46,BNA_Variations_prix!$E$4:$CA$4,0),FALSE),2)&gt;0,_xlfn.CONCAT($B$3," ",TEXT(VLOOKUP(_xlfn.CONCAT($B49,$C49),BNA_Variations_prix!$E$1:$AJ$205,MATCH(M$46,BNA_Variations_prix!$E$4:$CA$4,0),FALSE),"0%")),IF(ROUND(VLOOKUP(_xlfn.CONCAT($B49,$C49),BNA_Variations_prix!$E$1:$AJ$205,MATCH(M$46,BNA_Variations_prix!$E$4:$CA$4,0),FALSE),2)=0,_xlfn.CONCAT($B$4," ",TEXT(VLOOKUP(_xlfn.CONCAT($B49,$C49),BNA_Variations_prix!$E$1:$AJ$205,MATCH(M$46,BNA_Variations_prix!$E$4:$CA$4,0),FALSE),"0%")),IF(ROUND(VLOOKUP(_xlfn.CONCAT($B49,$C49),BNA_Variations_prix!$E$1:$AJ$205,MATCH(M$46,BNA_Variations_prix!$E$4:$CA$4,0),FALSE),2)&lt;0,_xlfn.CONCAT($B$5," ",TEXT(VLOOKUP(_xlfn.CONCAT($B49,$C49),BNA_Variations_prix!$E$1:$AJ$205,MATCH(M$46,BNA_Variations_prix!$E$4:$CA$4,0),FALSE),"0%")),VLOOKUP(_xlfn.CONCAT($B49,$C49),BNA_Variations_prix!$E$1:$AJ$205,MATCH(M$46,BNA_Variations_prix!$E$4:$CA$4,0),FALSE)))),VLOOKUP(_xlfn.CONCAT($B49,$C49),BNA_Variations_prix!$E$1:$AJ$205,MATCH(M$46,BNA_Variations_prix!$E$4:$CA$4,0),FALSE))</f>
        <v>▼ -6%</v>
      </c>
      <c r="N49" s="16" t="str">
        <f ca="1">IF(ISNUMBER(VLOOKUP(_xlfn.CONCAT($B49,$C49),BNA_Variations_prix!$E$1:$AJ$205,MATCH(N$46,BNA_Variations_prix!$E$4:$CA$4,0),FALSE)),IF(ROUND(VLOOKUP(_xlfn.CONCAT($B49,$C49),BNA_Variations_prix!$E$1:$AJ$205,MATCH(N$46,BNA_Variations_prix!$E$4:$CA$4,0),FALSE),2)&gt;0,_xlfn.CONCAT($B$3," ",TEXT(VLOOKUP(_xlfn.CONCAT($B49,$C49),BNA_Variations_prix!$E$1:$AJ$205,MATCH(N$46,BNA_Variations_prix!$E$4:$CA$4,0),FALSE),"0%")),IF(ROUND(VLOOKUP(_xlfn.CONCAT($B49,$C49),BNA_Variations_prix!$E$1:$AJ$205,MATCH(N$46,BNA_Variations_prix!$E$4:$CA$4,0),FALSE),2)=0,_xlfn.CONCAT($B$4," ",TEXT(VLOOKUP(_xlfn.CONCAT($B49,$C49),BNA_Variations_prix!$E$1:$AJ$205,MATCH(N$46,BNA_Variations_prix!$E$4:$CA$4,0),FALSE),"0%")),IF(ROUND(VLOOKUP(_xlfn.CONCAT($B49,$C49),BNA_Variations_prix!$E$1:$AJ$205,MATCH(N$46,BNA_Variations_prix!$E$4:$CA$4,0),FALSE),2)&lt;0,_xlfn.CONCAT($B$5," ",TEXT(VLOOKUP(_xlfn.CONCAT($B49,$C49),BNA_Variations_prix!$E$1:$AJ$205,MATCH(N$46,BNA_Variations_prix!$E$4:$CA$4,0),FALSE),"0%")),VLOOKUP(_xlfn.CONCAT($B49,$C49),BNA_Variations_prix!$E$1:$AJ$205,MATCH(N$46,BNA_Variations_prix!$E$4:$CA$4,0),FALSE)))),VLOOKUP(_xlfn.CONCAT($B49,$C49),BNA_Variations_prix!$E$1:$AJ$205,MATCH(N$46,BNA_Variations_prix!$E$4:$CA$4,0),FALSE))</f>
        <v>▼ -6%</v>
      </c>
      <c r="O49" s="16" t="str">
        <f ca="1">IF(ISNUMBER(VLOOKUP(_xlfn.CONCAT($B49,$C49),BNA_Variations_prix!$E$1:$AJ$205,MATCH(O$46,BNA_Variations_prix!$E$4:$CA$4,0),FALSE)),IF(ROUND(VLOOKUP(_xlfn.CONCAT($B49,$C49),BNA_Variations_prix!$E$1:$AJ$205,MATCH(O$46,BNA_Variations_prix!$E$4:$CA$4,0),FALSE),2)&gt;0,_xlfn.CONCAT($B$3," ",TEXT(VLOOKUP(_xlfn.CONCAT($B49,$C49),BNA_Variations_prix!$E$1:$AJ$205,MATCH(O$46,BNA_Variations_prix!$E$4:$CA$4,0),FALSE),"0%")),IF(ROUND(VLOOKUP(_xlfn.CONCAT($B49,$C49),BNA_Variations_prix!$E$1:$AJ$205,MATCH(O$46,BNA_Variations_prix!$E$4:$CA$4,0),FALSE),2)=0,_xlfn.CONCAT($B$4," ",TEXT(VLOOKUP(_xlfn.CONCAT($B49,$C49),BNA_Variations_prix!$E$1:$AJ$205,MATCH(O$46,BNA_Variations_prix!$E$4:$CA$4,0),FALSE),"0%")),IF(ROUND(VLOOKUP(_xlfn.CONCAT($B49,$C49),BNA_Variations_prix!$E$1:$AJ$205,MATCH(O$46,BNA_Variations_prix!$E$4:$CA$4,0),FALSE),2)&lt;0,_xlfn.CONCAT($B$5," ",TEXT(VLOOKUP(_xlfn.CONCAT($B49,$C49),BNA_Variations_prix!$E$1:$AJ$205,MATCH(O$46,BNA_Variations_prix!$E$4:$CA$4,0),FALSE),"0%")),VLOOKUP(_xlfn.CONCAT($B49,$C49),BNA_Variations_prix!$E$1:$AJ$205,MATCH(O$46,BNA_Variations_prix!$E$4:$CA$4,0),FALSE)))),VLOOKUP(_xlfn.CONCAT($B49,$C49),BNA_Variations_prix!$E$1:$AJ$205,MATCH(O$46,BNA_Variations_prix!$E$4:$CA$4,0),FALSE))</f>
        <v>-</v>
      </c>
      <c r="P49" s="16" t="str">
        <f ca="1">IF(ISNUMBER(VLOOKUP(_xlfn.CONCAT($B49,$C49),BNA_Variations_prix!$E$1:$AJ$205,MATCH(P$46,BNA_Variations_prix!$E$4:$CA$4,0),FALSE)),IF(ROUND(VLOOKUP(_xlfn.CONCAT($B49,$C49),BNA_Variations_prix!$E$1:$AJ$205,MATCH(P$46,BNA_Variations_prix!$E$4:$CA$4,0),FALSE),2)&gt;0,_xlfn.CONCAT($B$3," ",TEXT(VLOOKUP(_xlfn.CONCAT($B49,$C49),BNA_Variations_prix!$E$1:$AJ$205,MATCH(P$46,BNA_Variations_prix!$E$4:$CA$4,0),FALSE),"0%")),IF(ROUND(VLOOKUP(_xlfn.CONCAT($B49,$C49),BNA_Variations_prix!$E$1:$AJ$205,MATCH(P$46,BNA_Variations_prix!$E$4:$CA$4,0),FALSE),2)=0,_xlfn.CONCAT($B$4," ",TEXT(VLOOKUP(_xlfn.CONCAT($B49,$C49),BNA_Variations_prix!$E$1:$AJ$205,MATCH(P$46,BNA_Variations_prix!$E$4:$CA$4,0),FALSE),"0%")),IF(ROUND(VLOOKUP(_xlfn.CONCAT($B49,$C49),BNA_Variations_prix!$E$1:$AJ$205,MATCH(P$46,BNA_Variations_prix!$E$4:$CA$4,0),FALSE),2)&lt;0,_xlfn.CONCAT($B$5," ",TEXT(VLOOKUP(_xlfn.CONCAT($B49,$C49),BNA_Variations_prix!$E$1:$AJ$205,MATCH(P$46,BNA_Variations_prix!$E$4:$CA$4,0),FALSE),"0%")),VLOOKUP(_xlfn.CONCAT($B49,$C49),BNA_Variations_prix!$E$1:$AJ$205,MATCH(P$46,BNA_Variations_prix!$E$4:$CA$4,0),FALSE)))),VLOOKUP(_xlfn.CONCAT($B49,$C49),BNA_Variations_prix!$E$1:$AJ$205,MATCH(P$46,BNA_Variations_prix!$E$4:$CA$4,0),FALSE))</f>
        <v>-</v>
      </c>
      <c r="Q49" s="16" t="str">
        <f ca="1">IF(ISNUMBER(VLOOKUP(_xlfn.CONCAT($B49,$C49),BNA_Variations_prix!$E$1:$AJ$205,MATCH(Q$46,BNA_Variations_prix!$E$4:$CA$4,0),FALSE)),IF(ROUND(VLOOKUP(_xlfn.CONCAT($B49,$C49),BNA_Variations_prix!$E$1:$AJ$205,MATCH(Q$46,BNA_Variations_prix!$E$4:$CA$4,0),FALSE),2)&gt;0,_xlfn.CONCAT($B$3," ",TEXT(VLOOKUP(_xlfn.CONCAT($B49,$C49),BNA_Variations_prix!$E$1:$AJ$205,MATCH(Q$46,BNA_Variations_prix!$E$4:$CA$4,0),FALSE),"0%")),IF(ROUND(VLOOKUP(_xlfn.CONCAT($B49,$C49),BNA_Variations_prix!$E$1:$AJ$205,MATCH(Q$46,BNA_Variations_prix!$E$4:$CA$4,0),FALSE),2)=0,_xlfn.CONCAT($B$4," ",TEXT(VLOOKUP(_xlfn.CONCAT($B49,$C49),BNA_Variations_prix!$E$1:$AJ$205,MATCH(Q$46,BNA_Variations_prix!$E$4:$CA$4,0),FALSE),"0%")),IF(ROUND(VLOOKUP(_xlfn.CONCAT($B49,$C49),BNA_Variations_prix!$E$1:$AJ$205,MATCH(Q$46,BNA_Variations_prix!$E$4:$CA$4,0),FALSE),2)&lt;0,_xlfn.CONCAT($B$5," ",TEXT(VLOOKUP(_xlfn.CONCAT($B49,$C49),BNA_Variations_prix!$E$1:$AJ$205,MATCH(Q$46,BNA_Variations_prix!$E$4:$CA$4,0),FALSE),"0%")),VLOOKUP(_xlfn.CONCAT($B49,$C49),BNA_Variations_prix!$E$1:$AJ$205,MATCH(Q$46,BNA_Variations_prix!$E$4:$CA$4,0),FALSE)))),VLOOKUP(_xlfn.CONCAT($B49,$C49),BNA_Variations_prix!$E$1:$AJ$205,MATCH(Q$46,BNA_Variations_prix!$E$4:$CA$4,0),FALSE))</f>
        <v>▲ 14%</v>
      </c>
      <c r="R49" s="16" t="str">
        <f ca="1">IF(ISNUMBER(VLOOKUP(_xlfn.CONCAT($B49,$C49),BNA_Variations_prix!$E$1:$AJ$205,MATCH(R$46,BNA_Variations_prix!$E$4:$CA$4,0),FALSE)),IF(ROUND(VLOOKUP(_xlfn.CONCAT($B49,$C49),BNA_Variations_prix!$E$1:$AJ$205,MATCH(R$46,BNA_Variations_prix!$E$4:$CA$4,0),FALSE),2)&gt;0,_xlfn.CONCAT($B$3," ",TEXT(VLOOKUP(_xlfn.CONCAT($B49,$C49),BNA_Variations_prix!$E$1:$AJ$205,MATCH(R$46,BNA_Variations_prix!$E$4:$CA$4,0),FALSE),"0%")),IF(ROUND(VLOOKUP(_xlfn.CONCAT($B49,$C49),BNA_Variations_prix!$E$1:$AJ$205,MATCH(R$46,BNA_Variations_prix!$E$4:$CA$4,0),FALSE),2)=0,_xlfn.CONCAT($B$4," ",TEXT(VLOOKUP(_xlfn.CONCAT($B49,$C49),BNA_Variations_prix!$E$1:$AJ$205,MATCH(R$46,BNA_Variations_prix!$E$4:$CA$4,0),FALSE),"0%")),IF(ROUND(VLOOKUP(_xlfn.CONCAT($B49,$C49),BNA_Variations_prix!$E$1:$AJ$205,MATCH(R$46,BNA_Variations_prix!$E$4:$CA$4,0),FALSE),2)&lt;0,_xlfn.CONCAT($B$5," ",TEXT(VLOOKUP(_xlfn.CONCAT($B49,$C49),BNA_Variations_prix!$E$1:$AJ$205,MATCH(R$46,BNA_Variations_prix!$E$4:$CA$4,0),FALSE),"0%")),VLOOKUP(_xlfn.CONCAT($B49,$C49),BNA_Variations_prix!$E$1:$AJ$205,MATCH(R$46,BNA_Variations_prix!$E$4:$CA$4,0),FALSE)))),VLOOKUP(_xlfn.CONCAT($B49,$C49),BNA_Variations_prix!$E$1:$AJ$205,MATCH(R$46,BNA_Variations_prix!$E$4:$CA$4,0),FALSE))</f>
        <v>▲ 2%</v>
      </c>
      <c r="S49" s="16" t="str">
        <f ca="1">IF(ISNUMBER(VLOOKUP(_xlfn.CONCAT($B49,$C49),BNA_Variations_prix!$E$1:$AJ$205,MATCH(S$46,BNA_Variations_prix!$E$4:$CA$4,0),FALSE)),IF(ROUND(VLOOKUP(_xlfn.CONCAT($B49,$C49),BNA_Variations_prix!$E$1:$AJ$205,MATCH(S$46,BNA_Variations_prix!$E$4:$CA$4,0),FALSE),2)&gt;0,_xlfn.CONCAT($B$3," ",TEXT(VLOOKUP(_xlfn.CONCAT($B49,$C49),BNA_Variations_prix!$E$1:$AJ$205,MATCH(S$46,BNA_Variations_prix!$E$4:$CA$4,0),FALSE),"0%")),IF(ROUND(VLOOKUP(_xlfn.CONCAT($B49,$C49),BNA_Variations_prix!$E$1:$AJ$205,MATCH(S$46,BNA_Variations_prix!$E$4:$CA$4,0),FALSE),2)=0,_xlfn.CONCAT($B$4," ",TEXT(VLOOKUP(_xlfn.CONCAT($B49,$C49),BNA_Variations_prix!$E$1:$AJ$205,MATCH(S$46,BNA_Variations_prix!$E$4:$CA$4,0),FALSE),"0%")),IF(ROUND(VLOOKUP(_xlfn.CONCAT($B49,$C49),BNA_Variations_prix!$E$1:$AJ$205,MATCH(S$46,BNA_Variations_prix!$E$4:$CA$4,0),FALSE),2)&lt;0,_xlfn.CONCAT($B$5," ",TEXT(VLOOKUP(_xlfn.CONCAT($B49,$C49),BNA_Variations_prix!$E$1:$AJ$205,MATCH(S$46,BNA_Variations_prix!$E$4:$CA$4,0),FALSE),"0%")),VLOOKUP(_xlfn.CONCAT($B49,$C49),BNA_Variations_prix!$E$1:$AJ$205,MATCH(S$46,BNA_Variations_prix!$E$4:$CA$4,0),FALSE)))),VLOOKUP(_xlfn.CONCAT($B49,$C49),BNA_Variations_prix!$E$1:$AJ$205,MATCH(S$46,BNA_Variations_prix!$E$4:$CA$4,0),FALSE))</f>
        <v>-</v>
      </c>
      <c r="T49" s="16" t="str">
        <f ca="1">IF(ISNUMBER(VLOOKUP(_xlfn.CONCAT($B49,$C49),BNA_Variations_prix!$E$1:$AJ$205,MATCH(T$46,BNA_Variations_prix!$E$4:$CA$4,0),FALSE)),IF(ROUND(VLOOKUP(_xlfn.CONCAT($B49,$C49),BNA_Variations_prix!$E$1:$AJ$205,MATCH(T$46,BNA_Variations_prix!$E$4:$CA$4,0),FALSE),2)&gt;0,_xlfn.CONCAT($B$3," ",TEXT(VLOOKUP(_xlfn.CONCAT($B49,$C49),BNA_Variations_prix!$E$1:$AJ$205,MATCH(T$46,BNA_Variations_prix!$E$4:$CA$4,0),FALSE),"0%")),IF(ROUND(VLOOKUP(_xlfn.CONCAT($B49,$C49),BNA_Variations_prix!$E$1:$AJ$205,MATCH(T$46,BNA_Variations_prix!$E$4:$CA$4,0),FALSE),2)=0,_xlfn.CONCAT($B$4," ",TEXT(VLOOKUP(_xlfn.CONCAT($B49,$C49),BNA_Variations_prix!$E$1:$AJ$205,MATCH(T$46,BNA_Variations_prix!$E$4:$CA$4,0),FALSE),"0%")),IF(ROUND(VLOOKUP(_xlfn.CONCAT($B49,$C49),BNA_Variations_prix!$E$1:$AJ$205,MATCH(T$46,BNA_Variations_prix!$E$4:$CA$4,0),FALSE),2)&lt;0,_xlfn.CONCAT($B$5," ",TEXT(VLOOKUP(_xlfn.CONCAT($B49,$C49),BNA_Variations_prix!$E$1:$AJ$205,MATCH(T$46,BNA_Variations_prix!$E$4:$CA$4,0),FALSE),"0%")),VLOOKUP(_xlfn.CONCAT($B49,$C49),BNA_Variations_prix!$E$1:$AJ$205,MATCH(T$46,BNA_Variations_prix!$E$4:$CA$4,0),FALSE)))),VLOOKUP(_xlfn.CONCAT($B49,$C49),BNA_Variations_prix!$E$1:$AJ$205,MATCH(T$46,BNA_Variations_prix!$E$4:$CA$4,0),FALSE))</f>
        <v>-</v>
      </c>
      <c r="U49" s="16" t="str">
        <f ca="1">IF(ISNUMBER(VLOOKUP(_xlfn.CONCAT($B49,$C49),BNA_Variations_prix!$E$1:$AJ$205,MATCH(U$46,BNA_Variations_prix!$E$4:$CA$4,0),FALSE)),IF(ROUND(VLOOKUP(_xlfn.CONCAT($B49,$C49),BNA_Variations_prix!$E$1:$AJ$205,MATCH(U$46,BNA_Variations_prix!$E$4:$CA$4,0),FALSE),2)&gt;0,_xlfn.CONCAT($B$3," ",TEXT(VLOOKUP(_xlfn.CONCAT($B49,$C49),BNA_Variations_prix!$E$1:$AJ$205,MATCH(U$46,BNA_Variations_prix!$E$4:$CA$4,0),FALSE),"0%")),IF(ROUND(VLOOKUP(_xlfn.CONCAT($B49,$C49),BNA_Variations_prix!$E$1:$AJ$205,MATCH(U$46,BNA_Variations_prix!$E$4:$CA$4,0),FALSE),2)=0,_xlfn.CONCAT($B$4," ",TEXT(VLOOKUP(_xlfn.CONCAT($B49,$C49),BNA_Variations_prix!$E$1:$AJ$205,MATCH(U$46,BNA_Variations_prix!$E$4:$CA$4,0),FALSE),"0%")),IF(ROUND(VLOOKUP(_xlfn.CONCAT($B49,$C49),BNA_Variations_prix!$E$1:$AJ$205,MATCH(U$46,BNA_Variations_prix!$E$4:$CA$4,0),FALSE),2)&lt;0,_xlfn.CONCAT($B$5," ",TEXT(VLOOKUP(_xlfn.CONCAT($B49,$C49),BNA_Variations_prix!$E$1:$AJ$205,MATCH(U$46,BNA_Variations_prix!$E$4:$CA$4,0),FALSE),"0%")),VLOOKUP(_xlfn.CONCAT($B49,$C49),BNA_Variations_prix!$E$1:$AJ$205,MATCH(U$46,BNA_Variations_prix!$E$4:$CA$4,0),FALSE)))),VLOOKUP(_xlfn.CONCAT($B49,$C49),BNA_Variations_prix!$E$1:$AJ$205,MATCH(U$46,BNA_Variations_prix!$E$4:$CA$4,0),FALSE))</f>
        <v>-</v>
      </c>
      <c r="V49" s="16" t="str">
        <f ca="1">IF(ISNUMBER(VLOOKUP(_xlfn.CONCAT($B49,$C49),BNA_Variations_prix!$E$1:$AJ$205,MATCH(V$46,BNA_Variations_prix!$E$4:$CA$4,0),FALSE)),IF(ROUND(VLOOKUP(_xlfn.CONCAT($B49,$C49),BNA_Variations_prix!$E$1:$AJ$205,MATCH(V$46,BNA_Variations_prix!$E$4:$CA$4,0),FALSE),2)&gt;0,_xlfn.CONCAT($B$3," ",TEXT(VLOOKUP(_xlfn.CONCAT($B49,$C49),BNA_Variations_prix!$E$1:$AJ$205,MATCH(V$46,BNA_Variations_prix!$E$4:$CA$4,0),FALSE),"0%")),IF(ROUND(VLOOKUP(_xlfn.CONCAT($B49,$C49),BNA_Variations_prix!$E$1:$AJ$205,MATCH(V$46,BNA_Variations_prix!$E$4:$CA$4,0),FALSE),2)=0,_xlfn.CONCAT($B$4," ",TEXT(VLOOKUP(_xlfn.CONCAT($B49,$C49),BNA_Variations_prix!$E$1:$AJ$205,MATCH(V$46,BNA_Variations_prix!$E$4:$CA$4,0),FALSE),"0%")),IF(ROUND(VLOOKUP(_xlfn.CONCAT($B49,$C49),BNA_Variations_prix!$E$1:$AJ$205,MATCH(V$46,BNA_Variations_prix!$E$4:$CA$4,0),FALSE),2)&lt;0,_xlfn.CONCAT($B$5," ",TEXT(VLOOKUP(_xlfn.CONCAT($B49,$C49),BNA_Variations_prix!$E$1:$AJ$205,MATCH(V$46,BNA_Variations_prix!$E$4:$CA$4,0),FALSE),"0%")),VLOOKUP(_xlfn.CONCAT($B49,$C49),BNA_Variations_prix!$E$1:$AJ$205,MATCH(V$46,BNA_Variations_prix!$E$4:$CA$4,0),FALSE)))),VLOOKUP(_xlfn.CONCAT($B49,$C49),BNA_Variations_prix!$E$1:$AJ$205,MATCH(V$46,BNA_Variations_prix!$E$4:$CA$4,0),FALSE))</f>
        <v>▲ 8%</v>
      </c>
      <c r="W49" s="16" t="str">
        <f ca="1">IF(ISNUMBER(VLOOKUP(_xlfn.CONCAT($B49,$C49),BNA_Variations_prix!$E$1:$AJ$205,MATCH(W$46,BNA_Variations_prix!$E$4:$CA$4,0),FALSE)),IF(ROUND(VLOOKUP(_xlfn.CONCAT($B49,$C49),BNA_Variations_prix!$E$1:$AJ$205,MATCH(W$46,BNA_Variations_prix!$E$4:$CA$4,0),FALSE),2)&gt;0,_xlfn.CONCAT($B$3," ",TEXT(VLOOKUP(_xlfn.CONCAT($B49,$C49),BNA_Variations_prix!$E$1:$AJ$205,MATCH(W$46,BNA_Variations_prix!$E$4:$CA$4,0),FALSE),"0%")),IF(ROUND(VLOOKUP(_xlfn.CONCAT($B49,$C49),BNA_Variations_prix!$E$1:$AJ$205,MATCH(W$46,BNA_Variations_prix!$E$4:$CA$4,0),FALSE),2)=0,_xlfn.CONCAT($B$4," ",TEXT(VLOOKUP(_xlfn.CONCAT($B49,$C49),BNA_Variations_prix!$E$1:$AJ$205,MATCH(W$46,BNA_Variations_prix!$E$4:$CA$4,0),FALSE),"0%")),IF(ROUND(VLOOKUP(_xlfn.CONCAT($B49,$C49),BNA_Variations_prix!$E$1:$AJ$205,MATCH(W$46,BNA_Variations_prix!$E$4:$CA$4,0),FALSE),2)&lt;0,_xlfn.CONCAT($B$5," ",TEXT(VLOOKUP(_xlfn.CONCAT($B49,$C49),BNA_Variations_prix!$E$1:$AJ$205,MATCH(W$46,BNA_Variations_prix!$E$4:$CA$4,0),FALSE),"0%")),VLOOKUP(_xlfn.CONCAT($B49,$C49),BNA_Variations_prix!$E$1:$AJ$205,MATCH(W$46,BNA_Variations_prix!$E$4:$CA$4,0),FALSE)))),VLOOKUP(_xlfn.CONCAT($B49,$C49),BNA_Variations_prix!$E$1:$AJ$205,MATCH(W$46,BNA_Variations_prix!$E$4:$CA$4,0),FALSE))</f>
        <v>-</v>
      </c>
      <c r="X49" s="16" t="str">
        <f ca="1">IF(ISNUMBER(VLOOKUP(_xlfn.CONCAT($B49,$C49),BNA_Variations_prix!$E$1:$AJ$205,MATCH(X$46,BNA_Variations_prix!$E$4:$CA$4,0),FALSE)),IF(ROUND(VLOOKUP(_xlfn.CONCAT($B49,$C49),BNA_Variations_prix!$E$1:$AJ$205,MATCH(X$46,BNA_Variations_prix!$E$4:$CA$4,0),FALSE),2)&gt;0,_xlfn.CONCAT($B$3," ",TEXT(VLOOKUP(_xlfn.CONCAT($B49,$C49),BNA_Variations_prix!$E$1:$AJ$205,MATCH(X$46,BNA_Variations_prix!$E$4:$CA$4,0),FALSE),"0%")),IF(ROUND(VLOOKUP(_xlfn.CONCAT($B49,$C49),BNA_Variations_prix!$E$1:$AJ$205,MATCH(X$46,BNA_Variations_prix!$E$4:$CA$4,0),FALSE),2)=0,_xlfn.CONCAT($B$4," ",TEXT(VLOOKUP(_xlfn.CONCAT($B49,$C49),BNA_Variations_prix!$E$1:$AJ$205,MATCH(X$46,BNA_Variations_prix!$E$4:$CA$4,0),FALSE),"0%")),IF(ROUND(VLOOKUP(_xlfn.CONCAT($B49,$C49),BNA_Variations_prix!$E$1:$AJ$205,MATCH(X$46,BNA_Variations_prix!$E$4:$CA$4,0),FALSE),2)&lt;0,_xlfn.CONCAT($B$5," ",TEXT(VLOOKUP(_xlfn.CONCAT($B49,$C49),BNA_Variations_prix!$E$1:$AJ$205,MATCH(X$46,BNA_Variations_prix!$E$4:$CA$4,0),FALSE),"0%")),VLOOKUP(_xlfn.CONCAT($B49,$C49),BNA_Variations_prix!$E$1:$AJ$205,MATCH(X$46,BNA_Variations_prix!$E$4:$CA$4,0),FALSE)))),VLOOKUP(_xlfn.CONCAT($B49,$C49),BNA_Variations_prix!$E$1:$AJ$205,MATCH(X$46,BNA_Variations_prix!$E$4:$CA$4,0),FALSE))</f>
        <v>-</v>
      </c>
      <c r="Y49" s="16" t="str">
        <f ca="1">IF(ISNUMBER(VLOOKUP(_xlfn.CONCAT($B49,$C49),BNA_Variations_prix!$E$1:$AJ$205,MATCH(Y$46,BNA_Variations_prix!$E$4:$CA$4,0),FALSE)),IF(ROUND(VLOOKUP(_xlfn.CONCAT($B49,$C49),BNA_Variations_prix!$E$1:$AJ$205,MATCH(Y$46,BNA_Variations_prix!$E$4:$CA$4,0),FALSE),2)&gt;0,_xlfn.CONCAT($B$3," ",TEXT(VLOOKUP(_xlfn.CONCAT($B49,$C49),BNA_Variations_prix!$E$1:$AJ$205,MATCH(Y$46,BNA_Variations_prix!$E$4:$CA$4,0),FALSE),"0%")),IF(ROUND(VLOOKUP(_xlfn.CONCAT($B49,$C49),BNA_Variations_prix!$E$1:$AJ$205,MATCH(Y$46,BNA_Variations_prix!$E$4:$CA$4,0),FALSE),2)=0,_xlfn.CONCAT($B$4," ",TEXT(VLOOKUP(_xlfn.CONCAT($B49,$C49),BNA_Variations_prix!$E$1:$AJ$205,MATCH(Y$46,BNA_Variations_prix!$E$4:$CA$4,0),FALSE),"0%")),IF(ROUND(VLOOKUP(_xlfn.CONCAT($B49,$C49),BNA_Variations_prix!$E$1:$AJ$205,MATCH(Y$46,BNA_Variations_prix!$E$4:$CA$4,0),FALSE),2)&lt;0,_xlfn.CONCAT($B$5," ",TEXT(VLOOKUP(_xlfn.CONCAT($B49,$C49),BNA_Variations_prix!$E$1:$AJ$205,MATCH(Y$46,BNA_Variations_prix!$E$4:$CA$4,0),FALSE),"0%")),VLOOKUP(_xlfn.CONCAT($B49,$C49),BNA_Variations_prix!$E$1:$AJ$205,MATCH(Y$46,BNA_Variations_prix!$E$4:$CA$4,0),FALSE)))),VLOOKUP(_xlfn.CONCAT($B49,$C49),BNA_Variations_prix!$E$1:$AJ$205,MATCH(Y$46,BNA_Variations_prix!$E$4:$CA$4,0),FALSE))</f>
        <v>-</v>
      </c>
      <c r="Z49" s="16" t="str">
        <f ca="1">IF(ISNUMBER(VLOOKUP(_xlfn.CONCAT($B49,$C49),BNA_Variations_prix!$E$1:$AJ$205,MATCH(Z$46,BNA_Variations_prix!$E$4:$CA$4,0),FALSE)),IF(ROUND(VLOOKUP(_xlfn.CONCAT($B49,$C49),BNA_Variations_prix!$E$1:$AJ$205,MATCH(Z$46,BNA_Variations_prix!$E$4:$CA$4,0),FALSE),2)&gt;0,_xlfn.CONCAT($B$3," ",TEXT(VLOOKUP(_xlfn.CONCAT($B49,$C49),BNA_Variations_prix!$E$1:$AJ$205,MATCH(Z$46,BNA_Variations_prix!$E$4:$CA$4,0),FALSE),"0%")),IF(ROUND(VLOOKUP(_xlfn.CONCAT($B49,$C49),BNA_Variations_prix!$E$1:$AJ$205,MATCH(Z$46,BNA_Variations_prix!$E$4:$CA$4,0),FALSE),2)=0,_xlfn.CONCAT($B$4," ",TEXT(VLOOKUP(_xlfn.CONCAT($B49,$C49),BNA_Variations_prix!$E$1:$AJ$205,MATCH(Z$46,BNA_Variations_prix!$E$4:$CA$4,0),FALSE),"0%")),IF(ROUND(VLOOKUP(_xlfn.CONCAT($B49,$C49),BNA_Variations_prix!$E$1:$AJ$205,MATCH(Z$46,BNA_Variations_prix!$E$4:$CA$4,0),FALSE),2)&lt;0,_xlfn.CONCAT($B$5," ",TEXT(VLOOKUP(_xlfn.CONCAT($B49,$C49),BNA_Variations_prix!$E$1:$AJ$205,MATCH(Z$46,BNA_Variations_prix!$E$4:$CA$4,0),FALSE),"0%")),VLOOKUP(_xlfn.CONCAT($B49,$C49),BNA_Variations_prix!$E$1:$AJ$205,MATCH(Z$46,BNA_Variations_prix!$E$4:$CA$4,0),FALSE)))),VLOOKUP(_xlfn.CONCAT($B49,$C49),BNA_Variations_prix!$E$1:$AJ$205,MATCH(Z$46,BNA_Variations_prix!$E$4:$CA$4,0),FALSE))</f>
        <v>► 0%</v>
      </c>
      <c r="AA49" s="16" t="str">
        <f ca="1">IF(ISNUMBER(VLOOKUP(_xlfn.CONCAT($B49,$C49),BNA_Variations_prix!$E$1:$AJ$205,MATCH(AA$46,BNA_Variations_prix!$E$4:$CA$4,0),FALSE)),IF(ROUND(VLOOKUP(_xlfn.CONCAT($B49,$C49),BNA_Variations_prix!$E$1:$AJ$205,MATCH(AA$46,BNA_Variations_prix!$E$4:$CA$4,0),FALSE),2)&gt;0,_xlfn.CONCAT($B$3," ",TEXT(VLOOKUP(_xlfn.CONCAT($B49,$C49),BNA_Variations_prix!$E$1:$AJ$205,MATCH(AA$46,BNA_Variations_prix!$E$4:$CA$4,0),FALSE),"0%")),IF(ROUND(VLOOKUP(_xlfn.CONCAT($B49,$C49),BNA_Variations_prix!$E$1:$AJ$205,MATCH(AA$46,BNA_Variations_prix!$E$4:$CA$4,0),FALSE),2)=0,_xlfn.CONCAT($B$4," ",TEXT(VLOOKUP(_xlfn.CONCAT($B49,$C49),BNA_Variations_prix!$E$1:$AJ$205,MATCH(AA$46,BNA_Variations_prix!$E$4:$CA$4,0),FALSE),"0%")),IF(ROUND(VLOOKUP(_xlfn.CONCAT($B49,$C49),BNA_Variations_prix!$E$1:$AJ$205,MATCH(AA$46,BNA_Variations_prix!$E$4:$CA$4,0),FALSE),2)&lt;0,_xlfn.CONCAT($B$5," ",TEXT(VLOOKUP(_xlfn.CONCAT($B49,$C49),BNA_Variations_prix!$E$1:$AJ$205,MATCH(AA$46,BNA_Variations_prix!$E$4:$CA$4,0),FALSE),"0%")),VLOOKUP(_xlfn.CONCAT($B49,$C49),BNA_Variations_prix!$E$1:$AJ$205,MATCH(AA$46,BNA_Variations_prix!$E$4:$CA$4,0),FALSE)))),VLOOKUP(_xlfn.CONCAT($B49,$C49),BNA_Variations_prix!$E$1:$AJ$205,MATCH(AA$46,BNA_Variations_prix!$E$4:$CA$4,0),FALSE))</f>
        <v>► 0%</v>
      </c>
      <c r="AB49" s="16" t="str">
        <f ca="1">IF(ISNUMBER(VLOOKUP(_xlfn.CONCAT($B49,$C49),BNA_Variations_prix!$E$1:$AJ$205,MATCH(AB$46,BNA_Variations_prix!$E$4:$CA$4,0),FALSE)),IF(ROUND(VLOOKUP(_xlfn.CONCAT($B49,$C49),BNA_Variations_prix!$E$1:$AJ$205,MATCH(AB$46,BNA_Variations_prix!$E$4:$CA$4,0),FALSE),2)&gt;0,_xlfn.CONCAT($B$3," ",TEXT(VLOOKUP(_xlfn.CONCAT($B49,$C49),BNA_Variations_prix!$E$1:$AJ$205,MATCH(AB$46,BNA_Variations_prix!$E$4:$CA$4,0),FALSE),"0%")),IF(ROUND(VLOOKUP(_xlfn.CONCAT($B49,$C49),BNA_Variations_prix!$E$1:$AJ$205,MATCH(AB$46,BNA_Variations_prix!$E$4:$CA$4,0),FALSE),2)=0,_xlfn.CONCAT($B$4," ",TEXT(VLOOKUP(_xlfn.CONCAT($B49,$C49),BNA_Variations_prix!$E$1:$AJ$205,MATCH(AB$46,BNA_Variations_prix!$E$4:$CA$4,0),FALSE),"0%")),IF(ROUND(VLOOKUP(_xlfn.CONCAT($B49,$C49),BNA_Variations_prix!$E$1:$AJ$205,MATCH(AB$46,BNA_Variations_prix!$E$4:$CA$4,0),FALSE),2)&lt;0,_xlfn.CONCAT($B$5," ",TEXT(VLOOKUP(_xlfn.CONCAT($B49,$C49),BNA_Variations_prix!$E$1:$AJ$205,MATCH(AB$46,BNA_Variations_prix!$E$4:$CA$4,0),FALSE),"0%")),VLOOKUP(_xlfn.CONCAT($B49,$C49),BNA_Variations_prix!$E$1:$AJ$205,MATCH(AB$46,BNA_Variations_prix!$E$4:$CA$4,0),FALSE)))),VLOOKUP(_xlfn.CONCAT($B49,$C49),BNA_Variations_prix!$E$1:$AJ$205,MATCH(AB$46,BNA_Variations_prix!$E$4:$CA$4,0),FALSE))</f>
        <v>▲ 11%</v>
      </c>
      <c r="AC49" s="16" t="str">
        <f ca="1">IF(ISNUMBER(VLOOKUP(_xlfn.CONCAT($B49,$C49),BNA_Variations_prix!$E$1:$AJ$205,MATCH(AC$46,BNA_Variations_prix!$E$4:$CA$4,0),FALSE)),IF(ROUND(VLOOKUP(_xlfn.CONCAT($B49,$C49),BNA_Variations_prix!$E$1:$AJ$205,MATCH(AC$46,BNA_Variations_prix!$E$4:$CA$4,0),FALSE),2)&gt;0,_xlfn.CONCAT($B$3," ",TEXT(VLOOKUP(_xlfn.CONCAT($B49,$C49),BNA_Variations_prix!$E$1:$AJ$205,MATCH(AC$46,BNA_Variations_prix!$E$4:$CA$4,0),FALSE),"0%")),IF(ROUND(VLOOKUP(_xlfn.CONCAT($B49,$C49),BNA_Variations_prix!$E$1:$AJ$205,MATCH(AC$46,BNA_Variations_prix!$E$4:$CA$4,0),FALSE),2)=0,_xlfn.CONCAT($B$4," ",TEXT(VLOOKUP(_xlfn.CONCAT($B49,$C49),BNA_Variations_prix!$E$1:$AJ$205,MATCH(AC$46,BNA_Variations_prix!$E$4:$CA$4,0),FALSE),"0%")),IF(ROUND(VLOOKUP(_xlfn.CONCAT($B49,$C49),BNA_Variations_prix!$E$1:$AJ$205,MATCH(AC$46,BNA_Variations_prix!$E$4:$CA$4,0),FALSE),2)&lt;0,_xlfn.CONCAT($B$5," ",TEXT(VLOOKUP(_xlfn.CONCAT($B49,$C49),BNA_Variations_prix!$E$1:$AJ$205,MATCH(AC$46,BNA_Variations_prix!$E$4:$CA$4,0),FALSE),"0%")),VLOOKUP(_xlfn.CONCAT($B49,$C49),BNA_Variations_prix!$E$1:$AJ$205,MATCH(AC$46,BNA_Variations_prix!$E$4:$CA$4,0),FALSE)))),VLOOKUP(_xlfn.CONCAT($B49,$C49),BNA_Variations_prix!$E$1:$AJ$205,MATCH(AC$46,BNA_Variations_prix!$E$4:$CA$4,0),FALSE))</f>
        <v>-</v>
      </c>
      <c r="AD49" s="16" t="str">
        <f ca="1">IF(ISNUMBER(VLOOKUP(_xlfn.CONCAT($B49,$C49),BNA_Variations_prix!$E$1:$AJ$205,MATCH(AD$46,BNA_Variations_prix!$E$4:$CA$4,0),FALSE)),IF(ROUND(VLOOKUP(_xlfn.CONCAT($B49,$C49),BNA_Variations_prix!$E$1:$AJ$205,MATCH(AD$46,BNA_Variations_prix!$E$4:$CA$4,0),FALSE),2)&gt;0,_xlfn.CONCAT($B$3," ",TEXT(VLOOKUP(_xlfn.CONCAT($B49,$C49),BNA_Variations_prix!$E$1:$AJ$205,MATCH(AD$46,BNA_Variations_prix!$E$4:$CA$4,0),FALSE),"0%")),IF(ROUND(VLOOKUP(_xlfn.CONCAT($B49,$C49),BNA_Variations_prix!$E$1:$AJ$205,MATCH(AD$46,BNA_Variations_prix!$E$4:$CA$4,0),FALSE),2)=0,_xlfn.CONCAT($B$4," ",TEXT(VLOOKUP(_xlfn.CONCAT($B49,$C49),BNA_Variations_prix!$E$1:$AJ$205,MATCH(AD$46,BNA_Variations_prix!$E$4:$CA$4,0),FALSE),"0%")),IF(ROUND(VLOOKUP(_xlfn.CONCAT($B49,$C49),BNA_Variations_prix!$E$1:$AJ$205,MATCH(AD$46,BNA_Variations_prix!$E$4:$CA$4,0),FALSE),2)&lt;0,_xlfn.CONCAT($B$5," ",TEXT(VLOOKUP(_xlfn.CONCAT($B49,$C49),BNA_Variations_prix!$E$1:$AJ$205,MATCH(AD$46,BNA_Variations_prix!$E$4:$CA$4,0),FALSE),"0%")),VLOOKUP(_xlfn.CONCAT($B49,$C49),BNA_Variations_prix!$E$1:$AJ$205,MATCH(AD$46,BNA_Variations_prix!$E$4:$CA$4,0),FALSE)))),VLOOKUP(_xlfn.CONCAT($B49,$C49),BNA_Variations_prix!$E$1:$AJ$205,MATCH(AD$46,BNA_Variations_prix!$E$4:$CA$4,0),FALSE))</f>
        <v>► 0%</v>
      </c>
      <c r="AE49" s="16" t="str">
        <f ca="1">IF(ISNUMBER(VLOOKUP(_xlfn.CONCAT($B49,$C49),BNA_Variations_prix!$E$1:$AJ$205,MATCH(AE$46,BNA_Variations_prix!$E$4:$CA$4,0),FALSE)),IF(ROUND(VLOOKUP(_xlfn.CONCAT($B49,$C49),BNA_Variations_prix!$E$1:$AJ$205,MATCH(AE$46,BNA_Variations_prix!$E$4:$CA$4,0),FALSE),2)&gt;0,_xlfn.CONCAT($B$3," ",TEXT(VLOOKUP(_xlfn.CONCAT($B49,$C49),BNA_Variations_prix!$E$1:$AJ$205,MATCH(AE$46,BNA_Variations_prix!$E$4:$CA$4,0),FALSE),"0%")),IF(ROUND(VLOOKUP(_xlfn.CONCAT($B49,$C49),BNA_Variations_prix!$E$1:$AJ$205,MATCH(AE$46,BNA_Variations_prix!$E$4:$CA$4,0),FALSE),2)=0,_xlfn.CONCAT($B$4," ",TEXT(VLOOKUP(_xlfn.CONCAT($B49,$C49),BNA_Variations_prix!$E$1:$AJ$205,MATCH(AE$46,BNA_Variations_prix!$E$4:$CA$4,0),FALSE),"0%")),IF(ROUND(VLOOKUP(_xlfn.CONCAT($B49,$C49),BNA_Variations_prix!$E$1:$AJ$205,MATCH(AE$46,BNA_Variations_prix!$E$4:$CA$4,0),FALSE),2)&lt;0,_xlfn.CONCAT($B$5," ",TEXT(VLOOKUP(_xlfn.CONCAT($B49,$C49),BNA_Variations_prix!$E$1:$AJ$205,MATCH(AE$46,BNA_Variations_prix!$E$4:$CA$4,0),FALSE),"0%")),VLOOKUP(_xlfn.CONCAT($B49,$C49),BNA_Variations_prix!$E$1:$AJ$205,MATCH(AE$46,BNA_Variations_prix!$E$4:$CA$4,0),FALSE)))),VLOOKUP(_xlfn.CONCAT($B49,$C49),BNA_Variations_prix!$E$1:$AJ$205,MATCH(AE$46,BNA_Variations_prix!$E$4:$CA$4,0),FALSE))</f>
        <v>-</v>
      </c>
      <c r="AF49" s="16" t="str">
        <f ca="1">IF(ISNUMBER(VLOOKUP(_xlfn.CONCAT($B49,$C49),BNA_Variations_prix!$E$1:$AJ$205,MATCH(AF$46,BNA_Variations_prix!$E$4:$CA$4,0),FALSE)),IF(ROUND(VLOOKUP(_xlfn.CONCAT($B49,$C49),BNA_Variations_prix!$E$1:$AJ$205,MATCH(AF$46,BNA_Variations_prix!$E$4:$CA$4,0),FALSE),2)&gt;0,_xlfn.CONCAT($B$3," ",TEXT(VLOOKUP(_xlfn.CONCAT($B49,$C49),BNA_Variations_prix!$E$1:$AJ$205,MATCH(AF$46,BNA_Variations_prix!$E$4:$CA$4,0),FALSE),"0%")),IF(ROUND(VLOOKUP(_xlfn.CONCAT($B49,$C49),BNA_Variations_prix!$E$1:$AJ$205,MATCH(AF$46,BNA_Variations_prix!$E$4:$CA$4,0),FALSE),2)=0,_xlfn.CONCAT($B$4," ",TEXT(VLOOKUP(_xlfn.CONCAT($B49,$C49),BNA_Variations_prix!$E$1:$AJ$205,MATCH(AF$46,BNA_Variations_prix!$E$4:$CA$4,0),FALSE),"0%")),IF(ROUND(VLOOKUP(_xlfn.CONCAT($B49,$C49),BNA_Variations_prix!$E$1:$AJ$205,MATCH(AF$46,BNA_Variations_prix!$E$4:$CA$4,0),FALSE),2)&lt;0,_xlfn.CONCAT($B$5," ",TEXT(VLOOKUP(_xlfn.CONCAT($B49,$C49),BNA_Variations_prix!$E$1:$AJ$205,MATCH(AF$46,BNA_Variations_prix!$E$4:$CA$4,0),FALSE),"0%")),VLOOKUP(_xlfn.CONCAT($B49,$C49),BNA_Variations_prix!$E$1:$AJ$205,MATCH(AF$46,BNA_Variations_prix!$E$4:$CA$4,0),FALSE)))),VLOOKUP(_xlfn.CONCAT($B49,$C49),BNA_Variations_prix!$E$1:$AJ$205,MATCH(AF$46,BNA_Variations_prix!$E$4:$CA$4,0),FALSE))</f>
        <v>► 0%</v>
      </c>
      <c r="AG49" s="16" t="str">
        <f ca="1">IF(ISNUMBER(VLOOKUP(_xlfn.CONCAT($B49,$C49),BNA_Variations_prix!$E$1:$AJ$205,MATCH(AG$46,BNA_Variations_prix!$E$4:$CA$4,0),FALSE)),IF(ROUND(VLOOKUP(_xlfn.CONCAT($B49,$C49),BNA_Variations_prix!$E$1:$AJ$205,MATCH(AG$46,BNA_Variations_prix!$E$4:$CA$4,0),FALSE),2)&gt;0,_xlfn.CONCAT($B$3," ",TEXT(VLOOKUP(_xlfn.CONCAT($B49,$C49),BNA_Variations_prix!$E$1:$AJ$205,MATCH(AG$46,BNA_Variations_prix!$E$4:$CA$4,0),FALSE),"0%")),IF(ROUND(VLOOKUP(_xlfn.CONCAT($B49,$C49),BNA_Variations_prix!$E$1:$AJ$205,MATCH(AG$46,BNA_Variations_prix!$E$4:$CA$4,0),FALSE),2)=0,_xlfn.CONCAT($B$4," ",TEXT(VLOOKUP(_xlfn.CONCAT($B49,$C49),BNA_Variations_prix!$E$1:$AJ$205,MATCH(AG$46,BNA_Variations_prix!$E$4:$CA$4,0),FALSE),"0%")),IF(ROUND(VLOOKUP(_xlfn.CONCAT($B49,$C49),BNA_Variations_prix!$E$1:$AJ$205,MATCH(AG$46,BNA_Variations_prix!$E$4:$CA$4,0),FALSE),2)&lt;0,_xlfn.CONCAT($B$5," ",TEXT(VLOOKUP(_xlfn.CONCAT($B49,$C49),BNA_Variations_prix!$E$1:$AJ$205,MATCH(AG$46,BNA_Variations_prix!$E$4:$CA$4,0),FALSE),"0%")),VLOOKUP(_xlfn.CONCAT($B49,$C49),BNA_Variations_prix!$E$1:$AJ$205,MATCH(AG$46,BNA_Variations_prix!$E$4:$CA$4,0),FALSE)))),VLOOKUP(_xlfn.CONCAT($B49,$C49),BNA_Variations_prix!$E$1:$AJ$205,MATCH(AG$46,BNA_Variations_prix!$E$4:$CA$4,0),FALSE))</f>
        <v>-</v>
      </c>
    </row>
    <row r="50" spans="2:33" x14ac:dyDescent="0.35">
      <c r="D50" t="s">
        <v>3199</v>
      </c>
    </row>
    <row r="51" spans="2:33" x14ac:dyDescent="0.35">
      <c r="B51" t="s">
        <v>74</v>
      </c>
      <c r="C51" s="11">
        <f>$B$2</f>
        <v>45352</v>
      </c>
      <c r="D51" t="s">
        <v>72</v>
      </c>
      <c r="E51" s="16" t="str">
        <f ca="1">IF(ISNUMBER(VLOOKUP(_xlfn.CONCAT($B51,$C51),BNA_Variations_prix!$E$1:$AJ$205,MATCH(E$46,BNA_Variations_prix!$E$4:$CA$4,0),FALSE)),IF(ROUND(VLOOKUP(_xlfn.CONCAT($B51,$C51),BNA_Variations_prix!$E$1:$AJ$205,MATCH(E$46,BNA_Variations_prix!$E$4:$CA$4,0),FALSE),2)&gt;0,_xlfn.CONCAT($B$3," ",TEXT(VLOOKUP(_xlfn.CONCAT($B51,$C51),BNA_Variations_prix!$E$1:$AJ$205,MATCH(E$46,BNA_Variations_prix!$E$4:$CA$4,0),FALSE),"0%")),IF(ROUND(VLOOKUP(_xlfn.CONCAT($B51,$C51),BNA_Variations_prix!$E$1:$AJ$205,MATCH(E$46,BNA_Variations_prix!$E$4:$CA$4,0),FALSE),2)=0,_xlfn.CONCAT($B$4," ",TEXT(VLOOKUP(_xlfn.CONCAT($B51,$C51),BNA_Variations_prix!$E$1:$AJ$205,MATCH(E$46,BNA_Variations_prix!$E$4:$CA$4,0),FALSE),"0%")),IF(ROUND(VLOOKUP(_xlfn.CONCAT($B51,$C51),BNA_Variations_prix!$E$1:$AJ$205,MATCH(E$46,BNA_Variations_prix!$E$4:$CA$4,0),FALSE),2)&lt;0,_xlfn.CONCAT($B$5," ",TEXT(VLOOKUP(_xlfn.CONCAT($B51,$C51),BNA_Variations_prix!$E$1:$AJ$205,MATCH(E$46,BNA_Variations_prix!$E$4:$CA$4,0),FALSE),"0%")),VLOOKUP(_xlfn.CONCAT($B51,$C51),BNA_Variations_prix!$E$1:$AJ$205,MATCH(E$46,BNA_Variations_prix!$E$4:$CA$4,0),FALSE)))),VLOOKUP(_xlfn.CONCAT($B51,$C51),BNA_Variations_prix!$E$1:$AJ$205,MATCH(E$46,BNA_Variations_prix!$E$4:$CA$4,0),FALSE))</f>
        <v>-</v>
      </c>
      <c r="F51" s="16" t="str">
        <f ca="1">IF(ISNUMBER(VLOOKUP(_xlfn.CONCAT($B51,$C51),BNA_Variations_prix!$E$1:$AJ$205,MATCH(F$46,BNA_Variations_prix!$E$4:$CA$4,0),FALSE)),IF(ROUND(VLOOKUP(_xlfn.CONCAT($B51,$C51),BNA_Variations_prix!$E$1:$AJ$205,MATCH(F$46,BNA_Variations_prix!$E$4:$CA$4,0),FALSE),2)&gt;0,_xlfn.CONCAT($B$3," ",TEXT(VLOOKUP(_xlfn.CONCAT($B51,$C51),BNA_Variations_prix!$E$1:$AJ$205,MATCH(F$46,BNA_Variations_prix!$E$4:$CA$4,0),FALSE),"0%")),IF(ROUND(VLOOKUP(_xlfn.CONCAT($B51,$C51),BNA_Variations_prix!$E$1:$AJ$205,MATCH(F$46,BNA_Variations_prix!$E$4:$CA$4,0),FALSE),2)=0,_xlfn.CONCAT($B$4," ",TEXT(VLOOKUP(_xlfn.CONCAT($B51,$C51),BNA_Variations_prix!$E$1:$AJ$205,MATCH(F$46,BNA_Variations_prix!$E$4:$CA$4,0),FALSE),"0%")),IF(ROUND(VLOOKUP(_xlfn.CONCAT($B51,$C51),BNA_Variations_prix!$E$1:$AJ$205,MATCH(F$46,BNA_Variations_prix!$E$4:$CA$4,0),FALSE),2)&lt;0,_xlfn.CONCAT($B$5," ",TEXT(VLOOKUP(_xlfn.CONCAT($B51,$C51),BNA_Variations_prix!$E$1:$AJ$205,MATCH(F$46,BNA_Variations_prix!$E$4:$CA$4,0),FALSE),"0%")),VLOOKUP(_xlfn.CONCAT($B51,$C51),BNA_Variations_prix!$E$1:$AJ$205,MATCH(F$46,BNA_Variations_prix!$E$4:$CA$4,0),FALSE)))),VLOOKUP(_xlfn.CONCAT($B51,$C51),BNA_Variations_prix!$E$1:$AJ$205,MATCH(F$46,BNA_Variations_prix!$E$4:$CA$4,0),FALSE))</f>
        <v>-</v>
      </c>
      <c r="G51" s="16" t="str">
        <f ca="1">IF(ISNUMBER(VLOOKUP(_xlfn.CONCAT($B51,$C51),BNA_Variations_prix!$E$1:$AJ$205,MATCH(G$46,BNA_Variations_prix!$E$4:$CA$4,0),FALSE)),IF(ROUND(VLOOKUP(_xlfn.CONCAT($B51,$C51),BNA_Variations_prix!$E$1:$AJ$205,MATCH(G$46,BNA_Variations_prix!$E$4:$CA$4,0),FALSE),2)&gt;0,_xlfn.CONCAT($B$3," ",TEXT(VLOOKUP(_xlfn.CONCAT($B51,$C51),BNA_Variations_prix!$E$1:$AJ$205,MATCH(G$46,BNA_Variations_prix!$E$4:$CA$4,0),FALSE),"0%")),IF(ROUND(VLOOKUP(_xlfn.CONCAT($B51,$C51),BNA_Variations_prix!$E$1:$AJ$205,MATCH(G$46,BNA_Variations_prix!$E$4:$CA$4,0),FALSE),2)=0,_xlfn.CONCAT($B$4," ",TEXT(VLOOKUP(_xlfn.CONCAT($B51,$C51),BNA_Variations_prix!$E$1:$AJ$205,MATCH(G$46,BNA_Variations_prix!$E$4:$CA$4,0),FALSE),"0%")),IF(ROUND(VLOOKUP(_xlfn.CONCAT($B51,$C51),BNA_Variations_prix!$E$1:$AJ$205,MATCH(G$46,BNA_Variations_prix!$E$4:$CA$4,0),FALSE),2)&lt;0,_xlfn.CONCAT($B$5," ",TEXT(VLOOKUP(_xlfn.CONCAT($B51,$C51),BNA_Variations_prix!$E$1:$AJ$205,MATCH(G$46,BNA_Variations_prix!$E$4:$CA$4,0),FALSE),"0%")),VLOOKUP(_xlfn.CONCAT($B51,$C51),BNA_Variations_prix!$E$1:$AJ$205,MATCH(G$46,BNA_Variations_prix!$E$4:$CA$4,0),FALSE)))),VLOOKUP(_xlfn.CONCAT($B51,$C51),BNA_Variations_prix!$E$1:$AJ$205,MATCH(G$46,BNA_Variations_prix!$E$4:$CA$4,0),FALSE))</f>
        <v>-</v>
      </c>
      <c r="H51" s="16" t="str">
        <f ca="1">IF(ISNUMBER(VLOOKUP(_xlfn.CONCAT($B51,$C51),BNA_Variations_prix!$E$1:$AJ$205,MATCH(H$46,BNA_Variations_prix!$E$4:$CA$4,0),FALSE)),IF(ROUND(VLOOKUP(_xlfn.CONCAT($B51,$C51),BNA_Variations_prix!$E$1:$AJ$205,MATCH(H$46,BNA_Variations_prix!$E$4:$CA$4,0),FALSE),2)&gt;0,_xlfn.CONCAT($B$3," ",TEXT(VLOOKUP(_xlfn.CONCAT($B51,$C51),BNA_Variations_prix!$E$1:$AJ$205,MATCH(H$46,BNA_Variations_prix!$E$4:$CA$4,0),FALSE),"0%")),IF(ROUND(VLOOKUP(_xlfn.CONCAT($B51,$C51),BNA_Variations_prix!$E$1:$AJ$205,MATCH(H$46,BNA_Variations_prix!$E$4:$CA$4,0),FALSE),2)=0,_xlfn.CONCAT($B$4," ",TEXT(VLOOKUP(_xlfn.CONCAT($B51,$C51),BNA_Variations_prix!$E$1:$AJ$205,MATCH(H$46,BNA_Variations_prix!$E$4:$CA$4,0),FALSE),"0%")),IF(ROUND(VLOOKUP(_xlfn.CONCAT($B51,$C51),BNA_Variations_prix!$E$1:$AJ$205,MATCH(H$46,BNA_Variations_prix!$E$4:$CA$4,0),FALSE),2)&lt;0,_xlfn.CONCAT($B$5," ",TEXT(VLOOKUP(_xlfn.CONCAT($B51,$C51),BNA_Variations_prix!$E$1:$AJ$205,MATCH(H$46,BNA_Variations_prix!$E$4:$CA$4,0),FALSE),"0%")),VLOOKUP(_xlfn.CONCAT($B51,$C51),BNA_Variations_prix!$E$1:$AJ$205,MATCH(H$46,BNA_Variations_prix!$E$4:$CA$4,0),FALSE)))),VLOOKUP(_xlfn.CONCAT($B51,$C51),BNA_Variations_prix!$E$1:$AJ$205,MATCH(H$46,BNA_Variations_prix!$E$4:$CA$4,0),FALSE))</f>
        <v>-</v>
      </c>
      <c r="I51" s="16" t="str">
        <f ca="1">IF(ISNUMBER(VLOOKUP(_xlfn.CONCAT($B51,$C51),BNA_Variations_prix!$E$1:$AJ$205,MATCH(I$46,BNA_Variations_prix!$E$4:$CA$4,0),FALSE)),IF(ROUND(VLOOKUP(_xlfn.CONCAT($B51,$C51),BNA_Variations_prix!$E$1:$AJ$205,MATCH(I$46,BNA_Variations_prix!$E$4:$CA$4,0),FALSE),2)&gt;0,_xlfn.CONCAT($B$3," ",TEXT(VLOOKUP(_xlfn.CONCAT($B51,$C51),BNA_Variations_prix!$E$1:$AJ$205,MATCH(I$46,BNA_Variations_prix!$E$4:$CA$4,0),FALSE),"0%")),IF(ROUND(VLOOKUP(_xlfn.CONCAT($B51,$C51),BNA_Variations_prix!$E$1:$AJ$205,MATCH(I$46,BNA_Variations_prix!$E$4:$CA$4,0),FALSE),2)=0,_xlfn.CONCAT($B$4," ",TEXT(VLOOKUP(_xlfn.CONCAT($B51,$C51),BNA_Variations_prix!$E$1:$AJ$205,MATCH(I$46,BNA_Variations_prix!$E$4:$CA$4,0),FALSE),"0%")),IF(ROUND(VLOOKUP(_xlfn.CONCAT($B51,$C51),BNA_Variations_prix!$E$1:$AJ$205,MATCH(I$46,BNA_Variations_prix!$E$4:$CA$4,0),FALSE),2)&lt;0,_xlfn.CONCAT($B$5," ",TEXT(VLOOKUP(_xlfn.CONCAT($B51,$C51),BNA_Variations_prix!$E$1:$AJ$205,MATCH(I$46,BNA_Variations_prix!$E$4:$CA$4,0),FALSE),"0%")),VLOOKUP(_xlfn.CONCAT($B51,$C51),BNA_Variations_prix!$E$1:$AJ$205,MATCH(I$46,BNA_Variations_prix!$E$4:$CA$4,0),FALSE)))),VLOOKUP(_xlfn.CONCAT($B51,$C51),BNA_Variations_prix!$E$1:$AJ$205,MATCH(I$46,BNA_Variations_prix!$E$4:$CA$4,0),FALSE))</f>
        <v>-</v>
      </c>
      <c r="J51" s="16" t="str">
        <f ca="1">IF(ISNUMBER(VLOOKUP(_xlfn.CONCAT($B51,$C51),BNA_Variations_prix!$E$1:$AJ$205,MATCH(J$46,BNA_Variations_prix!$E$4:$CA$4,0),FALSE)),IF(ROUND(VLOOKUP(_xlfn.CONCAT($B51,$C51),BNA_Variations_prix!$E$1:$AJ$205,MATCH(J$46,BNA_Variations_prix!$E$4:$CA$4,0),FALSE),2)&gt;0,_xlfn.CONCAT($B$3," ",TEXT(VLOOKUP(_xlfn.CONCAT($B51,$C51),BNA_Variations_prix!$E$1:$AJ$205,MATCH(J$46,BNA_Variations_prix!$E$4:$CA$4,0),FALSE),"0%")),IF(ROUND(VLOOKUP(_xlfn.CONCAT($B51,$C51),BNA_Variations_prix!$E$1:$AJ$205,MATCH(J$46,BNA_Variations_prix!$E$4:$CA$4,0),FALSE),2)=0,_xlfn.CONCAT($B$4," ",TEXT(VLOOKUP(_xlfn.CONCAT($B51,$C51),BNA_Variations_prix!$E$1:$AJ$205,MATCH(J$46,BNA_Variations_prix!$E$4:$CA$4,0),FALSE),"0%")),IF(ROUND(VLOOKUP(_xlfn.CONCAT($B51,$C51),BNA_Variations_prix!$E$1:$AJ$205,MATCH(J$46,BNA_Variations_prix!$E$4:$CA$4,0),FALSE),2)&lt;0,_xlfn.CONCAT($B$5," ",TEXT(VLOOKUP(_xlfn.CONCAT($B51,$C51),BNA_Variations_prix!$E$1:$AJ$205,MATCH(J$46,BNA_Variations_prix!$E$4:$CA$4,0),FALSE),"0%")),VLOOKUP(_xlfn.CONCAT($B51,$C51),BNA_Variations_prix!$E$1:$AJ$205,MATCH(J$46,BNA_Variations_prix!$E$4:$CA$4,0),FALSE)))),VLOOKUP(_xlfn.CONCAT($B51,$C51),BNA_Variations_prix!$E$1:$AJ$205,MATCH(J$46,BNA_Variations_prix!$E$4:$CA$4,0),FALSE))</f>
        <v>-</v>
      </c>
      <c r="K51" s="16" t="str">
        <f ca="1">IF(ISNUMBER(VLOOKUP(_xlfn.CONCAT($B51,$C51),BNA_Variations_prix!$E$1:$AJ$205,MATCH(K$46,BNA_Variations_prix!$E$4:$CA$4,0),FALSE)),IF(ROUND(VLOOKUP(_xlfn.CONCAT($B51,$C51),BNA_Variations_prix!$E$1:$AJ$205,MATCH(K$46,BNA_Variations_prix!$E$4:$CA$4,0),FALSE),2)&gt;0,_xlfn.CONCAT($B$3," ",TEXT(VLOOKUP(_xlfn.CONCAT($B51,$C51),BNA_Variations_prix!$E$1:$AJ$205,MATCH(K$46,BNA_Variations_prix!$E$4:$CA$4,0),FALSE),"0%")),IF(ROUND(VLOOKUP(_xlfn.CONCAT($B51,$C51),BNA_Variations_prix!$E$1:$AJ$205,MATCH(K$46,BNA_Variations_prix!$E$4:$CA$4,0),FALSE),2)=0,_xlfn.CONCAT($B$4," ",TEXT(VLOOKUP(_xlfn.CONCAT($B51,$C51),BNA_Variations_prix!$E$1:$AJ$205,MATCH(K$46,BNA_Variations_prix!$E$4:$CA$4,0),FALSE),"0%")),IF(ROUND(VLOOKUP(_xlfn.CONCAT($B51,$C51),BNA_Variations_prix!$E$1:$AJ$205,MATCH(K$46,BNA_Variations_prix!$E$4:$CA$4,0),FALSE),2)&lt;0,_xlfn.CONCAT($B$5," ",TEXT(VLOOKUP(_xlfn.CONCAT($B51,$C51),BNA_Variations_prix!$E$1:$AJ$205,MATCH(K$46,BNA_Variations_prix!$E$4:$CA$4,0),FALSE),"0%")),VLOOKUP(_xlfn.CONCAT($B51,$C51),BNA_Variations_prix!$E$1:$AJ$205,MATCH(K$46,BNA_Variations_prix!$E$4:$CA$4,0),FALSE)))),VLOOKUP(_xlfn.CONCAT($B51,$C51),BNA_Variations_prix!$E$1:$AJ$205,MATCH(K$46,BNA_Variations_prix!$E$4:$CA$4,0),FALSE))</f>
        <v>-</v>
      </c>
      <c r="L51" s="16" t="str">
        <f ca="1">IF(ISNUMBER(VLOOKUP(_xlfn.CONCAT($B51,$C51),BNA_Variations_prix!$E$1:$AJ$205,MATCH(L$46,BNA_Variations_prix!$E$4:$CA$4,0),FALSE)),IF(ROUND(VLOOKUP(_xlfn.CONCAT($B51,$C51),BNA_Variations_prix!$E$1:$AJ$205,MATCH(L$46,BNA_Variations_prix!$E$4:$CA$4,0),FALSE),2)&gt;0,_xlfn.CONCAT($B$3," ",TEXT(VLOOKUP(_xlfn.CONCAT($B51,$C51),BNA_Variations_prix!$E$1:$AJ$205,MATCH(L$46,BNA_Variations_prix!$E$4:$CA$4,0),FALSE),"0%")),IF(ROUND(VLOOKUP(_xlfn.CONCAT($B51,$C51),BNA_Variations_prix!$E$1:$AJ$205,MATCH(L$46,BNA_Variations_prix!$E$4:$CA$4,0),FALSE),2)=0,_xlfn.CONCAT($B$4," ",TEXT(VLOOKUP(_xlfn.CONCAT($B51,$C51),BNA_Variations_prix!$E$1:$AJ$205,MATCH(L$46,BNA_Variations_prix!$E$4:$CA$4,0),FALSE),"0%")),IF(ROUND(VLOOKUP(_xlfn.CONCAT($B51,$C51),BNA_Variations_prix!$E$1:$AJ$205,MATCH(L$46,BNA_Variations_prix!$E$4:$CA$4,0),FALSE),2)&lt;0,_xlfn.CONCAT($B$5," ",TEXT(VLOOKUP(_xlfn.CONCAT($B51,$C51),BNA_Variations_prix!$E$1:$AJ$205,MATCH(L$46,BNA_Variations_prix!$E$4:$CA$4,0),FALSE),"0%")),VLOOKUP(_xlfn.CONCAT($B51,$C51),BNA_Variations_prix!$E$1:$AJ$205,MATCH(L$46,BNA_Variations_prix!$E$4:$CA$4,0),FALSE)))),VLOOKUP(_xlfn.CONCAT($B51,$C51),BNA_Variations_prix!$E$1:$AJ$205,MATCH(L$46,BNA_Variations_prix!$E$4:$CA$4,0),FALSE))</f>
        <v>-</v>
      </c>
      <c r="M51" s="16" t="str">
        <f ca="1">IF(ISNUMBER(VLOOKUP(_xlfn.CONCAT($B51,$C51),BNA_Variations_prix!$E$1:$AJ$205,MATCH(M$46,BNA_Variations_prix!$E$4:$CA$4,0),FALSE)),IF(ROUND(VLOOKUP(_xlfn.CONCAT($B51,$C51),BNA_Variations_prix!$E$1:$AJ$205,MATCH(M$46,BNA_Variations_prix!$E$4:$CA$4,0),FALSE),2)&gt;0,_xlfn.CONCAT($B$3," ",TEXT(VLOOKUP(_xlfn.CONCAT($B51,$C51),BNA_Variations_prix!$E$1:$AJ$205,MATCH(M$46,BNA_Variations_prix!$E$4:$CA$4,0),FALSE),"0%")),IF(ROUND(VLOOKUP(_xlfn.CONCAT($B51,$C51),BNA_Variations_prix!$E$1:$AJ$205,MATCH(M$46,BNA_Variations_prix!$E$4:$CA$4,0),FALSE),2)=0,_xlfn.CONCAT($B$4," ",TEXT(VLOOKUP(_xlfn.CONCAT($B51,$C51),BNA_Variations_prix!$E$1:$AJ$205,MATCH(M$46,BNA_Variations_prix!$E$4:$CA$4,0),FALSE),"0%")),IF(ROUND(VLOOKUP(_xlfn.CONCAT($B51,$C51),BNA_Variations_prix!$E$1:$AJ$205,MATCH(M$46,BNA_Variations_prix!$E$4:$CA$4,0),FALSE),2)&lt;0,_xlfn.CONCAT($B$5," ",TEXT(VLOOKUP(_xlfn.CONCAT($B51,$C51),BNA_Variations_prix!$E$1:$AJ$205,MATCH(M$46,BNA_Variations_prix!$E$4:$CA$4,0),FALSE),"0%")),VLOOKUP(_xlfn.CONCAT($B51,$C51),BNA_Variations_prix!$E$1:$AJ$205,MATCH(M$46,BNA_Variations_prix!$E$4:$CA$4,0),FALSE)))),VLOOKUP(_xlfn.CONCAT($B51,$C51),BNA_Variations_prix!$E$1:$AJ$205,MATCH(M$46,BNA_Variations_prix!$E$4:$CA$4,0),FALSE))</f>
        <v>-</v>
      </c>
      <c r="N51" s="16" t="str">
        <f ca="1">IF(ISNUMBER(VLOOKUP(_xlfn.CONCAT($B51,$C51),BNA_Variations_prix!$E$1:$AJ$205,MATCH(N$46,BNA_Variations_prix!$E$4:$CA$4,0),FALSE)),IF(ROUND(VLOOKUP(_xlfn.CONCAT($B51,$C51),BNA_Variations_prix!$E$1:$AJ$205,MATCH(N$46,BNA_Variations_prix!$E$4:$CA$4,0),FALSE),2)&gt;0,_xlfn.CONCAT($B$3," ",TEXT(VLOOKUP(_xlfn.CONCAT($B51,$C51),BNA_Variations_prix!$E$1:$AJ$205,MATCH(N$46,BNA_Variations_prix!$E$4:$CA$4,0),FALSE),"0%")),IF(ROUND(VLOOKUP(_xlfn.CONCAT($B51,$C51),BNA_Variations_prix!$E$1:$AJ$205,MATCH(N$46,BNA_Variations_prix!$E$4:$CA$4,0),FALSE),2)=0,_xlfn.CONCAT($B$4," ",TEXT(VLOOKUP(_xlfn.CONCAT($B51,$C51),BNA_Variations_prix!$E$1:$AJ$205,MATCH(N$46,BNA_Variations_prix!$E$4:$CA$4,0),FALSE),"0%")),IF(ROUND(VLOOKUP(_xlfn.CONCAT($B51,$C51),BNA_Variations_prix!$E$1:$AJ$205,MATCH(N$46,BNA_Variations_prix!$E$4:$CA$4,0),FALSE),2)&lt;0,_xlfn.CONCAT($B$5," ",TEXT(VLOOKUP(_xlfn.CONCAT($B51,$C51),BNA_Variations_prix!$E$1:$AJ$205,MATCH(N$46,BNA_Variations_prix!$E$4:$CA$4,0),FALSE),"0%")),VLOOKUP(_xlfn.CONCAT($B51,$C51),BNA_Variations_prix!$E$1:$AJ$205,MATCH(N$46,BNA_Variations_prix!$E$4:$CA$4,0),FALSE)))),VLOOKUP(_xlfn.CONCAT($B51,$C51),BNA_Variations_prix!$E$1:$AJ$205,MATCH(N$46,BNA_Variations_prix!$E$4:$CA$4,0),FALSE))</f>
        <v>-</v>
      </c>
      <c r="O51" s="16" t="str">
        <f ca="1">IF(ISNUMBER(VLOOKUP(_xlfn.CONCAT($B51,$C51),BNA_Variations_prix!$E$1:$AJ$205,MATCH(O$46,BNA_Variations_prix!$E$4:$CA$4,0),FALSE)),IF(ROUND(VLOOKUP(_xlfn.CONCAT($B51,$C51),BNA_Variations_prix!$E$1:$AJ$205,MATCH(O$46,BNA_Variations_prix!$E$4:$CA$4,0),FALSE),2)&gt;0,_xlfn.CONCAT($B$3," ",TEXT(VLOOKUP(_xlfn.CONCAT($B51,$C51),BNA_Variations_prix!$E$1:$AJ$205,MATCH(O$46,BNA_Variations_prix!$E$4:$CA$4,0),FALSE),"0%")),IF(ROUND(VLOOKUP(_xlfn.CONCAT($B51,$C51),BNA_Variations_prix!$E$1:$AJ$205,MATCH(O$46,BNA_Variations_prix!$E$4:$CA$4,0),FALSE),2)=0,_xlfn.CONCAT($B$4," ",TEXT(VLOOKUP(_xlfn.CONCAT($B51,$C51),BNA_Variations_prix!$E$1:$AJ$205,MATCH(O$46,BNA_Variations_prix!$E$4:$CA$4,0),FALSE),"0%")),IF(ROUND(VLOOKUP(_xlfn.CONCAT($B51,$C51),BNA_Variations_prix!$E$1:$AJ$205,MATCH(O$46,BNA_Variations_prix!$E$4:$CA$4,0),FALSE),2)&lt;0,_xlfn.CONCAT($B$5," ",TEXT(VLOOKUP(_xlfn.CONCAT($B51,$C51),BNA_Variations_prix!$E$1:$AJ$205,MATCH(O$46,BNA_Variations_prix!$E$4:$CA$4,0),FALSE),"0%")),VLOOKUP(_xlfn.CONCAT($B51,$C51),BNA_Variations_prix!$E$1:$AJ$205,MATCH(O$46,BNA_Variations_prix!$E$4:$CA$4,0),FALSE)))),VLOOKUP(_xlfn.CONCAT($B51,$C51),BNA_Variations_prix!$E$1:$AJ$205,MATCH(O$46,BNA_Variations_prix!$E$4:$CA$4,0),FALSE))</f>
        <v>-</v>
      </c>
      <c r="P51" s="16" t="str">
        <f ca="1">IF(ISNUMBER(VLOOKUP(_xlfn.CONCAT($B51,$C51),BNA_Variations_prix!$E$1:$AJ$205,MATCH(P$46,BNA_Variations_prix!$E$4:$CA$4,0),FALSE)),IF(ROUND(VLOOKUP(_xlfn.CONCAT($B51,$C51),BNA_Variations_prix!$E$1:$AJ$205,MATCH(P$46,BNA_Variations_prix!$E$4:$CA$4,0),FALSE),2)&gt;0,_xlfn.CONCAT($B$3," ",TEXT(VLOOKUP(_xlfn.CONCAT($B51,$C51),BNA_Variations_prix!$E$1:$AJ$205,MATCH(P$46,BNA_Variations_prix!$E$4:$CA$4,0),FALSE),"0%")),IF(ROUND(VLOOKUP(_xlfn.CONCAT($B51,$C51),BNA_Variations_prix!$E$1:$AJ$205,MATCH(P$46,BNA_Variations_prix!$E$4:$CA$4,0),FALSE),2)=0,_xlfn.CONCAT($B$4," ",TEXT(VLOOKUP(_xlfn.CONCAT($B51,$C51),BNA_Variations_prix!$E$1:$AJ$205,MATCH(P$46,BNA_Variations_prix!$E$4:$CA$4,0),FALSE),"0%")),IF(ROUND(VLOOKUP(_xlfn.CONCAT($B51,$C51),BNA_Variations_prix!$E$1:$AJ$205,MATCH(P$46,BNA_Variations_prix!$E$4:$CA$4,0),FALSE),2)&lt;0,_xlfn.CONCAT($B$5," ",TEXT(VLOOKUP(_xlfn.CONCAT($B51,$C51),BNA_Variations_prix!$E$1:$AJ$205,MATCH(P$46,BNA_Variations_prix!$E$4:$CA$4,0),FALSE),"0%")),VLOOKUP(_xlfn.CONCAT($B51,$C51),BNA_Variations_prix!$E$1:$AJ$205,MATCH(P$46,BNA_Variations_prix!$E$4:$CA$4,0),FALSE)))),VLOOKUP(_xlfn.CONCAT($B51,$C51),BNA_Variations_prix!$E$1:$AJ$205,MATCH(P$46,BNA_Variations_prix!$E$4:$CA$4,0),FALSE))</f>
        <v>-</v>
      </c>
      <c r="Q51" s="16" t="str">
        <f ca="1">IF(ISNUMBER(VLOOKUP(_xlfn.CONCAT($B51,$C51),BNA_Variations_prix!$E$1:$AJ$205,MATCH(Q$46,BNA_Variations_prix!$E$4:$CA$4,0),FALSE)),IF(ROUND(VLOOKUP(_xlfn.CONCAT($B51,$C51),BNA_Variations_prix!$E$1:$AJ$205,MATCH(Q$46,BNA_Variations_prix!$E$4:$CA$4,0),FALSE),2)&gt;0,_xlfn.CONCAT($B$3," ",TEXT(VLOOKUP(_xlfn.CONCAT($B51,$C51),BNA_Variations_prix!$E$1:$AJ$205,MATCH(Q$46,BNA_Variations_prix!$E$4:$CA$4,0),FALSE),"0%")),IF(ROUND(VLOOKUP(_xlfn.CONCAT($B51,$C51),BNA_Variations_prix!$E$1:$AJ$205,MATCH(Q$46,BNA_Variations_prix!$E$4:$CA$4,0),FALSE),2)=0,_xlfn.CONCAT($B$4," ",TEXT(VLOOKUP(_xlfn.CONCAT($B51,$C51),BNA_Variations_prix!$E$1:$AJ$205,MATCH(Q$46,BNA_Variations_prix!$E$4:$CA$4,0),FALSE),"0%")),IF(ROUND(VLOOKUP(_xlfn.CONCAT($B51,$C51),BNA_Variations_prix!$E$1:$AJ$205,MATCH(Q$46,BNA_Variations_prix!$E$4:$CA$4,0),FALSE),2)&lt;0,_xlfn.CONCAT($B$5," ",TEXT(VLOOKUP(_xlfn.CONCAT($B51,$C51),BNA_Variations_prix!$E$1:$AJ$205,MATCH(Q$46,BNA_Variations_prix!$E$4:$CA$4,0),FALSE),"0%")),VLOOKUP(_xlfn.CONCAT($B51,$C51),BNA_Variations_prix!$E$1:$AJ$205,MATCH(Q$46,BNA_Variations_prix!$E$4:$CA$4,0),FALSE)))),VLOOKUP(_xlfn.CONCAT($B51,$C51),BNA_Variations_prix!$E$1:$AJ$205,MATCH(Q$46,BNA_Variations_prix!$E$4:$CA$4,0),FALSE))</f>
        <v>-</v>
      </c>
      <c r="R51" s="16" t="str">
        <f ca="1">IF(ISNUMBER(VLOOKUP(_xlfn.CONCAT($B51,$C51),BNA_Variations_prix!$E$1:$AJ$205,MATCH(R$46,BNA_Variations_prix!$E$4:$CA$4,0),FALSE)),IF(ROUND(VLOOKUP(_xlfn.CONCAT($B51,$C51),BNA_Variations_prix!$E$1:$AJ$205,MATCH(R$46,BNA_Variations_prix!$E$4:$CA$4,0),FALSE),2)&gt;0,_xlfn.CONCAT($B$3," ",TEXT(VLOOKUP(_xlfn.CONCAT($B51,$C51),BNA_Variations_prix!$E$1:$AJ$205,MATCH(R$46,BNA_Variations_prix!$E$4:$CA$4,0),FALSE),"0%")),IF(ROUND(VLOOKUP(_xlfn.CONCAT($B51,$C51),BNA_Variations_prix!$E$1:$AJ$205,MATCH(R$46,BNA_Variations_prix!$E$4:$CA$4,0),FALSE),2)=0,_xlfn.CONCAT($B$4," ",TEXT(VLOOKUP(_xlfn.CONCAT($B51,$C51),BNA_Variations_prix!$E$1:$AJ$205,MATCH(R$46,BNA_Variations_prix!$E$4:$CA$4,0),FALSE),"0%")),IF(ROUND(VLOOKUP(_xlfn.CONCAT($B51,$C51),BNA_Variations_prix!$E$1:$AJ$205,MATCH(R$46,BNA_Variations_prix!$E$4:$CA$4,0),FALSE),2)&lt;0,_xlfn.CONCAT($B$5," ",TEXT(VLOOKUP(_xlfn.CONCAT($B51,$C51),BNA_Variations_prix!$E$1:$AJ$205,MATCH(R$46,BNA_Variations_prix!$E$4:$CA$4,0),FALSE),"0%")),VLOOKUP(_xlfn.CONCAT($B51,$C51),BNA_Variations_prix!$E$1:$AJ$205,MATCH(R$46,BNA_Variations_prix!$E$4:$CA$4,0),FALSE)))),VLOOKUP(_xlfn.CONCAT($B51,$C51),BNA_Variations_prix!$E$1:$AJ$205,MATCH(R$46,BNA_Variations_prix!$E$4:$CA$4,0),FALSE))</f>
        <v>-</v>
      </c>
      <c r="S51" s="16" t="str">
        <f ca="1">IF(ISNUMBER(VLOOKUP(_xlfn.CONCAT($B51,$C51),BNA_Variations_prix!$E$1:$AJ$205,MATCH(S$46,BNA_Variations_prix!$E$4:$CA$4,0),FALSE)),IF(ROUND(VLOOKUP(_xlfn.CONCAT($B51,$C51),BNA_Variations_prix!$E$1:$AJ$205,MATCH(S$46,BNA_Variations_prix!$E$4:$CA$4,0),FALSE),2)&gt;0,_xlfn.CONCAT($B$3," ",TEXT(VLOOKUP(_xlfn.CONCAT($B51,$C51),BNA_Variations_prix!$E$1:$AJ$205,MATCH(S$46,BNA_Variations_prix!$E$4:$CA$4,0),FALSE),"0%")),IF(ROUND(VLOOKUP(_xlfn.CONCAT($B51,$C51),BNA_Variations_prix!$E$1:$AJ$205,MATCH(S$46,BNA_Variations_prix!$E$4:$CA$4,0),FALSE),2)=0,_xlfn.CONCAT($B$4," ",TEXT(VLOOKUP(_xlfn.CONCAT($B51,$C51),BNA_Variations_prix!$E$1:$AJ$205,MATCH(S$46,BNA_Variations_prix!$E$4:$CA$4,0),FALSE),"0%")),IF(ROUND(VLOOKUP(_xlfn.CONCAT($B51,$C51),BNA_Variations_prix!$E$1:$AJ$205,MATCH(S$46,BNA_Variations_prix!$E$4:$CA$4,0),FALSE),2)&lt;0,_xlfn.CONCAT($B$5," ",TEXT(VLOOKUP(_xlfn.CONCAT($B51,$C51),BNA_Variations_prix!$E$1:$AJ$205,MATCH(S$46,BNA_Variations_prix!$E$4:$CA$4,0),FALSE),"0%")),VLOOKUP(_xlfn.CONCAT($B51,$C51),BNA_Variations_prix!$E$1:$AJ$205,MATCH(S$46,BNA_Variations_prix!$E$4:$CA$4,0),FALSE)))),VLOOKUP(_xlfn.CONCAT($B51,$C51),BNA_Variations_prix!$E$1:$AJ$205,MATCH(S$46,BNA_Variations_prix!$E$4:$CA$4,0),FALSE))</f>
        <v>-</v>
      </c>
      <c r="T51" s="16" t="str">
        <f ca="1">IF(ISNUMBER(VLOOKUP(_xlfn.CONCAT($B51,$C51),BNA_Variations_prix!$E$1:$AJ$205,MATCH(T$46,BNA_Variations_prix!$E$4:$CA$4,0),FALSE)),IF(ROUND(VLOOKUP(_xlfn.CONCAT($B51,$C51),BNA_Variations_prix!$E$1:$AJ$205,MATCH(T$46,BNA_Variations_prix!$E$4:$CA$4,0),FALSE),2)&gt;0,_xlfn.CONCAT($B$3," ",TEXT(VLOOKUP(_xlfn.CONCAT($B51,$C51),BNA_Variations_prix!$E$1:$AJ$205,MATCH(T$46,BNA_Variations_prix!$E$4:$CA$4,0),FALSE),"0%")),IF(ROUND(VLOOKUP(_xlfn.CONCAT($B51,$C51),BNA_Variations_prix!$E$1:$AJ$205,MATCH(T$46,BNA_Variations_prix!$E$4:$CA$4,0),FALSE),2)=0,_xlfn.CONCAT($B$4," ",TEXT(VLOOKUP(_xlfn.CONCAT($B51,$C51),BNA_Variations_prix!$E$1:$AJ$205,MATCH(T$46,BNA_Variations_prix!$E$4:$CA$4,0),FALSE),"0%")),IF(ROUND(VLOOKUP(_xlfn.CONCAT($B51,$C51),BNA_Variations_prix!$E$1:$AJ$205,MATCH(T$46,BNA_Variations_prix!$E$4:$CA$4,0),FALSE),2)&lt;0,_xlfn.CONCAT($B$5," ",TEXT(VLOOKUP(_xlfn.CONCAT($B51,$C51),BNA_Variations_prix!$E$1:$AJ$205,MATCH(T$46,BNA_Variations_prix!$E$4:$CA$4,0),FALSE),"0%")),VLOOKUP(_xlfn.CONCAT($B51,$C51),BNA_Variations_prix!$E$1:$AJ$205,MATCH(T$46,BNA_Variations_prix!$E$4:$CA$4,0),FALSE)))),VLOOKUP(_xlfn.CONCAT($B51,$C51),BNA_Variations_prix!$E$1:$AJ$205,MATCH(T$46,BNA_Variations_prix!$E$4:$CA$4,0),FALSE))</f>
        <v>-</v>
      </c>
      <c r="U51" s="16" t="str">
        <f ca="1">IF(ISNUMBER(VLOOKUP(_xlfn.CONCAT($B51,$C51),BNA_Variations_prix!$E$1:$AJ$205,MATCH(U$46,BNA_Variations_prix!$E$4:$CA$4,0),FALSE)),IF(ROUND(VLOOKUP(_xlfn.CONCAT($B51,$C51),BNA_Variations_prix!$E$1:$AJ$205,MATCH(U$46,BNA_Variations_prix!$E$4:$CA$4,0),FALSE),2)&gt;0,_xlfn.CONCAT($B$3," ",TEXT(VLOOKUP(_xlfn.CONCAT($B51,$C51),BNA_Variations_prix!$E$1:$AJ$205,MATCH(U$46,BNA_Variations_prix!$E$4:$CA$4,0),FALSE),"0%")),IF(ROUND(VLOOKUP(_xlfn.CONCAT($B51,$C51),BNA_Variations_prix!$E$1:$AJ$205,MATCH(U$46,BNA_Variations_prix!$E$4:$CA$4,0),FALSE),2)=0,_xlfn.CONCAT($B$4," ",TEXT(VLOOKUP(_xlfn.CONCAT($B51,$C51),BNA_Variations_prix!$E$1:$AJ$205,MATCH(U$46,BNA_Variations_prix!$E$4:$CA$4,0),FALSE),"0%")),IF(ROUND(VLOOKUP(_xlfn.CONCAT($B51,$C51),BNA_Variations_prix!$E$1:$AJ$205,MATCH(U$46,BNA_Variations_prix!$E$4:$CA$4,0),FALSE),2)&lt;0,_xlfn.CONCAT($B$5," ",TEXT(VLOOKUP(_xlfn.CONCAT($B51,$C51),BNA_Variations_prix!$E$1:$AJ$205,MATCH(U$46,BNA_Variations_prix!$E$4:$CA$4,0),FALSE),"0%")),VLOOKUP(_xlfn.CONCAT($B51,$C51),BNA_Variations_prix!$E$1:$AJ$205,MATCH(U$46,BNA_Variations_prix!$E$4:$CA$4,0),FALSE)))),VLOOKUP(_xlfn.CONCAT($B51,$C51),BNA_Variations_prix!$E$1:$AJ$205,MATCH(U$46,BNA_Variations_prix!$E$4:$CA$4,0),FALSE))</f>
        <v>-</v>
      </c>
      <c r="V51" s="16" t="str">
        <f ca="1">IF(ISNUMBER(VLOOKUP(_xlfn.CONCAT($B51,$C51),BNA_Variations_prix!$E$1:$AJ$205,MATCH(V$46,BNA_Variations_prix!$E$4:$CA$4,0),FALSE)),IF(ROUND(VLOOKUP(_xlfn.CONCAT($B51,$C51),BNA_Variations_prix!$E$1:$AJ$205,MATCH(V$46,BNA_Variations_prix!$E$4:$CA$4,0),FALSE),2)&gt;0,_xlfn.CONCAT($B$3," ",TEXT(VLOOKUP(_xlfn.CONCAT($B51,$C51),BNA_Variations_prix!$E$1:$AJ$205,MATCH(V$46,BNA_Variations_prix!$E$4:$CA$4,0),FALSE),"0%")),IF(ROUND(VLOOKUP(_xlfn.CONCAT($B51,$C51),BNA_Variations_prix!$E$1:$AJ$205,MATCH(V$46,BNA_Variations_prix!$E$4:$CA$4,0),FALSE),2)=0,_xlfn.CONCAT($B$4," ",TEXT(VLOOKUP(_xlfn.CONCAT($B51,$C51),BNA_Variations_prix!$E$1:$AJ$205,MATCH(V$46,BNA_Variations_prix!$E$4:$CA$4,0),FALSE),"0%")),IF(ROUND(VLOOKUP(_xlfn.CONCAT($B51,$C51),BNA_Variations_prix!$E$1:$AJ$205,MATCH(V$46,BNA_Variations_prix!$E$4:$CA$4,0),FALSE),2)&lt;0,_xlfn.CONCAT($B$5," ",TEXT(VLOOKUP(_xlfn.CONCAT($B51,$C51),BNA_Variations_prix!$E$1:$AJ$205,MATCH(V$46,BNA_Variations_prix!$E$4:$CA$4,0),FALSE),"0%")),VLOOKUP(_xlfn.CONCAT($B51,$C51),BNA_Variations_prix!$E$1:$AJ$205,MATCH(V$46,BNA_Variations_prix!$E$4:$CA$4,0),FALSE)))),VLOOKUP(_xlfn.CONCAT($B51,$C51),BNA_Variations_prix!$E$1:$AJ$205,MATCH(V$46,BNA_Variations_prix!$E$4:$CA$4,0),FALSE))</f>
        <v>-</v>
      </c>
      <c r="W51" s="16" t="str">
        <f ca="1">IF(ISNUMBER(VLOOKUP(_xlfn.CONCAT($B51,$C51),BNA_Variations_prix!$E$1:$AJ$205,MATCH(W$46,BNA_Variations_prix!$E$4:$CA$4,0),FALSE)),IF(ROUND(VLOOKUP(_xlfn.CONCAT($B51,$C51),BNA_Variations_prix!$E$1:$AJ$205,MATCH(W$46,BNA_Variations_prix!$E$4:$CA$4,0),FALSE),2)&gt;0,_xlfn.CONCAT($B$3," ",TEXT(VLOOKUP(_xlfn.CONCAT($B51,$C51),BNA_Variations_prix!$E$1:$AJ$205,MATCH(W$46,BNA_Variations_prix!$E$4:$CA$4,0),FALSE),"0%")),IF(ROUND(VLOOKUP(_xlfn.CONCAT($B51,$C51),BNA_Variations_prix!$E$1:$AJ$205,MATCH(W$46,BNA_Variations_prix!$E$4:$CA$4,0),FALSE),2)=0,_xlfn.CONCAT($B$4," ",TEXT(VLOOKUP(_xlfn.CONCAT($B51,$C51),BNA_Variations_prix!$E$1:$AJ$205,MATCH(W$46,BNA_Variations_prix!$E$4:$CA$4,0),FALSE),"0%")),IF(ROUND(VLOOKUP(_xlfn.CONCAT($B51,$C51),BNA_Variations_prix!$E$1:$AJ$205,MATCH(W$46,BNA_Variations_prix!$E$4:$CA$4,0),FALSE),2)&lt;0,_xlfn.CONCAT($B$5," ",TEXT(VLOOKUP(_xlfn.CONCAT($B51,$C51),BNA_Variations_prix!$E$1:$AJ$205,MATCH(W$46,BNA_Variations_prix!$E$4:$CA$4,0),FALSE),"0%")),VLOOKUP(_xlfn.CONCAT($B51,$C51),BNA_Variations_prix!$E$1:$AJ$205,MATCH(W$46,BNA_Variations_prix!$E$4:$CA$4,0),FALSE)))),VLOOKUP(_xlfn.CONCAT($B51,$C51),BNA_Variations_prix!$E$1:$AJ$205,MATCH(W$46,BNA_Variations_prix!$E$4:$CA$4,0),FALSE))</f>
        <v>-</v>
      </c>
      <c r="X51" s="16" t="str">
        <f ca="1">IF(ISNUMBER(VLOOKUP(_xlfn.CONCAT($B51,$C51),BNA_Variations_prix!$E$1:$AJ$205,MATCH(X$46,BNA_Variations_prix!$E$4:$CA$4,0),FALSE)),IF(ROUND(VLOOKUP(_xlfn.CONCAT($B51,$C51),BNA_Variations_prix!$E$1:$AJ$205,MATCH(X$46,BNA_Variations_prix!$E$4:$CA$4,0),FALSE),2)&gt;0,_xlfn.CONCAT($B$3," ",TEXT(VLOOKUP(_xlfn.CONCAT($B51,$C51),BNA_Variations_prix!$E$1:$AJ$205,MATCH(X$46,BNA_Variations_prix!$E$4:$CA$4,0),FALSE),"0%")),IF(ROUND(VLOOKUP(_xlfn.CONCAT($B51,$C51),BNA_Variations_prix!$E$1:$AJ$205,MATCH(X$46,BNA_Variations_prix!$E$4:$CA$4,0),FALSE),2)=0,_xlfn.CONCAT($B$4," ",TEXT(VLOOKUP(_xlfn.CONCAT($B51,$C51),BNA_Variations_prix!$E$1:$AJ$205,MATCH(X$46,BNA_Variations_prix!$E$4:$CA$4,0),FALSE),"0%")),IF(ROUND(VLOOKUP(_xlfn.CONCAT($B51,$C51),BNA_Variations_prix!$E$1:$AJ$205,MATCH(X$46,BNA_Variations_prix!$E$4:$CA$4,0),FALSE),2)&lt;0,_xlfn.CONCAT($B$5," ",TEXT(VLOOKUP(_xlfn.CONCAT($B51,$C51),BNA_Variations_prix!$E$1:$AJ$205,MATCH(X$46,BNA_Variations_prix!$E$4:$CA$4,0),FALSE),"0%")),VLOOKUP(_xlfn.CONCAT($B51,$C51),BNA_Variations_prix!$E$1:$AJ$205,MATCH(X$46,BNA_Variations_prix!$E$4:$CA$4,0),FALSE)))),VLOOKUP(_xlfn.CONCAT($B51,$C51),BNA_Variations_prix!$E$1:$AJ$205,MATCH(X$46,BNA_Variations_prix!$E$4:$CA$4,0),FALSE))</f>
        <v>-</v>
      </c>
      <c r="Y51" s="16" t="str">
        <f ca="1">IF(ISNUMBER(VLOOKUP(_xlfn.CONCAT($B51,$C51),BNA_Variations_prix!$E$1:$AJ$205,MATCH(Y$46,BNA_Variations_prix!$E$4:$CA$4,0),FALSE)),IF(ROUND(VLOOKUP(_xlfn.CONCAT($B51,$C51),BNA_Variations_prix!$E$1:$AJ$205,MATCH(Y$46,BNA_Variations_prix!$E$4:$CA$4,0),FALSE),2)&gt;0,_xlfn.CONCAT($B$3," ",TEXT(VLOOKUP(_xlfn.CONCAT($B51,$C51),BNA_Variations_prix!$E$1:$AJ$205,MATCH(Y$46,BNA_Variations_prix!$E$4:$CA$4,0),FALSE),"0%")),IF(ROUND(VLOOKUP(_xlfn.CONCAT($B51,$C51),BNA_Variations_prix!$E$1:$AJ$205,MATCH(Y$46,BNA_Variations_prix!$E$4:$CA$4,0),FALSE),2)=0,_xlfn.CONCAT($B$4," ",TEXT(VLOOKUP(_xlfn.CONCAT($B51,$C51),BNA_Variations_prix!$E$1:$AJ$205,MATCH(Y$46,BNA_Variations_prix!$E$4:$CA$4,0),FALSE),"0%")),IF(ROUND(VLOOKUP(_xlfn.CONCAT($B51,$C51),BNA_Variations_prix!$E$1:$AJ$205,MATCH(Y$46,BNA_Variations_prix!$E$4:$CA$4,0),FALSE),2)&lt;0,_xlfn.CONCAT($B$5," ",TEXT(VLOOKUP(_xlfn.CONCAT($B51,$C51),BNA_Variations_prix!$E$1:$AJ$205,MATCH(Y$46,BNA_Variations_prix!$E$4:$CA$4,0),FALSE),"0%")),VLOOKUP(_xlfn.CONCAT($B51,$C51),BNA_Variations_prix!$E$1:$AJ$205,MATCH(Y$46,BNA_Variations_prix!$E$4:$CA$4,0),FALSE)))),VLOOKUP(_xlfn.CONCAT($B51,$C51),BNA_Variations_prix!$E$1:$AJ$205,MATCH(Y$46,BNA_Variations_prix!$E$4:$CA$4,0),FALSE))</f>
        <v>-</v>
      </c>
      <c r="Z51" s="16" t="str">
        <f ca="1">IF(ISNUMBER(VLOOKUP(_xlfn.CONCAT($B51,$C51),BNA_Variations_prix!$E$1:$AJ$205,MATCH(Z$46,BNA_Variations_prix!$E$4:$CA$4,0),FALSE)),IF(ROUND(VLOOKUP(_xlfn.CONCAT($B51,$C51),BNA_Variations_prix!$E$1:$AJ$205,MATCH(Z$46,BNA_Variations_prix!$E$4:$CA$4,0),FALSE),2)&gt;0,_xlfn.CONCAT($B$3," ",TEXT(VLOOKUP(_xlfn.CONCAT($B51,$C51),BNA_Variations_prix!$E$1:$AJ$205,MATCH(Z$46,BNA_Variations_prix!$E$4:$CA$4,0),FALSE),"0%")),IF(ROUND(VLOOKUP(_xlfn.CONCAT($B51,$C51),BNA_Variations_prix!$E$1:$AJ$205,MATCH(Z$46,BNA_Variations_prix!$E$4:$CA$4,0),FALSE),2)=0,_xlfn.CONCAT($B$4," ",TEXT(VLOOKUP(_xlfn.CONCAT($B51,$C51),BNA_Variations_prix!$E$1:$AJ$205,MATCH(Z$46,BNA_Variations_prix!$E$4:$CA$4,0),FALSE),"0%")),IF(ROUND(VLOOKUP(_xlfn.CONCAT($B51,$C51),BNA_Variations_prix!$E$1:$AJ$205,MATCH(Z$46,BNA_Variations_prix!$E$4:$CA$4,0),FALSE),2)&lt;0,_xlfn.CONCAT($B$5," ",TEXT(VLOOKUP(_xlfn.CONCAT($B51,$C51),BNA_Variations_prix!$E$1:$AJ$205,MATCH(Z$46,BNA_Variations_prix!$E$4:$CA$4,0),FALSE),"0%")),VLOOKUP(_xlfn.CONCAT($B51,$C51),BNA_Variations_prix!$E$1:$AJ$205,MATCH(Z$46,BNA_Variations_prix!$E$4:$CA$4,0),FALSE)))),VLOOKUP(_xlfn.CONCAT($B51,$C51),BNA_Variations_prix!$E$1:$AJ$205,MATCH(Z$46,BNA_Variations_prix!$E$4:$CA$4,0),FALSE))</f>
        <v>-</v>
      </c>
      <c r="AA51" s="16" t="str">
        <f ca="1">IF(ISNUMBER(VLOOKUP(_xlfn.CONCAT($B51,$C51),BNA_Variations_prix!$E$1:$AJ$205,MATCH(AA$46,BNA_Variations_prix!$E$4:$CA$4,0),FALSE)),IF(ROUND(VLOOKUP(_xlfn.CONCAT($B51,$C51),BNA_Variations_prix!$E$1:$AJ$205,MATCH(AA$46,BNA_Variations_prix!$E$4:$CA$4,0),FALSE),2)&gt;0,_xlfn.CONCAT($B$3," ",TEXT(VLOOKUP(_xlfn.CONCAT($B51,$C51),BNA_Variations_prix!$E$1:$AJ$205,MATCH(AA$46,BNA_Variations_prix!$E$4:$CA$4,0),FALSE),"0%")),IF(ROUND(VLOOKUP(_xlfn.CONCAT($B51,$C51),BNA_Variations_prix!$E$1:$AJ$205,MATCH(AA$46,BNA_Variations_prix!$E$4:$CA$4,0),FALSE),2)=0,_xlfn.CONCAT($B$4," ",TEXT(VLOOKUP(_xlfn.CONCAT($B51,$C51),BNA_Variations_prix!$E$1:$AJ$205,MATCH(AA$46,BNA_Variations_prix!$E$4:$CA$4,0),FALSE),"0%")),IF(ROUND(VLOOKUP(_xlfn.CONCAT($B51,$C51),BNA_Variations_prix!$E$1:$AJ$205,MATCH(AA$46,BNA_Variations_prix!$E$4:$CA$4,0),FALSE),2)&lt;0,_xlfn.CONCAT($B$5," ",TEXT(VLOOKUP(_xlfn.CONCAT($B51,$C51),BNA_Variations_prix!$E$1:$AJ$205,MATCH(AA$46,BNA_Variations_prix!$E$4:$CA$4,0),FALSE),"0%")),VLOOKUP(_xlfn.CONCAT($B51,$C51),BNA_Variations_prix!$E$1:$AJ$205,MATCH(AA$46,BNA_Variations_prix!$E$4:$CA$4,0),FALSE)))),VLOOKUP(_xlfn.CONCAT($B51,$C51),BNA_Variations_prix!$E$1:$AJ$205,MATCH(AA$46,BNA_Variations_prix!$E$4:$CA$4,0),FALSE))</f>
        <v>-</v>
      </c>
      <c r="AB51" s="16" t="str">
        <f ca="1">IF(ISNUMBER(VLOOKUP(_xlfn.CONCAT($B51,$C51),BNA_Variations_prix!$E$1:$AJ$205,MATCH(AB$46,BNA_Variations_prix!$E$4:$CA$4,0),FALSE)),IF(ROUND(VLOOKUP(_xlfn.CONCAT($B51,$C51),BNA_Variations_prix!$E$1:$AJ$205,MATCH(AB$46,BNA_Variations_prix!$E$4:$CA$4,0),FALSE),2)&gt;0,_xlfn.CONCAT($B$3," ",TEXT(VLOOKUP(_xlfn.CONCAT($B51,$C51),BNA_Variations_prix!$E$1:$AJ$205,MATCH(AB$46,BNA_Variations_prix!$E$4:$CA$4,0),FALSE),"0%")),IF(ROUND(VLOOKUP(_xlfn.CONCAT($B51,$C51),BNA_Variations_prix!$E$1:$AJ$205,MATCH(AB$46,BNA_Variations_prix!$E$4:$CA$4,0),FALSE),2)=0,_xlfn.CONCAT($B$4," ",TEXT(VLOOKUP(_xlfn.CONCAT($B51,$C51),BNA_Variations_prix!$E$1:$AJ$205,MATCH(AB$46,BNA_Variations_prix!$E$4:$CA$4,0),FALSE),"0%")),IF(ROUND(VLOOKUP(_xlfn.CONCAT($B51,$C51),BNA_Variations_prix!$E$1:$AJ$205,MATCH(AB$46,BNA_Variations_prix!$E$4:$CA$4,0),FALSE),2)&lt;0,_xlfn.CONCAT($B$5," ",TEXT(VLOOKUP(_xlfn.CONCAT($B51,$C51),BNA_Variations_prix!$E$1:$AJ$205,MATCH(AB$46,BNA_Variations_prix!$E$4:$CA$4,0),FALSE),"0%")),VLOOKUP(_xlfn.CONCAT($B51,$C51),BNA_Variations_prix!$E$1:$AJ$205,MATCH(AB$46,BNA_Variations_prix!$E$4:$CA$4,0),FALSE)))),VLOOKUP(_xlfn.CONCAT($B51,$C51),BNA_Variations_prix!$E$1:$AJ$205,MATCH(AB$46,BNA_Variations_prix!$E$4:$CA$4,0),FALSE))</f>
        <v>-</v>
      </c>
      <c r="AC51" s="16" t="str">
        <f ca="1">IF(ISNUMBER(VLOOKUP(_xlfn.CONCAT($B51,$C51),BNA_Variations_prix!$E$1:$AJ$205,MATCH(AC$46,BNA_Variations_prix!$E$4:$CA$4,0),FALSE)),IF(ROUND(VLOOKUP(_xlfn.CONCAT($B51,$C51),BNA_Variations_prix!$E$1:$AJ$205,MATCH(AC$46,BNA_Variations_prix!$E$4:$CA$4,0),FALSE),2)&gt;0,_xlfn.CONCAT($B$3," ",TEXT(VLOOKUP(_xlfn.CONCAT($B51,$C51),BNA_Variations_prix!$E$1:$AJ$205,MATCH(AC$46,BNA_Variations_prix!$E$4:$CA$4,0),FALSE),"0%")),IF(ROUND(VLOOKUP(_xlfn.CONCAT($B51,$C51),BNA_Variations_prix!$E$1:$AJ$205,MATCH(AC$46,BNA_Variations_prix!$E$4:$CA$4,0),FALSE),2)=0,_xlfn.CONCAT($B$4," ",TEXT(VLOOKUP(_xlfn.CONCAT($B51,$C51),BNA_Variations_prix!$E$1:$AJ$205,MATCH(AC$46,BNA_Variations_prix!$E$4:$CA$4,0),FALSE),"0%")),IF(ROUND(VLOOKUP(_xlfn.CONCAT($B51,$C51),BNA_Variations_prix!$E$1:$AJ$205,MATCH(AC$46,BNA_Variations_prix!$E$4:$CA$4,0),FALSE),2)&lt;0,_xlfn.CONCAT($B$5," ",TEXT(VLOOKUP(_xlfn.CONCAT($B51,$C51),BNA_Variations_prix!$E$1:$AJ$205,MATCH(AC$46,BNA_Variations_prix!$E$4:$CA$4,0),FALSE),"0%")),VLOOKUP(_xlfn.CONCAT($B51,$C51),BNA_Variations_prix!$E$1:$AJ$205,MATCH(AC$46,BNA_Variations_prix!$E$4:$CA$4,0),FALSE)))),VLOOKUP(_xlfn.CONCAT($B51,$C51),BNA_Variations_prix!$E$1:$AJ$205,MATCH(AC$46,BNA_Variations_prix!$E$4:$CA$4,0),FALSE))</f>
        <v>-</v>
      </c>
      <c r="AD51" s="16" t="str">
        <f ca="1">IF(ISNUMBER(VLOOKUP(_xlfn.CONCAT($B51,$C51),BNA_Variations_prix!$E$1:$AJ$205,MATCH(AD$46,BNA_Variations_prix!$E$4:$CA$4,0),FALSE)),IF(ROUND(VLOOKUP(_xlfn.CONCAT($B51,$C51),BNA_Variations_prix!$E$1:$AJ$205,MATCH(AD$46,BNA_Variations_prix!$E$4:$CA$4,0),FALSE),2)&gt;0,_xlfn.CONCAT($B$3," ",TEXT(VLOOKUP(_xlfn.CONCAT($B51,$C51),BNA_Variations_prix!$E$1:$AJ$205,MATCH(AD$46,BNA_Variations_prix!$E$4:$CA$4,0),FALSE),"0%")),IF(ROUND(VLOOKUP(_xlfn.CONCAT($B51,$C51),BNA_Variations_prix!$E$1:$AJ$205,MATCH(AD$46,BNA_Variations_prix!$E$4:$CA$4,0),FALSE),2)=0,_xlfn.CONCAT($B$4," ",TEXT(VLOOKUP(_xlfn.CONCAT($B51,$C51),BNA_Variations_prix!$E$1:$AJ$205,MATCH(AD$46,BNA_Variations_prix!$E$4:$CA$4,0),FALSE),"0%")),IF(ROUND(VLOOKUP(_xlfn.CONCAT($B51,$C51),BNA_Variations_prix!$E$1:$AJ$205,MATCH(AD$46,BNA_Variations_prix!$E$4:$CA$4,0),FALSE),2)&lt;0,_xlfn.CONCAT($B$5," ",TEXT(VLOOKUP(_xlfn.CONCAT($B51,$C51),BNA_Variations_prix!$E$1:$AJ$205,MATCH(AD$46,BNA_Variations_prix!$E$4:$CA$4,0),FALSE),"0%")),VLOOKUP(_xlfn.CONCAT($B51,$C51),BNA_Variations_prix!$E$1:$AJ$205,MATCH(AD$46,BNA_Variations_prix!$E$4:$CA$4,0),FALSE)))),VLOOKUP(_xlfn.CONCAT($B51,$C51),BNA_Variations_prix!$E$1:$AJ$205,MATCH(AD$46,BNA_Variations_prix!$E$4:$CA$4,0),FALSE))</f>
        <v>-</v>
      </c>
      <c r="AE51" s="16" t="str">
        <f ca="1">IF(ISNUMBER(VLOOKUP(_xlfn.CONCAT($B51,$C51),BNA_Variations_prix!$E$1:$AJ$205,MATCH(AE$46,BNA_Variations_prix!$E$4:$CA$4,0),FALSE)),IF(ROUND(VLOOKUP(_xlfn.CONCAT($B51,$C51),BNA_Variations_prix!$E$1:$AJ$205,MATCH(AE$46,BNA_Variations_prix!$E$4:$CA$4,0),FALSE),2)&gt;0,_xlfn.CONCAT($B$3," ",TEXT(VLOOKUP(_xlfn.CONCAT($B51,$C51),BNA_Variations_prix!$E$1:$AJ$205,MATCH(AE$46,BNA_Variations_prix!$E$4:$CA$4,0),FALSE),"0%")),IF(ROUND(VLOOKUP(_xlfn.CONCAT($B51,$C51),BNA_Variations_prix!$E$1:$AJ$205,MATCH(AE$46,BNA_Variations_prix!$E$4:$CA$4,0),FALSE),2)=0,_xlfn.CONCAT($B$4," ",TEXT(VLOOKUP(_xlfn.CONCAT($B51,$C51),BNA_Variations_prix!$E$1:$AJ$205,MATCH(AE$46,BNA_Variations_prix!$E$4:$CA$4,0),FALSE),"0%")),IF(ROUND(VLOOKUP(_xlfn.CONCAT($B51,$C51),BNA_Variations_prix!$E$1:$AJ$205,MATCH(AE$46,BNA_Variations_prix!$E$4:$CA$4,0),FALSE),2)&lt;0,_xlfn.CONCAT($B$5," ",TEXT(VLOOKUP(_xlfn.CONCAT($B51,$C51),BNA_Variations_prix!$E$1:$AJ$205,MATCH(AE$46,BNA_Variations_prix!$E$4:$CA$4,0),FALSE),"0%")),VLOOKUP(_xlfn.CONCAT($B51,$C51),BNA_Variations_prix!$E$1:$AJ$205,MATCH(AE$46,BNA_Variations_prix!$E$4:$CA$4,0),FALSE)))),VLOOKUP(_xlfn.CONCAT($B51,$C51),BNA_Variations_prix!$E$1:$AJ$205,MATCH(AE$46,BNA_Variations_prix!$E$4:$CA$4,0),FALSE))</f>
        <v>-</v>
      </c>
      <c r="AF51" s="16" t="str">
        <f ca="1">IF(ISNUMBER(VLOOKUP(_xlfn.CONCAT($B51,$C51),BNA_Variations_prix!$E$1:$AJ$205,MATCH(AF$46,BNA_Variations_prix!$E$4:$CA$4,0),FALSE)),IF(ROUND(VLOOKUP(_xlfn.CONCAT($B51,$C51),BNA_Variations_prix!$E$1:$AJ$205,MATCH(AF$46,BNA_Variations_prix!$E$4:$CA$4,0),FALSE),2)&gt;0,_xlfn.CONCAT($B$3," ",TEXT(VLOOKUP(_xlfn.CONCAT($B51,$C51),BNA_Variations_prix!$E$1:$AJ$205,MATCH(AF$46,BNA_Variations_prix!$E$4:$CA$4,0),FALSE),"0%")),IF(ROUND(VLOOKUP(_xlfn.CONCAT($B51,$C51),BNA_Variations_prix!$E$1:$AJ$205,MATCH(AF$46,BNA_Variations_prix!$E$4:$CA$4,0),FALSE),2)=0,_xlfn.CONCAT($B$4," ",TEXT(VLOOKUP(_xlfn.CONCAT($B51,$C51),BNA_Variations_prix!$E$1:$AJ$205,MATCH(AF$46,BNA_Variations_prix!$E$4:$CA$4,0),FALSE),"0%")),IF(ROUND(VLOOKUP(_xlfn.CONCAT($B51,$C51),BNA_Variations_prix!$E$1:$AJ$205,MATCH(AF$46,BNA_Variations_prix!$E$4:$CA$4,0),FALSE),2)&lt;0,_xlfn.CONCAT($B$5," ",TEXT(VLOOKUP(_xlfn.CONCAT($B51,$C51),BNA_Variations_prix!$E$1:$AJ$205,MATCH(AF$46,BNA_Variations_prix!$E$4:$CA$4,0),FALSE),"0%")),VLOOKUP(_xlfn.CONCAT($B51,$C51),BNA_Variations_prix!$E$1:$AJ$205,MATCH(AF$46,BNA_Variations_prix!$E$4:$CA$4,0),FALSE)))),VLOOKUP(_xlfn.CONCAT($B51,$C51),BNA_Variations_prix!$E$1:$AJ$205,MATCH(AF$46,BNA_Variations_prix!$E$4:$CA$4,0),FALSE))</f>
        <v>-</v>
      </c>
      <c r="AG51" s="16" t="str">
        <f ca="1">IF(ISNUMBER(VLOOKUP(_xlfn.CONCAT($B51,$C51),BNA_Variations_prix!$E$1:$AJ$205,MATCH(AG$46,BNA_Variations_prix!$E$4:$CA$4,0),FALSE)),IF(ROUND(VLOOKUP(_xlfn.CONCAT($B51,$C51),BNA_Variations_prix!$E$1:$AJ$205,MATCH(AG$46,BNA_Variations_prix!$E$4:$CA$4,0),FALSE),2)&gt;0,_xlfn.CONCAT($B$3," ",TEXT(VLOOKUP(_xlfn.CONCAT($B51,$C51),BNA_Variations_prix!$E$1:$AJ$205,MATCH(AG$46,BNA_Variations_prix!$E$4:$CA$4,0),FALSE),"0%")),IF(ROUND(VLOOKUP(_xlfn.CONCAT($B51,$C51),BNA_Variations_prix!$E$1:$AJ$205,MATCH(AG$46,BNA_Variations_prix!$E$4:$CA$4,0),FALSE),2)=0,_xlfn.CONCAT($B$4," ",TEXT(VLOOKUP(_xlfn.CONCAT($B51,$C51),BNA_Variations_prix!$E$1:$AJ$205,MATCH(AG$46,BNA_Variations_prix!$E$4:$CA$4,0),FALSE),"0%")),IF(ROUND(VLOOKUP(_xlfn.CONCAT($B51,$C51),BNA_Variations_prix!$E$1:$AJ$205,MATCH(AG$46,BNA_Variations_prix!$E$4:$CA$4,0),FALSE),2)&lt;0,_xlfn.CONCAT($B$5," ",TEXT(VLOOKUP(_xlfn.CONCAT($B51,$C51),BNA_Variations_prix!$E$1:$AJ$205,MATCH(AG$46,BNA_Variations_prix!$E$4:$CA$4,0),FALSE),"0%")),VLOOKUP(_xlfn.CONCAT($B51,$C51),BNA_Variations_prix!$E$1:$AJ$205,MATCH(AG$46,BNA_Variations_prix!$E$4:$CA$4,0),FALSE)))),VLOOKUP(_xlfn.CONCAT($B51,$C51),BNA_Variations_prix!$E$1:$AJ$205,MATCH(AG$46,BNA_Variations_prix!$E$4:$CA$4,0),FALSE))</f>
        <v>-</v>
      </c>
    </row>
    <row r="52" spans="2:33" x14ac:dyDescent="0.35">
      <c r="B52" t="s">
        <v>77</v>
      </c>
      <c r="C52" s="11">
        <f>$B$2</f>
        <v>45352</v>
      </c>
      <c r="D52" t="s">
        <v>76</v>
      </c>
      <c r="E52" s="16" t="str">
        <f ca="1">IF(ISNUMBER(VLOOKUP(_xlfn.CONCAT($B52,$C52),BNA_Variations_prix!$E$1:$AJ$205,MATCH(E$46,BNA_Variations_prix!$E$4:$CA$4,0),FALSE)),IF(ROUND(VLOOKUP(_xlfn.CONCAT($B52,$C52),BNA_Variations_prix!$E$1:$AJ$205,MATCH(E$46,BNA_Variations_prix!$E$4:$CA$4,0),FALSE),2)&gt;0,_xlfn.CONCAT($B$3," ",TEXT(VLOOKUP(_xlfn.CONCAT($B52,$C52),BNA_Variations_prix!$E$1:$AJ$205,MATCH(E$46,BNA_Variations_prix!$E$4:$CA$4,0),FALSE),"0%")),IF(ROUND(VLOOKUP(_xlfn.CONCAT($B52,$C52),BNA_Variations_prix!$E$1:$AJ$205,MATCH(E$46,BNA_Variations_prix!$E$4:$CA$4,0),FALSE),2)=0,_xlfn.CONCAT($B$4," ",TEXT(VLOOKUP(_xlfn.CONCAT($B52,$C52),BNA_Variations_prix!$E$1:$AJ$205,MATCH(E$46,BNA_Variations_prix!$E$4:$CA$4,0),FALSE),"0%")),IF(ROUND(VLOOKUP(_xlfn.CONCAT($B52,$C52),BNA_Variations_prix!$E$1:$AJ$205,MATCH(E$46,BNA_Variations_prix!$E$4:$CA$4,0),FALSE),2)&lt;0,_xlfn.CONCAT($B$5," ",TEXT(VLOOKUP(_xlfn.CONCAT($B52,$C52),BNA_Variations_prix!$E$1:$AJ$205,MATCH(E$46,BNA_Variations_prix!$E$4:$CA$4,0),FALSE),"0%")),VLOOKUP(_xlfn.CONCAT($B52,$C52),BNA_Variations_prix!$E$1:$AJ$205,MATCH(E$46,BNA_Variations_prix!$E$4:$CA$4,0),FALSE)))),VLOOKUP(_xlfn.CONCAT($B52,$C52),BNA_Variations_prix!$E$1:$AJ$205,MATCH(E$46,BNA_Variations_prix!$E$4:$CA$4,0),FALSE))</f>
        <v>▲ 3%</v>
      </c>
      <c r="F52" s="16" t="str">
        <f ca="1">IF(ISNUMBER(VLOOKUP(_xlfn.CONCAT($B52,$C52),BNA_Variations_prix!$E$1:$AJ$205,MATCH(F$46,BNA_Variations_prix!$E$4:$CA$4,0),FALSE)),IF(ROUND(VLOOKUP(_xlfn.CONCAT($B52,$C52),BNA_Variations_prix!$E$1:$AJ$205,MATCH(F$46,BNA_Variations_prix!$E$4:$CA$4,0),FALSE),2)&gt;0,_xlfn.CONCAT($B$3," ",TEXT(VLOOKUP(_xlfn.CONCAT($B52,$C52),BNA_Variations_prix!$E$1:$AJ$205,MATCH(F$46,BNA_Variations_prix!$E$4:$CA$4,0),FALSE),"0%")),IF(ROUND(VLOOKUP(_xlfn.CONCAT($B52,$C52),BNA_Variations_prix!$E$1:$AJ$205,MATCH(F$46,BNA_Variations_prix!$E$4:$CA$4,0),FALSE),2)=0,_xlfn.CONCAT($B$4," ",TEXT(VLOOKUP(_xlfn.CONCAT($B52,$C52),BNA_Variations_prix!$E$1:$AJ$205,MATCH(F$46,BNA_Variations_prix!$E$4:$CA$4,0),FALSE),"0%")),IF(ROUND(VLOOKUP(_xlfn.CONCAT($B52,$C52),BNA_Variations_prix!$E$1:$AJ$205,MATCH(F$46,BNA_Variations_prix!$E$4:$CA$4,0),FALSE),2)&lt;0,_xlfn.CONCAT($B$5," ",TEXT(VLOOKUP(_xlfn.CONCAT($B52,$C52),BNA_Variations_prix!$E$1:$AJ$205,MATCH(F$46,BNA_Variations_prix!$E$4:$CA$4,0),FALSE),"0%")),VLOOKUP(_xlfn.CONCAT($B52,$C52),BNA_Variations_prix!$E$1:$AJ$205,MATCH(F$46,BNA_Variations_prix!$E$4:$CA$4,0),FALSE)))),VLOOKUP(_xlfn.CONCAT($B52,$C52),BNA_Variations_prix!$E$1:$AJ$205,MATCH(F$46,BNA_Variations_prix!$E$4:$CA$4,0),FALSE))</f>
        <v>▲ 75%</v>
      </c>
      <c r="G52" s="16" t="str">
        <f ca="1">IF(ISNUMBER(VLOOKUP(_xlfn.CONCAT($B52,$C52),BNA_Variations_prix!$E$1:$AJ$205,MATCH(G$46,BNA_Variations_prix!$E$4:$CA$4,0),FALSE)),IF(ROUND(VLOOKUP(_xlfn.CONCAT($B52,$C52),BNA_Variations_prix!$E$1:$AJ$205,MATCH(G$46,BNA_Variations_prix!$E$4:$CA$4,0),FALSE),2)&gt;0,_xlfn.CONCAT($B$3," ",TEXT(VLOOKUP(_xlfn.CONCAT($B52,$C52),BNA_Variations_prix!$E$1:$AJ$205,MATCH(G$46,BNA_Variations_prix!$E$4:$CA$4,0),FALSE),"0%")),IF(ROUND(VLOOKUP(_xlfn.CONCAT($B52,$C52),BNA_Variations_prix!$E$1:$AJ$205,MATCH(G$46,BNA_Variations_prix!$E$4:$CA$4,0),FALSE),2)=0,_xlfn.CONCAT($B$4," ",TEXT(VLOOKUP(_xlfn.CONCAT($B52,$C52),BNA_Variations_prix!$E$1:$AJ$205,MATCH(G$46,BNA_Variations_prix!$E$4:$CA$4,0),FALSE),"0%")),IF(ROUND(VLOOKUP(_xlfn.CONCAT($B52,$C52),BNA_Variations_prix!$E$1:$AJ$205,MATCH(G$46,BNA_Variations_prix!$E$4:$CA$4,0),FALSE),2)&lt;0,_xlfn.CONCAT($B$5," ",TEXT(VLOOKUP(_xlfn.CONCAT($B52,$C52),BNA_Variations_prix!$E$1:$AJ$205,MATCH(G$46,BNA_Variations_prix!$E$4:$CA$4,0),FALSE),"0%")),VLOOKUP(_xlfn.CONCAT($B52,$C52),BNA_Variations_prix!$E$1:$AJ$205,MATCH(G$46,BNA_Variations_prix!$E$4:$CA$4,0),FALSE)))),VLOOKUP(_xlfn.CONCAT($B52,$C52),BNA_Variations_prix!$E$1:$AJ$205,MATCH(G$46,BNA_Variations_prix!$E$4:$CA$4,0),FALSE))</f>
        <v>-</v>
      </c>
      <c r="H52" s="16" t="str">
        <f ca="1">IF(ISNUMBER(VLOOKUP(_xlfn.CONCAT($B52,$C52),BNA_Variations_prix!$E$1:$AJ$205,MATCH(H$46,BNA_Variations_prix!$E$4:$CA$4,0),FALSE)),IF(ROUND(VLOOKUP(_xlfn.CONCAT($B52,$C52),BNA_Variations_prix!$E$1:$AJ$205,MATCH(H$46,BNA_Variations_prix!$E$4:$CA$4,0),FALSE),2)&gt;0,_xlfn.CONCAT($B$3," ",TEXT(VLOOKUP(_xlfn.CONCAT($B52,$C52),BNA_Variations_prix!$E$1:$AJ$205,MATCH(H$46,BNA_Variations_prix!$E$4:$CA$4,0),FALSE),"0%")),IF(ROUND(VLOOKUP(_xlfn.CONCAT($B52,$C52),BNA_Variations_prix!$E$1:$AJ$205,MATCH(H$46,BNA_Variations_prix!$E$4:$CA$4,0),FALSE),2)=0,_xlfn.CONCAT($B$4," ",TEXT(VLOOKUP(_xlfn.CONCAT($B52,$C52),BNA_Variations_prix!$E$1:$AJ$205,MATCH(H$46,BNA_Variations_prix!$E$4:$CA$4,0),FALSE),"0%")),IF(ROUND(VLOOKUP(_xlfn.CONCAT($B52,$C52),BNA_Variations_prix!$E$1:$AJ$205,MATCH(H$46,BNA_Variations_prix!$E$4:$CA$4,0),FALSE),2)&lt;0,_xlfn.CONCAT($B$5," ",TEXT(VLOOKUP(_xlfn.CONCAT($B52,$C52),BNA_Variations_prix!$E$1:$AJ$205,MATCH(H$46,BNA_Variations_prix!$E$4:$CA$4,0),FALSE),"0%")),VLOOKUP(_xlfn.CONCAT($B52,$C52),BNA_Variations_prix!$E$1:$AJ$205,MATCH(H$46,BNA_Variations_prix!$E$4:$CA$4,0),FALSE)))),VLOOKUP(_xlfn.CONCAT($B52,$C52),BNA_Variations_prix!$E$1:$AJ$205,MATCH(H$46,BNA_Variations_prix!$E$4:$CA$4,0),FALSE))</f>
        <v>► 0%</v>
      </c>
      <c r="I52" s="16" t="str">
        <f ca="1">IF(ISNUMBER(VLOOKUP(_xlfn.CONCAT($B52,$C52),BNA_Variations_prix!$E$1:$AJ$205,MATCH(I$46,BNA_Variations_prix!$E$4:$CA$4,0),FALSE)),IF(ROUND(VLOOKUP(_xlfn.CONCAT($B52,$C52),BNA_Variations_prix!$E$1:$AJ$205,MATCH(I$46,BNA_Variations_prix!$E$4:$CA$4,0),FALSE),2)&gt;0,_xlfn.CONCAT($B$3," ",TEXT(VLOOKUP(_xlfn.CONCAT($B52,$C52),BNA_Variations_prix!$E$1:$AJ$205,MATCH(I$46,BNA_Variations_prix!$E$4:$CA$4,0),FALSE),"0%")),IF(ROUND(VLOOKUP(_xlfn.CONCAT($B52,$C52),BNA_Variations_prix!$E$1:$AJ$205,MATCH(I$46,BNA_Variations_prix!$E$4:$CA$4,0),FALSE),2)=0,_xlfn.CONCAT($B$4," ",TEXT(VLOOKUP(_xlfn.CONCAT($B52,$C52),BNA_Variations_prix!$E$1:$AJ$205,MATCH(I$46,BNA_Variations_prix!$E$4:$CA$4,0),FALSE),"0%")),IF(ROUND(VLOOKUP(_xlfn.CONCAT($B52,$C52),BNA_Variations_prix!$E$1:$AJ$205,MATCH(I$46,BNA_Variations_prix!$E$4:$CA$4,0),FALSE),2)&lt;0,_xlfn.CONCAT($B$5," ",TEXT(VLOOKUP(_xlfn.CONCAT($B52,$C52),BNA_Variations_prix!$E$1:$AJ$205,MATCH(I$46,BNA_Variations_prix!$E$4:$CA$4,0),FALSE),"0%")),VLOOKUP(_xlfn.CONCAT($B52,$C52),BNA_Variations_prix!$E$1:$AJ$205,MATCH(I$46,BNA_Variations_prix!$E$4:$CA$4,0),FALSE)))),VLOOKUP(_xlfn.CONCAT($B52,$C52),BNA_Variations_prix!$E$1:$AJ$205,MATCH(I$46,BNA_Variations_prix!$E$4:$CA$4,0),FALSE))</f>
        <v>► 0%</v>
      </c>
      <c r="J52" s="16" t="str">
        <f ca="1">IF(ISNUMBER(VLOOKUP(_xlfn.CONCAT($B52,$C52),BNA_Variations_prix!$E$1:$AJ$205,MATCH(J$46,BNA_Variations_prix!$E$4:$CA$4,0),FALSE)),IF(ROUND(VLOOKUP(_xlfn.CONCAT($B52,$C52),BNA_Variations_prix!$E$1:$AJ$205,MATCH(J$46,BNA_Variations_prix!$E$4:$CA$4,0),FALSE),2)&gt;0,_xlfn.CONCAT($B$3," ",TEXT(VLOOKUP(_xlfn.CONCAT($B52,$C52),BNA_Variations_prix!$E$1:$AJ$205,MATCH(J$46,BNA_Variations_prix!$E$4:$CA$4,0),FALSE),"0%")),IF(ROUND(VLOOKUP(_xlfn.CONCAT($B52,$C52),BNA_Variations_prix!$E$1:$AJ$205,MATCH(J$46,BNA_Variations_prix!$E$4:$CA$4,0),FALSE),2)=0,_xlfn.CONCAT($B$4," ",TEXT(VLOOKUP(_xlfn.CONCAT($B52,$C52),BNA_Variations_prix!$E$1:$AJ$205,MATCH(J$46,BNA_Variations_prix!$E$4:$CA$4,0),FALSE),"0%")),IF(ROUND(VLOOKUP(_xlfn.CONCAT($B52,$C52),BNA_Variations_prix!$E$1:$AJ$205,MATCH(J$46,BNA_Variations_prix!$E$4:$CA$4,0),FALSE),2)&lt;0,_xlfn.CONCAT($B$5," ",TEXT(VLOOKUP(_xlfn.CONCAT($B52,$C52),BNA_Variations_prix!$E$1:$AJ$205,MATCH(J$46,BNA_Variations_prix!$E$4:$CA$4,0),FALSE),"0%")),VLOOKUP(_xlfn.CONCAT($B52,$C52),BNA_Variations_prix!$E$1:$AJ$205,MATCH(J$46,BNA_Variations_prix!$E$4:$CA$4,0),FALSE)))),VLOOKUP(_xlfn.CONCAT($B52,$C52),BNA_Variations_prix!$E$1:$AJ$205,MATCH(J$46,BNA_Variations_prix!$E$4:$CA$4,0),FALSE))</f>
        <v>-</v>
      </c>
      <c r="K52" s="16" t="str">
        <f ca="1">IF(ISNUMBER(VLOOKUP(_xlfn.CONCAT($B52,$C52),BNA_Variations_prix!$E$1:$AJ$205,MATCH(K$46,BNA_Variations_prix!$E$4:$CA$4,0),FALSE)),IF(ROUND(VLOOKUP(_xlfn.CONCAT($B52,$C52),BNA_Variations_prix!$E$1:$AJ$205,MATCH(K$46,BNA_Variations_prix!$E$4:$CA$4,0),FALSE),2)&gt;0,_xlfn.CONCAT($B$3," ",TEXT(VLOOKUP(_xlfn.CONCAT($B52,$C52),BNA_Variations_prix!$E$1:$AJ$205,MATCH(K$46,BNA_Variations_prix!$E$4:$CA$4,0),FALSE),"0%")),IF(ROUND(VLOOKUP(_xlfn.CONCAT($B52,$C52),BNA_Variations_prix!$E$1:$AJ$205,MATCH(K$46,BNA_Variations_prix!$E$4:$CA$4,0),FALSE),2)=0,_xlfn.CONCAT($B$4," ",TEXT(VLOOKUP(_xlfn.CONCAT($B52,$C52),BNA_Variations_prix!$E$1:$AJ$205,MATCH(K$46,BNA_Variations_prix!$E$4:$CA$4,0),FALSE),"0%")),IF(ROUND(VLOOKUP(_xlfn.CONCAT($B52,$C52),BNA_Variations_prix!$E$1:$AJ$205,MATCH(K$46,BNA_Variations_prix!$E$4:$CA$4,0),FALSE),2)&lt;0,_xlfn.CONCAT($B$5," ",TEXT(VLOOKUP(_xlfn.CONCAT($B52,$C52),BNA_Variations_prix!$E$1:$AJ$205,MATCH(K$46,BNA_Variations_prix!$E$4:$CA$4,0),FALSE),"0%")),VLOOKUP(_xlfn.CONCAT($B52,$C52),BNA_Variations_prix!$E$1:$AJ$205,MATCH(K$46,BNA_Variations_prix!$E$4:$CA$4,0),FALSE)))),VLOOKUP(_xlfn.CONCAT($B52,$C52),BNA_Variations_prix!$E$1:$AJ$205,MATCH(K$46,BNA_Variations_prix!$E$4:$CA$4,0),FALSE))</f>
        <v>-</v>
      </c>
      <c r="L52" s="16" t="str">
        <f ca="1">IF(ISNUMBER(VLOOKUP(_xlfn.CONCAT($B52,$C52),BNA_Variations_prix!$E$1:$AJ$205,MATCH(L$46,BNA_Variations_prix!$E$4:$CA$4,0),FALSE)),IF(ROUND(VLOOKUP(_xlfn.CONCAT($B52,$C52),BNA_Variations_prix!$E$1:$AJ$205,MATCH(L$46,BNA_Variations_prix!$E$4:$CA$4,0),FALSE),2)&gt;0,_xlfn.CONCAT($B$3," ",TEXT(VLOOKUP(_xlfn.CONCAT($B52,$C52),BNA_Variations_prix!$E$1:$AJ$205,MATCH(L$46,BNA_Variations_prix!$E$4:$CA$4,0),FALSE),"0%")),IF(ROUND(VLOOKUP(_xlfn.CONCAT($B52,$C52),BNA_Variations_prix!$E$1:$AJ$205,MATCH(L$46,BNA_Variations_prix!$E$4:$CA$4,0),FALSE),2)=0,_xlfn.CONCAT($B$4," ",TEXT(VLOOKUP(_xlfn.CONCAT($B52,$C52),BNA_Variations_prix!$E$1:$AJ$205,MATCH(L$46,BNA_Variations_prix!$E$4:$CA$4,0),FALSE),"0%")),IF(ROUND(VLOOKUP(_xlfn.CONCAT($B52,$C52),BNA_Variations_prix!$E$1:$AJ$205,MATCH(L$46,BNA_Variations_prix!$E$4:$CA$4,0),FALSE),2)&lt;0,_xlfn.CONCAT($B$5," ",TEXT(VLOOKUP(_xlfn.CONCAT($B52,$C52),BNA_Variations_prix!$E$1:$AJ$205,MATCH(L$46,BNA_Variations_prix!$E$4:$CA$4,0),FALSE),"0%")),VLOOKUP(_xlfn.CONCAT($B52,$C52),BNA_Variations_prix!$E$1:$AJ$205,MATCH(L$46,BNA_Variations_prix!$E$4:$CA$4,0),FALSE)))),VLOOKUP(_xlfn.CONCAT($B52,$C52),BNA_Variations_prix!$E$1:$AJ$205,MATCH(L$46,BNA_Variations_prix!$E$4:$CA$4,0),FALSE))</f>
        <v>-</v>
      </c>
      <c r="M52" s="16" t="str">
        <f ca="1">IF(ISNUMBER(VLOOKUP(_xlfn.CONCAT($B52,$C52),BNA_Variations_prix!$E$1:$AJ$205,MATCH(M$46,BNA_Variations_prix!$E$4:$CA$4,0),FALSE)),IF(ROUND(VLOOKUP(_xlfn.CONCAT($B52,$C52),BNA_Variations_prix!$E$1:$AJ$205,MATCH(M$46,BNA_Variations_prix!$E$4:$CA$4,0),FALSE),2)&gt;0,_xlfn.CONCAT($B$3," ",TEXT(VLOOKUP(_xlfn.CONCAT($B52,$C52),BNA_Variations_prix!$E$1:$AJ$205,MATCH(M$46,BNA_Variations_prix!$E$4:$CA$4,0),FALSE),"0%")),IF(ROUND(VLOOKUP(_xlfn.CONCAT($B52,$C52),BNA_Variations_prix!$E$1:$AJ$205,MATCH(M$46,BNA_Variations_prix!$E$4:$CA$4,0),FALSE),2)=0,_xlfn.CONCAT($B$4," ",TEXT(VLOOKUP(_xlfn.CONCAT($B52,$C52),BNA_Variations_prix!$E$1:$AJ$205,MATCH(M$46,BNA_Variations_prix!$E$4:$CA$4,0),FALSE),"0%")),IF(ROUND(VLOOKUP(_xlfn.CONCAT($B52,$C52),BNA_Variations_prix!$E$1:$AJ$205,MATCH(M$46,BNA_Variations_prix!$E$4:$CA$4,0),FALSE),2)&lt;0,_xlfn.CONCAT($B$5," ",TEXT(VLOOKUP(_xlfn.CONCAT($B52,$C52),BNA_Variations_prix!$E$1:$AJ$205,MATCH(M$46,BNA_Variations_prix!$E$4:$CA$4,0),FALSE),"0%")),VLOOKUP(_xlfn.CONCAT($B52,$C52),BNA_Variations_prix!$E$1:$AJ$205,MATCH(M$46,BNA_Variations_prix!$E$4:$CA$4,0),FALSE)))),VLOOKUP(_xlfn.CONCAT($B52,$C52),BNA_Variations_prix!$E$1:$AJ$205,MATCH(M$46,BNA_Variations_prix!$E$4:$CA$4,0),FALSE))</f>
        <v>-</v>
      </c>
      <c r="N52" s="16" t="str">
        <f ca="1">IF(ISNUMBER(VLOOKUP(_xlfn.CONCAT($B52,$C52),BNA_Variations_prix!$E$1:$AJ$205,MATCH(N$46,BNA_Variations_prix!$E$4:$CA$4,0),FALSE)),IF(ROUND(VLOOKUP(_xlfn.CONCAT($B52,$C52),BNA_Variations_prix!$E$1:$AJ$205,MATCH(N$46,BNA_Variations_prix!$E$4:$CA$4,0),FALSE),2)&gt;0,_xlfn.CONCAT($B$3," ",TEXT(VLOOKUP(_xlfn.CONCAT($B52,$C52),BNA_Variations_prix!$E$1:$AJ$205,MATCH(N$46,BNA_Variations_prix!$E$4:$CA$4,0),FALSE),"0%")),IF(ROUND(VLOOKUP(_xlfn.CONCAT($B52,$C52),BNA_Variations_prix!$E$1:$AJ$205,MATCH(N$46,BNA_Variations_prix!$E$4:$CA$4,0),FALSE),2)=0,_xlfn.CONCAT($B$4," ",TEXT(VLOOKUP(_xlfn.CONCAT($B52,$C52),BNA_Variations_prix!$E$1:$AJ$205,MATCH(N$46,BNA_Variations_prix!$E$4:$CA$4,0),FALSE),"0%")),IF(ROUND(VLOOKUP(_xlfn.CONCAT($B52,$C52),BNA_Variations_prix!$E$1:$AJ$205,MATCH(N$46,BNA_Variations_prix!$E$4:$CA$4,0),FALSE),2)&lt;0,_xlfn.CONCAT($B$5," ",TEXT(VLOOKUP(_xlfn.CONCAT($B52,$C52),BNA_Variations_prix!$E$1:$AJ$205,MATCH(N$46,BNA_Variations_prix!$E$4:$CA$4,0),FALSE),"0%")),VLOOKUP(_xlfn.CONCAT($B52,$C52),BNA_Variations_prix!$E$1:$AJ$205,MATCH(N$46,BNA_Variations_prix!$E$4:$CA$4,0),FALSE)))),VLOOKUP(_xlfn.CONCAT($B52,$C52),BNA_Variations_prix!$E$1:$AJ$205,MATCH(N$46,BNA_Variations_prix!$E$4:$CA$4,0),FALSE))</f>
        <v>-</v>
      </c>
      <c r="O52" s="16" t="str">
        <f ca="1">IF(ISNUMBER(VLOOKUP(_xlfn.CONCAT($B52,$C52),BNA_Variations_prix!$E$1:$AJ$205,MATCH(O$46,BNA_Variations_prix!$E$4:$CA$4,0),FALSE)),IF(ROUND(VLOOKUP(_xlfn.CONCAT($B52,$C52),BNA_Variations_prix!$E$1:$AJ$205,MATCH(O$46,BNA_Variations_prix!$E$4:$CA$4,0),FALSE),2)&gt;0,_xlfn.CONCAT($B$3," ",TEXT(VLOOKUP(_xlfn.CONCAT($B52,$C52),BNA_Variations_prix!$E$1:$AJ$205,MATCH(O$46,BNA_Variations_prix!$E$4:$CA$4,0),FALSE),"0%")),IF(ROUND(VLOOKUP(_xlfn.CONCAT($B52,$C52),BNA_Variations_prix!$E$1:$AJ$205,MATCH(O$46,BNA_Variations_prix!$E$4:$CA$4,0),FALSE),2)=0,_xlfn.CONCAT($B$4," ",TEXT(VLOOKUP(_xlfn.CONCAT($B52,$C52),BNA_Variations_prix!$E$1:$AJ$205,MATCH(O$46,BNA_Variations_prix!$E$4:$CA$4,0),FALSE),"0%")),IF(ROUND(VLOOKUP(_xlfn.CONCAT($B52,$C52),BNA_Variations_prix!$E$1:$AJ$205,MATCH(O$46,BNA_Variations_prix!$E$4:$CA$4,0),FALSE),2)&lt;0,_xlfn.CONCAT($B$5," ",TEXT(VLOOKUP(_xlfn.CONCAT($B52,$C52),BNA_Variations_prix!$E$1:$AJ$205,MATCH(O$46,BNA_Variations_prix!$E$4:$CA$4,0),FALSE),"0%")),VLOOKUP(_xlfn.CONCAT($B52,$C52),BNA_Variations_prix!$E$1:$AJ$205,MATCH(O$46,BNA_Variations_prix!$E$4:$CA$4,0),FALSE)))),VLOOKUP(_xlfn.CONCAT($B52,$C52),BNA_Variations_prix!$E$1:$AJ$205,MATCH(O$46,BNA_Variations_prix!$E$4:$CA$4,0),FALSE))</f>
        <v>-</v>
      </c>
      <c r="P52" s="16" t="str">
        <f ca="1">IF(ISNUMBER(VLOOKUP(_xlfn.CONCAT($B52,$C52),BNA_Variations_prix!$E$1:$AJ$205,MATCH(P$46,BNA_Variations_prix!$E$4:$CA$4,0),FALSE)),IF(ROUND(VLOOKUP(_xlfn.CONCAT($B52,$C52),BNA_Variations_prix!$E$1:$AJ$205,MATCH(P$46,BNA_Variations_prix!$E$4:$CA$4,0),FALSE),2)&gt;0,_xlfn.CONCAT($B$3," ",TEXT(VLOOKUP(_xlfn.CONCAT($B52,$C52),BNA_Variations_prix!$E$1:$AJ$205,MATCH(P$46,BNA_Variations_prix!$E$4:$CA$4,0),FALSE),"0%")),IF(ROUND(VLOOKUP(_xlfn.CONCAT($B52,$C52),BNA_Variations_prix!$E$1:$AJ$205,MATCH(P$46,BNA_Variations_prix!$E$4:$CA$4,0),FALSE),2)=0,_xlfn.CONCAT($B$4," ",TEXT(VLOOKUP(_xlfn.CONCAT($B52,$C52),BNA_Variations_prix!$E$1:$AJ$205,MATCH(P$46,BNA_Variations_prix!$E$4:$CA$4,0),FALSE),"0%")),IF(ROUND(VLOOKUP(_xlfn.CONCAT($B52,$C52),BNA_Variations_prix!$E$1:$AJ$205,MATCH(P$46,BNA_Variations_prix!$E$4:$CA$4,0),FALSE),2)&lt;0,_xlfn.CONCAT($B$5," ",TEXT(VLOOKUP(_xlfn.CONCAT($B52,$C52),BNA_Variations_prix!$E$1:$AJ$205,MATCH(P$46,BNA_Variations_prix!$E$4:$CA$4,0),FALSE),"0%")),VLOOKUP(_xlfn.CONCAT($B52,$C52),BNA_Variations_prix!$E$1:$AJ$205,MATCH(P$46,BNA_Variations_prix!$E$4:$CA$4,0),FALSE)))),VLOOKUP(_xlfn.CONCAT($B52,$C52),BNA_Variations_prix!$E$1:$AJ$205,MATCH(P$46,BNA_Variations_prix!$E$4:$CA$4,0),FALSE))</f>
        <v>-</v>
      </c>
      <c r="Q52" s="16" t="str">
        <f ca="1">IF(ISNUMBER(VLOOKUP(_xlfn.CONCAT($B52,$C52),BNA_Variations_prix!$E$1:$AJ$205,MATCH(Q$46,BNA_Variations_prix!$E$4:$CA$4,0),FALSE)),IF(ROUND(VLOOKUP(_xlfn.CONCAT($B52,$C52),BNA_Variations_prix!$E$1:$AJ$205,MATCH(Q$46,BNA_Variations_prix!$E$4:$CA$4,0),FALSE),2)&gt;0,_xlfn.CONCAT($B$3," ",TEXT(VLOOKUP(_xlfn.CONCAT($B52,$C52),BNA_Variations_prix!$E$1:$AJ$205,MATCH(Q$46,BNA_Variations_prix!$E$4:$CA$4,0),FALSE),"0%")),IF(ROUND(VLOOKUP(_xlfn.CONCAT($B52,$C52),BNA_Variations_prix!$E$1:$AJ$205,MATCH(Q$46,BNA_Variations_prix!$E$4:$CA$4,0),FALSE),2)=0,_xlfn.CONCAT($B$4," ",TEXT(VLOOKUP(_xlfn.CONCAT($B52,$C52),BNA_Variations_prix!$E$1:$AJ$205,MATCH(Q$46,BNA_Variations_prix!$E$4:$CA$4,0),FALSE),"0%")),IF(ROUND(VLOOKUP(_xlfn.CONCAT($B52,$C52),BNA_Variations_prix!$E$1:$AJ$205,MATCH(Q$46,BNA_Variations_prix!$E$4:$CA$4,0),FALSE),2)&lt;0,_xlfn.CONCAT($B$5," ",TEXT(VLOOKUP(_xlfn.CONCAT($B52,$C52),BNA_Variations_prix!$E$1:$AJ$205,MATCH(Q$46,BNA_Variations_prix!$E$4:$CA$4,0),FALSE),"0%")),VLOOKUP(_xlfn.CONCAT($B52,$C52),BNA_Variations_prix!$E$1:$AJ$205,MATCH(Q$46,BNA_Variations_prix!$E$4:$CA$4,0),FALSE)))),VLOOKUP(_xlfn.CONCAT($B52,$C52),BNA_Variations_prix!$E$1:$AJ$205,MATCH(Q$46,BNA_Variations_prix!$E$4:$CA$4,0),FALSE))</f>
        <v>▼ -25%</v>
      </c>
      <c r="R52" s="16" t="str">
        <f ca="1">IF(ISNUMBER(VLOOKUP(_xlfn.CONCAT($B52,$C52),BNA_Variations_prix!$E$1:$AJ$205,MATCH(R$46,BNA_Variations_prix!$E$4:$CA$4,0),FALSE)),IF(ROUND(VLOOKUP(_xlfn.CONCAT($B52,$C52),BNA_Variations_prix!$E$1:$AJ$205,MATCH(R$46,BNA_Variations_prix!$E$4:$CA$4,0),FALSE),2)&gt;0,_xlfn.CONCAT($B$3," ",TEXT(VLOOKUP(_xlfn.CONCAT($B52,$C52),BNA_Variations_prix!$E$1:$AJ$205,MATCH(R$46,BNA_Variations_prix!$E$4:$CA$4,0),FALSE),"0%")),IF(ROUND(VLOOKUP(_xlfn.CONCAT($B52,$C52),BNA_Variations_prix!$E$1:$AJ$205,MATCH(R$46,BNA_Variations_prix!$E$4:$CA$4,0),FALSE),2)=0,_xlfn.CONCAT($B$4," ",TEXT(VLOOKUP(_xlfn.CONCAT($B52,$C52),BNA_Variations_prix!$E$1:$AJ$205,MATCH(R$46,BNA_Variations_prix!$E$4:$CA$4,0),FALSE),"0%")),IF(ROUND(VLOOKUP(_xlfn.CONCAT($B52,$C52),BNA_Variations_prix!$E$1:$AJ$205,MATCH(R$46,BNA_Variations_prix!$E$4:$CA$4,0),FALSE),2)&lt;0,_xlfn.CONCAT($B$5," ",TEXT(VLOOKUP(_xlfn.CONCAT($B52,$C52),BNA_Variations_prix!$E$1:$AJ$205,MATCH(R$46,BNA_Variations_prix!$E$4:$CA$4,0),FALSE),"0%")),VLOOKUP(_xlfn.CONCAT($B52,$C52),BNA_Variations_prix!$E$1:$AJ$205,MATCH(R$46,BNA_Variations_prix!$E$4:$CA$4,0),FALSE)))),VLOOKUP(_xlfn.CONCAT($B52,$C52),BNA_Variations_prix!$E$1:$AJ$205,MATCH(R$46,BNA_Variations_prix!$E$4:$CA$4,0),FALSE))</f>
        <v>▲ 17%</v>
      </c>
      <c r="S52" s="16" t="str">
        <f ca="1">IF(ISNUMBER(VLOOKUP(_xlfn.CONCAT($B52,$C52),BNA_Variations_prix!$E$1:$AJ$205,MATCH(S$46,BNA_Variations_prix!$E$4:$CA$4,0),FALSE)),IF(ROUND(VLOOKUP(_xlfn.CONCAT($B52,$C52),BNA_Variations_prix!$E$1:$AJ$205,MATCH(S$46,BNA_Variations_prix!$E$4:$CA$4,0),FALSE),2)&gt;0,_xlfn.CONCAT($B$3," ",TEXT(VLOOKUP(_xlfn.CONCAT($B52,$C52),BNA_Variations_prix!$E$1:$AJ$205,MATCH(S$46,BNA_Variations_prix!$E$4:$CA$4,0),FALSE),"0%")),IF(ROUND(VLOOKUP(_xlfn.CONCAT($B52,$C52),BNA_Variations_prix!$E$1:$AJ$205,MATCH(S$46,BNA_Variations_prix!$E$4:$CA$4,0),FALSE),2)=0,_xlfn.CONCAT($B$4," ",TEXT(VLOOKUP(_xlfn.CONCAT($B52,$C52),BNA_Variations_prix!$E$1:$AJ$205,MATCH(S$46,BNA_Variations_prix!$E$4:$CA$4,0),FALSE),"0%")),IF(ROUND(VLOOKUP(_xlfn.CONCAT($B52,$C52),BNA_Variations_prix!$E$1:$AJ$205,MATCH(S$46,BNA_Variations_prix!$E$4:$CA$4,0),FALSE),2)&lt;0,_xlfn.CONCAT($B$5," ",TEXT(VLOOKUP(_xlfn.CONCAT($B52,$C52),BNA_Variations_prix!$E$1:$AJ$205,MATCH(S$46,BNA_Variations_prix!$E$4:$CA$4,0),FALSE),"0%")),VLOOKUP(_xlfn.CONCAT($B52,$C52),BNA_Variations_prix!$E$1:$AJ$205,MATCH(S$46,BNA_Variations_prix!$E$4:$CA$4,0),FALSE)))),VLOOKUP(_xlfn.CONCAT($B52,$C52),BNA_Variations_prix!$E$1:$AJ$205,MATCH(S$46,BNA_Variations_prix!$E$4:$CA$4,0),FALSE))</f>
        <v>-</v>
      </c>
      <c r="T52" s="16" t="str">
        <f ca="1">IF(ISNUMBER(VLOOKUP(_xlfn.CONCAT($B52,$C52),BNA_Variations_prix!$E$1:$AJ$205,MATCH(T$46,BNA_Variations_prix!$E$4:$CA$4,0),FALSE)),IF(ROUND(VLOOKUP(_xlfn.CONCAT($B52,$C52),BNA_Variations_prix!$E$1:$AJ$205,MATCH(T$46,BNA_Variations_prix!$E$4:$CA$4,0),FALSE),2)&gt;0,_xlfn.CONCAT($B$3," ",TEXT(VLOOKUP(_xlfn.CONCAT($B52,$C52),BNA_Variations_prix!$E$1:$AJ$205,MATCH(T$46,BNA_Variations_prix!$E$4:$CA$4,0),FALSE),"0%")),IF(ROUND(VLOOKUP(_xlfn.CONCAT($B52,$C52),BNA_Variations_prix!$E$1:$AJ$205,MATCH(T$46,BNA_Variations_prix!$E$4:$CA$4,0),FALSE),2)=0,_xlfn.CONCAT($B$4," ",TEXT(VLOOKUP(_xlfn.CONCAT($B52,$C52),BNA_Variations_prix!$E$1:$AJ$205,MATCH(T$46,BNA_Variations_prix!$E$4:$CA$4,0),FALSE),"0%")),IF(ROUND(VLOOKUP(_xlfn.CONCAT($B52,$C52),BNA_Variations_prix!$E$1:$AJ$205,MATCH(T$46,BNA_Variations_prix!$E$4:$CA$4,0),FALSE),2)&lt;0,_xlfn.CONCAT($B$5," ",TEXT(VLOOKUP(_xlfn.CONCAT($B52,$C52),BNA_Variations_prix!$E$1:$AJ$205,MATCH(T$46,BNA_Variations_prix!$E$4:$CA$4,0),FALSE),"0%")),VLOOKUP(_xlfn.CONCAT($B52,$C52),BNA_Variations_prix!$E$1:$AJ$205,MATCH(T$46,BNA_Variations_prix!$E$4:$CA$4,0),FALSE)))),VLOOKUP(_xlfn.CONCAT($B52,$C52),BNA_Variations_prix!$E$1:$AJ$205,MATCH(T$46,BNA_Variations_prix!$E$4:$CA$4,0),FALSE))</f>
        <v>-</v>
      </c>
      <c r="U52" s="16" t="str">
        <f ca="1">IF(ISNUMBER(VLOOKUP(_xlfn.CONCAT($B52,$C52),BNA_Variations_prix!$E$1:$AJ$205,MATCH(U$46,BNA_Variations_prix!$E$4:$CA$4,0),FALSE)),IF(ROUND(VLOOKUP(_xlfn.CONCAT($B52,$C52),BNA_Variations_prix!$E$1:$AJ$205,MATCH(U$46,BNA_Variations_prix!$E$4:$CA$4,0),FALSE),2)&gt;0,_xlfn.CONCAT($B$3," ",TEXT(VLOOKUP(_xlfn.CONCAT($B52,$C52),BNA_Variations_prix!$E$1:$AJ$205,MATCH(U$46,BNA_Variations_prix!$E$4:$CA$4,0),FALSE),"0%")),IF(ROUND(VLOOKUP(_xlfn.CONCAT($B52,$C52),BNA_Variations_prix!$E$1:$AJ$205,MATCH(U$46,BNA_Variations_prix!$E$4:$CA$4,0),FALSE),2)=0,_xlfn.CONCAT($B$4," ",TEXT(VLOOKUP(_xlfn.CONCAT($B52,$C52),BNA_Variations_prix!$E$1:$AJ$205,MATCH(U$46,BNA_Variations_prix!$E$4:$CA$4,0),FALSE),"0%")),IF(ROUND(VLOOKUP(_xlfn.CONCAT($B52,$C52),BNA_Variations_prix!$E$1:$AJ$205,MATCH(U$46,BNA_Variations_prix!$E$4:$CA$4,0),FALSE),2)&lt;0,_xlfn.CONCAT($B$5," ",TEXT(VLOOKUP(_xlfn.CONCAT($B52,$C52),BNA_Variations_prix!$E$1:$AJ$205,MATCH(U$46,BNA_Variations_prix!$E$4:$CA$4,0),FALSE),"0%")),VLOOKUP(_xlfn.CONCAT($B52,$C52),BNA_Variations_prix!$E$1:$AJ$205,MATCH(U$46,BNA_Variations_prix!$E$4:$CA$4,0),FALSE)))),VLOOKUP(_xlfn.CONCAT($B52,$C52),BNA_Variations_prix!$E$1:$AJ$205,MATCH(U$46,BNA_Variations_prix!$E$4:$CA$4,0),FALSE))</f>
        <v>-</v>
      </c>
      <c r="V52" s="16" t="str">
        <f ca="1">IF(ISNUMBER(VLOOKUP(_xlfn.CONCAT($B52,$C52),BNA_Variations_prix!$E$1:$AJ$205,MATCH(V$46,BNA_Variations_prix!$E$4:$CA$4,0),FALSE)),IF(ROUND(VLOOKUP(_xlfn.CONCAT($B52,$C52),BNA_Variations_prix!$E$1:$AJ$205,MATCH(V$46,BNA_Variations_prix!$E$4:$CA$4,0),FALSE),2)&gt;0,_xlfn.CONCAT($B$3," ",TEXT(VLOOKUP(_xlfn.CONCAT($B52,$C52),BNA_Variations_prix!$E$1:$AJ$205,MATCH(V$46,BNA_Variations_prix!$E$4:$CA$4,0),FALSE),"0%")),IF(ROUND(VLOOKUP(_xlfn.CONCAT($B52,$C52),BNA_Variations_prix!$E$1:$AJ$205,MATCH(V$46,BNA_Variations_prix!$E$4:$CA$4,0),FALSE),2)=0,_xlfn.CONCAT($B$4," ",TEXT(VLOOKUP(_xlfn.CONCAT($B52,$C52),BNA_Variations_prix!$E$1:$AJ$205,MATCH(V$46,BNA_Variations_prix!$E$4:$CA$4,0),FALSE),"0%")),IF(ROUND(VLOOKUP(_xlfn.CONCAT($B52,$C52),BNA_Variations_prix!$E$1:$AJ$205,MATCH(V$46,BNA_Variations_prix!$E$4:$CA$4,0),FALSE),2)&lt;0,_xlfn.CONCAT($B$5," ",TEXT(VLOOKUP(_xlfn.CONCAT($B52,$C52),BNA_Variations_prix!$E$1:$AJ$205,MATCH(V$46,BNA_Variations_prix!$E$4:$CA$4,0),FALSE),"0%")),VLOOKUP(_xlfn.CONCAT($B52,$C52),BNA_Variations_prix!$E$1:$AJ$205,MATCH(V$46,BNA_Variations_prix!$E$4:$CA$4,0),FALSE)))),VLOOKUP(_xlfn.CONCAT($B52,$C52),BNA_Variations_prix!$E$1:$AJ$205,MATCH(V$46,BNA_Variations_prix!$E$4:$CA$4,0),FALSE))</f>
        <v>▲ 50%</v>
      </c>
      <c r="W52" s="16" t="str">
        <f ca="1">IF(ISNUMBER(VLOOKUP(_xlfn.CONCAT($B52,$C52),BNA_Variations_prix!$E$1:$AJ$205,MATCH(W$46,BNA_Variations_prix!$E$4:$CA$4,0),FALSE)),IF(ROUND(VLOOKUP(_xlfn.CONCAT($B52,$C52),BNA_Variations_prix!$E$1:$AJ$205,MATCH(W$46,BNA_Variations_prix!$E$4:$CA$4,0),FALSE),2)&gt;0,_xlfn.CONCAT($B$3," ",TEXT(VLOOKUP(_xlfn.CONCAT($B52,$C52),BNA_Variations_prix!$E$1:$AJ$205,MATCH(W$46,BNA_Variations_prix!$E$4:$CA$4,0),FALSE),"0%")),IF(ROUND(VLOOKUP(_xlfn.CONCAT($B52,$C52),BNA_Variations_prix!$E$1:$AJ$205,MATCH(W$46,BNA_Variations_prix!$E$4:$CA$4,0),FALSE),2)=0,_xlfn.CONCAT($B$4," ",TEXT(VLOOKUP(_xlfn.CONCAT($B52,$C52),BNA_Variations_prix!$E$1:$AJ$205,MATCH(W$46,BNA_Variations_prix!$E$4:$CA$4,0),FALSE),"0%")),IF(ROUND(VLOOKUP(_xlfn.CONCAT($B52,$C52),BNA_Variations_prix!$E$1:$AJ$205,MATCH(W$46,BNA_Variations_prix!$E$4:$CA$4,0),FALSE),2)&lt;0,_xlfn.CONCAT($B$5," ",TEXT(VLOOKUP(_xlfn.CONCAT($B52,$C52),BNA_Variations_prix!$E$1:$AJ$205,MATCH(W$46,BNA_Variations_prix!$E$4:$CA$4,0),FALSE),"0%")),VLOOKUP(_xlfn.CONCAT($B52,$C52),BNA_Variations_prix!$E$1:$AJ$205,MATCH(W$46,BNA_Variations_prix!$E$4:$CA$4,0),FALSE)))),VLOOKUP(_xlfn.CONCAT($B52,$C52),BNA_Variations_prix!$E$1:$AJ$205,MATCH(W$46,BNA_Variations_prix!$E$4:$CA$4,0),FALSE))</f>
        <v>-</v>
      </c>
      <c r="X52" s="16" t="str">
        <f ca="1">IF(ISNUMBER(VLOOKUP(_xlfn.CONCAT($B52,$C52),BNA_Variations_prix!$E$1:$AJ$205,MATCH(X$46,BNA_Variations_prix!$E$4:$CA$4,0),FALSE)),IF(ROUND(VLOOKUP(_xlfn.CONCAT($B52,$C52),BNA_Variations_prix!$E$1:$AJ$205,MATCH(X$46,BNA_Variations_prix!$E$4:$CA$4,0),FALSE),2)&gt;0,_xlfn.CONCAT($B$3," ",TEXT(VLOOKUP(_xlfn.CONCAT($B52,$C52),BNA_Variations_prix!$E$1:$AJ$205,MATCH(X$46,BNA_Variations_prix!$E$4:$CA$4,0),FALSE),"0%")),IF(ROUND(VLOOKUP(_xlfn.CONCAT($B52,$C52),BNA_Variations_prix!$E$1:$AJ$205,MATCH(X$46,BNA_Variations_prix!$E$4:$CA$4,0),FALSE),2)=0,_xlfn.CONCAT($B$4," ",TEXT(VLOOKUP(_xlfn.CONCAT($B52,$C52),BNA_Variations_prix!$E$1:$AJ$205,MATCH(X$46,BNA_Variations_prix!$E$4:$CA$4,0),FALSE),"0%")),IF(ROUND(VLOOKUP(_xlfn.CONCAT($B52,$C52),BNA_Variations_prix!$E$1:$AJ$205,MATCH(X$46,BNA_Variations_prix!$E$4:$CA$4,0),FALSE),2)&lt;0,_xlfn.CONCAT($B$5," ",TEXT(VLOOKUP(_xlfn.CONCAT($B52,$C52),BNA_Variations_prix!$E$1:$AJ$205,MATCH(X$46,BNA_Variations_prix!$E$4:$CA$4,0),FALSE),"0%")),VLOOKUP(_xlfn.CONCAT($B52,$C52),BNA_Variations_prix!$E$1:$AJ$205,MATCH(X$46,BNA_Variations_prix!$E$4:$CA$4,0),FALSE)))),VLOOKUP(_xlfn.CONCAT($B52,$C52),BNA_Variations_prix!$E$1:$AJ$205,MATCH(X$46,BNA_Variations_prix!$E$4:$CA$4,0),FALSE))</f>
        <v>-</v>
      </c>
      <c r="Y52" s="16" t="str">
        <f ca="1">IF(ISNUMBER(VLOOKUP(_xlfn.CONCAT($B52,$C52),BNA_Variations_prix!$E$1:$AJ$205,MATCH(Y$46,BNA_Variations_prix!$E$4:$CA$4,0),FALSE)),IF(ROUND(VLOOKUP(_xlfn.CONCAT($B52,$C52),BNA_Variations_prix!$E$1:$AJ$205,MATCH(Y$46,BNA_Variations_prix!$E$4:$CA$4,0),FALSE),2)&gt;0,_xlfn.CONCAT($B$3," ",TEXT(VLOOKUP(_xlfn.CONCAT($B52,$C52),BNA_Variations_prix!$E$1:$AJ$205,MATCH(Y$46,BNA_Variations_prix!$E$4:$CA$4,0),FALSE),"0%")),IF(ROUND(VLOOKUP(_xlfn.CONCAT($B52,$C52),BNA_Variations_prix!$E$1:$AJ$205,MATCH(Y$46,BNA_Variations_prix!$E$4:$CA$4,0),FALSE),2)=0,_xlfn.CONCAT($B$4," ",TEXT(VLOOKUP(_xlfn.CONCAT($B52,$C52),BNA_Variations_prix!$E$1:$AJ$205,MATCH(Y$46,BNA_Variations_prix!$E$4:$CA$4,0),FALSE),"0%")),IF(ROUND(VLOOKUP(_xlfn.CONCAT($B52,$C52),BNA_Variations_prix!$E$1:$AJ$205,MATCH(Y$46,BNA_Variations_prix!$E$4:$CA$4,0),FALSE),2)&lt;0,_xlfn.CONCAT($B$5," ",TEXT(VLOOKUP(_xlfn.CONCAT($B52,$C52),BNA_Variations_prix!$E$1:$AJ$205,MATCH(Y$46,BNA_Variations_prix!$E$4:$CA$4,0),FALSE),"0%")),VLOOKUP(_xlfn.CONCAT($B52,$C52),BNA_Variations_prix!$E$1:$AJ$205,MATCH(Y$46,BNA_Variations_prix!$E$4:$CA$4,0),FALSE)))),VLOOKUP(_xlfn.CONCAT($B52,$C52),BNA_Variations_prix!$E$1:$AJ$205,MATCH(Y$46,BNA_Variations_prix!$E$4:$CA$4,0),FALSE))</f>
        <v>-</v>
      </c>
      <c r="Z52" s="16" t="str">
        <f ca="1">IF(ISNUMBER(VLOOKUP(_xlfn.CONCAT($B52,$C52),BNA_Variations_prix!$E$1:$AJ$205,MATCH(Z$46,BNA_Variations_prix!$E$4:$CA$4,0),FALSE)),IF(ROUND(VLOOKUP(_xlfn.CONCAT($B52,$C52),BNA_Variations_prix!$E$1:$AJ$205,MATCH(Z$46,BNA_Variations_prix!$E$4:$CA$4,0),FALSE),2)&gt;0,_xlfn.CONCAT($B$3," ",TEXT(VLOOKUP(_xlfn.CONCAT($B52,$C52),BNA_Variations_prix!$E$1:$AJ$205,MATCH(Z$46,BNA_Variations_prix!$E$4:$CA$4,0),FALSE),"0%")),IF(ROUND(VLOOKUP(_xlfn.CONCAT($B52,$C52),BNA_Variations_prix!$E$1:$AJ$205,MATCH(Z$46,BNA_Variations_prix!$E$4:$CA$4,0),FALSE),2)=0,_xlfn.CONCAT($B$4," ",TEXT(VLOOKUP(_xlfn.CONCAT($B52,$C52),BNA_Variations_prix!$E$1:$AJ$205,MATCH(Z$46,BNA_Variations_prix!$E$4:$CA$4,0),FALSE),"0%")),IF(ROUND(VLOOKUP(_xlfn.CONCAT($B52,$C52),BNA_Variations_prix!$E$1:$AJ$205,MATCH(Z$46,BNA_Variations_prix!$E$4:$CA$4,0),FALSE),2)&lt;0,_xlfn.CONCAT($B$5," ",TEXT(VLOOKUP(_xlfn.CONCAT($B52,$C52),BNA_Variations_prix!$E$1:$AJ$205,MATCH(Z$46,BNA_Variations_prix!$E$4:$CA$4,0),FALSE),"0%")),VLOOKUP(_xlfn.CONCAT($B52,$C52),BNA_Variations_prix!$E$1:$AJ$205,MATCH(Z$46,BNA_Variations_prix!$E$4:$CA$4,0),FALSE)))),VLOOKUP(_xlfn.CONCAT($B52,$C52),BNA_Variations_prix!$E$1:$AJ$205,MATCH(Z$46,BNA_Variations_prix!$E$4:$CA$4,0),FALSE))</f>
        <v>▼ -24%</v>
      </c>
      <c r="AA52" s="16" t="str">
        <f ca="1">IF(ISNUMBER(VLOOKUP(_xlfn.CONCAT($B52,$C52),BNA_Variations_prix!$E$1:$AJ$205,MATCH(AA$46,BNA_Variations_prix!$E$4:$CA$4,0),FALSE)),IF(ROUND(VLOOKUP(_xlfn.CONCAT($B52,$C52),BNA_Variations_prix!$E$1:$AJ$205,MATCH(AA$46,BNA_Variations_prix!$E$4:$CA$4,0),FALSE),2)&gt;0,_xlfn.CONCAT($B$3," ",TEXT(VLOOKUP(_xlfn.CONCAT($B52,$C52),BNA_Variations_prix!$E$1:$AJ$205,MATCH(AA$46,BNA_Variations_prix!$E$4:$CA$4,0),FALSE),"0%")),IF(ROUND(VLOOKUP(_xlfn.CONCAT($B52,$C52),BNA_Variations_prix!$E$1:$AJ$205,MATCH(AA$46,BNA_Variations_prix!$E$4:$CA$4,0),FALSE),2)=0,_xlfn.CONCAT($B$4," ",TEXT(VLOOKUP(_xlfn.CONCAT($B52,$C52),BNA_Variations_prix!$E$1:$AJ$205,MATCH(AA$46,BNA_Variations_prix!$E$4:$CA$4,0),FALSE),"0%")),IF(ROUND(VLOOKUP(_xlfn.CONCAT($B52,$C52),BNA_Variations_prix!$E$1:$AJ$205,MATCH(AA$46,BNA_Variations_prix!$E$4:$CA$4,0),FALSE),2)&lt;0,_xlfn.CONCAT($B$5," ",TEXT(VLOOKUP(_xlfn.CONCAT($B52,$C52),BNA_Variations_prix!$E$1:$AJ$205,MATCH(AA$46,BNA_Variations_prix!$E$4:$CA$4,0),FALSE),"0%")),VLOOKUP(_xlfn.CONCAT($B52,$C52),BNA_Variations_prix!$E$1:$AJ$205,MATCH(AA$46,BNA_Variations_prix!$E$4:$CA$4,0),FALSE)))),VLOOKUP(_xlfn.CONCAT($B52,$C52),BNA_Variations_prix!$E$1:$AJ$205,MATCH(AA$46,BNA_Variations_prix!$E$4:$CA$4,0),FALSE))</f>
        <v>▼ -9%</v>
      </c>
      <c r="AB52" s="16" t="str">
        <f ca="1">IF(ISNUMBER(VLOOKUP(_xlfn.CONCAT($B52,$C52),BNA_Variations_prix!$E$1:$AJ$205,MATCH(AB$46,BNA_Variations_prix!$E$4:$CA$4,0),FALSE)),IF(ROUND(VLOOKUP(_xlfn.CONCAT($B52,$C52),BNA_Variations_prix!$E$1:$AJ$205,MATCH(AB$46,BNA_Variations_prix!$E$4:$CA$4,0),FALSE),2)&gt;0,_xlfn.CONCAT($B$3," ",TEXT(VLOOKUP(_xlfn.CONCAT($B52,$C52),BNA_Variations_prix!$E$1:$AJ$205,MATCH(AB$46,BNA_Variations_prix!$E$4:$CA$4,0),FALSE),"0%")),IF(ROUND(VLOOKUP(_xlfn.CONCAT($B52,$C52),BNA_Variations_prix!$E$1:$AJ$205,MATCH(AB$46,BNA_Variations_prix!$E$4:$CA$4,0),FALSE),2)=0,_xlfn.CONCAT($B$4," ",TEXT(VLOOKUP(_xlfn.CONCAT($B52,$C52),BNA_Variations_prix!$E$1:$AJ$205,MATCH(AB$46,BNA_Variations_prix!$E$4:$CA$4,0),FALSE),"0%")),IF(ROUND(VLOOKUP(_xlfn.CONCAT($B52,$C52),BNA_Variations_prix!$E$1:$AJ$205,MATCH(AB$46,BNA_Variations_prix!$E$4:$CA$4,0),FALSE),2)&lt;0,_xlfn.CONCAT($B$5," ",TEXT(VLOOKUP(_xlfn.CONCAT($B52,$C52),BNA_Variations_prix!$E$1:$AJ$205,MATCH(AB$46,BNA_Variations_prix!$E$4:$CA$4,0),FALSE),"0%")),VLOOKUP(_xlfn.CONCAT($B52,$C52),BNA_Variations_prix!$E$1:$AJ$205,MATCH(AB$46,BNA_Variations_prix!$E$4:$CA$4,0),FALSE)))),VLOOKUP(_xlfn.CONCAT($B52,$C52),BNA_Variations_prix!$E$1:$AJ$205,MATCH(AB$46,BNA_Variations_prix!$E$4:$CA$4,0),FALSE))</f>
        <v>-</v>
      </c>
      <c r="AC52" s="16" t="str">
        <f ca="1">IF(ISNUMBER(VLOOKUP(_xlfn.CONCAT($B52,$C52),BNA_Variations_prix!$E$1:$AJ$205,MATCH(AC$46,BNA_Variations_prix!$E$4:$CA$4,0),FALSE)),IF(ROUND(VLOOKUP(_xlfn.CONCAT($B52,$C52),BNA_Variations_prix!$E$1:$AJ$205,MATCH(AC$46,BNA_Variations_prix!$E$4:$CA$4,0),FALSE),2)&gt;0,_xlfn.CONCAT($B$3," ",TEXT(VLOOKUP(_xlfn.CONCAT($B52,$C52),BNA_Variations_prix!$E$1:$AJ$205,MATCH(AC$46,BNA_Variations_prix!$E$4:$CA$4,0),FALSE),"0%")),IF(ROUND(VLOOKUP(_xlfn.CONCAT($B52,$C52),BNA_Variations_prix!$E$1:$AJ$205,MATCH(AC$46,BNA_Variations_prix!$E$4:$CA$4,0),FALSE),2)=0,_xlfn.CONCAT($B$4," ",TEXT(VLOOKUP(_xlfn.CONCAT($B52,$C52),BNA_Variations_prix!$E$1:$AJ$205,MATCH(AC$46,BNA_Variations_prix!$E$4:$CA$4,0),FALSE),"0%")),IF(ROUND(VLOOKUP(_xlfn.CONCAT($B52,$C52),BNA_Variations_prix!$E$1:$AJ$205,MATCH(AC$46,BNA_Variations_prix!$E$4:$CA$4,0),FALSE),2)&lt;0,_xlfn.CONCAT($B$5," ",TEXT(VLOOKUP(_xlfn.CONCAT($B52,$C52),BNA_Variations_prix!$E$1:$AJ$205,MATCH(AC$46,BNA_Variations_prix!$E$4:$CA$4,0),FALSE),"0%")),VLOOKUP(_xlfn.CONCAT($B52,$C52),BNA_Variations_prix!$E$1:$AJ$205,MATCH(AC$46,BNA_Variations_prix!$E$4:$CA$4,0),FALSE)))),VLOOKUP(_xlfn.CONCAT($B52,$C52),BNA_Variations_prix!$E$1:$AJ$205,MATCH(AC$46,BNA_Variations_prix!$E$4:$CA$4,0),FALSE))</f>
        <v>-</v>
      </c>
      <c r="AD52" s="16" t="str">
        <f ca="1">IF(ISNUMBER(VLOOKUP(_xlfn.CONCAT($B52,$C52),BNA_Variations_prix!$E$1:$AJ$205,MATCH(AD$46,BNA_Variations_prix!$E$4:$CA$4,0),FALSE)),IF(ROUND(VLOOKUP(_xlfn.CONCAT($B52,$C52),BNA_Variations_prix!$E$1:$AJ$205,MATCH(AD$46,BNA_Variations_prix!$E$4:$CA$4,0),FALSE),2)&gt;0,_xlfn.CONCAT($B$3," ",TEXT(VLOOKUP(_xlfn.CONCAT($B52,$C52),BNA_Variations_prix!$E$1:$AJ$205,MATCH(AD$46,BNA_Variations_prix!$E$4:$CA$4,0),FALSE),"0%")),IF(ROUND(VLOOKUP(_xlfn.CONCAT($B52,$C52),BNA_Variations_prix!$E$1:$AJ$205,MATCH(AD$46,BNA_Variations_prix!$E$4:$CA$4,0),FALSE),2)=0,_xlfn.CONCAT($B$4," ",TEXT(VLOOKUP(_xlfn.CONCAT($B52,$C52),BNA_Variations_prix!$E$1:$AJ$205,MATCH(AD$46,BNA_Variations_prix!$E$4:$CA$4,0),FALSE),"0%")),IF(ROUND(VLOOKUP(_xlfn.CONCAT($B52,$C52),BNA_Variations_prix!$E$1:$AJ$205,MATCH(AD$46,BNA_Variations_prix!$E$4:$CA$4,0),FALSE),2)&lt;0,_xlfn.CONCAT($B$5," ",TEXT(VLOOKUP(_xlfn.CONCAT($B52,$C52),BNA_Variations_prix!$E$1:$AJ$205,MATCH(AD$46,BNA_Variations_prix!$E$4:$CA$4,0),FALSE),"0%")),VLOOKUP(_xlfn.CONCAT($B52,$C52),BNA_Variations_prix!$E$1:$AJ$205,MATCH(AD$46,BNA_Variations_prix!$E$4:$CA$4,0),FALSE)))),VLOOKUP(_xlfn.CONCAT($B52,$C52),BNA_Variations_prix!$E$1:$AJ$205,MATCH(AD$46,BNA_Variations_prix!$E$4:$CA$4,0),FALSE))</f>
        <v>▲ 33%</v>
      </c>
      <c r="AE52" s="16" t="str">
        <f ca="1">IF(ISNUMBER(VLOOKUP(_xlfn.CONCAT($B52,$C52),BNA_Variations_prix!$E$1:$AJ$205,MATCH(AE$46,BNA_Variations_prix!$E$4:$CA$4,0),FALSE)),IF(ROUND(VLOOKUP(_xlfn.CONCAT($B52,$C52),BNA_Variations_prix!$E$1:$AJ$205,MATCH(AE$46,BNA_Variations_prix!$E$4:$CA$4,0),FALSE),2)&gt;0,_xlfn.CONCAT($B$3," ",TEXT(VLOOKUP(_xlfn.CONCAT($B52,$C52),BNA_Variations_prix!$E$1:$AJ$205,MATCH(AE$46,BNA_Variations_prix!$E$4:$CA$4,0),FALSE),"0%")),IF(ROUND(VLOOKUP(_xlfn.CONCAT($B52,$C52),BNA_Variations_prix!$E$1:$AJ$205,MATCH(AE$46,BNA_Variations_prix!$E$4:$CA$4,0),FALSE),2)=0,_xlfn.CONCAT($B$4," ",TEXT(VLOOKUP(_xlfn.CONCAT($B52,$C52),BNA_Variations_prix!$E$1:$AJ$205,MATCH(AE$46,BNA_Variations_prix!$E$4:$CA$4,0),FALSE),"0%")),IF(ROUND(VLOOKUP(_xlfn.CONCAT($B52,$C52),BNA_Variations_prix!$E$1:$AJ$205,MATCH(AE$46,BNA_Variations_prix!$E$4:$CA$4,0),FALSE),2)&lt;0,_xlfn.CONCAT($B$5," ",TEXT(VLOOKUP(_xlfn.CONCAT($B52,$C52),BNA_Variations_prix!$E$1:$AJ$205,MATCH(AE$46,BNA_Variations_prix!$E$4:$CA$4,0),FALSE),"0%")),VLOOKUP(_xlfn.CONCAT($B52,$C52),BNA_Variations_prix!$E$1:$AJ$205,MATCH(AE$46,BNA_Variations_prix!$E$4:$CA$4,0),FALSE)))),VLOOKUP(_xlfn.CONCAT($B52,$C52),BNA_Variations_prix!$E$1:$AJ$205,MATCH(AE$46,BNA_Variations_prix!$E$4:$CA$4,0),FALSE))</f>
        <v>▲ 33%</v>
      </c>
      <c r="AF52" s="16" t="str">
        <f ca="1">IF(ISNUMBER(VLOOKUP(_xlfn.CONCAT($B52,$C52),BNA_Variations_prix!$E$1:$AJ$205,MATCH(AF$46,BNA_Variations_prix!$E$4:$CA$4,0),FALSE)),IF(ROUND(VLOOKUP(_xlfn.CONCAT($B52,$C52),BNA_Variations_prix!$E$1:$AJ$205,MATCH(AF$46,BNA_Variations_prix!$E$4:$CA$4,0),FALSE),2)&gt;0,_xlfn.CONCAT($B$3," ",TEXT(VLOOKUP(_xlfn.CONCAT($B52,$C52),BNA_Variations_prix!$E$1:$AJ$205,MATCH(AF$46,BNA_Variations_prix!$E$4:$CA$4,0),FALSE),"0%")),IF(ROUND(VLOOKUP(_xlfn.CONCAT($B52,$C52),BNA_Variations_prix!$E$1:$AJ$205,MATCH(AF$46,BNA_Variations_prix!$E$4:$CA$4,0),FALSE),2)=0,_xlfn.CONCAT($B$4," ",TEXT(VLOOKUP(_xlfn.CONCAT($B52,$C52),BNA_Variations_prix!$E$1:$AJ$205,MATCH(AF$46,BNA_Variations_prix!$E$4:$CA$4,0),FALSE),"0%")),IF(ROUND(VLOOKUP(_xlfn.CONCAT($B52,$C52),BNA_Variations_prix!$E$1:$AJ$205,MATCH(AF$46,BNA_Variations_prix!$E$4:$CA$4,0),FALSE),2)&lt;0,_xlfn.CONCAT($B$5," ",TEXT(VLOOKUP(_xlfn.CONCAT($B52,$C52),BNA_Variations_prix!$E$1:$AJ$205,MATCH(AF$46,BNA_Variations_prix!$E$4:$CA$4,0),FALSE),"0%")),VLOOKUP(_xlfn.CONCAT($B52,$C52),BNA_Variations_prix!$E$1:$AJ$205,MATCH(AF$46,BNA_Variations_prix!$E$4:$CA$4,0),FALSE)))),VLOOKUP(_xlfn.CONCAT($B52,$C52),BNA_Variations_prix!$E$1:$AJ$205,MATCH(AF$46,BNA_Variations_prix!$E$4:$CA$4,0),FALSE))</f>
        <v>► 0%</v>
      </c>
      <c r="AG52" s="16" t="str">
        <f ca="1">IF(ISNUMBER(VLOOKUP(_xlfn.CONCAT($B52,$C52),BNA_Variations_prix!$E$1:$AJ$205,MATCH(AG$46,BNA_Variations_prix!$E$4:$CA$4,0),FALSE)),IF(ROUND(VLOOKUP(_xlfn.CONCAT($B52,$C52),BNA_Variations_prix!$E$1:$AJ$205,MATCH(AG$46,BNA_Variations_prix!$E$4:$CA$4,0),FALSE),2)&gt;0,_xlfn.CONCAT($B$3," ",TEXT(VLOOKUP(_xlfn.CONCAT($B52,$C52),BNA_Variations_prix!$E$1:$AJ$205,MATCH(AG$46,BNA_Variations_prix!$E$4:$CA$4,0),FALSE),"0%")),IF(ROUND(VLOOKUP(_xlfn.CONCAT($B52,$C52),BNA_Variations_prix!$E$1:$AJ$205,MATCH(AG$46,BNA_Variations_prix!$E$4:$CA$4,0),FALSE),2)=0,_xlfn.CONCAT($B$4," ",TEXT(VLOOKUP(_xlfn.CONCAT($B52,$C52),BNA_Variations_prix!$E$1:$AJ$205,MATCH(AG$46,BNA_Variations_prix!$E$4:$CA$4,0),FALSE),"0%")),IF(ROUND(VLOOKUP(_xlfn.CONCAT($B52,$C52),BNA_Variations_prix!$E$1:$AJ$205,MATCH(AG$46,BNA_Variations_prix!$E$4:$CA$4,0),FALSE),2)&lt;0,_xlfn.CONCAT($B$5," ",TEXT(VLOOKUP(_xlfn.CONCAT($B52,$C52),BNA_Variations_prix!$E$1:$AJ$205,MATCH(AG$46,BNA_Variations_prix!$E$4:$CA$4,0),FALSE),"0%")),VLOOKUP(_xlfn.CONCAT($B52,$C52),BNA_Variations_prix!$E$1:$AJ$205,MATCH(AG$46,BNA_Variations_prix!$E$4:$CA$4,0),FALSE)))),VLOOKUP(_xlfn.CONCAT($B52,$C52),BNA_Variations_prix!$E$1:$AJ$205,MATCH(AG$46,BNA_Variations_prix!$E$4:$CA$4,0),FALSE))</f>
        <v>-</v>
      </c>
    </row>
    <row r="53" spans="2:33" x14ac:dyDescent="0.35">
      <c r="B53" t="s">
        <v>79</v>
      </c>
      <c r="C53" s="11">
        <f>$B$2</f>
        <v>45352</v>
      </c>
      <c r="D53" t="s">
        <v>78</v>
      </c>
      <c r="E53" s="16" t="str">
        <f ca="1">IF(ISNUMBER(VLOOKUP(_xlfn.CONCAT($B53,$C53),BNA_Variations_prix!$E$1:$AJ$205,MATCH(E$46,BNA_Variations_prix!$E$4:$CA$4,0),FALSE)),IF(ROUND(VLOOKUP(_xlfn.CONCAT($B53,$C53),BNA_Variations_prix!$E$1:$AJ$205,MATCH(E$46,BNA_Variations_prix!$E$4:$CA$4,0),FALSE),2)&gt;0,_xlfn.CONCAT($B$3," ",TEXT(VLOOKUP(_xlfn.CONCAT($B53,$C53),BNA_Variations_prix!$E$1:$AJ$205,MATCH(E$46,BNA_Variations_prix!$E$4:$CA$4,0),FALSE),"0%")),IF(ROUND(VLOOKUP(_xlfn.CONCAT($B53,$C53),BNA_Variations_prix!$E$1:$AJ$205,MATCH(E$46,BNA_Variations_prix!$E$4:$CA$4,0),FALSE),2)=0,_xlfn.CONCAT($B$4," ",TEXT(VLOOKUP(_xlfn.CONCAT($B53,$C53),BNA_Variations_prix!$E$1:$AJ$205,MATCH(E$46,BNA_Variations_prix!$E$4:$CA$4,0),FALSE),"0%")),IF(ROUND(VLOOKUP(_xlfn.CONCAT($B53,$C53),BNA_Variations_prix!$E$1:$AJ$205,MATCH(E$46,BNA_Variations_prix!$E$4:$CA$4,0),FALSE),2)&lt;0,_xlfn.CONCAT($B$5," ",TEXT(VLOOKUP(_xlfn.CONCAT($B53,$C53),BNA_Variations_prix!$E$1:$AJ$205,MATCH(E$46,BNA_Variations_prix!$E$4:$CA$4,0),FALSE),"0%")),VLOOKUP(_xlfn.CONCAT($B53,$C53),BNA_Variations_prix!$E$1:$AJ$205,MATCH(E$46,BNA_Variations_prix!$E$4:$CA$4,0),FALSE)))),VLOOKUP(_xlfn.CONCAT($B53,$C53),BNA_Variations_prix!$E$1:$AJ$205,MATCH(E$46,BNA_Variations_prix!$E$4:$CA$4,0),FALSE))</f>
        <v>▼ -15%</v>
      </c>
      <c r="F53" s="16" t="str">
        <f ca="1">IF(ISNUMBER(VLOOKUP(_xlfn.CONCAT($B53,$C53),BNA_Variations_prix!$E$1:$AJ$205,MATCH(F$46,BNA_Variations_prix!$E$4:$CA$4,0),FALSE)),IF(ROUND(VLOOKUP(_xlfn.CONCAT($B53,$C53),BNA_Variations_prix!$E$1:$AJ$205,MATCH(F$46,BNA_Variations_prix!$E$4:$CA$4,0),FALSE),2)&gt;0,_xlfn.CONCAT($B$3," ",TEXT(VLOOKUP(_xlfn.CONCAT($B53,$C53),BNA_Variations_prix!$E$1:$AJ$205,MATCH(F$46,BNA_Variations_prix!$E$4:$CA$4,0),FALSE),"0%")),IF(ROUND(VLOOKUP(_xlfn.CONCAT($B53,$C53),BNA_Variations_prix!$E$1:$AJ$205,MATCH(F$46,BNA_Variations_prix!$E$4:$CA$4,0),FALSE),2)=0,_xlfn.CONCAT($B$4," ",TEXT(VLOOKUP(_xlfn.CONCAT($B53,$C53),BNA_Variations_prix!$E$1:$AJ$205,MATCH(F$46,BNA_Variations_prix!$E$4:$CA$4,0),FALSE),"0%")),IF(ROUND(VLOOKUP(_xlfn.CONCAT($B53,$C53),BNA_Variations_prix!$E$1:$AJ$205,MATCH(F$46,BNA_Variations_prix!$E$4:$CA$4,0),FALSE),2)&lt;0,_xlfn.CONCAT($B$5," ",TEXT(VLOOKUP(_xlfn.CONCAT($B53,$C53),BNA_Variations_prix!$E$1:$AJ$205,MATCH(F$46,BNA_Variations_prix!$E$4:$CA$4,0),FALSE),"0%")),VLOOKUP(_xlfn.CONCAT($B53,$C53),BNA_Variations_prix!$E$1:$AJ$205,MATCH(F$46,BNA_Variations_prix!$E$4:$CA$4,0),FALSE)))),VLOOKUP(_xlfn.CONCAT($B53,$C53),BNA_Variations_prix!$E$1:$AJ$205,MATCH(F$46,BNA_Variations_prix!$E$4:$CA$4,0),FALSE))</f>
        <v>► 0%</v>
      </c>
      <c r="G53" s="16" t="str">
        <f ca="1">IF(ISNUMBER(VLOOKUP(_xlfn.CONCAT($B53,$C53),BNA_Variations_prix!$E$1:$AJ$205,MATCH(G$46,BNA_Variations_prix!$E$4:$CA$4,0),FALSE)),IF(ROUND(VLOOKUP(_xlfn.CONCAT($B53,$C53),BNA_Variations_prix!$E$1:$AJ$205,MATCH(G$46,BNA_Variations_prix!$E$4:$CA$4,0),FALSE),2)&gt;0,_xlfn.CONCAT($B$3," ",TEXT(VLOOKUP(_xlfn.CONCAT($B53,$C53),BNA_Variations_prix!$E$1:$AJ$205,MATCH(G$46,BNA_Variations_prix!$E$4:$CA$4,0),FALSE),"0%")),IF(ROUND(VLOOKUP(_xlfn.CONCAT($B53,$C53),BNA_Variations_prix!$E$1:$AJ$205,MATCH(G$46,BNA_Variations_prix!$E$4:$CA$4,0),FALSE),2)=0,_xlfn.CONCAT($B$4," ",TEXT(VLOOKUP(_xlfn.CONCAT($B53,$C53),BNA_Variations_prix!$E$1:$AJ$205,MATCH(G$46,BNA_Variations_prix!$E$4:$CA$4,0),FALSE),"0%")),IF(ROUND(VLOOKUP(_xlfn.CONCAT($B53,$C53),BNA_Variations_prix!$E$1:$AJ$205,MATCH(G$46,BNA_Variations_prix!$E$4:$CA$4,0),FALSE),2)&lt;0,_xlfn.CONCAT($B$5," ",TEXT(VLOOKUP(_xlfn.CONCAT($B53,$C53),BNA_Variations_prix!$E$1:$AJ$205,MATCH(G$46,BNA_Variations_prix!$E$4:$CA$4,0),FALSE),"0%")),VLOOKUP(_xlfn.CONCAT($B53,$C53),BNA_Variations_prix!$E$1:$AJ$205,MATCH(G$46,BNA_Variations_prix!$E$4:$CA$4,0),FALSE)))),VLOOKUP(_xlfn.CONCAT($B53,$C53),BNA_Variations_prix!$E$1:$AJ$205,MATCH(G$46,BNA_Variations_prix!$E$4:$CA$4,0),FALSE))</f>
        <v>-</v>
      </c>
      <c r="H53" s="16" t="str">
        <f ca="1">IF(ISNUMBER(VLOOKUP(_xlfn.CONCAT($B53,$C53),BNA_Variations_prix!$E$1:$AJ$205,MATCH(H$46,BNA_Variations_prix!$E$4:$CA$4,0),FALSE)),IF(ROUND(VLOOKUP(_xlfn.CONCAT($B53,$C53),BNA_Variations_prix!$E$1:$AJ$205,MATCH(H$46,BNA_Variations_prix!$E$4:$CA$4,0),FALSE),2)&gt;0,_xlfn.CONCAT($B$3," ",TEXT(VLOOKUP(_xlfn.CONCAT($B53,$C53),BNA_Variations_prix!$E$1:$AJ$205,MATCH(H$46,BNA_Variations_prix!$E$4:$CA$4,0),FALSE),"0%")),IF(ROUND(VLOOKUP(_xlfn.CONCAT($B53,$C53),BNA_Variations_prix!$E$1:$AJ$205,MATCH(H$46,BNA_Variations_prix!$E$4:$CA$4,0),FALSE),2)=0,_xlfn.CONCAT($B$4," ",TEXT(VLOOKUP(_xlfn.CONCAT($B53,$C53),BNA_Variations_prix!$E$1:$AJ$205,MATCH(H$46,BNA_Variations_prix!$E$4:$CA$4,0),FALSE),"0%")),IF(ROUND(VLOOKUP(_xlfn.CONCAT($B53,$C53),BNA_Variations_prix!$E$1:$AJ$205,MATCH(H$46,BNA_Variations_prix!$E$4:$CA$4,0),FALSE),2)&lt;0,_xlfn.CONCAT($B$5," ",TEXT(VLOOKUP(_xlfn.CONCAT($B53,$C53),BNA_Variations_prix!$E$1:$AJ$205,MATCH(H$46,BNA_Variations_prix!$E$4:$CA$4,0),FALSE),"0%")),VLOOKUP(_xlfn.CONCAT($B53,$C53),BNA_Variations_prix!$E$1:$AJ$205,MATCH(H$46,BNA_Variations_prix!$E$4:$CA$4,0),FALSE)))),VLOOKUP(_xlfn.CONCAT($B53,$C53),BNA_Variations_prix!$E$1:$AJ$205,MATCH(H$46,BNA_Variations_prix!$E$4:$CA$4,0),FALSE))</f>
        <v>▲ 10%</v>
      </c>
      <c r="I53" s="16" t="str">
        <f ca="1">IF(ISNUMBER(VLOOKUP(_xlfn.CONCAT($B53,$C53),BNA_Variations_prix!$E$1:$AJ$205,MATCH(I$46,BNA_Variations_prix!$E$4:$CA$4,0),FALSE)),IF(ROUND(VLOOKUP(_xlfn.CONCAT($B53,$C53),BNA_Variations_prix!$E$1:$AJ$205,MATCH(I$46,BNA_Variations_prix!$E$4:$CA$4,0),FALSE),2)&gt;0,_xlfn.CONCAT($B$3," ",TEXT(VLOOKUP(_xlfn.CONCAT($B53,$C53),BNA_Variations_prix!$E$1:$AJ$205,MATCH(I$46,BNA_Variations_prix!$E$4:$CA$4,0),FALSE),"0%")),IF(ROUND(VLOOKUP(_xlfn.CONCAT($B53,$C53),BNA_Variations_prix!$E$1:$AJ$205,MATCH(I$46,BNA_Variations_prix!$E$4:$CA$4,0),FALSE),2)=0,_xlfn.CONCAT($B$4," ",TEXT(VLOOKUP(_xlfn.CONCAT($B53,$C53),BNA_Variations_prix!$E$1:$AJ$205,MATCH(I$46,BNA_Variations_prix!$E$4:$CA$4,0),FALSE),"0%")),IF(ROUND(VLOOKUP(_xlfn.CONCAT($B53,$C53),BNA_Variations_prix!$E$1:$AJ$205,MATCH(I$46,BNA_Variations_prix!$E$4:$CA$4,0),FALSE),2)&lt;0,_xlfn.CONCAT($B$5," ",TEXT(VLOOKUP(_xlfn.CONCAT($B53,$C53),BNA_Variations_prix!$E$1:$AJ$205,MATCH(I$46,BNA_Variations_prix!$E$4:$CA$4,0),FALSE),"0%")),VLOOKUP(_xlfn.CONCAT($B53,$C53),BNA_Variations_prix!$E$1:$AJ$205,MATCH(I$46,BNA_Variations_prix!$E$4:$CA$4,0),FALSE)))),VLOOKUP(_xlfn.CONCAT($B53,$C53),BNA_Variations_prix!$E$1:$AJ$205,MATCH(I$46,BNA_Variations_prix!$E$4:$CA$4,0),FALSE))</f>
        <v>▲ 8%</v>
      </c>
      <c r="J53" s="16" t="str">
        <f ca="1">IF(ISNUMBER(VLOOKUP(_xlfn.CONCAT($B53,$C53),BNA_Variations_prix!$E$1:$AJ$205,MATCH(J$46,BNA_Variations_prix!$E$4:$CA$4,0),FALSE)),IF(ROUND(VLOOKUP(_xlfn.CONCAT($B53,$C53),BNA_Variations_prix!$E$1:$AJ$205,MATCH(J$46,BNA_Variations_prix!$E$4:$CA$4,0),FALSE),2)&gt;0,_xlfn.CONCAT($B$3," ",TEXT(VLOOKUP(_xlfn.CONCAT($B53,$C53),BNA_Variations_prix!$E$1:$AJ$205,MATCH(J$46,BNA_Variations_prix!$E$4:$CA$4,0),FALSE),"0%")),IF(ROUND(VLOOKUP(_xlfn.CONCAT($B53,$C53),BNA_Variations_prix!$E$1:$AJ$205,MATCH(J$46,BNA_Variations_prix!$E$4:$CA$4,0),FALSE),2)=0,_xlfn.CONCAT($B$4," ",TEXT(VLOOKUP(_xlfn.CONCAT($B53,$C53),BNA_Variations_prix!$E$1:$AJ$205,MATCH(J$46,BNA_Variations_prix!$E$4:$CA$4,0),FALSE),"0%")),IF(ROUND(VLOOKUP(_xlfn.CONCAT($B53,$C53),BNA_Variations_prix!$E$1:$AJ$205,MATCH(J$46,BNA_Variations_prix!$E$4:$CA$4,0),FALSE),2)&lt;0,_xlfn.CONCAT($B$5," ",TEXT(VLOOKUP(_xlfn.CONCAT($B53,$C53),BNA_Variations_prix!$E$1:$AJ$205,MATCH(J$46,BNA_Variations_prix!$E$4:$CA$4,0),FALSE),"0%")),VLOOKUP(_xlfn.CONCAT($B53,$C53),BNA_Variations_prix!$E$1:$AJ$205,MATCH(J$46,BNA_Variations_prix!$E$4:$CA$4,0),FALSE)))),VLOOKUP(_xlfn.CONCAT($B53,$C53),BNA_Variations_prix!$E$1:$AJ$205,MATCH(J$46,BNA_Variations_prix!$E$4:$CA$4,0),FALSE))</f>
        <v>▲ 4%</v>
      </c>
      <c r="K53" s="16" t="str">
        <f ca="1">IF(ISNUMBER(VLOOKUP(_xlfn.CONCAT($B53,$C53),BNA_Variations_prix!$E$1:$AJ$205,MATCH(K$46,BNA_Variations_prix!$E$4:$CA$4,0),FALSE)),IF(ROUND(VLOOKUP(_xlfn.CONCAT($B53,$C53),BNA_Variations_prix!$E$1:$AJ$205,MATCH(K$46,BNA_Variations_prix!$E$4:$CA$4,0),FALSE),2)&gt;0,_xlfn.CONCAT($B$3," ",TEXT(VLOOKUP(_xlfn.CONCAT($B53,$C53),BNA_Variations_prix!$E$1:$AJ$205,MATCH(K$46,BNA_Variations_prix!$E$4:$CA$4,0),FALSE),"0%")),IF(ROUND(VLOOKUP(_xlfn.CONCAT($B53,$C53),BNA_Variations_prix!$E$1:$AJ$205,MATCH(K$46,BNA_Variations_prix!$E$4:$CA$4,0),FALSE),2)=0,_xlfn.CONCAT($B$4," ",TEXT(VLOOKUP(_xlfn.CONCAT($B53,$C53),BNA_Variations_prix!$E$1:$AJ$205,MATCH(K$46,BNA_Variations_prix!$E$4:$CA$4,0),FALSE),"0%")),IF(ROUND(VLOOKUP(_xlfn.CONCAT($B53,$C53),BNA_Variations_prix!$E$1:$AJ$205,MATCH(K$46,BNA_Variations_prix!$E$4:$CA$4,0),FALSE),2)&lt;0,_xlfn.CONCAT($B$5," ",TEXT(VLOOKUP(_xlfn.CONCAT($B53,$C53),BNA_Variations_prix!$E$1:$AJ$205,MATCH(K$46,BNA_Variations_prix!$E$4:$CA$4,0),FALSE),"0%")),VLOOKUP(_xlfn.CONCAT($B53,$C53),BNA_Variations_prix!$E$1:$AJ$205,MATCH(K$46,BNA_Variations_prix!$E$4:$CA$4,0),FALSE)))),VLOOKUP(_xlfn.CONCAT($B53,$C53),BNA_Variations_prix!$E$1:$AJ$205,MATCH(K$46,BNA_Variations_prix!$E$4:$CA$4,0),FALSE))</f>
        <v>▲ 41%</v>
      </c>
      <c r="L53" s="16" t="str">
        <f ca="1">IF(ISNUMBER(VLOOKUP(_xlfn.CONCAT($B53,$C53),BNA_Variations_prix!$E$1:$AJ$205,MATCH(L$46,BNA_Variations_prix!$E$4:$CA$4,0),FALSE)),IF(ROUND(VLOOKUP(_xlfn.CONCAT($B53,$C53),BNA_Variations_prix!$E$1:$AJ$205,MATCH(L$46,BNA_Variations_prix!$E$4:$CA$4,0),FALSE),2)&gt;0,_xlfn.CONCAT($B$3," ",TEXT(VLOOKUP(_xlfn.CONCAT($B53,$C53),BNA_Variations_prix!$E$1:$AJ$205,MATCH(L$46,BNA_Variations_prix!$E$4:$CA$4,0),FALSE),"0%")),IF(ROUND(VLOOKUP(_xlfn.CONCAT($B53,$C53),BNA_Variations_prix!$E$1:$AJ$205,MATCH(L$46,BNA_Variations_prix!$E$4:$CA$4,0),FALSE),2)=0,_xlfn.CONCAT($B$4," ",TEXT(VLOOKUP(_xlfn.CONCAT($B53,$C53),BNA_Variations_prix!$E$1:$AJ$205,MATCH(L$46,BNA_Variations_prix!$E$4:$CA$4,0),FALSE),"0%")),IF(ROUND(VLOOKUP(_xlfn.CONCAT($B53,$C53),BNA_Variations_prix!$E$1:$AJ$205,MATCH(L$46,BNA_Variations_prix!$E$4:$CA$4,0),FALSE),2)&lt;0,_xlfn.CONCAT($B$5," ",TEXT(VLOOKUP(_xlfn.CONCAT($B53,$C53),BNA_Variations_prix!$E$1:$AJ$205,MATCH(L$46,BNA_Variations_prix!$E$4:$CA$4,0),FALSE),"0%")),VLOOKUP(_xlfn.CONCAT($B53,$C53),BNA_Variations_prix!$E$1:$AJ$205,MATCH(L$46,BNA_Variations_prix!$E$4:$CA$4,0),FALSE)))),VLOOKUP(_xlfn.CONCAT($B53,$C53),BNA_Variations_prix!$E$1:$AJ$205,MATCH(L$46,BNA_Variations_prix!$E$4:$CA$4,0),FALSE))</f>
        <v>▼ -13%</v>
      </c>
      <c r="M53" s="16" t="str">
        <f ca="1">IF(ISNUMBER(VLOOKUP(_xlfn.CONCAT($B53,$C53),BNA_Variations_prix!$E$1:$AJ$205,MATCH(M$46,BNA_Variations_prix!$E$4:$CA$4,0),FALSE)),IF(ROUND(VLOOKUP(_xlfn.CONCAT($B53,$C53),BNA_Variations_prix!$E$1:$AJ$205,MATCH(M$46,BNA_Variations_prix!$E$4:$CA$4,0),FALSE),2)&gt;0,_xlfn.CONCAT($B$3," ",TEXT(VLOOKUP(_xlfn.CONCAT($B53,$C53),BNA_Variations_prix!$E$1:$AJ$205,MATCH(M$46,BNA_Variations_prix!$E$4:$CA$4,0),FALSE),"0%")),IF(ROUND(VLOOKUP(_xlfn.CONCAT($B53,$C53),BNA_Variations_prix!$E$1:$AJ$205,MATCH(M$46,BNA_Variations_prix!$E$4:$CA$4,0),FALSE),2)=0,_xlfn.CONCAT($B$4," ",TEXT(VLOOKUP(_xlfn.CONCAT($B53,$C53),BNA_Variations_prix!$E$1:$AJ$205,MATCH(M$46,BNA_Variations_prix!$E$4:$CA$4,0),FALSE),"0%")),IF(ROUND(VLOOKUP(_xlfn.CONCAT($B53,$C53),BNA_Variations_prix!$E$1:$AJ$205,MATCH(M$46,BNA_Variations_prix!$E$4:$CA$4,0),FALSE),2)&lt;0,_xlfn.CONCAT($B$5," ",TEXT(VLOOKUP(_xlfn.CONCAT($B53,$C53),BNA_Variations_prix!$E$1:$AJ$205,MATCH(M$46,BNA_Variations_prix!$E$4:$CA$4,0),FALSE),"0%")),VLOOKUP(_xlfn.CONCAT($B53,$C53),BNA_Variations_prix!$E$1:$AJ$205,MATCH(M$46,BNA_Variations_prix!$E$4:$CA$4,0),FALSE)))),VLOOKUP(_xlfn.CONCAT($B53,$C53),BNA_Variations_prix!$E$1:$AJ$205,MATCH(M$46,BNA_Variations_prix!$E$4:$CA$4,0),FALSE))</f>
        <v>▼ -8%</v>
      </c>
      <c r="N53" s="16" t="str">
        <f ca="1">IF(ISNUMBER(VLOOKUP(_xlfn.CONCAT($B53,$C53),BNA_Variations_prix!$E$1:$AJ$205,MATCH(N$46,BNA_Variations_prix!$E$4:$CA$4,0),FALSE)),IF(ROUND(VLOOKUP(_xlfn.CONCAT($B53,$C53),BNA_Variations_prix!$E$1:$AJ$205,MATCH(N$46,BNA_Variations_prix!$E$4:$CA$4,0),FALSE),2)&gt;0,_xlfn.CONCAT($B$3," ",TEXT(VLOOKUP(_xlfn.CONCAT($B53,$C53),BNA_Variations_prix!$E$1:$AJ$205,MATCH(N$46,BNA_Variations_prix!$E$4:$CA$4,0),FALSE),"0%")),IF(ROUND(VLOOKUP(_xlfn.CONCAT($B53,$C53),BNA_Variations_prix!$E$1:$AJ$205,MATCH(N$46,BNA_Variations_prix!$E$4:$CA$4,0),FALSE),2)=0,_xlfn.CONCAT($B$4," ",TEXT(VLOOKUP(_xlfn.CONCAT($B53,$C53),BNA_Variations_prix!$E$1:$AJ$205,MATCH(N$46,BNA_Variations_prix!$E$4:$CA$4,0),FALSE),"0%")),IF(ROUND(VLOOKUP(_xlfn.CONCAT($B53,$C53),BNA_Variations_prix!$E$1:$AJ$205,MATCH(N$46,BNA_Variations_prix!$E$4:$CA$4,0),FALSE),2)&lt;0,_xlfn.CONCAT($B$5," ",TEXT(VLOOKUP(_xlfn.CONCAT($B53,$C53),BNA_Variations_prix!$E$1:$AJ$205,MATCH(N$46,BNA_Variations_prix!$E$4:$CA$4,0),FALSE),"0%")),VLOOKUP(_xlfn.CONCAT($B53,$C53),BNA_Variations_prix!$E$1:$AJ$205,MATCH(N$46,BNA_Variations_prix!$E$4:$CA$4,0),FALSE)))),VLOOKUP(_xlfn.CONCAT($B53,$C53),BNA_Variations_prix!$E$1:$AJ$205,MATCH(N$46,BNA_Variations_prix!$E$4:$CA$4,0),FALSE))</f>
        <v>▲ 2%</v>
      </c>
      <c r="O53" s="16" t="str">
        <f ca="1">IF(ISNUMBER(VLOOKUP(_xlfn.CONCAT($B53,$C53),BNA_Variations_prix!$E$1:$AJ$205,MATCH(O$46,BNA_Variations_prix!$E$4:$CA$4,0),FALSE)),IF(ROUND(VLOOKUP(_xlfn.CONCAT($B53,$C53),BNA_Variations_prix!$E$1:$AJ$205,MATCH(O$46,BNA_Variations_prix!$E$4:$CA$4,0),FALSE),2)&gt;0,_xlfn.CONCAT($B$3," ",TEXT(VLOOKUP(_xlfn.CONCAT($B53,$C53),BNA_Variations_prix!$E$1:$AJ$205,MATCH(O$46,BNA_Variations_prix!$E$4:$CA$4,0),FALSE),"0%")),IF(ROUND(VLOOKUP(_xlfn.CONCAT($B53,$C53),BNA_Variations_prix!$E$1:$AJ$205,MATCH(O$46,BNA_Variations_prix!$E$4:$CA$4,0),FALSE),2)=0,_xlfn.CONCAT($B$4," ",TEXT(VLOOKUP(_xlfn.CONCAT($B53,$C53),BNA_Variations_prix!$E$1:$AJ$205,MATCH(O$46,BNA_Variations_prix!$E$4:$CA$4,0),FALSE),"0%")),IF(ROUND(VLOOKUP(_xlfn.CONCAT($B53,$C53),BNA_Variations_prix!$E$1:$AJ$205,MATCH(O$46,BNA_Variations_prix!$E$4:$CA$4,0),FALSE),2)&lt;0,_xlfn.CONCAT($B$5," ",TEXT(VLOOKUP(_xlfn.CONCAT($B53,$C53),BNA_Variations_prix!$E$1:$AJ$205,MATCH(O$46,BNA_Variations_prix!$E$4:$CA$4,0),FALSE),"0%")),VLOOKUP(_xlfn.CONCAT($B53,$C53),BNA_Variations_prix!$E$1:$AJ$205,MATCH(O$46,BNA_Variations_prix!$E$4:$CA$4,0),FALSE)))),VLOOKUP(_xlfn.CONCAT($B53,$C53),BNA_Variations_prix!$E$1:$AJ$205,MATCH(O$46,BNA_Variations_prix!$E$4:$CA$4,0),FALSE))</f>
        <v>-</v>
      </c>
      <c r="P53" s="16" t="str">
        <f ca="1">IF(ISNUMBER(VLOOKUP(_xlfn.CONCAT($B53,$C53),BNA_Variations_prix!$E$1:$AJ$205,MATCH(P$46,BNA_Variations_prix!$E$4:$CA$4,0),FALSE)),IF(ROUND(VLOOKUP(_xlfn.CONCAT($B53,$C53),BNA_Variations_prix!$E$1:$AJ$205,MATCH(P$46,BNA_Variations_prix!$E$4:$CA$4,0),FALSE),2)&gt;0,_xlfn.CONCAT($B$3," ",TEXT(VLOOKUP(_xlfn.CONCAT($B53,$C53),BNA_Variations_prix!$E$1:$AJ$205,MATCH(P$46,BNA_Variations_prix!$E$4:$CA$4,0),FALSE),"0%")),IF(ROUND(VLOOKUP(_xlfn.CONCAT($B53,$C53),BNA_Variations_prix!$E$1:$AJ$205,MATCH(P$46,BNA_Variations_prix!$E$4:$CA$4,0),FALSE),2)=0,_xlfn.CONCAT($B$4," ",TEXT(VLOOKUP(_xlfn.CONCAT($B53,$C53),BNA_Variations_prix!$E$1:$AJ$205,MATCH(P$46,BNA_Variations_prix!$E$4:$CA$4,0),FALSE),"0%")),IF(ROUND(VLOOKUP(_xlfn.CONCAT($B53,$C53),BNA_Variations_prix!$E$1:$AJ$205,MATCH(P$46,BNA_Variations_prix!$E$4:$CA$4,0),FALSE),2)&lt;0,_xlfn.CONCAT($B$5," ",TEXT(VLOOKUP(_xlfn.CONCAT($B53,$C53),BNA_Variations_prix!$E$1:$AJ$205,MATCH(P$46,BNA_Variations_prix!$E$4:$CA$4,0),FALSE),"0%")),VLOOKUP(_xlfn.CONCAT($B53,$C53),BNA_Variations_prix!$E$1:$AJ$205,MATCH(P$46,BNA_Variations_prix!$E$4:$CA$4,0),FALSE)))),VLOOKUP(_xlfn.CONCAT($B53,$C53),BNA_Variations_prix!$E$1:$AJ$205,MATCH(P$46,BNA_Variations_prix!$E$4:$CA$4,0),FALSE))</f>
        <v>-</v>
      </c>
      <c r="Q53" s="16" t="str">
        <f ca="1">IF(ISNUMBER(VLOOKUP(_xlfn.CONCAT($B53,$C53),BNA_Variations_prix!$E$1:$AJ$205,MATCH(Q$46,BNA_Variations_prix!$E$4:$CA$4,0),FALSE)),IF(ROUND(VLOOKUP(_xlfn.CONCAT($B53,$C53),BNA_Variations_prix!$E$1:$AJ$205,MATCH(Q$46,BNA_Variations_prix!$E$4:$CA$4,0),FALSE),2)&gt;0,_xlfn.CONCAT($B$3," ",TEXT(VLOOKUP(_xlfn.CONCAT($B53,$C53),BNA_Variations_prix!$E$1:$AJ$205,MATCH(Q$46,BNA_Variations_prix!$E$4:$CA$4,0),FALSE),"0%")),IF(ROUND(VLOOKUP(_xlfn.CONCAT($B53,$C53),BNA_Variations_prix!$E$1:$AJ$205,MATCH(Q$46,BNA_Variations_prix!$E$4:$CA$4,0),FALSE),2)=0,_xlfn.CONCAT($B$4," ",TEXT(VLOOKUP(_xlfn.CONCAT($B53,$C53),BNA_Variations_prix!$E$1:$AJ$205,MATCH(Q$46,BNA_Variations_prix!$E$4:$CA$4,0),FALSE),"0%")),IF(ROUND(VLOOKUP(_xlfn.CONCAT($B53,$C53),BNA_Variations_prix!$E$1:$AJ$205,MATCH(Q$46,BNA_Variations_prix!$E$4:$CA$4,0),FALSE),2)&lt;0,_xlfn.CONCAT($B$5," ",TEXT(VLOOKUP(_xlfn.CONCAT($B53,$C53),BNA_Variations_prix!$E$1:$AJ$205,MATCH(Q$46,BNA_Variations_prix!$E$4:$CA$4,0),FALSE),"0%")),VLOOKUP(_xlfn.CONCAT($B53,$C53),BNA_Variations_prix!$E$1:$AJ$205,MATCH(Q$46,BNA_Variations_prix!$E$4:$CA$4,0),FALSE)))),VLOOKUP(_xlfn.CONCAT($B53,$C53),BNA_Variations_prix!$E$1:$AJ$205,MATCH(Q$46,BNA_Variations_prix!$E$4:$CA$4,0),FALSE))</f>
        <v>▼ -2%</v>
      </c>
      <c r="R53" s="16" t="str">
        <f ca="1">IF(ISNUMBER(VLOOKUP(_xlfn.CONCAT($B53,$C53),BNA_Variations_prix!$E$1:$AJ$205,MATCH(R$46,BNA_Variations_prix!$E$4:$CA$4,0),FALSE)),IF(ROUND(VLOOKUP(_xlfn.CONCAT($B53,$C53),BNA_Variations_prix!$E$1:$AJ$205,MATCH(R$46,BNA_Variations_prix!$E$4:$CA$4,0),FALSE),2)&gt;0,_xlfn.CONCAT($B$3," ",TEXT(VLOOKUP(_xlfn.CONCAT($B53,$C53),BNA_Variations_prix!$E$1:$AJ$205,MATCH(R$46,BNA_Variations_prix!$E$4:$CA$4,0),FALSE),"0%")),IF(ROUND(VLOOKUP(_xlfn.CONCAT($B53,$C53),BNA_Variations_prix!$E$1:$AJ$205,MATCH(R$46,BNA_Variations_prix!$E$4:$CA$4,0),FALSE),2)=0,_xlfn.CONCAT($B$4," ",TEXT(VLOOKUP(_xlfn.CONCAT($B53,$C53),BNA_Variations_prix!$E$1:$AJ$205,MATCH(R$46,BNA_Variations_prix!$E$4:$CA$4,0),FALSE),"0%")),IF(ROUND(VLOOKUP(_xlfn.CONCAT($B53,$C53),BNA_Variations_prix!$E$1:$AJ$205,MATCH(R$46,BNA_Variations_prix!$E$4:$CA$4,0),FALSE),2)&lt;0,_xlfn.CONCAT($B$5," ",TEXT(VLOOKUP(_xlfn.CONCAT($B53,$C53),BNA_Variations_prix!$E$1:$AJ$205,MATCH(R$46,BNA_Variations_prix!$E$4:$CA$4,0),FALSE),"0%")),VLOOKUP(_xlfn.CONCAT($B53,$C53),BNA_Variations_prix!$E$1:$AJ$205,MATCH(R$46,BNA_Variations_prix!$E$4:$CA$4,0),FALSE)))),VLOOKUP(_xlfn.CONCAT($B53,$C53),BNA_Variations_prix!$E$1:$AJ$205,MATCH(R$46,BNA_Variations_prix!$E$4:$CA$4,0),FALSE))</f>
        <v>▼ -3%</v>
      </c>
      <c r="S53" s="16" t="str">
        <f ca="1">IF(ISNUMBER(VLOOKUP(_xlfn.CONCAT($B53,$C53),BNA_Variations_prix!$E$1:$AJ$205,MATCH(S$46,BNA_Variations_prix!$E$4:$CA$4,0),FALSE)),IF(ROUND(VLOOKUP(_xlfn.CONCAT($B53,$C53),BNA_Variations_prix!$E$1:$AJ$205,MATCH(S$46,BNA_Variations_prix!$E$4:$CA$4,0),FALSE),2)&gt;0,_xlfn.CONCAT($B$3," ",TEXT(VLOOKUP(_xlfn.CONCAT($B53,$C53),BNA_Variations_prix!$E$1:$AJ$205,MATCH(S$46,BNA_Variations_prix!$E$4:$CA$4,0),FALSE),"0%")),IF(ROUND(VLOOKUP(_xlfn.CONCAT($B53,$C53),BNA_Variations_prix!$E$1:$AJ$205,MATCH(S$46,BNA_Variations_prix!$E$4:$CA$4,0),FALSE),2)=0,_xlfn.CONCAT($B$4," ",TEXT(VLOOKUP(_xlfn.CONCAT($B53,$C53),BNA_Variations_prix!$E$1:$AJ$205,MATCH(S$46,BNA_Variations_prix!$E$4:$CA$4,0),FALSE),"0%")),IF(ROUND(VLOOKUP(_xlfn.CONCAT($B53,$C53),BNA_Variations_prix!$E$1:$AJ$205,MATCH(S$46,BNA_Variations_prix!$E$4:$CA$4,0),FALSE),2)&lt;0,_xlfn.CONCAT($B$5," ",TEXT(VLOOKUP(_xlfn.CONCAT($B53,$C53),BNA_Variations_prix!$E$1:$AJ$205,MATCH(S$46,BNA_Variations_prix!$E$4:$CA$4,0),FALSE),"0%")),VLOOKUP(_xlfn.CONCAT($B53,$C53),BNA_Variations_prix!$E$1:$AJ$205,MATCH(S$46,BNA_Variations_prix!$E$4:$CA$4,0),FALSE)))),VLOOKUP(_xlfn.CONCAT($B53,$C53),BNA_Variations_prix!$E$1:$AJ$205,MATCH(S$46,BNA_Variations_prix!$E$4:$CA$4,0),FALSE))</f>
        <v>▼ -3%</v>
      </c>
      <c r="T53" s="16" t="str">
        <f ca="1">IF(ISNUMBER(VLOOKUP(_xlfn.CONCAT($B53,$C53),BNA_Variations_prix!$E$1:$AJ$205,MATCH(T$46,BNA_Variations_prix!$E$4:$CA$4,0),FALSE)),IF(ROUND(VLOOKUP(_xlfn.CONCAT($B53,$C53),BNA_Variations_prix!$E$1:$AJ$205,MATCH(T$46,BNA_Variations_prix!$E$4:$CA$4,0),FALSE),2)&gt;0,_xlfn.CONCAT($B$3," ",TEXT(VLOOKUP(_xlfn.CONCAT($B53,$C53),BNA_Variations_prix!$E$1:$AJ$205,MATCH(T$46,BNA_Variations_prix!$E$4:$CA$4,0),FALSE),"0%")),IF(ROUND(VLOOKUP(_xlfn.CONCAT($B53,$C53),BNA_Variations_prix!$E$1:$AJ$205,MATCH(T$46,BNA_Variations_prix!$E$4:$CA$4,0),FALSE),2)=0,_xlfn.CONCAT($B$4," ",TEXT(VLOOKUP(_xlfn.CONCAT($B53,$C53),BNA_Variations_prix!$E$1:$AJ$205,MATCH(T$46,BNA_Variations_prix!$E$4:$CA$4,0),FALSE),"0%")),IF(ROUND(VLOOKUP(_xlfn.CONCAT($B53,$C53),BNA_Variations_prix!$E$1:$AJ$205,MATCH(T$46,BNA_Variations_prix!$E$4:$CA$4,0),FALSE),2)&lt;0,_xlfn.CONCAT($B$5," ",TEXT(VLOOKUP(_xlfn.CONCAT($B53,$C53),BNA_Variations_prix!$E$1:$AJ$205,MATCH(T$46,BNA_Variations_prix!$E$4:$CA$4,0),FALSE),"0%")),VLOOKUP(_xlfn.CONCAT($B53,$C53),BNA_Variations_prix!$E$1:$AJ$205,MATCH(T$46,BNA_Variations_prix!$E$4:$CA$4,0),FALSE)))),VLOOKUP(_xlfn.CONCAT($B53,$C53),BNA_Variations_prix!$E$1:$AJ$205,MATCH(T$46,BNA_Variations_prix!$E$4:$CA$4,0),FALSE))</f>
        <v>▼ -4%</v>
      </c>
      <c r="U53" s="16" t="str">
        <f ca="1">IF(ISNUMBER(VLOOKUP(_xlfn.CONCAT($B53,$C53),BNA_Variations_prix!$E$1:$AJ$205,MATCH(U$46,BNA_Variations_prix!$E$4:$CA$4,0),FALSE)),IF(ROUND(VLOOKUP(_xlfn.CONCAT($B53,$C53),BNA_Variations_prix!$E$1:$AJ$205,MATCH(U$46,BNA_Variations_prix!$E$4:$CA$4,0),FALSE),2)&gt;0,_xlfn.CONCAT($B$3," ",TEXT(VLOOKUP(_xlfn.CONCAT($B53,$C53),BNA_Variations_prix!$E$1:$AJ$205,MATCH(U$46,BNA_Variations_prix!$E$4:$CA$4,0),FALSE),"0%")),IF(ROUND(VLOOKUP(_xlfn.CONCAT($B53,$C53),BNA_Variations_prix!$E$1:$AJ$205,MATCH(U$46,BNA_Variations_prix!$E$4:$CA$4,0),FALSE),2)=0,_xlfn.CONCAT($B$4," ",TEXT(VLOOKUP(_xlfn.CONCAT($B53,$C53),BNA_Variations_prix!$E$1:$AJ$205,MATCH(U$46,BNA_Variations_prix!$E$4:$CA$4,0),FALSE),"0%")),IF(ROUND(VLOOKUP(_xlfn.CONCAT($B53,$C53),BNA_Variations_prix!$E$1:$AJ$205,MATCH(U$46,BNA_Variations_prix!$E$4:$CA$4,0),FALSE),2)&lt;0,_xlfn.CONCAT($B$5," ",TEXT(VLOOKUP(_xlfn.CONCAT($B53,$C53),BNA_Variations_prix!$E$1:$AJ$205,MATCH(U$46,BNA_Variations_prix!$E$4:$CA$4,0),FALSE),"0%")),VLOOKUP(_xlfn.CONCAT($B53,$C53),BNA_Variations_prix!$E$1:$AJ$205,MATCH(U$46,BNA_Variations_prix!$E$4:$CA$4,0),FALSE)))),VLOOKUP(_xlfn.CONCAT($B53,$C53),BNA_Variations_prix!$E$1:$AJ$205,MATCH(U$46,BNA_Variations_prix!$E$4:$CA$4,0),FALSE))</f>
        <v>▲ 18%</v>
      </c>
      <c r="V53" s="16" t="str">
        <f ca="1">IF(ISNUMBER(VLOOKUP(_xlfn.CONCAT($B53,$C53),BNA_Variations_prix!$E$1:$AJ$205,MATCH(V$46,BNA_Variations_prix!$E$4:$CA$4,0),FALSE)),IF(ROUND(VLOOKUP(_xlfn.CONCAT($B53,$C53),BNA_Variations_prix!$E$1:$AJ$205,MATCH(V$46,BNA_Variations_prix!$E$4:$CA$4,0),FALSE),2)&gt;0,_xlfn.CONCAT($B$3," ",TEXT(VLOOKUP(_xlfn.CONCAT($B53,$C53),BNA_Variations_prix!$E$1:$AJ$205,MATCH(V$46,BNA_Variations_prix!$E$4:$CA$4,0),FALSE),"0%")),IF(ROUND(VLOOKUP(_xlfn.CONCAT($B53,$C53),BNA_Variations_prix!$E$1:$AJ$205,MATCH(V$46,BNA_Variations_prix!$E$4:$CA$4,0),FALSE),2)=0,_xlfn.CONCAT($B$4," ",TEXT(VLOOKUP(_xlfn.CONCAT($B53,$C53),BNA_Variations_prix!$E$1:$AJ$205,MATCH(V$46,BNA_Variations_prix!$E$4:$CA$4,0),FALSE),"0%")),IF(ROUND(VLOOKUP(_xlfn.CONCAT($B53,$C53),BNA_Variations_prix!$E$1:$AJ$205,MATCH(V$46,BNA_Variations_prix!$E$4:$CA$4,0),FALSE),2)&lt;0,_xlfn.CONCAT($B$5," ",TEXT(VLOOKUP(_xlfn.CONCAT($B53,$C53),BNA_Variations_prix!$E$1:$AJ$205,MATCH(V$46,BNA_Variations_prix!$E$4:$CA$4,0),FALSE),"0%")),VLOOKUP(_xlfn.CONCAT($B53,$C53),BNA_Variations_prix!$E$1:$AJ$205,MATCH(V$46,BNA_Variations_prix!$E$4:$CA$4,0),FALSE)))),VLOOKUP(_xlfn.CONCAT($B53,$C53),BNA_Variations_prix!$E$1:$AJ$205,MATCH(V$46,BNA_Variations_prix!$E$4:$CA$4,0),FALSE))</f>
        <v>► 0%</v>
      </c>
      <c r="W53" s="16" t="str">
        <f ca="1">IF(ISNUMBER(VLOOKUP(_xlfn.CONCAT($B53,$C53),BNA_Variations_prix!$E$1:$AJ$205,MATCH(W$46,BNA_Variations_prix!$E$4:$CA$4,0),FALSE)),IF(ROUND(VLOOKUP(_xlfn.CONCAT($B53,$C53),BNA_Variations_prix!$E$1:$AJ$205,MATCH(W$46,BNA_Variations_prix!$E$4:$CA$4,0),FALSE),2)&gt;0,_xlfn.CONCAT($B$3," ",TEXT(VLOOKUP(_xlfn.CONCAT($B53,$C53),BNA_Variations_prix!$E$1:$AJ$205,MATCH(W$46,BNA_Variations_prix!$E$4:$CA$4,0),FALSE),"0%")),IF(ROUND(VLOOKUP(_xlfn.CONCAT($B53,$C53),BNA_Variations_prix!$E$1:$AJ$205,MATCH(W$46,BNA_Variations_prix!$E$4:$CA$4,0),FALSE),2)=0,_xlfn.CONCAT($B$4," ",TEXT(VLOOKUP(_xlfn.CONCAT($B53,$C53),BNA_Variations_prix!$E$1:$AJ$205,MATCH(W$46,BNA_Variations_prix!$E$4:$CA$4,0),FALSE),"0%")),IF(ROUND(VLOOKUP(_xlfn.CONCAT($B53,$C53),BNA_Variations_prix!$E$1:$AJ$205,MATCH(W$46,BNA_Variations_prix!$E$4:$CA$4,0),FALSE),2)&lt;0,_xlfn.CONCAT($B$5," ",TEXT(VLOOKUP(_xlfn.CONCAT($B53,$C53),BNA_Variations_prix!$E$1:$AJ$205,MATCH(W$46,BNA_Variations_prix!$E$4:$CA$4,0),FALSE),"0%")),VLOOKUP(_xlfn.CONCAT($B53,$C53),BNA_Variations_prix!$E$1:$AJ$205,MATCH(W$46,BNA_Variations_prix!$E$4:$CA$4,0),FALSE)))),VLOOKUP(_xlfn.CONCAT($B53,$C53),BNA_Variations_prix!$E$1:$AJ$205,MATCH(W$46,BNA_Variations_prix!$E$4:$CA$4,0),FALSE))</f>
        <v>-</v>
      </c>
      <c r="X53" s="16" t="str">
        <f ca="1">IF(ISNUMBER(VLOOKUP(_xlfn.CONCAT($B53,$C53),BNA_Variations_prix!$E$1:$AJ$205,MATCH(X$46,BNA_Variations_prix!$E$4:$CA$4,0),FALSE)),IF(ROUND(VLOOKUP(_xlfn.CONCAT($B53,$C53),BNA_Variations_prix!$E$1:$AJ$205,MATCH(X$46,BNA_Variations_prix!$E$4:$CA$4,0),FALSE),2)&gt;0,_xlfn.CONCAT($B$3," ",TEXT(VLOOKUP(_xlfn.CONCAT($B53,$C53),BNA_Variations_prix!$E$1:$AJ$205,MATCH(X$46,BNA_Variations_prix!$E$4:$CA$4,0),FALSE),"0%")),IF(ROUND(VLOOKUP(_xlfn.CONCAT($B53,$C53),BNA_Variations_prix!$E$1:$AJ$205,MATCH(X$46,BNA_Variations_prix!$E$4:$CA$4,0),FALSE),2)=0,_xlfn.CONCAT($B$4," ",TEXT(VLOOKUP(_xlfn.CONCAT($B53,$C53),BNA_Variations_prix!$E$1:$AJ$205,MATCH(X$46,BNA_Variations_prix!$E$4:$CA$4,0),FALSE),"0%")),IF(ROUND(VLOOKUP(_xlfn.CONCAT($B53,$C53),BNA_Variations_prix!$E$1:$AJ$205,MATCH(X$46,BNA_Variations_prix!$E$4:$CA$4,0),FALSE),2)&lt;0,_xlfn.CONCAT($B$5," ",TEXT(VLOOKUP(_xlfn.CONCAT($B53,$C53),BNA_Variations_prix!$E$1:$AJ$205,MATCH(X$46,BNA_Variations_prix!$E$4:$CA$4,0),FALSE),"0%")),VLOOKUP(_xlfn.CONCAT($B53,$C53),BNA_Variations_prix!$E$1:$AJ$205,MATCH(X$46,BNA_Variations_prix!$E$4:$CA$4,0),FALSE)))),VLOOKUP(_xlfn.CONCAT($B53,$C53),BNA_Variations_prix!$E$1:$AJ$205,MATCH(X$46,BNA_Variations_prix!$E$4:$CA$4,0),FALSE))</f>
        <v>▲ 20%</v>
      </c>
      <c r="Y53" s="16" t="str">
        <f ca="1">IF(ISNUMBER(VLOOKUP(_xlfn.CONCAT($B53,$C53),BNA_Variations_prix!$E$1:$AJ$205,MATCH(Y$46,BNA_Variations_prix!$E$4:$CA$4,0),FALSE)),IF(ROUND(VLOOKUP(_xlfn.CONCAT($B53,$C53),BNA_Variations_prix!$E$1:$AJ$205,MATCH(Y$46,BNA_Variations_prix!$E$4:$CA$4,0),FALSE),2)&gt;0,_xlfn.CONCAT($B$3," ",TEXT(VLOOKUP(_xlfn.CONCAT($B53,$C53),BNA_Variations_prix!$E$1:$AJ$205,MATCH(Y$46,BNA_Variations_prix!$E$4:$CA$4,0),FALSE),"0%")),IF(ROUND(VLOOKUP(_xlfn.CONCAT($B53,$C53),BNA_Variations_prix!$E$1:$AJ$205,MATCH(Y$46,BNA_Variations_prix!$E$4:$CA$4,0),FALSE),2)=0,_xlfn.CONCAT($B$4," ",TEXT(VLOOKUP(_xlfn.CONCAT($B53,$C53),BNA_Variations_prix!$E$1:$AJ$205,MATCH(Y$46,BNA_Variations_prix!$E$4:$CA$4,0),FALSE),"0%")),IF(ROUND(VLOOKUP(_xlfn.CONCAT($B53,$C53),BNA_Variations_prix!$E$1:$AJ$205,MATCH(Y$46,BNA_Variations_prix!$E$4:$CA$4,0),FALSE),2)&lt;0,_xlfn.CONCAT($B$5," ",TEXT(VLOOKUP(_xlfn.CONCAT($B53,$C53),BNA_Variations_prix!$E$1:$AJ$205,MATCH(Y$46,BNA_Variations_prix!$E$4:$CA$4,0),FALSE),"0%")),VLOOKUP(_xlfn.CONCAT($B53,$C53),BNA_Variations_prix!$E$1:$AJ$205,MATCH(Y$46,BNA_Variations_prix!$E$4:$CA$4,0),FALSE)))),VLOOKUP(_xlfn.CONCAT($B53,$C53),BNA_Variations_prix!$E$1:$AJ$205,MATCH(Y$46,BNA_Variations_prix!$E$4:$CA$4,0),FALSE))</f>
        <v>▲ 13%</v>
      </c>
      <c r="Z53" s="16" t="str">
        <f ca="1">IF(ISNUMBER(VLOOKUP(_xlfn.CONCAT($B53,$C53),BNA_Variations_prix!$E$1:$AJ$205,MATCH(Z$46,BNA_Variations_prix!$E$4:$CA$4,0),FALSE)),IF(ROUND(VLOOKUP(_xlfn.CONCAT($B53,$C53),BNA_Variations_prix!$E$1:$AJ$205,MATCH(Z$46,BNA_Variations_prix!$E$4:$CA$4,0),FALSE),2)&gt;0,_xlfn.CONCAT($B$3," ",TEXT(VLOOKUP(_xlfn.CONCAT($B53,$C53),BNA_Variations_prix!$E$1:$AJ$205,MATCH(Z$46,BNA_Variations_prix!$E$4:$CA$4,0),FALSE),"0%")),IF(ROUND(VLOOKUP(_xlfn.CONCAT($B53,$C53),BNA_Variations_prix!$E$1:$AJ$205,MATCH(Z$46,BNA_Variations_prix!$E$4:$CA$4,0),FALSE),2)=0,_xlfn.CONCAT($B$4," ",TEXT(VLOOKUP(_xlfn.CONCAT($B53,$C53),BNA_Variations_prix!$E$1:$AJ$205,MATCH(Z$46,BNA_Variations_prix!$E$4:$CA$4,0),FALSE),"0%")),IF(ROUND(VLOOKUP(_xlfn.CONCAT($B53,$C53),BNA_Variations_prix!$E$1:$AJ$205,MATCH(Z$46,BNA_Variations_prix!$E$4:$CA$4,0),FALSE),2)&lt;0,_xlfn.CONCAT($B$5," ",TEXT(VLOOKUP(_xlfn.CONCAT($B53,$C53),BNA_Variations_prix!$E$1:$AJ$205,MATCH(Z$46,BNA_Variations_prix!$E$4:$CA$4,0),FALSE),"0%")),VLOOKUP(_xlfn.CONCAT($B53,$C53),BNA_Variations_prix!$E$1:$AJ$205,MATCH(Z$46,BNA_Variations_prix!$E$4:$CA$4,0),FALSE)))),VLOOKUP(_xlfn.CONCAT($B53,$C53),BNA_Variations_prix!$E$1:$AJ$205,MATCH(Z$46,BNA_Variations_prix!$E$4:$CA$4,0),FALSE))</f>
        <v>▲ 6%</v>
      </c>
      <c r="AA53" s="16" t="str">
        <f ca="1">IF(ISNUMBER(VLOOKUP(_xlfn.CONCAT($B53,$C53),BNA_Variations_prix!$E$1:$AJ$205,MATCH(AA$46,BNA_Variations_prix!$E$4:$CA$4,0),FALSE)),IF(ROUND(VLOOKUP(_xlfn.CONCAT($B53,$C53),BNA_Variations_prix!$E$1:$AJ$205,MATCH(AA$46,BNA_Variations_prix!$E$4:$CA$4,0),FALSE),2)&gt;0,_xlfn.CONCAT($B$3," ",TEXT(VLOOKUP(_xlfn.CONCAT($B53,$C53),BNA_Variations_prix!$E$1:$AJ$205,MATCH(AA$46,BNA_Variations_prix!$E$4:$CA$4,0),FALSE),"0%")),IF(ROUND(VLOOKUP(_xlfn.CONCAT($B53,$C53),BNA_Variations_prix!$E$1:$AJ$205,MATCH(AA$46,BNA_Variations_prix!$E$4:$CA$4,0),FALSE),2)=0,_xlfn.CONCAT($B$4," ",TEXT(VLOOKUP(_xlfn.CONCAT($B53,$C53),BNA_Variations_prix!$E$1:$AJ$205,MATCH(AA$46,BNA_Variations_prix!$E$4:$CA$4,0),FALSE),"0%")),IF(ROUND(VLOOKUP(_xlfn.CONCAT($B53,$C53),BNA_Variations_prix!$E$1:$AJ$205,MATCH(AA$46,BNA_Variations_prix!$E$4:$CA$4,0),FALSE),2)&lt;0,_xlfn.CONCAT($B$5," ",TEXT(VLOOKUP(_xlfn.CONCAT($B53,$C53),BNA_Variations_prix!$E$1:$AJ$205,MATCH(AA$46,BNA_Variations_prix!$E$4:$CA$4,0),FALSE),"0%")),VLOOKUP(_xlfn.CONCAT($B53,$C53),BNA_Variations_prix!$E$1:$AJ$205,MATCH(AA$46,BNA_Variations_prix!$E$4:$CA$4,0),FALSE)))),VLOOKUP(_xlfn.CONCAT($B53,$C53),BNA_Variations_prix!$E$1:$AJ$205,MATCH(AA$46,BNA_Variations_prix!$E$4:$CA$4,0),FALSE))</f>
        <v>► 0%</v>
      </c>
      <c r="AB53" s="16" t="str">
        <f ca="1">IF(ISNUMBER(VLOOKUP(_xlfn.CONCAT($B53,$C53),BNA_Variations_prix!$E$1:$AJ$205,MATCH(AB$46,BNA_Variations_prix!$E$4:$CA$4,0),FALSE)),IF(ROUND(VLOOKUP(_xlfn.CONCAT($B53,$C53),BNA_Variations_prix!$E$1:$AJ$205,MATCH(AB$46,BNA_Variations_prix!$E$4:$CA$4,0),FALSE),2)&gt;0,_xlfn.CONCAT($B$3," ",TEXT(VLOOKUP(_xlfn.CONCAT($B53,$C53),BNA_Variations_prix!$E$1:$AJ$205,MATCH(AB$46,BNA_Variations_prix!$E$4:$CA$4,0),FALSE),"0%")),IF(ROUND(VLOOKUP(_xlfn.CONCAT($B53,$C53),BNA_Variations_prix!$E$1:$AJ$205,MATCH(AB$46,BNA_Variations_prix!$E$4:$CA$4,0),FALSE),2)=0,_xlfn.CONCAT($B$4," ",TEXT(VLOOKUP(_xlfn.CONCAT($B53,$C53),BNA_Variations_prix!$E$1:$AJ$205,MATCH(AB$46,BNA_Variations_prix!$E$4:$CA$4,0),FALSE),"0%")),IF(ROUND(VLOOKUP(_xlfn.CONCAT($B53,$C53),BNA_Variations_prix!$E$1:$AJ$205,MATCH(AB$46,BNA_Variations_prix!$E$4:$CA$4,0),FALSE),2)&lt;0,_xlfn.CONCAT($B$5," ",TEXT(VLOOKUP(_xlfn.CONCAT($B53,$C53),BNA_Variations_prix!$E$1:$AJ$205,MATCH(AB$46,BNA_Variations_prix!$E$4:$CA$4,0),FALSE),"0%")),VLOOKUP(_xlfn.CONCAT($B53,$C53),BNA_Variations_prix!$E$1:$AJ$205,MATCH(AB$46,BNA_Variations_prix!$E$4:$CA$4,0),FALSE)))),VLOOKUP(_xlfn.CONCAT($B53,$C53),BNA_Variations_prix!$E$1:$AJ$205,MATCH(AB$46,BNA_Variations_prix!$E$4:$CA$4,0),FALSE))</f>
        <v>► 0%</v>
      </c>
      <c r="AC53" s="16" t="str">
        <f ca="1">IF(ISNUMBER(VLOOKUP(_xlfn.CONCAT($B53,$C53),BNA_Variations_prix!$E$1:$AJ$205,MATCH(AC$46,BNA_Variations_prix!$E$4:$CA$4,0),FALSE)),IF(ROUND(VLOOKUP(_xlfn.CONCAT($B53,$C53),BNA_Variations_prix!$E$1:$AJ$205,MATCH(AC$46,BNA_Variations_prix!$E$4:$CA$4,0),FALSE),2)&gt;0,_xlfn.CONCAT($B$3," ",TEXT(VLOOKUP(_xlfn.CONCAT($B53,$C53),BNA_Variations_prix!$E$1:$AJ$205,MATCH(AC$46,BNA_Variations_prix!$E$4:$CA$4,0),FALSE),"0%")),IF(ROUND(VLOOKUP(_xlfn.CONCAT($B53,$C53),BNA_Variations_prix!$E$1:$AJ$205,MATCH(AC$46,BNA_Variations_prix!$E$4:$CA$4,0),FALSE),2)=0,_xlfn.CONCAT($B$4," ",TEXT(VLOOKUP(_xlfn.CONCAT($B53,$C53),BNA_Variations_prix!$E$1:$AJ$205,MATCH(AC$46,BNA_Variations_prix!$E$4:$CA$4,0),FALSE),"0%")),IF(ROUND(VLOOKUP(_xlfn.CONCAT($B53,$C53),BNA_Variations_prix!$E$1:$AJ$205,MATCH(AC$46,BNA_Variations_prix!$E$4:$CA$4,0),FALSE),2)&lt;0,_xlfn.CONCAT($B$5," ",TEXT(VLOOKUP(_xlfn.CONCAT($B53,$C53),BNA_Variations_prix!$E$1:$AJ$205,MATCH(AC$46,BNA_Variations_prix!$E$4:$CA$4,0),FALSE),"0%")),VLOOKUP(_xlfn.CONCAT($B53,$C53),BNA_Variations_prix!$E$1:$AJ$205,MATCH(AC$46,BNA_Variations_prix!$E$4:$CA$4,0),FALSE)))),VLOOKUP(_xlfn.CONCAT($B53,$C53),BNA_Variations_prix!$E$1:$AJ$205,MATCH(AC$46,BNA_Variations_prix!$E$4:$CA$4,0),FALSE))</f>
        <v>▼ -8%</v>
      </c>
      <c r="AD53" s="16" t="str">
        <f ca="1">IF(ISNUMBER(VLOOKUP(_xlfn.CONCAT($B53,$C53),BNA_Variations_prix!$E$1:$AJ$205,MATCH(AD$46,BNA_Variations_prix!$E$4:$CA$4,0),FALSE)),IF(ROUND(VLOOKUP(_xlfn.CONCAT($B53,$C53),BNA_Variations_prix!$E$1:$AJ$205,MATCH(AD$46,BNA_Variations_prix!$E$4:$CA$4,0),FALSE),2)&gt;0,_xlfn.CONCAT($B$3," ",TEXT(VLOOKUP(_xlfn.CONCAT($B53,$C53),BNA_Variations_prix!$E$1:$AJ$205,MATCH(AD$46,BNA_Variations_prix!$E$4:$CA$4,0),FALSE),"0%")),IF(ROUND(VLOOKUP(_xlfn.CONCAT($B53,$C53),BNA_Variations_prix!$E$1:$AJ$205,MATCH(AD$46,BNA_Variations_prix!$E$4:$CA$4,0),FALSE),2)=0,_xlfn.CONCAT($B$4," ",TEXT(VLOOKUP(_xlfn.CONCAT($B53,$C53),BNA_Variations_prix!$E$1:$AJ$205,MATCH(AD$46,BNA_Variations_prix!$E$4:$CA$4,0),FALSE),"0%")),IF(ROUND(VLOOKUP(_xlfn.CONCAT($B53,$C53),BNA_Variations_prix!$E$1:$AJ$205,MATCH(AD$46,BNA_Variations_prix!$E$4:$CA$4,0),FALSE),2)&lt;0,_xlfn.CONCAT($B$5," ",TEXT(VLOOKUP(_xlfn.CONCAT($B53,$C53),BNA_Variations_prix!$E$1:$AJ$205,MATCH(AD$46,BNA_Variations_prix!$E$4:$CA$4,0),FALSE),"0%")),VLOOKUP(_xlfn.CONCAT($B53,$C53),BNA_Variations_prix!$E$1:$AJ$205,MATCH(AD$46,BNA_Variations_prix!$E$4:$CA$4,0),FALSE)))),VLOOKUP(_xlfn.CONCAT($B53,$C53),BNA_Variations_prix!$E$1:$AJ$205,MATCH(AD$46,BNA_Variations_prix!$E$4:$CA$4,0),FALSE))</f>
        <v>▼ -45%</v>
      </c>
      <c r="AE53" s="16" t="str">
        <f ca="1">IF(ISNUMBER(VLOOKUP(_xlfn.CONCAT($B53,$C53),BNA_Variations_prix!$E$1:$AJ$205,MATCH(AE$46,BNA_Variations_prix!$E$4:$CA$4,0),FALSE)),IF(ROUND(VLOOKUP(_xlfn.CONCAT($B53,$C53),BNA_Variations_prix!$E$1:$AJ$205,MATCH(AE$46,BNA_Variations_prix!$E$4:$CA$4,0),FALSE),2)&gt;0,_xlfn.CONCAT($B$3," ",TEXT(VLOOKUP(_xlfn.CONCAT($B53,$C53),BNA_Variations_prix!$E$1:$AJ$205,MATCH(AE$46,BNA_Variations_prix!$E$4:$CA$4,0),FALSE),"0%")),IF(ROUND(VLOOKUP(_xlfn.CONCAT($B53,$C53),BNA_Variations_prix!$E$1:$AJ$205,MATCH(AE$46,BNA_Variations_prix!$E$4:$CA$4,0),FALSE),2)=0,_xlfn.CONCAT($B$4," ",TEXT(VLOOKUP(_xlfn.CONCAT($B53,$C53),BNA_Variations_prix!$E$1:$AJ$205,MATCH(AE$46,BNA_Variations_prix!$E$4:$CA$4,0),FALSE),"0%")),IF(ROUND(VLOOKUP(_xlfn.CONCAT($B53,$C53),BNA_Variations_prix!$E$1:$AJ$205,MATCH(AE$46,BNA_Variations_prix!$E$4:$CA$4,0),FALSE),2)&lt;0,_xlfn.CONCAT($B$5," ",TEXT(VLOOKUP(_xlfn.CONCAT($B53,$C53),BNA_Variations_prix!$E$1:$AJ$205,MATCH(AE$46,BNA_Variations_prix!$E$4:$CA$4,0),FALSE),"0%")),VLOOKUP(_xlfn.CONCAT($B53,$C53),BNA_Variations_prix!$E$1:$AJ$205,MATCH(AE$46,BNA_Variations_prix!$E$4:$CA$4,0),FALSE)))),VLOOKUP(_xlfn.CONCAT($B53,$C53),BNA_Variations_prix!$E$1:$AJ$205,MATCH(AE$46,BNA_Variations_prix!$E$4:$CA$4,0),FALSE))</f>
        <v>▼ -8%</v>
      </c>
      <c r="AF53" s="16" t="str">
        <f ca="1">IF(ISNUMBER(VLOOKUP(_xlfn.CONCAT($B53,$C53),BNA_Variations_prix!$E$1:$AJ$205,MATCH(AF$46,BNA_Variations_prix!$E$4:$CA$4,0),FALSE)),IF(ROUND(VLOOKUP(_xlfn.CONCAT($B53,$C53),BNA_Variations_prix!$E$1:$AJ$205,MATCH(AF$46,BNA_Variations_prix!$E$4:$CA$4,0),FALSE),2)&gt;0,_xlfn.CONCAT($B$3," ",TEXT(VLOOKUP(_xlfn.CONCAT($B53,$C53),BNA_Variations_prix!$E$1:$AJ$205,MATCH(AF$46,BNA_Variations_prix!$E$4:$CA$4,0),FALSE),"0%")),IF(ROUND(VLOOKUP(_xlfn.CONCAT($B53,$C53),BNA_Variations_prix!$E$1:$AJ$205,MATCH(AF$46,BNA_Variations_prix!$E$4:$CA$4,0),FALSE),2)=0,_xlfn.CONCAT($B$4," ",TEXT(VLOOKUP(_xlfn.CONCAT($B53,$C53),BNA_Variations_prix!$E$1:$AJ$205,MATCH(AF$46,BNA_Variations_prix!$E$4:$CA$4,0),FALSE),"0%")),IF(ROUND(VLOOKUP(_xlfn.CONCAT($B53,$C53),BNA_Variations_prix!$E$1:$AJ$205,MATCH(AF$46,BNA_Variations_prix!$E$4:$CA$4,0),FALSE),2)&lt;0,_xlfn.CONCAT($B$5," ",TEXT(VLOOKUP(_xlfn.CONCAT($B53,$C53),BNA_Variations_prix!$E$1:$AJ$205,MATCH(AF$46,BNA_Variations_prix!$E$4:$CA$4,0),FALSE),"0%")),VLOOKUP(_xlfn.CONCAT($B53,$C53),BNA_Variations_prix!$E$1:$AJ$205,MATCH(AF$46,BNA_Variations_prix!$E$4:$CA$4,0),FALSE)))),VLOOKUP(_xlfn.CONCAT($B53,$C53),BNA_Variations_prix!$E$1:$AJ$205,MATCH(AF$46,BNA_Variations_prix!$E$4:$CA$4,0),FALSE))</f>
        <v>► 0%</v>
      </c>
      <c r="AG53" s="16" t="str">
        <f ca="1">IF(ISNUMBER(VLOOKUP(_xlfn.CONCAT($B53,$C53),BNA_Variations_prix!$E$1:$AJ$205,MATCH(AG$46,BNA_Variations_prix!$E$4:$CA$4,0),FALSE)),IF(ROUND(VLOOKUP(_xlfn.CONCAT($B53,$C53),BNA_Variations_prix!$E$1:$AJ$205,MATCH(AG$46,BNA_Variations_prix!$E$4:$CA$4,0),FALSE),2)&gt;0,_xlfn.CONCAT($B$3," ",TEXT(VLOOKUP(_xlfn.CONCAT($B53,$C53),BNA_Variations_prix!$E$1:$AJ$205,MATCH(AG$46,BNA_Variations_prix!$E$4:$CA$4,0),FALSE),"0%")),IF(ROUND(VLOOKUP(_xlfn.CONCAT($B53,$C53),BNA_Variations_prix!$E$1:$AJ$205,MATCH(AG$46,BNA_Variations_prix!$E$4:$CA$4,0),FALSE),2)=0,_xlfn.CONCAT($B$4," ",TEXT(VLOOKUP(_xlfn.CONCAT($B53,$C53),BNA_Variations_prix!$E$1:$AJ$205,MATCH(AG$46,BNA_Variations_prix!$E$4:$CA$4,0),FALSE),"0%")),IF(ROUND(VLOOKUP(_xlfn.CONCAT($B53,$C53),BNA_Variations_prix!$E$1:$AJ$205,MATCH(AG$46,BNA_Variations_prix!$E$4:$CA$4,0),FALSE),2)&lt;0,_xlfn.CONCAT($B$5," ",TEXT(VLOOKUP(_xlfn.CONCAT($B53,$C53),BNA_Variations_prix!$E$1:$AJ$205,MATCH(AG$46,BNA_Variations_prix!$E$4:$CA$4,0),FALSE),"0%")),VLOOKUP(_xlfn.CONCAT($B53,$C53),BNA_Variations_prix!$E$1:$AJ$205,MATCH(AG$46,BNA_Variations_prix!$E$4:$CA$4,0),FALSE)))),VLOOKUP(_xlfn.CONCAT($B53,$C53),BNA_Variations_prix!$E$1:$AJ$205,MATCH(AG$46,BNA_Variations_prix!$E$4:$CA$4,0),FALSE))</f>
        <v>-</v>
      </c>
    </row>
    <row r="54" spans="2:33" x14ac:dyDescent="0.35">
      <c r="C54" s="11"/>
      <c r="D54" t="s">
        <v>3462</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row>
    <row r="55" spans="2:33" x14ac:dyDescent="0.35">
      <c r="B55" s="4" t="s">
        <v>2426</v>
      </c>
      <c r="C55" s="11">
        <f t="shared" ref="C55:C57" si="2">$B$2</f>
        <v>45352</v>
      </c>
      <c r="D55" t="s">
        <v>3434</v>
      </c>
      <c r="E55" s="16" t="str">
        <f ca="1">IF(ISNUMBER(VLOOKUP(_xlfn.CONCAT($B55,$C55),BNA_Variations_prix!$E$1:$AJ$205,MATCH(E$46,BNA_Variations_prix!$E$4:$CA$4,0),FALSE)),IF(ROUND(VLOOKUP(_xlfn.CONCAT($B55,$C55),BNA_Variations_prix!$E$1:$AJ$205,MATCH(E$46,BNA_Variations_prix!$E$4:$CA$4,0),FALSE),2)&gt;0,_xlfn.CONCAT($B$3," ",TEXT(VLOOKUP(_xlfn.CONCAT($B55,$C55),BNA_Variations_prix!$E$1:$AJ$205,MATCH(E$46,BNA_Variations_prix!$E$4:$CA$4,0),FALSE),"0%")),IF(ROUND(VLOOKUP(_xlfn.CONCAT($B55,$C55),BNA_Variations_prix!$E$1:$AJ$205,MATCH(E$46,BNA_Variations_prix!$E$4:$CA$4,0),FALSE),2)=0,_xlfn.CONCAT($B$4," ",TEXT(VLOOKUP(_xlfn.CONCAT($B55,$C55),BNA_Variations_prix!$E$1:$AJ$205,MATCH(E$46,BNA_Variations_prix!$E$4:$CA$4,0),FALSE),"0%")),IF(ROUND(VLOOKUP(_xlfn.CONCAT($B55,$C55),BNA_Variations_prix!$E$1:$AJ$205,MATCH(E$46,BNA_Variations_prix!$E$4:$CA$4,0),FALSE),2)&lt;0,_xlfn.CONCAT($B$5," ",TEXT(VLOOKUP(_xlfn.CONCAT($B55,$C55),BNA_Variations_prix!$E$1:$AJ$205,MATCH(E$46,BNA_Variations_prix!$E$4:$CA$4,0),FALSE),"0%")),VLOOKUP(_xlfn.CONCAT($B55,$C55),BNA_Variations_prix!$E$1:$AJ$205,MATCH(E$46,BNA_Variations_prix!$E$4:$CA$4,0),FALSE)))),VLOOKUP(_xlfn.CONCAT($B55,$C55),BNA_Variations_prix!$E$1:$AJ$205,MATCH(E$46,BNA_Variations_prix!$E$4:$CA$4,0),FALSE))</f>
        <v>-</v>
      </c>
      <c r="F55" s="16" t="str">
        <f ca="1">IF(ISNUMBER(VLOOKUP(_xlfn.CONCAT($B55,$C55),BNA_Variations_prix!$E$1:$AJ$205,MATCH(F$46,BNA_Variations_prix!$E$4:$CA$4,0),FALSE)),IF(ROUND(VLOOKUP(_xlfn.CONCAT($B55,$C55),BNA_Variations_prix!$E$1:$AJ$205,MATCH(F$46,BNA_Variations_prix!$E$4:$CA$4,0),FALSE),2)&gt;0,_xlfn.CONCAT($B$3," ",TEXT(VLOOKUP(_xlfn.CONCAT($B55,$C55),BNA_Variations_prix!$E$1:$AJ$205,MATCH(F$46,BNA_Variations_prix!$E$4:$CA$4,0),FALSE),"0%")),IF(ROUND(VLOOKUP(_xlfn.CONCAT($B55,$C55),BNA_Variations_prix!$E$1:$AJ$205,MATCH(F$46,BNA_Variations_prix!$E$4:$CA$4,0),FALSE),2)=0,_xlfn.CONCAT($B$4," ",TEXT(VLOOKUP(_xlfn.CONCAT($B55,$C55),BNA_Variations_prix!$E$1:$AJ$205,MATCH(F$46,BNA_Variations_prix!$E$4:$CA$4,0),FALSE),"0%")),IF(ROUND(VLOOKUP(_xlfn.CONCAT($B55,$C55),BNA_Variations_prix!$E$1:$AJ$205,MATCH(F$46,BNA_Variations_prix!$E$4:$CA$4,0),FALSE),2)&lt;0,_xlfn.CONCAT($B$5," ",TEXT(VLOOKUP(_xlfn.CONCAT($B55,$C55),BNA_Variations_prix!$E$1:$AJ$205,MATCH(F$46,BNA_Variations_prix!$E$4:$CA$4,0),FALSE),"0%")),VLOOKUP(_xlfn.CONCAT($B55,$C55),BNA_Variations_prix!$E$1:$AJ$205,MATCH(F$46,BNA_Variations_prix!$E$4:$CA$4,0),FALSE)))),VLOOKUP(_xlfn.CONCAT($B55,$C55),BNA_Variations_prix!$E$1:$AJ$205,MATCH(F$46,BNA_Variations_prix!$E$4:$CA$4,0),FALSE))</f>
        <v>-</v>
      </c>
      <c r="G55" s="16" t="str">
        <f ca="1">IF(ISNUMBER(VLOOKUP(_xlfn.CONCAT($B55,$C55),BNA_Variations_prix!$E$1:$AJ$205,MATCH(G$46,BNA_Variations_prix!$E$4:$CA$4,0),FALSE)),IF(ROUND(VLOOKUP(_xlfn.CONCAT($B55,$C55),BNA_Variations_prix!$E$1:$AJ$205,MATCH(G$46,BNA_Variations_prix!$E$4:$CA$4,0),FALSE),2)&gt;0,_xlfn.CONCAT($B$3," ",TEXT(VLOOKUP(_xlfn.CONCAT($B55,$C55),BNA_Variations_prix!$E$1:$AJ$205,MATCH(G$46,BNA_Variations_prix!$E$4:$CA$4,0),FALSE),"0%")),IF(ROUND(VLOOKUP(_xlfn.CONCAT($B55,$C55),BNA_Variations_prix!$E$1:$AJ$205,MATCH(G$46,BNA_Variations_prix!$E$4:$CA$4,0),FALSE),2)=0,_xlfn.CONCAT($B$4," ",TEXT(VLOOKUP(_xlfn.CONCAT($B55,$C55),BNA_Variations_prix!$E$1:$AJ$205,MATCH(G$46,BNA_Variations_prix!$E$4:$CA$4,0),FALSE),"0%")),IF(ROUND(VLOOKUP(_xlfn.CONCAT($B55,$C55),BNA_Variations_prix!$E$1:$AJ$205,MATCH(G$46,BNA_Variations_prix!$E$4:$CA$4,0),FALSE),2)&lt;0,_xlfn.CONCAT($B$5," ",TEXT(VLOOKUP(_xlfn.CONCAT($B55,$C55),BNA_Variations_prix!$E$1:$AJ$205,MATCH(G$46,BNA_Variations_prix!$E$4:$CA$4,0),FALSE),"0%")),VLOOKUP(_xlfn.CONCAT($B55,$C55),BNA_Variations_prix!$E$1:$AJ$205,MATCH(G$46,BNA_Variations_prix!$E$4:$CA$4,0),FALSE)))),VLOOKUP(_xlfn.CONCAT($B55,$C55),BNA_Variations_prix!$E$1:$AJ$205,MATCH(G$46,BNA_Variations_prix!$E$4:$CA$4,0),FALSE))</f>
        <v>-</v>
      </c>
      <c r="H55" s="16" t="str">
        <f ca="1">IF(ISNUMBER(VLOOKUP(_xlfn.CONCAT($B55,$C55),BNA_Variations_prix!$E$1:$AJ$205,MATCH(H$46,BNA_Variations_prix!$E$4:$CA$4,0),FALSE)),IF(ROUND(VLOOKUP(_xlfn.CONCAT($B55,$C55),BNA_Variations_prix!$E$1:$AJ$205,MATCH(H$46,BNA_Variations_prix!$E$4:$CA$4,0),FALSE),2)&gt;0,_xlfn.CONCAT($B$3," ",TEXT(VLOOKUP(_xlfn.CONCAT($B55,$C55),BNA_Variations_prix!$E$1:$AJ$205,MATCH(H$46,BNA_Variations_prix!$E$4:$CA$4,0),FALSE),"0%")),IF(ROUND(VLOOKUP(_xlfn.CONCAT($B55,$C55),BNA_Variations_prix!$E$1:$AJ$205,MATCH(H$46,BNA_Variations_prix!$E$4:$CA$4,0),FALSE),2)=0,_xlfn.CONCAT($B$4," ",TEXT(VLOOKUP(_xlfn.CONCAT($B55,$C55),BNA_Variations_prix!$E$1:$AJ$205,MATCH(H$46,BNA_Variations_prix!$E$4:$CA$4,0),FALSE),"0%")),IF(ROUND(VLOOKUP(_xlfn.CONCAT($B55,$C55),BNA_Variations_prix!$E$1:$AJ$205,MATCH(H$46,BNA_Variations_prix!$E$4:$CA$4,0),FALSE),2)&lt;0,_xlfn.CONCAT($B$5," ",TEXT(VLOOKUP(_xlfn.CONCAT($B55,$C55),BNA_Variations_prix!$E$1:$AJ$205,MATCH(H$46,BNA_Variations_prix!$E$4:$CA$4,0),FALSE),"0%")),VLOOKUP(_xlfn.CONCAT($B55,$C55),BNA_Variations_prix!$E$1:$AJ$205,MATCH(H$46,BNA_Variations_prix!$E$4:$CA$4,0),FALSE)))),VLOOKUP(_xlfn.CONCAT($B55,$C55),BNA_Variations_prix!$E$1:$AJ$205,MATCH(H$46,BNA_Variations_prix!$E$4:$CA$4,0),FALSE))</f>
        <v>-</v>
      </c>
      <c r="I55" s="16" t="str">
        <f ca="1">IF(ISNUMBER(VLOOKUP(_xlfn.CONCAT($B55,$C55),BNA_Variations_prix!$E$1:$AJ$205,MATCH(I$46,BNA_Variations_prix!$E$4:$CA$4,0),FALSE)),IF(ROUND(VLOOKUP(_xlfn.CONCAT($B55,$C55),BNA_Variations_prix!$E$1:$AJ$205,MATCH(I$46,BNA_Variations_prix!$E$4:$CA$4,0),FALSE),2)&gt;0,_xlfn.CONCAT($B$3," ",TEXT(VLOOKUP(_xlfn.CONCAT($B55,$C55),BNA_Variations_prix!$E$1:$AJ$205,MATCH(I$46,BNA_Variations_prix!$E$4:$CA$4,0),FALSE),"0%")),IF(ROUND(VLOOKUP(_xlfn.CONCAT($B55,$C55),BNA_Variations_prix!$E$1:$AJ$205,MATCH(I$46,BNA_Variations_prix!$E$4:$CA$4,0),FALSE),2)=0,_xlfn.CONCAT($B$4," ",TEXT(VLOOKUP(_xlfn.CONCAT($B55,$C55),BNA_Variations_prix!$E$1:$AJ$205,MATCH(I$46,BNA_Variations_prix!$E$4:$CA$4,0),FALSE),"0%")),IF(ROUND(VLOOKUP(_xlfn.CONCAT($B55,$C55),BNA_Variations_prix!$E$1:$AJ$205,MATCH(I$46,BNA_Variations_prix!$E$4:$CA$4,0),FALSE),2)&lt;0,_xlfn.CONCAT($B$5," ",TEXT(VLOOKUP(_xlfn.CONCAT($B55,$C55),BNA_Variations_prix!$E$1:$AJ$205,MATCH(I$46,BNA_Variations_prix!$E$4:$CA$4,0),FALSE),"0%")),VLOOKUP(_xlfn.CONCAT($B55,$C55),BNA_Variations_prix!$E$1:$AJ$205,MATCH(I$46,BNA_Variations_prix!$E$4:$CA$4,0),FALSE)))),VLOOKUP(_xlfn.CONCAT($B55,$C55),BNA_Variations_prix!$E$1:$AJ$205,MATCH(I$46,BNA_Variations_prix!$E$4:$CA$4,0),FALSE))</f>
        <v>-</v>
      </c>
      <c r="J55" s="16" t="str">
        <f ca="1">IF(ISNUMBER(VLOOKUP(_xlfn.CONCAT($B55,$C55),BNA_Variations_prix!$E$1:$AJ$205,MATCH(J$46,BNA_Variations_prix!$E$4:$CA$4,0),FALSE)),IF(ROUND(VLOOKUP(_xlfn.CONCAT($B55,$C55),BNA_Variations_prix!$E$1:$AJ$205,MATCH(J$46,BNA_Variations_prix!$E$4:$CA$4,0),FALSE),2)&gt;0,_xlfn.CONCAT($B$3," ",TEXT(VLOOKUP(_xlfn.CONCAT($B55,$C55),BNA_Variations_prix!$E$1:$AJ$205,MATCH(J$46,BNA_Variations_prix!$E$4:$CA$4,0),FALSE),"0%")),IF(ROUND(VLOOKUP(_xlfn.CONCAT($B55,$C55),BNA_Variations_prix!$E$1:$AJ$205,MATCH(J$46,BNA_Variations_prix!$E$4:$CA$4,0),FALSE),2)=0,_xlfn.CONCAT($B$4," ",TEXT(VLOOKUP(_xlfn.CONCAT($B55,$C55),BNA_Variations_prix!$E$1:$AJ$205,MATCH(J$46,BNA_Variations_prix!$E$4:$CA$4,0),FALSE),"0%")),IF(ROUND(VLOOKUP(_xlfn.CONCAT($B55,$C55),BNA_Variations_prix!$E$1:$AJ$205,MATCH(J$46,BNA_Variations_prix!$E$4:$CA$4,0),FALSE),2)&lt;0,_xlfn.CONCAT($B$5," ",TEXT(VLOOKUP(_xlfn.CONCAT($B55,$C55),BNA_Variations_prix!$E$1:$AJ$205,MATCH(J$46,BNA_Variations_prix!$E$4:$CA$4,0),FALSE),"0%")),VLOOKUP(_xlfn.CONCAT($B55,$C55),BNA_Variations_prix!$E$1:$AJ$205,MATCH(J$46,BNA_Variations_prix!$E$4:$CA$4,0),FALSE)))),VLOOKUP(_xlfn.CONCAT($B55,$C55),BNA_Variations_prix!$E$1:$AJ$205,MATCH(J$46,BNA_Variations_prix!$E$4:$CA$4,0),FALSE))</f>
        <v>-</v>
      </c>
      <c r="K55" s="16" t="str">
        <f ca="1">IF(ISNUMBER(VLOOKUP(_xlfn.CONCAT($B55,$C55),BNA_Variations_prix!$E$1:$AJ$205,MATCH(K$46,BNA_Variations_prix!$E$4:$CA$4,0),FALSE)),IF(ROUND(VLOOKUP(_xlfn.CONCAT($B55,$C55),BNA_Variations_prix!$E$1:$AJ$205,MATCH(K$46,BNA_Variations_prix!$E$4:$CA$4,0),FALSE),2)&gt;0,_xlfn.CONCAT($B$3," ",TEXT(VLOOKUP(_xlfn.CONCAT($B55,$C55),BNA_Variations_prix!$E$1:$AJ$205,MATCH(K$46,BNA_Variations_prix!$E$4:$CA$4,0),FALSE),"0%")),IF(ROUND(VLOOKUP(_xlfn.CONCAT($B55,$C55),BNA_Variations_prix!$E$1:$AJ$205,MATCH(K$46,BNA_Variations_prix!$E$4:$CA$4,0),FALSE),2)=0,_xlfn.CONCAT($B$4," ",TEXT(VLOOKUP(_xlfn.CONCAT($B55,$C55),BNA_Variations_prix!$E$1:$AJ$205,MATCH(K$46,BNA_Variations_prix!$E$4:$CA$4,0),FALSE),"0%")),IF(ROUND(VLOOKUP(_xlfn.CONCAT($B55,$C55),BNA_Variations_prix!$E$1:$AJ$205,MATCH(K$46,BNA_Variations_prix!$E$4:$CA$4,0),FALSE),2)&lt;0,_xlfn.CONCAT($B$5," ",TEXT(VLOOKUP(_xlfn.CONCAT($B55,$C55),BNA_Variations_prix!$E$1:$AJ$205,MATCH(K$46,BNA_Variations_prix!$E$4:$CA$4,0),FALSE),"0%")),VLOOKUP(_xlfn.CONCAT($B55,$C55),BNA_Variations_prix!$E$1:$AJ$205,MATCH(K$46,BNA_Variations_prix!$E$4:$CA$4,0),FALSE)))),VLOOKUP(_xlfn.CONCAT($B55,$C55),BNA_Variations_prix!$E$1:$AJ$205,MATCH(K$46,BNA_Variations_prix!$E$4:$CA$4,0),FALSE))</f>
        <v>-</v>
      </c>
      <c r="L55" s="16" t="str">
        <f ca="1">IF(ISNUMBER(VLOOKUP(_xlfn.CONCAT($B55,$C55),BNA_Variations_prix!$E$1:$AJ$205,MATCH(L$46,BNA_Variations_prix!$E$4:$CA$4,0),FALSE)),IF(ROUND(VLOOKUP(_xlfn.CONCAT($B55,$C55),BNA_Variations_prix!$E$1:$AJ$205,MATCH(L$46,BNA_Variations_prix!$E$4:$CA$4,0),FALSE),2)&gt;0,_xlfn.CONCAT($B$3," ",TEXT(VLOOKUP(_xlfn.CONCAT($B55,$C55),BNA_Variations_prix!$E$1:$AJ$205,MATCH(L$46,BNA_Variations_prix!$E$4:$CA$4,0),FALSE),"0%")),IF(ROUND(VLOOKUP(_xlfn.CONCAT($B55,$C55),BNA_Variations_prix!$E$1:$AJ$205,MATCH(L$46,BNA_Variations_prix!$E$4:$CA$4,0),FALSE),2)=0,_xlfn.CONCAT($B$4," ",TEXT(VLOOKUP(_xlfn.CONCAT($B55,$C55),BNA_Variations_prix!$E$1:$AJ$205,MATCH(L$46,BNA_Variations_prix!$E$4:$CA$4,0),FALSE),"0%")),IF(ROUND(VLOOKUP(_xlfn.CONCAT($B55,$C55),BNA_Variations_prix!$E$1:$AJ$205,MATCH(L$46,BNA_Variations_prix!$E$4:$CA$4,0),FALSE),2)&lt;0,_xlfn.CONCAT($B$5," ",TEXT(VLOOKUP(_xlfn.CONCAT($B55,$C55),BNA_Variations_prix!$E$1:$AJ$205,MATCH(L$46,BNA_Variations_prix!$E$4:$CA$4,0),FALSE),"0%")),VLOOKUP(_xlfn.CONCAT($B55,$C55),BNA_Variations_prix!$E$1:$AJ$205,MATCH(L$46,BNA_Variations_prix!$E$4:$CA$4,0),FALSE)))),VLOOKUP(_xlfn.CONCAT($B55,$C55),BNA_Variations_prix!$E$1:$AJ$205,MATCH(L$46,BNA_Variations_prix!$E$4:$CA$4,0),FALSE))</f>
        <v>-</v>
      </c>
      <c r="M55" s="16" t="str">
        <f ca="1">IF(ISNUMBER(VLOOKUP(_xlfn.CONCAT($B55,$C55),BNA_Variations_prix!$E$1:$AJ$205,MATCH(M$46,BNA_Variations_prix!$E$4:$CA$4,0),FALSE)),IF(ROUND(VLOOKUP(_xlfn.CONCAT($B55,$C55),BNA_Variations_prix!$E$1:$AJ$205,MATCH(M$46,BNA_Variations_prix!$E$4:$CA$4,0),FALSE),2)&gt;0,_xlfn.CONCAT($B$3," ",TEXT(VLOOKUP(_xlfn.CONCAT($B55,$C55),BNA_Variations_prix!$E$1:$AJ$205,MATCH(M$46,BNA_Variations_prix!$E$4:$CA$4,0),FALSE),"0%")),IF(ROUND(VLOOKUP(_xlfn.CONCAT($B55,$C55),BNA_Variations_prix!$E$1:$AJ$205,MATCH(M$46,BNA_Variations_prix!$E$4:$CA$4,0),FALSE),2)=0,_xlfn.CONCAT($B$4," ",TEXT(VLOOKUP(_xlfn.CONCAT($B55,$C55),BNA_Variations_prix!$E$1:$AJ$205,MATCH(M$46,BNA_Variations_prix!$E$4:$CA$4,0),FALSE),"0%")),IF(ROUND(VLOOKUP(_xlfn.CONCAT($B55,$C55),BNA_Variations_prix!$E$1:$AJ$205,MATCH(M$46,BNA_Variations_prix!$E$4:$CA$4,0),FALSE),2)&lt;0,_xlfn.CONCAT($B$5," ",TEXT(VLOOKUP(_xlfn.CONCAT($B55,$C55),BNA_Variations_prix!$E$1:$AJ$205,MATCH(M$46,BNA_Variations_prix!$E$4:$CA$4,0),FALSE),"0%")),VLOOKUP(_xlfn.CONCAT($B55,$C55),BNA_Variations_prix!$E$1:$AJ$205,MATCH(M$46,BNA_Variations_prix!$E$4:$CA$4,0),FALSE)))),VLOOKUP(_xlfn.CONCAT($B55,$C55),BNA_Variations_prix!$E$1:$AJ$205,MATCH(M$46,BNA_Variations_prix!$E$4:$CA$4,0),FALSE))</f>
        <v>-</v>
      </c>
      <c r="N55" s="16" t="str">
        <f ca="1">IF(ISNUMBER(VLOOKUP(_xlfn.CONCAT($B55,$C55),BNA_Variations_prix!$E$1:$AJ$205,MATCH(N$46,BNA_Variations_prix!$E$4:$CA$4,0),FALSE)),IF(ROUND(VLOOKUP(_xlfn.CONCAT($B55,$C55),BNA_Variations_prix!$E$1:$AJ$205,MATCH(N$46,BNA_Variations_prix!$E$4:$CA$4,0),FALSE),2)&gt;0,_xlfn.CONCAT($B$3," ",TEXT(VLOOKUP(_xlfn.CONCAT($B55,$C55),BNA_Variations_prix!$E$1:$AJ$205,MATCH(N$46,BNA_Variations_prix!$E$4:$CA$4,0),FALSE),"0%")),IF(ROUND(VLOOKUP(_xlfn.CONCAT($B55,$C55),BNA_Variations_prix!$E$1:$AJ$205,MATCH(N$46,BNA_Variations_prix!$E$4:$CA$4,0),FALSE),2)=0,_xlfn.CONCAT($B$4," ",TEXT(VLOOKUP(_xlfn.CONCAT($B55,$C55),BNA_Variations_prix!$E$1:$AJ$205,MATCH(N$46,BNA_Variations_prix!$E$4:$CA$4,0),FALSE),"0%")),IF(ROUND(VLOOKUP(_xlfn.CONCAT($B55,$C55),BNA_Variations_prix!$E$1:$AJ$205,MATCH(N$46,BNA_Variations_prix!$E$4:$CA$4,0),FALSE),2)&lt;0,_xlfn.CONCAT($B$5," ",TEXT(VLOOKUP(_xlfn.CONCAT($B55,$C55),BNA_Variations_prix!$E$1:$AJ$205,MATCH(N$46,BNA_Variations_prix!$E$4:$CA$4,0),FALSE),"0%")),VLOOKUP(_xlfn.CONCAT($B55,$C55),BNA_Variations_prix!$E$1:$AJ$205,MATCH(N$46,BNA_Variations_prix!$E$4:$CA$4,0),FALSE)))),VLOOKUP(_xlfn.CONCAT($B55,$C55),BNA_Variations_prix!$E$1:$AJ$205,MATCH(N$46,BNA_Variations_prix!$E$4:$CA$4,0),FALSE))</f>
        <v>-</v>
      </c>
      <c r="O55" s="16" t="str">
        <f ca="1">IF(ISNUMBER(VLOOKUP(_xlfn.CONCAT($B55,$C55),BNA_Variations_prix!$E$1:$AJ$205,MATCH(O$46,BNA_Variations_prix!$E$4:$CA$4,0),FALSE)),IF(ROUND(VLOOKUP(_xlfn.CONCAT($B55,$C55),BNA_Variations_prix!$E$1:$AJ$205,MATCH(O$46,BNA_Variations_prix!$E$4:$CA$4,0),FALSE),2)&gt;0,_xlfn.CONCAT($B$3," ",TEXT(VLOOKUP(_xlfn.CONCAT($B55,$C55),BNA_Variations_prix!$E$1:$AJ$205,MATCH(O$46,BNA_Variations_prix!$E$4:$CA$4,0),FALSE),"0%")),IF(ROUND(VLOOKUP(_xlfn.CONCAT($B55,$C55),BNA_Variations_prix!$E$1:$AJ$205,MATCH(O$46,BNA_Variations_prix!$E$4:$CA$4,0),FALSE),2)=0,_xlfn.CONCAT($B$4," ",TEXT(VLOOKUP(_xlfn.CONCAT($B55,$C55),BNA_Variations_prix!$E$1:$AJ$205,MATCH(O$46,BNA_Variations_prix!$E$4:$CA$4,0),FALSE),"0%")),IF(ROUND(VLOOKUP(_xlfn.CONCAT($B55,$C55),BNA_Variations_prix!$E$1:$AJ$205,MATCH(O$46,BNA_Variations_prix!$E$4:$CA$4,0),FALSE),2)&lt;0,_xlfn.CONCAT($B$5," ",TEXT(VLOOKUP(_xlfn.CONCAT($B55,$C55),BNA_Variations_prix!$E$1:$AJ$205,MATCH(O$46,BNA_Variations_prix!$E$4:$CA$4,0),FALSE),"0%")),VLOOKUP(_xlfn.CONCAT($B55,$C55),BNA_Variations_prix!$E$1:$AJ$205,MATCH(O$46,BNA_Variations_prix!$E$4:$CA$4,0),FALSE)))),VLOOKUP(_xlfn.CONCAT($B55,$C55),BNA_Variations_prix!$E$1:$AJ$205,MATCH(O$46,BNA_Variations_prix!$E$4:$CA$4,0),FALSE))</f>
        <v>-</v>
      </c>
      <c r="P55" s="16" t="str">
        <f ca="1">IF(ISNUMBER(VLOOKUP(_xlfn.CONCAT($B55,$C55),BNA_Variations_prix!$E$1:$AJ$205,MATCH(P$46,BNA_Variations_prix!$E$4:$CA$4,0),FALSE)),IF(ROUND(VLOOKUP(_xlfn.CONCAT($B55,$C55),BNA_Variations_prix!$E$1:$AJ$205,MATCH(P$46,BNA_Variations_prix!$E$4:$CA$4,0),FALSE),2)&gt;0,_xlfn.CONCAT($B$3," ",TEXT(VLOOKUP(_xlfn.CONCAT($B55,$C55),BNA_Variations_prix!$E$1:$AJ$205,MATCH(P$46,BNA_Variations_prix!$E$4:$CA$4,0),FALSE),"0%")),IF(ROUND(VLOOKUP(_xlfn.CONCAT($B55,$C55),BNA_Variations_prix!$E$1:$AJ$205,MATCH(P$46,BNA_Variations_prix!$E$4:$CA$4,0),FALSE),2)=0,_xlfn.CONCAT($B$4," ",TEXT(VLOOKUP(_xlfn.CONCAT($B55,$C55),BNA_Variations_prix!$E$1:$AJ$205,MATCH(P$46,BNA_Variations_prix!$E$4:$CA$4,0),FALSE),"0%")),IF(ROUND(VLOOKUP(_xlfn.CONCAT($B55,$C55),BNA_Variations_prix!$E$1:$AJ$205,MATCH(P$46,BNA_Variations_prix!$E$4:$CA$4,0),FALSE),2)&lt;0,_xlfn.CONCAT($B$5," ",TEXT(VLOOKUP(_xlfn.CONCAT($B55,$C55),BNA_Variations_prix!$E$1:$AJ$205,MATCH(P$46,BNA_Variations_prix!$E$4:$CA$4,0),FALSE),"0%")),VLOOKUP(_xlfn.CONCAT($B55,$C55),BNA_Variations_prix!$E$1:$AJ$205,MATCH(P$46,BNA_Variations_prix!$E$4:$CA$4,0),FALSE)))),VLOOKUP(_xlfn.CONCAT($B55,$C55),BNA_Variations_prix!$E$1:$AJ$205,MATCH(P$46,BNA_Variations_prix!$E$4:$CA$4,0),FALSE))</f>
        <v>-</v>
      </c>
      <c r="Q55" s="16" t="str">
        <f ca="1">IF(ISNUMBER(VLOOKUP(_xlfn.CONCAT($B55,$C55),BNA_Variations_prix!$E$1:$AJ$205,MATCH(Q$46,BNA_Variations_prix!$E$4:$CA$4,0),FALSE)),IF(ROUND(VLOOKUP(_xlfn.CONCAT($B55,$C55),BNA_Variations_prix!$E$1:$AJ$205,MATCH(Q$46,BNA_Variations_prix!$E$4:$CA$4,0),FALSE),2)&gt;0,_xlfn.CONCAT($B$3," ",TEXT(VLOOKUP(_xlfn.CONCAT($B55,$C55),BNA_Variations_prix!$E$1:$AJ$205,MATCH(Q$46,BNA_Variations_prix!$E$4:$CA$4,0),FALSE),"0%")),IF(ROUND(VLOOKUP(_xlfn.CONCAT($B55,$C55),BNA_Variations_prix!$E$1:$AJ$205,MATCH(Q$46,BNA_Variations_prix!$E$4:$CA$4,0),FALSE),2)=0,_xlfn.CONCAT($B$4," ",TEXT(VLOOKUP(_xlfn.CONCAT($B55,$C55),BNA_Variations_prix!$E$1:$AJ$205,MATCH(Q$46,BNA_Variations_prix!$E$4:$CA$4,0),FALSE),"0%")),IF(ROUND(VLOOKUP(_xlfn.CONCAT($B55,$C55),BNA_Variations_prix!$E$1:$AJ$205,MATCH(Q$46,BNA_Variations_prix!$E$4:$CA$4,0),FALSE),2)&lt;0,_xlfn.CONCAT($B$5," ",TEXT(VLOOKUP(_xlfn.CONCAT($B55,$C55),BNA_Variations_prix!$E$1:$AJ$205,MATCH(Q$46,BNA_Variations_prix!$E$4:$CA$4,0),FALSE),"0%")),VLOOKUP(_xlfn.CONCAT($B55,$C55),BNA_Variations_prix!$E$1:$AJ$205,MATCH(Q$46,BNA_Variations_prix!$E$4:$CA$4,0),FALSE)))),VLOOKUP(_xlfn.CONCAT($B55,$C55),BNA_Variations_prix!$E$1:$AJ$205,MATCH(Q$46,BNA_Variations_prix!$E$4:$CA$4,0),FALSE))</f>
        <v>-</v>
      </c>
      <c r="R55" s="16" t="str">
        <f ca="1">IF(ISNUMBER(VLOOKUP(_xlfn.CONCAT($B55,$C55),BNA_Variations_prix!$E$1:$AJ$205,MATCH(R$46,BNA_Variations_prix!$E$4:$CA$4,0),FALSE)),IF(ROUND(VLOOKUP(_xlfn.CONCAT($B55,$C55),BNA_Variations_prix!$E$1:$AJ$205,MATCH(R$46,BNA_Variations_prix!$E$4:$CA$4,0),FALSE),2)&gt;0,_xlfn.CONCAT($B$3," ",TEXT(VLOOKUP(_xlfn.CONCAT($B55,$C55),BNA_Variations_prix!$E$1:$AJ$205,MATCH(R$46,BNA_Variations_prix!$E$4:$CA$4,0),FALSE),"0%")),IF(ROUND(VLOOKUP(_xlfn.CONCAT($B55,$C55),BNA_Variations_prix!$E$1:$AJ$205,MATCH(R$46,BNA_Variations_prix!$E$4:$CA$4,0),FALSE),2)=0,_xlfn.CONCAT($B$4," ",TEXT(VLOOKUP(_xlfn.CONCAT($B55,$C55),BNA_Variations_prix!$E$1:$AJ$205,MATCH(R$46,BNA_Variations_prix!$E$4:$CA$4,0),FALSE),"0%")),IF(ROUND(VLOOKUP(_xlfn.CONCAT($B55,$C55),BNA_Variations_prix!$E$1:$AJ$205,MATCH(R$46,BNA_Variations_prix!$E$4:$CA$4,0),FALSE),2)&lt;0,_xlfn.CONCAT($B$5," ",TEXT(VLOOKUP(_xlfn.CONCAT($B55,$C55),BNA_Variations_prix!$E$1:$AJ$205,MATCH(R$46,BNA_Variations_prix!$E$4:$CA$4,0),FALSE),"0%")),VLOOKUP(_xlfn.CONCAT($B55,$C55),BNA_Variations_prix!$E$1:$AJ$205,MATCH(R$46,BNA_Variations_prix!$E$4:$CA$4,0),FALSE)))),VLOOKUP(_xlfn.CONCAT($B55,$C55),BNA_Variations_prix!$E$1:$AJ$205,MATCH(R$46,BNA_Variations_prix!$E$4:$CA$4,0),FALSE))</f>
        <v>-</v>
      </c>
      <c r="S55" s="16" t="str">
        <f ca="1">IF(ISNUMBER(VLOOKUP(_xlfn.CONCAT($B55,$C55),BNA_Variations_prix!$E$1:$AJ$205,MATCH(S$46,BNA_Variations_prix!$E$4:$CA$4,0),FALSE)),IF(ROUND(VLOOKUP(_xlfn.CONCAT($B55,$C55),BNA_Variations_prix!$E$1:$AJ$205,MATCH(S$46,BNA_Variations_prix!$E$4:$CA$4,0),FALSE),2)&gt;0,_xlfn.CONCAT($B$3," ",TEXT(VLOOKUP(_xlfn.CONCAT($B55,$C55),BNA_Variations_prix!$E$1:$AJ$205,MATCH(S$46,BNA_Variations_prix!$E$4:$CA$4,0),FALSE),"0%")),IF(ROUND(VLOOKUP(_xlfn.CONCAT($B55,$C55),BNA_Variations_prix!$E$1:$AJ$205,MATCH(S$46,BNA_Variations_prix!$E$4:$CA$4,0),FALSE),2)=0,_xlfn.CONCAT($B$4," ",TEXT(VLOOKUP(_xlfn.CONCAT($B55,$C55),BNA_Variations_prix!$E$1:$AJ$205,MATCH(S$46,BNA_Variations_prix!$E$4:$CA$4,0),FALSE),"0%")),IF(ROUND(VLOOKUP(_xlfn.CONCAT($B55,$C55),BNA_Variations_prix!$E$1:$AJ$205,MATCH(S$46,BNA_Variations_prix!$E$4:$CA$4,0),FALSE),2)&lt;0,_xlfn.CONCAT($B$5," ",TEXT(VLOOKUP(_xlfn.CONCAT($B55,$C55),BNA_Variations_prix!$E$1:$AJ$205,MATCH(S$46,BNA_Variations_prix!$E$4:$CA$4,0),FALSE),"0%")),VLOOKUP(_xlfn.CONCAT($B55,$C55),BNA_Variations_prix!$E$1:$AJ$205,MATCH(S$46,BNA_Variations_prix!$E$4:$CA$4,0),FALSE)))),VLOOKUP(_xlfn.CONCAT($B55,$C55),BNA_Variations_prix!$E$1:$AJ$205,MATCH(S$46,BNA_Variations_prix!$E$4:$CA$4,0),FALSE))</f>
        <v>-</v>
      </c>
      <c r="T55" s="16" t="str">
        <f ca="1">IF(ISNUMBER(VLOOKUP(_xlfn.CONCAT($B55,$C55),BNA_Variations_prix!$E$1:$AJ$205,MATCH(T$46,BNA_Variations_prix!$E$4:$CA$4,0),FALSE)),IF(ROUND(VLOOKUP(_xlfn.CONCAT($B55,$C55),BNA_Variations_prix!$E$1:$AJ$205,MATCH(T$46,BNA_Variations_prix!$E$4:$CA$4,0),FALSE),2)&gt;0,_xlfn.CONCAT($B$3," ",TEXT(VLOOKUP(_xlfn.CONCAT($B55,$C55),BNA_Variations_prix!$E$1:$AJ$205,MATCH(T$46,BNA_Variations_prix!$E$4:$CA$4,0),FALSE),"0%")),IF(ROUND(VLOOKUP(_xlfn.CONCAT($B55,$C55),BNA_Variations_prix!$E$1:$AJ$205,MATCH(T$46,BNA_Variations_prix!$E$4:$CA$4,0),FALSE),2)=0,_xlfn.CONCAT($B$4," ",TEXT(VLOOKUP(_xlfn.CONCAT($B55,$C55),BNA_Variations_prix!$E$1:$AJ$205,MATCH(T$46,BNA_Variations_prix!$E$4:$CA$4,0),FALSE),"0%")),IF(ROUND(VLOOKUP(_xlfn.CONCAT($B55,$C55),BNA_Variations_prix!$E$1:$AJ$205,MATCH(T$46,BNA_Variations_prix!$E$4:$CA$4,0),FALSE),2)&lt;0,_xlfn.CONCAT($B$5," ",TEXT(VLOOKUP(_xlfn.CONCAT($B55,$C55),BNA_Variations_prix!$E$1:$AJ$205,MATCH(T$46,BNA_Variations_prix!$E$4:$CA$4,0),FALSE),"0%")),VLOOKUP(_xlfn.CONCAT($B55,$C55),BNA_Variations_prix!$E$1:$AJ$205,MATCH(T$46,BNA_Variations_prix!$E$4:$CA$4,0),FALSE)))),VLOOKUP(_xlfn.CONCAT($B55,$C55),BNA_Variations_prix!$E$1:$AJ$205,MATCH(T$46,BNA_Variations_prix!$E$4:$CA$4,0),FALSE))</f>
        <v>-</v>
      </c>
      <c r="U55" s="16" t="str">
        <f ca="1">IF(ISNUMBER(VLOOKUP(_xlfn.CONCAT($B55,$C55),BNA_Variations_prix!$E$1:$AJ$205,MATCH(U$46,BNA_Variations_prix!$E$4:$CA$4,0),FALSE)),IF(ROUND(VLOOKUP(_xlfn.CONCAT($B55,$C55),BNA_Variations_prix!$E$1:$AJ$205,MATCH(U$46,BNA_Variations_prix!$E$4:$CA$4,0),FALSE),2)&gt;0,_xlfn.CONCAT($B$3," ",TEXT(VLOOKUP(_xlfn.CONCAT($B55,$C55),BNA_Variations_prix!$E$1:$AJ$205,MATCH(U$46,BNA_Variations_prix!$E$4:$CA$4,0),FALSE),"0%")),IF(ROUND(VLOOKUP(_xlfn.CONCAT($B55,$C55),BNA_Variations_prix!$E$1:$AJ$205,MATCH(U$46,BNA_Variations_prix!$E$4:$CA$4,0),FALSE),2)=0,_xlfn.CONCAT($B$4," ",TEXT(VLOOKUP(_xlfn.CONCAT($B55,$C55),BNA_Variations_prix!$E$1:$AJ$205,MATCH(U$46,BNA_Variations_prix!$E$4:$CA$4,0),FALSE),"0%")),IF(ROUND(VLOOKUP(_xlfn.CONCAT($B55,$C55),BNA_Variations_prix!$E$1:$AJ$205,MATCH(U$46,BNA_Variations_prix!$E$4:$CA$4,0),FALSE),2)&lt;0,_xlfn.CONCAT($B$5," ",TEXT(VLOOKUP(_xlfn.CONCAT($B55,$C55),BNA_Variations_prix!$E$1:$AJ$205,MATCH(U$46,BNA_Variations_prix!$E$4:$CA$4,0),FALSE),"0%")),VLOOKUP(_xlfn.CONCAT($B55,$C55),BNA_Variations_prix!$E$1:$AJ$205,MATCH(U$46,BNA_Variations_prix!$E$4:$CA$4,0),FALSE)))),VLOOKUP(_xlfn.CONCAT($B55,$C55),BNA_Variations_prix!$E$1:$AJ$205,MATCH(U$46,BNA_Variations_prix!$E$4:$CA$4,0),FALSE))</f>
        <v>-</v>
      </c>
      <c r="V55" s="16" t="str">
        <f ca="1">IF(ISNUMBER(VLOOKUP(_xlfn.CONCAT($B55,$C55),BNA_Variations_prix!$E$1:$AJ$205,MATCH(V$46,BNA_Variations_prix!$E$4:$CA$4,0),FALSE)),IF(ROUND(VLOOKUP(_xlfn.CONCAT($B55,$C55),BNA_Variations_prix!$E$1:$AJ$205,MATCH(V$46,BNA_Variations_prix!$E$4:$CA$4,0),FALSE),2)&gt;0,_xlfn.CONCAT($B$3," ",TEXT(VLOOKUP(_xlfn.CONCAT($B55,$C55),BNA_Variations_prix!$E$1:$AJ$205,MATCH(V$46,BNA_Variations_prix!$E$4:$CA$4,0),FALSE),"0%")),IF(ROUND(VLOOKUP(_xlfn.CONCAT($B55,$C55),BNA_Variations_prix!$E$1:$AJ$205,MATCH(V$46,BNA_Variations_prix!$E$4:$CA$4,0),FALSE),2)=0,_xlfn.CONCAT($B$4," ",TEXT(VLOOKUP(_xlfn.CONCAT($B55,$C55),BNA_Variations_prix!$E$1:$AJ$205,MATCH(V$46,BNA_Variations_prix!$E$4:$CA$4,0),FALSE),"0%")),IF(ROUND(VLOOKUP(_xlfn.CONCAT($B55,$C55),BNA_Variations_prix!$E$1:$AJ$205,MATCH(V$46,BNA_Variations_prix!$E$4:$CA$4,0),FALSE),2)&lt;0,_xlfn.CONCAT($B$5," ",TEXT(VLOOKUP(_xlfn.CONCAT($B55,$C55),BNA_Variations_prix!$E$1:$AJ$205,MATCH(V$46,BNA_Variations_prix!$E$4:$CA$4,0),FALSE),"0%")),VLOOKUP(_xlfn.CONCAT($B55,$C55),BNA_Variations_prix!$E$1:$AJ$205,MATCH(V$46,BNA_Variations_prix!$E$4:$CA$4,0),FALSE)))),VLOOKUP(_xlfn.CONCAT($B55,$C55),BNA_Variations_prix!$E$1:$AJ$205,MATCH(V$46,BNA_Variations_prix!$E$4:$CA$4,0),FALSE))</f>
        <v>-</v>
      </c>
      <c r="W55" s="16" t="str">
        <f ca="1">IF(ISNUMBER(VLOOKUP(_xlfn.CONCAT($B55,$C55),BNA_Variations_prix!$E$1:$AJ$205,MATCH(W$46,BNA_Variations_prix!$E$4:$CA$4,0),FALSE)),IF(ROUND(VLOOKUP(_xlfn.CONCAT($B55,$C55),BNA_Variations_prix!$E$1:$AJ$205,MATCH(W$46,BNA_Variations_prix!$E$4:$CA$4,0),FALSE),2)&gt;0,_xlfn.CONCAT($B$3," ",TEXT(VLOOKUP(_xlfn.CONCAT($B55,$C55),BNA_Variations_prix!$E$1:$AJ$205,MATCH(W$46,BNA_Variations_prix!$E$4:$CA$4,0),FALSE),"0%")),IF(ROUND(VLOOKUP(_xlfn.CONCAT($B55,$C55),BNA_Variations_prix!$E$1:$AJ$205,MATCH(W$46,BNA_Variations_prix!$E$4:$CA$4,0),FALSE),2)=0,_xlfn.CONCAT($B$4," ",TEXT(VLOOKUP(_xlfn.CONCAT($B55,$C55),BNA_Variations_prix!$E$1:$AJ$205,MATCH(W$46,BNA_Variations_prix!$E$4:$CA$4,0),FALSE),"0%")),IF(ROUND(VLOOKUP(_xlfn.CONCAT($B55,$C55),BNA_Variations_prix!$E$1:$AJ$205,MATCH(W$46,BNA_Variations_prix!$E$4:$CA$4,0),FALSE),2)&lt;0,_xlfn.CONCAT($B$5," ",TEXT(VLOOKUP(_xlfn.CONCAT($B55,$C55),BNA_Variations_prix!$E$1:$AJ$205,MATCH(W$46,BNA_Variations_prix!$E$4:$CA$4,0),FALSE),"0%")),VLOOKUP(_xlfn.CONCAT($B55,$C55),BNA_Variations_prix!$E$1:$AJ$205,MATCH(W$46,BNA_Variations_prix!$E$4:$CA$4,0),FALSE)))),VLOOKUP(_xlfn.CONCAT($B55,$C55),BNA_Variations_prix!$E$1:$AJ$205,MATCH(W$46,BNA_Variations_prix!$E$4:$CA$4,0),FALSE))</f>
        <v>-</v>
      </c>
      <c r="X55" s="16" t="str">
        <f ca="1">IF(ISNUMBER(VLOOKUP(_xlfn.CONCAT($B55,$C55),BNA_Variations_prix!$E$1:$AJ$205,MATCH(X$46,BNA_Variations_prix!$E$4:$CA$4,0),FALSE)),IF(ROUND(VLOOKUP(_xlfn.CONCAT($B55,$C55),BNA_Variations_prix!$E$1:$AJ$205,MATCH(X$46,BNA_Variations_prix!$E$4:$CA$4,0),FALSE),2)&gt;0,_xlfn.CONCAT($B$3," ",TEXT(VLOOKUP(_xlfn.CONCAT($B55,$C55),BNA_Variations_prix!$E$1:$AJ$205,MATCH(X$46,BNA_Variations_prix!$E$4:$CA$4,0),FALSE),"0%")),IF(ROUND(VLOOKUP(_xlfn.CONCAT($B55,$C55),BNA_Variations_prix!$E$1:$AJ$205,MATCH(X$46,BNA_Variations_prix!$E$4:$CA$4,0),FALSE),2)=0,_xlfn.CONCAT($B$4," ",TEXT(VLOOKUP(_xlfn.CONCAT($B55,$C55),BNA_Variations_prix!$E$1:$AJ$205,MATCH(X$46,BNA_Variations_prix!$E$4:$CA$4,0),FALSE),"0%")),IF(ROUND(VLOOKUP(_xlfn.CONCAT($B55,$C55),BNA_Variations_prix!$E$1:$AJ$205,MATCH(X$46,BNA_Variations_prix!$E$4:$CA$4,0),FALSE),2)&lt;0,_xlfn.CONCAT($B$5," ",TEXT(VLOOKUP(_xlfn.CONCAT($B55,$C55),BNA_Variations_prix!$E$1:$AJ$205,MATCH(X$46,BNA_Variations_prix!$E$4:$CA$4,0),FALSE),"0%")),VLOOKUP(_xlfn.CONCAT($B55,$C55),BNA_Variations_prix!$E$1:$AJ$205,MATCH(X$46,BNA_Variations_prix!$E$4:$CA$4,0),FALSE)))),VLOOKUP(_xlfn.CONCAT($B55,$C55),BNA_Variations_prix!$E$1:$AJ$205,MATCH(X$46,BNA_Variations_prix!$E$4:$CA$4,0),FALSE))</f>
        <v>-</v>
      </c>
      <c r="Y55" s="16" t="str">
        <f ca="1">IF(ISNUMBER(VLOOKUP(_xlfn.CONCAT($B55,$C55),BNA_Variations_prix!$E$1:$AJ$205,MATCH(Y$46,BNA_Variations_prix!$E$4:$CA$4,0),FALSE)),IF(ROUND(VLOOKUP(_xlfn.CONCAT($B55,$C55),BNA_Variations_prix!$E$1:$AJ$205,MATCH(Y$46,BNA_Variations_prix!$E$4:$CA$4,0),FALSE),2)&gt;0,_xlfn.CONCAT($B$3," ",TEXT(VLOOKUP(_xlfn.CONCAT($B55,$C55),BNA_Variations_prix!$E$1:$AJ$205,MATCH(Y$46,BNA_Variations_prix!$E$4:$CA$4,0),FALSE),"0%")),IF(ROUND(VLOOKUP(_xlfn.CONCAT($B55,$C55),BNA_Variations_prix!$E$1:$AJ$205,MATCH(Y$46,BNA_Variations_prix!$E$4:$CA$4,0),FALSE),2)=0,_xlfn.CONCAT($B$4," ",TEXT(VLOOKUP(_xlfn.CONCAT($B55,$C55),BNA_Variations_prix!$E$1:$AJ$205,MATCH(Y$46,BNA_Variations_prix!$E$4:$CA$4,0),FALSE),"0%")),IF(ROUND(VLOOKUP(_xlfn.CONCAT($B55,$C55),BNA_Variations_prix!$E$1:$AJ$205,MATCH(Y$46,BNA_Variations_prix!$E$4:$CA$4,0),FALSE),2)&lt;0,_xlfn.CONCAT($B$5," ",TEXT(VLOOKUP(_xlfn.CONCAT($B55,$C55),BNA_Variations_prix!$E$1:$AJ$205,MATCH(Y$46,BNA_Variations_prix!$E$4:$CA$4,0),FALSE),"0%")),VLOOKUP(_xlfn.CONCAT($B55,$C55),BNA_Variations_prix!$E$1:$AJ$205,MATCH(Y$46,BNA_Variations_prix!$E$4:$CA$4,0),FALSE)))),VLOOKUP(_xlfn.CONCAT($B55,$C55),BNA_Variations_prix!$E$1:$AJ$205,MATCH(Y$46,BNA_Variations_prix!$E$4:$CA$4,0),FALSE))</f>
        <v>-</v>
      </c>
      <c r="Z55" s="16" t="str">
        <f ca="1">IF(ISNUMBER(VLOOKUP(_xlfn.CONCAT($B55,$C55),BNA_Variations_prix!$E$1:$AJ$205,MATCH(Z$46,BNA_Variations_prix!$E$4:$CA$4,0),FALSE)),IF(ROUND(VLOOKUP(_xlfn.CONCAT($B55,$C55),BNA_Variations_prix!$E$1:$AJ$205,MATCH(Z$46,BNA_Variations_prix!$E$4:$CA$4,0),FALSE),2)&gt;0,_xlfn.CONCAT($B$3," ",TEXT(VLOOKUP(_xlfn.CONCAT($B55,$C55),BNA_Variations_prix!$E$1:$AJ$205,MATCH(Z$46,BNA_Variations_prix!$E$4:$CA$4,0),FALSE),"0%")),IF(ROUND(VLOOKUP(_xlfn.CONCAT($B55,$C55),BNA_Variations_prix!$E$1:$AJ$205,MATCH(Z$46,BNA_Variations_prix!$E$4:$CA$4,0),FALSE),2)=0,_xlfn.CONCAT($B$4," ",TEXT(VLOOKUP(_xlfn.CONCAT($B55,$C55),BNA_Variations_prix!$E$1:$AJ$205,MATCH(Z$46,BNA_Variations_prix!$E$4:$CA$4,0),FALSE),"0%")),IF(ROUND(VLOOKUP(_xlfn.CONCAT($B55,$C55),BNA_Variations_prix!$E$1:$AJ$205,MATCH(Z$46,BNA_Variations_prix!$E$4:$CA$4,0),FALSE),2)&lt;0,_xlfn.CONCAT($B$5," ",TEXT(VLOOKUP(_xlfn.CONCAT($B55,$C55),BNA_Variations_prix!$E$1:$AJ$205,MATCH(Z$46,BNA_Variations_prix!$E$4:$CA$4,0),FALSE),"0%")),VLOOKUP(_xlfn.CONCAT($B55,$C55),BNA_Variations_prix!$E$1:$AJ$205,MATCH(Z$46,BNA_Variations_prix!$E$4:$CA$4,0),FALSE)))),VLOOKUP(_xlfn.CONCAT($B55,$C55),BNA_Variations_prix!$E$1:$AJ$205,MATCH(Z$46,BNA_Variations_prix!$E$4:$CA$4,0),FALSE))</f>
        <v>-</v>
      </c>
      <c r="AA55" s="16" t="str">
        <f ca="1">IF(ISNUMBER(VLOOKUP(_xlfn.CONCAT($B55,$C55),BNA_Variations_prix!$E$1:$AJ$205,MATCH(AA$46,BNA_Variations_prix!$E$4:$CA$4,0),FALSE)),IF(ROUND(VLOOKUP(_xlfn.CONCAT($B55,$C55),BNA_Variations_prix!$E$1:$AJ$205,MATCH(AA$46,BNA_Variations_prix!$E$4:$CA$4,0),FALSE),2)&gt;0,_xlfn.CONCAT($B$3," ",TEXT(VLOOKUP(_xlfn.CONCAT($B55,$C55),BNA_Variations_prix!$E$1:$AJ$205,MATCH(AA$46,BNA_Variations_prix!$E$4:$CA$4,0),FALSE),"0%")),IF(ROUND(VLOOKUP(_xlfn.CONCAT($B55,$C55),BNA_Variations_prix!$E$1:$AJ$205,MATCH(AA$46,BNA_Variations_prix!$E$4:$CA$4,0),FALSE),2)=0,_xlfn.CONCAT($B$4," ",TEXT(VLOOKUP(_xlfn.CONCAT($B55,$C55),BNA_Variations_prix!$E$1:$AJ$205,MATCH(AA$46,BNA_Variations_prix!$E$4:$CA$4,0),FALSE),"0%")),IF(ROUND(VLOOKUP(_xlfn.CONCAT($B55,$C55),BNA_Variations_prix!$E$1:$AJ$205,MATCH(AA$46,BNA_Variations_prix!$E$4:$CA$4,0),FALSE),2)&lt;0,_xlfn.CONCAT($B$5," ",TEXT(VLOOKUP(_xlfn.CONCAT($B55,$C55),BNA_Variations_prix!$E$1:$AJ$205,MATCH(AA$46,BNA_Variations_prix!$E$4:$CA$4,0),FALSE),"0%")),VLOOKUP(_xlfn.CONCAT($B55,$C55),BNA_Variations_prix!$E$1:$AJ$205,MATCH(AA$46,BNA_Variations_prix!$E$4:$CA$4,0),FALSE)))),VLOOKUP(_xlfn.CONCAT($B55,$C55),BNA_Variations_prix!$E$1:$AJ$205,MATCH(AA$46,BNA_Variations_prix!$E$4:$CA$4,0),FALSE))</f>
        <v>-</v>
      </c>
      <c r="AB55" s="16" t="str">
        <f ca="1">IF(ISNUMBER(VLOOKUP(_xlfn.CONCAT($B55,$C55),BNA_Variations_prix!$E$1:$AJ$205,MATCH(AB$46,BNA_Variations_prix!$E$4:$CA$4,0),FALSE)),IF(ROUND(VLOOKUP(_xlfn.CONCAT($B55,$C55),BNA_Variations_prix!$E$1:$AJ$205,MATCH(AB$46,BNA_Variations_prix!$E$4:$CA$4,0),FALSE),2)&gt;0,_xlfn.CONCAT($B$3," ",TEXT(VLOOKUP(_xlfn.CONCAT($B55,$C55),BNA_Variations_prix!$E$1:$AJ$205,MATCH(AB$46,BNA_Variations_prix!$E$4:$CA$4,0),FALSE),"0%")),IF(ROUND(VLOOKUP(_xlfn.CONCAT($B55,$C55),BNA_Variations_prix!$E$1:$AJ$205,MATCH(AB$46,BNA_Variations_prix!$E$4:$CA$4,0),FALSE),2)=0,_xlfn.CONCAT($B$4," ",TEXT(VLOOKUP(_xlfn.CONCAT($B55,$C55),BNA_Variations_prix!$E$1:$AJ$205,MATCH(AB$46,BNA_Variations_prix!$E$4:$CA$4,0),FALSE),"0%")),IF(ROUND(VLOOKUP(_xlfn.CONCAT($B55,$C55),BNA_Variations_prix!$E$1:$AJ$205,MATCH(AB$46,BNA_Variations_prix!$E$4:$CA$4,0),FALSE),2)&lt;0,_xlfn.CONCAT($B$5," ",TEXT(VLOOKUP(_xlfn.CONCAT($B55,$C55),BNA_Variations_prix!$E$1:$AJ$205,MATCH(AB$46,BNA_Variations_prix!$E$4:$CA$4,0),FALSE),"0%")),VLOOKUP(_xlfn.CONCAT($B55,$C55),BNA_Variations_prix!$E$1:$AJ$205,MATCH(AB$46,BNA_Variations_prix!$E$4:$CA$4,0),FALSE)))),VLOOKUP(_xlfn.CONCAT($B55,$C55),BNA_Variations_prix!$E$1:$AJ$205,MATCH(AB$46,BNA_Variations_prix!$E$4:$CA$4,0),FALSE))</f>
        <v>-</v>
      </c>
      <c r="AC55" s="16" t="str">
        <f ca="1">IF(ISNUMBER(VLOOKUP(_xlfn.CONCAT($B55,$C55),BNA_Variations_prix!$E$1:$AJ$205,MATCH(AC$46,BNA_Variations_prix!$E$4:$CA$4,0),FALSE)),IF(ROUND(VLOOKUP(_xlfn.CONCAT($B55,$C55),BNA_Variations_prix!$E$1:$AJ$205,MATCH(AC$46,BNA_Variations_prix!$E$4:$CA$4,0),FALSE),2)&gt;0,_xlfn.CONCAT($B$3," ",TEXT(VLOOKUP(_xlfn.CONCAT($B55,$C55),BNA_Variations_prix!$E$1:$AJ$205,MATCH(AC$46,BNA_Variations_prix!$E$4:$CA$4,0),FALSE),"0%")),IF(ROUND(VLOOKUP(_xlfn.CONCAT($B55,$C55),BNA_Variations_prix!$E$1:$AJ$205,MATCH(AC$46,BNA_Variations_prix!$E$4:$CA$4,0),FALSE),2)=0,_xlfn.CONCAT($B$4," ",TEXT(VLOOKUP(_xlfn.CONCAT($B55,$C55),BNA_Variations_prix!$E$1:$AJ$205,MATCH(AC$46,BNA_Variations_prix!$E$4:$CA$4,0),FALSE),"0%")),IF(ROUND(VLOOKUP(_xlfn.CONCAT($B55,$C55),BNA_Variations_prix!$E$1:$AJ$205,MATCH(AC$46,BNA_Variations_prix!$E$4:$CA$4,0),FALSE),2)&lt;0,_xlfn.CONCAT($B$5," ",TEXT(VLOOKUP(_xlfn.CONCAT($B55,$C55),BNA_Variations_prix!$E$1:$AJ$205,MATCH(AC$46,BNA_Variations_prix!$E$4:$CA$4,0),FALSE),"0%")),VLOOKUP(_xlfn.CONCAT($B55,$C55),BNA_Variations_prix!$E$1:$AJ$205,MATCH(AC$46,BNA_Variations_prix!$E$4:$CA$4,0),FALSE)))),VLOOKUP(_xlfn.CONCAT($B55,$C55),BNA_Variations_prix!$E$1:$AJ$205,MATCH(AC$46,BNA_Variations_prix!$E$4:$CA$4,0),FALSE))</f>
        <v>-</v>
      </c>
      <c r="AD55" s="16" t="str">
        <f ca="1">IF(ISNUMBER(VLOOKUP(_xlfn.CONCAT($B55,$C55),BNA_Variations_prix!$E$1:$AJ$205,MATCH(AD$46,BNA_Variations_prix!$E$4:$CA$4,0),FALSE)),IF(ROUND(VLOOKUP(_xlfn.CONCAT($B55,$C55),BNA_Variations_prix!$E$1:$AJ$205,MATCH(AD$46,BNA_Variations_prix!$E$4:$CA$4,0),FALSE),2)&gt;0,_xlfn.CONCAT($B$3," ",TEXT(VLOOKUP(_xlfn.CONCAT($B55,$C55),BNA_Variations_prix!$E$1:$AJ$205,MATCH(AD$46,BNA_Variations_prix!$E$4:$CA$4,0),FALSE),"0%")),IF(ROUND(VLOOKUP(_xlfn.CONCAT($B55,$C55),BNA_Variations_prix!$E$1:$AJ$205,MATCH(AD$46,BNA_Variations_prix!$E$4:$CA$4,0),FALSE),2)=0,_xlfn.CONCAT($B$4," ",TEXT(VLOOKUP(_xlfn.CONCAT($B55,$C55),BNA_Variations_prix!$E$1:$AJ$205,MATCH(AD$46,BNA_Variations_prix!$E$4:$CA$4,0),FALSE),"0%")),IF(ROUND(VLOOKUP(_xlfn.CONCAT($B55,$C55),BNA_Variations_prix!$E$1:$AJ$205,MATCH(AD$46,BNA_Variations_prix!$E$4:$CA$4,0),FALSE),2)&lt;0,_xlfn.CONCAT($B$5," ",TEXT(VLOOKUP(_xlfn.CONCAT($B55,$C55),BNA_Variations_prix!$E$1:$AJ$205,MATCH(AD$46,BNA_Variations_prix!$E$4:$CA$4,0),FALSE),"0%")),VLOOKUP(_xlfn.CONCAT($B55,$C55),BNA_Variations_prix!$E$1:$AJ$205,MATCH(AD$46,BNA_Variations_prix!$E$4:$CA$4,0),FALSE)))),VLOOKUP(_xlfn.CONCAT($B55,$C55),BNA_Variations_prix!$E$1:$AJ$205,MATCH(AD$46,BNA_Variations_prix!$E$4:$CA$4,0),FALSE))</f>
        <v>-</v>
      </c>
      <c r="AE55" s="16" t="str">
        <f ca="1">IF(ISNUMBER(VLOOKUP(_xlfn.CONCAT($B55,$C55),BNA_Variations_prix!$E$1:$AJ$205,MATCH(AE$46,BNA_Variations_prix!$E$4:$CA$4,0),FALSE)),IF(ROUND(VLOOKUP(_xlfn.CONCAT($B55,$C55),BNA_Variations_prix!$E$1:$AJ$205,MATCH(AE$46,BNA_Variations_prix!$E$4:$CA$4,0),FALSE),2)&gt;0,_xlfn.CONCAT($B$3," ",TEXT(VLOOKUP(_xlfn.CONCAT($B55,$C55),BNA_Variations_prix!$E$1:$AJ$205,MATCH(AE$46,BNA_Variations_prix!$E$4:$CA$4,0),FALSE),"0%")),IF(ROUND(VLOOKUP(_xlfn.CONCAT($B55,$C55),BNA_Variations_prix!$E$1:$AJ$205,MATCH(AE$46,BNA_Variations_prix!$E$4:$CA$4,0),FALSE),2)=0,_xlfn.CONCAT($B$4," ",TEXT(VLOOKUP(_xlfn.CONCAT($B55,$C55),BNA_Variations_prix!$E$1:$AJ$205,MATCH(AE$46,BNA_Variations_prix!$E$4:$CA$4,0),FALSE),"0%")),IF(ROUND(VLOOKUP(_xlfn.CONCAT($B55,$C55),BNA_Variations_prix!$E$1:$AJ$205,MATCH(AE$46,BNA_Variations_prix!$E$4:$CA$4,0),FALSE),2)&lt;0,_xlfn.CONCAT($B$5," ",TEXT(VLOOKUP(_xlfn.CONCAT($B55,$C55),BNA_Variations_prix!$E$1:$AJ$205,MATCH(AE$46,BNA_Variations_prix!$E$4:$CA$4,0),FALSE),"0%")),VLOOKUP(_xlfn.CONCAT($B55,$C55),BNA_Variations_prix!$E$1:$AJ$205,MATCH(AE$46,BNA_Variations_prix!$E$4:$CA$4,0),FALSE)))),VLOOKUP(_xlfn.CONCAT($B55,$C55),BNA_Variations_prix!$E$1:$AJ$205,MATCH(AE$46,BNA_Variations_prix!$E$4:$CA$4,0),FALSE))</f>
        <v>-</v>
      </c>
      <c r="AF55" s="16" t="str">
        <f ca="1">IF(ISNUMBER(VLOOKUP(_xlfn.CONCAT($B55,$C55),BNA_Variations_prix!$E$1:$AJ$205,MATCH(AF$46,BNA_Variations_prix!$E$4:$CA$4,0),FALSE)),IF(ROUND(VLOOKUP(_xlfn.CONCAT($B55,$C55),BNA_Variations_prix!$E$1:$AJ$205,MATCH(AF$46,BNA_Variations_prix!$E$4:$CA$4,0),FALSE),2)&gt;0,_xlfn.CONCAT($B$3," ",TEXT(VLOOKUP(_xlfn.CONCAT($B55,$C55),BNA_Variations_prix!$E$1:$AJ$205,MATCH(AF$46,BNA_Variations_prix!$E$4:$CA$4,0),FALSE),"0%")),IF(ROUND(VLOOKUP(_xlfn.CONCAT($B55,$C55),BNA_Variations_prix!$E$1:$AJ$205,MATCH(AF$46,BNA_Variations_prix!$E$4:$CA$4,0),FALSE),2)=0,_xlfn.CONCAT($B$4," ",TEXT(VLOOKUP(_xlfn.CONCAT($B55,$C55),BNA_Variations_prix!$E$1:$AJ$205,MATCH(AF$46,BNA_Variations_prix!$E$4:$CA$4,0),FALSE),"0%")),IF(ROUND(VLOOKUP(_xlfn.CONCAT($B55,$C55),BNA_Variations_prix!$E$1:$AJ$205,MATCH(AF$46,BNA_Variations_prix!$E$4:$CA$4,0),FALSE),2)&lt;0,_xlfn.CONCAT($B$5," ",TEXT(VLOOKUP(_xlfn.CONCAT($B55,$C55),BNA_Variations_prix!$E$1:$AJ$205,MATCH(AF$46,BNA_Variations_prix!$E$4:$CA$4,0),FALSE),"0%")),VLOOKUP(_xlfn.CONCAT($B55,$C55),BNA_Variations_prix!$E$1:$AJ$205,MATCH(AF$46,BNA_Variations_prix!$E$4:$CA$4,0),FALSE)))),VLOOKUP(_xlfn.CONCAT($B55,$C55),BNA_Variations_prix!$E$1:$AJ$205,MATCH(AF$46,BNA_Variations_prix!$E$4:$CA$4,0),FALSE))</f>
        <v>-</v>
      </c>
      <c r="AG55" s="16" t="str">
        <f ca="1">IF(ISNUMBER(VLOOKUP(_xlfn.CONCAT($B55,$C55),BNA_Variations_prix!$E$1:$AJ$205,MATCH(AG$46,BNA_Variations_prix!$E$4:$CA$4,0),FALSE)),IF(ROUND(VLOOKUP(_xlfn.CONCAT($B55,$C55),BNA_Variations_prix!$E$1:$AJ$205,MATCH(AG$46,BNA_Variations_prix!$E$4:$CA$4,0),FALSE),2)&gt;0,_xlfn.CONCAT($B$3," ",TEXT(VLOOKUP(_xlfn.CONCAT($B55,$C55),BNA_Variations_prix!$E$1:$AJ$205,MATCH(AG$46,BNA_Variations_prix!$E$4:$CA$4,0),FALSE),"0%")),IF(ROUND(VLOOKUP(_xlfn.CONCAT($B55,$C55),BNA_Variations_prix!$E$1:$AJ$205,MATCH(AG$46,BNA_Variations_prix!$E$4:$CA$4,0),FALSE),2)=0,_xlfn.CONCAT($B$4," ",TEXT(VLOOKUP(_xlfn.CONCAT($B55,$C55),BNA_Variations_prix!$E$1:$AJ$205,MATCH(AG$46,BNA_Variations_prix!$E$4:$CA$4,0),FALSE),"0%")),IF(ROUND(VLOOKUP(_xlfn.CONCAT($B55,$C55),BNA_Variations_prix!$E$1:$AJ$205,MATCH(AG$46,BNA_Variations_prix!$E$4:$CA$4,0),FALSE),2)&lt;0,_xlfn.CONCAT($B$5," ",TEXT(VLOOKUP(_xlfn.CONCAT($B55,$C55),BNA_Variations_prix!$E$1:$AJ$205,MATCH(AG$46,BNA_Variations_prix!$E$4:$CA$4,0),FALSE),"0%")),VLOOKUP(_xlfn.CONCAT($B55,$C55),BNA_Variations_prix!$E$1:$AJ$205,MATCH(AG$46,BNA_Variations_prix!$E$4:$CA$4,0),FALSE)))),VLOOKUP(_xlfn.CONCAT($B55,$C55),BNA_Variations_prix!$E$1:$AJ$205,MATCH(AG$46,BNA_Variations_prix!$E$4:$CA$4,0),FALSE))</f>
        <v>-</v>
      </c>
    </row>
    <row r="56" spans="2:33" x14ac:dyDescent="0.35">
      <c r="B56" s="4" t="s">
        <v>2373</v>
      </c>
      <c r="C56" s="11">
        <f t="shared" si="2"/>
        <v>45352</v>
      </c>
      <c r="D56" t="s">
        <v>3433</v>
      </c>
      <c r="E56" s="16" t="str">
        <f ca="1">IF(ISNUMBER(VLOOKUP(_xlfn.CONCAT($B56,$C56),BNA_Variations_prix!$E$1:$AJ$205,MATCH(E$46,BNA_Variations_prix!$E$4:$CA$4,0),FALSE)),IF(ROUND(VLOOKUP(_xlfn.CONCAT($B56,$C56),BNA_Variations_prix!$E$1:$AJ$205,MATCH(E$46,BNA_Variations_prix!$E$4:$CA$4,0),FALSE),2)&gt;0,_xlfn.CONCAT($B$3," ",TEXT(VLOOKUP(_xlfn.CONCAT($B56,$C56),BNA_Variations_prix!$E$1:$AJ$205,MATCH(E$46,BNA_Variations_prix!$E$4:$CA$4,0),FALSE),"0%")),IF(ROUND(VLOOKUP(_xlfn.CONCAT($B56,$C56),BNA_Variations_prix!$E$1:$AJ$205,MATCH(E$46,BNA_Variations_prix!$E$4:$CA$4,0),FALSE),2)=0,_xlfn.CONCAT($B$4," ",TEXT(VLOOKUP(_xlfn.CONCAT($B56,$C56),BNA_Variations_prix!$E$1:$AJ$205,MATCH(E$46,BNA_Variations_prix!$E$4:$CA$4,0),FALSE),"0%")),IF(ROUND(VLOOKUP(_xlfn.CONCAT($B56,$C56),BNA_Variations_prix!$E$1:$AJ$205,MATCH(E$46,BNA_Variations_prix!$E$4:$CA$4,0),FALSE),2)&lt;0,_xlfn.CONCAT($B$5," ",TEXT(VLOOKUP(_xlfn.CONCAT($B56,$C56),BNA_Variations_prix!$E$1:$AJ$205,MATCH(E$46,BNA_Variations_prix!$E$4:$CA$4,0),FALSE),"0%")),VLOOKUP(_xlfn.CONCAT($B56,$C56),BNA_Variations_prix!$E$1:$AJ$205,MATCH(E$46,BNA_Variations_prix!$E$4:$CA$4,0),FALSE)))),VLOOKUP(_xlfn.CONCAT($B56,$C56),BNA_Variations_prix!$E$1:$AJ$205,MATCH(E$46,BNA_Variations_prix!$E$4:$CA$4,0),FALSE))</f>
        <v>-</v>
      </c>
      <c r="F56" s="16" t="str">
        <f ca="1">IF(ISNUMBER(VLOOKUP(_xlfn.CONCAT($B56,$C56),BNA_Variations_prix!$E$1:$AJ$205,MATCH(F$46,BNA_Variations_prix!$E$4:$CA$4,0),FALSE)),IF(ROUND(VLOOKUP(_xlfn.CONCAT($B56,$C56),BNA_Variations_prix!$E$1:$AJ$205,MATCH(F$46,BNA_Variations_prix!$E$4:$CA$4,0),FALSE),2)&gt;0,_xlfn.CONCAT($B$3," ",TEXT(VLOOKUP(_xlfn.CONCAT($B56,$C56),BNA_Variations_prix!$E$1:$AJ$205,MATCH(F$46,BNA_Variations_prix!$E$4:$CA$4,0),FALSE),"0%")),IF(ROUND(VLOOKUP(_xlfn.CONCAT($B56,$C56),BNA_Variations_prix!$E$1:$AJ$205,MATCH(F$46,BNA_Variations_prix!$E$4:$CA$4,0),FALSE),2)=0,_xlfn.CONCAT($B$4," ",TEXT(VLOOKUP(_xlfn.CONCAT($B56,$C56),BNA_Variations_prix!$E$1:$AJ$205,MATCH(F$46,BNA_Variations_prix!$E$4:$CA$4,0),FALSE),"0%")),IF(ROUND(VLOOKUP(_xlfn.CONCAT($B56,$C56),BNA_Variations_prix!$E$1:$AJ$205,MATCH(F$46,BNA_Variations_prix!$E$4:$CA$4,0),FALSE),2)&lt;0,_xlfn.CONCAT($B$5," ",TEXT(VLOOKUP(_xlfn.CONCAT($B56,$C56),BNA_Variations_prix!$E$1:$AJ$205,MATCH(F$46,BNA_Variations_prix!$E$4:$CA$4,0),FALSE),"0%")),VLOOKUP(_xlfn.CONCAT($B56,$C56),BNA_Variations_prix!$E$1:$AJ$205,MATCH(F$46,BNA_Variations_prix!$E$4:$CA$4,0),FALSE)))),VLOOKUP(_xlfn.CONCAT($B56,$C56),BNA_Variations_prix!$E$1:$AJ$205,MATCH(F$46,BNA_Variations_prix!$E$4:$CA$4,0),FALSE))</f>
        <v>-</v>
      </c>
      <c r="G56" s="16" t="str">
        <f ca="1">IF(ISNUMBER(VLOOKUP(_xlfn.CONCAT($B56,$C56),BNA_Variations_prix!$E$1:$AJ$205,MATCH(G$46,BNA_Variations_prix!$E$4:$CA$4,0),FALSE)),IF(ROUND(VLOOKUP(_xlfn.CONCAT($B56,$C56),BNA_Variations_prix!$E$1:$AJ$205,MATCH(G$46,BNA_Variations_prix!$E$4:$CA$4,0),FALSE),2)&gt;0,_xlfn.CONCAT($B$3," ",TEXT(VLOOKUP(_xlfn.CONCAT($B56,$C56),BNA_Variations_prix!$E$1:$AJ$205,MATCH(G$46,BNA_Variations_prix!$E$4:$CA$4,0),FALSE),"0%")),IF(ROUND(VLOOKUP(_xlfn.CONCAT($B56,$C56),BNA_Variations_prix!$E$1:$AJ$205,MATCH(G$46,BNA_Variations_prix!$E$4:$CA$4,0),FALSE),2)=0,_xlfn.CONCAT($B$4," ",TEXT(VLOOKUP(_xlfn.CONCAT($B56,$C56),BNA_Variations_prix!$E$1:$AJ$205,MATCH(G$46,BNA_Variations_prix!$E$4:$CA$4,0),FALSE),"0%")),IF(ROUND(VLOOKUP(_xlfn.CONCAT($B56,$C56),BNA_Variations_prix!$E$1:$AJ$205,MATCH(G$46,BNA_Variations_prix!$E$4:$CA$4,0),FALSE),2)&lt;0,_xlfn.CONCAT($B$5," ",TEXT(VLOOKUP(_xlfn.CONCAT($B56,$C56),BNA_Variations_prix!$E$1:$AJ$205,MATCH(G$46,BNA_Variations_prix!$E$4:$CA$4,0),FALSE),"0%")),VLOOKUP(_xlfn.CONCAT($B56,$C56),BNA_Variations_prix!$E$1:$AJ$205,MATCH(G$46,BNA_Variations_prix!$E$4:$CA$4,0),FALSE)))),VLOOKUP(_xlfn.CONCAT($B56,$C56),BNA_Variations_prix!$E$1:$AJ$205,MATCH(G$46,BNA_Variations_prix!$E$4:$CA$4,0),FALSE))</f>
        <v>-</v>
      </c>
      <c r="H56" s="16" t="str">
        <f ca="1">IF(ISNUMBER(VLOOKUP(_xlfn.CONCAT($B56,$C56),BNA_Variations_prix!$E$1:$AJ$205,MATCH(H$46,BNA_Variations_prix!$E$4:$CA$4,0),FALSE)),IF(ROUND(VLOOKUP(_xlfn.CONCAT($B56,$C56),BNA_Variations_prix!$E$1:$AJ$205,MATCH(H$46,BNA_Variations_prix!$E$4:$CA$4,0),FALSE),2)&gt;0,_xlfn.CONCAT($B$3," ",TEXT(VLOOKUP(_xlfn.CONCAT($B56,$C56),BNA_Variations_prix!$E$1:$AJ$205,MATCH(H$46,BNA_Variations_prix!$E$4:$CA$4,0),FALSE),"0%")),IF(ROUND(VLOOKUP(_xlfn.CONCAT($B56,$C56),BNA_Variations_prix!$E$1:$AJ$205,MATCH(H$46,BNA_Variations_prix!$E$4:$CA$4,0),FALSE),2)=0,_xlfn.CONCAT($B$4," ",TEXT(VLOOKUP(_xlfn.CONCAT($B56,$C56),BNA_Variations_prix!$E$1:$AJ$205,MATCH(H$46,BNA_Variations_prix!$E$4:$CA$4,0),FALSE),"0%")),IF(ROUND(VLOOKUP(_xlfn.CONCAT($B56,$C56),BNA_Variations_prix!$E$1:$AJ$205,MATCH(H$46,BNA_Variations_prix!$E$4:$CA$4,0),FALSE),2)&lt;0,_xlfn.CONCAT($B$5," ",TEXT(VLOOKUP(_xlfn.CONCAT($B56,$C56),BNA_Variations_prix!$E$1:$AJ$205,MATCH(H$46,BNA_Variations_prix!$E$4:$CA$4,0),FALSE),"0%")),VLOOKUP(_xlfn.CONCAT($B56,$C56),BNA_Variations_prix!$E$1:$AJ$205,MATCH(H$46,BNA_Variations_prix!$E$4:$CA$4,0),FALSE)))),VLOOKUP(_xlfn.CONCAT($B56,$C56),BNA_Variations_prix!$E$1:$AJ$205,MATCH(H$46,BNA_Variations_prix!$E$4:$CA$4,0),FALSE))</f>
        <v>-</v>
      </c>
      <c r="I56" s="16" t="str">
        <f ca="1">IF(ISNUMBER(VLOOKUP(_xlfn.CONCAT($B56,$C56),BNA_Variations_prix!$E$1:$AJ$205,MATCH(I$46,BNA_Variations_prix!$E$4:$CA$4,0),FALSE)),IF(ROUND(VLOOKUP(_xlfn.CONCAT($B56,$C56),BNA_Variations_prix!$E$1:$AJ$205,MATCH(I$46,BNA_Variations_prix!$E$4:$CA$4,0),FALSE),2)&gt;0,_xlfn.CONCAT($B$3," ",TEXT(VLOOKUP(_xlfn.CONCAT($B56,$C56),BNA_Variations_prix!$E$1:$AJ$205,MATCH(I$46,BNA_Variations_prix!$E$4:$CA$4,0),FALSE),"0%")),IF(ROUND(VLOOKUP(_xlfn.CONCAT($B56,$C56),BNA_Variations_prix!$E$1:$AJ$205,MATCH(I$46,BNA_Variations_prix!$E$4:$CA$4,0),FALSE),2)=0,_xlfn.CONCAT($B$4," ",TEXT(VLOOKUP(_xlfn.CONCAT($B56,$C56),BNA_Variations_prix!$E$1:$AJ$205,MATCH(I$46,BNA_Variations_prix!$E$4:$CA$4,0),FALSE),"0%")),IF(ROUND(VLOOKUP(_xlfn.CONCAT($B56,$C56),BNA_Variations_prix!$E$1:$AJ$205,MATCH(I$46,BNA_Variations_prix!$E$4:$CA$4,0),FALSE),2)&lt;0,_xlfn.CONCAT($B$5," ",TEXT(VLOOKUP(_xlfn.CONCAT($B56,$C56),BNA_Variations_prix!$E$1:$AJ$205,MATCH(I$46,BNA_Variations_prix!$E$4:$CA$4,0),FALSE),"0%")),VLOOKUP(_xlfn.CONCAT($B56,$C56),BNA_Variations_prix!$E$1:$AJ$205,MATCH(I$46,BNA_Variations_prix!$E$4:$CA$4,0),FALSE)))),VLOOKUP(_xlfn.CONCAT($B56,$C56),BNA_Variations_prix!$E$1:$AJ$205,MATCH(I$46,BNA_Variations_prix!$E$4:$CA$4,0),FALSE))</f>
        <v>-</v>
      </c>
      <c r="J56" s="16" t="str">
        <f ca="1">IF(ISNUMBER(VLOOKUP(_xlfn.CONCAT($B56,$C56),BNA_Variations_prix!$E$1:$AJ$205,MATCH(J$46,BNA_Variations_prix!$E$4:$CA$4,0),FALSE)),IF(ROUND(VLOOKUP(_xlfn.CONCAT($B56,$C56),BNA_Variations_prix!$E$1:$AJ$205,MATCH(J$46,BNA_Variations_prix!$E$4:$CA$4,0),FALSE),2)&gt;0,_xlfn.CONCAT($B$3," ",TEXT(VLOOKUP(_xlfn.CONCAT($B56,$C56),BNA_Variations_prix!$E$1:$AJ$205,MATCH(J$46,BNA_Variations_prix!$E$4:$CA$4,0),FALSE),"0%")),IF(ROUND(VLOOKUP(_xlfn.CONCAT($B56,$C56),BNA_Variations_prix!$E$1:$AJ$205,MATCH(J$46,BNA_Variations_prix!$E$4:$CA$4,0),FALSE),2)=0,_xlfn.CONCAT($B$4," ",TEXT(VLOOKUP(_xlfn.CONCAT($B56,$C56),BNA_Variations_prix!$E$1:$AJ$205,MATCH(J$46,BNA_Variations_prix!$E$4:$CA$4,0),FALSE),"0%")),IF(ROUND(VLOOKUP(_xlfn.CONCAT($B56,$C56),BNA_Variations_prix!$E$1:$AJ$205,MATCH(J$46,BNA_Variations_prix!$E$4:$CA$4,0),FALSE),2)&lt;0,_xlfn.CONCAT($B$5," ",TEXT(VLOOKUP(_xlfn.CONCAT($B56,$C56),BNA_Variations_prix!$E$1:$AJ$205,MATCH(J$46,BNA_Variations_prix!$E$4:$CA$4,0),FALSE),"0%")),VLOOKUP(_xlfn.CONCAT($B56,$C56),BNA_Variations_prix!$E$1:$AJ$205,MATCH(J$46,BNA_Variations_prix!$E$4:$CA$4,0),FALSE)))),VLOOKUP(_xlfn.CONCAT($B56,$C56),BNA_Variations_prix!$E$1:$AJ$205,MATCH(J$46,BNA_Variations_prix!$E$4:$CA$4,0),FALSE))</f>
        <v>-</v>
      </c>
      <c r="K56" s="16" t="str">
        <f ca="1">IF(ISNUMBER(VLOOKUP(_xlfn.CONCAT($B56,$C56),BNA_Variations_prix!$E$1:$AJ$205,MATCH(K$46,BNA_Variations_prix!$E$4:$CA$4,0),FALSE)),IF(ROUND(VLOOKUP(_xlfn.CONCAT($B56,$C56),BNA_Variations_prix!$E$1:$AJ$205,MATCH(K$46,BNA_Variations_prix!$E$4:$CA$4,0),FALSE),2)&gt;0,_xlfn.CONCAT($B$3," ",TEXT(VLOOKUP(_xlfn.CONCAT($B56,$C56),BNA_Variations_prix!$E$1:$AJ$205,MATCH(K$46,BNA_Variations_prix!$E$4:$CA$4,0),FALSE),"0%")),IF(ROUND(VLOOKUP(_xlfn.CONCAT($B56,$C56),BNA_Variations_prix!$E$1:$AJ$205,MATCH(K$46,BNA_Variations_prix!$E$4:$CA$4,0),FALSE),2)=0,_xlfn.CONCAT($B$4," ",TEXT(VLOOKUP(_xlfn.CONCAT($B56,$C56),BNA_Variations_prix!$E$1:$AJ$205,MATCH(K$46,BNA_Variations_prix!$E$4:$CA$4,0),FALSE),"0%")),IF(ROUND(VLOOKUP(_xlfn.CONCAT($B56,$C56),BNA_Variations_prix!$E$1:$AJ$205,MATCH(K$46,BNA_Variations_prix!$E$4:$CA$4,0),FALSE),2)&lt;0,_xlfn.CONCAT($B$5," ",TEXT(VLOOKUP(_xlfn.CONCAT($B56,$C56),BNA_Variations_prix!$E$1:$AJ$205,MATCH(K$46,BNA_Variations_prix!$E$4:$CA$4,0),FALSE),"0%")),VLOOKUP(_xlfn.CONCAT($B56,$C56),BNA_Variations_prix!$E$1:$AJ$205,MATCH(K$46,BNA_Variations_prix!$E$4:$CA$4,0),FALSE)))),VLOOKUP(_xlfn.CONCAT($B56,$C56),BNA_Variations_prix!$E$1:$AJ$205,MATCH(K$46,BNA_Variations_prix!$E$4:$CA$4,0),FALSE))</f>
        <v>-</v>
      </c>
      <c r="L56" s="16" t="str">
        <f ca="1">IF(ISNUMBER(VLOOKUP(_xlfn.CONCAT($B56,$C56),BNA_Variations_prix!$E$1:$AJ$205,MATCH(L$46,BNA_Variations_prix!$E$4:$CA$4,0),FALSE)),IF(ROUND(VLOOKUP(_xlfn.CONCAT($B56,$C56),BNA_Variations_prix!$E$1:$AJ$205,MATCH(L$46,BNA_Variations_prix!$E$4:$CA$4,0),FALSE),2)&gt;0,_xlfn.CONCAT($B$3," ",TEXT(VLOOKUP(_xlfn.CONCAT($B56,$C56),BNA_Variations_prix!$E$1:$AJ$205,MATCH(L$46,BNA_Variations_prix!$E$4:$CA$4,0),FALSE),"0%")),IF(ROUND(VLOOKUP(_xlfn.CONCAT($B56,$C56),BNA_Variations_prix!$E$1:$AJ$205,MATCH(L$46,BNA_Variations_prix!$E$4:$CA$4,0),FALSE),2)=0,_xlfn.CONCAT($B$4," ",TEXT(VLOOKUP(_xlfn.CONCAT($B56,$C56),BNA_Variations_prix!$E$1:$AJ$205,MATCH(L$46,BNA_Variations_prix!$E$4:$CA$4,0),FALSE),"0%")),IF(ROUND(VLOOKUP(_xlfn.CONCAT($B56,$C56),BNA_Variations_prix!$E$1:$AJ$205,MATCH(L$46,BNA_Variations_prix!$E$4:$CA$4,0),FALSE),2)&lt;0,_xlfn.CONCAT($B$5," ",TEXT(VLOOKUP(_xlfn.CONCAT($B56,$C56),BNA_Variations_prix!$E$1:$AJ$205,MATCH(L$46,BNA_Variations_prix!$E$4:$CA$4,0),FALSE),"0%")),VLOOKUP(_xlfn.CONCAT($B56,$C56),BNA_Variations_prix!$E$1:$AJ$205,MATCH(L$46,BNA_Variations_prix!$E$4:$CA$4,0),FALSE)))),VLOOKUP(_xlfn.CONCAT($B56,$C56),BNA_Variations_prix!$E$1:$AJ$205,MATCH(L$46,BNA_Variations_prix!$E$4:$CA$4,0),FALSE))</f>
        <v>-</v>
      </c>
      <c r="M56" s="16" t="str">
        <f ca="1">IF(ISNUMBER(VLOOKUP(_xlfn.CONCAT($B56,$C56),BNA_Variations_prix!$E$1:$AJ$205,MATCH(M$46,BNA_Variations_prix!$E$4:$CA$4,0),FALSE)),IF(ROUND(VLOOKUP(_xlfn.CONCAT($B56,$C56),BNA_Variations_prix!$E$1:$AJ$205,MATCH(M$46,BNA_Variations_prix!$E$4:$CA$4,0),FALSE),2)&gt;0,_xlfn.CONCAT($B$3," ",TEXT(VLOOKUP(_xlfn.CONCAT($B56,$C56),BNA_Variations_prix!$E$1:$AJ$205,MATCH(M$46,BNA_Variations_prix!$E$4:$CA$4,0),FALSE),"0%")),IF(ROUND(VLOOKUP(_xlfn.CONCAT($B56,$C56),BNA_Variations_prix!$E$1:$AJ$205,MATCH(M$46,BNA_Variations_prix!$E$4:$CA$4,0),FALSE),2)=0,_xlfn.CONCAT($B$4," ",TEXT(VLOOKUP(_xlfn.CONCAT($B56,$C56),BNA_Variations_prix!$E$1:$AJ$205,MATCH(M$46,BNA_Variations_prix!$E$4:$CA$4,0),FALSE),"0%")),IF(ROUND(VLOOKUP(_xlfn.CONCAT($B56,$C56),BNA_Variations_prix!$E$1:$AJ$205,MATCH(M$46,BNA_Variations_prix!$E$4:$CA$4,0),FALSE),2)&lt;0,_xlfn.CONCAT($B$5," ",TEXT(VLOOKUP(_xlfn.CONCAT($B56,$C56),BNA_Variations_prix!$E$1:$AJ$205,MATCH(M$46,BNA_Variations_prix!$E$4:$CA$4,0),FALSE),"0%")),VLOOKUP(_xlfn.CONCAT($B56,$C56),BNA_Variations_prix!$E$1:$AJ$205,MATCH(M$46,BNA_Variations_prix!$E$4:$CA$4,0),FALSE)))),VLOOKUP(_xlfn.CONCAT($B56,$C56),BNA_Variations_prix!$E$1:$AJ$205,MATCH(M$46,BNA_Variations_prix!$E$4:$CA$4,0),FALSE))</f>
        <v>-</v>
      </c>
      <c r="N56" s="16" t="str">
        <f ca="1">IF(ISNUMBER(VLOOKUP(_xlfn.CONCAT($B56,$C56),BNA_Variations_prix!$E$1:$AJ$205,MATCH(N$46,BNA_Variations_prix!$E$4:$CA$4,0),FALSE)),IF(ROUND(VLOOKUP(_xlfn.CONCAT($B56,$C56),BNA_Variations_prix!$E$1:$AJ$205,MATCH(N$46,BNA_Variations_prix!$E$4:$CA$4,0),FALSE),2)&gt;0,_xlfn.CONCAT($B$3," ",TEXT(VLOOKUP(_xlfn.CONCAT($B56,$C56),BNA_Variations_prix!$E$1:$AJ$205,MATCH(N$46,BNA_Variations_prix!$E$4:$CA$4,0),FALSE),"0%")),IF(ROUND(VLOOKUP(_xlfn.CONCAT($B56,$C56),BNA_Variations_prix!$E$1:$AJ$205,MATCH(N$46,BNA_Variations_prix!$E$4:$CA$4,0),FALSE),2)=0,_xlfn.CONCAT($B$4," ",TEXT(VLOOKUP(_xlfn.CONCAT($B56,$C56),BNA_Variations_prix!$E$1:$AJ$205,MATCH(N$46,BNA_Variations_prix!$E$4:$CA$4,0),FALSE),"0%")),IF(ROUND(VLOOKUP(_xlfn.CONCAT($B56,$C56),BNA_Variations_prix!$E$1:$AJ$205,MATCH(N$46,BNA_Variations_prix!$E$4:$CA$4,0),FALSE),2)&lt;0,_xlfn.CONCAT($B$5," ",TEXT(VLOOKUP(_xlfn.CONCAT($B56,$C56),BNA_Variations_prix!$E$1:$AJ$205,MATCH(N$46,BNA_Variations_prix!$E$4:$CA$4,0),FALSE),"0%")),VLOOKUP(_xlfn.CONCAT($B56,$C56),BNA_Variations_prix!$E$1:$AJ$205,MATCH(N$46,BNA_Variations_prix!$E$4:$CA$4,0),FALSE)))),VLOOKUP(_xlfn.CONCAT($B56,$C56),BNA_Variations_prix!$E$1:$AJ$205,MATCH(N$46,BNA_Variations_prix!$E$4:$CA$4,0),FALSE))</f>
        <v>-</v>
      </c>
      <c r="O56" s="16" t="str">
        <f ca="1">IF(ISNUMBER(VLOOKUP(_xlfn.CONCAT($B56,$C56),BNA_Variations_prix!$E$1:$AJ$205,MATCH(O$46,BNA_Variations_prix!$E$4:$CA$4,0),FALSE)),IF(ROUND(VLOOKUP(_xlfn.CONCAT($B56,$C56),BNA_Variations_prix!$E$1:$AJ$205,MATCH(O$46,BNA_Variations_prix!$E$4:$CA$4,0),FALSE),2)&gt;0,_xlfn.CONCAT($B$3," ",TEXT(VLOOKUP(_xlfn.CONCAT($B56,$C56),BNA_Variations_prix!$E$1:$AJ$205,MATCH(O$46,BNA_Variations_prix!$E$4:$CA$4,0),FALSE),"0%")),IF(ROUND(VLOOKUP(_xlfn.CONCAT($B56,$C56),BNA_Variations_prix!$E$1:$AJ$205,MATCH(O$46,BNA_Variations_prix!$E$4:$CA$4,0),FALSE),2)=0,_xlfn.CONCAT($B$4," ",TEXT(VLOOKUP(_xlfn.CONCAT($B56,$C56),BNA_Variations_prix!$E$1:$AJ$205,MATCH(O$46,BNA_Variations_prix!$E$4:$CA$4,0),FALSE),"0%")),IF(ROUND(VLOOKUP(_xlfn.CONCAT($B56,$C56),BNA_Variations_prix!$E$1:$AJ$205,MATCH(O$46,BNA_Variations_prix!$E$4:$CA$4,0),FALSE),2)&lt;0,_xlfn.CONCAT($B$5," ",TEXT(VLOOKUP(_xlfn.CONCAT($B56,$C56),BNA_Variations_prix!$E$1:$AJ$205,MATCH(O$46,BNA_Variations_prix!$E$4:$CA$4,0),FALSE),"0%")),VLOOKUP(_xlfn.CONCAT($B56,$C56),BNA_Variations_prix!$E$1:$AJ$205,MATCH(O$46,BNA_Variations_prix!$E$4:$CA$4,0),FALSE)))),VLOOKUP(_xlfn.CONCAT($B56,$C56),BNA_Variations_prix!$E$1:$AJ$205,MATCH(O$46,BNA_Variations_prix!$E$4:$CA$4,0),FALSE))</f>
        <v>-</v>
      </c>
      <c r="P56" s="16" t="str">
        <f ca="1">IF(ISNUMBER(VLOOKUP(_xlfn.CONCAT($B56,$C56),BNA_Variations_prix!$E$1:$AJ$205,MATCH(P$46,BNA_Variations_prix!$E$4:$CA$4,0),FALSE)),IF(ROUND(VLOOKUP(_xlfn.CONCAT($B56,$C56),BNA_Variations_prix!$E$1:$AJ$205,MATCH(P$46,BNA_Variations_prix!$E$4:$CA$4,0),FALSE),2)&gt;0,_xlfn.CONCAT($B$3," ",TEXT(VLOOKUP(_xlfn.CONCAT($B56,$C56),BNA_Variations_prix!$E$1:$AJ$205,MATCH(P$46,BNA_Variations_prix!$E$4:$CA$4,0),FALSE),"0%")),IF(ROUND(VLOOKUP(_xlfn.CONCAT($B56,$C56),BNA_Variations_prix!$E$1:$AJ$205,MATCH(P$46,BNA_Variations_prix!$E$4:$CA$4,0),FALSE),2)=0,_xlfn.CONCAT($B$4," ",TEXT(VLOOKUP(_xlfn.CONCAT($B56,$C56),BNA_Variations_prix!$E$1:$AJ$205,MATCH(P$46,BNA_Variations_prix!$E$4:$CA$4,0),FALSE),"0%")),IF(ROUND(VLOOKUP(_xlfn.CONCAT($B56,$C56),BNA_Variations_prix!$E$1:$AJ$205,MATCH(P$46,BNA_Variations_prix!$E$4:$CA$4,0),FALSE),2)&lt;0,_xlfn.CONCAT($B$5," ",TEXT(VLOOKUP(_xlfn.CONCAT($B56,$C56),BNA_Variations_prix!$E$1:$AJ$205,MATCH(P$46,BNA_Variations_prix!$E$4:$CA$4,0),FALSE),"0%")),VLOOKUP(_xlfn.CONCAT($B56,$C56),BNA_Variations_prix!$E$1:$AJ$205,MATCH(P$46,BNA_Variations_prix!$E$4:$CA$4,0),FALSE)))),VLOOKUP(_xlfn.CONCAT($B56,$C56),BNA_Variations_prix!$E$1:$AJ$205,MATCH(P$46,BNA_Variations_prix!$E$4:$CA$4,0),FALSE))</f>
        <v>-</v>
      </c>
      <c r="Q56" s="16" t="str">
        <f ca="1">IF(ISNUMBER(VLOOKUP(_xlfn.CONCAT($B56,$C56),BNA_Variations_prix!$E$1:$AJ$205,MATCH(Q$46,BNA_Variations_prix!$E$4:$CA$4,0),FALSE)),IF(ROUND(VLOOKUP(_xlfn.CONCAT($B56,$C56),BNA_Variations_prix!$E$1:$AJ$205,MATCH(Q$46,BNA_Variations_prix!$E$4:$CA$4,0),FALSE),2)&gt;0,_xlfn.CONCAT($B$3," ",TEXT(VLOOKUP(_xlfn.CONCAT($B56,$C56),BNA_Variations_prix!$E$1:$AJ$205,MATCH(Q$46,BNA_Variations_prix!$E$4:$CA$4,0),FALSE),"0%")),IF(ROUND(VLOOKUP(_xlfn.CONCAT($B56,$C56),BNA_Variations_prix!$E$1:$AJ$205,MATCH(Q$46,BNA_Variations_prix!$E$4:$CA$4,0),FALSE),2)=0,_xlfn.CONCAT($B$4," ",TEXT(VLOOKUP(_xlfn.CONCAT($B56,$C56),BNA_Variations_prix!$E$1:$AJ$205,MATCH(Q$46,BNA_Variations_prix!$E$4:$CA$4,0),FALSE),"0%")),IF(ROUND(VLOOKUP(_xlfn.CONCAT($B56,$C56),BNA_Variations_prix!$E$1:$AJ$205,MATCH(Q$46,BNA_Variations_prix!$E$4:$CA$4,0),FALSE),2)&lt;0,_xlfn.CONCAT($B$5," ",TEXT(VLOOKUP(_xlfn.CONCAT($B56,$C56),BNA_Variations_prix!$E$1:$AJ$205,MATCH(Q$46,BNA_Variations_prix!$E$4:$CA$4,0),FALSE),"0%")),VLOOKUP(_xlfn.CONCAT($B56,$C56),BNA_Variations_prix!$E$1:$AJ$205,MATCH(Q$46,BNA_Variations_prix!$E$4:$CA$4,0),FALSE)))),VLOOKUP(_xlfn.CONCAT($B56,$C56),BNA_Variations_prix!$E$1:$AJ$205,MATCH(Q$46,BNA_Variations_prix!$E$4:$CA$4,0),FALSE))</f>
        <v>-</v>
      </c>
      <c r="R56" s="16" t="str">
        <f ca="1">IF(ISNUMBER(VLOOKUP(_xlfn.CONCAT($B56,$C56),BNA_Variations_prix!$E$1:$AJ$205,MATCH(R$46,BNA_Variations_prix!$E$4:$CA$4,0),FALSE)),IF(ROUND(VLOOKUP(_xlfn.CONCAT($B56,$C56),BNA_Variations_prix!$E$1:$AJ$205,MATCH(R$46,BNA_Variations_prix!$E$4:$CA$4,0),FALSE),2)&gt;0,_xlfn.CONCAT($B$3," ",TEXT(VLOOKUP(_xlfn.CONCAT($B56,$C56),BNA_Variations_prix!$E$1:$AJ$205,MATCH(R$46,BNA_Variations_prix!$E$4:$CA$4,0),FALSE),"0%")),IF(ROUND(VLOOKUP(_xlfn.CONCAT($B56,$C56),BNA_Variations_prix!$E$1:$AJ$205,MATCH(R$46,BNA_Variations_prix!$E$4:$CA$4,0),FALSE),2)=0,_xlfn.CONCAT($B$4," ",TEXT(VLOOKUP(_xlfn.CONCAT($B56,$C56),BNA_Variations_prix!$E$1:$AJ$205,MATCH(R$46,BNA_Variations_prix!$E$4:$CA$4,0),FALSE),"0%")),IF(ROUND(VLOOKUP(_xlfn.CONCAT($B56,$C56),BNA_Variations_prix!$E$1:$AJ$205,MATCH(R$46,BNA_Variations_prix!$E$4:$CA$4,0),FALSE),2)&lt;0,_xlfn.CONCAT($B$5," ",TEXT(VLOOKUP(_xlfn.CONCAT($B56,$C56),BNA_Variations_prix!$E$1:$AJ$205,MATCH(R$46,BNA_Variations_prix!$E$4:$CA$4,0),FALSE),"0%")),VLOOKUP(_xlfn.CONCAT($B56,$C56),BNA_Variations_prix!$E$1:$AJ$205,MATCH(R$46,BNA_Variations_prix!$E$4:$CA$4,0),FALSE)))),VLOOKUP(_xlfn.CONCAT($B56,$C56),BNA_Variations_prix!$E$1:$AJ$205,MATCH(R$46,BNA_Variations_prix!$E$4:$CA$4,0),FALSE))</f>
        <v>-</v>
      </c>
      <c r="S56" s="16" t="str">
        <f ca="1">IF(ISNUMBER(VLOOKUP(_xlfn.CONCAT($B56,$C56),BNA_Variations_prix!$E$1:$AJ$205,MATCH(S$46,BNA_Variations_prix!$E$4:$CA$4,0),FALSE)),IF(ROUND(VLOOKUP(_xlfn.CONCAT($B56,$C56),BNA_Variations_prix!$E$1:$AJ$205,MATCH(S$46,BNA_Variations_prix!$E$4:$CA$4,0),FALSE),2)&gt;0,_xlfn.CONCAT($B$3," ",TEXT(VLOOKUP(_xlfn.CONCAT($B56,$C56),BNA_Variations_prix!$E$1:$AJ$205,MATCH(S$46,BNA_Variations_prix!$E$4:$CA$4,0),FALSE),"0%")),IF(ROUND(VLOOKUP(_xlfn.CONCAT($B56,$C56),BNA_Variations_prix!$E$1:$AJ$205,MATCH(S$46,BNA_Variations_prix!$E$4:$CA$4,0),FALSE),2)=0,_xlfn.CONCAT($B$4," ",TEXT(VLOOKUP(_xlfn.CONCAT($B56,$C56),BNA_Variations_prix!$E$1:$AJ$205,MATCH(S$46,BNA_Variations_prix!$E$4:$CA$4,0),FALSE),"0%")),IF(ROUND(VLOOKUP(_xlfn.CONCAT($B56,$C56),BNA_Variations_prix!$E$1:$AJ$205,MATCH(S$46,BNA_Variations_prix!$E$4:$CA$4,0),FALSE),2)&lt;0,_xlfn.CONCAT($B$5," ",TEXT(VLOOKUP(_xlfn.CONCAT($B56,$C56),BNA_Variations_prix!$E$1:$AJ$205,MATCH(S$46,BNA_Variations_prix!$E$4:$CA$4,0),FALSE),"0%")),VLOOKUP(_xlfn.CONCAT($B56,$C56),BNA_Variations_prix!$E$1:$AJ$205,MATCH(S$46,BNA_Variations_prix!$E$4:$CA$4,0),FALSE)))),VLOOKUP(_xlfn.CONCAT($B56,$C56),BNA_Variations_prix!$E$1:$AJ$205,MATCH(S$46,BNA_Variations_prix!$E$4:$CA$4,0),FALSE))</f>
        <v>-</v>
      </c>
      <c r="T56" s="16" t="str">
        <f ca="1">IF(ISNUMBER(VLOOKUP(_xlfn.CONCAT($B56,$C56),BNA_Variations_prix!$E$1:$AJ$205,MATCH(T$46,BNA_Variations_prix!$E$4:$CA$4,0),FALSE)),IF(ROUND(VLOOKUP(_xlfn.CONCAT($B56,$C56),BNA_Variations_prix!$E$1:$AJ$205,MATCH(T$46,BNA_Variations_prix!$E$4:$CA$4,0),FALSE),2)&gt;0,_xlfn.CONCAT($B$3," ",TEXT(VLOOKUP(_xlfn.CONCAT($B56,$C56),BNA_Variations_prix!$E$1:$AJ$205,MATCH(T$46,BNA_Variations_prix!$E$4:$CA$4,0),FALSE),"0%")),IF(ROUND(VLOOKUP(_xlfn.CONCAT($B56,$C56),BNA_Variations_prix!$E$1:$AJ$205,MATCH(T$46,BNA_Variations_prix!$E$4:$CA$4,0),FALSE),2)=0,_xlfn.CONCAT($B$4," ",TEXT(VLOOKUP(_xlfn.CONCAT($B56,$C56),BNA_Variations_prix!$E$1:$AJ$205,MATCH(T$46,BNA_Variations_prix!$E$4:$CA$4,0),FALSE),"0%")),IF(ROUND(VLOOKUP(_xlfn.CONCAT($B56,$C56),BNA_Variations_prix!$E$1:$AJ$205,MATCH(T$46,BNA_Variations_prix!$E$4:$CA$4,0),FALSE),2)&lt;0,_xlfn.CONCAT($B$5," ",TEXT(VLOOKUP(_xlfn.CONCAT($B56,$C56),BNA_Variations_prix!$E$1:$AJ$205,MATCH(T$46,BNA_Variations_prix!$E$4:$CA$4,0),FALSE),"0%")),VLOOKUP(_xlfn.CONCAT($B56,$C56),BNA_Variations_prix!$E$1:$AJ$205,MATCH(T$46,BNA_Variations_prix!$E$4:$CA$4,0),FALSE)))),VLOOKUP(_xlfn.CONCAT($B56,$C56),BNA_Variations_prix!$E$1:$AJ$205,MATCH(T$46,BNA_Variations_prix!$E$4:$CA$4,0),FALSE))</f>
        <v>-</v>
      </c>
      <c r="U56" s="16" t="str">
        <f ca="1">IF(ISNUMBER(VLOOKUP(_xlfn.CONCAT($B56,$C56),BNA_Variations_prix!$E$1:$AJ$205,MATCH(U$46,BNA_Variations_prix!$E$4:$CA$4,0),FALSE)),IF(ROUND(VLOOKUP(_xlfn.CONCAT($B56,$C56),BNA_Variations_prix!$E$1:$AJ$205,MATCH(U$46,BNA_Variations_prix!$E$4:$CA$4,0),FALSE),2)&gt;0,_xlfn.CONCAT($B$3," ",TEXT(VLOOKUP(_xlfn.CONCAT($B56,$C56),BNA_Variations_prix!$E$1:$AJ$205,MATCH(U$46,BNA_Variations_prix!$E$4:$CA$4,0),FALSE),"0%")),IF(ROUND(VLOOKUP(_xlfn.CONCAT($B56,$C56),BNA_Variations_prix!$E$1:$AJ$205,MATCH(U$46,BNA_Variations_prix!$E$4:$CA$4,0),FALSE),2)=0,_xlfn.CONCAT($B$4," ",TEXT(VLOOKUP(_xlfn.CONCAT($B56,$C56),BNA_Variations_prix!$E$1:$AJ$205,MATCH(U$46,BNA_Variations_prix!$E$4:$CA$4,0),FALSE),"0%")),IF(ROUND(VLOOKUP(_xlfn.CONCAT($B56,$C56),BNA_Variations_prix!$E$1:$AJ$205,MATCH(U$46,BNA_Variations_prix!$E$4:$CA$4,0),FALSE),2)&lt;0,_xlfn.CONCAT($B$5," ",TEXT(VLOOKUP(_xlfn.CONCAT($B56,$C56),BNA_Variations_prix!$E$1:$AJ$205,MATCH(U$46,BNA_Variations_prix!$E$4:$CA$4,0),FALSE),"0%")),VLOOKUP(_xlfn.CONCAT($B56,$C56),BNA_Variations_prix!$E$1:$AJ$205,MATCH(U$46,BNA_Variations_prix!$E$4:$CA$4,0),FALSE)))),VLOOKUP(_xlfn.CONCAT($B56,$C56),BNA_Variations_prix!$E$1:$AJ$205,MATCH(U$46,BNA_Variations_prix!$E$4:$CA$4,0),FALSE))</f>
        <v>-</v>
      </c>
      <c r="V56" s="16" t="str">
        <f ca="1">IF(ISNUMBER(VLOOKUP(_xlfn.CONCAT($B56,$C56),BNA_Variations_prix!$E$1:$AJ$205,MATCH(V$46,BNA_Variations_prix!$E$4:$CA$4,0),FALSE)),IF(ROUND(VLOOKUP(_xlfn.CONCAT($B56,$C56),BNA_Variations_prix!$E$1:$AJ$205,MATCH(V$46,BNA_Variations_prix!$E$4:$CA$4,0),FALSE),2)&gt;0,_xlfn.CONCAT($B$3," ",TEXT(VLOOKUP(_xlfn.CONCAT($B56,$C56),BNA_Variations_prix!$E$1:$AJ$205,MATCH(V$46,BNA_Variations_prix!$E$4:$CA$4,0),FALSE),"0%")),IF(ROUND(VLOOKUP(_xlfn.CONCAT($B56,$C56),BNA_Variations_prix!$E$1:$AJ$205,MATCH(V$46,BNA_Variations_prix!$E$4:$CA$4,0),FALSE),2)=0,_xlfn.CONCAT($B$4," ",TEXT(VLOOKUP(_xlfn.CONCAT($B56,$C56),BNA_Variations_prix!$E$1:$AJ$205,MATCH(V$46,BNA_Variations_prix!$E$4:$CA$4,0),FALSE),"0%")),IF(ROUND(VLOOKUP(_xlfn.CONCAT($B56,$C56),BNA_Variations_prix!$E$1:$AJ$205,MATCH(V$46,BNA_Variations_prix!$E$4:$CA$4,0),FALSE),2)&lt;0,_xlfn.CONCAT($B$5," ",TEXT(VLOOKUP(_xlfn.CONCAT($B56,$C56),BNA_Variations_prix!$E$1:$AJ$205,MATCH(V$46,BNA_Variations_prix!$E$4:$CA$4,0),FALSE),"0%")),VLOOKUP(_xlfn.CONCAT($B56,$C56),BNA_Variations_prix!$E$1:$AJ$205,MATCH(V$46,BNA_Variations_prix!$E$4:$CA$4,0),FALSE)))),VLOOKUP(_xlfn.CONCAT($B56,$C56),BNA_Variations_prix!$E$1:$AJ$205,MATCH(V$46,BNA_Variations_prix!$E$4:$CA$4,0),FALSE))</f>
        <v>-</v>
      </c>
      <c r="W56" s="16" t="str">
        <f ca="1">IF(ISNUMBER(VLOOKUP(_xlfn.CONCAT($B56,$C56),BNA_Variations_prix!$E$1:$AJ$205,MATCH(W$46,BNA_Variations_prix!$E$4:$CA$4,0),FALSE)),IF(ROUND(VLOOKUP(_xlfn.CONCAT($B56,$C56),BNA_Variations_prix!$E$1:$AJ$205,MATCH(W$46,BNA_Variations_prix!$E$4:$CA$4,0),FALSE),2)&gt;0,_xlfn.CONCAT($B$3," ",TEXT(VLOOKUP(_xlfn.CONCAT($B56,$C56),BNA_Variations_prix!$E$1:$AJ$205,MATCH(W$46,BNA_Variations_prix!$E$4:$CA$4,0),FALSE),"0%")),IF(ROUND(VLOOKUP(_xlfn.CONCAT($B56,$C56),BNA_Variations_prix!$E$1:$AJ$205,MATCH(W$46,BNA_Variations_prix!$E$4:$CA$4,0),FALSE),2)=0,_xlfn.CONCAT($B$4," ",TEXT(VLOOKUP(_xlfn.CONCAT($B56,$C56),BNA_Variations_prix!$E$1:$AJ$205,MATCH(W$46,BNA_Variations_prix!$E$4:$CA$4,0),FALSE),"0%")),IF(ROUND(VLOOKUP(_xlfn.CONCAT($B56,$C56),BNA_Variations_prix!$E$1:$AJ$205,MATCH(W$46,BNA_Variations_prix!$E$4:$CA$4,0),FALSE),2)&lt;0,_xlfn.CONCAT($B$5," ",TEXT(VLOOKUP(_xlfn.CONCAT($B56,$C56),BNA_Variations_prix!$E$1:$AJ$205,MATCH(W$46,BNA_Variations_prix!$E$4:$CA$4,0),FALSE),"0%")),VLOOKUP(_xlfn.CONCAT($B56,$C56),BNA_Variations_prix!$E$1:$AJ$205,MATCH(W$46,BNA_Variations_prix!$E$4:$CA$4,0),FALSE)))),VLOOKUP(_xlfn.CONCAT($B56,$C56),BNA_Variations_prix!$E$1:$AJ$205,MATCH(W$46,BNA_Variations_prix!$E$4:$CA$4,0),FALSE))</f>
        <v>-</v>
      </c>
      <c r="X56" s="16" t="str">
        <f ca="1">IF(ISNUMBER(VLOOKUP(_xlfn.CONCAT($B56,$C56),BNA_Variations_prix!$E$1:$AJ$205,MATCH(X$46,BNA_Variations_prix!$E$4:$CA$4,0),FALSE)),IF(ROUND(VLOOKUP(_xlfn.CONCAT($B56,$C56),BNA_Variations_prix!$E$1:$AJ$205,MATCH(X$46,BNA_Variations_prix!$E$4:$CA$4,0),FALSE),2)&gt;0,_xlfn.CONCAT($B$3," ",TEXT(VLOOKUP(_xlfn.CONCAT($B56,$C56),BNA_Variations_prix!$E$1:$AJ$205,MATCH(X$46,BNA_Variations_prix!$E$4:$CA$4,0),FALSE),"0%")),IF(ROUND(VLOOKUP(_xlfn.CONCAT($B56,$C56),BNA_Variations_prix!$E$1:$AJ$205,MATCH(X$46,BNA_Variations_prix!$E$4:$CA$4,0),FALSE),2)=0,_xlfn.CONCAT($B$4," ",TEXT(VLOOKUP(_xlfn.CONCAT($B56,$C56),BNA_Variations_prix!$E$1:$AJ$205,MATCH(X$46,BNA_Variations_prix!$E$4:$CA$4,0),FALSE),"0%")),IF(ROUND(VLOOKUP(_xlfn.CONCAT($B56,$C56),BNA_Variations_prix!$E$1:$AJ$205,MATCH(X$46,BNA_Variations_prix!$E$4:$CA$4,0),FALSE),2)&lt;0,_xlfn.CONCAT($B$5," ",TEXT(VLOOKUP(_xlfn.CONCAT($B56,$C56),BNA_Variations_prix!$E$1:$AJ$205,MATCH(X$46,BNA_Variations_prix!$E$4:$CA$4,0),FALSE),"0%")),VLOOKUP(_xlfn.CONCAT($B56,$C56),BNA_Variations_prix!$E$1:$AJ$205,MATCH(X$46,BNA_Variations_prix!$E$4:$CA$4,0),FALSE)))),VLOOKUP(_xlfn.CONCAT($B56,$C56),BNA_Variations_prix!$E$1:$AJ$205,MATCH(X$46,BNA_Variations_prix!$E$4:$CA$4,0),FALSE))</f>
        <v>-</v>
      </c>
      <c r="Y56" s="16" t="str">
        <f ca="1">IF(ISNUMBER(VLOOKUP(_xlfn.CONCAT($B56,$C56),BNA_Variations_prix!$E$1:$AJ$205,MATCH(Y$46,BNA_Variations_prix!$E$4:$CA$4,0),FALSE)),IF(ROUND(VLOOKUP(_xlfn.CONCAT($B56,$C56),BNA_Variations_prix!$E$1:$AJ$205,MATCH(Y$46,BNA_Variations_prix!$E$4:$CA$4,0),FALSE),2)&gt;0,_xlfn.CONCAT($B$3," ",TEXT(VLOOKUP(_xlfn.CONCAT($B56,$C56),BNA_Variations_prix!$E$1:$AJ$205,MATCH(Y$46,BNA_Variations_prix!$E$4:$CA$4,0),FALSE),"0%")),IF(ROUND(VLOOKUP(_xlfn.CONCAT($B56,$C56),BNA_Variations_prix!$E$1:$AJ$205,MATCH(Y$46,BNA_Variations_prix!$E$4:$CA$4,0),FALSE),2)=0,_xlfn.CONCAT($B$4," ",TEXT(VLOOKUP(_xlfn.CONCAT($B56,$C56),BNA_Variations_prix!$E$1:$AJ$205,MATCH(Y$46,BNA_Variations_prix!$E$4:$CA$4,0),FALSE),"0%")),IF(ROUND(VLOOKUP(_xlfn.CONCAT($B56,$C56),BNA_Variations_prix!$E$1:$AJ$205,MATCH(Y$46,BNA_Variations_prix!$E$4:$CA$4,0),FALSE),2)&lt;0,_xlfn.CONCAT($B$5," ",TEXT(VLOOKUP(_xlfn.CONCAT($B56,$C56),BNA_Variations_prix!$E$1:$AJ$205,MATCH(Y$46,BNA_Variations_prix!$E$4:$CA$4,0),FALSE),"0%")),VLOOKUP(_xlfn.CONCAT($B56,$C56),BNA_Variations_prix!$E$1:$AJ$205,MATCH(Y$46,BNA_Variations_prix!$E$4:$CA$4,0),FALSE)))),VLOOKUP(_xlfn.CONCAT($B56,$C56),BNA_Variations_prix!$E$1:$AJ$205,MATCH(Y$46,BNA_Variations_prix!$E$4:$CA$4,0),FALSE))</f>
        <v>-</v>
      </c>
      <c r="Z56" s="16" t="str">
        <f ca="1">IF(ISNUMBER(VLOOKUP(_xlfn.CONCAT($B56,$C56),BNA_Variations_prix!$E$1:$AJ$205,MATCH(Z$46,BNA_Variations_prix!$E$4:$CA$4,0),FALSE)),IF(ROUND(VLOOKUP(_xlfn.CONCAT($B56,$C56),BNA_Variations_prix!$E$1:$AJ$205,MATCH(Z$46,BNA_Variations_prix!$E$4:$CA$4,0),FALSE),2)&gt;0,_xlfn.CONCAT($B$3," ",TEXT(VLOOKUP(_xlfn.CONCAT($B56,$C56),BNA_Variations_prix!$E$1:$AJ$205,MATCH(Z$46,BNA_Variations_prix!$E$4:$CA$4,0),FALSE),"0%")),IF(ROUND(VLOOKUP(_xlfn.CONCAT($B56,$C56),BNA_Variations_prix!$E$1:$AJ$205,MATCH(Z$46,BNA_Variations_prix!$E$4:$CA$4,0),FALSE),2)=0,_xlfn.CONCAT($B$4," ",TEXT(VLOOKUP(_xlfn.CONCAT($B56,$C56),BNA_Variations_prix!$E$1:$AJ$205,MATCH(Z$46,BNA_Variations_prix!$E$4:$CA$4,0),FALSE),"0%")),IF(ROUND(VLOOKUP(_xlfn.CONCAT($B56,$C56),BNA_Variations_prix!$E$1:$AJ$205,MATCH(Z$46,BNA_Variations_prix!$E$4:$CA$4,0),FALSE),2)&lt;0,_xlfn.CONCAT($B$5," ",TEXT(VLOOKUP(_xlfn.CONCAT($B56,$C56),BNA_Variations_prix!$E$1:$AJ$205,MATCH(Z$46,BNA_Variations_prix!$E$4:$CA$4,0),FALSE),"0%")),VLOOKUP(_xlfn.CONCAT($B56,$C56),BNA_Variations_prix!$E$1:$AJ$205,MATCH(Z$46,BNA_Variations_prix!$E$4:$CA$4,0),FALSE)))),VLOOKUP(_xlfn.CONCAT($B56,$C56),BNA_Variations_prix!$E$1:$AJ$205,MATCH(Z$46,BNA_Variations_prix!$E$4:$CA$4,0),FALSE))</f>
        <v>-</v>
      </c>
      <c r="AA56" s="16" t="str">
        <f ca="1">IF(ISNUMBER(VLOOKUP(_xlfn.CONCAT($B56,$C56),BNA_Variations_prix!$E$1:$AJ$205,MATCH(AA$46,BNA_Variations_prix!$E$4:$CA$4,0),FALSE)),IF(ROUND(VLOOKUP(_xlfn.CONCAT($B56,$C56),BNA_Variations_prix!$E$1:$AJ$205,MATCH(AA$46,BNA_Variations_prix!$E$4:$CA$4,0),FALSE),2)&gt;0,_xlfn.CONCAT($B$3," ",TEXT(VLOOKUP(_xlfn.CONCAT($B56,$C56),BNA_Variations_prix!$E$1:$AJ$205,MATCH(AA$46,BNA_Variations_prix!$E$4:$CA$4,0),FALSE),"0%")),IF(ROUND(VLOOKUP(_xlfn.CONCAT($B56,$C56),BNA_Variations_prix!$E$1:$AJ$205,MATCH(AA$46,BNA_Variations_prix!$E$4:$CA$4,0),FALSE),2)=0,_xlfn.CONCAT($B$4," ",TEXT(VLOOKUP(_xlfn.CONCAT($B56,$C56),BNA_Variations_prix!$E$1:$AJ$205,MATCH(AA$46,BNA_Variations_prix!$E$4:$CA$4,0),FALSE),"0%")),IF(ROUND(VLOOKUP(_xlfn.CONCAT($B56,$C56),BNA_Variations_prix!$E$1:$AJ$205,MATCH(AA$46,BNA_Variations_prix!$E$4:$CA$4,0),FALSE),2)&lt;0,_xlfn.CONCAT($B$5," ",TEXT(VLOOKUP(_xlfn.CONCAT($B56,$C56),BNA_Variations_prix!$E$1:$AJ$205,MATCH(AA$46,BNA_Variations_prix!$E$4:$CA$4,0),FALSE),"0%")),VLOOKUP(_xlfn.CONCAT($B56,$C56),BNA_Variations_prix!$E$1:$AJ$205,MATCH(AA$46,BNA_Variations_prix!$E$4:$CA$4,0),FALSE)))),VLOOKUP(_xlfn.CONCAT($B56,$C56),BNA_Variations_prix!$E$1:$AJ$205,MATCH(AA$46,BNA_Variations_prix!$E$4:$CA$4,0),FALSE))</f>
        <v>-</v>
      </c>
      <c r="AB56" s="16" t="str">
        <f ca="1">IF(ISNUMBER(VLOOKUP(_xlfn.CONCAT($B56,$C56),BNA_Variations_prix!$E$1:$AJ$205,MATCH(AB$46,BNA_Variations_prix!$E$4:$CA$4,0),FALSE)),IF(ROUND(VLOOKUP(_xlfn.CONCAT($B56,$C56),BNA_Variations_prix!$E$1:$AJ$205,MATCH(AB$46,BNA_Variations_prix!$E$4:$CA$4,0),FALSE),2)&gt;0,_xlfn.CONCAT($B$3," ",TEXT(VLOOKUP(_xlfn.CONCAT($B56,$C56),BNA_Variations_prix!$E$1:$AJ$205,MATCH(AB$46,BNA_Variations_prix!$E$4:$CA$4,0),FALSE),"0%")),IF(ROUND(VLOOKUP(_xlfn.CONCAT($B56,$C56),BNA_Variations_prix!$E$1:$AJ$205,MATCH(AB$46,BNA_Variations_prix!$E$4:$CA$4,0),FALSE),2)=0,_xlfn.CONCAT($B$4," ",TEXT(VLOOKUP(_xlfn.CONCAT($B56,$C56),BNA_Variations_prix!$E$1:$AJ$205,MATCH(AB$46,BNA_Variations_prix!$E$4:$CA$4,0),FALSE),"0%")),IF(ROUND(VLOOKUP(_xlfn.CONCAT($B56,$C56),BNA_Variations_prix!$E$1:$AJ$205,MATCH(AB$46,BNA_Variations_prix!$E$4:$CA$4,0),FALSE),2)&lt;0,_xlfn.CONCAT($B$5," ",TEXT(VLOOKUP(_xlfn.CONCAT($B56,$C56),BNA_Variations_prix!$E$1:$AJ$205,MATCH(AB$46,BNA_Variations_prix!$E$4:$CA$4,0),FALSE),"0%")),VLOOKUP(_xlfn.CONCAT($B56,$C56),BNA_Variations_prix!$E$1:$AJ$205,MATCH(AB$46,BNA_Variations_prix!$E$4:$CA$4,0),FALSE)))),VLOOKUP(_xlfn.CONCAT($B56,$C56),BNA_Variations_prix!$E$1:$AJ$205,MATCH(AB$46,BNA_Variations_prix!$E$4:$CA$4,0),FALSE))</f>
        <v>-</v>
      </c>
      <c r="AC56" s="16" t="str">
        <f ca="1">IF(ISNUMBER(VLOOKUP(_xlfn.CONCAT($B56,$C56),BNA_Variations_prix!$E$1:$AJ$205,MATCH(AC$46,BNA_Variations_prix!$E$4:$CA$4,0),FALSE)),IF(ROUND(VLOOKUP(_xlfn.CONCAT($B56,$C56),BNA_Variations_prix!$E$1:$AJ$205,MATCH(AC$46,BNA_Variations_prix!$E$4:$CA$4,0),FALSE),2)&gt;0,_xlfn.CONCAT($B$3," ",TEXT(VLOOKUP(_xlfn.CONCAT($B56,$C56),BNA_Variations_prix!$E$1:$AJ$205,MATCH(AC$46,BNA_Variations_prix!$E$4:$CA$4,0),FALSE),"0%")),IF(ROUND(VLOOKUP(_xlfn.CONCAT($B56,$C56),BNA_Variations_prix!$E$1:$AJ$205,MATCH(AC$46,BNA_Variations_prix!$E$4:$CA$4,0),FALSE),2)=0,_xlfn.CONCAT($B$4," ",TEXT(VLOOKUP(_xlfn.CONCAT($B56,$C56),BNA_Variations_prix!$E$1:$AJ$205,MATCH(AC$46,BNA_Variations_prix!$E$4:$CA$4,0),FALSE),"0%")),IF(ROUND(VLOOKUP(_xlfn.CONCAT($B56,$C56),BNA_Variations_prix!$E$1:$AJ$205,MATCH(AC$46,BNA_Variations_prix!$E$4:$CA$4,0),FALSE),2)&lt;0,_xlfn.CONCAT($B$5," ",TEXT(VLOOKUP(_xlfn.CONCAT($B56,$C56),BNA_Variations_prix!$E$1:$AJ$205,MATCH(AC$46,BNA_Variations_prix!$E$4:$CA$4,0),FALSE),"0%")),VLOOKUP(_xlfn.CONCAT($B56,$C56),BNA_Variations_prix!$E$1:$AJ$205,MATCH(AC$46,BNA_Variations_prix!$E$4:$CA$4,0),FALSE)))),VLOOKUP(_xlfn.CONCAT($B56,$C56),BNA_Variations_prix!$E$1:$AJ$205,MATCH(AC$46,BNA_Variations_prix!$E$4:$CA$4,0),FALSE))</f>
        <v>-</v>
      </c>
      <c r="AD56" s="16" t="str">
        <f ca="1">IF(ISNUMBER(VLOOKUP(_xlfn.CONCAT($B56,$C56),BNA_Variations_prix!$E$1:$AJ$205,MATCH(AD$46,BNA_Variations_prix!$E$4:$CA$4,0),FALSE)),IF(ROUND(VLOOKUP(_xlfn.CONCAT($B56,$C56),BNA_Variations_prix!$E$1:$AJ$205,MATCH(AD$46,BNA_Variations_prix!$E$4:$CA$4,0),FALSE),2)&gt;0,_xlfn.CONCAT($B$3," ",TEXT(VLOOKUP(_xlfn.CONCAT($B56,$C56),BNA_Variations_prix!$E$1:$AJ$205,MATCH(AD$46,BNA_Variations_prix!$E$4:$CA$4,0),FALSE),"0%")),IF(ROUND(VLOOKUP(_xlfn.CONCAT($B56,$C56),BNA_Variations_prix!$E$1:$AJ$205,MATCH(AD$46,BNA_Variations_prix!$E$4:$CA$4,0),FALSE),2)=0,_xlfn.CONCAT($B$4," ",TEXT(VLOOKUP(_xlfn.CONCAT($B56,$C56),BNA_Variations_prix!$E$1:$AJ$205,MATCH(AD$46,BNA_Variations_prix!$E$4:$CA$4,0),FALSE),"0%")),IF(ROUND(VLOOKUP(_xlfn.CONCAT($B56,$C56),BNA_Variations_prix!$E$1:$AJ$205,MATCH(AD$46,BNA_Variations_prix!$E$4:$CA$4,0),FALSE),2)&lt;0,_xlfn.CONCAT($B$5," ",TEXT(VLOOKUP(_xlfn.CONCAT($B56,$C56),BNA_Variations_prix!$E$1:$AJ$205,MATCH(AD$46,BNA_Variations_prix!$E$4:$CA$4,0),FALSE),"0%")),VLOOKUP(_xlfn.CONCAT($B56,$C56),BNA_Variations_prix!$E$1:$AJ$205,MATCH(AD$46,BNA_Variations_prix!$E$4:$CA$4,0),FALSE)))),VLOOKUP(_xlfn.CONCAT($B56,$C56),BNA_Variations_prix!$E$1:$AJ$205,MATCH(AD$46,BNA_Variations_prix!$E$4:$CA$4,0),FALSE))</f>
        <v>-</v>
      </c>
      <c r="AE56" s="16" t="str">
        <f ca="1">IF(ISNUMBER(VLOOKUP(_xlfn.CONCAT($B56,$C56),BNA_Variations_prix!$E$1:$AJ$205,MATCH(AE$46,BNA_Variations_prix!$E$4:$CA$4,0),FALSE)),IF(ROUND(VLOOKUP(_xlfn.CONCAT($B56,$C56),BNA_Variations_prix!$E$1:$AJ$205,MATCH(AE$46,BNA_Variations_prix!$E$4:$CA$4,0),FALSE),2)&gt;0,_xlfn.CONCAT($B$3," ",TEXT(VLOOKUP(_xlfn.CONCAT($B56,$C56),BNA_Variations_prix!$E$1:$AJ$205,MATCH(AE$46,BNA_Variations_prix!$E$4:$CA$4,0),FALSE),"0%")),IF(ROUND(VLOOKUP(_xlfn.CONCAT($B56,$C56),BNA_Variations_prix!$E$1:$AJ$205,MATCH(AE$46,BNA_Variations_prix!$E$4:$CA$4,0),FALSE),2)=0,_xlfn.CONCAT($B$4," ",TEXT(VLOOKUP(_xlfn.CONCAT($B56,$C56),BNA_Variations_prix!$E$1:$AJ$205,MATCH(AE$46,BNA_Variations_prix!$E$4:$CA$4,0),FALSE),"0%")),IF(ROUND(VLOOKUP(_xlfn.CONCAT($B56,$C56),BNA_Variations_prix!$E$1:$AJ$205,MATCH(AE$46,BNA_Variations_prix!$E$4:$CA$4,0),FALSE),2)&lt;0,_xlfn.CONCAT($B$5," ",TEXT(VLOOKUP(_xlfn.CONCAT($B56,$C56),BNA_Variations_prix!$E$1:$AJ$205,MATCH(AE$46,BNA_Variations_prix!$E$4:$CA$4,0),FALSE),"0%")),VLOOKUP(_xlfn.CONCAT($B56,$C56),BNA_Variations_prix!$E$1:$AJ$205,MATCH(AE$46,BNA_Variations_prix!$E$4:$CA$4,0),FALSE)))),VLOOKUP(_xlfn.CONCAT($B56,$C56),BNA_Variations_prix!$E$1:$AJ$205,MATCH(AE$46,BNA_Variations_prix!$E$4:$CA$4,0),FALSE))</f>
        <v>-</v>
      </c>
      <c r="AF56" s="16" t="str">
        <f ca="1">IF(ISNUMBER(VLOOKUP(_xlfn.CONCAT($B56,$C56),BNA_Variations_prix!$E$1:$AJ$205,MATCH(AF$46,BNA_Variations_prix!$E$4:$CA$4,0),FALSE)),IF(ROUND(VLOOKUP(_xlfn.CONCAT($B56,$C56),BNA_Variations_prix!$E$1:$AJ$205,MATCH(AF$46,BNA_Variations_prix!$E$4:$CA$4,0),FALSE),2)&gt;0,_xlfn.CONCAT($B$3," ",TEXT(VLOOKUP(_xlfn.CONCAT($B56,$C56),BNA_Variations_prix!$E$1:$AJ$205,MATCH(AF$46,BNA_Variations_prix!$E$4:$CA$4,0),FALSE),"0%")),IF(ROUND(VLOOKUP(_xlfn.CONCAT($B56,$C56),BNA_Variations_prix!$E$1:$AJ$205,MATCH(AF$46,BNA_Variations_prix!$E$4:$CA$4,0),FALSE),2)=0,_xlfn.CONCAT($B$4," ",TEXT(VLOOKUP(_xlfn.CONCAT($B56,$C56),BNA_Variations_prix!$E$1:$AJ$205,MATCH(AF$46,BNA_Variations_prix!$E$4:$CA$4,0),FALSE),"0%")),IF(ROUND(VLOOKUP(_xlfn.CONCAT($B56,$C56),BNA_Variations_prix!$E$1:$AJ$205,MATCH(AF$46,BNA_Variations_prix!$E$4:$CA$4,0),FALSE),2)&lt;0,_xlfn.CONCAT($B$5," ",TEXT(VLOOKUP(_xlfn.CONCAT($B56,$C56),BNA_Variations_prix!$E$1:$AJ$205,MATCH(AF$46,BNA_Variations_prix!$E$4:$CA$4,0),FALSE),"0%")),VLOOKUP(_xlfn.CONCAT($B56,$C56),BNA_Variations_prix!$E$1:$AJ$205,MATCH(AF$46,BNA_Variations_prix!$E$4:$CA$4,0),FALSE)))),VLOOKUP(_xlfn.CONCAT($B56,$C56),BNA_Variations_prix!$E$1:$AJ$205,MATCH(AF$46,BNA_Variations_prix!$E$4:$CA$4,0),FALSE))</f>
        <v>-</v>
      </c>
      <c r="AG56" s="16" t="str">
        <f ca="1">IF(ISNUMBER(VLOOKUP(_xlfn.CONCAT($B56,$C56),BNA_Variations_prix!$E$1:$AJ$205,MATCH(AG$46,BNA_Variations_prix!$E$4:$CA$4,0),FALSE)),IF(ROUND(VLOOKUP(_xlfn.CONCAT($B56,$C56),BNA_Variations_prix!$E$1:$AJ$205,MATCH(AG$46,BNA_Variations_prix!$E$4:$CA$4,0),FALSE),2)&gt;0,_xlfn.CONCAT($B$3," ",TEXT(VLOOKUP(_xlfn.CONCAT($B56,$C56),BNA_Variations_prix!$E$1:$AJ$205,MATCH(AG$46,BNA_Variations_prix!$E$4:$CA$4,0),FALSE),"0%")),IF(ROUND(VLOOKUP(_xlfn.CONCAT($B56,$C56),BNA_Variations_prix!$E$1:$AJ$205,MATCH(AG$46,BNA_Variations_prix!$E$4:$CA$4,0),FALSE),2)=0,_xlfn.CONCAT($B$4," ",TEXT(VLOOKUP(_xlfn.CONCAT($B56,$C56),BNA_Variations_prix!$E$1:$AJ$205,MATCH(AG$46,BNA_Variations_prix!$E$4:$CA$4,0),FALSE),"0%")),IF(ROUND(VLOOKUP(_xlfn.CONCAT($B56,$C56),BNA_Variations_prix!$E$1:$AJ$205,MATCH(AG$46,BNA_Variations_prix!$E$4:$CA$4,0),FALSE),2)&lt;0,_xlfn.CONCAT($B$5," ",TEXT(VLOOKUP(_xlfn.CONCAT($B56,$C56),BNA_Variations_prix!$E$1:$AJ$205,MATCH(AG$46,BNA_Variations_prix!$E$4:$CA$4,0),FALSE),"0%")),VLOOKUP(_xlfn.CONCAT($B56,$C56),BNA_Variations_prix!$E$1:$AJ$205,MATCH(AG$46,BNA_Variations_prix!$E$4:$CA$4,0),FALSE)))),VLOOKUP(_xlfn.CONCAT($B56,$C56),BNA_Variations_prix!$E$1:$AJ$205,MATCH(AG$46,BNA_Variations_prix!$E$4:$CA$4,0),FALSE))</f>
        <v>-</v>
      </c>
    </row>
    <row r="57" spans="2:33" x14ac:dyDescent="0.35">
      <c r="B57" s="4" t="s">
        <v>2412</v>
      </c>
      <c r="C57" s="11">
        <f t="shared" si="2"/>
        <v>45352</v>
      </c>
      <c r="D57" t="s">
        <v>3432</v>
      </c>
      <c r="E57" s="16" t="str">
        <f ca="1">IF(ISNUMBER(VLOOKUP(_xlfn.CONCAT($B57,$C57),BNA_Variations_prix!$E$1:$AJ$205,MATCH(E$46,BNA_Variations_prix!$E$4:$CA$4,0),FALSE)),IF(ROUND(VLOOKUP(_xlfn.CONCAT($B57,$C57),BNA_Variations_prix!$E$1:$AJ$205,MATCH(E$46,BNA_Variations_prix!$E$4:$CA$4,0),FALSE),2)&gt;0,_xlfn.CONCAT($B$3," ",TEXT(VLOOKUP(_xlfn.CONCAT($B57,$C57),BNA_Variations_prix!$E$1:$AJ$205,MATCH(E$46,BNA_Variations_prix!$E$4:$CA$4,0),FALSE),"0%")),IF(ROUND(VLOOKUP(_xlfn.CONCAT($B57,$C57),BNA_Variations_prix!$E$1:$AJ$205,MATCH(E$46,BNA_Variations_prix!$E$4:$CA$4,0),FALSE),2)=0,_xlfn.CONCAT($B$4," ",TEXT(VLOOKUP(_xlfn.CONCAT($B57,$C57),BNA_Variations_prix!$E$1:$AJ$205,MATCH(E$46,BNA_Variations_prix!$E$4:$CA$4,0),FALSE),"0%")),IF(ROUND(VLOOKUP(_xlfn.CONCAT($B57,$C57),BNA_Variations_prix!$E$1:$AJ$205,MATCH(E$46,BNA_Variations_prix!$E$4:$CA$4,0),FALSE),2)&lt;0,_xlfn.CONCAT($B$5," ",TEXT(VLOOKUP(_xlfn.CONCAT($B57,$C57),BNA_Variations_prix!$E$1:$AJ$205,MATCH(E$46,BNA_Variations_prix!$E$4:$CA$4,0),FALSE),"0%")),VLOOKUP(_xlfn.CONCAT($B57,$C57),BNA_Variations_prix!$E$1:$AJ$205,MATCH(E$46,BNA_Variations_prix!$E$4:$CA$4,0),FALSE)))),VLOOKUP(_xlfn.CONCAT($B57,$C57),BNA_Variations_prix!$E$1:$AJ$205,MATCH(E$46,BNA_Variations_prix!$E$4:$CA$4,0),FALSE))</f>
        <v>-</v>
      </c>
      <c r="F57" s="16" t="str">
        <f ca="1">IF(ISNUMBER(VLOOKUP(_xlfn.CONCAT($B57,$C57),BNA_Variations_prix!$E$1:$AJ$205,MATCH(F$46,BNA_Variations_prix!$E$4:$CA$4,0),FALSE)),IF(ROUND(VLOOKUP(_xlfn.CONCAT($B57,$C57),BNA_Variations_prix!$E$1:$AJ$205,MATCH(F$46,BNA_Variations_prix!$E$4:$CA$4,0),FALSE),2)&gt;0,_xlfn.CONCAT($B$3," ",TEXT(VLOOKUP(_xlfn.CONCAT($B57,$C57),BNA_Variations_prix!$E$1:$AJ$205,MATCH(F$46,BNA_Variations_prix!$E$4:$CA$4,0),FALSE),"0%")),IF(ROUND(VLOOKUP(_xlfn.CONCAT($B57,$C57),BNA_Variations_prix!$E$1:$AJ$205,MATCH(F$46,BNA_Variations_prix!$E$4:$CA$4,0),FALSE),2)=0,_xlfn.CONCAT($B$4," ",TEXT(VLOOKUP(_xlfn.CONCAT($B57,$C57),BNA_Variations_prix!$E$1:$AJ$205,MATCH(F$46,BNA_Variations_prix!$E$4:$CA$4,0),FALSE),"0%")),IF(ROUND(VLOOKUP(_xlfn.CONCAT($B57,$C57),BNA_Variations_prix!$E$1:$AJ$205,MATCH(F$46,BNA_Variations_prix!$E$4:$CA$4,0),FALSE),2)&lt;0,_xlfn.CONCAT($B$5," ",TEXT(VLOOKUP(_xlfn.CONCAT($B57,$C57),BNA_Variations_prix!$E$1:$AJ$205,MATCH(F$46,BNA_Variations_prix!$E$4:$CA$4,0),FALSE),"0%")),VLOOKUP(_xlfn.CONCAT($B57,$C57),BNA_Variations_prix!$E$1:$AJ$205,MATCH(F$46,BNA_Variations_prix!$E$4:$CA$4,0),FALSE)))),VLOOKUP(_xlfn.CONCAT($B57,$C57),BNA_Variations_prix!$E$1:$AJ$205,MATCH(F$46,BNA_Variations_prix!$E$4:$CA$4,0),FALSE))</f>
        <v>-</v>
      </c>
      <c r="G57" s="16" t="str">
        <f ca="1">IF(ISNUMBER(VLOOKUP(_xlfn.CONCAT($B57,$C57),BNA_Variations_prix!$E$1:$AJ$205,MATCH(G$46,BNA_Variations_prix!$E$4:$CA$4,0),FALSE)),IF(ROUND(VLOOKUP(_xlfn.CONCAT($B57,$C57),BNA_Variations_prix!$E$1:$AJ$205,MATCH(G$46,BNA_Variations_prix!$E$4:$CA$4,0),FALSE),2)&gt;0,_xlfn.CONCAT($B$3," ",TEXT(VLOOKUP(_xlfn.CONCAT($B57,$C57),BNA_Variations_prix!$E$1:$AJ$205,MATCH(G$46,BNA_Variations_prix!$E$4:$CA$4,0),FALSE),"0%")),IF(ROUND(VLOOKUP(_xlfn.CONCAT($B57,$C57),BNA_Variations_prix!$E$1:$AJ$205,MATCH(G$46,BNA_Variations_prix!$E$4:$CA$4,0),FALSE),2)=0,_xlfn.CONCAT($B$4," ",TEXT(VLOOKUP(_xlfn.CONCAT($B57,$C57),BNA_Variations_prix!$E$1:$AJ$205,MATCH(G$46,BNA_Variations_prix!$E$4:$CA$4,0),FALSE),"0%")),IF(ROUND(VLOOKUP(_xlfn.CONCAT($B57,$C57),BNA_Variations_prix!$E$1:$AJ$205,MATCH(G$46,BNA_Variations_prix!$E$4:$CA$4,0),FALSE),2)&lt;0,_xlfn.CONCAT($B$5," ",TEXT(VLOOKUP(_xlfn.CONCAT($B57,$C57),BNA_Variations_prix!$E$1:$AJ$205,MATCH(G$46,BNA_Variations_prix!$E$4:$CA$4,0),FALSE),"0%")),VLOOKUP(_xlfn.CONCAT($B57,$C57),BNA_Variations_prix!$E$1:$AJ$205,MATCH(G$46,BNA_Variations_prix!$E$4:$CA$4,0),FALSE)))),VLOOKUP(_xlfn.CONCAT($B57,$C57),BNA_Variations_prix!$E$1:$AJ$205,MATCH(G$46,BNA_Variations_prix!$E$4:$CA$4,0),FALSE))</f>
        <v>-</v>
      </c>
      <c r="H57" s="16" t="str">
        <f ca="1">IF(ISNUMBER(VLOOKUP(_xlfn.CONCAT($B57,$C57),BNA_Variations_prix!$E$1:$AJ$205,MATCH(H$46,BNA_Variations_prix!$E$4:$CA$4,0),FALSE)),IF(ROUND(VLOOKUP(_xlfn.CONCAT($B57,$C57),BNA_Variations_prix!$E$1:$AJ$205,MATCH(H$46,BNA_Variations_prix!$E$4:$CA$4,0),FALSE),2)&gt;0,_xlfn.CONCAT($B$3," ",TEXT(VLOOKUP(_xlfn.CONCAT($B57,$C57),BNA_Variations_prix!$E$1:$AJ$205,MATCH(H$46,BNA_Variations_prix!$E$4:$CA$4,0),FALSE),"0%")),IF(ROUND(VLOOKUP(_xlfn.CONCAT($B57,$C57),BNA_Variations_prix!$E$1:$AJ$205,MATCH(H$46,BNA_Variations_prix!$E$4:$CA$4,0),FALSE),2)=0,_xlfn.CONCAT($B$4," ",TEXT(VLOOKUP(_xlfn.CONCAT($B57,$C57),BNA_Variations_prix!$E$1:$AJ$205,MATCH(H$46,BNA_Variations_prix!$E$4:$CA$4,0),FALSE),"0%")),IF(ROUND(VLOOKUP(_xlfn.CONCAT($B57,$C57),BNA_Variations_prix!$E$1:$AJ$205,MATCH(H$46,BNA_Variations_prix!$E$4:$CA$4,0),FALSE),2)&lt;0,_xlfn.CONCAT($B$5," ",TEXT(VLOOKUP(_xlfn.CONCAT($B57,$C57),BNA_Variations_prix!$E$1:$AJ$205,MATCH(H$46,BNA_Variations_prix!$E$4:$CA$4,0),FALSE),"0%")),VLOOKUP(_xlfn.CONCAT($B57,$C57),BNA_Variations_prix!$E$1:$AJ$205,MATCH(H$46,BNA_Variations_prix!$E$4:$CA$4,0),FALSE)))),VLOOKUP(_xlfn.CONCAT($B57,$C57),BNA_Variations_prix!$E$1:$AJ$205,MATCH(H$46,BNA_Variations_prix!$E$4:$CA$4,0),FALSE))</f>
        <v>-</v>
      </c>
      <c r="I57" s="16" t="str">
        <f ca="1">IF(ISNUMBER(VLOOKUP(_xlfn.CONCAT($B57,$C57),BNA_Variations_prix!$E$1:$AJ$205,MATCH(I$46,BNA_Variations_prix!$E$4:$CA$4,0),FALSE)),IF(ROUND(VLOOKUP(_xlfn.CONCAT($B57,$C57),BNA_Variations_prix!$E$1:$AJ$205,MATCH(I$46,BNA_Variations_prix!$E$4:$CA$4,0),FALSE),2)&gt;0,_xlfn.CONCAT($B$3," ",TEXT(VLOOKUP(_xlfn.CONCAT($B57,$C57),BNA_Variations_prix!$E$1:$AJ$205,MATCH(I$46,BNA_Variations_prix!$E$4:$CA$4,0),FALSE),"0%")),IF(ROUND(VLOOKUP(_xlfn.CONCAT($B57,$C57),BNA_Variations_prix!$E$1:$AJ$205,MATCH(I$46,BNA_Variations_prix!$E$4:$CA$4,0),FALSE),2)=0,_xlfn.CONCAT($B$4," ",TEXT(VLOOKUP(_xlfn.CONCAT($B57,$C57),BNA_Variations_prix!$E$1:$AJ$205,MATCH(I$46,BNA_Variations_prix!$E$4:$CA$4,0),FALSE),"0%")),IF(ROUND(VLOOKUP(_xlfn.CONCAT($B57,$C57),BNA_Variations_prix!$E$1:$AJ$205,MATCH(I$46,BNA_Variations_prix!$E$4:$CA$4,0),FALSE),2)&lt;0,_xlfn.CONCAT($B$5," ",TEXT(VLOOKUP(_xlfn.CONCAT($B57,$C57),BNA_Variations_prix!$E$1:$AJ$205,MATCH(I$46,BNA_Variations_prix!$E$4:$CA$4,0),FALSE),"0%")),VLOOKUP(_xlfn.CONCAT($B57,$C57),BNA_Variations_prix!$E$1:$AJ$205,MATCH(I$46,BNA_Variations_prix!$E$4:$CA$4,0),FALSE)))),VLOOKUP(_xlfn.CONCAT($B57,$C57),BNA_Variations_prix!$E$1:$AJ$205,MATCH(I$46,BNA_Variations_prix!$E$4:$CA$4,0),FALSE))</f>
        <v>-</v>
      </c>
      <c r="J57" s="16" t="str">
        <f ca="1">IF(ISNUMBER(VLOOKUP(_xlfn.CONCAT($B57,$C57),BNA_Variations_prix!$E$1:$AJ$205,MATCH(J$46,BNA_Variations_prix!$E$4:$CA$4,0),FALSE)),IF(ROUND(VLOOKUP(_xlfn.CONCAT($B57,$C57),BNA_Variations_prix!$E$1:$AJ$205,MATCH(J$46,BNA_Variations_prix!$E$4:$CA$4,0),FALSE),2)&gt;0,_xlfn.CONCAT($B$3," ",TEXT(VLOOKUP(_xlfn.CONCAT($B57,$C57),BNA_Variations_prix!$E$1:$AJ$205,MATCH(J$46,BNA_Variations_prix!$E$4:$CA$4,0),FALSE),"0%")),IF(ROUND(VLOOKUP(_xlfn.CONCAT($B57,$C57),BNA_Variations_prix!$E$1:$AJ$205,MATCH(J$46,BNA_Variations_prix!$E$4:$CA$4,0),FALSE),2)=0,_xlfn.CONCAT($B$4," ",TEXT(VLOOKUP(_xlfn.CONCAT($B57,$C57),BNA_Variations_prix!$E$1:$AJ$205,MATCH(J$46,BNA_Variations_prix!$E$4:$CA$4,0),FALSE),"0%")),IF(ROUND(VLOOKUP(_xlfn.CONCAT($B57,$C57),BNA_Variations_prix!$E$1:$AJ$205,MATCH(J$46,BNA_Variations_prix!$E$4:$CA$4,0),FALSE),2)&lt;0,_xlfn.CONCAT($B$5," ",TEXT(VLOOKUP(_xlfn.CONCAT($B57,$C57),BNA_Variations_prix!$E$1:$AJ$205,MATCH(J$46,BNA_Variations_prix!$E$4:$CA$4,0),FALSE),"0%")),VLOOKUP(_xlfn.CONCAT($B57,$C57),BNA_Variations_prix!$E$1:$AJ$205,MATCH(J$46,BNA_Variations_prix!$E$4:$CA$4,0),FALSE)))),VLOOKUP(_xlfn.CONCAT($B57,$C57),BNA_Variations_prix!$E$1:$AJ$205,MATCH(J$46,BNA_Variations_prix!$E$4:$CA$4,0),FALSE))</f>
        <v>-</v>
      </c>
      <c r="K57" s="16" t="str">
        <f ca="1">IF(ISNUMBER(VLOOKUP(_xlfn.CONCAT($B57,$C57),BNA_Variations_prix!$E$1:$AJ$205,MATCH(K$46,BNA_Variations_prix!$E$4:$CA$4,0),FALSE)),IF(ROUND(VLOOKUP(_xlfn.CONCAT($B57,$C57),BNA_Variations_prix!$E$1:$AJ$205,MATCH(K$46,BNA_Variations_prix!$E$4:$CA$4,0),FALSE),2)&gt;0,_xlfn.CONCAT($B$3," ",TEXT(VLOOKUP(_xlfn.CONCAT($B57,$C57),BNA_Variations_prix!$E$1:$AJ$205,MATCH(K$46,BNA_Variations_prix!$E$4:$CA$4,0),FALSE),"0%")),IF(ROUND(VLOOKUP(_xlfn.CONCAT($B57,$C57),BNA_Variations_prix!$E$1:$AJ$205,MATCH(K$46,BNA_Variations_prix!$E$4:$CA$4,0),FALSE),2)=0,_xlfn.CONCAT($B$4," ",TEXT(VLOOKUP(_xlfn.CONCAT($B57,$C57),BNA_Variations_prix!$E$1:$AJ$205,MATCH(K$46,BNA_Variations_prix!$E$4:$CA$4,0),FALSE),"0%")),IF(ROUND(VLOOKUP(_xlfn.CONCAT($B57,$C57),BNA_Variations_prix!$E$1:$AJ$205,MATCH(K$46,BNA_Variations_prix!$E$4:$CA$4,0),FALSE),2)&lt;0,_xlfn.CONCAT($B$5," ",TEXT(VLOOKUP(_xlfn.CONCAT($B57,$C57),BNA_Variations_prix!$E$1:$AJ$205,MATCH(K$46,BNA_Variations_prix!$E$4:$CA$4,0),FALSE),"0%")),VLOOKUP(_xlfn.CONCAT($B57,$C57),BNA_Variations_prix!$E$1:$AJ$205,MATCH(K$46,BNA_Variations_prix!$E$4:$CA$4,0),FALSE)))),VLOOKUP(_xlfn.CONCAT($B57,$C57),BNA_Variations_prix!$E$1:$AJ$205,MATCH(K$46,BNA_Variations_prix!$E$4:$CA$4,0),FALSE))</f>
        <v>-</v>
      </c>
      <c r="L57" s="16" t="str">
        <f ca="1">IF(ISNUMBER(VLOOKUP(_xlfn.CONCAT($B57,$C57),BNA_Variations_prix!$E$1:$AJ$205,MATCH(L$46,BNA_Variations_prix!$E$4:$CA$4,0),FALSE)),IF(ROUND(VLOOKUP(_xlfn.CONCAT($B57,$C57),BNA_Variations_prix!$E$1:$AJ$205,MATCH(L$46,BNA_Variations_prix!$E$4:$CA$4,0),FALSE),2)&gt;0,_xlfn.CONCAT($B$3," ",TEXT(VLOOKUP(_xlfn.CONCAT($B57,$C57),BNA_Variations_prix!$E$1:$AJ$205,MATCH(L$46,BNA_Variations_prix!$E$4:$CA$4,0),FALSE),"0%")),IF(ROUND(VLOOKUP(_xlfn.CONCAT($B57,$C57),BNA_Variations_prix!$E$1:$AJ$205,MATCH(L$46,BNA_Variations_prix!$E$4:$CA$4,0),FALSE),2)=0,_xlfn.CONCAT($B$4," ",TEXT(VLOOKUP(_xlfn.CONCAT($B57,$C57),BNA_Variations_prix!$E$1:$AJ$205,MATCH(L$46,BNA_Variations_prix!$E$4:$CA$4,0),FALSE),"0%")),IF(ROUND(VLOOKUP(_xlfn.CONCAT($B57,$C57),BNA_Variations_prix!$E$1:$AJ$205,MATCH(L$46,BNA_Variations_prix!$E$4:$CA$4,0),FALSE),2)&lt;0,_xlfn.CONCAT($B$5," ",TEXT(VLOOKUP(_xlfn.CONCAT($B57,$C57),BNA_Variations_prix!$E$1:$AJ$205,MATCH(L$46,BNA_Variations_prix!$E$4:$CA$4,0),FALSE),"0%")),VLOOKUP(_xlfn.CONCAT($B57,$C57),BNA_Variations_prix!$E$1:$AJ$205,MATCH(L$46,BNA_Variations_prix!$E$4:$CA$4,0),FALSE)))),VLOOKUP(_xlfn.CONCAT($B57,$C57),BNA_Variations_prix!$E$1:$AJ$205,MATCH(L$46,BNA_Variations_prix!$E$4:$CA$4,0),FALSE))</f>
        <v>-</v>
      </c>
      <c r="M57" s="16" t="str">
        <f ca="1">IF(ISNUMBER(VLOOKUP(_xlfn.CONCAT($B57,$C57),BNA_Variations_prix!$E$1:$AJ$205,MATCH(M$46,BNA_Variations_prix!$E$4:$CA$4,0),FALSE)),IF(ROUND(VLOOKUP(_xlfn.CONCAT($B57,$C57),BNA_Variations_prix!$E$1:$AJ$205,MATCH(M$46,BNA_Variations_prix!$E$4:$CA$4,0),FALSE),2)&gt;0,_xlfn.CONCAT($B$3," ",TEXT(VLOOKUP(_xlfn.CONCAT($B57,$C57),BNA_Variations_prix!$E$1:$AJ$205,MATCH(M$46,BNA_Variations_prix!$E$4:$CA$4,0),FALSE),"0%")),IF(ROUND(VLOOKUP(_xlfn.CONCAT($B57,$C57),BNA_Variations_prix!$E$1:$AJ$205,MATCH(M$46,BNA_Variations_prix!$E$4:$CA$4,0),FALSE),2)=0,_xlfn.CONCAT($B$4," ",TEXT(VLOOKUP(_xlfn.CONCAT($B57,$C57),BNA_Variations_prix!$E$1:$AJ$205,MATCH(M$46,BNA_Variations_prix!$E$4:$CA$4,0),FALSE),"0%")),IF(ROUND(VLOOKUP(_xlfn.CONCAT($B57,$C57),BNA_Variations_prix!$E$1:$AJ$205,MATCH(M$46,BNA_Variations_prix!$E$4:$CA$4,0),FALSE),2)&lt;0,_xlfn.CONCAT($B$5," ",TEXT(VLOOKUP(_xlfn.CONCAT($B57,$C57),BNA_Variations_prix!$E$1:$AJ$205,MATCH(M$46,BNA_Variations_prix!$E$4:$CA$4,0),FALSE),"0%")),VLOOKUP(_xlfn.CONCAT($B57,$C57),BNA_Variations_prix!$E$1:$AJ$205,MATCH(M$46,BNA_Variations_prix!$E$4:$CA$4,0),FALSE)))),VLOOKUP(_xlfn.CONCAT($B57,$C57),BNA_Variations_prix!$E$1:$AJ$205,MATCH(M$46,BNA_Variations_prix!$E$4:$CA$4,0),FALSE))</f>
        <v>-</v>
      </c>
      <c r="N57" s="16" t="str">
        <f ca="1">IF(ISNUMBER(VLOOKUP(_xlfn.CONCAT($B57,$C57),BNA_Variations_prix!$E$1:$AJ$205,MATCH(N$46,BNA_Variations_prix!$E$4:$CA$4,0),FALSE)),IF(ROUND(VLOOKUP(_xlfn.CONCAT($B57,$C57),BNA_Variations_prix!$E$1:$AJ$205,MATCH(N$46,BNA_Variations_prix!$E$4:$CA$4,0),FALSE),2)&gt;0,_xlfn.CONCAT($B$3," ",TEXT(VLOOKUP(_xlfn.CONCAT($B57,$C57),BNA_Variations_prix!$E$1:$AJ$205,MATCH(N$46,BNA_Variations_prix!$E$4:$CA$4,0),FALSE),"0%")),IF(ROUND(VLOOKUP(_xlfn.CONCAT($B57,$C57),BNA_Variations_prix!$E$1:$AJ$205,MATCH(N$46,BNA_Variations_prix!$E$4:$CA$4,0),FALSE),2)=0,_xlfn.CONCAT($B$4," ",TEXT(VLOOKUP(_xlfn.CONCAT($B57,$C57),BNA_Variations_prix!$E$1:$AJ$205,MATCH(N$46,BNA_Variations_prix!$E$4:$CA$4,0),FALSE),"0%")),IF(ROUND(VLOOKUP(_xlfn.CONCAT($B57,$C57),BNA_Variations_prix!$E$1:$AJ$205,MATCH(N$46,BNA_Variations_prix!$E$4:$CA$4,0),FALSE),2)&lt;0,_xlfn.CONCAT($B$5," ",TEXT(VLOOKUP(_xlfn.CONCAT($B57,$C57),BNA_Variations_prix!$E$1:$AJ$205,MATCH(N$46,BNA_Variations_prix!$E$4:$CA$4,0),FALSE),"0%")),VLOOKUP(_xlfn.CONCAT($B57,$C57),BNA_Variations_prix!$E$1:$AJ$205,MATCH(N$46,BNA_Variations_prix!$E$4:$CA$4,0),FALSE)))),VLOOKUP(_xlfn.CONCAT($B57,$C57),BNA_Variations_prix!$E$1:$AJ$205,MATCH(N$46,BNA_Variations_prix!$E$4:$CA$4,0),FALSE))</f>
        <v>-</v>
      </c>
      <c r="O57" s="16" t="str">
        <f ca="1">IF(ISNUMBER(VLOOKUP(_xlfn.CONCAT($B57,$C57),BNA_Variations_prix!$E$1:$AJ$205,MATCH(O$46,BNA_Variations_prix!$E$4:$CA$4,0),FALSE)),IF(ROUND(VLOOKUP(_xlfn.CONCAT($B57,$C57),BNA_Variations_prix!$E$1:$AJ$205,MATCH(O$46,BNA_Variations_prix!$E$4:$CA$4,0),FALSE),2)&gt;0,_xlfn.CONCAT($B$3," ",TEXT(VLOOKUP(_xlfn.CONCAT($B57,$C57),BNA_Variations_prix!$E$1:$AJ$205,MATCH(O$46,BNA_Variations_prix!$E$4:$CA$4,0),FALSE),"0%")),IF(ROUND(VLOOKUP(_xlfn.CONCAT($B57,$C57),BNA_Variations_prix!$E$1:$AJ$205,MATCH(O$46,BNA_Variations_prix!$E$4:$CA$4,0),FALSE),2)=0,_xlfn.CONCAT($B$4," ",TEXT(VLOOKUP(_xlfn.CONCAT($B57,$C57),BNA_Variations_prix!$E$1:$AJ$205,MATCH(O$46,BNA_Variations_prix!$E$4:$CA$4,0),FALSE),"0%")),IF(ROUND(VLOOKUP(_xlfn.CONCAT($B57,$C57),BNA_Variations_prix!$E$1:$AJ$205,MATCH(O$46,BNA_Variations_prix!$E$4:$CA$4,0),FALSE),2)&lt;0,_xlfn.CONCAT($B$5," ",TEXT(VLOOKUP(_xlfn.CONCAT($B57,$C57),BNA_Variations_prix!$E$1:$AJ$205,MATCH(O$46,BNA_Variations_prix!$E$4:$CA$4,0),FALSE),"0%")),VLOOKUP(_xlfn.CONCAT($B57,$C57),BNA_Variations_prix!$E$1:$AJ$205,MATCH(O$46,BNA_Variations_prix!$E$4:$CA$4,0),FALSE)))),VLOOKUP(_xlfn.CONCAT($B57,$C57),BNA_Variations_prix!$E$1:$AJ$205,MATCH(O$46,BNA_Variations_prix!$E$4:$CA$4,0),FALSE))</f>
        <v>-</v>
      </c>
      <c r="P57" s="16" t="str">
        <f ca="1">IF(ISNUMBER(VLOOKUP(_xlfn.CONCAT($B57,$C57),BNA_Variations_prix!$E$1:$AJ$205,MATCH(P$46,BNA_Variations_prix!$E$4:$CA$4,0),FALSE)),IF(ROUND(VLOOKUP(_xlfn.CONCAT($B57,$C57),BNA_Variations_prix!$E$1:$AJ$205,MATCH(P$46,BNA_Variations_prix!$E$4:$CA$4,0),FALSE),2)&gt;0,_xlfn.CONCAT($B$3," ",TEXT(VLOOKUP(_xlfn.CONCAT($B57,$C57),BNA_Variations_prix!$E$1:$AJ$205,MATCH(P$46,BNA_Variations_prix!$E$4:$CA$4,0),FALSE),"0%")),IF(ROUND(VLOOKUP(_xlfn.CONCAT($B57,$C57),BNA_Variations_prix!$E$1:$AJ$205,MATCH(P$46,BNA_Variations_prix!$E$4:$CA$4,0),FALSE),2)=0,_xlfn.CONCAT($B$4," ",TEXT(VLOOKUP(_xlfn.CONCAT($B57,$C57),BNA_Variations_prix!$E$1:$AJ$205,MATCH(P$46,BNA_Variations_prix!$E$4:$CA$4,0),FALSE),"0%")),IF(ROUND(VLOOKUP(_xlfn.CONCAT($B57,$C57),BNA_Variations_prix!$E$1:$AJ$205,MATCH(P$46,BNA_Variations_prix!$E$4:$CA$4,0),FALSE),2)&lt;0,_xlfn.CONCAT($B$5," ",TEXT(VLOOKUP(_xlfn.CONCAT($B57,$C57),BNA_Variations_prix!$E$1:$AJ$205,MATCH(P$46,BNA_Variations_prix!$E$4:$CA$4,0),FALSE),"0%")),VLOOKUP(_xlfn.CONCAT($B57,$C57),BNA_Variations_prix!$E$1:$AJ$205,MATCH(P$46,BNA_Variations_prix!$E$4:$CA$4,0),FALSE)))),VLOOKUP(_xlfn.CONCAT($B57,$C57),BNA_Variations_prix!$E$1:$AJ$205,MATCH(P$46,BNA_Variations_prix!$E$4:$CA$4,0),FALSE))</f>
        <v>-</v>
      </c>
      <c r="Q57" s="16" t="str">
        <f ca="1">IF(ISNUMBER(VLOOKUP(_xlfn.CONCAT($B57,$C57),BNA_Variations_prix!$E$1:$AJ$205,MATCH(Q$46,BNA_Variations_prix!$E$4:$CA$4,0),FALSE)),IF(ROUND(VLOOKUP(_xlfn.CONCAT($B57,$C57),BNA_Variations_prix!$E$1:$AJ$205,MATCH(Q$46,BNA_Variations_prix!$E$4:$CA$4,0),FALSE),2)&gt;0,_xlfn.CONCAT($B$3," ",TEXT(VLOOKUP(_xlfn.CONCAT($B57,$C57),BNA_Variations_prix!$E$1:$AJ$205,MATCH(Q$46,BNA_Variations_prix!$E$4:$CA$4,0),FALSE),"0%")),IF(ROUND(VLOOKUP(_xlfn.CONCAT($B57,$C57),BNA_Variations_prix!$E$1:$AJ$205,MATCH(Q$46,BNA_Variations_prix!$E$4:$CA$4,0),FALSE),2)=0,_xlfn.CONCAT($B$4," ",TEXT(VLOOKUP(_xlfn.CONCAT($B57,$C57),BNA_Variations_prix!$E$1:$AJ$205,MATCH(Q$46,BNA_Variations_prix!$E$4:$CA$4,0),FALSE),"0%")),IF(ROUND(VLOOKUP(_xlfn.CONCAT($B57,$C57),BNA_Variations_prix!$E$1:$AJ$205,MATCH(Q$46,BNA_Variations_prix!$E$4:$CA$4,0),FALSE),2)&lt;0,_xlfn.CONCAT($B$5," ",TEXT(VLOOKUP(_xlfn.CONCAT($B57,$C57),BNA_Variations_prix!$E$1:$AJ$205,MATCH(Q$46,BNA_Variations_prix!$E$4:$CA$4,0),FALSE),"0%")),VLOOKUP(_xlfn.CONCAT($B57,$C57),BNA_Variations_prix!$E$1:$AJ$205,MATCH(Q$46,BNA_Variations_prix!$E$4:$CA$4,0),FALSE)))),VLOOKUP(_xlfn.CONCAT($B57,$C57),BNA_Variations_prix!$E$1:$AJ$205,MATCH(Q$46,BNA_Variations_prix!$E$4:$CA$4,0),FALSE))</f>
        <v>-</v>
      </c>
      <c r="R57" s="16" t="str">
        <f ca="1">IF(ISNUMBER(VLOOKUP(_xlfn.CONCAT($B57,$C57),BNA_Variations_prix!$E$1:$AJ$205,MATCH(R$46,BNA_Variations_prix!$E$4:$CA$4,0),FALSE)),IF(ROUND(VLOOKUP(_xlfn.CONCAT($B57,$C57),BNA_Variations_prix!$E$1:$AJ$205,MATCH(R$46,BNA_Variations_prix!$E$4:$CA$4,0),FALSE),2)&gt;0,_xlfn.CONCAT($B$3," ",TEXT(VLOOKUP(_xlfn.CONCAT($B57,$C57),BNA_Variations_prix!$E$1:$AJ$205,MATCH(R$46,BNA_Variations_prix!$E$4:$CA$4,0),FALSE),"0%")),IF(ROUND(VLOOKUP(_xlfn.CONCAT($B57,$C57),BNA_Variations_prix!$E$1:$AJ$205,MATCH(R$46,BNA_Variations_prix!$E$4:$CA$4,0),FALSE),2)=0,_xlfn.CONCAT($B$4," ",TEXT(VLOOKUP(_xlfn.CONCAT($B57,$C57),BNA_Variations_prix!$E$1:$AJ$205,MATCH(R$46,BNA_Variations_prix!$E$4:$CA$4,0),FALSE),"0%")),IF(ROUND(VLOOKUP(_xlfn.CONCAT($B57,$C57),BNA_Variations_prix!$E$1:$AJ$205,MATCH(R$46,BNA_Variations_prix!$E$4:$CA$4,0),FALSE),2)&lt;0,_xlfn.CONCAT($B$5," ",TEXT(VLOOKUP(_xlfn.CONCAT($B57,$C57),BNA_Variations_prix!$E$1:$AJ$205,MATCH(R$46,BNA_Variations_prix!$E$4:$CA$4,0),FALSE),"0%")),VLOOKUP(_xlfn.CONCAT($B57,$C57),BNA_Variations_prix!$E$1:$AJ$205,MATCH(R$46,BNA_Variations_prix!$E$4:$CA$4,0),FALSE)))),VLOOKUP(_xlfn.CONCAT($B57,$C57),BNA_Variations_prix!$E$1:$AJ$205,MATCH(R$46,BNA_Variations_prix!$E$4:$CA$4,0),FALSE))</f>
        <v>-</v>
      </c>
      <c r="S57" s="16" t="str">
        <f ca="1">IF(ISNUMBER(VLOOKUP(_xlfn.CONCAT($B57,$C57),BNA_Variations_prix!$E$1:$AJ$205,MATCH(S$46,BNA_Variations_prix!$E$4:$CA$4,0),FALSE)),IF(ROUND(VLOOKUP(_xlfn.CONCAT($B57,$C57),BNA_Variations_prix!$E$1:$AJ$205,MATCH(S$46,BNA_Variations_prix!$E$4:$CA$4,0),FALSE),2)&gt;0,_xlfn.CONCAT($B$3," ",TEXT(VLOOKUP(_xlfn.CONCAT($B57,$C57),BNA_Variations_prix!$E$1:$AJ$205,MATCH(S$46,BNA_Variations_prix!$E$4:$CA$4,0),FALSE),"0%")),IF(ROUND(VLOOKUP(_xlfn.CONCAT($B57,$C57),BNA_Variations_prix!$E$1:$AJ$205,MATCH(S$46,BNA_Variations_prix!$E$4:$CA$4,0),FALSE),2)=0,_xlfn.CONCAT($B$4," ",TEXT(VLOOKUP(_xlfn.CONCAT($B57,$C57),BNA_Variations_prix!$E$1:$AJ$205,MATCH(S$46,BNA_Variations_prix!$E$4:$CA$4,0),FALSE),"0%")),IF(ROUND(VLOOKUP(_xlfn.CONCAT($B57,$C57),BNA_Variations_prix!$E$1:$AJ$205,MATCH(S$46,BNA_Variations_prix!$E$4:$CA$4,0),FALSE),2)&lt;0,_xlfn.CONCAT($B$5," ",TEXT(VLOOKUP(_xlfn.CONCAT($B57,$C57),BNA_Variations_prix!$E$1:$AJ$205,MATCH(S$46,BNA_Variations_prix!$E$4:$CA$4,0),FALSE),"0%")),VLOOKUP(_xlfn.CONCAT($B57,$C57),BNA_Variations_prix!$E$1:$AJ$205,MATCH(S$46,BNA_Variations_prix!$E$4:$CA$4,0),FALSE)))),VLOOKUP(_xlfn.CONCAT($B57,$C57),BNA_Variations_prix!$E$1:$AJ$205,MATCH(S$46,BNA_Variations_prix!$E$4:$CA$4,0),FALSE))</f>
        <v>-</v>
      </c>
      <c r="T57" s="16" t="str">
        <f ca="1">IF(ISNUMBER(VLOOKUP(_xlfn.CONCAT($B57,$C57),BNA_Variations_prix!$E$1:$AJ$205,MATCH(T$46,BNA_Variations_prix!$E$4:$CA$4,0),FALSE)),IF(ROUND(VLOOKUP(_xlfn.CONCAT($B57,$C57),BNA_Variations_prix!$E$1:$AJ$205,MATCH(T$46,BNA_Variations_prix!$E$4:$CA$4,0),FALSE),2)&gt;0,_xlfn.CONCAT($B$3," ",TEXT(VLOOKUP(_xlfn.CONCAT($B57,$C57),BNA_Variations_prix!$E$1:$AJ$205,MATCH(T$46,BNA_Variations_prix!$E$4:$CA$4,0),FALSE),"0%")),IF(ROUND(VLOOKUP(_xlfn.CONCAT($B57,$C57),BNA_Variations_prix!$E$1:$AJ$205,MATCH(T$46,BNA_Variations_prix!$E$4:$CA$4,0),FALSE),2)=0,_xlfn.CONCAT($B$4," ",TEXT(VLOOKUP(_xlfn.CONCAT($B57,$C57),BNA_Variations_prix!$E$1:$AJ$205,MATCH(T$46,BNA_Variations_prix!$E$4:$CA$4,0),FALSE),"0%")),IF(ROUND(VLOOKUP(_xlfn.CONCAT($B57,$C57),BNA_Variations_prix!$E$1:$AJ$205,MATCH(T$46,BNA_Variations_prix!$E$4:$CA$4,0),FALSE),2)&lt;0,_xlfn.CONCAT($B$5," ",TEXT(VLOOKUP(_xlfn.CONCAT($B57,$C57),BNA_Variations_prix!$E$1:$AJ$205,MATCH(T$46,BNA_Variations_prix!$E$4:$CA$4,0),FALSE),"0%")),VLOOKUP(_xlfn.CONCAT($B57,$C57),BNA_Variations_prix!$E$1:$AJ$205,MATCH(T$46,BNA_Variations_prix!$E$4:$CA$4,0),FALSE)))),VLOOKUP(_xlfn.CONCAT($B57,$C57),BNA_Variations_prix!$E$1:$AJ$205,MATCH(T$46,BNA_Variations_prix!$E$4:$CA$4,0),FALSE))</f>
        <v>-</v>
      </c>
      <c r="U57" s="16" t="str">
        <f ca="1">IF(ISNUMBER(VLOOKUP(_xlfn.CONCAT($B57,$C57),BNA_Variations_prix!$E$1:$AJ$205,MATCH(U$46,BNA_Variations_prix!$E$4:$CA$4,0),FALSE)),IF(ROUND(VLOOKUP(_xlfn.CONCAT($B57,$C57),BNA_Variations_prix!$E$1:$AJ$205,MATCH(U$46,BNA_Variations_prix!$E$4:$CA$4,0),FALSE),2)&gt;0,_xlfn.CONCAT($B$3," ",TEXT(VLOOKUP(_xlfn.CONCAT($B57,$C57),BNA_Variations_prix!$E$1:$AJ$205,MATCH(U$46,BNA_Variations_prix!$E$4:$CA$4,0),FALSE),"0%")),IF(ROUND(VLOOKUP(_xlfn.CONCAT($B57,$C57),BNA_Variations_prix!$E$1:$AJ$205,MATCH(U$46,BNA_Variations_prix!$E$4:$CA$4,0),FALSE),2)=0,_xlfn.CONCAT($B$4," ",TEXT(VLOOKUP(_xlfn.CONCAT($B57,$C57),BNA_Variations_prix!$E$1:$AJ$205,MATCH(U$46,BNA_Variations_prix!$E$4:$CA$4,0),FALSE),"0%")),IF(ROUND(VLOOKUP(_xlfn.CONCAT($B57,$C57),BNA_Variations_prix!$E$1:$AJ$205,MATCH(U$46,BNA_Variations_prix!$E$4:$CA$4,0),FALSE),2)&lt;0,_xlfn.CONCAT($B$5," ",TEXT(VLOOKUP(_xlfn.CONCAT($B57,$C57),BNA_Variations_prix!$E$1:$AJ$205,MATCH(U$46,BNA_Variations_prix!$E$4:$CA$4,0),FALSE),"0%")),VLOOKUP(_xlfn.CONCAT($B57,$C57),BNA_Variations_prix!$E$1:$AJ$205,MATCH(U$46,BNA_Variations_prix!$E$4:$CA$4,0),FALSE)))),VLOOKUP(_xlfn.CONCAT($B57,$C57),BNA_Variations_prix!$E$1:$AJ$205,MATCH(U$46,BNA_Variations_prix!$E$4:$CA$4,0),FALSE))</f>
        <v>-</v>
      </c>
      <c r="V57" s="16" t="str">
        <f ca="1">IF(ISNUMBER(VLOOKUP(_xlfn.CONCAT($B57,$C57),BNA_Variations_prix!$E$1:$AJ$205,MATCH(V$46,BNA_Variations_prix!$E$4:$CA$4,0),FALSE)),IF(ROUND(VLOOKUP(_xlfn.CONCAT($B57,$C57),BNA_Variations_prix!$E$1:$AJ$205,MATCH(V$46,BNA_Variations_prix!$E$4:$CA$4,0),FALSE),2)&gt;0,_xlfn.CONCAT($B$3," ",TEXT(VLOOKUP(_xlfn.CONCAT($B57,$C57),BNA_Variations_prix!$E$1:$AJ$205,MATCH(V$46,BNA_Variations_prix!$E$4:$CA$4,0),FALSE),"0%")),IF(ROUND(VLOOKUP(_xlfn.CONCAT($B57,$C57),BNA_Variations_prix!$E$1:$AJ$205,MATCH(V$46,BNA_Variations_prix!$E$4:$CA$4,0),FALSE),2)=0,_xlfn.CONCAT($B$4," ",TEXT(VLOOKUP(_xlfn.CONCAT($B57,$C57),BNA_Variations_prix!$E$1:$AJ$205,MATCH(V$46,BNA_Variations_prix!$E$4:$CA$4,0),FALSE),"0%")),IF(ROUND(VLOOKUP(_xlfn.CONCAT($B57,$C57),BNA_Variations_prix!$E$1:$AJ$205,MATCH(V$46,BNA_Variations_prix!$E$4:$CA$4,0),FALSE),2)&lt;0,_xlfn.CONCAT($B$5," ",TEXT(VLOOKUP(_xlfn.CONCAT($B57,$C57),BNA_Variations_prix!$E$1:$AJ$205,MATCH(V$46,BNA_Variations_prix!$E$4:$CA$4,0),FALSE),"0%")),VLOOKUP(_xlfn.CONCAT($B57,$C57),BNA_Variations_prix!$E$1:$AJ$205,MATCH(V$46,BNA_Variations_prix!$E$4:$CA$4,0),FALSE)))),VLOOKUP(_xlfn.CONCAT($B57,$C57),BNA_Variations_prix!$E$1:$AJ$205,MATCH(V$46,BNA_Variations_prix!$E$4:$CA$4,0),FALSE))</f>
        <v>-</v>
      </c>
      <c r="W57" s="16" t="str">
        <f ca="1">IF(ISNUMBER(VLOOKUP(_xlfn.CONCAT($B57,$C57),BNA_Variations_prix!$E$1:$AJ$205,MATCH(W$46,BNA_Variations_prix!$E$4:$CA$4,0),FALSE)),IF(ROUND(VLOOKUP(_xlfn.CONCAT($B57,$C57),BNA_Variations_prix!$E$1:$AJ$205,MATCH(W$46,BNA_Variations_prix!$E$4:$CA$4,0),FALSE),2)&gt;0,_xlfn.CONCAT($B$3," ",TEXT(VLOOKUP(_xlfn.CONCAT($B57,$C57),BNA_Variations_prix!$E$1:$AJ$205,MATCH(W$46,BNA_Variations_prix!$E$4:$CA$4,0),FALSE),"0%")),IF(ROUND(VLOOKUP(_xlfn.CONCAT($B57,$C57),BNA_Variations_prix!$E$1:$AJ$205,MATCH(W$46,BNA_Variations_prix!$E$4:$CA$4,0),FALSE),2)=0,_xlfn.CONCAT($B$4," ",TEXT(VLOOKUP(_xlfn.CONCAT($B57,$C57),BNA_Variations_prix!$E$1:$AJ$205,MATCH(W$46,BNA_Variations_prix!$E$4:$CA$4,0),FALSE),"0%")),IF(ROUND(VLOOKUP(_xlfn.CONCAT($B57,$C57),BNA_Variations_prix!$E$1:$AJ$205,MATCH(W$46,BNA_Variations_prix!$E$4:$CA$4,0),FALSE),2)&lt;0,_xlfn.CONCAT($B$5," ",TEXT(VLOOKUP(_xlfn.CONCAT($B57,$C57),BNA_Variations_prix!$E$1:$AJ$205,MATCH(W$46,BNA_Variations_prix!$E$4:$CA$4,0),FALSE),"0%")),VLOOKUP(_xlfn.CONCAT($B57,$C57),BNA_Variations_prix!$E$1:$AJ$205,MATCH(W$46,BNA_Variations_prix!$E$4:$CA$4,0),FALSE)))),VLOOKUP(_xlfn.CONCAT($B57,$C57),BNA_Variations_prix!$E$1:$AJ$205,MATCH(W$46,BNA_Variations_prix!$E$4:$CA$4,0),FALSE))</f>
        <v>-</v>
      </c>
      <c r="X57" s="16" t="str">
        <f ca="1">IF(ISNUMBER(VLOOKUP(_xlfn.CONCAT($B57,$C57),BNA_Variations_prix!$E$1:$AJ$205,MATCH(X$46,BNA_Variations_prix!$E$4:$CA$4,0),FALSE)),IF(ROUND(VLOOKUP(_xlfn.CONCAT($B57,$C57),BNA_Variations_prix!$E$1:$AJ$205,MATCH(X$46,BNA_Variations_prix!$E$4:$CA$4,0),FALSE),2)&gt;0,_xlfn.CONCAT($B$3," ",TEXT(VLOOKUP(_xlfn.CONCAT($B57,$C57),BNA_Variations_prix!$E$1:$AJ$205,MATCH(X$46,BNA_Variations_prix!$E$4:$CA$4,0),FALSE),"0%")),IF(ROUND(VLOOKUP(_xlfn.CONCAT($B57,$C57),BNA_Variations_prix!$E$1:$AJ$205,MATCH(X$46,BNA_Variations_prix!$E$4:$CA$4,0),FALSE),2)=0,_xlfn.CONCAT($B$4," ",TEXT(VLOOKUP(_xlfn.CONCAT($B57,$C57),BNA_Variations_prix!$E$1:$AJ$205,MATCH(X$46,BNA_Variations_prix!$E$4:$CA$4,0),FALSE),"0%")),IF(ROUND(VLOOKUP(_xlfn.CONCAT($B57,$C57),BNA_Variations_prix!$E$1:$AJ$205,MATCH(X$46,BNA_Variations_prix!$E$4:$CA$4,0),FALSE),2)&lt;0,_xlfn.CONCAT($B$5," ",TEXT(VLOOKUP(_xlfn.CONCAT($B57,$C57),BNA_Variations_prix!$E$1:$AJ$205,MATCH(X$46,BNA_Variations_prix!$E$4:$CA$4,0),FALSE),"0%")),VLOOKUP(_xlfn.CONCAT($B57,$C57),BNA_Variations_prix!$E$1:$AJ$205,MATCH(X$46,BNA_Variations_prix!$E$4:$CA$4,0),FALSE)))),VLOOKUP(_xlfn.CONCAT($B57,$C57),BNA_Variations_prix!$E$1:$AJ$205,MATCH(X$46,BNA_Variations_prix!$E$4:$CA$4,0),FALSE))</f>
        <v>-</v>
      </c>
      <c r="Y57" s="16" t="str">
        <f ca="1">IF(ISNUMBER(VLOOKUP(_xlfn.CONCAT($B57,$C57),BNA_Variations_prix!$E$1:$AJ$205,MATCH(Y$46,BNA_Variations_prix!$E$4:$CA$4,0),FALSE)),IF(ROUND(VLOOKUP(_xlfn.CONCAT($B57,$C57),BNA_Variations_prix!$E$1:$AJ$205,MATCH(Y$46,BNA_Variations_prix!$E$4:$CA$4,0),FALSE),2)&gt;0,_xlfn.CONCAT($B$3," ",TEXT(VLOOKUP(_xlfn.CONCAT($B57,$C57),BNA_Variations_prix!$E$1:$AJ$205,MATCH(Y$46,BNA_Variations_prix!$E$4:$CA$4,0),FALSE),"0%")),IF(ROUND(VLOOKUP(_xlfn.CONCAT($B57,$C57),BNA_Variations_prix!$E$1:$AJ$205,MATCH(Y$46,BNA_Variations_prix!$E$4:$CA$4,0),FALSE),2)=0,_xlfn.CONCAT($B$4," ",TEXT(VLOOKUP(_xlfn.CONCAT($B57,$C57),BNA_Variations_prix!$E$1:$AJ$205,MATCH(Y$46,BNA_Variations_prix!$E$4:$CA$4,0),FALSE),"0%")),IF(ROUND(VLOOKUP(_xlfn.CONCAT($B57,$C57),BNA_Variations_prix!$E$1:$AJ$205,MATCH(Y$46,BNA_Variations_prix!$E$4:$CA$4,0),FALSE),2)&lt;0,_xlfn.CONCAT($B$5," ",TEXT(VLOOKUP(_xlfn.CONCAT($B57,$C57),BNA_Variations_prix!$E$1:$AJ$205,MATCH(Y$46,BNA_Variations_prix!$E$4:$CA$4,0),FALSE),"0%")),VLOOKUP(_xlfn.CONCAT($B57,$C57),BNA_Variations_prix!$E$1:$AJ$205,MATCH(Y$46,BNA_Variations_prix!$E$4:$CA$4,0),FALSE)))),VLOOKUP(_xlfn.CONCAT($B57,$C57),BNA_Variations_prix!$E$1:$AJ$205,MATCH(Y$46,BNA_Variations_prix!$E$4:$CA$4,0),FALSE))</f>
        <v>-</v>
      </c>
      <c r="Z57" s="16" t="str">
        <f ca="1">IF(ISNUMBER(VLOOKUP(_xlfn.CONCAT($B57,$C57),BNA_Variations_prix!$E$1:$AJ$205,MATCH(Z$46,BNA_Variations_prix!$E$4:$CA$4,0),FALSE)),IF(ROUND(VLOOKUP(_xlfn.CONCAT($B57,$C57),BNA_Variations_prix!$E$1:$AJ$205,MATCH(Z$46,BNA_Variations_prix!$E$4:$CA$4,0),FALSE),2)&gt;0,_xlfn.CONCAT($B$3," ",TEXT(VLOOKUP(_xlfn.CONCAT($B57,$C57),BNA_Variations_prix!$E$1:$AJ$205,MATCH(Z$46,BNA_Variations_prix!$E$4:$CA$4,0),FALSE),"0%")),IF(ROUND(VLOOKUP(_xlfn.CONCAT($B57,$C57),BNA_Variations_prix!$E$1:$AJ$205,MATCH(Z$46,BNA_Variations_prix!$E$4:$CA$4,0),FALSE),2)=0,_xlfn.CONCAT($B$4," ",TEXT(VLOOKUP(_xlfn.CONCAT($B57,$C57),BNA_Variations_prix!$E$1:$AJ$205,MATCH(Z$46,BNA_Variations_prix!$E$4:$CA$4,0),FALSE),"0%")),IF(ROUND(VLOOKUP(_xlfn.CONCAT($B57,$C57),BNA_Variations_prix!$E$1:$AJ$205,MATCH(Z$46,BNA_Variations_prix!$E$4:$CA$4,0),FALSE),2)&lt;0,_xlfn.CONCAT($B$5," ",TEXT(VLOOKUP(_xlfn.CONCAT($B57,$C57),BNA_Variations_prix!$E$1:$AJ$205,MATCH(Z$46,BNA_Variations_prix!$E$4:$CA$4,0),FALSE),"0%")),VLOOKUP(_xlfn.CONCAT($B57,$C57),BNA_Variations_prix!$E$1:$AJ$205,MATCH(Z$46,BNA_Variations_prix!$E$4:$CA$4,0),FALSE)))),VLOOKUP(_xlfn.CONCAT($B57,$C57),BNA_Variations_prix!$E$1:$AJ$205,MATCH(Z$46,BNA_Variations_prix!$E$4:$CA$4,0),FALSE))</f>
        <v>-</v>
      </c>
      <c r="AA57" s="16" t="str">
        <f ca="1">IF(ISNUMBER(VLOOKUP(_xlfn.CONCAT($B57,$C57),BNA_Variations_prix!$E$1:$AJ$205,MATCH(AA$46,BNA_Variations_prix!$E$4:$CA$4,0),FALSE)),IF(ROUND(VLOOKUP(_xlfn.CONCAT($B57,$C57),BNA_Variations_prix!$E$1:$AJ$205,MATCH(AA$46,BNA_Variations_prix!$E$4:$CA$4,0),FALSE),2)&gt;0,_xlfn.CONCAT($B$3," ",TEXT(VLOOKUP(_xlfn.CONCAT($B57,$C57),BNA_Variations_prix!$E$1:$AJ$205,MATCH(AA$46,BNA_Variations_prix!$E$4:$CA$4,0),FALSE),"0%")),IF(ROUND(VLOOKUP(_xlfn.CONCAT($B57,$C57),BNA_Variations_prix!$E$1:$AJ$205,MATCH(AA$46,BNA_Variations_prix!$E$4:$CA$4,0),FALSE),2)=0,_xlfn.CONCAT($B$4," ",TEXT(VLOOKUP(_xlfn.CONCAT($B57,$C57),BNA_Variations_prix!$E$1:$AJ$205,MATCH(AA$46,BNA_Variations_prix!$E$4:$CA$4,0),FALSE),"0%")),IF(ROUND(VLOOKUP(_xlfn.CONCAT($B57,$C57),BNA_Variations_prix!$E$1:$AJ$205,MATCH(AA$46,BNA_Variations_prix!$E$4:$CA$4,0),FALSE),2)&lt;0,_xlfn.CONCAT($B$5," ",TEXT(VLOOKUP(_xlfn.CONCAT($B57,$C57),BNA_Variations_prix!$E$1:$AJ$205,MATCH(AA$46,BNA_Variations_prix!$E$4:$CA$4,0),FALSE),"0%")),VLOOKUP(_xlfn.CONCAT($B57,$C57),BNA_Variations_prix!$E$1:$AJ$205,MATCH(AA$46,BNA_Variations_prix!$E$4:$CA$4,0),FALSE)))),VLOOKUP(_xlfn.CONCAT($B57,$C57),BNA_Variations_prix!$E$1:$AJ$205,MATCH(AA$46,BNA_Variations_prix!$E$4:$CA$4,0),FALSE))</f>
        <v>-</v>
      </c>
      <c r="AB57" s="16" t="str">
        <f ca="1">IF(ISNUMBER(VLOOKUP(_xlfn.CONCAT($B57,$C57),BNA_Variations_prix!$E$1:$AJ$205,MATCH(AB$46,BNA_Variations_prix!$E$4:$CA$4,0),FALSE)),IF(ROUND(VLOOKUP(_xlfn.CONCAT($B57,$C57),BNA_Variations_prix!$E$1:$AJ$205,MATCH(AB$46,BNA_Variations_prix!$E$4:$CA$4,0),FALSE),2)&gt;0,_xlfn.CONCAT($B$3," ",TEXT(VLOOKUP(_xlfn.CONCAT($B57,$C57),BNA_Variations_prix!$E$1:$AJ$205,MATCH(AB$46,BNA_Variations_prix!$E$4:$CA$4,0),FALSE),"0%")),IF(ROUND(VLOOKUP(_xlfn.CONCAT($B57,$C57),BNA_Variations_prix!$E$1:$AJ$205,MATCH(AB$46,BNA_Variations_prix!$E$4:$CA$4,0),FALSE),2)=0,_xlfn.CONCAT($B$4," ",TEXT(VLOOKUP(_xlfn.CONCAT($B57,$C57),BNA_Variations_prix!$E$1:$AJ$205,MATCH(AB$46,BNA_Variations_prix!$E$4:$CA$4,0),FALSE),"0%")),IF(ROUND(VLOOKUP(_xlfn.CONCAT($B57,$C57),BNA_Variations_prix!$E$1:$AJ$205,MATCH(AB$46,BNA_Variations_prix!$E$4:$CA$4,0),FALSE),2)&lt;0,_xlfn.CONCAT($B$5," ",TEXT(VLOOKUP(_xlfn.CONCAT($B57,$C57),BNA_Variations_prix!$E$1:$AJ$205,MATCH(AB$46,BNA_Variations_prix!$E$4:$CA$4,0),FALSE),"0%")),VLOOKUP(_xlfn.CONCAT($B57,$C57),BNA_Variations_prix!$E$1:$AJ$205,MATCH(AB$46,BNA_Variations_prix!$E$4:$CA$4,0),FALSE)))),VLOOKUP(_xlfn.CONCAT($B57,$C57),BNA_Variations_prix!$E$1:$AJ$205,MATCH(AB$46,BNA_Variations_prix!$E$4:$CA$4,0),FALSE))</f>
        <v>-</v>
      </c>
      <c r="AC57" s="16" t="str">
        <f ca="1">IF(ISNUMBER(VLOOKUP(_xlfn.CONCAT($B57,$C57),BNA_Variations_prix!$E$1:$AJ$205,MATCH(AC$46,BNA_Variations_prix!$E$4:$CA$4,0),FALSE)),IF(ROUND(VLOOKUP(_xlfn.CONCAT($B57,$C57),BNA_Variations_prix!$E$1:$AJ$205,MATCH(AC$46,BNA_Variations_prix!$E$4:$CA$4,0),FALSE),2)&gt;0,_xlfn.CONCAT($B$3," ",TEXT(VLOOKUP(_xlfn.CONCAT($B57,$C57),BNA_Variations_prix!$E$1:$AJ$205,MATCH(AC$46,BNA_Variations_prix!$E$4:$CA$4,0),FALSE),"0%")),IF(ROUND(VLOOKUP(_xlfn.CONCAT($B57,$C57),BNA_Variations_prix!$E$1:$AJ$205,MATCH(AC$46,BNA_Variations_prix!$E$4:$CA$4,0),FALSE),2)=0,_xlfn.CONCAT($B$4," ",TEXT(VLOOKUP(_xlfn.CONCAT($B57,$C57),BNA_Variations_prix!$E$1:$AJ$205,MATCH(AC$46,BNA_Variations_prix!$E$4:$CA$4,0),FALSE),"0%")),IF(ROUND(VLOOKUP(_xlfn.CONCAT($B57,$C57),BNA_Variations_prix!$E$1:$AJ$205,MATCH(AC$46,BNA_Variations_prix!$E$4:$CA$4,0),FALSE),2)&lt;0,_xlfn.CONCAT($B$5," ",TEXT(VLOOKUP(_xlfn.CONCAT($B57,$C57),BNA_Variations_prix!$E$1:$AJ$205,MATCH(AC$46,BNA_Variations_prix!$E$4:$CA$4,0),FALSE),"0%")),VLOOKUP(_xlfn.CONCAT($B57,$C57),BNA_Variations_prix!$E$1:$AJ$205,MATCH(AC$46,BNA_Variations_prix!$E$4:$CA$4,0),FALSE)))),VLOOKUP(_xlfn.CONCAT($B57,$C57),BNA_Variations_prix!$E$1:$AJ$205,MATCH(AC$46,BNA_Variations_prix!$E$4:$CA$4,0),FALSE))</f>
        <v>-</v>
      </c>
      <c r="AD57" s="16" t="str">
        <f ca="1">IF(ISNUMBER(VLOOKUP(_xlfn.CONCAT($B57,$C57),BNA_Variations_prix!$E$1:$AJ$205,MATCH(AD$46,BNA_Variations_prix!$E$4:$CA$4,0),FALSE)),IF(ROUND(VLOOKUP(_xlfn.CONCAT($B57,$C57),BNA_Variations_prix!$E$1:$AJ$205,MATCH(AD$46,BNA_Variations_prix!$E$4:$CA$4,0),FALSE),2)&gt;0,_xlfn.CONCAT($B$3," ",TEXT(VLOOKUP(_xlfn.CONCAT($B57,$C57),BNA_Variations_prix!$E$1:$AJ$205,MATCH(AD$46,BNA_Variations_prix!$E$4:$CA$4,0),FALSE),"0%")),IF(ROUND(VLOOKUP(_xlfn.CONCAT($B57,$C57),BNA_Variations_prix!$E$1:$AJ$205,MATCH(AD$46,BNA_Variations_prix!$E$4:$CA$4,0),FALSE),2)=0,_xlfn.CONCAT($B$4," ",TEXT(VLOOKUP(_xlfn.CONCAT($B57,$C57),BNA_Variations_prix!$E$1:$AJ$205,MATCH(AD$46,BNA_Variations_prix!$E$4:$CA$4,0),FALSE),"0%")),IF(ROUND(VLOOKUP(_xlfn.CONCAT($B57,$C57),BNA_Variations_prix!$E$1:$AJ$205,MATCH(AD$46,BNA_Variations_prix!$E$4:$CA$4,0),FALSE),2)&lt;0,_xlfn.CONCAT($B$5," ",TEXT(VLOOKUP(_xlfn.CONCAT($B57,$C57),BNA_Variations_prix!$E$1:$AJ$205,MATCH(AD$46,BNA_Variations_prix!$E$4:$CA$4,0),FALSE),"0%")),VLOOKUP(_xlfn.CONCAT($B57,$C57),BNA_Variations_prix!$E$1:$AJ$205,MATCH(AD$46,BNA_Variations_prix!$E$4:$CA$4,0),FALSE)))),VLOOKUP(_xlfn.CONCAT($B57,$C57),BNA_Variations_prix!$E$1:$AJ$205,MATCH(AD$46,BNA_Variations_prix!$E$4:$CA$4,0),FALSE))</f>
        <v>-</v>
      </c>
      <c r="AE57" s="16" t="str">
        <f ca="1">IF(ISNUMBER(VLOOKUP(_xlfn.CONCAT($B57,$C57),BNA_Variations_prix!$E$1:$AJ$205,MATCH(AE$46,BNA_Variations_prix!$E$4:$CA$4,0),FALSE)),IF(ROUND(VLOOKUP(_xlfn.CONCAT($B57,$C57),BNA_Variations_prix!$E$1:$AJ$205,MATCH(AE$46,BNA_Variations_prix!$E$4:$CA$4,0),FALSE),2)&gt;0,_xlfn.CONCAT($B$3," ",TEXT(VLOOKUP(_xlfn.CONCAT($B57,$C57),BNA_Variations_prix!$E$1:$AJ$205,MATCH(AE$46,BNA_Variations_prix!$E$4:$CA$4,0),FALSE),"0%")),IF(ROUND(VLOOKUP(_xlfn.CONCAT($B57,$C57),BNA_Variations_prix!$E$1:$AJ$205,MATCH(AE$46,BNA_Variations_prix!$E$4:$CA$4,0),FALSE),2)=0,_xlfn.CONCAT($B$4," ",TEXT(VLOOKUP(_xlfn.CONCAT($B57,$C57),BNA_Variations_prix!$E$1:$AJ$205,MATCH(AE$46,BNA_Variations_prix!$E$4:$CA$4,0),FALSE),"0%")),IF(ROUND(VLOOKUP(_xlfn.CONCAT($B57,$C57),BNA_Variations_prix!$E$1:$AJ$205,MATCH(AE$46,BNA_Variations_prix!$E$4:$CA$4,0),FALSE),2)&lt;0,_xlfn.CONCAT($B$5," ",TEXT(VLOOKUP(_xlfn.CONCAT($B57,$C57),BNA_Variations_prix!$E$1:$AJ$205,MATCH(AE$46,BNA_Variations_prix!$E$4:$CA$4,0),FALSE),"0%")),VLOOKUP(_xlfn.CONCAT($B57,$C57),BNA_Variations_prix!$E$1:$AJ$205,MATCH(AE$46,BNA_Variations_prix!$E$4:$CA$4,0),FALSE)))),VLOOKUP(_xlfn.CONCAT($B57,$C57),BNA_Variations_prix!$E$1:$AJ$205,MATCH(AE$46,BNA_Variations_prix!$E$4:$CA$4,0),FALSE))</f>
        <v>-</v>
      </c>
      <c r="AF57" s="16" t="str">
        <f ca="1">IF(ISNUMBER(VLOOKUP(_xlfn.CONCAT($B57,$C57),BNA_Variations_prix!$E$1:$AJ$205,MATCH(AF$46,BNA_Variations_prix!$E$4:$CA$4,0),FALSE)),IF(ROUND(VLOOKUP(_xlfn.CONCAT($B57,$C57),BNA_Variations_prix!$E$1:$AJ$205,MATCH(AF$46,BNA_Variations_prix!$E$4:$CA$4,0),FALSE),2)&gt;0,_xlfn.CONCAT($B$3," ",TEXT(VLOOKUP(_xlfn.CONCAT($B57,$C57),BNA_Variations_prix!$E$1:$AJ$205,MATCH(AF$46,BNA_Variations_prix!$E$4:$CA$4,0),FALSE),"0%")),IF(ROUND(VLOOKUP(_xlfn.CONCAT($B57,$C57),BNA_Variations_prix!$E$1:$AJ$205,MATCH(AF$46,BNA_Variations_prix!$E$4:$CA$4,0),FALSE),2)=0,_xlfn.CONCAT($B$4," ",TEXT(VLOOKUP(_xlfn.CONCAT($B57,$C57),BNA_Variations_prix!$E$1:$AJ$205,MATCH(AF$46,BNA_Variations_prix!$E$4:$CA$4,0),FALSE),"0%")),IF(ROUND(VLOOKUP(_xlfn.CONCAT($B57,$C57),BNA_Variations_prix!$E$1:$AJ$205,MATCH(AF$46,BNA_Variations_prix!$E$4:$CA$4,0),FALSE),2)&lt;0,_xlfn.CONCAT($B$5," ",TEXT(VLOOKUP(_xlfn.CONCAT($B57,$C57),BNA_Variations_prix!$E$1:$AJ$205,MATCH(AF$46,BNA_Variations_prix!$E$4:$CA$4,0),FALSE),"0%")),VLOOKUP(_xlfn.CONCAT($B57,$C57),BNA_Variations_prix!$E$1:$AJ$205,MATCH(AF$46,BNA_Variations_prix!$E$4:$CA$4,0),FALSE)))),VLOOKUP(_xlfn.CONCAT($B57,$C57),BNA_Variations_prix!$E$1:$AJ$205,MATCH(AF$46,BNA_Variations_prix!$E$4:$CA$4,0),FALSE))</f>
        <v>-</v>
      </c>
      <c r="AG57" s="16" t="str">
        <f ca="1">IF(ISNUMBER(VLOOKUP(_xlfn.CONCAT($B57,$C57),BNA_Variations_prix!$E$1:$AJ$205,MATCH(AG$46,BNA_Variations_prix!$E$4:$CA$4,0),FALSE)),IF(ROUND(VLOOKUP(_xlfn.CONCAT($B57,$C57),BNA_Variations_prix!$E$1:$AJ$205,MATCH(AG$46,BNA_Variations_prix!$E$4:$CA$4,0),FALSE),2)&gt;0,_xlfn.CONCAT($B$3," ",TEXT(VLOOKUP(_xlfn.CONCAT($B57,$C57),BNA_Variations_prix!$E$1:$AJ$205,MATCH(AG$46,BNA_Variations_prix!$E$4:$CA$4,0),FALSE),"0%")),IF(ROUND(VLOOKUP(_xlfn.CONCAT($B57,$C57),BNA_Variations_prix!$E$1:$AJ$205,MATCH(AG$46,BNA_Variations_prix!$E$4:$CA$4,0),FALSE),2)=0,_xlfn.CONCAT($B$4," ",TEXT(VLOOKUP(_xlfn.CONCAT($B57,$C57),BNA_Variations_prix!$E$1:$AJ$205,MATCH(AG$46,BNA_Variations_prix!$E$4:$CA$4,0),FALSE),"0%")),IF(ROUND(VLOOKUP(_xlfn.CONCAT($B57,$C57),BNA_Variations_prix!$E$1:$AJ$205,MATCH(AG$46,BNA_Variations_prix!$E$4:$CA$4,0),FALSE),2)&lt;0,_xlfn.CONCAT($B$5," ",TEXT(VLOOKUP(_xlfn.CONCAT($B57,$C57),BNA_Variations_prix!$E$1:$AJ$205,MATCH(AG$46,BNA_Variations_prix!$E$4:$CA$4,0),FALSE),"0%")),VLOOKUP(_xlfn.CONCAT($B57,$C57),BNA_Variations_prix!$E$1:$AJ$205,MATCH(AG$46,BNA_Variations_prix!$E$4:$CA$4,0),FALSE)))),VLOOKUP(_xlfn.CONCAT($B57,$C57),BNA_Variations_prix!$E$1:$AJ$205,MATCH(AG$46,BNA_Variations_prix!$E$4:$CA$4,0),FALSE))</f>
        <v>-</v>
      </c>
    </row>
    <row r="58" spans="2:33" x14ac:dyDescent="0.35">
      <c r="D58" t="s">
        <v>3202</v>
      </c>
    </row>
    <row r="59" spans="2:33" x14ac:dyDescent="0.35">
      <c r="B59" t="s">
        <v>82</v>
      </c>
      <c r="C59" s="11">
        <f t="shared" ref="C59:C66" si="3">$B$2</f>
        <v>45352</v>
      </c>
      <c r="D59" t="s">
        <v>80</v>
      </c>
      <c r="E59" s="16" t="str">
        <f ca="1">IF(ISNUMBER(VLOOKUP(_xlfn.CONCAT($B59,$C59),BNA_Variations_prix!$E$1:$AJ$205,MATCH(E$46,BNA_Variations_prix!$E$4:$CA$4,0),FALSE)),IF(ROUND(VLOOKUP(_xlfn.CONCAT($B59,$C59),BNA_Variations_prix!$E$1:$AJ$205,MATCH(E$46,BNA_Variations_prix!$E$4:$CA$4,0),FALSE),2)&gt;0,_xlfn.CONCAT($B$3," ",TEXT(VLOOKUP(_xlfn.CONCAT($B59,$C59),BNA_Variations_prix!$E$1:$AJ$205,MATCH(E$46,BNA_Variations_prix!$E$4:$CA$4,0),FALSE),"0%")),IF(ROUND(VLOOKUP(_xlfn.CONCAT($B59,$C59),BNA_Variations_prix!$E$1:$AJ$205,MATCH(E$46,BNA_Variations_prix!$E$4:$CA$4,0),FALSE),2)=0,_xlfn.CONCAT($B$4," ",TEXT(VLOOKUP(_xlfn.CONCAT($B59,$C59),BNA_Variations_prix!$E$1:$AJ$205,MATCH(E$46,BNA_Variations_prix!$E$4:$CA$4,0),FALSE),"0%")),IF(ROUND(VLOOKUP(_xlfn.CONCAT($B59,$C59),BNA_Variations_prix!$E$1:$AJ$205,MATCH(E$46,BNA_Variations_prix!$E$4:$CA$4,0),FALSE),2)&lt;0,_xlfn.CONCAT($B$5," ",TEXT(VLOOKUP(_xlfn.CONCAT($B59,$C59),BNA_Variations_prix!$E$1:$AJ$205,MATCH(E$46,BNA_Variations_prix!$E$4:$CA$4,0),FALSE),"0%")),VLOOKUP(_xlfn.CONCAT($B59,$C59),BNA_Variations_prix!$E$1:$AJ$205,MATCH(E$46,BNA_Variations_prix!$E$4:$CA$4,0),FALSE)))),VLOOKUP(_xlfn.CONCAT($B59,$C59),BNA_Variations_prix!$E$1:$AJ$205,MATCH(E$46,BNA_Variations_prix!$E$4:$CA$4,0),FALSE))</f>
        <v>► 0%</v>
      </c>
      <c r="F59" s="16" t="str">
        <f ca="1">IF(ISNUMBER(VLOOKUP(_xlfn.CONCAT($B59,$C59),BNA_Variations_prix!$E$1:$AJ$205,MATCH(F$46,BNA_Variations_prix!$E$4:$CA$4,0),FALSE)),IF(ROUND(VLOOKUP(_xlfn.CONCAT($B59,$C59),BNA_Variations_prix!$E$1:$AJ$205,MATCH(F$46,BNA_Variations_prix!$E$4:$CA$4,0),FALSE),2)&gt;0,_xlfn.CONCAT($B$3," ",TEXT(VLOOKUP(_xlfn.CONCAT($B59,$C59),BNA_Variations_prix!$E$1:$AJ$205,MATCH(F$46,BNA_Variations_prix!$E$4:$CA$4,0),FALSE),"0%")),IF(ROUND(VLOOKUP(_xlfn.CONCAT($B59,$C59),BNA_Variations_prix!$E$1:$AJ$205,MATCH(F$46,BNA_Variations_prix!$E$4:$CA$4,0),FALSE),2)=0,_xlfn.CONCAT($B$4," ",TEXT(VLOOKUP(_xlfn.CONCAT($B59,$C59),BNA_Variations_prix!$E$1:$AJ$205,MATCH(F$46,BNA_Variations_prix!$E$4:$CA$4,0),FALSE),"0%")),IF(ROUND(VLOOKUP(_xlfn.CONCAT($B59,$C59),BNA_Variations_prix!$E$1:$AJ$205,MATCH(F$46,BNA_Variations_prix!$E$4:$CA$4,0),FALSE),2)&lt;0,_xlfn.CONCAT($B$5," ",TEXT(VLOOKUP(_xlfn.CONCAT($B59,$C59),BNA_Variations_prix!$E$1:$AJ$205,MATCH(F$46,BNA_Variations_prix!$E$4:$CA$4,0),FALSE),"0%")),VLOOKUP(_xlfn.CONCAT($B59,$C59),BNA_Variations_prix!$E$1:$AJ$205,MATCH(F$46,BNA_Variations_prix!$E$4:$CA$4,0),FALSE)))),VLOOKUP(_xlfn.CONCAT($B59,$C59),BNA_Variations_prix!$E$1:$AJ$205,MATCH(F$46,BNA_Variations_prix!$E$4:$CA$4,0),FALSE))</f>
        <v>-</v>
      </c>
      <c r="G59" s="16" t="str">
        <f ca="1">IF(ISNUMBER(VLOOKUP(_xlfn.CONCAT($B59,$C59),BNA_Variations_prix!$E$1:$AJ$205,MATCH(G$46,BNA_Variations_prix!$E$4:$CA$4,0),FALSE)),IF(ROUND(VLOOKUP(_xlfn.CONCAT($B59,$C59),BNA_Variations_prix!$E$1:$AJ$205,MATCH(G$46,BNA_Variations_prix!$E$4:$CA$4,0),FALSE),2)&gt;0,_xlfn.CONCAT($B$3," ",TEXT(VLOOKUP(_xlfn.CONCAT($B59,$C59),BNA_Variations_prix!$E$1:$AJ$205,MATCH(G$46,BNA_Variations_prix!$E$4:$CA$4,0),FALSE),"0%")),IF(ROUND(VLOOKUP(_xlfn.CONCAT($B59,$C59),BNA_Variations_prix!$E$1:$AJ$205,MATCH(G$46,BNA_Variations_prix!$E$4:$CA$4,0),FALSE),2)=0,_xlfn.CONCAT($B$4," ",TEXT(VLOOKUP(_xlfn.CONCAT($B59,$C59),BNA_Variations_prix!$E$1:$AJ$205,MATCH(G$46,BNA_Variations_prix!$E$4:$CA$4,0),FALSE),"0%")),IF(ROUND(VLOOKUP(_xlfn.CONCAT($B59,$C59),BNA_Variations_prix!$E$1:$AJ$205,MATCH(G$46,BNA_Variations_prix!$E$4:$CA$4,0),FALSE),2)&lt;0,_xlfn.CONCAT($B$5," ",TEXT(VLOOKUP(_xlfn.CONCAT($B59,$C59),BNA_Variations_prix!$E$1:$AJ$205,MATCH(G$46,BNA_Variations_prix!$E$4:$CA$4,0),FALSE),"0%")),VLOOKUP(_xlfn.CONCAT($B59,$C59),BNA_Variations_prix!$E$1:$AJ$205,MATCH(G$46,BNA_Variations_prix!$E$4:$CA$4,0),FALSE)))),VLOOKUP(_xlfn.CONCAT($B59,$C59),BNA_Variations_prix!$E$1:$AJ$205,MATCH(G$46,BNA_Variations_prix!$E$4:$CA$4,0),FALSE))</f>
        <v>-</v>
      </c>
      <c r="H59" s="16" t="str">
        <f ca="1">IF(ISNUMBER(VLOOKUP(_xlfn.CONCAT($B59,$C59),BNA_Variations_prix!$E$1:$AJ$205,MATCH(H$46,BNA_Variations_prix!$E$4:$CA$4,0),FALSE)),IF(ROUND(VLOOKUP(_xlfn.CONCAT($B59,$C59),BNA_Variations_prix!$E$1:$AJ$205,MATCH(H$46,BNA_Variations_prix!$E$4:$CA$4,0),FALSE),2)&gt;0,_xlfn.CONCAT($B$3," ",TEXT(VLOOKUP(_xlfn.CONCAT($B59,$C59),BNA_Variations_prix!$E$1:$AJ$205,MATCH(H$46,BNA_Variations_prix!$E$4:$CA$4,0),FALSE),"0%")),IF(ROUND(VLOOKUP(_xlfn.CONCAT($B59,$C59),BNA_Variations_prix!$E$1:$AJ$205,MATCH(H$46,BNA_Variations_prix!$E$4:$CA$4,0),FALSE),2)=0,_xlfn.CONCAT($B$4," ",TEXT(VLOOKUP(_xlfn.CONCAT($B59,$C59),BNA_Variations_prix!$E$1:$AJ$205,MATCH(H$46,BNA_Variations_prix!$E$4:$CA$4,0),FALSE),"0%")),IF(ROUND(VLOOKUP(_xlfn.CONCAT($B59,$C59),BNA_Variations_prix!$E$1:$AJ$205,MATCH(H$46,BNA_Variations_prix!$E$4:$CA$4,0),FALSE),2)&lt;0,_xlfn.CONCAT($B$5," ",TEXT(VLOOKUP(_xlfn.CONCAT($B59,$C59),BNA_Variations_prix!$E$1:$AJ$205,MATCH(H$46,BNA_Variations_prix!$E$4:$CA$4,0),FALSE),"0%")),VLOOKUP(_xlfn.CONCAT($B59,$C59),BNA_Variations_prix!$E$1:$AJ$205,MATCH(H$46,BNA_Variations_prix!$E$4:$CA$4,0),FALSE)))),VLOOKUP(_xlfn.CONCAT($B59,$C59),BNA_Variations_prix!$E$1:$AJ$205,MATCH(H$46,BNA_Variations_prix!$E$4:$CA$4,0),FALSE))</f>
        <v>▼ -7%</v>
      </c>
      <c r="I59" s="16" t="str">
        <f ca="1">IF(ISNUMBER(VLOOKUP(_xlfn.CONCAT($B59,$C59),BNA_Variations_prix!$E$1:$AJ$205,MATCH(I$46,BNA_Variations_prix!$E$4:$CA$4,0),FALSE)),IF(ROUND(VLOOKUP(_xlfn.CONCAT($B59,$C59),BNA_Variations_prix!$E$1:$AJ$205,MATCH(I$46,BNA_Variations_prix!$E$4:$CA$4,0),FALSE),2)&gt;0,_xlfn.CONCAT($B$3," ",TEXT(VLOOKUP(_xlfn.CONCAT($B59,$C59),BNA_Variations_prix!$E$1:$AJ$205,MATCH(I$46,BNA_Variations_prix!$E$4:$CA$4,0),FALSE),"0%")),IF(ROUND(VLOOKUP(_xlfn.CONCAT($B59,$C59),BNA_Variations_prix!$E$1:$AJ$205,MATCH(I$46,BNA_Variations_prix!$E$4:$CA$4,0),FALSE),2)=0,_xlfn.CONCAT($B$4," ",TEXT(VLOOKUP(_xlfn.CONCAT($B59,$C59),BNA_Variations_prix!$E$1:$AJ$205,MATCH(I$46,BNA_Variations_prix!$E$4:$CA$4,0),FALSE),"0%")),IF(ROUND(VLOOKUP(_xlfn.CONCAT($B59,$C59),BNA_Variations_prix!$E$1:$AJ$205,MATCH(I$46,BNA_Variations_prix!$E$4:$CA$4,0),FALSE),2)&lt;0,_xlfn.CONCAT($B$5," ",TEXT(VLOOKUP(_xlfn.CONCAT($B59,$C59),BNA_Variations_prix!$E$1:$AJ$205,MATCH(I$46,BNA_Variations_prix!$E$4:$CA$4,0),FALSE),"0%")),VLOOKUP(_xlfn.CONCAT($B59,$C59),BNA_Variations_prix!$E$1:$AJ$205,MATCH(I$46,BNA_Variations_prix!$E$4:$CA$4,0),FALSE)))),VLOOKUP(_xlfn.CONCAT($B59,$C59),BNA_Variations_prix!$E$1:$AJ$205,MATCH(I$46,BNA_Variations_prix!$E$4:$CA$4,0),FALSE))</f>
        <v>▼ -7%</v>
      </c>
      <c r="J59" s="16" t="str">
        <f ca="1">IF(ISNUMBER(VLOOKUP(_xlfn.CONCAT($B59,$C59),BNA_Variations_prix!$E$1:$AJ$205,MATCH(J$46,BNA_Variations_prix!$E$4:$CA$4,0),FALSE)),IF(ROUND(VLOOKUP(_xlfn.CONCAT($B59,$C59),BNA_Variations_prix!$E$1:$AJ$205,MATCH(J$46,BNA_Variations_prix!$E$4:$CA$4,0),FALSE),2)&gt;0,_xlfn.CONCAT($B$3," ",TEXT(VLOOKUP(_xlfn.CONCAT($B59,$C59),BNA_Variations_prix!$E$1:$AJ$205,MATCH(J$46,BNA_Variations_prix!$E$4:$CA$4,0),FALSE),"0%")),IF(ROUND(VLOOKUP(_xlfn.CONCAT($B59,$C59),BNA_Variations_prix!$E$1:$AJ$205,MATCH(J$46,BNA_Variations_prix!$E$4:$CA$4,0),FALSE),2)=0,_xlfn.CONCAT($B$4," ",TEXT(VLOOKUP(_xlfn.CONCAT($B59,$C59),BNA_Variations_prix!$E$1:$AJ$205,MATCH(J$46,BNA_Variations_prix!$E$4:$CA$4,0),FALSE),"0%")),IF(ROUND(VLOOKUP(_xlfn.CONCAT($B59,$C59),BNA_Variations_prix!$E$1:$AJ$205,MATCH(J$46,BNA_Variations_prix!$E$4:$CA$4,0),FALSE),2)&lt;0,_xlfn.CONCAT($B$5," ",TEXT(VLOOKUP(_xlfn.CONCAT($B59,$C59),BNA_Variations_prix!$E$1:$AJ$205,MATCH(J$46,BNA_Variations_prix!$E$4:$CA$4,0),FALSE),"0%")),VLOOKUP(_xlfn.CONCAT($B59,$C59),BNA_Variations_prix!$E$1:$AJ$205,MATCH(J$46,BNA_Variations_prix!$E$4:$CA$4,0),FALSE)))),VLOOKUP(_xlfn.CONCAT($B59,$C59),BNA_Variations_prix!$E$1:$AJ$205,MATCH(J$46,BNA_Variations_prix!$E$4:$CA$4,0),FALSE))</f>
        <v>▲ 7%</v>
      </c>
      <c r="K59" s="16" t="str">
        <f ca="1">IF(ISNUMBER(VLOOKUP(_xlfn.CONCAT($B59,$C59),BNA_Variations_prix!$E$1:$AJ$205,MATCH(K$46,BNA_Variations_prix!$E$4:$CA$4,0),FALSE)),IF(ROUND(VLOOKUP(_xlfn.CONCAT($B59,$C59),BNA_Variations_prix!$E$1:$AJ$205,MATCH(K$46,BNA_Variations_prix!$E$4:$CA$4,0),FALSE),2)&gt;0,_xlfn.CONCAT($B$3," ",TEXT(VLOOKUP(_xlfn.CONCAT($B59,$C59),BNA_Variations_prix!$E$1:$AJ$205,MATCH(K$46,BNA_Variations_prix!$E$4:$CA$4,0),FALSE),"0%")),IF(ROUND(VLOOKUP(_xlfn.CONCAT($B59,$C59),BNA_Variations_prix!$E$1:$AJ$205,MATCH(K$46,BNA_Variations_prix!$E$4:$CA$4,0),FALSE),2)=0,_xlfn.CONCAT($B$4," ",TEXT(VLOOKUP(_xlfn.CONCAT($B59,$C59),BNA_Variations_prix!$E$1:$AJ$205,MATCH(K$46,BNA_Variations_prix!$E$4:$CA$4,0),FALSE),"0%")),IF(ROUND(VLOOKUP(_xlfn.CONCAT($B59,$C59),BNA_Variations_prix!$E$1:$AJ$205,MATCH(K$46,BNA_Variations_prix!$E$4:$CA$4,0),FALSE),2)&lt;0,_xlfn.CONCAT($B$5," ",TEXT(VLOOKUP(_xlfn.CONCAT($B59,$C59),BNA_Variations_prix!$E$1:$AJ$205,MATCH(K$46,BNA_Variations_prix!$E$4:$CA$4,0),FALSE),"0%")),VLOOKUP(_xlfn.CONCAT($B59,$C59),BNA_Variations_prix!$E$1:$AJ$205,MATCH(K$46,BNA_Variations_prix!$E$4:$CA$4,0),FALSE)))),VLOOKUP(_xlfn.CONCAT($B59,$C59),BNA_Variations_prix!$E$1:$AJ$205,MATCH(K$46,BNA_Variations_prix!$E$4:$CA$4,0),FALSE))</f>
        <v>-</v>
      </c>
      <c r="L59" s="16" t="str">
        <f ca="1">IF(ISNUMBER(VLOOKUP(_xlfn.CONCAT($B59,$C59),BNA_Variations_prix!$E$1:$AJ$205,MATCH(L$46,BNA_Variations_prix!$E$4:$CA$4,0),FALSE)),IF(ROUND(VLOOKUP(_xlfn.CONCAT($B59,$C59),BNA_Variations_prix!$E$1:$AJ$205,MATCH(L$46,BNA_Variations_prix!$E$4:$CA$4,0),FALSE),2)&gt;0,_xlfn.CONCAT($B$3," ",TEXT(VLOOKUP(_xlfn.CONCAT($B59,$C59),BNA_Variations_prix!$E$1:$AJ$205,MATCH(L$46,BNA_Variations_prix!$E$4:$CA$4,0),FALSE),"0%")),IF(ROUND(VLOOKUP(_xlfn.CONCAT($B59,$C59),BNA_Variations_prix!$E$1:$AJ$205,MATCH(L$46,BNA_Variations_prix!$E$4:$CA$4,0),FALSE),2)=0,_xlfn.CONCAT($B$4," ",TEXT(VLOOKUP(_xlfn.CONCAT($B59,$C59),BNA_Variations_prix!$E$1:$AJ$205,MATCH(L$46,BNA_Variations_prix!$E$4:$CA$4,0),FALSE),"0%")),IF(ROUND(VLOOKUP(_xlfn.CONCAT($B59,$C59),BNA_Variations_prix!$E$1:$AJ$205,MATCH(L$46,BNA_Variations_prix!$E$4:$CA$4,0),FALSE),2)&lt;0,_xlfn.CONCAT($B$5," ",TEXT(VLOOKUP(_xlfn.CONCAT($B59,$C59),BNA_Variations_prix!$E$1:$AJ$205,MATCH(L$46,BNA_Variations_prix!$E$4:$CA$4,0),FALSE),"0%")),VLOOKUP(_xlfn.CONCAT($B59,$C59),BNA_Variations_prix!$E$1:$AJ$205,MATCH(L$46,BNA_Variations_prix!$E$4:$CA$4,0),FALSE)))),VLOOKUP(_xlfn.CONCAT($B59,$C59),BNA_Variations_prix!$E$1:$AJ$205,MATCH(L$46,BNA_Variations_prix!$E$4:$CA$4,0),FALSE))</f>
        <v>▼ -7%</v>
      </c>
      <c r="M59" s="16" t="str">
        <f ca="1">IF(ISNUMBER(VLOOKUP(_xlfn.CONCAT($B59,$C59),BNA_Variations_prix!$E$1:$AJ$205,MATCH(M$46,BNA_Variations_prix!$E$4:$CA$4,0),FALSE)),IF(ROUND(VLOOKUP(_xlfn.CONCAT($B59,$C59),BNA_Variations_prix!$E$1:$AJ$205,MATCH(M$46,BNA_Variations_prix!$E$4:$CA$4,0),FALSE),2)&gt;0,_xlfn.CONCAT($B$3," ",TEXT(VLOOKUP(_xlfn.CONCAT($B59,$C59),BNA_Variations_prix!$E$1:$AJ$205,MATCH(M$46,BNA_Variations_prix!$E$4:$CA$4,0),FALSE),"0%")),IF(ROUND(VLOOKUP(_xlfn.CONCAT($B59,$C59),BNA_Variations_prix!$E$1:$AJ$205,MATCH(M$46,BNA_Variations_prix!$E$4:$CA$4,0),FALSE),2)=0,_xlfn.CONCAT($B$4," ",TEXT(VLOOKUP(_xlfn.CONCAT($B59,$C59),BNA_Variations_prix!$E$1:$AJ$205,MATCH(M$46,BNA_Variations_prix!$E$4:$CA$4,0),FALSE),"0%")),IF(ROUND(VLOOKUP(_xlfn.CONCAT($B59,$C59),BNA_Variations_prix!$E$1:$AJ$205,MATCH(M$46,BNA_Variations_prix!$E$4:$CA$4,0),FALSE),2)&lt;0,_xlfn.CONCAT($B$5," ",TEXT(VLOOKUP(_xlfn.CONCAT($B59,$C59),BNA_Variations_prix!$E$1:$AJ$205,MATCH(M$46,BNA_Variations_prix!$E$4:$CA$4,0),FALSE),"0%")),VLOOKUP(_xlfn.CONCAT($B59,$C59),BNA_Variations_prix!$E$1:$AJ$205,MATCH(M$46,BNA_Variations_prix!$E$4:$CA$4,0),FALSE)))),VLOOKUP(_xlfn.CONCAT($B59,$C59),BNA_Variations_prix!$E$1:$AJ$205,MATCH(M$46,BNA_Variations_prix!$E$4:$CA$4,0),FALSE))</f>
        <v>▼ -4%</v>
      </c>
      <c r="N59" s="16" t="str">
        <f ca="1">IF(ISNUMBER(VLOOKUP(_xlfn.CONCAT($B59,$C59),BNA_Variations_prix!$E$1:$AJ$205,MATCH(N$46,BNA_Variations_prix!$E$4:$CA$4,0),FALSE)),IF(ROUND(VLOOKUP(_xlfn.CONCAT($B59,$C59),BNA_Variations_prix!$E$1:$AJ$205,MATCH(N$46,BNA_Variations_prix!$E$4:$CA$4,0),FALSE),2)&gt;0,_xlfn.CONCAT($B$3," ",TEXT(VLOOKUP(_xlfn.CONCAT($B59,$C59),BNA_Variations_prix!$E$1:$AJ$205,MATCH(N$46,BNA_Variations_prix!$E$4:$CA$4,0),FALSE),"0%")),IF(ROUND(VLOOKUP(_xlfn.CONCAT($B59,$C59),BNA_Variations_prix!$E$1:$AJ$205,MATCH(N$46,BNA_Variations_prix!$E$4:$CA$4,0),FALSE),2)=0,_xlfn.CONCAT($B$4," ",TEXT(VLOOKUP(_xlfn.CONCAT($B59,$C59),BNA_Variations_prix!$E$1:$AJ$205,MATCH(N$46,BNA_Variations_prix!$E$4:$CA$4,0),FALSE),"0%")),IF(ROUND(VLOOKUP(_xlfn.CONCAT($B59,$C59),BNA_Variations_prix!$E$1:$AJ$205,MATCH(N$46,BNA_Variations_prix!$E$4:$CA$4,0),FALSE),2)&lt;0,_xlfn.CONCAT($B$5," ",TEXT(VLOOKUP(_xlfn.CONCAT($B59,$C59),BNA_Variations_prix!$E$1:$AJ$205,MATCH(N$46,BNA_Variations_prix!$E$4:$CA$4,0),FALSE),"0%")),VLOOKUP(_xlfn.CONCAT($B59,$C59),BNA_Variations_prix!$E$1:$AJ$205,MATCH(N$46,BNA_Variations_prix!$E$4:$CA$4,0),FALSE)))),VLOOKUP(_xlfn.CONCAT($B59,$C59),BNA_Variations_prix!$E$1:$AJ$205,MATCH(N$46,BNA_Variations_prix!$E$4:$CA$4,0),FALSE))</f>
        <v>-</v>
      </c>
      <c r="O59" s="16" t="str">
        <f ca="1">IF(ISNUMBER(VLOOKUP(_xlfn.CONCAT($B59,$C59),BNA_Variations_prix!$E$1:$AJ$205,MATCH(O$46,BNA_Variations_prix!$E$4:$CA$4,0),FALSE)),IF(ROUND(VLOOKUP(_xlfn.CONCAT($B59,$C59),BNA_Variations_prix!$E$1:$AJ$205,MATCH(O$46,BNA_Variations_prix!$E$4:$CA$4,0),FALSE),2)&gt;0,_xlfn.CONCAT($B$3," ",TEXT(VLOOKUP(_xlfn.CONCAT($B59,$C59),BNA_Variations_prix!$E$1:$AJ$205,MATCH(O$46,BNA_Variations_prix!$E$4:$CA$4,0),FALSE),"0%")),IF(ROUND(VLOOKUP(_xlfn.CONCAT($B59,$C59),BNA_Variations_prix!$E$1:$AJ$205,MATCH(O$46,BNA_Variations_prix!$E$4:$CA$4,0),FALSE),2)=0,_xlfn.CONCAT($B$4," ",TEXT(VLOOKUP(_xlfn.CONCAT($B59,$C59),BNA_Variations_prix!$E$1:$AJ$205,MATCH(O$46,BNA_Variations_prix!$E$4:$CA$4,0),FALSE),"0%")),IF(ROUND(VLOOKUP(_xlfn.CONCAT($B59,$C59),BNA_Variations_prix!$E$1:$AJ$205,MATCH(O$46,BNA_Variations_prix!$E$4:$CA$4,0),FALSE),2)&lt;0,_xlfn.CONCAT($B$5," ",TEXT(VLOOKUP(_xlfn.CONCAT($B59,$C59),BNA_Variations_prix!$E$1:$AJ$205,MATCH(O$46,BNA_Variations_prix!$E$4:$CA$4,0),FALSE),"0%")),VLOOKUP(_xlfn.CONCAT($B59,$C59),BNA_Variations_prix!$E$1:$AJ$205,MATCH(O$46,BNA_Variations_prix!$E$4:$CA$4,0),FALSE)))),VLOOKUP(_xlfn.CONCAT($B59,$C59),BNA_Variations_prix!$E$1:$AJ$205,MATCH(O$46,BNA_Variations_prix!$E$4:$CA$4,0),FALSE))</f>
        <v>-</v>
      </c>
      <c r="P59" s="16" t="str">
        <f ca="1">IF(ISNUMBER(VLOOKUP(_xlfn.CONCAT($B59,$C59),BNA_Variations_prix!$E$1:$AJ$205,MATCH(P$46,BNA_Variations_prix!$E$4:$CA$4,0),FALSE)),IF(ROUND(VLOOKUP(_xlfn.CONCAT($B59,$C59),BNA_Variations_prix!$E$1:$AJ$205,MATCH(P$46,BNA_Variations_prix!$E$4:$CA$4,0),FALSE),2)&gt;0,_xlfn.CONCAT($B$3," ",TEXT(VLOOKUP(_xlfn.CONCAT($B59,$C59),BNA_Variations_prix!$E$1:$AJ$205,MATCH(P$46,BNA_Variations_prix!$E$4:$CA$4,0),FALSE),"0%")),IF(ROUND(VLOOKUP(_xlfn.CONCAT($B59,$C59),BNA_Variations_prix!$E$1:$AJ$205,MATCH(P$46,BNA_Variations_prix!$E$4:$CA$4,0),FALSE),2)=0,_xlfn.CONCAT($B$4," ",TEXT(VLOOKUP(_xlfn.CONCAT($B59,$C59),BNA_Variations_prix!$E$1:$AJ$205,MATCH(P$46,BNA_Variations_prix!$E$4:$CA$4,0),FALSE),"0%")),IF(ROUND(VLOOKUP(_xlfn.CONCAT($B59,$C59),BNA_Variations_prix!$E$1:$AJ$205,MATCH(P$46,BNA_Variations_prix!$E$4:$CA$4,0),FALSE),2)&lt;0,_xlfn.CONCAT($B$5," ",TEXT(VLOOKUP(_xlfn.CONCAT($B59,$C59),BNA_Variations_prix!$E$1:$AJ$205,MATCH(P$46,BNA_Variations_prix!$E$4:$CA$4,0),FALSE),"0%")),VLOOKUP(_xlfn.CONCAT($B59,$C59),BNA_Variations_prix!$E$1:$AJ$205,MATCH(P$46,BNA_Variations_prix!$E$4:$CA$4,0),FALSE)))),VLOOKUP(_xlfn.CONCAT($B59,$C59),BNA_Variations_prix!$E$1:$AJ$205,MATCH(P$46,BNA_Variations_prix!$E$4:$CA$4,0),FALSE))</f>
        <v>-</v>
      </c>
      <c r="Q59" s="16" t="str">
        <f ca="1">IF(ISNUMBER(VLOOKUP(_xlfn.CONCAT($B59,$C59),BNA_Variations_prix!$E$1:$AJ$205,MATCH(Q$46,BNA_Variations_prix!$E$4:$CA$4,0),FALSE)),IF(ROUND(VLOOKUP(_xlfn.CONCAT($B59,$C59),BNA_Variations_prix!$E$1:$AJ$205,MATCH(Q$46,BNA_Variations_prix!$E$4:$CA$4,0),FALSE),2)&gt;0,_xlfn.CONCAT($B$3," ",TEXT(VLOOKUP(_xlfn.CONCAT($B59,$C59),BNA_Variations_prix!$E$1:$AJ$205,MATCH(Q$46,BNA_Variations_prix!$E$4:$CA$4,0),FALSE),"0%")),IF(ROUND(VLOOKUP(_xlfn.CONCAT($B59,$C59),BNA_Variations_prix!$E$1:$AJ$205,MATCH(Q$46,BNA_Variations_prix!$E$4:$CA$4,0),FALSE),2)=0,_xlfn.CONCAT($B$4," ",TEXT(VLOOKUP(_xlfn.CONCAT($B59,$C59),BNA_Variations_prix!$E$1:$AJ$205,MATCH(Q$46,BNA_Variations_prix!$E$4:$CA$4,0),FALSE),"0%")),IF(ROUND(VLOOKUP(_xlfn.CONCAT($B59,$C59),BNA_Variations_prix!$E$1:$AJ$205,MATCH(Q$46,BNA_Variations_prix!$E$4:$CA$4,0),FALSE),2)&lt;0,_xlfn.CONCAT($B$5," ",TEXT(VLOOKUP(_xlfn.CONCAT($B59,$C59),BNA_Variations_prix!$E$1:$AJ$205,MATCH(Q$46,BNA_Variations_prix!$E$4:$CA$4,0),FALSE),"0%")),VLOOKUP(_xlfn.CONCAT($B59,$C59),BNA_Variations_prix!$E$1:$AJ$205,MATCH(Q$46,BNA_Variations_prix!$E$4:$CA$4,0),FALSE)))),VLOOKUP(_xlfn.CONCAT($B59,$C59),BNA_Variations_prix!$E$1:$AJ$205,MATCH(Q$46,BNA_Variations_prix!$E$4:$CA$4,0),FALSE))</f>
        <v>-</v>
      </c>
      <c r="R59" s="16" t="str">
        <f ca="1">IF(ISNUMBER(VLOOKUP(_xlfn.CONCAT($B59,$C59),BNA_Variations_prix!$E$1:$AJ$205,MATCH(R$46,BNA_Variations_prix!$E$4:$CA$4,0),FALSE)),IF(ROUND(VLOOKUP(_xlfn.CONCAT($B59,$C59),BNA_Variations_prix!$E$1:$AJ$205,MATCH(R$46,BNA_Variations_prix!$E$4:$CA$4,0),FALSE),2)&gt;0,_xlfn.CONCAT($B$3," ",TEXT(VLOOKUP(_xlfn.CONCAT($B59,$C59),BNA_Variations_prix!$E$1:$AJ$205,MATCH(R$46,BNA_Variations_prix!$E$4:$CA$4,0),FALSE),"0%")),IF(ROUND(VLOOKUP(_xlfn.CONCAT($B59,$C59),BNA_Variations_prix!$E$1:$AJ$205,MATCH(R$46,BNA_Variations_prix!$E$4:$CA$4,0),FALSE),2)=0,_xlfn.CONCAT($B$4," ",TEXT(VLOOKUP(_xlfn.CONCAT($B59,$C59),BNA_Variations_prix!$E$1:$AJ$205,MATCH(R$46,BNA_Variations_prix!$E$4:$CA$4,0),FALSE),"0%")),IF(ROUND(VLOOKUP(_xlfn.CONCAT($B59,$C59),BNA_Variations_prix!$E$1:$AJ$205,MATCH(R$46,BNA_Variations_prix!$E$4:$CA$4,0),FALSE),2)&lt;0,_xlfn.CONCAT($B$5," ",TEXT(VLOOKUP(_xlfn.CONCAT($B59,$C59),BNA_Variations_prix!$E$1:$AJ$205,MATCH(R$46,BNA_Variations_prix!$E$4:$CA$4,0),FALSE),"0%")),VLOOKUP(_xlfn.CONCAT($B59,$C59),BNA_Variations_prix!$E$1:$AJ$205,MATCH(R$46,BNA_Variations_prix!$E$4:$CA$4,0),FALSE)))),VLOOKUP(_xlfn.CONCAT($B59,$C59),BNA_Variations_prix!$E$1:$AJ$205,MATCH(R$46,BNA_Variations_prix!$E$4:$CA$4,0),FALSE))</f>
        <v>-</v>
      </c>
      <c r="S59" s="16" t="str">
        <f ca="1">IF(ISNUMBER(VLOOKUP(_xlfn.CONCAT($B59,$C59),BNA_Variations_prix!$E$1:$AJ$205,MATCH(S$46,BNA_Variations_prix!$E$4:$CA$4,0),FALSE)),IF(ROUND(VLOOKUP(_xlfn.CONCAT($B59,$C59),BNA_Variations_prix!$E$1:$AJ$205,MATCH(S$46,BNA_Variations_prix!$E$4:$CA$4,0),FALSE),2)&gt;0,_xlfn.CONCAT($B$3," ",TEXT(VLOOKUP(_xlfn.CONCAT($B59,$C59),BNA_Variations_prix!$E$1:$AJ$205,MATCH(S$46,BNA_Variations_prix!$E$4:$CA$4,0),FALSE),"0%")),IF(ROUND(VLOOKUP(_xlfn.CONCAT($B59,$C59),BNA_Variations_prix!$E$1:$AJ$205,MATCH(S$46,BNA_Variations_prix!$E$4:$CA$4,0),FALSE),2)=0,_xlfn.CONCAT($B$4," ",TEXT(VLOOKUP(_xlfn.CONCAT($B59,$C59),BNA_Variations_prix!$E$1:$AJ$205,MATCH(S$46,BNA_Variations_prix!$E$4:$CA$4,0),FALSE),"0%")),IF(ROUND(VLOOKUP(_xlfn.CONCAT($B59,$C59),BNA_Variations_prix!$E$1:$AJ$205,MATCH(S$46,BNA_Variations_prix!$E$4:$CA$4,0),FALSE),2)&lt;0,_xlfn.CONCAT($B$5," ",TEXT(VLOOKUP(_xlfn.CONCAT($B59,$C59),BNA_Variations_prix!$E$1:$AJ$205,MATCH(S$46,BNA_Variations_prix!$E$4:$CA$4,0),FALSE),"0%")),VLOOKUP(_xlfn.CONCAT($B59,$C59),BNA_Variations_prix!$E$1:$AJ$205,MATCH(S$46,BNA_Variations_prix!$E$4:$CA$4,0),FALSE)))),VLOOKUP(_xlfn.CONCAT($B59,$C59),BNA_Variations_prix!$E$1:$AJ$205,MATCH(S$46,BNA_Variations_prix!$E$4:$CA$4,0),FALSE))</f>
        <v>-</v>
      </c>
      <c r="T59" s="16" t="str">
        <f ca="1">IF(ISNUMBER(VLOOKUP(_xlfn.CONCAT($B59,$C59),BNA_Variations_prix!$E$1:$AJ$205,MATCH(T$46,BNA_Variations_prix!$E$4:$CA$4,0),FALSE)),IF(ROUND(VLOOKUP(_xlfn.CONCAT($B59,$C59),BNA_Variations_prix!$E$1:$AJ$205,MATCH(T$46,BNA_Variations_prix!$E$4:$CA$4,0),FALSE),2)&gt;0,_xlfn.CONCAT($B$3," ",TEXT(VLOOKUP(_xlfn.CONCAT($B59,$C59),BNA_Variations_prix!$E$1:$AJ$205,MATCH(T$46,BNA_Variations_prix!$E$4:$CA$4,0),FALSE),"0%")),IF(ROUND(VLOOKUP(_xlfn.CONCAT($B59,$C59),BNA_Variations_prix!$E$1:$AJ$205,MATCH(T$46,BNA_Variations_prix!$E$4:$CA$4,0),FALSE),2)=0,_xlfn.CONCAT($B$4," ",TEXT(VLOOKUP(_xlfn.CONCAT($B59,$C59),BNA_Variations_prix!$E$1:$AJ$205,MATCH(T$46,BNA_Variations_prix!$E$4:$CA$4,0),FALSE),"0%")),IF(ROUND(VLOOKUP(_xlfn.CONCAT($B59,$C59),BNA_Variations_prix!$E$1:$AJ$205,MATCH(T$46,BNA_Variations_prix!$E$4:$CA$4,0),FALSE),2)&lt;0,_xlfn.CONCAT($B$5," ",TEXT(VLOOKUP(_xlfn.CONCAT($B59,$C59),BNA_Variations_prix!$E$1:$AJ$205,MATCH(T$46,BNA_Variations_prix!$E$4:$CA$4,0),FALSE),"0%")),VLOOKUP(_xlfn.CONCAT($B59,$C59),BNA_Variations_prix!$E$1:$AJ$205,MATCH(T$46,BNA_Variations_prix!$E$4:$CA$4,0),FALSE)))),VLOOKUP(_xlfn.CONCAT($B59,$C59),BNA_Variations_prix!$E$1:$AJ$205,MATCH(T$46,BNA_Variations_prix!$E$4:$CA$4,0),FALSE))</f>
        <v>-</v>
      </c>
      <c r="U59" s="16" t="str">
        <f ca="1">IF(ISNUMBER(VLOOKUP(_xlfn.CONCAT($B59,$C59),BNA_Variations_prix!$E$1:$AJ$205,MATCH(U$46,BNA_Variations_prix!$E$4:$CA$4,0),FALSE)),IF(ROUND(VLOOKUP(_xlfn.CONCAT($B59,$C59),BNA_Variations_prix!$E$1:$AJ$205,MATCH(U$46,BNA_Variations_prix!$E$4:$CA$4,0),FALSE),2)&gt;0,_xlfn.CONCAT($B$3," ",TEXT(VLOOKUP(_xlfn.CONCAT($B59,$C59),BNA_Variations_prix!$E$1:$AJ$205,MATCH(U$46,BNA_Variations_prix!$E$4:$CA$4,0),FALSE),"0%")),IF(ROUND(VLOOKUP(_xlfn.CONCAT($B59,$C59),BNA_Variations_prix!$E$1:$AJ$205,MATCH(U$46,BNA_Variations_prix!$E$4:$CA$4,0),FALSE),2)=0,_xlfn.CONCAT($B$4," ",TEXT(VLOOKUP(_xlfn.CONCAT($B59,$C59),BNA_Variations_prix!$E$1:$AJ$205,MATCH(U$46,BNA_Variations_prix!$E$4:$CA$4,0),FALSE),"0%")),IF(ROUND(VLOOKUP(_xlfn.CONCAT($B59,$C59),BNA_Variations_prix!$E$1:$AJ$205,MATCH(U$46,BNA_Variations_prix!$E$4:$CA$4,0),FALSE),2)&lt;0,_xlfn.CONCAT($B$5," ",TEXT(VLOOKUP(_xlfn.CONCAT($B59,$C59),BNA_Variations_prix!$E$1:$AJ$205,MATCH(U$46,BNA_Variations_prix!$E$4:$CA$4,0),FALSE),"0%")),VLOOKUP(_xlfn.CONCAT($B59,$C59),BNA_Variations_prix!$E$1:$AJ$205,MATCH(U$46,BNA_Variations_prix!$E$4:$CA$4,0),FALSE)))),VLOOKUP(_xlfn.CONCAT($B59,$C59),BNA_Variations_prix!$E$1:$AJ$205,MATCH(U$46,BNA_Variations_prix!$E$4:$CA$4,0),FALSE))</f>
        <v>-</v>
      </c>
      <c r="V59" s="16" t="str">
        <f ca="1">IF(ISNUMBER(VLOOKUP(_xlfn.CONCAT($B59,$C59),BNA_Variations_prix!$E$1:$AJ$205,MATCH(V$46,BNA_Variations_prix!$E$4:$CA$4,0),FALSE)),IF(ROUND(VLOOKUP(_xlfn.CONCAT($B59,$C59),BNA_Variations_prix!$E$1:$AJ$205,MATCH(V$46,BNA_Variations_prix!$E$4:$CA$4,0),FALSE),2)&gt;0,_xlfn.CONCAT($B$3," ",TEXT(VLOOKUP(_xlfn.CONCAT($B59,$C59),BNA_Variations_prix!$E$1:$AJ$205,MATCH(V$46,BNA_Variations_prix!$E$4:$CA$4,0),FALSE),"0%")),IF(ROUND(VLOOKUP(_xlfn.CONCAT($B59,$C59),BNA_Variations_prix!$E$1:$AJ$205,MATCH(V$46,BNA_Variations_prix!$E$4:$CA$4,0),FALSE),2)=0,_xlfn.CONCAT($B$4," ",TEXT(VLOOKUP(_xlfn.CONCAT($B59,$C59),BNA_Variations_prix!$E$1:$AJ$205,MATCH(V$46,BNA_Variations_prix!$E$4:$CA$4,0),FALSE),"0%")),IF(ROUND(VLOOKUP(_xlfn.CONCAT($B59,$C59),BNA_Variations_prix!$E$1:$AJ$205,MATCH(V$46,BNA_Variations_prix!$E$4:$CA$4,0),FALSE),2)&lt;0,_xlfn.CONCAT($B$5," ",TEXT(VLOOKUP(_xlfn.CONCAT($B59,$C59),BNA_Variations_prix!$E$1:$AJ$205,MATCH(V$46,BNA_Variations_prix!$E$4:$CA$4,0),FALSE),"0%")),VLOOKUP(_xlfn.CONCAT($B59,$C59),BNA_Variations_prix!$E$1:$AJ$205,MATCH(V$46,BNA_Variations_prix!$E$4:$CA$4,0),FALSE)))),VLOOKUP(_xlfn.CONCAT($B59,$C59),BNA_Variations_prix!$E$1:$AJ$205,MATCH(V$46,BNA_Variations_prix!$E$4:$CA$4,0),FALSE))</f>
        <v>-</v>
      </c>
      <c r="W59" s="16" t="str">
        <f ca="1">IF(ISNUMBER(VLOOKUP(_xlfn.CONCAT($B59,$C59),BNA_Variations_prix!$E$1:$AJ$205,MATCH(W$46,BNA_Variations_prix!$E$4:$CA$4,0),FALSE)),IF(ROUND(VLOOKUP(_xlfn.CONCAT($B59,$C59),BNA_Variations_prix!$E$1:$AJ$205,MATCH(W$46,BNA_Variations_prix!$E$4:$CA$4,0),FALSE),2)&gt;0,_xlfn.CONCAT($B$3," ",TEXT(VLOOKUP(_xlfn.CONCAT($B59,$C59),BNA_Variations_prix!$E$1:$AJ$205,MATCH(W$46,BNA_Variations_prix!$E$4:$CA$4,0),FALSE),"0%")),IF(ROUND(VLOOKUP(_xlfn.CONCAT($B59,$C59),BNA_Variations_prix!$E$1:$AJ$205,MATCH(W$46,BNA_Variations_prix!$E$4:$CA$4,0),FALSE),2)=0,_xlfn.CONCAT($B$4," ",TEXT(VLOOKUP(_xlfn.CONCAT($B59,$C59),BNA_Variations_prix!$E$1:$AJ$205,MATCH(W$46,BNA_Variations_prix!$E$4:$CA$4,0),FALSE),"0%")),IF(ROUND(VLOOKUP(_xlfn.CONCAT($B59,$C59),BNA_Variations_prix!$E$1:$AJ$205,MATCH(W$46,BNA_Variations_prix!$E$4:$CA$4,0),FALSE),2)&lt;0,_xlfn.CONCAT($B$5," ",TEXT(VLOOKUP(_xlfn.CONCAT($B59,$C59),BNA_Variations_prix!$E$1:$AJ$205,MATCH(W$46,BNA_Variations_prix!$E$4:$CA$4,0),FALSE),"0%")),VLOOKUP(_xlfn.CONCAT($B59,$C59),BNA_Variations_prix!$E$1:$AJ$205,MATCH(W$46,BNA_Variations_prix!$E$4:$CA$4,0),FALSE)))),VLOOKUP(_xlfn.CONCAT($B59,$C59),BNA_Variations_prix!$E$1:$AJ$205,MATCH(W$46,BNA_Variations_prix!$E$4:$CA$4,0),FALSE))</f>
        <v>-</v>
      </c>
      <c r="X59" s="16" t="str">
        <f ca="1">IF(ISNUMBER(VLOOKUP(_xlfn.CONCAT($B59,$C59),BNA_Variations_prix!$E$1:$AJ$205,MATCH(X$46,BNA_Variations_prix!$E$4:$CA$4,0),FALSE)),IF(ROUND(VLOOKUP(_xlfn.CONCAT($B59,$C59),BNA_Variations_prix!$E$1:$AJ$205,MATCH(X$46,BNA_Variations_prix!$E$4:$CA$4,0),FALSE),2)&gt;0,_xlfn.CONCAT($B$3," ",TEXT(VLOOKUP(_xlfn.CONCAT($B59,$C59),BNA_Variations_prix!$E$1:$AJ$205,MATCH(X$46,BNA_Variations_prix!$E$4:$CA$4,0),FALSE),"0%")),IF(ROUND(VLOOKUP(_xlfn.CONCAT($B59,$C59),BNA_Variations_prix!$E$1:$AJ$205,MATCH(X$46,BNA_Variations_prix!$E$4:$CA$4,0),FALSE),2)=0,_xlfn.CONCAT($B$4," ",TEXT(VLOOKUP(_xlfn.CONCAT($B59,$C59),BNA_Variations_prix!$E$1:$AJ$205,MATCH(X$46,BNA_Variations_prix!$E$4:$CA$4,0),FALSE),"0%")),IF(ROUND(VLOOKUP(_xlfn.CONCAT($B59,$C59),BNA_Variations_prix!$E$1:$AJ$205,MATCH(X$46,BNA_Variations_prix!$E$4:$CA$4,0),FALSE),2)&lt;0,_xlfn.CONCAT($B$5," ",TEXT(VLOOKUP(_xlfn.CONCAT($B59,$C59),BNA_Variations_prix!$E$1:$AJ$205,MATCH(X$46,BNA_Variations_prix!$E$4:$CA$4,0),FALSE),"0%")),VLOOKUP(_xlfn.CONCAT($B59,$C59),BNA_Variations_prix!$E$1:$AJ$205,MATCH(X$46,BNA_Variations_prix!$E$4:$CA$4,0),FALSE)))),VLOOKUP(_xlfn.CONCAT($B59,$C59),BNA_Variations_prix!$E$1:$AJ$205,MATCH(X$46,BNA_Variations_prix!$E$4:$CA$4,0),FALSE))</f>
        <v>-</v>
      </c>
      <c r="Y59" s="16" t="str">
        <f ca="1">IF(ISNUMBER(VLOOKUP(_xlfn.CONCAT($B59,$C59),BNA_Variations_prix!$E$1:$AJ$205,MATCH(Y$46,BNA_Variations_prix!$E$4:$CA$4,0),FALSE)),IF(ROUND(VLOOKUP(_xlfn.CONCAT($B59,$C59),BNA_Variations_prix!$E$1:$AJ$205,MATCH(Y$46,BNA_Variations_prix!$E$4:$CA$4,0),FALSE),2)&gt;0,_xlfn.CONCAT($B$3," ",TEXT(VLOOKUP(_xlfn.CONCAT($B59,$C59),BNA_Variations_prix!$E$1:$AJ$205,MATCH(Y$46,BNA_Variations_prix!$E$4:$CA$4,0),FALSE),"0%")),IF(ROUND(VLOOKUP(_xlfn.CONCAT($B59,$C59),BNA_Variations_prix!$E$1:$AJ$205,MATCH(Y$46,BNA_Variations_prix!$E$4:$CA$4,0),FALSE),2)=0,_xlfn.CONCAT($B$4," ",TEXT(VLOOKUP(_xlfn.CONCAT($B59,$C59),BNA_Variations_prix!$E$1:$AJ$205,MATCH(Y$46,BNA_Variations_prix!$E$4:$CA$4,0),FALSE),"0%")),IF(ROUND(VLOOKUP(_xlfn.CONCAT($B59,$C59),BNA_Variations_prix!$E$1:$AJ$205,MATCH(Y$46,BNA_Variations_prix!$E$4:$CA$4,0),FALSE),2)&lt;0,_xlfn.CONCAT($B$5," ",TEXT(VLOOKUP(_xlfn.CONCAT($B59,$C59),BNA_Variations_prix!$E$1:$AJ$205,MATCH(Y$46,BNA_Variations_prix!$E$4:$CA$4,0),FALSE),"0%")),VLOOKUP(_xlfn.CONCAT($B59,$C59),BNA_Variations_prix!$E$1:$AJ$205,MATCH(Y$46,BNA_Variations_prix!$E$4:$CA$4,0),FALSE)))),VLOOKUP(_xlfn.CONCAT($B59,$C59),BNA_Variations_prix!$E$1:$AJ$205,MATCH(Y$46,BNA_Variations_prix!$E$4:$CA$4,0),FALSE))</f>
        <v>-</v>
      </c>
      <c r="Z59" s="16" t="str">
        <f ca="1">IF(ISNUMBER(VLOOKUP(_xlfn.CONCAT($B59,$C59),BNA_Variations_prix!$E$1:$AJ$205,MATCH(Z$46,BNA_Variations_prix!$E$4:$CA$4,0),FALSE)),IF(ROUND(VLOOKUP(_xlfn.CONCAT($B59,$C59),BNA_Variations_prix!$E$1:$AJ$205,MATCH(Z$46,BNA_Variations_prix!$E$4:$CA$4,0),FALSE),2)&gt;0,_xlfn.CONCAT($B$3," ",TEXT(VLOOKUP(_xlfn.CONCAT($B59,$C59),BNA_Variations_prix!$E$1:$AJ$205,MATCH(Z$46,BNA_Variations_prix!$E$4:$CA$4,0),FALSE),"0%")),IF(ROUND(VLOOKUP(_xlfn.CONCAT($B59,$C59),BNA_Variations_prix!$E$1:$AJ$205,MATCH(Z$46,BNA_Variations_prix!$E$4:$CA$4,0),FALSE),2)=0,_xlfn.CONCAT($B$4," ",TEXT(VLOOKUP(_xlfn.CONCAT($B59,$C59),BNA_Variations_prix!$E$1:$AJ$205,MATCH(Z$46,BNA_Variations_prix!$E$4:$CA$4,0),FALSE),"0%")),IF(ROUND(VLOOKUP(_xlfn.CONCAT($B59,$C59),BNA_Variations_prix!$E$1:$AJ$205,MATCH(Z$46,BNA_Variations_prix!$E$4:$CA$4,0),FALSE),2)&lt;0,_xlfn.CONCAT($B$5," ",TEXT(VLOOKUP(_xlfn.CONCAT($B59,$C59),BNA_Variations_prix!$E$1:$AJ$205,MATCH(Z$46,BNA_Variations_prix!$E$4:$CA$4,0),FALSE),"0%")),VLOOKUP(_xlfn.CONCAT($B59,$C59),BNA_Variations_prix!$E$1:$AJ$205,MATCH(Z$46,BNA_Variations_prix!$E$4:$CA$4,0),FALSE)))),VLOOKUP(_xlfn.CONCAT($B59,$C59),BNA_Variations_prix!$E$1:$AJ$205,MATCH(Z$46,BNA_Variations_prix!$E$4:$CA$4,0),FALSE))</f>
        <v>-</v>
      </c>
      <c r="AA59" s="16" t="str">
        <f ca="1">IF(ISNUMBER(VLOOKUP(_xlfn.CONCAT($B59,$C59),BNA_Variations_prix!$E$1:$AJ$205,MATCH(AA$46,BNA_Variations_prix!$E$4:$CA$4,0),FALSE)),IF(ROUND(VLOOKUP(_xlfn.CONCAT($B59,$C59),BNA_Variations_prix!$E$1:$AJ$205,MATCH(AA$46,BNA_Variations_prix!$E$4:$CA$4,0),FALSE),2)&gt;0,_xlfn.CONCAT($B$3," ",TEXT(VLOOKUP(_xlfn.CONCAT($B59,$C59),BNA_Variations_prix!$E$1:$AJ$205,MATCH(AA$46,BNA_Variations_prix!$E$4:$CA$4,0),FALSE),"0%")),IF(ROUND(VLOOKUP(_xlfn.CONCAT($B59,$C59),BNA_Variations_prix!$E$1:$AJ$205,MATCH(AA$46,BNA_Variations_prix!$E$4:$CA$4,0),FALSE),2)=0,_xlfn.CONCAT($B$4," ",TEXT(VLOOKUP(_xlfn.CONCAT($B59,$C59),BNA_Variations_prix!$E$1:$AJ$205,MATCH(AA$46,BNA_Variations_prix!$E$4:$CA$4,0),FALSE),"0%")),IF(ROUND(VLOOKUP(_xlfn.CONCAT($B59,$C59),BNA_Variations_prix!$E$1:$AJ$205,MATCH(AA$46,BNA_Variations_prix!$E$4:$CA$4,0),FALSE),2)&lt;0,_xlfn.CONCAT($B$5," ",TEXT(VLOOKUP(_xlfn.CONCAT($B59,$C59),BNA_Variations_prix!$E$1:$AJ$205,MATCH(AA$46,BNA_Variations_prix!$E$4:$CA$4,0),FALSE),"0%")),VLOOKUP(_xlfn.CONCAT($B59,$C59),BNA_Variations_prix!$E$1:$AJ$205,MATCH(AA$46,BNA_Variations_prix!$E$4:$CA$4,0),FALSE)))),VLOOKUP(_xlfn.CONCAT($B59,$C59),BNA_Variations_prix!$E$1:$AJ$205,MATCH(AA$46,BNA_Variations_prix!$E$4:$CA$4,0),FALSE))</f>
        <v>-</v>
      </c>
      <c r="AB59" s="16" t="str">
        <f ca="1">IF(ISNUMBER(VLOOKUP(_xlfn.CONCAT($B59,$C59),BNA_Variations_prix!$E$1:$AJ$205,MATCH(AB$46,BNA_Variations_prix!$E$4:$CA$4,0),FALSE)),IF(ROUND(VLOOKUP(_xlfn.CONCAT($B59,$C59),BNA_Variations_prix!$E$1:$AJ$205,MATCH(AB$46,BNA_Variations_prix!$E$4:$CA$4,0),FALSE),2)&gt;0,_xlfn.CONCAT($B$3," ",TEXT(VLOOKUP(_xlfn.CONCAT($B59,$C59),BNA_Variations_prix!$E$1:$AJ$205,MATCH(AB$46,BNA_Variations_prix!$E$4:$CA$4,0),FALSE),"0%")),IF(ROUND(VLOOKUP(_xlfn.CONCAT($B59,$C59),BNA_Variations_prix!$E$1:$AJ$205,MATCH(AB$46,BNA_Variations_prix!$E$4:$CA$4,0),FALSE),2)=0,_xlfn.CONCAT($B$4," ",TEXT(VLOOKUP(_xlfn.CONCAT($B59,$C59),BNA_Variations_prix!$E$1:$AJ$205,MATCH(AB$46,BNA_Variations_prix!$E$4:$CA$4,0),FALSE),"0%")),IF(ROUND(VLOOKUP(_xlfn.CONCAT($B59,$C59),BNA_Variations_prix!$E$1:$AJ$205,MATCH(AB$46,BNA_Variations_prix!$E$4:$CA$4,0),FALSE),2)&lt;0,_xlfn.CONCAT($B$5," ",TEXT(VLOOKUP(_xlfn.CONCAT($B59,$C59),BNA_Variations_prix!$E$1:$AJ$205,MATCH(AB$46,BNA_Variations_prix!$E$4:$CA$4,0),FALSE),"0%")),VLOOKUP(_xlfn.CONCAT($B59,$C59),BNA_Variations_prix!$E$1:$AJ$205,MATCH(AB$46,BNA_Variations_prix!$E$4:$CA$4,0),FALSE)))),VLOOKUP(_xlfn.CONCAT($B59,$C59),BNA_Variations_prix!$E$1:$AJ$205,MATCH(AB$46,BNA_Variations_prix!$E$4:$CA$4,0),FALSE))</f>
        <v>-</v>
      </c>
      <c r="AC59" s="16" t="str">
        <f ca="1">IF(ISNUMBER(VLOOKUP(_xlfn.CONCAT($B59,$C59),BNA_Variations_prix!$E$1:$AJ$205,MATCH(AC$46,BNA_Variations_prix!$E$4:$CA$4,0),FALSE)),IF(ROUND(VLOOKUP(_xlfn.CONCAT($B59,$C59),BNA_Variations_prix!$E$1:$AJ$205,MATCH(AC$46,BNA_Variations_prix!$E$4:$CA$4,0),FALSE),2)&gt;0,_xlfn.CONCAT($B$3," ",TEXT(VLOOKUP(_xlfn.CONCAT($B59,$C59),BNA_Variations_prix!$E$1:$AJ$205,MATCH(AC$46,BNA_Variations_prix!$E$4:$CA$4,0),FALSE),"0%")),IF(ROUND(VLOOKUP(_xlfn.CONCAT($B59,$C59),BNA_Variations_prix!$E$1:$AJ$205,MATCH(AC$46,BNA_Variations_prix!$E$4:$CA$4,0),FALSE),2)=0,_xlfn.CONCAT($B$4," ",TEXT(VLOOKUP(_xlfn.CONCAT($B59,$C59),BNA_Variations_prix!$E$1:$AJ$205,MATCH(AC$46,BNA_Variations_prix!$E$4:$CA$4,0),FALSE),"0%")),IF(ROUND(VLOOKUP(_xlfn.CONCAT($B59,$C59),BNA_Variations_prix!$E$1:$AJ$205,MATCH(AC$46,BNA_Variations_prix!$E$4:$CA$4,0),FALSE),2)&lt;0,_xlfn.CONCAT($B$5," ",TEXT(VLOOKUP(_xlfn.CONCAT($B59,$C59),BNA_Variations_prix!$E$1:$AJ$205,MATCH(AC$46,BNA_Variations_prix!$E$4:$CA$4,0),FALSE),"0%")),VLOOKUP(_xlfn.CONCAT($B59,$C59),BNA_Variations_prix!$E$1:$AJ$205,MATCH(AC$46,BNA_Variations_prix!$E$4:$CA$4,0),FALSE)))),VLOOKUP(_xlfn.CONCAT($B59,$C59),BNA_Variations_prix!$E$1:$AJ$205,MATCH(AC$46,BNA_Variations_prix!$E$4:$CA$4,0),FALSE))</f>
        <v>-</v>
      </c>
      <c r="AD59" s="16" t="str">
        <f ca="1">IF(ISNUMBER(VLOOKUP(_xlfn.CONCAT($B59,$C59),BNA_Variations_prix!$E$1:$AJ$205,MATCH(AD$46,BNA_Variations_prix!$E$4:$CA$4,0),FALSE)),IF(ROUND(VLOOKUP(_xlfn.CONCAT($B59,$C59),BNA_Variations_prix!$E$1:$AJ$205,MATCH(AD$46,BNA_Variations_prix!$E$4:$CA$4,0),FALSE),2)&gt;0,_xlfn.CONCAT($B$3," ",TEXT(VLOOKUP(_xlfn.CONCAT($B59,$C59),BNA_Variations_prix!$E$1:$AJ$205,MATCH(AD$46,BNA_Variations_prix!$E$4:$CA$4,0),FALSE),"0%")),IF(ROUND(VLOOKUP(_xlfn.CONCAT($B59,$C59),BNA_Variations_prix!$E$1:$AJ$205,MATCH(AD$46,BNA_Variations_prix!$E$4:$CA$4,0),FALSE),2)=0,_xlfn.CONCAT($B$4," ",TEXT(VLOOKUP(_xlfn.CONCAT($B59,$C59),BNA_Variations_prix!$E$1:$AJ$205,MATCH(AD$46,BNA_Variations_prix!$E$4:$CA$4,0),FALSE),"0%")),IF(ROUND(VLOOKUP(_xlfn.CONCAT($B59,$C59),BNA_Variations_prix!$E$1:$AJ$205,MATCH(AD$46,BNA_Variations_prix!$E$4:$CA$4,0),FALSE),2)&lt;0,_xlfn.CONCAT($B$5," ",TEXT(VLOOKUP(_xlfn.CONCAT($B59,$C59),BNA_Variations_prix!$E$1:$AJ$205,MATCH(AD$46,BNA_Variations_prix!$E$4:$CA$4,0),FALSE),"0%")),VLOOKUP(_xlfn.CONCAT($B59,$C59),BNA_Variations_prix!$E$1:$AJ$205,MATCH(AD$46,BNA_Variations_prix!$E$4:$CA$4,0),FALSE)))),VLOOKUP(_xlfn.CONCAT($B59,$C59),BNA_Variations_prix!$E$1:$AJ$205,MATCH(AD$46,BNA_Variations_prix!$E$4:$CA$4,0),FALSE))</f>
        <v>-</v>
      </c>
      <c r="AE59" s="16" t="str">
        <f ca="1">IF(ISNUMBER(VLOOKUP(_xlfn.CONCAT($B59,$C59),BNA_Variations_prix!$E$1:$AJ$205,MATCH(AE$46,BNA_Variations_prix!$E$4:$CA$4,0),FALSE)),IF(ROUND(VLOOKUP(_xlfn.CONCAT($B59,$C59),BNA_Variations_prix!$E$1:$AJ$205,MATCH(AE$46,BNA_Variations_prix!$E$4:$CA$4,0),FALSE),2)&gt;0,_xlfn.CONCAT($B$3," ",TEXT(VLOOKUP(_xlfn.CONCAT($B59,$C59),BNA_Variations_prix!$E$1:$AJ$205,MATCH(AE$46,BNA_Variations_prix!$E$4:$CA$4,0),FALSE),"0%")),IF(ROUND(VLOOKUP(_xlfn.CONCAT($B59,$C59),BNA_Variations_prix!$E$1:$AJ$205,MATCH(AE$46,BNA_Variations_prix!$E$4:$CA$4,0),FALSE),2)=0,_xlfn.CONCAT($B$4," ",TEXT(VLOOKUP(_xlfn.CONCAT($B59,$C59),BNA_Variations_prix!$E$1:$AJ$205,MATCH(AE$46,BNA_Variations_prix!$E$4:$CA$4,0),FALSE),"0%")),IF(ROUND(VLOOKUP(_xlfn.CONCAT($B59,$C59),BNA_Variations_prix!$E$1:$AJ$205,MATCH(AE$46,BNA_Variations_prix!$E$4:$CA$4,0),FALSE),2)&lt;0,_xlfn.CONCAT($B$5," ",TEXT(VLOOKUP(_xlfn.CONCAT($B59,$C59),BNA_Variations_prix!$E$1:$AJ$205,MATCH(AE$46,BNA_Variations_prix!$E$4:$CA$4,0),FALSE),"0%")),VLOOKUP(_xlfn.CONCAT($B59,$C59),BNA_Variations_prix!$E$1:$AJ$205,MATCH(AE$46,BNA_Variations_prix!$E$4:$CA$4,0),FALSE)))),VLOOKUP(_xlfn.CONCAT($B59,$C59),BNA_Variations_prix!$E$1:$AJ$205,MATCH(AE$46,BNA_Variations_prix!$E$4:$CA$4,0),FALSE))</f>
        <v>-</v>
      </c>
      <c r="AF59" s="16" t="str">
        <f ca="1">IF(ISNUMBER(VLOOKUP(_xlfn.CONCAT($B59,$C59),BNA_Variations_prix!$E$1:$AJ$205,MATCH(AF$46,BNA_Variations_prix!$E$4:$CA$4,0),FALSE)),IF(ROUND(VLOOKUP(_xlfn.CONCAT($B59,$C59),BNA_Variations_prix!$E$1:$AJ$205,MATCH(AF$46,BNA_Variations_prix!$E$4:$CA$4,0),FALSE),2)&gt;0,_xlfn.CONCAT($B$3," ",TEXT(VLOOKUP(_xlfn.CONCAT($B59,$C59),BNA_Variations_prix!$E$1:$AJ$205,MATCH(AF$46,BNA_Variations_prix!$E$4:$CA$4,0),FALSE),"0%")),IF(ROUND(VLOOKUP(_xlfn.CONCAT($B59,$C59),BNA_Variations_prix!$E$1:$AJ$205,MATCH(AF$46,BNA_Variations_prix!$E$4:$CA$4,0),FALSE),2)=0,_xlfn.CONCAT($B$4," ",TEXT(VLOOKUP(_xlfn.CONCAT($B59,$C59),BNA_Variations_prix!$E$1:$AJ$205,MATCH(AF$46,BNA_Variations_prix!$E$4:$CA$4,0),FALSE),"0%")),IF(ROUND(VLOOKUP(_xlfn.CONCAT($B59,$C59),BNA_Variations_prix!$E$1:$AJ$205,MATCH(AF$46,BNA_Variations_prix!$E$4:$CA$4,0),FALSE),2)&lt;0,_xlfn.CONCAT($B$5," ",TEXT(VLOOKUP(_xlfn.CONCAT($B59,$C59),BNA_Variations_prix!$E$1:$AJ$205,MATCH(AF$46,BNA_Variations_prix!$E$4:$CA$4,0),FALSE),"0%")),VLOOKUP(_xlfn.CONCAT($B59,$C59),BNA_Variations_prix!$E$1:$AJ$205,MATCH(AF$46,BNA_Variations_prix!$E$4:$CA$4,0),FALSE)))),VLOOKUP(_xlfn.CONCAT($B59,$C59),BNA_Variations_prix!$E$1:$AJ$205,MATCH(AF$46,BNA_Variations_prix!$E$4:$CA$4,0),FALSE))</f>
        <v>▼ -14%</v>
      </c>
      <c r="AG59" s="16" t="str">
        <f ca="1">IF(ISNUMBER(VLOOKUP(_xlfn.CONCAT($B59,$C59),BNA_Variations_prix!$E$1:$AJ$205,MATCH(AG$46,BNA_Variations_prix!$E$4:$CA$4,0),FALSE)),IF(ROUND(VLOOKUP(_xlfn.CONCAT($B59,$C59),BNA_Variations_prix!$E$1:$AJ$205,MATCH(AG$46,BNA_Variations_prix!$E$4:$CA$4,0),FALSE),2)&gt;0,_xlfn.CONCAT($B$3," ",TEXT(VLOOKUP(_xlfn.CONCAT($B59,$C59),BNA_Variations_prix!$E$1:$AJ$205,MATCH(AG$46,BNA_Variations_prix!$E$4:$CA$4,0),FALSE),"0%")),IF(ROUND(VLOOKUP(_xlfn.CONCAT($B59,$C59),BNA_Variations_prix!$E$1:$AJ$205,MATCH(AG$46,BNA_Variations_prix!$E$4:$CA$4,0),FALSE),2)=0,_xlfn.CONCAT($B$4," ",TEXT(VLOOKUP(_xlfn.CONCAT($B59,$C59),BNA_Variations_prix!$E$1:$AJ$205,MATCH(AG$46,BNA_Variations_prix!$E$4:$CA$4,0),FALSE),"0%")),IF(ROUND(VLOOKUP(_xlfn.CONCAT($B59,$C59),BNA_Variations_prix!$E$1:$AJ$205,MATCH(AG$46,BNA_Variations_prix!$E$4:$CA$4,0),FALSE),2)&lt;0,_xlfn.CONCAT($B$5," ",TEXT(VLOOKUP(_xlfn.CONCAT($B59,$C59),BNA_Variations_prix!$E$1:$AJ$205,MATCH(AG$46,BNA_Variations_prix!$E$4:$CA$4,0),FALSE),"0%")),VLOOKUP(_xlfn.CONCAT($B59,$C59),BNA_Variations_prix!$E$1:$AJ$205,MATCH(AG$46,BNA_Variations_prix!$E$4:$CA$4,0),FALSE)))),VLOOKUP(_xlfn.CONCAT($B59,$C59),BNA_Variations_prix!$E$1:$AJ$205,MATCH(AG$46,BNA_Variations_prix!$E$4:$CA$4,0),FALSE))</f>
        <v>-</v>
      </c>
    </row>
    <row r="60" spans="2:33" x14ac:dyDescent="0.35">
      <c r="B60" t="s">
        <v>84</v>
      </c>
      <c r="C60" s="11">
        <f t="shared" si="3"/>
        <v>45352</v>
      </c>
      <c r="D60" t="s">
        <v>83</v>
      </c>
      <c r="E60" s="16" t="str">
        <f ca="1">IF(ISNUMBER(VLOOKUP(_xlfn.CONCAT($B60,$C60),BNA_Variations_prix!$E$1:$AJ$205,MATCH(E$46,BNA_Variations_prix!$E$4:$CA$4,0),FALSE)),IF(ROUND(VLOOKUP(_xlfn.CONCAT($B60,$C60),BNA_Variations_prix!$E$1:$AJ$205,MATCH(E$46,BNA_Variations_prix!$E$4:$CA$4,0),FALSE),2)&gt;0,_xlfn.CONCAT($B$3," ",TEXT(VLOOKUP(_xlfn.CONCAT($B60,$C60),BNA_Variations_prix!$E$1:$AJ$205,MATCH(E$46,BNA_Variations_prix!$E$4:$CA$4,0),FALSE),"0%")),IF(ROUND(VLOOKUP(_xlfn.CONCAT($B60,$C60),BNA_Variations_prix!$E$1:$AJ$205,MATCH(E$46,BNA_Variations_prix!$E$4:$CA$4,0),FALSE),2)=0,_xlfn.CONCAT($B$4," ",TEXT(VLOOKUP(_xlfn.CONCAT($B60,$C60),BNA_Variations_prix!$E$1:$AJ$205,MATCH(E$46,BNA_Variations_prix!$E$4:$CA$4,0),FALSE),"0%")),IF(ROUND(VLOOKUP(_xlfn.CONCAT($B60,$C60),BNA_Variations_prix!$E$1:$AJ$205,MATCH(E$46,BNA_Variations_prix!$E$4:$CA$4,0),FALSE),2)&lt;0,_xlfn.CONCAT($B$5," ",TEXT(VLOOKUP(_xlfn.CONCAT($B60,$C60),BNA_Variations_prix!$E$1:$AJ$205,MATCH(E$46,BNA_Variations_prix!$E$4:$CA$4,0),FALSE),"0%")),VLOOKUP(_xlfn.CONCAT($B60,$C60),BNA_Variations_prix!$E$1:$AJ$205,MATCH(E$46,BNA_Variations_prix!$E$4:$CA$4,0),FALSE)))),VLOOKUP(_xlfn.CONCAT($B60,$C60),BNA_Variations_prix!$E$1:$AJ$205,MATCH(E$46,BNA_Variations_prix!$E$4:$CA$4,0),FALSE))</f>
        <v>-</v>
      </c>
      <c r="F60" s="16" t="str">
        <f ca="1">IF(ISNUMBER(VLOOKUP(_xlfn.CONCAT($B60,$C60),BNA_Variations_prix!$E$1:$AJ$205,MATCH(F$46,BNA_Variations_prix!$E$4:$CA$4,0),FALSE)),IF(ROUND(VLOOKUP(_xlfn.CONCAT($B60,$C60),BNA_Variations_prix!$E$1:$AJ$205,MATCH(F$46,BNA_Variations_prix!$E$4:$CA$4,0),FALSE),2)&gt;0,_xlfn.CONCAT($B$3," ",TEXT(VLOOKUP(_xlfn.CONCAT($B60,$C60),BNA_Variations_prix!$E$1:$AJ$205,MATCH(F$46,BNA_Variations_prix!$E$4:$CA$4,0),FALSE),"0%")),IF(ROUND(VLOOKUP(_xlfn.CONCAT($B60,$C60),BNA_Variations_prix!$E$1:$AJ$205,MATCH(F$46,BNA_Variations_prix!$E$4:$CA$4,0),FALSE),2)=0,_xlfn.CONCAT($B$4," ",TEXT(VLOOKUP(_xlfn.CONCAT($B60,$C60),BNA_Variations_prix!$E$1:$AJ$205,MATCH(F$46,BNA_Variations_prix!$E$4:$CA$4,0),FALSE),"0%")),IF(ROUND(VLOOKUP(_xlfn.CONCAT($B60,$C60),BNA_Variations_prix!$E$1:$AJ$205,MATCH(F$46,BNA_Variations_prix!$E$4:$CA$4,0),FALSE),2)&lt;0,_xlfn.CONCAT($B$5," ",TEXT(VLOOKUP(_xlfn.CONCAT($B60,$C60),BNA_Variations_prix!$E$1:$AJ$205,MATCH(F$46,BNA_Variations_prix!$E$4:$CA$4,0),FALSE),"0%")),VLOOKUP(_xlfn.CONCAT($B60,$C60),BNA_Variations_prix!$E$1:$AJ$205,MATCH(F$46,BNA_Variations_prix!$E$4:$CA$4,0),FALSE)))),VLOOKUP(_xlfn.CONCAT($B60,$C60),BNA_Variations_prix!$E$1:$AJ$205,MATCH(F$46,BNA_Variations_prix!$E$4:$CA$4,0),FALSE))</f>
        <v>-</v>
      </c>
      <c r="G60" s="16" t="str">
        <f ca="1">IF(ISNUMBER(VLOOKUP(_xlfn.CONCAT($B60,$C60),BNA_Variations_prix!$E$1:$AJ$205,MATCH(G$46,BNA_Variations_prix!$E$4:$CA$4,0),FALSE)),IF(ROUND(VLOOKUP(_xlfn.CONCAT($B60,$C60),BNA_Variations_prix!$E$1:$AJ$205,MATCH(G$46,BNA_Variations_prix!$E$4:$CA$4,0),FALSE),2)&gt;0,_xlfn.CONCAT($B$3," ",TEXT(VLOOKUP(_xlfn.CONCAT($B60,$C60),BNA_Variations_prix!$E$1:$AJ$205,MATCH(G$46,BNA_Variations_prix!$E$4:$CA$4,0),FALSE),"0%")),IF(ROUND(VLOOKUP(_xlfn.CONCAT($B60,$C60),BNA_Variations_prix!$E$1:$AJ$205,MATCH(G$46,BNA_Variations_prix!$E$4:$CA$4,0),FALSE),2)=0,_xlfn.CONCAT($B$4," ",TEXT(VLOOKUP(_xlfn.CONCAT($B60,$C60),BNA_Variations_prix!$E$1:$AJ$205,MATCH(G$46,BNA_Variations_prix!$E$4:$CA$4,0),FALSE),"0%")),IF(ROUND(VLOOKUP(_xlfn.CONCAT($B60,$C60),BNA_Variations_prix!$E$1:$AJ$205,MATCH(G$46,BNA_Variations_prix!$E$4:$CA$4,0),FALSE),2)&lt;0,_xlfn.CONCAT($B$5," ",TEXT(VLOOKUP(_xlfn.CONCAT($B60,$C60),BNA_Variations_prix!$E$1:$AJ$205,MATCH(G$46,BNA_Variations_prix!$E$4:$CA$4,0),FALSE),"0%")),VLOOKUP(_xlfn.CONCAT($B60,$C60),BNA_Variations_prix!$E$1:$AJ$205,MATCH(G$46,BNA_Variations_prix!$E$4:$CA$4,0),FALSE)))),VLOOKUP(_xlfn.CONCAT($B60,$C60),BNA_Variations_prix!$E$1:$AJ$205,MATCH(G$46,BNA_Variations_prix!$E$4:$CA$4,0),FALSE))</f>
        <v>-</v>
      </c>
      <c r="H60" s="16" t="str">
        <f ca="1">IF(ISNUMBER(VLOOKUP(_xlfn.CONCAT($B60,$C60),BNA_Variations_prix!$E$1:$AJ$205,MATCH(H$46,BNA_Variations_prix!$E$4:$CA$4,0),FALSE)),IF(ROUND(VLOOKUP(_xlfn.CONCAT($B60,$C60),BNA_Variations_prix!$E$1:$AJ$205,MATCH(H$46,BNA_Variations_prix!$E$4:$CA$4,0),FALSE),2)&gt;0,_xlfn.CONCAT($B$3," ",TEXT(VLOOKUP(_xlfn.CONCAT($B60,$C60),BNA_Variations_prix!$E$1:$AJ$205,MATCH(H$46,BNA_Variations_prix!$E$4:$CA$4,0),FALSE),"0%")),IF(ROUND(VLOOKUP(_xlfn.CONCAT($B60,$C60),BNA_Variations_prix!$E$1:$AJ$205,MATCH(H$46,BNA_Variations_prix!$E$4:$CA$4,0),FALSE),2)=0,_xlfn.CONCAT($B$4," ",TEXT(VLOOKUP(_xlfn.CONCAT($B60,$C60),BNA_Variations_prix!$E$1:$AJ$205,MATCH(H$46,BNA_Variations_prix!$E$4:$CA$4,0),FALSE),"0%")),IF(ROUND(VLOOKUP(_xlfn.CONCAT($B60,$C60),BNA_Variations_prix!$E$1:$AJ$205,MATCH(H$46,BNA_Variations_prix!$E$4:$CA$4,0),FALSE),2)&lt;0,_xlfn.CONCAT($B$5," ",TEXT(VLOOKUP(_xlfn.CONCAT($B60,$C60),BNA_Variations_prix!$E$1:$AJ$205,MATCH(H$46,BNA_Variations_prix!$E$4:$CA$4,0),FALSE),"0%")),VLOOKUP(_xlfn.CONCAT($B60,$C60),BNA_Variations_prix!$E$1:$AJ$205,MATCH(H$46,BNA_Variations_prix!$E$4:$CA$4,0),FALSE)))),VLOOKUP(_xlfn.CONCAT($B60,$C60),BNA_Variations_prix!$E$1:$AJ$205,MATCH(H$46,BNA_Variations_prix!$E$4:$CA$4,0),FALSE))</f>
        <v>► 0%</v>
      </c>
      <c r="I60" s="16" t="str">
        <f ca="1">IF(ISNUMBER(VLOOKUP(_xlfn.CONCAT($B60,$C60),BNA_Variations_prix!$E$1:$AJ$205,MATCH(I$46,BNA_Variations_prix!$E$4:$CA$4,0),FALSE)),IF(ROUND(VLOOKUP(_xlfn.CONCAT($B60,$C60),BNA_Variations_prix!$E$1:$AJ$205,MATCH(I$46,BNA_Variations_prix!$E$4:$CA$4,0),FALSE),2)&gt;0,_xlfn.CONCAT($B$3," ",TEXT(VLOOKUP(_xlfn.CONCAT($B60,$C60),BNA_Variations_prix!$E$1:$AJ$205,MATCH(I$46,BNA_Variations_prix!$E$4:$CA$4,0),FALSE),"0%")),IF(ROUND(VLOOKUP(_xlfn.CONCAT($B60,$C60),BNA_Variations_prix!$E$1:$AJ$205,MATCH(I$46,BNA_Variations_prix!$E$4:$CA$4,0),FALSE),2)=0,_xlfn.CONCAT($B$4," ",TEXT(VLOOKUP(_xlfn.CONCAT($B60,$C60),BNA_Variations_prix!$E$1:$AJ$205,MATCH(I$46,BNA_Variations_prix!$E$4:$CA$4,0),FALSE),"0%")),IF(ROUND(VLOOKUP(_xlfn.CONCAT($B60,$C60),BNA_Variations_prix!$E$1:$AJ$205,MATCH(I$46,BNA_Variations_prix!$E$4:$CA$4,0),FALSE),2)&lt;0,_xlfn.CONCAT($B$5," ",TEXT(VLOOKUP(_xlfn.CONCAT($B60,$C60),BNA_Variations_prix!$E$1:$AJ$205,MATCH(I$46,BNA_Variations_prix!$E$4:$CA$4,0),FALSE),"0%")),VLOOKUP(_xlfn.CONCAT($B60,$C60),BNA_Variations_prix!$E$1:$AJ$205,MATCH(I$46,BNA_Variations_prix!$E$4:$CA$4,0),FALSE)))),VLOOKUP(_xlfn.CONCAT($B60,$C60),BNA_Variations_prix!$E$1:$AJ$205,MATCH(I$46,BNA_Variations_prix!$E$4:$CA$4,0),FALSE))</f>
        <v>► 0%</v>
      </c>
      <c r="J60" s="16" t="str">
        <f ca="1">IF(ISNUMBER(VLOOKUP(_xlfn.CONCAT($B60,$C60),BNA_Variations_prix!$E$1:$AJ$205,MATCH(J$46,BNA_Variations_prix!$E$4:$CA$4,0),FALSE)),IF(ROUND(VLOOKUP(_xlfn.CONCAT($B60,$C60),BNA_Variations_prix!$E$1:$AJ$205,MATCH(J$46,BNA_Variations_prix!$E$4:$CA$4,0),FALSE),2)&gt;0,_xlfn.CONCAT($B$3," ",TEXT(VLOOKUP(_xlfn.CONCAT($B60,$C60),BNA_Variations_prix!$E$1:$AJ$205,MATCH(J$46,BNA_Variations_prix!$E$4:$CA$4,0),FALSE),"0%")),IF(ROUND(VLOOKUP(_xlfn.CONCAT($B60,$C60),BNA_Variations_prix!$E$1:$AJ$205,MATCH(J$46,BNA_Variations_prix!$E$4:$CA$4,0),FALSE),2)=0,_xlfn.CONCAT($B$4," ",TEXT(VLOOKUP(_xlfn.CONCAT($B60,$C60),BNA_Variations_prix!$E$1:$AJ$205,MATCH(J$46,BNA_Variations_prix!$E$4:$CA$4,0),FALSE),"0%")),IF(ROUND(VLOOKUP(_xlfn.CONCAT($B60,$C60),BNA_Variations_prix!$E$1:$AJ$205,MATCH(J$46,BNA_Variations_prix!$E$4:$CA$4,0),FALSE),2)&lt;0,_xlfn.CONCAT($B$5," ",TEXT(VLOOKUP(_xlfn.CONCAT($B60,$C60),BNA_Variations_prix!$E$1:$AJ$205,MATCH(J$46,BNA_Variations_prix!$E$4:$CA$4,0),FALSE),"0%")),VLOOKUP(_xlfn.CONCAT($B60,$C60),BNA_Variations_prix!$E$1:$AJ$205,MATCH(J$46,BNA_Variations_prix!$E$4:$CA$4,0),FALSE)))),VLOOKUP(_xlfn.CONCAT($B60,$C60),BNA_Variations_prix!$E$1:$AJ$205,MATCH(J$46,BNA_Variations_prix!$E$4:$CA$4,0),FALSE))</f>
        <v>► 0%</v>
      </c>
      <c r="K60" s="16" t="str">
        <f ca="1">IF(ISNUMBER(VLOOKUP(_xlfn.CONCAT($B60,$C60),BNA_Variations_prix!$E$1:$AJ$205,MATCH(K$46,BNA_Variations_prix!$E$4:$CA$4,0),FALSE)),IF(ROUND(VLOOKUP(_xlfn.CONCAT($B60,$C60),BNA_Variations_prix!$E$1:$AJ$205,MATCH(K$46,BNA_Variations_prix!$E$4:$CA$4,0),FALSE),2)&gt;0,_xlfn.CONCAT($B$3," ",TEXT(VLOOKUP(_xlfn.CONCAT($B60,$C60),BNA_Variations_prix!$E$1:$AJ$205,MATCH(K$46,BNA_Variations_prix!$E$4:$CA$4,0),FALSE),"0%")),IF(ROUND(VLOOKUP(_xlfn.CONCAT($B60,$C60),BNA_Variations_prix!$E$1:$AJ$205,MATCH(K$46,BNA_Variations_prix!$E$4:$CA$4,0),FALSE),2)=0,_xlfn.CONCAT($B$4," ",TEXT(VLOOKUP(_xlfn.CONCAT($B60,$C60),BNA_Variations_prix!$E$1:$AJ$205,MATCH(K$46,BNA_Variations_prix!$E$4:$CA$4,0),FALSE),"0%")),IF(ROUND(VLOOKUP(_xlfn.CONCAT($B60,$C60),BNA_Variations_prix!$E$1:$AJ$205,MATCH(K$46,BNA_Variations_prix!$E$4:$CA$4,0),FALSE),2)&lt;0,_xlfn.CONCAT($B$5," ",TEXT(VLOOKUP(_xlfn.CONCAT($B60,$C60),BNA_Variations_prix!$E$1:$AJ$205,MATCH(K$46,BNA_Variations_prix!$E$4:$CA$4,0),FALSE),"0%")),VLOOKUP(_xlfn.CONCAT($B60,$C60),BNA_Variations_prix!$E$1:$AJ$205,MATCH(K$46,BNA_Variations_prix!$E$4:$CA$4,0),FALSE)))),VLOOKUP(_xlfn.CONCAT($B60,$C60),BNA_Variations_prix!$E$1:$AJ$205,MATCH(K$46,BNA_Variations_prix!$E$4:$CA$4,0),FALSE))</f>
        <v>► 0%</v>
      </c>
      <c r="L60" s="16" t="str">
        <f ca="1">IF(ISNUMBER(VLOOKUP(_xlfn.CONCAT($B60,$C60),BNA_Variations_prix!$E$1:$AJ$205,MATCH(L$46,BNA_Variations_prix!$E$4:$CA$4,0),FALSE)),IF(ROUND(VLOOKUP(_xlfn.CONCAT($B60,$C60),BNA_Variations_prix!$E$1:$AJ$205,MATCH(L$46,BNA_Variations_prix!$E$4:$CA$4,0),FALSE),2)&gt;0,_xlfn.CONCAT($B$3," ",TEXT(VLOOKUP(_xlfn.CONCAT($B60,$C60),BNA_Variations_prix!$E$1:$AJ$205,MATCH(L$46,BNA_Variations_prix!$E$4:$CA$4,0),FALSE),"0%")),IF(ROUND(VLOOKUP(_xlfn.CONCAT($B60,$C60),BNA_Variations_prix!$E$1:$AJ$205,MATCH(L$46,BNA_Variations_prix!$E$4:$CA$4,0),FALSE),2)=0,_xlfn.CONCAT($B$4," ",TEXT(VLOOKUP(_xlfn.CONCAT($B60,$C60),BNA_Variations_prix!$E$1:$AJ$205,MATCH(L$46,BNA_Variations_prix!$E$4:$CA$4,0),FALSE),"0%")),IF(ROUND(VLOOKUP(_xlfn.CONCAT($B60,$C60),BNA_Variations_prix!$E$1:$AJ$205,MATCH(L$46,BNA_Variations_prix!$E$4:$CA$4,0),FALSE),2)&lt;0,_xlfn.CONCAT($B$5," ",TEXT(VLOOKUP(_xlfn.CONCAT($B60,$C60),BNA_Variations_prix!$E$1:$AJ$205,MATCH(L$46,BNA_Variations_prix!$E$4:$CA$4,0),FALSE),"0%")),VLOOKUP(_xlfn.CONCAT($B60,$C60),BNA_Variations_prix!$E$1:$AJ$205,MATCH(L$46,BNA_Variations_prix!$E$4:$CA$4,0),FALSE)))),VLOOKUP(_xlfn.CONCAT($B60,$C60),BNA_Variations_prix!$E$1:$AJ$205,MATCH(L$46,BNA_Variations_prix!$E$4:$CA$4,0),FALSE))</f>
        <v>► 0%</v>
      </c>
      <c r="M60" s="16" t="str">
        <f ca="1">IF(ISNUMBER(VLOOKUP(_xlfn.CONCAT($B60,$C60),BNA_Variations_prix!$E$1:$AJ$205,MATCH(M$46,BNA_Variations_prix!$E$4:$CA$4,0),FALSE)),IF(ROUND(VLOOKUP(_xlfn.CONCAT($B60,$C60),BNA_Variations_prix!$E$1:$AJ$205,MATCH(M$46,BNA_Variations_prix!$E$4:$CA$4,0),FALSE),2)&gt;0,_xlfn.CONCAT($B$3," ",TEXT(VLOOKUP(_xlfn.CONCAT($B60,$C60),BNA_Variations_prix!$E$1:$AJ$205,MATCH(M$46,BNA_Variations_prix!$E$4:$CA$4,0),FALSE),"0%")),IF(ROUND(VLOOKUP(_xlfn.CONCAT($B60,$C60),BNA_Variations_prix!$E$1:$AJ$205,MATCH(M$46,BNA_Variations_prix!$E$4:$CA$4,0),FALSE),2)=0,_xlfn.CONCAT($B$4," ",TEXT(VLOOKUP(_xlfn.CONCAT($B60,$C60),BNA_Variations_prix!$E$1:$AJ$205,MATCH(M$46,BNA_Variations_prix!$E$4:$CA$4,0),FALSE),"0%")),IF(ROUND(VLOOKUP(_xlfn.CONCAT($B60,$C60),BNA_Variations_prix!$E$1:$AJ$205,MATCH(M$46,BNA_Variations_prix!$E$4:$CA$4,0),FALSE),2)&lt;0,_xlfn.CONCAT($B$5," ",TEXT(VLOOKUP(_xlfn.CONCAT($B60,$C60),BNA_Variations_prix!$E$1:$AJ$205,MATCH(M$46,BNA_Variations_prix!$E$4:$CA$4,0),FALSE),"0%")),VLOOKUP(_xlfn.CONCAT($B60,$C60),BNA_Variations_prix!$E$1:$AJ$205,MATCH(M$46,BNA_Variations_prix!$E$4:$CA$4,0),FALSE)))),VLOOKUP(_xlfn.CONCAT($B60,$C60),BNA_Variations_prix!$E$1:$AJ$205,MATCH(M$46,BNA_Variations_prix!$E$4:$CA$4,0),FALSE))</f>
        <v>-</v>
      </c>
      <c r="N60" s="16" t="str">
        <f ca="1">IF(ISNUMBER(VLOOKUP(_xlfn.CONCAT($B60,$C60),BNA_Variations_prix!$E$1:$AJ$205,MATCH(N$46,BNA_Variations_prix!$E$4:$CA$4,0),FALSE)),IF(ROUND(VLOOKUP(_xlfn.CONCAT($B60,$C60),BNA_Variations_prix!$E$1:$AJ$205,MATCH(N$46,BNA_Variations_prix!$E$4:$CA$4,0),FALSE),2)&gt;0,_xlfn.CONCAT($B$3," ",TEXT(VLOOKUP(_xlfn.CONCAT($B60,$C60),BNA_Variations_prix!$E$1:$AJ$205,MATCH(N$46,BNA_Variations_prix!$E$4:$CA$4,0),FALSE),"0%")),IF(ROUND(VLOOKUP(_xlfn.CONCAT($B60,$C60),BNA_Variations_prix!$E$1:$AJ$205,MATCH(N$46,BNA_Variations_prix!$E$4:$CA$4,0),FALSE),2)=0,_xlfn.CONCAT($B$4," ",TEXT(VLOOKUP(_xlfn.CONCAT($B60,$C60),BNA_Variations_prix!$E$1:$AJ$205,MATCH(N$46,BNA_Variations_prix!$E$4:$CA$4,0),FALSE),"0%")),IF(ROUND(VLOOKUP(_xlfn.CONCAT($B60,$C60),BNA_Variations_prix!$E$1:$AJ$205,MATCH(N$46,BNA_Variations_prix!$E$4:$CA$4,0),FALSE),2)&lt;0,_xlfn.CONCAT($B$5," ",TEXT(VLOOKUP(_xlfn.CONCAT($B60,$C60),BNA_Variations_prix!$E$1:$AJ$205,MATCH(N$46,BNA_Variations_prix!$E$4:$CA$4,0),FALSE),"0%")),VLOOKUP(_xlfn.CONCAT($B60,$C60),BNA_Variations_prix!$E$1:$AJ$205,MATCH(N$46,BNA_Variations_prix!$E$4:$CA$4,0),FALSE)))),VLOOKUP(_xlfn.CONCAT($B60,$C60),BNA_Variations_prix!$E$1:$AJ$205,MATCH(N$46,BNA_Variations_prix!$E$4:$CA$4,0),FALSE))</f>
        <v>-</v>
      </c>
      <c r="O60" s="16" t="str">
        <f ca="1">IF(ISNUMBER(VLOOKUP(_xlfn.CONCAT($B60,$C60),BNA_Variations_prix!$E$1:$AJ$205,MATCH(O$46,BNA_Variations_prix!$E$4:$CA$4,0),FALSE)),IF(ROUND(VLOOKUP(_xlfn.CONCAT($B60,$C60),BNA_Variations_prix!$E$1:$AJ$205,MATCH(O$46,BNA_Variations_prix!$E$4:$CA$4,0),FALSE),2)&gt;0,_xlfn.CONCAT($B$3," ",TEXT(VLOOKUP(_xlfn.CONCAT($B60,$C60),BNA_Variations_prix!$E$1:$AJ$205,MATCH(O$46,BNA_Variations_prix!$E$4:$CA$4,0),FALSE),"0%")),IF(ROUND(VLOOKUP(_xlfn.CONCAT($B60,$C60),BNA_Variations_prix!$E$1:$AJ$205,MATCH(O$46,BNA_Variations_prix!$E$4:$CA$4,0),FALSE),2)=0,_xlfn.CONCAT($B$4," ",TEXT(VLOOKUP(_xlfn.CONCAT($B60,$C60),BNA_Variations_prix!$E$1:$AJ$205,MATCH(O$46,BNA_Variations_prix!$E$4:$CA$4,0),FALSE),"0%")),IF(ROUND(VLOOKUP(_xlfn.CONCAT($B60,$C60),BNA_Variations_prix!$E$1:$AJ$205,MATCH(O$46,BNA_Variations_prix!$E$4:$CA$4,0),FALSE),2)&lt;0,_xlfn.CONCAT($B$5," ",TEXT(VLOOKUP(_xlfn.CONCAT($B60,$C60),BNA_Variations_prix!$E$1:$AJ$205,MATCH(O$46,BNA_Variations_prix!$E$4:$CA$4,0),FALSE),"0%")),VLOOKUP(_xlfn.CONCAT($B60,$C60),BNA_Variations_prix!$E$1:$AJ$205,MATCH(O$46,BNA_Variations_prix!$E$4:$CA$4,0),FALSE)))),VLOOKUP(_xlfn.CONCAT($B60,$C60),BNA_Variations_prix!$E$1:$AJ$205,MATCH(O$46,BNA_Variations_prix!$E$4:$CA$4,0),FALSE))</f>
        <v>-</v>
      </c>
      <c r="P60" s="16" t="str">
        <f ca="1">IF(ISNUMBER(VLOOKUP(_xlfn.CONCAT($B60,$C60),BNA_Variations_prix!$E$1:$AJ$205,MATCH(P$46,BNA_Variations_prix!$E$4:$CA$4,0),FALSE)),IF(ROUND(VLOOKUP(_xlfn.CONCAT($B60,$C60),BNA_Variations_prix!$E$1:$AJ$205,MATCH(P$46,BNA_Variations_prix!$E$4:$CA$4,0),FALSE),2)&gt;0,_xlfn.CONCAT($B$3," ",TEXT(VLOOKUP(_xlfn.CONCAT($B60,$C60),BNA_Variations_prix!$E$1:$AJ$205,MATCH(P$46,BNA_Variations_prix!$E$4:$CA$4,0),FALSE),"0%")),IF(ROUND(VLOOKUP(_xlfn.CONCAT($B60,$C60),BNA_Variations_prix!$E$1:$AJ$205,MATCH(P$46,BNA_Variations_prix!$E$4:$CA$4,0),FALSE),2)=0,_xlfn.CONCAT($B$4," ",TEXT(VLOOKUP(_xlfn.CONCAT($B60,$C60),BNA_Variations_prix!$E$1:$AJ$205,MATCH(P$46,BNA_Variations_prix!$E$4:$CA$4,0),FALSE),"0%")),IF(ROUND(VLOOKUP(_xlfn.CONCAT($B60,$C60),BNA_Variations_prix!$E$1:$AJ$205,MATCH(P$46,BNA_Variations_prix!$E$4:$CA$4,0),FALSE),2)&lt;0,_xlfn.CONCAT($B$5," ",TEXT(VLOOKUP(_xlfn.CONCAT($B60,$C60),BNA_Variations_prix!$E$1:$AJ$205,MATCH(P$46,BNA_Variations_prix!$E$4:$CA$4,0),FALSE),"0%")),VLOOKUP(_xlfn.CONCAT($B60,$C60),BNA_Variations_prix!$E$1:$AJ$205,MATCH(P$46,BNA_Variations_prix!$E$4:$CA$4,0),FALSE)))),VLOOKUP(_xlfn.CONCAT($B60,$C60),BNA_Variations_prix!$E$1:$AJ$205,MATCH(P$46,BNA_Variations_prix!$E$4:$CA$4,0),FALSE))</f>
        <v>-</v>
      </c>
      <c r="Q60" s="16" t="str">
        <f ca="1">IF(ISNUMBER(VLOOKUP(_xlfn.CONCAT($B60,$C60),BNA_Variations_prix!$E$1:$AJ$205,MATCH(Q$46,BNA_Variations_prix!$E$4:$CA$4,0),FALSE)),IF(ROUND(VLOOKUP(_xlfn.CONCAT($B60,$C60),BNA_Variations_prix!$E$1:$AJ$205,MATCH(Q$46,BNA_Variations_prix!$E$4:$CA$4,0),FALSE),2)&gt;0,_xlfn.CONCAT($B$3," ",TEXT(VLOOKUP(_xlfn.CONCAT($B60,$C60),BNA_Variations_prix!$E$1:$AJ$205,MATCH(Q$46,BNA_Variations_prix!$E$4:$CA$4,0),FALSE),"0%")),IF(ROUND(VLOOKUP(_xlfn.CONCAT($B60,$C60),BNA_Variations_prix!$E$1:$AJ$205,MATCH(Q$46,BNA_Variations_prix!$E$4:$CA$4,0),FALSE),2)=0,_xlfn.CONCAT($B$4," ",TEXT(VLOOKUP(_xlfn.CONCAT($B60,$C60),BNA_Variations_prix!$E$1:$AJ$205,MATCH(Q$46,BNA_Variations_prix!$E$4:$CA$4,0),FALSE),"0%")),IF(ROUND(VLOOKUP(_xlfn.CONCAT($B60,$C60),BNA_Variations_prix!$E$1:$AJ$205,MATCH(Q$46,BNA_Variations_prix!$E$4:$CA$4,0),FALSE),2)&lt;0,_xlfn.CONCAT($B$5," ",TEXT(VLOOKUP(_xlfn.CONCAT($B60,$C60),BNA_Variations_prix!$E$1:$AJ$205,MATCH(Q$46,BNA_Variations_prix!$E$4:$CA$4,0),FALSE),"0%")),VLOOKUP(_xlfn.CONCAT($B60,$C60),BNA_Variations_prix!$E$1:$AJ$205,MATCH(Q$46,BNA_Variations_prix!$E$4:$CA$4,0),FALSE)))),VLOOKUP(_xlfn.CONCAT($B60,$C60),BNA_Variations_prix!$E$1:$AJ$205,MATCH(Q$46,BNA_Variations_prix!$E$4:$CA$4,0),FALSE))</f>
        <v>-</v>
      </c>
      <c r="R60" s="16" t="str">
        <f ca="1">IF(ISNUMBER(VLOOKUP(_xlfn.CONCAT($B60,$C60),BNA_Variations_prix!$E$1:$AJ$205,MATCH(R$46,BNA_Variations_prix!$E$4:$CA$4,0),FALSE)),IF(ROUND(VLOOKUP(_xlfn.CONCAT($B60,$C60),BNA_Variations_prix!$E$1:$AJ$205,MATCH(R$46,BNA_Variations_prix!$E$4:$CA$4,0),FALSE),2)&gt;0,_xlfn.CONCAT($B$3," ",TEXT(VLOOKUP(_xlfn.CONCAT($B60,$C60),BNA_Variations_prix!$E$1:$AJ$205,MATCH(R$46,BNA_Variations_prix!$E$4:$CA$4,0),FALSE),"0%")),IF(ROUND(VLOOKUP(_xlfn.CONCAT($B60,$C60),BNA_Variations_prix!$E$1:$AJ$205,MATCH(R$46,BNA_Variations_prix!$E$4:$CA$4,0),FALSE),2)=0,_xlfn.CONCAT($B$4," ",TEXT(VLOOKUP(_xlfn.CONCAT($B60,$C60),BNA_Variations_prix!$E$1:$AJ$205,MATCH(R$46,BNA_Variations_prix!$E$4:$CA$4,0),FALSE),"0%")),IF(ROUND(VLOOKUP(_xlfn.CONCAT($B60,$C60),BNA_Variations_prix!$E$1:$AJ$205,MATCH(R$46,BNA_Variations_prix!$E$4:$CA$4,0),FALSE),2)&lt;0,_xlfn.CONCAT($B$5," ",TEXT(VLOOKUP(_xlfn.CONCAT($B60,$C60),BNA_Variations_prix!$E$1:$AJ$205,MATCH(R$46,BNA_Variations_prix!$E$4:$CA$4,0),FALSE),"0%")),VLOOKUP(_xlfn.CONCAT($B60,$C60),BNA_Variations_prix!$E$1:$AJ$205,MATCH(R$46,BNA_Variations_prix!$E$4:$CA$4,0),FALSE)))),VLOOKUP(_xlfn.CONCAT($B60,$C60),BNA_Variations_prix!$E$1:$AJ$205,MATCH(R$46,BNA_Variations_prix!$E$4:$CA$4,0),FALSE))</f>
        <v>-</v>
      </c>
      <c r="S60" s="16" t="str">
        <f ca="1">IF(ISNUMBER(VLOOKUP(_xlfn.CONCAT($B60,$C60),BNA_Variations_prix!$E$1:$AJ$205,MATCH(S$46,BNA_Variations_prix!$E$4:$CA$4,0),FALSE)),IF(ROUND(VLOOKUP(_xlfn.CONCAT($B60,$C60),BNA_Variations_prix!$E$1:$AJ$205,MATCH(S$46,BNA_Variations_prix!$E$4:$CA$4,0),FALSE),2)&gt;0,_xlfn.CONCAT($B$3," ",TEXT(VLOOKUP(_xlfn.CONCAT($B60,$C60),BNA_Variations_prix!$E$1:$AJ$205,MATCH(S$46,BNA_Variations_prix!$E$4:$CA$4,0),FALSE),"0%")),IF(ROUND(VLOOKUP(_xlfn.CONCAT($B60,$C60),BNA_Variations_prix!$E$1:$AJ$205,MATCH(S$46,BNA_Variations_prix!$E$4:$CA$4,0),FALSE),2)=0,_xlfn.CONCAT($B$4," ",TEXT(VLOOKUP(_xlfn.CONCAT($B60,$C60),BNA_Variations_prix!$E$1:$AJ$205,MATCH(S$46,BNA_Variations_prix!$E$4:$CA$4,0),FALSE),"0%")),IF(ROUND(VLOOKUP(_xlfn.CONCAT($B60,$C60),BNA_Variations_prix!$E$1:$AJ$205,MATCH(S$46,BNA_Variations_prix!$E$4:$CA$4,0),FALSE),2)&lt;0,_xlfn.CONCAT($B$5," ",TEXT(VLOOKUP(_xlfn.CONCAT($B60,$C60),BNA_Variations_prix!$E$1:$AJ$205,MATCH(S$46,BNA_Variations_prix!$E$4:$CA$4,0),FALSE),"0%")),VLOOKUP(_xlfn.CONCAT($B60,$C60),BNA_Variations_prix!$E$1:$AJ$205,MATCH(S$46,BNA_Variations_prix!$E$4:$CA$4,0),FALSE)))),VLOOKUP(_xlfn.CONCAT($B60,$C60),BNA_Variations_prix!$E$1:$AJ$205,MATCH(S$46,BNA_Variations_prix!$E$4:$CA$4,0),FALSE))</f>
        <v>► 0%</v>
      </c>
      <c r="T60" s="16" t="str">
        <f ca="1">IF(ISNUMBER(VLOOKUP(_xlfn.CONCAT($B60,$C60),BNA_Variations_prix!$E$1:$AJ$205,MATCH(T$46,BNA_Variations_prix!$E$4:$CA$4,0),FALSE)),IF(ROUND(VLOOKUP(_xlfn.CONCAT($B60,$C60),BNA_Variations_prix!$E$1:$AJ$205,MATCH(T$46,BNA_Variations_prix!$E$4:$CA$4,0),FALSE),2)&gt;0,_xlfn.CONCAT($B$3," ",TEXT(VLOOKUP(_xlfn.CONCAT($B60,$C60),BNA_Variations_prix!$E$1:$AJ$205,MATCH(T$46,BNA_Variations_prix!$E$4:$CA$4,0),FALSE),"0%")),IF(ROUND(VLOOKUP(_xlfn.CONCAT($B60,$C60),BNA_Variations_prix!$E$1:$AJ$205,MATCH(T$46,BNA_Variations_prix!$E$4:$CA$4,0),FALSE),2)=0,_xlfn.CONCAT($B$4," ",TEXT(VLOOKUP(_xlfn.CONCAT($B60,$C60),BNA_Variations_prix!$E$1:$AJ$205,MATCH(T$46,BNA_Variations_prix!$E$4:$CA$4,0),FALSE),"0%")),IF(ROUND(VLOOKUP(_xlfn.CONCAT($B60,$C60),BNA_Variations_prix!$E$1:$AJ$205,MATCH(T$46,BNA_Variations_prix!$E$4:$CA$4,0),FALSE),2)&lt;0,_xlfn.CONCAT($B$5," ",TEXT(VLOOKUP(_xlfn.CONCAT($B60,$C60),BNA_Variations_prix!$E$1:$AJ$205,MATCH(T$46,BNA_Variations_prix!$E$4:$CA$4,0),FALSE),"0%")),VLOOKUP(_xlfn.CONCAT($B60,$C60),BNA_Variations_prix!$E$1:$AJ$205,MATCH(T$46,BNA_Variations_prix!$E$4:$CA$4,0),FALSE)))),VLOOKUP(_xlfn.CONCAT($B60,$C60),BNA_Variations_prix!$E$1:$AJ$205,MATCH(T$46,BNA_Variations_prix!$E$4:$CA$4,0),FALSE))</f>
        <v>▲ 10%</v>
      </c>
      <c r="U60" s="16" t="str">
        <f ca="1">IF(ISNUMBER(VLOOKUP(_xlfn.CONCAT($B60,$C60),BNA_Variations_prix!$E$1:$AJ$205,MATCH(U$46,BNA_Variations_prix!$E$4:$CA$4,0),FALSE)),IF(ROUND(VLOOKUP(_xlfn.CONCAT($B60,$C60),BNA_Variations_prix!$E$1:$AJ$205,MATCH(U$46,BNA_Variations_prix!$E$4:$CA$4,0),FALSE),2)&gt;0,_xlfn.CONCAT($B$3," ",TEXT(VLOOKUP(_xlfn.CONCAT($B60,$C60),BNA_Variations_prix!$E$1:$AJ$205,MATCH(U$46,BNA_Variations_prix!$E$4:$CA$4,0),FALSE),"0%")),IF(ROUND(VLOOKUP(_xlfn.CONCAT($B60,$C60),BNA_Variations_prix!$E$1:$AJ$205,MATCH(U$46,BNA_Variations_prix!$E$4:$CA$4,0),FALSE),2)=0,_xlfn.CONCAT($B$4," ",TEXT(VLOOKUP(_xlfn.CONCAT($B60,$C60),BNA_Variations_prix!$E$1:$AJ$205,MATCH(U$46,BNA_Variations_prix!$E$4:$CA$4,0),FALSE),"0%")),IF(ROUND(VLOOKUP(_xlfn.CONCAT($B60,$C60),BNA_Variations_prix!$E$1:$AJ$205,MATCH(U$46,BNA_Variations_prix!$E$4:$CA$4,0),FALSE),2)&lt;0,_xlfn.CONCAT($B$5," ",TEXT(VLOOKUP(_xlfn.CONCAT($B60,$C60),BNA_Variations_prix!$E$1:$AJ$205,MATCH(U$46,BNA_Variations_prix!$E$4:$CA$4,0),FALSE),"0%")),VLOOKUP(_xlfn.CONCAT($B60,$C60),BNA_Variations_prix!$E$1:$AJ$205,MATCH(U$46,BNA_Variations_prix!$E$4:$CA$4,0),FALSE)))),VLOOKUP(_xlfn.CONCAT($B60,$C60),BNA_Variations_prix!$E$1:$AJ$205,MATCH(U$46,BNA_Variations_prix!$E$4:$CA$4,0),FALSE))</f>
        <v>► 0%</v>
      </c>
      <c r="V60" s="16" t="str">
        <f ca="1">IF(ISNUMBER(VLOOKUP(_xlfn.CONCAT($B60,$C60),BNA_Variations_prix!$E$1:$AJ$205,MATCH(V$46,BNA_Variations_prix!$E$4:$CA$4,0),FALSE)),IF(ROUND(VLOOKUP(_xlfn.CONCAT($B60,$C60),BNA_Variations_prix!$E$1:$AJ$205,MATCH(V$46,BNA_Variations_prix!$E$4:$CA$4,0),FALSE),2)&gt;0,_xlfn.CONCAT($B$3," ",TEXT(VLOOKUP(_xlfn.CONCAT($B60,$C60),BNA_Variations_prix!$E$1:$AJ$205,MATCH(V$46,BNA_Variations_prix!$E$4:$CA$4,0),FALSE),"0%")),IF(ROUND(VLOOKUP(_xlfn.CONCAT($B60,$C60),BNA_Variations_prix!$E$1:$AJ$205,MATCH(V$46,BNA_Variations_prix!$E$4:$CA$4,0),FALSE),2)=0,_xlfn.CONCAT($B$4," ",TEXT(VLOOKUP(_xlfn.CONCAT($B60,$C60),BNA_Variations_prix!$E$1:$AJ$205,MATCH(V$46,BNA_Variations_prix!$E$4:$CA$4,0),FALSE),"0%")),IF(ROUND(VLOOKUP(_xlfn.CONCAT($B60,$C60),BNA_Variations_prix!$E$1:$AJ$205,MATCH(V$46,BNA_Variations_prix!$E$4:$CA$4,0),FALSE),2)&lt;0,_xlfn.CONCAT($B$5," ",TEXT(VLOOKUP(_xlfn.CONCAT($B60,$C60),BNA_Variations_prix!$E$1:$AJ$205,MATCH(V$46,BNA_Variations_prix!$E$4:$CA$4,0),FALSE),"0%")),VLOOKUP(_xlfn.CONCAT($B60,$C60),BNA_Variations_prix!$E$1:$AJ$205,MATCH(V$46,BNA_Variations_prix!$E$4:$CA$4,0),FALSE)))),VLOOKUP(_xlfn.CONCAT($B60,$C60),BNA_Variations_prix!$E$1:$AJ$205,MATCH(V$46,BNA_Variations_prix!$E$4:$CA$4,0),FALSE))</f>
        <v>► 0%</v>
      </c>
      <c r="W60" s="16" t="str">
        <f ca="1">IF(ISNUMBER(VLOOKUP(_xlfn.CONCAT($B60,$C60),BNA_Variations_prix!$E$1:$AJ$205,MATCH(W$46,BNA_Variations_prix!$E$4:$CA$4,0),FALSE)),IF(ROUND(VLOOKUP(_xlfn.CONCAT($B60,$C60),BNA_Variations_prix!$E$1:$AJ$205,MATCH(W$46,BNA_Variations_prix!$E$4:$CA$4,0),FALSE),2)&gt;0,_xlfn.CONCAT($B$3," ",TEXT(VLOOKUP(_xlfn.CONCAT($B60,$C60),BNA_Variations_prix!$E$1:$AJ$205,MATCH(W$46,BNA_Variations_prix!$E$4:$CA$4,0),FALSE),"0%")),IF(ROUND(VLOOKUP(_xlfn.CONCAT($B60,$C60),BNA_Variations_prix!$E$1:$AJ$205,MATCH(W$46,BNA_Variations_prix!$E$4:$CA$4,0),FALSE),2)=0,_xlfn.CONCAT($B$4," ",TEXT(VLOOKUP(_xlfn.CONCAT($B60,$C60),BNA_Variations_prix!$E$1:$AJ$205,MATCH(W$46,BNA_Variations_prix!$E$4:$CA$4,0),FALSE),"0%")),IF(ROUND(VLOOKUP(_xlfn.CONCAT($B60,$C60),BNA_Variations_prix!$E$1:$AJ$205,MATCH(W$46,BNA_Variations_prix!$E$4:$CA$4,0),FALSE),2)&lt;0,_xlfn.CONCAT($B$5," ",TEXT(VLOOKUP(_xlfn.CONCAT($B60,$C60),BNA_Variations_prix!$E$1:$AJ$205,MATCH(W$46,BNA_Variations_prix!$E$4:$CA$4,0),FALSE),"0%")),VLOOKUP(_xlfn.CONCAT($B60,$C60),BNA_Variations_prix!$E$1:$AJ$205,MATCH(W$46,BNA_Variations_prix!$E$4:$CA$4,0),FALSE)))),VLOOKUP(_xlfn.CONCAT($B60,$C60),BNA_Variations_prix!$E$1:$AJ$205,MATCH(W$46,BNA_Variations_prix!$E$4:$CA$4,0),FALSE))</f>
        <v>-</v>
      </c>
      <c r="X60" s="16" t="str">
        <f ca="1">IF(ISNUMBER(VLOOKUP(_xlfn.CONCAT($B60,$C60),BNA_Variations_prix!$E$1:$AJ$205,MATCH(X$46,BNA_Variations_prix!$E$4:$CA$4,0),FALSE)),IF(ROUND(VLOOKUP(_xlfn.CONCAT($B60,$C60),BNA_Variations_prix!$E$1:$AJ$205,MATCH(X$46,BNA_Variations_prix!$E$4:$CA$4,0),FALSE),2)&gt;0,_xlfn.CONCAT($B$3," ",TEXT(VLOOKUP(_xlfn.CONCAT($B60,$C60),BNA_Variations_prix!$E$1:$AJ$205,MATCH(X$46,BNA_Variations_prix!$E$4:$CA$4,0),FALSE),"0%")),IF(ROUND(VLOOKUP(_xlfn.CONCAT($B60,$C60),BNA_Variations_prix!$E$1:$AJ$205,MATCH(X$46,BNA_Variations_prix!$E$4:$CA$4,0),FALSE),2)=0,_xlfn.CONCAT($B$4," ",TEXT(VLOOKUP(_xlfn.CONCAT($B60,$C60),BNA_Variations_prix!$E$1:$AJ$205,MATCH(X$46,BNA_Variations_prix!$E$4:$CA$4,0),FALSE),"0%")),IF(ROUND(VLOOKUP(_xlfn.CONCAT($B60,$C60),BNA_Variations_prix!$E$1:$AJ$205,MATCH(X$46,BNA_Variations_prix!$E$4:$CA$4,0),FALSE),2)&lt;0,_xlfn.CONCAT($B$5," ",TEXT(VLOOKUP(_xlfn.CONCAT($B60,$C60),BNA_Variations_prix!$E$1:$AJ$205,MATCH(X$46,BNA_Variations_prix!$E$4:$CA$4,0),FALSE),"0%")),VLOOKUP(_xlfn.CONCAT($B60,$C60),BNA_Variations_prix!$E$1:$AJ$205,MATCH(X$46,BNA_Variations_prix!$E$4:$CA$4,0),FALSE)))),VLOOKUP(_xlfn.CONCAT($B60,$C60),BNA_Variations_prix!$E$1:$AJ$205,MATCH(X$46,BNA_Variations_prix!$E$4:$CA$4,0),FALSE))</f>
        <v>▲ 17%</v>
      </c>
      <c r="Y60" s="16" t="str">
        <f ca="1">IF(ISNUMBER(VLOOKUP(_xlfn.CONCAT($B60,$C60),BNA_Variations_prix!$E$1:$AJ$205,MATCH(Y$46,BNA_Variations_prix!$E$4:$CA$4,0),FALSE)),IF(ROUND(VLOOKUP(_xlfn.CONCAT($B60,$C60),BNA_Variations_prix!$E$1:$AJ$205,MATCH(Y$46,BNA_Variations_prix!$E$4:$CA$4,0),FALSE),2)&gt;0,_xlfn.CONCAT($B$3," ",TEXT(VLOOKUP(_xlfn.CONCAT($B60,$C60),BNA_Variations_prix!$E$1:$AJ$205,MATCH(Y$46,BNA_Variations_prix!$E$4:$CA$4,0),FALSE),"0%")),IF(ROUND(VLOOKUP(_xlfn.CONCAT($B60,$C60),BNA_Variations_prix!$E$1:$AJ$205,MATCH(Y$46,BNA_Variations_prix!$E$4:$CA$4,0),FALSE),2)=0,_xlfn.CONCAT($B$4," ",TEXT(VLOOKUP(_xlfn.CONCAT($B60,$C60),BNA_Variations_prix!$E$1:$AJ$205,MATCH(Y$46,BNA_Variations_prix!$E$4:$CA$4,0),FALSE),"0%")),IF(ROUND(VLOOKUP(_xlfn.CONCAT($B60,$C60),BNA_Variations_prix!$E$1:$AJ$205,MATCH(Y$46,BNA_Variations_prix!$E$4:$CA$4,0),FALSE),2)&lt;0,_xlfn.CONCAT($B$5," ",TEXT(VLOOKUP(_xlfn.CONCAT($B60,$C60),BNA_Variations_prix!$E$1:$AJ$205,MATCH(Y$46,BNA_Variations_prix!$E$4:$CA$4,0),FALSE),"0%")),VLOOKUP(_xlfn.CONCAT($B60,$C60),BNA_Variations_prix!$E$1:$AJ$205,MATCH(Y$46,BNA_Variations_prix!$E$4:$CA$4,0),FALSE)))),VLOOKUP(_xlfn.CONCAT($B60,$C60),BNA_Variations_prix!$E$1:$AJ$205,MATCH(Y$46,BNA_Variations_prix!$E$4:$CA$4,0),FALSE))</f>
        <v>-</v>
      </c>
      <c r="Z60" s="16" t="str">
        <f ca="1">IF(ISNUMBER(VLOOKUP(_xlfn.CONCAT($B60,$C60),BNA_Variations_prix!$E$1:$AJ$205,MATCH(Z$46,BNA_Variations_prix!$E$4:$CA$4,0),FALSE)),IF(ROUND(VLOOKUP(_xlfn.CONCAT($B60,$C60),BNA_Variations_prix!$E$1:$AJ$205,MATCH(Z$46,BNA_Variations_prix!$E$4:$CA$4,0),FALSE),2)&gt;0,_xlfn.CONCAT($B$3," ",TEXT(VLOOKUP(_xlfn.CONCAT($B60,$C60),BNA_Variations_prix!$E$1:$AJ$205,MATCH(Z$46,BNA_Variations_prix!$E$4:$CA$4,0),FALSE),"0%")),IF(ROUND(VLOOKUP(_xlfn.CONCAT($B60,$C60),BNA_Variations_prix!$E$1:$AJ$205,MATCH(Z$46,BNA_Variations_prix!$E$4:$CA$4,0),FALSE),2)=0,_xlfn.CONCAT($B$4," ",TEXT(VLOOKUP(_xlfn.CONCAT($B60,$C60),BNA_Variations_prix!$E$1:$AJ$205,MATCH(Z$46,BNA_Variations_prix!$E$4:$CA$4,0),FALSE),"0%")),IF(ROUND(VLOOKUP(_xlfn.CONCAT($B60,$C60),BNA_Variations_prix!$E$1:$AJ$205,MATCH(Z$46,BNA_Variations_prix!$E$4:$CA$4,0),FALSE),2)&lt;0,_xlfn.CONCAT($B$5," ",TEXT(VLOOKUP(_xlfn.CONCAT($B60,$C60),BNA_Variations_prix!$E$1:$AJ$205,MATCH(Z$46,BNA_Variations_prix!$E$4:$CA$4,0),FALSE),"0%")),VLOOKUP(_xlfn.CONCAT($B60,$C60),BNA_Variations_prix!$E$1:$AJ$205,MATCH(Z$46,BNA_Variations_prix!$E$4:$CA$4,0),FALSE)))),VLOOKUP(_xlfn.CONCAT($B60,$C60),BNA_Variations_prix!$E$1:$AJ$205,MATCH(Z$46,BNA_Variations_prix!$E$4:$CA$4,0),FALSE))</f>
        <v>► 0%</v>
      </c>
      <c r="AA60" s="16" t="str">
        <f ca="1">IF(ISNUMBER(VLOOKUP(_xlfn.CONCAT($B60,$C60),BNA_Variations_prix!$E$1:$AJ$205,MATCH(AA$46,BNA_Variations_prix!$E$4:$CA$4,0),FALSE)),IF(ROUND(VLOOKUP(_xlfn.CONCAT($B60,$C60),BNA_Variations_prix!$E$1:$AJ$205,MATCH(AA$46,BNA_Variations_prix!$E$4:$CA$4,0),FALSE),2)&gt;0,_xlfn.CONCAT($B$3," ",TEXT(VLOOKUP(_xlfn.CONCAT($B60,$C60),BNA_Variations_prix!$E$1:$AJ$205,MATCH(AA$46,BNA_Variations_prix!$E$4:$CA$4,0),FALSE),"0%")),IF(ROUND(VLOOKUP(_xlfn.CONCAT($B60,$C60),BNA_Variations_prix!$E$1:$AJ$205,MATCH(AA$46,BNA_Variations_prix!$E$4:$CA$4,0),FALSE),2)=0,_xlfn.CONCAT($B$4," ",TEXT(VLOOKUP(_xlfn.CONCAT($B60,$C60),BNA_Variations_prix!$E$1:$AJ$205,MATCH(AA$46,BNA_Variations_prix!$E$4:$CA$4,0),FALSE),"0%")),IF(ROUND(VLOOKUP(_xlfn.CONCAT($B60,$C60),BNA_Variations_prix!$E$1:$AJ$205,MATCH(AA$46,BNA_Variations_prix!$E$4:$CA$4,0),FALSE),2)&lt;0,_xlfn.CONCAT($B$5," ",TEXT(VLOOKUP(_xlfn.CONCAT($B60,$C60),BNA_Variations_prix!$E$1:$AJ$205,MATCH(AA$46,BNA_Variations_prix!$E$4:$CA$4,0),FALSE),"0%")),VLOOKUP(_xlfn.CONCAT($B60,$C60),BNA_Variations_prix!$E$1:$AJ$205,MATCH(AA$46,BNA_Variations_prix!$E$4:$CA$4,0),FALSE)))),VLOOKUP(_xlfn.CONCAT($B60,$C60),BNA_Variations_prix!$E$1:$AJ$205,MATCH(AA$46,BNA_Variations_prix!$E$4:$CA$4,0),FALSE))</f>
        <v>► 0%</v>
      </c>
      <c r="AB60" s="16" t="str">
        <f ca="1">IF(ISNUMBER(VLOOKUP(_xlfn.CONCAT($B60,$C60),BNA_Variations_prix!$E$1:$AJ$205,MATCH(AB$46,BNA_Variations_prix!$E$4:$CA$4,0),FALSE)),IF(ROUND(VLOOKUP(_xlfn.CONCAT($B60,$C60),BNA_Variations_prix!$E$1:$AJ$205,MATCH(AB$46,BNA_Variations_prix!$E$4:$CA$4,0),FALSE),2)&gt;0,_xlfn.CONCAT($B$3," ",TEXT(VLOOKUP(_xlfn.CONCAT($B60,$C60),BNA_Variations_prix!$E$1:$AJ$205,MATCH(AB$46,BNA_Variations_prix!$E$4:$CA$4,0),FALSE),"0%")),IF(ROUND(VLOOKUP(_xlfn.CONCAT($B60,$C60),BNA_Variations_prix!$E$1:$AJ$205,MATCH(AB$46,BNA_Variations_prix!$E$4:$CA$4,0),FALSE),2)=0,_xlfn.CONCAT($B$4," ",TEXT(VLOOKUP(_xlfn.CONCAT($B60,$C60),BNA_Variations_prix!$E$1:$AJ$205,MATCH(AB$46,BNA_Variations_prix!$E$4:$CA$4,0),FALSE),"0%")),IF(ROUND(VLOOKUP(_xlfn.CONCAT($B60,$C60),BNA_Variations_prix!$E$1:$AJ$205,MATCH(AB$46,BNA_Variations_prix!$E$4:$CA$4,0),FALSE),2)&lt;0,_xlfn.CONCAT($B$5," ",TEXT(VLOOKUP(_xlfn.CONCAT($B60,$C60),BNA_Variations_prix!$E$1:$AJ$205,MATCH(AB$46,BNA_Variations_prix!$E$4:$CA$4,0),FALSE),"0%")),VLOOKUP(_xlfn.CONCAT($B60,$C60),BNA_Variations_prix!$E$1:$AJ$205,MATCH(AB$46,BNA_Variations_prix!$E$4:$CA$4,0),FALSE)))),VLOOKUP(_xlfn.CONCAT($B60,$C60),BNA_Variations_prix!$E$1:$AJ$205,MATCH(AB$46,BNA_Variations_prix!$E$4:$CA$4,0),FALSE))</f>
        <v>▼ -20%</v>
      </c>
      <c r="AC60" s="16" t="str">
        <f ca="1">IF(ISNUMBER(VLOOKUP(_xlfn.CONCAT($B60,$C60),BNA_Variations_prix!$E$1:$AJ$205,MATCH(AC$46,BNA_Variations_prix!$E$4:$CA$4,0),FALSE)),IF(ROUND(VLOOKUP(_xlfn.CONCAT($B60,$C60),BNA_Variations_prix!$E$1:$AJ$205,MATCH(AC$46,BNA_Variations_prix!$E$4:$CA$4,0),FALSE),2)&gt;0,_xlfn.CONCAT($B$3," ",TEXT(VLOOKUP(_xlfn.CONCAT($B60,$C60),BNA_Variations_prix!$E$1:$AJ$205,MATCH(AC$46,BNA_Variations_prix!$E$4:$CA$4,0),FALSE),"0%")),IF(ROUND(VLOOKUP(_xlfn.CONCAT($B60,$C60),BNA_Variations_prix!$E$1:$AJ$205,MATCH(AC$46,BNA_Variations_prix!$E$4:$CA$4,0),FALSE),2)=0,_xlfn.CONCAT($B$4," ",TEXT(VLOOKUP(_xlfn.CONCAT($B60,$C60),BNA_Variations_prix!$E$1:$AJ$205,MATCH(AC$46,BNA_Variations_prix!$E$4:$CA$4,0),FALSE),"0%")),IF(ROUND(VLOOKUP(_xlfn.CONCAT($B60,$C60),BNA_Variations_prix!$E$1:$AJ$205,MATCH(AC$46,BNA_Variations_prix!$E$4:$CA$4,0),FALSE),2)&lt;0,_xlfn.CONCAT($B$5," ",TEXT(VLOOKUP(_xlfn.CONCAT($B60,$C60),BNA_Variations_prix!$E$1:$AJ$205,MATCH(AC$46,BNA_Variations_prix!$E$4:$CA$4,0),FALSE),"0%")),VLOOKUP(_xlfn.CONCAT($B60,$C60),BNA_Variations_prix!$E$1:$AJ$205,MATCH(AC$46,BNA_Variations_prix!$E$4:$CA$4,0),FALSE)))),VLOOKUP(_xlfn.CONCAT($B60,$C60),BNA_Variations_prix!$E$1:$AJ$205,MATCH(AC$46,BNA_Variations_prix!$E$4:$CA$4,0),FALSE))</f>
        <v>-</v>
      </c>
      <c r="AD60" s="16" t="str">
        <f ca="1">IF(ISNUMBER(VLOOKUP(_xlfn.CONCAT($B60,$C60),BNA_Variations_prix!$E$1:$AJ$205,MATCH(AD$46,BNA_Variations_prix!$E$4:$CA$4,0),FALSE)),IF(ROUND(VLOOKUP(_xlfn.CONCAT($B60,$C60),BNA_Variations_prix!$E$1:$AJ$205,MATCH(AD$46,BNA_Variations_prix!$E$4:$CA$4,0),FALSE),2)&gt;0,_xlfn.CONCAT($B$3," ",TEXT(VLOOKUP(_xlfn.CONCAT($B60,$C60),BNA_Variations_prix!$E$1:$AJ$205,MATCH(AD$46,BNA_Variations_prix!$E$4:$CA$4,0),FALSE),"0%")),IF(ROUND(VLOOKUP(_xlfn.CONCAT($B60,$C60),BNA_Variations_prix!$E$1:$AJ$205,MATCH(AD$46,BNA_Variations_prix!$E$4:$CA$4,0),FALSE),2)=0,_xlfn.CONCAT($B$4," ",TEXT(VLOOKUP(_xlfn.CONCAT($B60,$C60),BNA_Variations_prix!$E$1:$AJ$205,MATCH(AD$46,BNA_Variations_prix!$E$4:$CA$4,0),FALSE),"0%")),IF(ROUND(VLOOKUP(_xlfn.CONCAT($B60,$C60),BNA_Variations_prix!$E$1:$AJ$205,MATCH(AD$46,BNA_Variations_prix!$E$4:$CA$4,0),FALSE),2)&lt;0,_xlfn.CONCAT($B$5," ",TEXT(VLOOKUP(_xlfn.CONCAT($B60,$C60),BNA_Variations_prix!$E$1:$AJ$205,MATCH(AD$46,BNA_Variations_prix!$E$4:$CA$4,0),FALSE),"0%")),VLOOKUP(_xlfn.CONCAT($B60,$C60),BNA_Variations_prix!$E$1:$AJ$205,MATCH(AD$46,BNA_Variations_prix!$E$4:$CA$4,0),FALSE)))),VLOOKUP(_xlfn.CONCAT($B60,$C60),BNA_Variations_prix!$E$1:$AJ$205,MATCH(AD$46,BNA_Variations_prix!$E$4:$CA$4,0),FALSE))</f>
        <v>► 0%</v>
      </c>
      <c r="AE60" s="16" t="str">
        <f ca="1">IF(ISNUMBER(VLOOKUP(_xlfn.CONCAT($B60,$C60),BNA_Variations_prix!$E$1:$AJ$205,MATCH(AE$46,BNA_Variations_prix!$E$4:$CA$4,0),FALSE)),IF(ROUND(VLOOKUP(_xlfn.CONCAT($B60,$C60),BNA_Variations_prix!$E$1:$AJ$205,MATCH(AE$46,BNA_Variations_prix!$E$4:$CA$4,0),FALSE),2)&gt;0,_xlfn.CONCAT($B$3," ",TEXT(VLOOKUP(_xlfn.CONCAT($B60,$C60),BNA_Variations_prix!$E$1:$AJ$205,MATCH(AE$46,BNA_Variations_prix!$E$4:$CA$4,0),FALSE),"0%")),IF(ROUND(VLOOKUP(_xlfn.CONCAT($B60,$C60),BNA_Variations_prix!$E$1:$AJ$205,MATCH(AE$46,BNA_Variations_prix!$E$4:$CA$4,0),FALSE),2)=0,_xlfn.CONCAT($B$4," ",TEXT(VLOOKUP(_xlfn.CONCAT($B60,$C60),BNA_Variations_prix!$E$1:$AJ$205,MATCH(AE$46,BNA_Variations_prix!$E$4:$CA$4,0),FALSE),"0%")),IF(ROUND(VLOOKUP(_xlfn.CONCAT($B60,$C60),BNA_Variations_prix!$E$1:$AJ$205,MATCH(AE$46,BNA_Variations_prix!$E$4:$CA$4,0),FALSE),2)&lt;0,_xlfn.CONCAT($B$5," ",TEXT(VLOOKUP(_xlfn.CONCAT($B60,$C60),BNA_Variations_prix!$E$1:$AJ$205,MATCH(AE$46,BNA_Variations_prix!$E$4:$CA$4,0),FALSE),"0%")),VLOOKUP(_xlfn.CONCAT($B60,$C60),BNA_Variations_prix!$E$1:$AJ$205,MATCH(AE$46,BNA_Variations_prix!$E$4:$CA$4,0),FALSE)))),VLOOKUP(_xlfn.CONCAT($B60,$C60),BNA_Variations_prix!$E$1:$AJ$205,MATCH(AE$46,BNA_Variations_prix!$E$4:$CA$4,0),FALSE))</f>
        <v>► 0%</v>
      </c>
      <c r="AF60" s="16" t="str">
        <f ca="1">IF(ISNUMBER(VLOOKUP(_xlfn.CONCAT($B60,$C60),BNA_Variations_prix!$E$1:$AJ$205,MATCH(AF$46,BNA_Variations_prix!$E$4:$CA$4,0),FALSE)),IF(ROUND(VLOOKUP(_xlfn.CONCAT($B60,$C60),BNA_Variations_prix!$E$1:$AJ$205,MATCH(AF$46,BNA_Variations_prix!$E$4:$CA$4,0),FALSE),2)&gt;0,_xlfn.CONCAT($B$3," ",TEXT(VLOOKUP(_xlfn.CONCAT($B60,$C60),BNA_Variations_prix!$E$1:$AJ$205,MATCH(AF$46,BNA_Variations_prix!$E$4:$CA$4,0),FALSE),"0%")),IF(ROUND(VLOOKUP(_xlfn.CONCAT($B60,$C60),BNA_Variations_prix!$E$1:$AJ$205,MATCH(AF$46,BNA_Variations_prix!$E$4:$CA$4,0),FALSE),2)=0,_xlfn.CONCAT($B$4," ",TEXT(VLOOKUP(_xlfn.CONCAT($B60,$C60),BNA_Variations_prix!$E$1:$AJ$205,MATCH(AF$46,BNA_Variations_prix!$E$4:$CA$4,0),FALSE),"0%")),IF(ROUND(VLOOKUP(_xlfn.CONCAT($B60,$C60),BNA_Variations_prix!$E$1:$AJ$205,MATCH(AF$46,BNA_Variations_prix!$E$4:$CA$4,0),FALSE),2)&lt;0,_xlfn.CONCAT($B$5," ",TEXT(VLOOKUP(_xlfn.CONCAT($B60,$C60),BNA_Variations_prix!$E$1:$AJ$205,MATCH(AF$46,BNA_Variations_prix!$E$4:$CA$4,0),FALSE),"0%")),VLOOKUP(_xlfn.CONCAT($B60,$C60),BNA_Variations_prix!$E$1:$AJ$205,MATCH(AF$46,BNA_Variations_prix!$E$4:$CA$4,0),FALSE)))),VLOOKUP(_xlfn.CONCAT($B60,$C60),BNA_Variations_prix!$E$1:$AJ$205,MATCH(AF$46,BNA_Variations_prix!$E$4:$CA$4,0),FALSE))</f>
        <v>► 0%</v>
      </c>
      <c r="AG60" s="16" t="str">
        <f ca="1">IF(ISNUMBER(VLOOKUP(_xlfn.CONCAT($B60,$C60),BNA_Variations_prix!$E$1:$AJ$205,MATCH(AG$46,BNA_Variations_prix!$E$4:$CA$4,0),FALSE)),IF(ROUND(VLOOKUP(_xlfn.CONCAT($B60,$C60),BNA_Variations_prix!$E$1:$AJ$205,MATCH(AG$46,BNA_Variations_prix!$E$4:$CA$4,0),FALSE),2)&gt;0,_xlfn.CONCAT($B$3," ",TEXT(VLOOKUP(_xlfn.CONCAT($B60,$C60),BNA_Variations_prix!$E$1:$AJ$205,MATCH(AG$46,BNA_Variations_prix!$E$4:$CA$4,0),FALSE),"0%")),IF(ROUND(VLOOKUP(_xlfn.CONCAT($B60,$C60),BNA_Variations_prix!$E$1:$AJ$205,MATCH(AG$46,BNA_Variations_prix!$E$4:$CA$4,0),FALSE),2)=0,_xlfn.CONCAT($B$4," ",TEXT(VLOOKUP(_xlfn.CONCAT($B60,$C60),BNA_Variations_prix!$E$1:$AJ$205,MATCH(AG$46,BNA_Variations_prix!$E$4:$CA$4,0),FALSE),"0%")),IF(ROUND(VLOOKUP(_xlfn.CONCAT($B60,$C60),BNA_Variations_prix!$E$1:$AJ$205,MATCH(AG$46,BNA_Variations_prix!$E$4:$CA$4,0),FALSE),2)&lt;0,_xlfn.CONCAT($B$5," ",TEXT(VLOOKUP(_xlfn.CONCAT($B60,$C60),BNA_Variations_prix!$E$1:$AJ$205,MATCH(AG$46,BNA_Variations_prix!$E$4:$CA$4,0),FALSE),"0%")),VLOOKUP(_xlfn.CONCAT($B60,$C60),BNA_Variations_prix!$E$1:$AJ$205,MATCH(AG$46,BNA_Variations_prix!$E$4:$CA$4,0),FALSE)))),VLOOKUP(_xlfn.CONCAT($B60,$C60),BNA_Variations_prix!$E$1:$AJ$205,MATCH(AG$46,BNA_Variations_prix!$E$4:$CA$4,0),FALSE))</f>
        <v>-</v>
      </c>
    </row>
    <row r="61" spans="2:33" x14ac:dyDescent="0.35">
      <c r="B61" t="s">
        <v>2189</v>
      </c>
      <c r="C61" s="11">
        <f t="shared" si="3"/>
        <v>45352</v>
      </c>
      <c r="D61" t="s">
        <v>2188</v>
      </c>
      <c r="E61" s="16" t="str">
        <f ca="1">IF(ISNUMBER(VLOOKUP(_xlfn.CONCAT($B61,$C61),BNA_Variations_prix!$E$1:$AJ$205,MATCH(E$46,BNA_Variations_prix!$E$4:$CA$4,0),FALSE)),IF(ROUND(VLOOKUP(_xlfn.CONCAT($B61,$C61),BNA_Variations_prix!$E$1:$AJ$205,MATCH(E$46,BNA_Variations_prix!$E$4:$CA$4,0),FALSE),2)&gt;0,_xlfn.CONCAT($B$3," ",TEXT(VLOOKUP(_xlfn.CONCAT($B61,$C61),BNA_Variations_prix!$E$1:$AJ$205,MATCH(E$46,BNA_Variations_prix!$E$4:$CA$4,0),FALSE),"0%")),IF(ROUND(VLOOKUP(_xlfn.CONCAT($B61,$C61),BNA_Variations_prix!$E$1:$AJ$205,MATCH(E$46,BNA_Variations_prix!$E$4:$CA$4,0),FALSE),2)=0,_xlfn.CONCAT($B$4," ",TEXT(VLOOKUP(_xlfn.CONCAT($B61,$C61),BNA_Variations_prix!$E$1:$AJ$205,MATCH(E$46,BNA_Variations_prix!$E$4:$CA$4,0),FALSE),"0%")),IF(ROUND(VLOOKUP(_xlfn.CONCAT($B61,$C61),BNA_Variations_prix!$E$1:$AJ$205,MATCH(E$46,BNA_Variations_prix!$E$4:$CA$4,0),FALSE),2)&lt;0,_xlfn.CONCAT($B$5," ",TEXT(VLOOKUP(_xlfn.CONCAT($B61,$C61),BNA_Variations_prix!$E$1:$AJ$205,MATCH(E$46,BNA_Variations_prix!$E$4:$CA$4,0),FALSE),"0%")),VLOOKUP(_xlfn.CONCAT($B61,$C61),BNA_Variations_prix!$E$1:$AJ$205,MATCH(E$46,BNA_Variations_prix!$E$4:$CA$4,0),FALSE)))),VLOOKUP(_xlfn.CONCAT($B61,$C61),BNA_Variations_prix!$E$1:$AJ$205,MATCH(E$46,BNA_Variations_prix!$E$4:$CA$4,0),FALSE))</f>
        <v>-</v>
      </c>
      <c r="F61" s="16" t="str">
        <f ca="1">IF(ISNUMBER(VLOOKUP(_xlfn.CONCAT($B61,$C61),BNA_Variations_prix!$E$1:$AJ$205,MATCH(F$46,BNA_Variations_prix!$E$4:$CA$4,0),FALSE)),IF(ROUND(VLOOKUP(_xlfn.CONCAT($B61,$C61),BNA_Variations_prix!$E$1:$AJ$205,MATCH(F$46,BNA_Variations_prix!$E$4:$CA$4,0),FALSE),2)&gt;0,_xlfn.CONCAT($B$3," ",TEXT(VLOOKUP(_xlfn.CONCAT($B61,$C61),BNA_Variations_prix!$E$1:$AJ$205,MATCH(F$46,BNA_Variations_prix!$E$4:$CA$4,0),FALSE),"0%")),IF(ROUND(VLOOKUP(_xlfn.CONCAT($B61,$C61),BNA_Variations_prix!$E$1:$AJ$205,MATCH(F$46,BNA_Variations_prix!$E$4:$CA$4,0),FALSE),2)=0,_xlfn.CONCAT($B$4," ",TEXT(VLOOKUP(_xlfn.CONCAT($B61,$C61),BNA_Variations_prix!$E$1:$AJ$205,MATCH(F$46,BNA_Variations_prix!$E$4:$CA$4,0),FALSE),"0%")),IF(ROUND(VLOOKUP(_xlfn.CONCAT($B61,$C61),BNA_Variations_prix!$E$1:$AJ$205,MATCH(F$46,BNA_Variations_prix!$E$4:$CA$4,0),FALSE),2)&lt;0,_xlfn.CONCAT($B$5," ",TEXT(VLOOKUP(_xlfn.CONCAT($B61,$C61),BNA_Variations_prix!$E$1:$AJ$205,MATCH(F$46,BNA_Variations_prix!$E$4:$CA$4,0),FALSE),"0%")),VLOOKUP(_xlfn.CONCAT($B61,$C61),BNA_Variations_prix!$E$1:$AJ$205,MATCH(F$46,BNA_Variations_prix!$E$4:$CA$4,0),FALSE)))),VLOOKUP(_xlfn.CONCAT($B61,$C61),BNA_Variations_prix!$E$1:$AJ$205,MATCH(F$46,BNA_Variations_prix!$E$4:$CA$4,0),FALSE))</f>
        <v>-</v>
      </c>
      <c r="G61" s="16" t="str">
        <f ca="1">IF(ISNUMBER(VLOOKUP(_xlfn.CONCAT($B61,$C61),BNA_Variations_prix!$E$1:$AJ$205,MATCH(G$46,BNA_Variations_prix!$E$4:$CA$4,0),FALSE)),IF(ROUND(VLOOKUP(_xlfn.CONCAT($B61,$C61),BNA_Variations_prix!$E$1:$AJ$205,MATCH(G$46,BNA_Variations_prix!$E$4:$CA$4,0),FALSE),2)&gt;0,_xlfn.CONCAT($B$3," ",TEXT(VLOOKUP(_xlfn.CONCAT($B61,$C61),BNA_Variations_prix!$E$1:$AJ$205,MATCH(G$46,BNA_Variations_prix!$E$4:$CA$4,0),FALSE),"0%")),IF(ROUND(VLOOKUP(_xlfn.CONCAT($B61,$C61),BNA_Variations_prix!$E$1:$AJ$205,MATCH(G$46,BNA_Variations_prix!$E$4:$CA$4,0),FALSE),2)=0,_xlfn.CONCAT($B$4," ",TEXT(VLOOKUP(_xlfn.CONCAT($B61,$C61),BNA_Variations_prix!$E$1:$AJ$205,MATCH(G$46,BNA_Variations_prix!$E$4:$CA$4,0),FALSE),"0%")),IF(ROUND(VLOOKUP(_xlfn.CONCAT($B61,$C61),BNA_Variations_prix!$E$1:$AJ$205,MATCH(G$46,BNA_Variations_prix!$E$4:$CA$4,0),FALSE),2)&lt;0,_xlfn.CONCAT($B$5," ",TEXT(VLOOKUP(_xlfn.CONCAT($B61,$C61),BNA_Variations_prix!$E$1:$AJ$205,MATCH(G$46,BNA_Variations_prix!$E$4:$CA$4,0),FALSE),"0%")),VLOOKUP(_xlfn.CONCAT($B61,$C61),BNA_Variations_prix!$E$1:$AJ$205,MATCH(G$46,BNA_Variations_prix!$E$4:$CA$4,0),FALSE)))),VLOOKUP(_xlfn.CONCAT($B61,$C61),BNA_Variations_prix!$E$1:$AJ$205,MATCH(G$46,BNA_Variations_prix!$E$4:$CA$4,0),FALSE))</f>
        <v>-</v>
      </c>
      <c r="H61" s="16" t="str">
        <f ca="1">IF(ISNUMBER(VLOOKUP(_xlfn.CONCAT($B61,$C61),BNA_Variations_prix!$E$1:$AJ$205,MATCH(H$46,BNA_Variations_prix!$E$4:$CA$4,0),FALSE)),IF(ROUND(VLOOKUP(_xlfn.CONCAT($B61,$C61),BNA_Variations_prix!$E$1:$AJ$205,MATCH(H$46,BNA_Variations_prix!$E$4:$CA$4,0),FALSE),2)&gt;0,_xlfn.CONCAT($B$3," ",TEXT(VLOOKUP(_xlfn.CONCAT($B61,$C61),BNA_Variations_prix!$E$1:$AJ$205,MATCH(H$46,BNA_Variations_prix!$E$4:$CA$4,0),FALSE),"0%")),IF(ROUND(VLOOKUP(_xlfn.CONCAT($B61,$C61),BNA_Variations_prix!$E$1:$AJ$205,MATCH(H$46,BNA_Variations_prix!$E$4:$CA$4,0),FALSE),2)=0,_xlfn.CONCAT($B$4," ",TEXT(VLOOKUP(_xlfn.CONCAT($B61,$C61),BNA_Variations_prix!$E$1:$AJ$205,MATCH(H$46,BNA_Variations_prix!$E$4:$CA$4,0),FALSE),"0%")),IF(ROUND(VLOOKUP(_xlfn.CONCAT($B61,$C61),BNA_Variations_prix!$E$1:$AJ$205,MATCH(H$46,BNA_Variations_prix!$E$4:$CA$4,0),FALSE),2)&lt;0,_xlfn.CONCAT($B$5," ",TEXT(VLOOKUP(_xlfn.CONCAT($B61,$C61),BNA_Variations_prix!$E$1:$AJ$205,MATCH(H$46,BNA_Variations_prix!$E$4:$CA$4,0),FALSE),"0%")),VLOOKUP(_xlfn.CONCAT($B61,$C61),BNA_Variations_prix!$E$1:$AJ$205,MATCH(H$46,BNA_Variations_prix!$E$4:$CA$4,0),FALSE)))),VLOOKUP(_xlfn.CONCAT($B61,$C61),BNA_Variations_prix!$E$1:$AJ$205,MATCH(H$46,BNA_Variations_prix!$E$4:$CA$4,0),FALSE))</f>
        <v>► 0%</v>
      </c>
      <c r="I61" s="16" t="str">
        <f ca="1">IF(ISNUMBER(VLOOKUP(_xlfn.CONCAT($B61,$C61),BNA_Variations_prix!$E$1:$AJ$205,MATCH(I$46,BNA_Variations_prix!$E$4:$CA$4,0),FALSE)),IF(ROUND(VLOOKUP(_xlfn.CONCAT($B61,$C61),BNA_Variations_prix!$E$1:$AJ$205,MATCH(I$46,BNA_Variations_prix!$E$4:$CA$4,0),FALSE),2)&gt;0,_xlfn.CONCAT($B$3," ",TEXT(VLOOKUP(_xlfn.CONCAT($B61,$C61),BNA_Variations_prix!$E$1:$AJ$205,MATCH(I$46,BNA_Variations_prix!$E$4:$CA$4,0),FALSE),"0%")),IF(ROUND(VLOOKUP(_xlfn.CONCAT($B61,$C61),BNA_Variations_prix!$E$1:$AJ$205,MATCH(I$46,BNA_Variations_prix!$E$4:$CA$4,0),FALSE),2)=0,_xlfn.CONCAT($B$4," ",TEXT(VLOOKUP(_xlfn.CONCAT($B61,$C61),BNA_Variations_prix!$E$1:$AJ$205,MATCH(I$46,BNA_Variations_prix!$E$4:$CA$4,0),FALSE),"0%")),IF(ROUND(VLOOKUP(_xlfn.CONCAT($B61,$C61),BNA_Variations_prix!$E$1:$AJ$205,MATCH(I$46,BNA_Variations_prix!$E$4:$CA$4,0),FALSE),2)&lt;0,_xlfn.CONCAT($B$5," ",TEXT(VLOOKUP(_xlfn.CONCAT($B61,$C61),BNA_Variations_prix!$E$1:$AJ$205,MATCH(I$46,BNA_Variations_prix!$E$4:$CA$4,0),FALSE),"0%")),VLOOKUP(_xlfn.CONCAT($B61,$C61),BNA_Variations_prix!$E$1:$AJ$205,MATCH(I$46,BNA_Variations_prix!$E$4:$CA$4,0),FALSE)))),VLOOKUP(_xlfn.CONCAT($B61,$C61),BNA_Variations_prix!$E$1:$AJ$205,MATCH(I$46,BNA_Variations_prix!$E$4:$CA$4,0),FALSE))</f>
        <v>► 0%</v>
      </c>
      <c r="J61" s="16" t="str">
        <f ca="1">IF(ISNUMBER(VLOOKUP(_xlfn.CONCAT($B61,$C61),BNA_Variations_prix!$E$1:$AJ$205,MATCH(J$46,BNA_Variations_prix!$E$4:$CA$4,0),FALSE)),IF(ROUND(VLOOKUP(_xlfn.CONCAT($B61,$C61),BNA_Variations_prix!$E$1:$AJ$205,MATCH(J$46,BNA_Variations_prix!$E$4:$CA$4,0),FALSE),2)&gt;0,_xlfn.CONCAT($B$3," ",TEXT(VLOOKUP(_xlfn.CONCAT($B61,$C61),BNA_Variations_prix!$E$1:$AJ$205,MATCH(J$46,BNA_Variations_prix!$E$4:$CA$4,0),FALSE),"0%")),IF(ROUND(VLOOKUP(_xlfn.CONCAT($B61,$C61),BNA_Variations_prix!$E$1:$AJ$205,MATCH(J$46,BNA_Variations_prix!$E$4:$CA$4,0),FALSE),2)=0,_xlfn.CONCAT($B$4," ",TEXT(VLOOKUP(_xlfn.CONCAT($B61,$C61),BNA_Variations_prix!$E$1:$AJ$205,MATCH(J$46,BNA_Variations_prix!$E$4:$CA$4,0),FALSE),"0%")),IF(ROUND(VLOOKUP(_xlfn.CONCAT($B61,$C61),BNA_Variations_prix!$E$1:$AJ$205,MATCH(J$46,BNA_Variations_prix!$E$4:$CA$4,0),FALSE),2)&lt;0,_xlfn.CONCAT($B$5," ",TEXT(VLOOKUP(_xlfn.CONCAT($B61,$C61),BNA_Variations_prix!$E$1:$AJ$205,MATCH(J$46,BNA_Variations_prix!$E$4:$CA$4,0),FALSE),"0%")),VLOOKUP(_xlfn.CONCAT($B61,$C61),BNA_Variations_prix!$E$1:$AJ$205,MATCH(J$46,BNA_Variations_prix!$E$4:$CA$4,0),FALSE)))),VLOOKUP(_xlfn.CONCAT($B61,$C61),BNA_Variations_prix!$E$1:$AJ$205,MATCH(J$46,BNA_Variations_prix!$E$4:$CA$4,0),FALSE))</f>
        <v>-</v>
      </c>
      <c r="K61" s="16" t="str">
        <f ca="1">IF(ISNUMBER(VLOOKUP(_xlfn.CONCAT($B61,$C61),BNA_Variations_prix!$E$1:$AJ$205,MATCH(K$46,BNA_Variations_prix!$E$4:$CA$4,0),FALSE)),IF(ROUND(VLOOKUP(_xlfn.CONCAT($B61,$C61),BNA_Variations_prix!$E$1:$AJ$205,MATCH(K$46,BNA_Variations_prix!$E$4:$CA$4,0),FALSE),2)&gt;0,_xlfn.CONCAT($B$3," ",TEXT(VLOOKUP(_xlfn.CONCAT($B61,$C61),BNA_Variations_prix!$E$1:$AJ$205,MATCH(K$46,BNA_Variations_prix!$E$4:$CA$4,0),FALSE),"0%")),IF(ROUND(VLOOKUP(_xlfn.CONCAT($B61,$C61),BNA_Variations_prix!$E$1:$AJ$205,MATCH(K$46,BNA_Variations_prix!$E$4:$CA$4,0),FALSE),2)=0,_xlfn.CONCAT($B$4," ",TEXT(VLOOKUP(_xlfn.CONCAT($B61,$C61),BNA_Variations_prix!$E$1:$AJ$205,MATCH(K$46,BNA_Variations_prix!$E$4:$CA$4,0),FALSE),"0%")),IF(ROUND(VLOOKUP(_xlfn.CONCAT($B61,$C61),BNA_Variations_prix!$E$1:$AJ$205,MATCH(K$46,BNA_Variations_prix!$E$4:$CA$4,0),FALSE),2)&lt;0,_xlfn.CONCAT($B$5," ",TEXT(VLOOKUP(_xlfn.CONCAT($B61,$C61),BNA_Variations_prix!$E$1:$AJ$205,MATCH(K$46,BNA_Variations_prix!$E$4:$CA$4,0),FALSE),"0%")),VLOOKUP(_xlfn.CONCAT($B61,$C61),BNA_Variations_prix!$E$1:$AJ$205,MATCH(K$46,BNA_Variations_prix!$E$4:$CA$4,0),FALSE)))),VLOOKUP(_xlfn.CONCAT($B61,$C61),BNA_Variations_prix!$E$1:$AJ$205,MATCH(K$46,BNA_Variations_prix!$E$4:$CA$4,0),FALSE))</f>
        <v>-</v>
      </c>
      <c r="L61" s="16" t="str">
        <f ca="1">IF(ISNUMBER(VLOOKUP(_xlfn.CONCAT($B61,$C61),BNA_Variations_prix!$E$1:$AJ$205,MATCH(L$46,BNA_Variations_prix!$E$4:$CA$4,0),FALSE)),IF(ROUND(VLOOKUP(_xlfn.CONCAT($B61,$C61),BNA_Variations_prix!$E$1:$AJ$205,MATCH(L$46,BNA_Variations_prix!$E$4:$CA$4,0),FALSE),2)&gt;0,_xlfn.CONCAT($B$3," ",TEXT(VLOOKUP(_xlfn.CONCAT($B61,$C61),BNA_Variations_prix!$E$1:$AJ$205,MATCH(L$46,BNA_Variations_prix!$E$4:$CA$4,0),FALSE),"0%")),IF(ROUND(VLOOKUP(_xlfn.CONCAT($B61,$C61),BNA_Variations_prix!$E$1:$AJ$205,MATCH(L$46,BNA_Variations_prix!$E$4:$CA$4,0),FALSE),2)=0,_xlfn.CONCAT($B$4," ",TEXT(VLOOKUP(_xlfn.CONCAT($B61,$C61),BNA_Variations_prix!$E$1:$AJ$205,MATCH(L$46,BNA_Variations_prix!$E$4:$CA$4,0),FALSE),"0%")),IF(ROUND(VLOOKUP(_xlfn.CONCAT($B61,$C61),BNA_Variations_prix!$E$1:$AJ$205,MATCH(L$46,BNA_Variations_prix!$E$4:$CA$4,0),FALSE),2)&lt;0,_xlfn.CONCAT($B$5," ",TEXT(VLOOKUP(_xlfn.CONCAT($B61,$C61),BNA_Variations_prix!$E$1:$AJ$205,MATCH(L$46,BNA_Variations_prix!$E$4:$CA$4,0),FALSE),"0%")),VLOOKUP(_xlfn.CONCAT($B61,$C61),BNA_Variations_prix!$E$1:$AJ$205,MATCH(L$46,BNA_Variations_prix!$E$4:$CA$4,0),FALSE)))),VLOOKUP(_xlfn.CONCAT($B61,$C61),BNA_Variations_prix!$E$1:$AJ$205,MATCH(L$46,BNA_Variations_prix!$E$4:$CA$4,0),FALSE))</f>
        <v>-</v>
      </c>
      <c r="M61" s="16" t="str">
        <f ca="1">IF(ISNUMBER(VLOOKUP(_xlfn.CONCAT($B61,$C61),BNA_Variations_prix!$E$1:$AJ$205,MATCH(M$46,BNA_Variations_prix!$E$4:$CA$4,0),FALSE)),IF(ROUND(VLOOKUP(_xlfn.CONCAT($B61,$C61),BNA_Variations_prix!$E$1:$AJ$205,MATCH(M$46,BNA_Variations_prix!$E$4:$CA$4,0),FALSE),2)&gt;0,_xlfn.CONCAT($B$3," ",TEXT(VLOOKUP(_xlfn.CONCAT($B61,$C61),BNA_Variations_prix!$E$1:$AJ$205,MATCH(M$46,BNA_Variations_prix!$E$4:$CA$4,0),FALSE),"0%")),IF(ROUND(VLOOKUP(_xlfn.CONCAT($B61,$C61),BNA_Variations_prix!$E$1:$AJ$205,MATCH(M$46,BNA_Variations_prix!$E$4:$CA$4,0),FALSE),2)=0,_xlfn.CONCAT($B$4," ",TEXT(VLOOKUP(_xlfn.CONCAT($B61,$C61),BNA_Variations_prix!$E$1:$AJ$205,MATCH(M$46,BNA_Variations_prix!$E$4:$CA$4,0),FALSE),"0%")),IF(ROUND(VLOOKUP(_xlfn.CONCAT($B61,$C61),BNA_Variations_prix!$E$1:$AJ$205,MATCH(M$46,BNA_Variations_prix!$E$4:$CA$4,0),FALSE),2)&lt;0,_xlfn.CONCAT($B$5," ",TEXT(VLOOKUP(_xlfn.CONCAT($B61,$C61),BNA_Variations_prix!$E$1:$AJ$205,MATCH(M$46,BNA_Variations_prix!$E$4:$CA$4,0),FALSE),"0%")),VLOOKUP(_xlfn.CONCAT($B61,$C61),BNA_Variations_prix!$E$1:$AJ$205,MATCH(M$46,BNA_Variations_prix!$E$4:$CA$4,0),FALSE)))),VLOOKUP(_xlfn.CONCAT($B61,$C61),BNA_Variations_prix!$E$1:$AJ$205,MATCH(M$46,BNA_Variations_prix!$E$4:$CA$4,0),FALSE))</f>
        <v>-</v>
      </c>
      <c r="N61" s="16" t="str">
        <f ca="1">IF(ISNUMBER(VLOOKUP(_xlfn.CONCAT($B61,$C61),BNA_Variations_prix!$E$1:$AJ$205,MATCH(N$46,BNA_Variations_prix!$E$4:$CA$4,0),FALSE)),IF(ROUND(VLOOKUP(_xlfn.CONCAT($B61,$C61),BNA_Variations_prix!$E$1:$AJ$205,MATCH(N$46,BNA_Variations_prix!$E$4:$CA$4,0),FALSE),2)&gt;0,_xlfn.CONCAT($B$3," ",TEXT(VLOOKUP(_xlfn.CONCAT($B61,$C61),BNA_Variations_prix!$E$1:$AJ$205,MATCH(N$46,BNA_Variations_prix!$E$4:$CA$4,0),FALSE),"0%")),IF(ROUND(VLOOKUP(_xlfn.CONCAT($B61,$C61),BNA_Variations_prix!$E$1:$AJ$205,MATCH(N$46,BNA_Variations_prix!$E$4:$CA$4,0),FALSE),2)=0,_xlfn.CONCAT($B$4," ",TEXT(VLOOKUP(_xlfn.CONCAT($B61,$C61),BNA_Variations_prix!$E$1:$AJ$205,MATCH(N$46,BNA_Variations_prix!$E$4:$CA$4,0),FALSE),"0%")),IF(ROUND(VLOOKUP(_xlfn.CONCAT($B61,$C61),BNA_Variations_prix!$E$1:$AJ$205,MATCH(N$46,BNA_Variations_prix!$E$4:$CA$4,0),FALSE),2)&lt;0,_xlfn.CONCAT($B$5," ",TEXT(VLOOKUP(_xlfn.CONCAT($B61,$C61),BNA_Variations_prix!$E$1:$AJ$205,MATCH(N$46,BNA_Variations_prix!$E$4:$CA$4,0),FALSE),"0%")),VLOOKUP(_xlfn.CONCAT($B61,$C61),BNA_Variations_prix!$E$1:$AJ$205,MATCH(N$46,BNA_Variations_prix!$E$4:$CA$4,0),FALSE)))),VLOOKUP(_xlfn.CONCAT($B61,$C61),BNA_Variations_prix!$E$1:$AJ$205,MATCH(N$46,BNA_Variations_prix!$E$4:$CA$4,0),FALSE))</f>
        <v>-</v>
      </c>
      <c r="O61" s="16" t="str">
        <f ca="1">IF(ISNUMBER(VLOOKUP(_xlfn.CONCAT($B61,$C61),BNA_Variations_prix!$E$1:$AJ$205,MATCH(O$46,BNA_Variations_prix!$E$4:$CA$4,0),FALSE)),IF(ROUND(VLOOKUP(_xlfn.CONCAT($B61,$C61),BNA_Variations_prix!$E$1:$AJ$205,MATCH(O$46,BNA_Variations_prix!$E$4:$CA$4,0),FALSE),2)&gt;0,_xlfn.CONCAT($B$3," ",TEXT(VLOOKUP(_xlfn.CONCAT($B61,$C61),BNA_Variations_prix!$E$1:$AJ$205,MATCH(O$46,BNA_Variations_prix!$E$4:$CA$4,0),FALSE),"0%")),IF(ROUND(VLOOKUP(_xlfn.CONCAT($B61,$C61),BNA_Variations_prix!$E$1:$AJ$205,MATCH(O$46,BNA_Variations_prix!$E$4:$CA$4,0),FALSE),2)=0,_xlfn.CONCAT($B$4," ",TEXT(VLOOKUP(_xlfn.CONCAT($B61,$C61),BNA_Variations_prix!$E$1:$AJ$205,MATCH(O$46,BNA_Variations_prix!$E$4:$CA$4,0),FALSE),"0%")),IF(ROUND(VLOOKUP(_xlfn.CONCAT($B61,$C61),BNA_Variations_prix!$E$1:$AJ$205,MATCH(O$46,BNA_Variations_prix!$E$4:$CA$4,0),FALSE),2)&lt;0,_xlfn.CONCAT($B$5," ",TEXT(VLOOKUP(_xlfn.CONCAT($B61,$C61),BNA_Variations_prix!$E$1:$AJ$205,MATCH(O$46,BNA_Variations_prix!$E$4:$CA$4,0),FALSE),"0%")),VLOOKUP(_xlfn.CONCAT($B61,$C61),BNA_Variations_prix!$E$1:$AJ$205,MATCH(O$46,BNA_Variations_prix!$E$4:$CA$4,0),FALSE)))),VLOOKUP(_xlfn.CONCAT($B61,$C61),BNA_Variations_prix!$E$1:$AJ$205,MATCH(O$46,BNA_Variations_prix!$E$4:$CA$4,0),FALSE))</f>
        <v>-</v>
      </c>
      <c r="P61" s="16" t="str">
        <f ca="1">IF(ISNUMBER(VLOOKUP(_xlfn.CONCAT($B61,$C61),BNA_Variations_prix!$E$1:$AJ$205,MATCH(P$46,BNA_Variations_prix!$E$4:$CA$4,0),FALSE)),IF(ROUND(VLOOKUP(_xlfn.CONCAT($B61,$C61),BNA_Variations_prix!$E$1:$AJ$205,MATCH(P$46,BNA_Variations_prix!$E$4:$CA$4,0),FALSE),2)&gt;0,_xlfn.CONCAT($B$3," ",TEXT(VLOOKUP(_xlfn.CONCAT($B61,$C61),BNA_Variations_prix!$E$1:$AJ$205,MATCH(P$46,BNA_Variations_prix!$E$4:$CA$4,0),FALSE),"0%")),IF(ROUND(VLOOKUP(_xlfn.CONCAT($B61,$C61),BNA_Variations_prix!$E$1:$AJ$205,MATCH(P$46,BNA_Variations_prix!$E$4:$CA$4,0),FALSE),2)=0,_xlfn.CONCAT($B$4," ",TEXT(VLOOKUP(_xlfn.CONCAT($B61,$C61),BNA_Variations_prix!$E$1:$AJ$205,MATCH(P$46,BNA_Variations_prix!$E$4:$CA$4,0),FALSE),"0%")),IF(ROUND(VLOOKUP(_xlfn.CONCAT($B61,$C61),BNA_Variations_prix!$E$1:$AJ$205,MATCH(P$46,BNA_Variations_prix!$E$4:$CA$4,0),FALSE),2)&lt;0,_xlfn.CONCAT($B$5," ",TEXT(VLOOKUP(_xlfn.CONCAT($B61,$C61),BNA_Variations_prix!$E$1:$AJ$205,MATCH(P$46,BNA_Variations_prix!$E$4:$CA$4,0),FALSE),"0%")),VLOOKUP(_xlfn.CONCAT($B61,$C61),BNA_Variations_prix!$E$1:$AJ$205,MATCH(P$46,BNA_Variations_prix!$E$4:$CA$4,0),FALSE)))),VLOOKUP(_xlfn.CONCAT($B61,$C61),BNA_Variations_prix!$E$1:$AJ$205,MATCH(P$46,BNA_Variations_prix!$E$4:$CA$4,0),FALSE))</f>
        <v>-</v>
      </c>
      <c r="Q61" s="16" t="str">
        <f ca="1">IF(ISNUMBER(VLOOKUP(_xlfn.CONCAT($B61,$C61),BNA_Variations_prix!$E$1:$AJ$205,MATCH(Q$46,BNA_Variations_prix!$E$4:$CA$4,0),FALSE)),IF(ROUND(VLOOKUP(_xlfn.CONCAT($B61,$C61),BNA_Variations_prix!$E$1:$AJ$205,MATCH(Q$46,BNA_Variations_prix!$E$4:$CA$4,0),FALSE),2)&gt;0,_xlfn.CONCAT($B$3," ",TEXT(VLOOKUP(_xlfn.CONCAT($B61,$C61),BNA_Variations_prix!$E$1:$AJ$205,MATCH(Q$46,BNA_Variations_prix!$E$4:$CA$4,0),FALSE),"0%")),IF(ROUND(VLOOKUP(_xlfn.CONCAT($B61,$C61),BNA_Variations_prix!$E$1:$AJ$205,MATCH(Q$46,BNA_Variations_prix!$E$4:$CA$4,0),FALSE),2)=0,_xlfn.CONCAT($B$4," ",TEXT(VLOOKUP(_xlfn.CONCAT($B61,$C61),BNA_Variations_prix!$E$1:$AJ$205,MATCH(Q$46,BNA_Variations_prix!$E$4:$CA$4,0),FALSE),"0%")),IF(ROUND(VLOOKUP(_xlfn.CONCAT($B61,$C61),BNA_Variations_prix!$E$1:$AJ$205,MATCH(Q$46,BNA_Variations_prix!$E$4:$CA$4,0),FALSE),2)&lt;0,_xlfn.CONCAT($B$5," ",TEXT(VLOOKUP(_xlfn.CONCAT($B61,$C61),BNA_Variations_prix!$E$1:$AJ$205,MATCH(Q$46,BNA_Variations_prix!$E$4:$CA$4,0),FALSE),"0%")),VLOOKUP(_xlfn.CONCAT($B61,$C61),BNA_Variations_prix!$E$1:$AJ$205,MATCH(Q$46,BNA_Variations_prix!$E$4:$CA$4,0),FALSE)))),VLOOKUP(_xlfn.CONCAT($B61,$C61),BNA_Variations_prix!$E$1:$AJ$205,MATCH(Q$46,BNA_Variations_prix!$E$4:$CA$4,0),FALSE))</f>
        <v>-</v>
      </c>
      <c r="R61" s="16" t="str">
        <f ca="1">IF(ISNUMBER(VLOOKUP(_xlfn.CONCAT($B61,$C61),BNA_Variations_prix!$E$1:$AJ$205,MATCH(R$46,BNA_Variations_prix!$E$4:$CA$4,0),FALSE)),IF(ROUND(VLOOKUP(_xlfn.CONCAT($B61,$C61),BNA_Variations_prix!$E$1:$AJ$205,MATCH(R$46,BNA_Variations_prix!$E$4:$CA$4,0),FALSE),2)&gt;0,_xlfn.CONCAT($B$3," ",TEXT(VLOOKUP(_xlfn.CONCAT($B61,$C61),BNA_Variations_prix!$E$1:$AJ$205,MATCH(R$46,BNA_Variations_prix!$E$4:$CA$4,0),FALSE),"0%")),IF(ROUND(VLOOKUP(_xlfn.CONCAT($B61,$C61),BNA_Variations_prix!$E$1:$AJ$205,MATCH(R$46,BNA_Variations_prix!$E$4:$CA$4,0),FALSE),2)=0,_xlfn.CONCAT($B$4," ",TEXT(VLOOKUP(_xlfn.CONCAT($B61,$C61),BNA_Variations_prix!$E$1:$AJ$205,MATCH(R$46,BNA_Variations_prix!$E$4:$CA$4,0),FALSE),"0%")),IF(ROUND(VLOOKUP(_xlfn.CONCAT($B61,$C61),BNA_Variations_prix!$E$1:$AJ$205,MATCH(R$46,BNA_Variations_prix!$E$4:$CA$4,0),FALSE),2)&lt;0,_xlfn.CONCAT($B$5," ",TEXT(VLOOKUP(_xlfn.CONCAT($B61,$C61),BNA_Variations_prix!$E$1:$AJ$205,MATCH(R$46,BNA_Variations_prix!$E$4:$CA$4,0),FALSE),"0%")),VLOOKUP(_xlfn.CONCAT($B61,$C61),BNA_Variations_prix!$E$1:$AJ$205,MATCH(R$46,BNA_Variations_prix!$E$4:$CA$4,0),FALSE)))),VLOOKUP(_xlfn.CONCAT($B61,$C61),BNA_Variations_prix!$E$1:$AJ$205,MATCH(R$46,BNA_Variations_prix!$E$4:$CA$4,0),FALSE))</f>
        <v>-</v>
      </c>
      <c r="S61" s="16" t="str">
        <f ca="1">IF(ISNUMBER(VLOOKUP(_xlfn.CONCAT($B61,$C61),BNA_Variations_prix!$E$1:$AJ$205,MATCH(S$46,BNA_Variations_prix!$E$4:$CA$4,0),FALSE)),IF(ROUND(VLOOKUP(_xlfn.CONCAT($B61,$C61),BNA_Variations_prix!$E$1:$AJ$205,MATCH(S$46,BNA_Variations_prix!$E$4:$CA$4,0),FALSE),2)&gt;0,_xlfn.CONCAT($B$3," ",TEXT(VLOOKUP(_xlfn.CONCAT($B61,$C61),BNA_Variations_prix!$E$1:$AJ$205,MATCH(S$46,BNA_Variations_prix!$E$4:$CA$4,0),FALSE),"0%")),IF(ROUND(VLOOKUP(_xlfn.CONCAT($B61,$C61),BNA_Variations_prix!$E$1:$AJ$205,MATCH(S$46,BNA_Variations_prix!$E$4:$CA$4,0),FALSE),2)=0,_xlfn.CONCAT($B$4," ",TEXT(VLOOKUP(_xlfn.CONCAT($B61,$C61),BNA_Variations_prix!$E$1:$AJ$205,MATCH(S$46,BNA_Variations_prix!$E$4:$CA$4,0),FALSE),"0%")),IF(ROUND(VLOOKUP(_xlfn.CONCAT($B61,$C61),BNA_Variations_prix!$E$1:$AJ$205,MATCH(S$46,BNA_Variations_prix!$E$4:$CA$4,0),FALSE),2)&lt;0,_xlfn.CONCAT($B$5," ",TEXT(VLOOKUP(_xlfn.CONCAT($B61,$C61),BNA_Variations_prix!$E$1:$AJ$205,MATCH(S$46,BNA_Variations_prix!$E$4:$CA$4,0),FALSE),"0%")),VLOOKUP(_xlfn.CONCAT($B61,$C61),BNA_Variations_prix!$E$1:$AJ$205,MATCH(S$46,BNA_Variations_prix!$E$4:$CA$4,0),FALSE)))),VLOOKUP(_xlfn.CONCAT($B61,$C61),BNA_Variations_prix!$E$1:$AJ$205,MATCH(S$46,BNA_Variations_prix!$E$4:$CA$4,0),FALSE))</f>
        <v>-</v>
      </c>
      <c r="T61" s="16" t="str">
        <f ca="1">IF(ISNUMBER(VLOOKUP(_xlfn.CONCAT($B61,$C61),BNA_Variations_prix!$E$1:$AJ$205,MATCH(T$46,BNA_Variations_prix!$E$4:$CA$4,0),FALSE)),IF(ROUND(VLOOKUP(_xlfn.CONCAT($B61,$C61),BNA_Variations_prix!$E$1:$AJ$205,MATCH(T$46,BNA_Variations_prix!$E$4:$CA$4,0),FALSE),2)&gt;0,_xlfn.CONCAT($B$3," ",TEXT(VLOOKUP(_xlfn.CONCAT($B61,$C61),BNA_Variations_prix!$E$1:$AJ$205,MATCH(T$46,BNA_Variations_prix!$E$4:$CA$4,0),FALSE),"0%")),IF(ROUND(VLOOKUP(_xlfn.CONCAT($B61,$C61),BNA_Variations_prix!$E$1:$AJ$205,MATCH(T$46,BNA_Variations_prix!$E$4:$CA$4,0),FALSE),2)=0,_xlfn.CONCAT($B$4," ",TEXT(VLOOKUP(_xlfn.CONCAT($B61,$C61),BNA_Variations_prix!$E$1:$AJ$205,MATCH(T$46,BNA_Variations_prix!$E$4:$CA$4,0),FALSE),"0%")),IF(ROUND(VLOOKUP(_xlfn.CONCAT($B61,$C61),BNA_Variations_prix!$E$1:$AJ$205,MATCH(T$46,BNA_Variations_prix!$E$4:$CA$4,0),FALSE),2)&lt;0,_xlfn.CONCAT($B$5," ",TEXT(VLOOKUP(_xlfn.CONCAT($B61,$C61),BNA_Variations_prix!$E$1:$AJ$205,MATCH(T$46,BNA_Variations_prix!$E$4:$CA$4,0),FALSE),"0%")),VLOOKUP(_xlfn.CONCAT($B61,$C61),BNA_Variations_prix!$E$1:$AJ$205,MATCH(T$46,BNA_Variations_prix!$E$4:$CA$4,0),FALSE)))),VLOOKUP(_xlfn.CONCAT($B61,$C61),BNA_Variations_prix!$E$1:$AJ$205,MATCH(T$46,BNA_Variations_prix!$E$4:$CA$4,0),FALSE))</f>
        <v>-</v>
      </c>
      <c r="U61" s="16" t="str">
        <f ca="1">IF(ISNUMBER(VLOOKUP(_xlfn.CONCAT($B61,$C61),BNA_Variations_prix!$E$1:$AJ$205,MATCH(U$46,BNA_Variations_prix!$E$4:$CA$4,0),FALSE)),IF(ROUND(VLOOKUP(_xlfn.CONCAT($B61,$C61),BNA_Variations_prix!$E$1:$AJ$205,MATCH(U$46,BNA_Variations_prix!$E$4:$CA$4,0),FALSE),2)&gt;0,_xlfn.CONCAT($B$3," ",TEXT(VLOOKUP(_xlfn.CONCAT($B61,$C61),BNA_Variations_prix!$E$1:$AJ$205,MATCH(U$46,BNA_Variations_prix!$E$4:$CA$4,0),FALSE),"0%")),IF(ROUND(VLOOKUP(_xlfn.CONCAT($B61,$C61),BNA_Variations_prix!$E$1:$AJ$205,MATCH(U$46,BNA_Variations_prix!$E$4:$CA$4,0),FALSE),2)=0,_xlfn.CONCAT($B$4," ",TEXT(VLOOKUP(_xlfn.CONCAT($B61,$C61),BNA_Variations_prix!$E$1:$AJ$205,MATCH(U$46,BNA_Variations_prix!$E$4:$CA$4,0),FALSE),"0%")),IF(ROUND(VLOOKUP(_xlfn.CONCAT($B61,$C61),BNA_Variations_prix!$E$1:$AJ$205,MATCH(U$46,BNA_Variations_prix!$E$4:$CA$4,0),FALSE),2)&lt;0,_xlfn.CONCAT($B$5," ",TEXT(VLOOKUP(_xlfn.CONCAT($B61,$C61),BNA_Variations_prix!$E$1:$AJ$205,MATCH(U$46,BNA_Variations_prix!$E$4:$CA$4,0),FALSE),"0%")),VLOOKUP(_xlfn.CONCAT($B61,$C61),BNA_Variations_prix!$E$1:$AJ$205,MATCH(U$46,BNA_Variations_prix!$E$4:$CA$4,0),FALSE)))),VLOOKUP(_xlfn.CONCAT($B61,$C61),BNA_Variations_prix!$E$1:$AJ$205,MATCH(U$46,BNA_Variations_prix!$E$4:$CA$4,0),FALSE))</f>
        <v>-</v>
      </c>
      <c r="V61" s="16" t="str">
        <f ca="1">IF(ISNUMBER(VLOOKUP(_xlfn.CONCAT($B61,$C61),BNA_Variations_prix!$E$1:$AJ$205,MATCH(V$46,BNA_Variations_prix!$E$4:$CA$4,0),FALSE)),IF(ROUND(VLOOKUP(_xlfn.CONCAT($B61,$C61),BNA_Variations_prix!$E$1:$AJ$205,MATCH(V$46,BNA_Variations_prix!$E$4:$CA$4,0),FALSE),2)&gt;0,_xlfn.CONCAT($B$3," ",TEXT(VLOOKUP(_xlfn.CONCAT($B61,$C61),BNA_Variations_prix!$E$1:$AJ$205,MATCH(V$46,BNA_Variations_prix!$E$4:$CA$4,0),FALSE),"0%")),IF(ROUND(VLOOKUP(_xlfn.CONCAT($B61,$C61),BNA_Variations_prix!$E$1:$AJ$205,MATCH(V$46,BNA_Variations_prix!$E$4:$CA$4,0),FALSE),2)=0,_xlfn.CONCAT($B$4," ",TEXT(VLOOKUP(_xlfn.CONCAT($B61,$C61),BNA_Variations_prix!$E$1:$AJ$205,MATCH(V$46,BNA_Variations_prix!$E$4:$CA$4,0),FALSE),"0%")),IF(ROUND(VLOOKUP(_xlfn.CONCAT($B61,$C61),BNA_Variations_prix!$E$1:$AJ$205,MATCH(V$46,BNA_Variations_prix!$E$4:$CA$4,0),FALSE),2)&lt;0,_xlfn.CONCAT($B$5," ",TEXT(VLOOKUP(_xlfn.CONCAT($B61,$C61),BNA_Variations_prix!$E$1:$AJ$205,MATCH(V$46,BNA_Variations_prix!$E$4:$CA$4,0),FALSE),"0%")),VLOOKUP(_xlfn.CONCAT($B61,$C61),BNA_Variations_prix!$E$1:$AJ$205,MATCH(V$46,BNA_Variations_prix!$E$4:$CA$4,0),FALSE)))),VLOOKUP(_xlfn.CONCAT($B61,$C61),BNA_Variations_prix!$E$1:$AJ$205,MATCH(V$46,BNA_Variations_prix!$E$4:$CA$4,0),FALSE))</f>
        <v>-</v>
      </c>
      <c r="W61" s="16" t="str">
        <f ca="1">IF(ISNUMBER(VLOOKUP(_xlfn.CONCAT($B61,$C61),BNA_Variations_prix!$E$1:$AJ$205,MATCH(W$46,BNA_Variations_prix!$E$4:$CA$4,0),FALSE)),IF(ROUND(VLOOKUP(_xlfn.CONCAT($B61,$C61),BNA_Variations_prix!$E$1:$AJ$205,MATCH(W$46,BNA_Variations_prix!$E$4:$CA$4,0),FALSE),2)&gt;0,_xlfn.CONCAT($B$3," ",TEXT(VLOOKUP(_xlfn.CONCAT($B61,$C61),BNA_Variations_prix!$E$1:$AJ$205,MATCH(W$46,BNA_Variations_prix!$E$4:$CA$4,0),FALSE),"0%")),IF(ROUND(VLOOKUP(_xlfn.CONCAT($B61,$C61),BNA_Variations_prix!$E$1:$AJ$205,MATCH(W$46,BNA_Variations_prix!$E$4:$CA$4,0),FALSE),2)=0,_xlfn.CONCAT($B$4," ",TEXT(VLOOKUP(_xlfn.CONCAT($B61,$C61),BNA_Variations_prix!$E$1:$AJ$205,MATCH(W$46,BNA_Variations_prix!$E$4:$CA$4,0),FALSE),"0%")),IF(ROUND(VLOOKUP(_xlfn.CONCAT($B61,$C61),BNA_Variations_prix!$E$1:$AJ$205,MATCH(W$46,BNA_Variations_prix!$E$4:$CA$4,0),FALSE),2)&lt;0,_xlfn.CONCAT($B$5," ",TEXT(VLOOKUP(_xlfn.CONCAT($B61,$C61),BNA_Variations_prix!$E$1:$AJ$205,MATCH(W$46,BNA_Variations_prix!$E$4:$CA$4,0),FALSE),"0%")),VLOOKUP(_xlfn.CONCAT($B61,$C61),BNA_Variations_prix!$E$1:$AJ$205,MATCH(W$46,BNA_Variations_prix!$E$4:$CA$4,0),FALSE)))),VLOOKUP(_xlfn.CONCAT($B61,$C61),BNA_Variations_prix!$E$1:$AJ$205,MATCH(W$46,BNA_Variations_prix!$E$4:$CA$4,0),FALSE))</f>
        <v>-</v>
      </c>
      <c r="X61" s="16" t="str">
        <f ca="1">IF(ISNUMBER(VLOOKUP(_xlfn.CONCAT($B61,$C61),BNA_Variations_prix!$E$1:$AJ$205,MATCH(X$46,BNA_Variations_prix!$E$4:$CA$4,0),FALSE)),IF(ROUND(VLOOKUP(_xlfn.CONCAT($B61,$C61),BNA_Variations_prix!$E$1:$AJ$205,MATCH(X$46,BNA_Variations_prix!$E$4:$CA$4,0),FALSE),2)&gt;0,_xlfn.CONCAT($B$3," ",TEXT(VLOOKUP(_xlfn.CONCAT($B61,$C61),BNA_Variations_prix!$E$1:$AJ$205,MATCH(X$46,BNA_Variations_prix!$E$4:$CA$4,0),FALSE),"0%")),IF(ROUND(VLOOKUP(_xlfn.CONCAT($B61,$C61),BNA_Variations_prix!$E$1:$AJ$205,MATCH(X$46,BNA_Variations_prix!$E$4:$CA$4,0),FALSE),2)=0,_xlfn.CONCAT($B$4," ",TEXT(VLOOKUP(_xlfn.CONCAT($B61,$C61),BNA_Variations_prix!$E$1:$AJ$205,MATCH(X$46,BNA_Variations_prix!$E$4:$CA$4,0),FALSE),"0%")),IF(ROUND(VLOOKUP(_xlfn.CONCAT($B61,$C61),BNA_Variations_prix!$E$1:$AJ$205,MATCH(X$46,BNA_Variations_prix!$E$4:$CA$4,0),FALSE),2)&lt;0,_xlfn.CONCAT($B$5," ",TEXT(VLOOKUP(_xlfn.CONCAT($B61,$C61),BNA_Variations_prix!$E$1:$AJ$205,MATCH(X$46,BNA_Variations_prix!$E$4:$CA$4,0),FALSE),"0%")),VLOOKUP(_xlfn.CONCAT($B61,$C61),BNA_Variations_prix!$E$1:$AJ$205,MATCH(X$46,BNA_Variations_prix!$E$4:$CA$4,0),FALSE)))),VLOOKUP(_xlfn.CONCAT($B61,$C61),BNA_Variations_prix!$E$1:$AJ$205,MATCH(X$46,BNA_Variations_prix!$E$4:$CA$4,0),FALSE))</f>
        <v>-</v>
      </c>
      <c r="Y61" s="16" t="str">
        <f ca="1">IF(ISNUMBER(VLOOKUP(_xlfn.CONCAT($B61,$C61),BNA_Variations_prix!$E$1:$AJ$205,MATCH(Y$46,BNA_Variations_prix!$E$4:$CA$4,0),FALSE)),IF(ROUND(VLOOKUP(_xlfn.CONCAT($B61,$C61),BNA_Variations_prix!$E$1:$AJ$205,MATCH(Y$46,BNA_Variations_prix!$E$4:$CA$4,0),FALSE),2)&gt;0,_xlfn.CONCAT($B$3," ",TEXT(VLOOKUP(_xlfn.CONCAT($B61,$C61),BNA_Variations_prix!$E$1:$AJ$205,MATCH(Y$46,BNA_Variations_prix!$E$4:$CA$4,0),FALSE),"0%")),IF(ROUND(VLOOKUP(_xlfn.CONCAT($B61,$C61),BNA_Variations_prix!$E$1:$AJ$205,MATCH(Y$46,BNA_Variations_prix!$E$4:$CA$4,0),FALSE),2)=0,_xlfn.CONCAT($B$4," ",TEXT(VLOOKUP(_xlfn.CONCAT($B61,$C61),BNA_Variations_prix!$E$1:$AJ$205,MATCH(Y$46,BNA_Variations_prix!$E$4:$CA$4,0),FALSE),"0%")),IF(ROUND(VLOOKUP(_xlfn.CONCAT($B61,$C61),BNA_Variations_prix!$E$1:$AJ$205,MATCH(Y$46,BNA_Variations_prix!$E$4:$CA$4,0),FALSE),2)&lt;0,_xlfn.CONCAT($B$5," ",TEXT(VLOOKUP(_xlfn.CONCAT($B61,$C61),BNA_Variations_prix!$E$1:$AJ$205,MATCH(Y$46,BNA_Variations_prix!$E$4:$CA$4,0),FALSE),"0%")),VLOOKUP(_xlfn.CONCAT($B61,$C61),BNA_Variations_prix!$E$1:$AJ$205,MATCH(Y$46,BNA_Variations_prix!$E$4:$CA$4,0),FALSE)))),VLOOKUP(_xlfn.CONCAT($B61,$C61),BNA_Variations_prix!$E$1:$AJ$205,MATCH(Y$46,BNA_Variations_prix!$E$4:$CA$4,0),FALSE))</f>
        <v>-</v>
      </c>
      <c r="Z61" s="16" t="str">
        <f ca="1">IF(ISNUMBER(VLOOKUP(_xlfn.CONCAT($B61,$C61),BNA_Variations_prix!$E$1:$AJ$205,MATCH(Z$46,BNA_Variations_prix!$E$4:$CA$4,0),FALSE)),IF(ROUND(VLOOKUP(_xlfn.CONCAT($B61,$C61),BNA_Variations_prix!$E$1:$AJ$205,MATCH(Z$46,BNA_Variations_prix!$E$4:$CA$4,0),FALSE),2)&gt;0,_xlfn.CONCAT($B$3," ",TEXT(VLOOKUP(_xlfn.CONCAT($B61,$C61),BNA_Variations_prix!$E$1:$AJ$205,MATCH(Z$46,BNA_Variations_prix!$E$4:$CA$4,0),FALSE),"0%")),IF(ROUND(VLOOKUP(_xlfn.CONCAT($B61,$C61),BNA_Variations_prix!$E$1:$AJ$205,MATCH(Z$46,BNA_Variations_prix!$E$4:$CA$4,0),FALSE),2)=0,_xlfn.CONCAT($B$4," ",TEXT(VLOOKUP(_xlfn.CONCAT($B61,$C61),BNA_Variations_prix!$E$1:$AJ$205,MATCH(Z$46,BNA_Variations_prix!$E$4:$CA$4,0),FALSE),"0%")),IF(ROUND(VLOOKUP(_xlfn.CONCAT($B61,$C61),BNA_Variations_prix!$E$1:$AJ$205,MATCH(Z$46,BNA_Variations_prix!$E$4:$CA$4,0),FALSE),2)&lt;0,_xlfn.CONCAT($B$5," ",TEXT(VLOOKUP(_xlfn.CONCAT($B61,$C61),BNA_Variations_prix!$E$1:$AJ$205,MATCH(Z$46,BNA_Variations_prix!$E$4:$CA$4,0),FALSE),"0%")),VLOOKUP(_xlfn.CONCAT($B61,$C61),BNA_Variations_prix!$E$1:$AJ$205,MATCH(Z$46,BNA_Variations_prix!$E$4:$CA$4,0),FALSE)))),VLOOKUP(_xlfn.CONCAT($B61,$C61),BNA_Variations_prix!$E$1:$AJ$205,MATCH(Z$46,BNA_Variations_prix!$E$4:$CA$4,0),FALSE))</f>
        <v>-</v>
      </c>
      <c r="AA61" s="16" t="str">
        <f ca="1">IF(ISNUMBER(VLOOKUP(_xlfn.CONCAT($B61,$C61),BNA_Variations_prix!$E$1:$AJ$205,MATCH(AA$46,BNA_Variations_prix!$E$4:$CA$4,0),FALSE)),IF(ROUND(VLOOKUP(_xlfn.CONCAT($B61,$C61),BNA_Variations_prix!$E$1:$AJ$205,MATCH(AA$46,BNA_Variations_prix!$E$4:$CA$4,0),FALSE),2)&gt;0,_xlfn.CONCAT($B$3," ",TEXT(VLOOKUP(_xlfn.CONCAT($B61,$C61),BNA_Variations_prix!$E$1:$AJ$205,MATCH(AA$46,BNA_Variations_prix!$E$4:$CA$4,0),FALSE),"0%")),IF(ROUND(VLOOKUP(_xlfn.CONCAT($B61,$C61),BNA_Variations_prix!$E$1:$AJ$205,MATCH(AA$46,BNA_Variations_prix!$E$4:$CA$4,0),FALSE),2)=0,_xlfn.CONCAT($B$4," ",TEXT(VLOOKUP(_xlfn.CONCAT($B61,$C61),BNA_Variations_prix!$E$1:$AJ$205,MATCH(AA$46,BNA_Variations_prix!$E$4:$CA$4,0),FALSE),"0%")),IF(ROUND(VLOOKUP(_xlfn.CONCAT($B61,$C61),BNA_Variations_prix!$E$1:$AJ$205,MATCH(AA$46,BNA_Variations_prix!$E$4:$CA$4,0),FALSE),2)&lt;0,_xlfn.CONCAT($B$5," ",TEXT(VLOOKUP(_xlfn.CONCAT($B61,$C61),BNA_Variations_prix!$E$1:$AJ$205,MATCH(AA$46,BNA_Variations_prix!$E$4:$CA$4,0),FALSE),"0%")),VLOOKUP(_xlfn.CONCAT($B61,$C61),BNA_Variations_prix!$E$1:$AJ$205,MATCH(AA$46,BNA_Variations_prix!$E$4:$CA$4,0),FALSE)))),VLOOKUP(_xlfn.CONCAT($B61,$C61),BNA_Variations_prix!$E$1:$AJ$205,MATCH(AA$46,BNA_Variations_prix!$E$4:$CA$4,0),FALSE))</f>
        <v>-</v>
      </c>
      <c r="AB61" s="16" t="str">
        <f ca="1">IF(ISNUMBER(VLOOKUP(_xlfn.CONCAT($B61,$C61),BNA_Variations_prix!$E$1:$AJ$205,MATCH(AB$46,BNA_Variations_prix!$E$4:$CA$4,0),FALSE)),IF(ROUND(VLOOKUP(_xlfn.CONCAT($B61,$C61),BNA_Variations_prix!$E$1:$AJ$205,MATCH(AB$46,BNA_Variations_prix!$E$4:$CA$4,0),FALSE),2)&gt;0,_xlfn.CONCAT($B$3," ",TEXT(VLOOKUP(_xlfn.CONCAT($B61,$C61),BNA_Variations_prix!$E$1:$AJ$205,MATCH(AB$46,BNA_Variations_prix!$E$4:$CA$4,0),FALSE),"0%")),IF(ROUND(VLOOKUP(_xlfn.CONCAT($B61,$C61),BNA_Variations_prix!$E$1:$AJ$205,MATCH(AB$46,BNA_Variations_prix!$E$4:$CA$4,0),FALSE),2)=0,_xlfn.CONCAT($B$4," ",TEXT(VLOOKUP(_xlfn.CONCAT($B61,$C61),BNA_Variations_prix!$E$1:$AJ$205,MATCH(AB$46,BNA_Variations_prix!$E$4:$CA$4,0),FALSE),"0%")),IF(ROUND(VLOOKUP(_xlfn.CONCAT($B61,$C61),BNA_Variations_prix!$E$1:$AJ$205,MATCH(AB$46,BNA_Variations_prix!$E$4:$CA$4,0),FALSE),2)&lt;0,_xlfn.CONCAT($B$5," ",TEXT(VLOOKUP(_xlfn.CONCAT($B61,$C61),BNA_Variations_prix!$E$1:$AJ$205,MATCH(AB$46,BNA_Variations_prix!$E$4:$CA$4,0),FALSE),"0%")),VLOOKUP(_xlfn.CONCAT($B61,$C61),BNA_Variations_prix!$E$1:$AJ$205,MATCH(AB$46,BNA_Variations_prix!$E$4:$CA$4,0),FALSE)))),VLOOKUP(_xlfn.CONCAT($B61,$C61),BNA_Variations_prix!$E$1:$AJ$205,MATCH(AB$46,BNA_Variations_prix!$E$4:$CA$4,0),FALSE))</f>
        <v>-</v>
      </c>
      <c r="AC61" s="16" t="str">
        <f ca="1">IF(ISNUMBER(VLOOKUP(_xlfn.CONCAT($B61,$C61),BNA_Variations_prix!$E$1:$AJ$205,MATCH(AC$46,BNA_Variations_prix!$E$4:$CA$4,0),FALSE)),IF(ROUND(VLOOKUP(_xlfn.CONCAT($B61,$C61),BNA_Variations_prix!$E$1:$AJ$205,MATCH(AC$46,BNA_Variations_prix!$E$4:$CA$4,0),FALSE),2)&gt;0,_xlfn.CONCAT($B$3," ",TEXT(VLOOKUP(_xlfn.CONCAT($B61,$C61),BNA_Variations_prix!$E$1:$AJ$205,MATCH(AC$46,BNA_Variations_prix!$E$4:$CA$4,0),FALSE),"0%")),IF(ROUND(VLOOKUP(_xlfn.CONCAT($B61,$C61),BNA_Variations_prix!$E$1:$AJ$205,MATCH(AC$46,BNA_Variations_prix!$E$4:$CA$4,0),FALSE),2)=0,_xlfn.CONCAT($B$4," ",TEXT(VLOOKUP(_xlfn.CONCAT($B61,$C61),BNA_Variations_prix!$E$1:$AJ$205,MATCH(AC$46,BNA_Variations_prix!$E$4:$CA$4,0),FALSE),"0%")),IF(ROUND(VLOOKUP(_xlfn.CONCAT($B61,$C61),BNA_Variations_prix!$E$1:$AJ$205,MATCH(AC$46,BNA_Variations_prix!$E$4:$CA$4,0),FALSE),2)&lt;0,_xlfn.CONCAT($B$5," ",TEXT(VLOOKUP(_xlfn.CONCAT($B61,$C61),BNA_Variations_prix!$E$1:$AJ$205,MATCH(AC$46,BNA_Variations_prix!$E$4:$CA$4,0),FALSE),"0%")),VLOOKUP(_xlfn.CONCAT($B61,$C61),BNA_Variations_prix!$E$1:$AJ$205,MATCH(AC$46,BNA_Variations_prix!$E$4:$CA$4,0),FALSE)))),VLOOKUP(_xlfn.CONCAT($B61,$C61),BNA_Variations_prix!$E$1:$AJ$205,MATCH(AC$46,BNA_Variations_prix!$E$4:$CA$4,0),FALSE))</f>
        <v>-</v>
      </c>
      <c r="AD61" s="16" t="str">
        <f ca="1">IF(ISNUMBER(VLOOKUP(_xlfn.CONCAT($B61,$C61),BNA_Variations_prix!$E$1:$AJ$205,MATCH(AD$46,BNA_Variations_prix!$E$4:$CA$4,0),FALSE)),IF(ROUND(VLOOKUP(_xlfn.CONCAT($B61,$C61),BNA_Variations_prix!$E$1:$AJ$205,MATCH(AD$46,BNA_Variations_prix!$E$4:$CA$4,0),FALSE),2)&gt;0,_xlfn.CONCAT($B$3," ",TEXT(VLOOKUP(_xlfn.CONCAT($B61,$C61),BNA_Variations_prix!$E$1:$AJ$205,MATCH(AD$46,BNA_Variations_prix!$E$4:$CA$4,0),FALSE),"0%")),IF(ROUND(VLOOKUP(_xlfn.CONCAT($B61,$C61),BNA_Variations_prix!$E$1:$AJ$205,MATCH(AD$46,BNA_Variations_prix!$E$4:$CA$4,0),FALSE),2)=0,_xlfn.CONCAT($B$4," ",TEXT(VLOOKUP(_xlfn.CONCAT($B61,$C61),BNA_Variations_prix!$E$1:$AJ$205,MATCH(AD$46,BNA_Variations_prix!$E$4:$CA$4,0),FALSE),"0%")),IF(ROUND(VLOOKUP(_xlfn.CONCAT($B61,$C61),BNA_Variations_prix!$E$1:$AJ$205,MATCH(AD$46,BNA_Variations_prix!$E$4:$CA$4,0),FALSE),2)&lt;0,_xlfn.CONCAT($B$5," ",TEXT(VLOOKUP(_xlfn.CONCAT($B61,$C61),BNA_Variations_prix!$E$1:$AJ$205,MATCH(AD$46,BNA_Variations_prix!$E$4:$CA$4,0),FALSE),"0%")),VLOOKUP(_xlfn.CONCAT($B61,$C61),BNA_Variations_prix!$E$1:$AJ$205,MATCH(AD$46,BNA_Variations_prix!$E$4:$CA$4,0),FALSE)))),VLOOKUP(_xlfn.CONCAT($B61,$C61),BNA_Variations_prix!$E$1:$AJ$205,MATCH(AD$46,BNA_Variations_prix!$E$4:$CA$4,0),FALSE))</f>
        <v>-</v>
      </c>
      <c r="AE61" s="16" t="str">
        <f ca="1">IF(ISNUMBER(VLOOKUP(_xlfn.CONCAT($B61,$C61),BNA_Variations_prix!$E$1:$AJ$205,MATCH(AE$46,BNA_Variations_prix!$E$4:$CA$4,0),FALSE)),IF(ROUND(VLOOKUP(_xlfn.CONCAT($B61,$C61),BNA_Variations_prix!$E$1:$AJ$205,MATCH(AE$46,BNA_Variations_prix!$E$4:$CA$4,0),FALSE),2)&gt;0,_xlfn.CONCAT($B$3," ",TEXT(VLOOKUP(_xlfn.CONCAT($B61,$C61),BNA_Variations_prix!$E$1:$AJ$205,MATCH(AE$46,BNA_Variations_prix!$E$4:$CA$4,0),FALSE),"0%")),IF(ROUND(VLOOKUP(_xlfn.CONCAT($B61,$C61),BNA_Variations_prix!$E$1:$AJ$205,MATCH(AE$46,BNA_Variations_prix!$E$4:$CA$4,0),FALSE),2)=0,_xlfn.CONCAT($B$4," ",TEXT(VLOOKUP(_xlfn.CONCAT($B61,$C61),BNA_Variations_prix!$E$1:$AJ$205,MATCH(AE$46,BNA_Variations_prix!$E$4:$CA$4,0),FALSE),"0%")),IF(ROUND(VLOOKUP(_xlfn.CONCAT($B61,$C61),BNA_Variations_prix!$E$1:$AJ$205,MATCH(AE$46,BNA_Variations_prix!$E$4:$CA$4,0),FALSE),2)&lt;0,_xlfn.CONCAT($B$5," ",TEXT(VLOOKUP(_xlfn.CONCAT($B61,$C61),BNA_Variations_prix!$E$1:$AJ$205,MATCH(AE$46,BNA_Variations_prix!$E$4:$CA$4,0),FALSE),"0%")),VLOOKUP(_xlfn.CONCAT($B61,$C61),BNA_Variations_prix!$E$1:$AJ$205,MATCH(AE$46,BNA_Variations_prix!$E$4:$CA$4,0),FALSE)))),VLOOKUP(_xlfn.CONCAT($B61,$C61),BNA_Variations_prix!$E$1:$AJ$205,MATCH(AE$46,BNA_Variations_prix!$E$4:$CA$4,0),FALSE))</f>
        <v>-</v>
      </c>
      <c r="AF61" s="16" t="str">
        <f ca="1">IF(ISNUMBER(VLOOKUP(_xlfn.CONCAT($B61,$C61),BNA_Variations_prix!$E$1:$AJ$205,MATCH(AF$46,BNA_Variations_prix!$E$4:$CA$4,0),FALSE)),IF(ROUND(VLOOKUP(_xlfn.CONCAT($B61,$C61),BNA_Variations_prix!$E$1:$AJ$205,MATCH(AF$46,BNA_Variations_prix!$E$4:$CA$4,0),FALSE),2)&gt;0,_xlfn.CONCAT($B$3," ",TEXT(VLOOKUP(_xlfn.CONCAT($B61,$C61),BNA_Variations_prix!$E$1:$AJ$205,MATCH(AF$46,BNA_Variations_prix!$E$4:$CA$4,0),FALSE),"0%")),IF(ROUND(VLOOKUP(_xlfn.CONCAT($B61,$C61),BNA_Variations_prix!$E$1:$AJ$205,MATCH(AF$46,BNA_Variations_prix!$E$4:$CA$4,0),FALSE),2)=0,_xlfn.CONCAT($B$4," ",TEXT(VLOOKUP(_xlfn.CONCAT($B61,$C61),BNA_Variations_prix!$E$1:$AJ$205,MATCH(AF$46,BNA_Variations_prix!$E$4:$CA$4,0),FALSE),"0%")),IF(ROUND(VLOOKUP(_xlfn.CONCAT($B61,$C61),BNA_Variations_prix!$E$1:$AJ$205,MATCH(AF$46,BNA_Variations_prix!$E$4:$CA$4,0),FALSE),2)&lt;0,_xlfn.CONCAT($B$5," ",TEXT(VLOOKUP(_xlfn.CONCAT($B61,$C61),BNA_Variations_prix!$E$1:$AJ$205,MATCH(AF$46,BNA_Variations_prix!$E$4:$CA$4,0),FALSE),"0%")),VLOOKUP(_xlfn.CONCAT($B61,$C61),BNA_Variations_prix!$E$1:$AJ$205,MATCH(AF$46,BNA_Variations_prix!$E$4:$CA$4,0),FALSE)))),VLOOKUP(_xlfn.CONCAT($B61,$C61),BNA_Variations_prix!$E$1:$AJ$205,MATCH(AF$46,BNA_Variations_prix!$E$4:$CA$4,0),FALSE))</f>
        <v>-</v>
      </c>
      <c r="AG61" s="16" t="str">
        <f ca="1">IF(ISNUMBER(VLOOKUP(_xlfn.CONCAT($B61,$C61),BNA_Variations_prix!$E$1:$AJ$205,MATCH(AG$46,BNA_Variations_prix!$E$4:$CA$4,0),FALSE)),IF(ROUND(VLOOKUP(_xlfn.CONCAT($B61,$C61),BNA_Variations_prix!$E$1:$AJ$205,MATCH(AG$46,BNA_Variations_prix!$E$4:$CA$4,0),FALSE),2)&gt;0,_xlfn.CONCAT($B$3," ",TEXT(VLOOKUP(_xlfn.CONCAT($B61,$C61),BNA_Variations_prix!$E$1:$AJ$205,MATCH(AG$46,BNA_Variations_prix!$E$4:$CA$4,0),FALSE),"0%")),IF(ROUND(VLOOKUP(_xlfn.CONCAT($B61,$C61),BNA_Variations_prix!$E$1:$AJ$205,MATCH(AG$46,BNA_Variations_prix!$E$4:$CA$4,0),FALSE),2)=0,_xlfn.CONCAT($B$4," ",TEXT(VLOOKUP(_xlfn.CONCAT($B61,$C61),BNA_Variations_prix!$E$1:$AJ$205,MATCH(AG$46,BNA_Variations_prix!$E$4:$CA$4,0),FALSE),"0%")),IF(ROUND(VLOOKUP(_xlfn.CONCAT($B61,$C61),BNA_Variations_prix!$E$1:$AJ$205,MATCH(AG$46,BNA_Variations_prix!$E$4:$CA$4,0),FALSE),2)&lt;0,_xlfn.CONCAT($B$5," ",TEXT(VLOOKUP(_xlfn.CONCAT($B61,$C61),BNA_Variations_prix!$E$1:$AJ$205,MATCH(AG$46,BNA_Variations_prix!$E$4:$CA$4,0),FALSE),"0%")),VLOOKUP(_xlfn.CONCAT($B61,$C61),BNA_Variations_prix!$E$1:$AJ$205,MATCH(AG$46,BNA_Variations_prix!$E$4:$CA$4,0),FALSE)))),VLOOKUP(_xlfn.CONCAT($B61,$C61),BNA_Variations_prix!$E$1:$AJ$205,MATCH(AG$46,BNA_Variations_prix!$E$4:$CA$4,0),FALSE))</f>
        <v>-</v>
      </c>
    </row>
    <row r="62" spans="2:33" x14ac:dyDescent="0.35">
      <c r="B62" t="s">
        <v>86</v>
      </c>
      <c r="C62" s="11">
        <f t="shared" si="3"/>
        <v>45352</v>
      </c>
      <c r="D62" t="s">
        <v>85</v>
      </c>
      <c r="E62" s="16" t="str">
        <f ca="1">IF(ISNUMBER(VLOOKUP(_xlfn.CONCAT($B62,$C62),BNA_Variations_prix!$E$1:$AJ$205,MATCH(E$46,BNA_Variations_prix!$E$4:$CA$4,0),FALSE)),IF(ROUND(VLOOKUP(_xlfn.CONCAT($B62,$C62),BNA_Variations_prix!$E$1:$AJ$205,MATCH(E$46,BNA_Variations_prix!$E$4:$CA$4,0),FALSE),2)&gt;0,_xlfn.CONCAT($B$3," ",TEXT(VLOOKUP(_xlfn.CONCAT($B62,$C62),BNA_Variations_prix!$E$1:$AJ$205,MATCH(E$46,BNA_Variations_prix!$E$4:$CA$4,0),FALSE),"0%")),IF(ROUND(VLOOKUP(_xlfn.CONCAT($B62,$C62),BNA_Variations_prix!$E$1:$AJ$205,MATCH(E$46,BNA_Variations_prix!$E$4:$CA$4,0),FALSE),2)=0,_xlfn.CONCAT($B$4," ",TEXT(VLOOKUP(_xlfn.CONCAT($B62,$C62),BNA_Variations_prix!$E$1:$AJ$205,MATCH(E$46,BNA_Variations_prix!$E$4:$CA$4,0),FALSE),"0%")),IF(ROUND(VLOOKUP(_xlfn.CONCAT($B62,$C62),BNA_Variations_prix!$E$1:$AJ$205,MATCH(E$46,BNA_Variations_prix!$E$4:$CA$4,0),FALSE),2)&lt;0,_xlfn.CONCAT($B$5," ",TEXT(VLOOKUP(_xlfn.CONCAT($B62,$C62),BNA_Variations_prix!$E$1:$AJ$205,MATCH(E$46,BNA_Variations_prix!$E$4:$CA$4,0),FALSE),"0%")),VLOOKUP(_xlfn.CONCAT($B62,$C62),BNA_Variations_prix!$E$1:$AJ$205,MATCH(E$46,BNA_Variations_prix!$E$4:$CA$4,0),FALSE)))),VLOOKUP(_xlfn.CONCAT($B62,$C62),BNA_Variations_prix!$E$1:$AJ$205,MATCH(E$46,BNA_Variations_prix!$E$4:$CA$4,0),FALSE))</f>
        <v>-</v>
      </c>
      <c r="F62" s="16" t="str">
        <f ca="1">IF(ISNUMBER(VLOOKUP(_xlfn.CONCAT($B62,$C62),BNA_Variations_prix!$E$1:$AJ$205,MATCH(F$46,BNA_Variations_prix!$E$4:$CA$4,0),FALSE)),IF(ROUND(VLOOKUP(_xlfn.CONCAT($B62,$C62),BNA_Variations_prix!$E$1:$AJ$205,MATCH(F$46,BNA_Variations_prix!$E$4:$CA$4,0),FALSE),2)&gt;0,_xlfn.CONCAT($B$3," ",TEXT(VLOOKUP(_xlfn.CONCAT($B62,$C62),BNA_Variations_prix!$E$1:$AJ$205,MATCH(F$46,BNA_Variations_prix!$E$4:$CA$4,0),FALSE),"0%")),IF(ROUND(VLOOKUP(_xlfn.CONCAT($B62,$C62),BNA_Variations_prix!$E$1:$AJ$205,MATCH(F$46,BNA_Variations_prix!$E$4:$CA$4,0),FALSE),2)=0,_xlfn.CONCAT($B$4," ",TEXT(VLOOKUP(_xlfn.CONCAT($B62,$C62),BNA_Variations_prix!$E$1:$AJ$205,MATCH(F$46,BNA_Variations_prix!$E$4:$CA$4,0),FALSE),"0%")),IF(ROUND(VLOOKUP(_xlfn.CONCAT($B62,$C62),BNA_Variations_prix!$E$1:$AJ$205,MATCH(F$46,BNA_Variations_prix!$E$4:$CA$4,0),FALSE),2)&lt;0,_xlfn.CONCAT($B$5," ",TEXT(VLOOKUP(_xlfn.CONCAT($B62,$C62),BNA_Variations_prix!$E$1:$AJ$205,MATCH(F$46,BNA_Variations_prix!$E$4:$CA$4,0),FALSE),"0%")),VLOOKUP(_xlfn.CONCAT($B62,$C62),BNA_Variations_prix!$E$1:$AJ$205,MATCH(F$46,BNA_Variations_prix!$E$4:$CA$4,0),FALSE)))),VLOOKUP(_xlfn.CONCAT($B62,$C62),BNA_Variations_prix!$E$1:$AJ$205,MATCH(F$46,BNA_Variations_prix!$E$4:$CA$4,0),FALSE))</f>
        <v>-</v>
      </c>
      <c r="G62" s="16" t="str">
        <f ca="1">IF(ISNUMBER(VLOOKUP(_xlfn.CONCAT($B62,$C62),BNA_Variations_prix!$E$1:$AJ$205,MATCH(G$46,BNA_Variations_prix!$E$4:$CA$4,0),FALSE)),IF(ROUND(VLOOKUP(_xlfn.CONCAT($B62,$C62),BNA_Variations_prix!$E$1:$AJ$205,MATCH(G$46,BNA_Variations_prix!$E$4:$CA$4,0),FALSE),2)&gt;0,_xlfn.CONCAT($B$3," ",TEXT(VLOOKUP(_xlfn.CONCAT($B62,$C62),BNA_Variations_prix!$E$1:$AJ$205,MATCH(G$46,BNA_Variations_prix!$E$4:$CA$4,0),FALSE),"0%")),IF(ROUND(VLOOKUP(_xlfn.CONCAT($B62,$C62),BNA_Variations_prix!$E$1:$AJ$205,MATCH(G$46,BNA_Variations_prix!$E$4:$CA$4,0),FALSE),2)=0,_xlfn.CONCAT($B$4," ",TEXT(VLOOKUP(_xlfn.CONCAT($B62,$C62),BNA_Variations_prix!$E$1:$AJ$205,MATCH(G$46,BNA_Variations_prix!$E$4:$CA$4,0),FALSE),"0%")),IF(ROUND(VLOOKUP(_xlfn.CONCAT($B62,$C62),BNA_Variations_prix!$E$1:$AJ$205,MATCH(G$46,BNA_Variations_prix!$E$4:$CA$4,0),FALSE),2)&lt;0,_xlfn.CONCAT($B$5," ",TEXT(VLOOKUP(_xlfn.CONCAT($B62,$C62),BNA_Variations_prix!$E$1:$AJ$205,MATCH(G$46,BNA_Variations_prix!$E$4:$CA$4,0),FALSE),"0%")),VLOOKUP(_xlfn.CONCAT($B62,$C62),BNA_Variations_prix!$E$1:$AJ$205,MATCH(G$46,BNA_Variations_prix!$E$4:$CA$4,0),FALSE)))),VLOOKUP(_xlfn.CONCAT($B62,$C62),BNA_Variations_prix!$E$1:$AJ$205,MATCH(G$46,BNA_Variations_prix!$E$4:$CA$4,0),FALSE))</f>
        <v>-</v>
      </c>
      <c r="H62" s="16" t="str">
        <f ca="1">IF(ISNUMBER(VLOOKUP(_xlfn.CONCAT($B62,$C62),BNA_Variations_prix!$E$1:$AJ$205,MATCH(H$46,BNA_Variations_prix!$E$4:$CA$4,0),FALSE)),IF(ROUND(VLOOKUP(_xlfn.CONCAT($B62,$C62),BNA_Variations_prix!$E$1:$AJ$205,MATCH(H$46,BNA_Variations_prix!$E$4:$CA$4,0),FALSE),2)&gt;0,_xlfn.CONCAT($B$3," ",TEXT(VLOOKUP(_xlfn.CONCAT($B62,$C62),BNA_Variations_prix!$E$1:$AJ$205,MATCH(H$46,BNA_Variations_prix!$E$4:$CA$4,0),FALSE),"0%")),IF(ROUND(VLOOKUP(_xlfn.CONCAT($B62,$C62),BNA_Variations_prix!$E$1:$AJ$205,MATCH(H$46,BNA_Variations_prix!$E$4:$CA$4,0),FALSE),2)=0,_xlfn.CONCAT($B$4," ",TEXT(VLOOKUP(_xlfn.CONCAT($B62,$C62),BNA_Variations_prix!$E$1:$AJ$205,MATCH(H$46,BNA_Variations_prix!$E$4:$CA$4,0),FALSE),"0%")),IF(ROUND(VLOOKUP(_xlfn.CONCAT($B62,$C62),BNA_Variations_prix!$E$1:$AJ$205,MATCH(H$46,BNA_Variations_prix!$E$4:$CA$4,0),FALSE),2)&lt;0,_xlfn.CONCAT($B$5," ",TEXT(VLOOKUP(_xlfn.CONCAT($B62,$C62),BNA_Variations_prix!$E$1:$AJ$205,MATCH(H$46,BNA_Variations_prix!$E$4:$CA$4,0),FALSE),"0%")),VLOOKUP(_xlfn.CONCAT($B62,$C62),BNA_Variations_prix!$E$1:$AJ$205,MATCH(H$46,BNA_Variations_prix!$E$4:$CA$4,0),FALSE)))),VLOOKUP(_xlfn.CONCAT($B62,$C62),BNA_Variations_prix!$E$1:$AJ$205,MATCH(H$46,BNA_Variations_prix!$E$4:$CA$4,0),FALSE))</f>
        <v>► 0%</v>
      </c>
      <c r="I62" s="16" t="str">
        <f ca="1">IF(ISNUMBER(VLOOKUP(_xlfn.CONCAT($B62,$C62),BNA_Variations_prix!$E$1:$AJ$205,MATCH(I$46,BNA_Variations_prix!$E$4:$CA$4,0),FALSE)),IF(ROUND(VLOOKUP(_xlfn.CONCAT($B62,$C62),BNA_Variations_prix!$E$1:$AJ$205,MATCH(I$46,BNA_Variations_prix!$E$4:$CA$4,0),FALSE),2)&gt;0,_xlfn.CONCAT($B$3," ",TEXT(VLOOKUP(_xlfn.CONCAT($B62,$C62),BNA_Variations_prix!$E$1:$AJ$205,MATCH(I$46,BNA_Variations_prix!$E$4:$CA$4,0),FALSE),"0%")),IF(ROUND(VLOOKUP(_xlfn.CONCAT($B62,$C62),BNA_Variations_prix!$E$1:$AJ$205,MATCH(I$46,BNA_Variations_prix!$E$4:$CA$4,0),FALSE),2)=0,_xlfn.CONCAT($B$4," ",TEXT(VLOOKUP(_xlfn.CONCAT($B62,$C62),BNA_Variations_prix!$E$1:$AJ$205,MATCH(I$46,BNA_Variations_prix!$E$4:$CA$4,0),FALSE),"0%")),IF(ROUND(VLOOKUP(_xlfn.CONCAT($B62,$C62),BNA_Variations_prix!$E$1:$AJ$205,MATCH(I$46,BNA_Variations_prix!$E$4:$CA$4,0),FALSE),2)&lt;0,_xlfn.CONCAT($B$5," ",TEXT(VLOOKUP(_xlfn.CONCAT($B62,$C62),BNA_Variations_prix!$E$1:$AJ$205,MATCH(I$46,BNA_Variations_prix!$E$4:$CA$4,0),FALSE),"0%")),VLOOKUP(_xlfn.CONCAT($B62,$C62),BNA_Variations_prix!$E$1:$AJ$205,MATCH(I$46,BNA_Variations_prix!$E$4:$CA$4,0),FALSE)))),VLOOKUP(_xlfn.CONCAT($B62,$C62),BNA_Variations_prix!$E$1:$AJ$205,MATCH(I$46,BNA_Variations_prix!$E$4:$CA$4,0),FALSE))</f>
        <v>► 0%</v>
      </c>
      <c r="J62" s="16" t="str">
        <f ca="1">IF(ISNUMBER(VLOOKUP(_xlfn.CONCAT($B62,$C62),BNA_Variations_prix!$E$1:$AJ$205,MATCH(J$46,BNA_Variations_prix!$E$4:$CA$4,0),FALSE)),IF(ROUND(VLOOKUP(_xlfn.CONCAT($B62,$C62),BNA_Variations_prix!$E$1:$AJ$205,MATCH(J$46,BNA_Variations_prix!$E$4:$CA$4,0),FALSE),2)&gt;0,_xlfn.CONCAT($B$3," ",TEXT(VLOOKUP(_xlfn.CONCAT($B62,$C62),BNA_Variations_prix!$E$1:$AJ$205,MATCH(J$46,BNA_Variations_prix!$E$4:$CA$4,0),FALSE),"0%")),IF(ROUND(VLOOKUP(_xlfn.CONCAT($B62,$C62),BNA_Variations_prix!$E$1:$AJ$205,MATCH(J$46,BNA_Variations_prix!$E$4:$CA$4,0),FALSE),2)=0,_xlfn.CONCAT($B$4," ",TEXT(VLOOKUP(_xlfn.CONCAT($B62,$C62),BNA_Variations_prix!$E$1:$AJ$205,MATCH(J$46,BNA_Variations_prix!$E$4:$CA$4,0),FALSE),"0%")),IF(ROUND(VLOOKUP(_xlfn.CONCAT($B62,$C62),BNA_Variations_prix!$E$1:$AJ$205,MATCH(J$46,BNA_Variations_prix!$E$4:$CA$4,0),FALSE),2)&lt;0,_xlfn.CONCAT($B$5," ",TEXT(VLOOKUP(_xlfn.CONCAT($B62,$C62),BNA_Variations_prix!$E$1:$AJ$205,MATCH(J$46,BNA_Variations_prix!$E$4:$CA$4,0),FALSE),"0%")),VLOOKUP(_xlfn.CONCAT($B62,$C62),BNA_Variations_prix!$E$1:$AJ$205,MATCH(J$46,BNA_Variations_prix!$E$4:$CA$4,0),FALSE)))),VLOOKUP(_xlfn.CONCAT($B62,$C62),BNA_Variations_prix!$E$1:$AJ$205,MATCH(J$46,BNA_Variations_prix!$E$4:$CA$4,0),FALSE))</f>
        <v>► 0%</v>
      </c>
      <c r="K62" s="16" t="str">
        <f ca="1">IF(ISNUMBER(VLOOKUP(_xlfn.CONCAT($B62,$C62),BNA_Variations_prix!$E$1:$AJ$205,MATCH(K$46,BNA_Variations_prix!$E$4:$CA$4,0),FALSE)),IF(ROUND(VLOOKUP(_xlfn.CONCAT($B62,$C62),BNA_Variations_prix!$E$1:$AJ$205,MATCH(K$46,BNA_Variations_prix!$E$4:$CA$4,0),FALSE),2)&gt;0,_xlfn.CONCAT($B$3," ",TEXT(VLOOKUP(_xlfn.CONCAT($B62,$C62),BNA_Variations_prix!$E$1:$AJ$205,MATCH(K$46,BNA_Variations_prix!$E$4:$CA$4,0),FALSE),"0%")),IF(ROUND(VLOOKUP(_xlfn.CONCAT($B62,$C62),BNA_Variations_prix!$E$1:$AJ$205,MATCH(K$46,BNA_Variations_prix!$E$4:$CA$4,0),FALSE),2)=0,_xlfn.CONCAT($B$4," ",TEXT(VLOOKUP(_xlfn.CONCAT($B62,$C62),BNA_Variations_prix!$E$1:$AJ$205,MATCH(K$46,BNA_Variations_prix!$E$4:$CA$4,0),FALSE),"0%")),IF(ROUND(VLOOKUP(_xlfn.CONCAT($B62,$C62),BNA_Variations_prix!$E$1:$AJ$205,MATCH(K$46,BNA_Variations_prix!$E$4:$CA$4,0),FALSE),2)&lt;0,_xlfn.CONCAT($B$5," ",TEXT(VLOOKUP(_xlfn.CONCAT($B62,$C62),BNA_Variations_prix!$E$1:$AJ$205,MATCH(K$46,BNA_Variations_prix!$E$4:$CA$4,0),FALSE),"0%")),VLOOKUP(_xlfn.CONCAT($B62,$C62),BNA_Variations_prix!$E$1:$AJ$205,MATCH(K$46,BNA_Variations_prix!$E$4:$CA$4,0),FALSE)))),VLOOKUP(_xlfn.CONCAT($B62,$C62),BNA_Variations_prix!$E$1:$AJ$205,MATCH(K$46,BNA_Variations_prix!$E$4:$CA$4,0),FALSE))</f>
        <v>► 0%</v>
      </c>
      <c r="L62" s="16" t="str">
        <f ca="1">IF(ISNUMBER(VLOOKUP(_xlfn.CONCAT($B62,$C62),BNA_Variations_prix!$E$1:$AJ$205,MATCH(L$46,BNA_Variations_prix!$E$4:$CA$4,0),FALSE)),IF(ROUND(VLOOKUP(_xlfn.CONCAT($B62,$C62),BNA_Variations_prix!$E$1:$AJ$205,MATCH(L$46,BNA_Variations_prix!$E$4:$CA$4,0),FALSE),2)&gt;0,_xlfn.CONCAT($B$3," ",TEXT(VLOOKUP(_xlfn.CONCAT($B62,$C62),BNA_Variations_prix!$E$1:$AJ$205,MATCH(L$46,BNA_Variations_prix!$E$4:$CA$4,0),FALSE),"0%")),IF(ROUND(VLOOKUP(_xlfn.CONCAT($B62,$C62),BNA_Variations_prix!$E$1:$AJ$205,MATCH(L$46,BNA_Variations_prix!$E$4:$CA$4,0),FALSE),2)=0,_xlfn.CONCAT($B$4," ",TEXT(VLOOKUP(_xlfn.CONCAT($B62,$C62),BNA_Variations_prix!$E$1:$AJ$205,MATCH(L$46,BNA_Variations_prix!$E$4:$CA$4,0),FALSE),"0%")),IF(ROUND(VLOOKUP(_xlfn.CONCAT($B62,$C62),BNA_Variations_prix!$E$1:$AJ$205,MATCH(L$46,BNA_Variations_prix!$E$4:$CA$4,0),FALSE),2)&lt;0,_xlfn.CONCAT($B$5," ",TEXT(VLOOKUP(_xlfn.CONCAT($B62,$C62),BNA_Variations_prix!$E$1:$AJ$205,MATCH(L$46,BNA_Variations_prix!$E$4:$CA$4,0),FALSE),"0%")),VLOOKUP(_xlfn.CONCAT($B62,$C62),BNA_Variations_prix!$E$1:$AJ$205,MATCH(L$46,BNA_Variations_prix!$E$4:$CA$4,0),FALSE)))),VLOOKUP(_xlfn.CONCAT($B62,$C62),BNA_Variations_prix!$E$1:$AJ$205,MATCH(L$46,BNA_Variations_prix!$E$4:$CA$4,0),FALSE))</f>
        <v>-</v>
      </c>
      <c r="M62" s="16" t="str">
        <f ca="1">IF(ISNUMBER(VLOOKUP(_xlfn.CONCAT($B62,$C62),BNA_Variations_prix!$E$1:$AJ$205,MATCH(M$46,BNA_Variations_prix!$E$4:$CA$4,0),FALSE)),IF(ROUND(VLOOKUP(_xlfn.CONCAT($B62,$C62),BNA_Variations_prix!$E$1:$AJ$205,MATCH(M$46,BNA_Variations_prix!$E$4:$CA$4,0),FALSE),2)&gt;0,_xlfn.CONCAT($B$3," ",TEXT(VLOOKUP(_xlfn.CONCAT($B62,$C62),BNA_Variations_prix!$E$1:$AJ$205,MATCH(M$46,BNA_Variations_prix!$E$4:$CA$4,0),FALSE),"0%")),IF(ROUND(VLOOKUP(_xlfn.CONCAT($B62,$C62),BNA_Variations_prix!$E$1:$AJ$205,MATCH(M$46,BNA_Variations_prix!$E$4:$CA$4,0),FALSE),2)=0,_xlfn.CONCAT($B$4," ",TEXT(VLOOKUP(_xlfn.CONCAT($B62,$C62),BNA_Variations_prix!$E$1:$AJ$205,MATCH(M$46,BNA_Variations_prix!$E$4:$CA$4,0),FALSE),"0%")),IF(ROUND(VLOOKUP(_xlfn.CONCAT($B62,$C62),BNA_Variations_prix!$E$1:$AJ$205,MATCH(M$46,BNA_Variations_prix!$E$4:$CA$4,0),FALSE),2)&lt;0,_xlfn.CONCAT($B$5," ",TEXT(VLOOKUP(_xlfn.CONCAT($B62,$C62),BNA_Variations_prix!$E$1:$AJ$205,MATCH(M$46,BNA_Variations_prix!$E$4:$CA$4,0),FALSE),"0%")),VLOOKUP(_xlfn.CONCAT($B62,$C62),BNA_Variations_prix!$E$1:$AJ$205,MATCH(M$46,BNA_Variations_prix!$E$4:$CA$4,0),FALSE)))),VLOOKUP(_xlfn.CONCAT($B62,$C62),BNA_Variations_prix!$E$1:$AJ$205,MATCH(M$46,BNA_Variations_prix!$E$4:$CA$4,0),FALSE))</f>
        <v>-</v>
      </c>
      <c r="N62" s="16" t="str">
        <f ca="1">IF(ISNUMBER(VLOOKUP(_xlfn.CONCAT($B62,$C62),BNA_Variations_prix!$E$1:$AJ$205,MATCH(N$46,BNA_Variations_prix!$E$4:$CA$4,0),FALSE)),IF(ROUND(VLOOKUP(_xlfn.CONCAT($B62,$C62),BNA_Variations_prix!$E$1:$AJ$205,MATCH(N$46,BNA_Variations_prix!$E$4:$CA$4,0),FALSE),2)&gt;0,_xlfn.CONCAT($B$3," ",TEXT(VLOOKUP(_xlfn.CONCAT($B62,$C62),BNA_Variations_prix!$E$1:$AJ$205,MATCH(N$46,BNA_Variations_prix!$E$4:$CA$4,0),FALSE),"0%")),IF(ROUND(VLOOKUP(_xlfn.CONCAT($B62,$C62),BNA_Variations_prix!$E$1:$AJ$205,MATCH(N$46,BNA_Variations_prix!$E$4:$CA$4,0),FALSE),2)=0,_xlfn.CONCAT($B$4," ",TEXT(VLOOKUP(_xlfn.CONCAT($B62,$C62),BNA_Variations_prix!$E$1:$AJ$205,MATCH(N$46,BNA_Variations_prix!$E$4:$CA$4,0),FALSE),"0%")),IF(ROUND(VLOOKUP(_xlfn.CONCAT($B62,$C62),BNA_Variations_prix!$E$1:$AJ$205,MATCH(N$46,BNA_Variations_prix!$E$4:$CA$4,0),FALSE),2)&lt;0,_xlfn.CONCAT($B$5," ",TEXT(VLOOKUP(_xlfn.CONCAT($B62,$C62),BNA_Variations_prix!$E$1:$AJ$205,MATCH(N$46,BNA_Variations_prix!$E$4:$CA$4,0),FALSE),"0%")),VLOOKUP(_xlfn.CONCAT($B62,$C62),BNA_Variations_prix!$E$1:$AJ$205,MATCH(N$46,BNA_Variations_prix!$E$4:$CA$4,0),FALSE)))),VLOOKUP(_xlfn.CONCAT($B62,$C62),BNA_Variations_prix!$E$1:$AJ$205,MATCH(N$46,BNA_Variations_prix!$E$4:$CA$4,0),FALSE))</f>
        <v>-</v>
      </c>
      <c r="O62" s="16" t="str">
        <f ca="1">IF(ISNUMBER(VLOOKUP(_xlfn.CONCAT($B62,$C62),BNA_Variations_prix!$E$1:$AJ$205,MATCH(O$46,BNA_Variations_prix!$E$4:$CA$4,0),FALSE)),IF(ROUND(VLOOKUP(_xlfn.CONCAT($B62,$C62),BNA_Variations_prix!$E$1:$AJ$205,MATCH(O$46,BNA_Variations_prix!$E$4:$CA$4,0),FALSE),2)&gt;0,_xlfn.CONCAT($B$3," ",TEXT(VLOOKUP(_xlfn.CONCAT($B62,$C62),BNA_Variations_prix!$E$1:$AJ$205,MATCH(O$46,BNA_Variations_prix!$E$4:$CA$4,0),FALSE),"0%")),IF(ROUND(VLOOKUP(_xlfn.CONCAT($B62,$C62),BNA_Variations_prix!$E$1:$AJ$205,MATCH(O$46,BNA_Variations_prix!$E$4:$CA$4,0),FALSE),2)=0,_xlfn.CONCAT($B$4," ",TEXT(VLOOKUP(_xlfn.CONCAT($B62,$C62),BNA_Variations_prix!$E$1:$AJ$205,MATCH(O$46,BNA_Variations_prix!$E$4:$CA$4,0),FALSE),"0%")),IF(ROUND(VLOOKUP(_xlfn.CONCAT($B62,$C62),BNA_Variations_prix!$E$1:$AJ$205,MATCH(O$46,BNA_Variations_prix!$E$4:$CA$4,0),FALSE),2)&lt;0,_xlfn.CONCAT($B$5," ",TEXT(VLOOKUP(_xlfn.CONCAT($B62,$C62),BNA_Variations_prix!$E$1:$AJ$205,MATCH(O$46,BNA_Variations_prix!$E$4:$CA$4,0),FALSE),"0%")),VLOOKUP(_xlfn.CONCAT($B62,$C62),BNA_Variations_prix!$E$1:$AJ$205,MATCH(O$46,BNA_Variations_prix!$E$4:$CA$4,0),FALSE)))),VLOOKUP(_xlfn.CONCAT($B62,$C62),BNA_Variations_prix!$E$1:$AJ$205,MATCH(O$46,BNA_Variations_prix!$E$4:$CA$4,0),FALSE))</f>
        <v>-</v>
      </c>
      <c r="P62" s="16" t="str">
        <f ca="1">IF(ISNUMBER(VLOOKUP(_xlfn.CONCAT($B62,$C62),BNA_Variations_prix!$E$1:$AJ$205,MATCH(P$46,BNA_Variations_prix!$E$4:$CA$4,0),FALSE)),IF(ROUND(VLOOKUP(_xlfn.CONCAT($B62,$C62),BNA_Variations_prix!$E$1:$AJ$205,MATCH(P$46,BNA_Variations_prix!$E$4:$CA$4,0),FALSE),2)&gt;0,_xlfn.CONCAT($B$3," ",TEXT(VLOOKUP(_xlfn.CONCAT($B62,$C62),BNA_Variations_prix!$E$1:$AJ$205,MATCH(P$46,BNA_Variations_prix!$E$4:$CA$4,0),FALSE),"0%")),IF(ROUND(VLOOKUP(_xlfn.CONCAT($B62,$C62),BNA_Variations_prix!$E$1:$AJ$205,MATCH(P$46,BNA_Variations_prix!$E$4:$CA$4,0),FALSE),2)=0,_xlfn.CONCAT($B$4," ",TEXT(VLOOKUP(_xlfn.CONCAT($B62,$C62),BNA_Variations_prix!$E$1:$AJ$205,MATCH(P$46,BNA_Variations_prix!$E$4:$CA$4,0),FALSE),"0%")),IF(ROUND(VLOOKUP(_xlfn.CONCAT($B62,$C62),BNA_Variations_prix!$E$1:$AJ$205,MATCH(P$46,BNA_Variations_prix!$E$4:$CA$4,0),FALSE),2)&lt;0,_xlfn.CONCAT($B$5," ",TEXT(VLOOKUP(_xlfn.CONCAT($B62,$C62),BNA_Variations_prix!$E$1:$AJ$205,MATCH(P$46,BNA_Variations_prix!$E$4:$CA$4,0),FALSE),"0%")),VLOOKUP(_xlfn.CONCAT($B62,$C62),BNA_Variations_prix!$E$1:$AJ$205,MATCH(P$46,BNA_Variations_prix!$E$4:$CA$4,0),FALSE)))),VLOOKUP(_xlfn.CONCAT($B62,$C62),BNA_Variations_prix!$E$1:$AJ$205,MATCH(P$46,BNA_Variations_prix!$E$4:$CA$4,0),FALSE))</f>
        <v>-</v>
      </c>
      <c r="Q62" s="16" t="str">
        <f ca="1">IF(ISNUMBER(VLOOKUP(_xlfn.CONCAT($B62,$C62),BNA_Variations_prix!$E$1:$AJ$205,MATCH(Q$46,BNA_Variations_prix!$E$4:$CA$4,0),FALSE)),IF(ROUND(VLOOKUP(_xlfn.CONCAT($B62,$C62),BNA_Variations_prix!$E$1:$AJ$205,MATCH(Q$46,BNA_Variations_prix!$E$4:$CA$4,0),FALSE),2)&gt;0,_xlfn.CONCAT($B$3," ",TEXT(VLOOKUP(_xlfn.CONCAT($B62,$C62),BNA_Variations_prix!$E$1:$AJ$205,MATCH(Q$46,BNA_Variations_prix!$E$4:$CA$4,0),FALSE),"0%")),IF(ROUND(VLOOKUP(_xlfn.CONCAT($B62,$C62),BNA_Variations_prix!$E$1:$AJ$205,MATCH(Q$46,BNA_Variations_prix!$E$4:$CA$4,0),FALSE),2)=0,_xlfn.CONCAT($B$4," ",TEXT(VLOOKUP(_xlfn.CONCAT($B62,$C62),BNA_Variations_prix!$E$1:$AJ$205,MATCH(Q$46,BNA_Variations_prix!$E$4:$CA$4,0),FALSE),"0%")),IF(ROUND(VLOOKUP(_xlfn.CONCAT($B62,$C62),BNA_Variations_prix!$E$1:$AJ$205,MATCH(Q$46,BNA_Variations_prix!$E$4:$CA$4,0),FALSE),2)&lt;0,_xlfn.CONCAT($B$5," ",TEXT(VLOOKUP(_xlfn.CONCAT($B62,$C62),BNA_Variations_prix!$E$1:$AJ$205,MATCH(Q$46,BNA_Variations_prix!$E$4:$CA$4,0),FALSE),"0%")),VLOOKUP(_xlfn.CONCAT($B62,$C62),BNA_Variations_prix!$E$1:$AJ$205,MATCH(Q$46,BNA_Variations_prix!$E$4:$CA$4,0),FALSE)))),VLOOKUP(_xlfn.CONCAT($B62,$C62),BNA_Variations_prix!$E$1:$AJ$205,MATCH(Q$46,BNA_Variations_prix!$E$4:$CA$4,0),FALSE))</f>
        <v>-</v>
      </c>
      <c r="R62" s="16" t="str">
        <f ca="1">IF(ISNUMBER(VLOOKUP(_xlfn.CONCAT($B62,$C62),BNA_Variations_prix!$E$1:$AJ$205,MATCH(R$46,BNA_Variations_prix!$E$4:$CA$4,0),FALSE)),IF(ROUND(VLOOKUP(_xlfn.CONCAT($B62,$C62),BNA_Variations_prix!$E$1:$AJ$205,MATCH(R$46,BNA_Variations_prix!$E$4:$CA$4,0),FALSE),2)&gt;0,_xlfn.CONCAT($B$3," ",TEXT(VLOOKUP(_xlfn.CONCAT($B62,$C62),BNA_Variations_prix!$E$1:$AJ$205,MATCH(R$46,BNA_Variations_prix!$E$4:$CA$4,0),FALSE),"0%")),IF(ROUND(VLOOKUP(_xlfn.CONCAT($B62,$C62),BNA_Variations_prix!$E$1:$AJ$205,MATCH(R$46,BNA_Variations_prix!$E$4:$CA$4,0),FALSE),2)=0,_xlfn.CONCAT($B$4," ",TEXT(VLOOKUP(_xlfn.CONCAT($B62,$C62),BNA_Variations_prix!$E$1:$AJ$205,MATCH(R$46,BNA_Variations_prix!$E$4:$CA$4,0),FALSE),"0%")),IF(ROUND(VLOOKUP(_xlfn.CONCAT($B62,$C62),BNA_Variations_prix!$E$1:$AJ$205,MATCH(R$46,BNA_Variations_prix!$E$4:$CA$4,0),FALSE),2)&lt;0,_xlfn.CONCAT($B$5," ",TEXT(VLOOKUP(_xlfn.CONCAT($B62,$C62),BNA_Variations_prix!$E$1:$AJ$205,MATCH(R$46,BNA_Variations_prix!$E$4:$CA$4,0),FALSE),"0%")),VLOOKUP(_xlfn.CONCAT($B62,$C62),BNA_Variations_prix!$E$1:$AJ$205,MATCH(R$46,BNA_Variations_prix!$E$4:$CA$4,0),FALSE)))),VLOOKUP(_xlfn.CONCAT($B62,$C62),BNA_Variations_prix!$E$1:$AJ$205,MATCH(R$46,BNA_Variations_prix!$E$4:$CA$4,0),FALSE))</f>
        <v>-</v>
      </c>
      <c r="S62" s="16" t="str">
        <f ca="1">IF(ISNUMBER(VLOOKUP(_xlfn.CONCAT($B62,$C62),BNA_Variations_prix!$E$1:$AJ$205,MATCH(S$46,BNA_Variations_prix!$E$4:$CA$4,0),FALSE)),IF(ROUND(VLOOKUP(_xlfn.CONCAT($B62,$C62),BNA_Variations_prix!$E$1:$AJ$205,MATCH(S$46,BNA_Variations_prix!$E$4:$CA$4,0),FALSE),2)&gt;0,_xlfn.CONCAT($B$3," ",TEXT(VLOOKUP(_xlfn.CONCAT($B62,$C62),BNA_Variations_prix!$E$1:$AJ$205,MATCH(S$46,BNA_Variations_prix!$E$4:$CA$4,0),FALSE),"0%")),IF(ROUND(VLOOKUP(_xlfn.CONCAT($B62,$C62),BNA_Variations_prix!$E$1:$AJ$205,MATCH(S$46,BNA_Variations_prix!$E$4:$CA$4,0),FALSE),2)=0,_xlfn.CONCAT($B$4," ",TEXT(VLOOKUP(_xlfn.CONCAT($B62,$C62),BNA_Variations_prix!$E$1:$AJ$205,MATCH(S$46,BNA_Variations_prix!$E$4:$CA$4,0),FALSE),"0%")),IF(ROUND(VLOOKUP(_xlfn.CONCAT($B62,$C62),BNA_Variations_prix!$E$1:$AJ$205,MATCH(S$46,BNA_Variations_prix!$E$4:$CA$4,0),FALSE),2)&lt;0,_xlfn.CONCAT($B$5," ",TEXT(VLOOKUP(_xlfn.CONCAT($B62,$C62),BNA_Variations_prix!$E$1:$AJ$205,MATCH(S$46,BNA_Variations_prix!$E$4:$CA$4,0),FALSE),"0%")),VLOOKUP(_xlfn.CONCAT($B62,$C62),BNA_Variations_prix!$E$1:$AJ$205,MATCH(S$46,BNA_Variations_prix!$E$4:$CA$4,0),FALSE)))),VLOOKUP(_xlfn.CONCAT($B62,$C62),BNA_Variations_prix!$E$1:$AJ$205,MATCH(S$46,BNA_Variations_prix!$E$4:$CA$4,0),FALSE))</f>
        <v>-</v>
      </c>
      <c r="T62" s="16" t="str">
        <f ca="1">IF(ISNUMBER(VLOOKUP(_xlfn.CONCAT($B62,$C62),BNA_Variations_prix!$E$1:$AJ$205,MATCH(T$46,BNA_Variations_prix!$E$4:$CA$4,0),FALSE)),IF(ROUND(VLOOKUP(_xlfn.CONCAT($B62,$C62),BNA_Variations_prix!$E$1:$AJ$205,MATCH(T$46,BNA_Variations_prix!$E$4:$CA$4,0),FALSE),2)&gt;0,_xlfn.CONCAT($B$3," ",TEXT(VLOOKUP(_xlfn.CONCAT($B62,$C62),BNA_Variations_prix!$E$1:$AJ$205,MATCH(T$46,BNA_Variations_prix!$E$4:$CA$4,0),FALSE),"0%")),IF(ROUND(VLOOKUP(_xlfn.CONCAT($B62,$C62),BNA_Variations_prix!$E$1:$AJ$205,MATCH(T$46,BNA_Variations_prix!$E$4:$CA$4,0),FALSE),2)=0,_xlfn.CONCAT($B$4," ",TEXT(VLOOKUP(_xlfn.CONCAT($B62,$C62),BNA_Variations_prix!$E$1:$AJ$205,MATCH(T$46,BNA_Variations_prix!$E$4:$CA$4,0),FALSE),"0%")),IF(ROUND(VLOOKUP(_xlfn.CONCAT($B62,$C62),BNA_Variations_prix!$E$1:$AJ$205,MATCH(T$46,BNA_Variations_prix!$E$4:$CA$4,0),FALSE),2)&lt;0,_xlfn.CONCAT($B$5," ",TEXT(VLOOKUP(_xlfn.CONCAT($B62,$C62),BNA_Variations_prix!$E$1:$AJ$205,MATCH(T$46,BNA_Variations_prix!$E$4:$CA$4,0),FALSE),"0%")),VLOOKUP(_xlfn.CONCAT($B62,$C62),BNA_Variations_prix!$E$1:$AJ$205,MATCH(T$46,BNA_Variations_prix!$E$4:$CA$4,0),FALSE)))),VLOOKUP(_xlfn.CONCAT($B62,$C62),BNA_Variations_prix!$E$1:$AJ$205,MATCH(T$46,BNA_Variations_prix!$E$4:$CA$4,0),FALSE))</f>
        <v>-</v>
      </c>
      <c r="U62" s="16" t="str">
        <f ca="1">IF(ISNUMBER(VLOOKUP(_xlfn.CONCAT($B62,$C62),BNA_Variations_prix!$E$1:$AJ$205,MATCH(U$46,BNA_Variations_prix!$E$4:$CA$4,0),FALSE)),IF(ROUND(VLOOKUP(_xlfn.CONCAT($B62,$C62),BNA_Variations_prix!$E$1:$AJ$205,MATCH(U$46,BNA_Variations_prix!$E$4:$CA$4,0),FALSE),2)&gt;0,_xlfn.CONCAT($B$3," ",TEXT(VLOOKUP(_xlfn.CONCAT($B62,$C62),BNA_Variations_prix!$E$1:$AJ$205,MATCH(U$46,BNA_Variations_prix!$E$4:$CA$4,0),FALSE),"0%")),IF(ROUND(VLOOKUP(_xlfn.CONCAT($B62,$C62),BNA_Variations_prix!$E$1:$AJ$205,MATCH(U$46,BNA_Variations_prix!$E$4:$CA$4,0),FALSE),2)=0,_xlfn.CONCAT($B$4," ",TEXT(VLOOKUP(_xlfn.CONCAT($B62,$C62),BNA_Variations_prix!$E$1:$AJ$205,MATCH(U$46,BNA_Variations_prix!$E$4:$CA$4,0),FALSE),"0%")),IF(ROUND(VLOOKUP(_xlfn.CONCAT($B62,$C62),BNA_Variations_prix!$E$1:$AJ$205,MATCH(U$46,BNA_Variations_prix!$E$4:$CA$4,0),FALSE),2)&lt;0,_xlfn.CONCAT($B$5," ",TEXT(VLOOKUP(_xlfn.CONCAT($B62,$C62),BNA_Variations_prix!$E$1:$AJ$205,MATCH(U$46,BNA_Variations_prix!$E$4:$CA$4,0),FALSE),"0%")),VLOOKUP(_xlfn.CONCAT($B62,$C62),BNA_Variations_prix!$E$1:$AJ$205,MATCH(U$46,BNA_Variations_prix!$E$4:$CA$4,0),FALSE)))),VLOOKUP(_xlfn.CONCAT($B62,$C62),BNA_Variations_prix!$E$1:$AJ$205,MATCH(U$46,BNA_Variations_prix!$E$4:$CA$4,0),FALSE))</f>
        <v>► 0%</v>
      </c>
      <c r="V62" s="16" t="str">
        <f ca="1">IF(ISNUMBER(VLOOKUP(_xlfn.CONCAT($B62,$C62),BNA_Variations_prix!$E$1:$AJ$205,MATCH(V$46,BNA_Variations_prix!$E$4:$CA$4,0),FALSE)),IF(ROUND(VLOOKUP(_xlfn.CONCAT($B62,$C62),BNA_Variations_prix!$E$1:$AJ$205,MATCH(V$46,BNA_Variations_prix!$E$4:$CA$4,0),FALSE),2)&gt;0,_xlfn.CONCAT($B$3," ",TEXT(VLOOKUP(_xlfn.CONCAT($B62,$C62),BNA_Variations_prix!$E$1:$AJ$205,MATCH(V$46,BNA_Variations_prix!$E$4:$CA$4,0),FALSE),"0%")),IF(ROUND(VLOOKUP(_xlfn.CONCAT($B62,$C62),BNA_Variations_prix!$E$1:$AJ$205,MATCH(V$46,BNA_Variations_prix!$E$4:$CA$4,0),FALSE),2)=0,_xlfn.CONCAT($B$4," ",TEXT(VLOOKUP(_xlfn.CONCAT($B62,$C62),BNA_Variations_prix!$E$1:$AJ$205,MATCH(V$46,BNA_Variations_prix!$E$4:$CA$4,0),FALSE),"0%")),IF(ROUND(VLOOKUP(_xlfn.CONCAT($B62,$C62),BNA_Variations_prix!$E$1:$AJ$205,MATCH(V$46,BNA_Variations_prix!$E$4:$CA$4,0),FALSE),2)&lt;0,_xlfn.CONCAT($B$5," ",TEXT(VLOOKUP(_xlfn.CONCAT($B62,$C62),BNA_Variations_prix!$E$1:$AJ$205,MATCH(V$46,BNA_Variations_prix!$E$4:$CA$4,0),FALSE),"0%")),VLOOKUP(_xlfn.CONCAT($B62,$C62),BNA_Variations_prix!$E$1:$AJ$205,MATCH(V$46,BNA_Variations_prix!$E$4:$CA$4,0),FALSE)))),VLOOKUP(_xlfn.CONCAT($B62,$C62),BNA_Variations_prix!$E$1:$AJ$205,MATCH(V$46,BNA_Variations_prix!$E$4:$CA$4,0),FALSE))</f>
        <v>► 0%</v>
      </c>
      <c r="W62" s="16" t="str">
        <f ca="1">IF(ISNUMBER(VLOOKUP(_xlfn.CONCAT($B62,$C62),BNA_Variations_prix!$E$1:$AJ$205,MATCH(W$46,BNA_Variations_prix!$E$4:$CA$4,0),FALSE)),IF(ROUND(VLOOKUP(_xlfn.CONCAT($B62,$C62),BNA_Variations_prix!$E$1:$AJ$205,MATCH(W$46,BNA_Variations_prix!$E$4:$CA$4,0),FALSE),2)&gt;0,_xlfn.CONCAT($B$3," ",TEXT(VLOOKUP(_xlfn.CONCAT($B62,$C62),BNA_Variations_prix!$E$1:$AJ$205,MATCH(W$46,BNA_Variations_prix!$E$4:$CA$4,0),FALSE),"0%")),IF(ROUND(VLOOKUP(_xlfn.CONCAT($B62,$C62),BNA_Variations_prix!$E$1:$AJ$205,MATCH(W$46,BNA_Variations_prix!$E$4:$CA$4,0),FALSE),2)=0,_xlfn.CONCAT($B$4," ",TEXT(VLOOKUP(_xlfn.CONCAT($B62,$C62),BNA_Variations_prix!$E$1:$AJ$205,MATCH(W$46,BNA_Variations_prix!$E$4:$CA$4,0),FALSE),"0%")),IF(ROUND(VLOOKUP(_xlfn.CONCAT($B62,$C62),BNA_Variations_prix!$E$1:$AJ$205,MATCH(W$46,BNA_Variations_prix!$E$4:$CA$4,0),FALSE),2)&lt;0,_xlfn.CONCAT($B$5," ",TEXT(VLOOKUP(_xlfn.CONCAT($B62,$C62),BNA_Variations_prix!$E$1:$AJ$205,MATCH(W$46,BNA_Variations_prix!$E$4:$CA$4,0),FALSE),"0%")),VLOOKUP(_xlfn.CONCAT($B62,$C62),BNA_Variations_prix!$E$1:$AJ$205,MATCH(W$46,BNA_Variations_prix!$E$4:$CA$4,0),FALSE)))),VLOOKUP(_xlfn.CONCAT($B62,$C62),BNA_Variations_prix!$E$1:$AJ$205,MATCH(W$46,BNA_Variations_prix!$E$4:$CA$4,0),FALSE))</f>
        <v>-</v>
      </c>
      <c r="X62" s="16" t="str">
        <f ca="1">IF(ISNUMBER(VLOOKUP(_xlfn.CONCAT($B62,$C62),BNA_Variations_prix!$E$1:$AJ$205,MATCH(X$46,BNA_Variations_prix!$E$4:$CA$4,0),FALSE)),IF(ROUND(VLOOKUP(_xlfn.CONCAT($B62,$C62),BNA_Variations_prix!$E$1:$AJ$205,MATCH(X$46,BNA_Variations_prix!$E$4:$CA$4,0),FALSE),2)&gt;0,_xlfn.CONCAT($B$3," ",TEXT(VLOOKUP(_xlfn.CONCAT($B62,$C62),BNA_Variations_prix!$E$1:$AJ$205,MATCH(X$46,BNA_Variations_prix!$E$4:$CA$4,0),FALSE),"0%")),IF(ROUND(VLOOKUP(_xlfn.CONCAT($B62,$C62),BNA_Variations_prix!$E$1:$AJ$205,MATCH(X$46,BNA_Variations_prix!$E$4:$CA$4,0),FALSE),2)=0,_xlfn.CONCAT($B$4," ",TEXT(VLOOKUP(_xlfn.CONCAT($B62,$C62),BNA_Variations_prix!$E$1:$AJ$205,MATCH(X$46,BNA_Variations_prix!$E$4:$CA$4,0),FALSE),"0%")),IF(ROUND(VLOOKUP(_xlfn.CONCAT($B62,$C62),BNA_Variations_prix!$E$1:$AJ$205,MATCH(X$46,BNA_Variations_prix!$E$4:$CA$4,0),FALSE),2)&lt;0,_xlfn.CONCAT($B$5," ",TEXT(VLOOKUP(_xlfn.CONCAT($B62,$C62),BNA_Variations_prix!$E$1:$AJ$205,MATCH(X$46,BNA_Variations_prix!$E$4:$CA$4,0),FALSE),"0%")),VLOOKUP(_xlfn.CONCAT($B62,$C62),BNA_Variations_prix!$E$1:$AJ$205,MATCH(X$46,BNA_Variations_prix!$E$4:$CA$4,0),FALSE)))),VLOOKUP(_xlfn.CONCAT($B62,$C62),BNA_Variations_prix!$E$1:$AJ$205,MATCH(X$46,BNA_Variations_prix!$E$4:$CA$4,0),FALSE))</f>
        <v>► 0%</v>
      </c>
      <c r="Y62" s="16" t="str">
        <f ca="1">IF(ISNUMBER(VLOOKUP(_xlfn.CONCAT($B62,$C62),BNA_Variations_prix!$E$1:$AJ$205,MATCH(Y$46,BNA_Variations_prix!$E$4:$CA$4,0),FALSE)),IF(ROUND(VLOOKUP(_xlfn.CONCAT($B62,$C62),BNA_Variations_prix!$E$1:$AJ$205,MATCH(Y$46,BNA_Variations_prix!$E$4:$CA$4,0),FALSE),2)&gt;0,_xlfn.CONCAT($B$3," ",TEXT(VLOOKUP(_xlfn.CONCAT($B62,$C62),BNA_Variations_prix!$E$1:$AJ$205,MATCH(Y$46,BNA_Variations_prix!$E$4:$CA$4,0),FALSE),"0%")),IF(ROUND(VLOOKUP(_xlfn.CONCAT($B62,$C62),BNA_Variations_prix!$E$1:$AJ$205,MATCH(Y$46,BNA_Variations_prix!$E$4:$CA$4,0),FALSE),2)=0,_xlfn.CONCAT($B$4," ",TEXT(VLOOKUP(_xlfn.CONCAT($B62,$C62),BNA_Variations_prix!$E$1:$AJ$205,MATCH(Y$46,BNA_Variations_prix!$E$4:$CA$4,0),FALSE),"0%")),IF(ROUND(VLOOKUP(_xlfn.CONCAT($B62,$C62),BNA_Variations_prix!$E$1:$AJ$205,MATCH(Y$46,BNA_Variations_prix!$E$4:$CA$4,0),FALSE),2)&lt;0,_xlfn.CONCAT($B$5," ",TEXT(VLOOKUP(_xlfn.CONCAT($B62,$C62),BNA_Variations_prix!$E$1:$AJ$205,MATCH(Y$46,BNA_Variations_prix!$E$4:$CA$4,0),FALSE),"0%")),VLOOKUP(_xlfn.CONCAT($B62,$C62),BNA_Variations_prix!$E$1:$AJ$205,MATCH(Y$46,BNA_Variations_prix!$E$4:$CA$4,0),FALSE)))),VLOOKUP(_xlfn.CONCAT($B62,$C62),BNA_Variations_prix!$E$1:$AJ$205,MATCH(Y$46,BNA_Variations_prix!$E$4:$CA$4,0),FALSE))</f>
        <v>► 0%</v>
      </c>
      <c r="Z62" s="16" t="str">
        <f ca="1">IF(ISNUMBER(VLOOKUP(_xlfn.CONCAT($B62,$C62),BNA_Variations_prix!$E$1:$AJ$205,MATCH(Z$46,BNA_Variations_prix!$E$4:$CA$4,0),FALSE)),IF(ROUND(VLOOKUP(_xlfn.CONCAT($B62,$C62),BNA_Variations_prix!$E$1:$AJ$205,MATCH(Z$46,BNA_Variations_prix!$E$4:$CA$4,0),FALSE),2)&gt;0,_xlfn.CONCAT($B$3," ",TEXT(VLOOKUP(_xlfn.CONCAT($B62,$C62),BNA_Variations_prix!$E$1:$AJ$205,MATCH(Z$46,BNA_Variations_prix!$E$4:$CA$4,0),FALSE),"0%")),IF(ROUND(VLOOKUP(_xlfn.CONCAT($B62,$C62),BNA_Variations_prix!$E$1:$AJ$205,MATCH(Z$46,BNA_Variations_prix!$E$4:$CA$4,0),FALSE),2)=0,_xlfn.CONCAT($B$4," ",TEXT(VLOOKUP(_xlfn.CONCAT($B62,$C62),BNA_Variations_prix!$E$1:$AJ$205,MATCH(Z$46,BNA_Variations_prix!$E$4:$CA$4,0),FALSE),"0%")),IF(ROUND(VLOOKUP(_xlfn.CONCAT($B62,$C62),BNA_Variations_prix!$E$1:$AJ$205,MATCH(Z$46,BNA_Variations_prix!$E$4:$CA$4,0),FALSE),2)&lt;0,_xlfn.CONCAT($B$5," ",TEXT(VLOOKUP(_xlfn.CONCAT($B62,$C62),BNA_Variations_prix!$E$1:$AJ$205,MATCH(Z$46,BNA_Variations_prix!$E$4:$CA$4,0),FALSE),"0%")),VLOOKUP(_xlfn.CONCAT($B62,$C62),BNA_Variations_prix!$E$1:$AJ$205,MATCH(Z$46,BNA_Variations_prix!$E$4:$CA$4,0),FALSE)))),VLOOKUP(_xlfn.CONCAT($B62,$C62),BNA_Variations_prix!$E$1:$AJ$205,MATCH(Z$46,BNA_Variations_prix!$E$4:$CA$4,0),FALSE))</f>
        <v>► 0%</v>
      </c>
      <c r="AA62" s="16" t="str">
        <f ca="1">IF(ISNUMBER(VLOOKUP(_xlfn.CONCAT($B62,$C62),BNA_Variations_prix!$E$1:$AJ$205,MATCH(AA$46,BNA_Variations_prix!$E$4:$CA$4,0),FALSE)),IF(ROUND(VLOOKUP(_xlfn.CONCAT($B62,$C62),BNA_Variations_prix!$E$1:$AJ$205,MATCH(AA$46,BNA_Variations_prix!$E$4:$CA$4,0),FALSE),2)&gt;0,_xlfn.CONCAT($B$3," ",TEXT(VLOOKUP(_xlfn.CONCAT($B62,$C62),BNA_Variations_prix!$E$1:$AJ$205,MATCH(AA$46,BNA_Variations_prix!$E$4:$CA$4,0),FALSE),"0%")),IF(ROUND(VLOOKUP(_xlfn.CONCAT($B62,$C62),BNA_Variations_prix!$E$1:$AJ$205,MATCH(AA$46,BNA_Variations_prix!$E$4:$CA$4,0),FALSE),2)=0,_xlfn.CONCAT($B$4," ",TEXT(VLOOKUP(_xlfn.CONCAT($B62,$C62),BNA_Variations_prix!$E$1:$AJ$205,MATCH(AA$46,BNA_Variations_prix!$E$4:$CA$4,0),FALSE),"0%")),IF(ROUND(VLOOKUP(_xlfn.CONCAT($B62,$C62),BNA_Variations_prix!$E$1:$AJ$205,MATCH(AA$46,BNA_Variations_prix!$E$4:$CA$4,0),FALSE),2)&lt;0,_xlfn.CONCAT($B$5," ",TEXT(VLOOKUP(_xlfn.CONCAT($B62,$C62),BNA_Variations_prix!$E$1:$AJ$205,MATCH(AA$46,BNA_Variations_prix!$E$4:$CA$4,0),FALSE),"0%")),VLOOKUP(_xlfn.CONCAT($B62,$C62),BNA_Variations_prix!$E$1:$AJ$205,MATCH(AA$46,BNA_Variations_prix!$E$4:$CA$4,0),FALSE)))),VLOOKUP(_xlfn.CONCAT($B62,$C62),BNA_Variations_prix!$E$1:$AJ$205,MATCH(AA$46,BNA_Variations_prix!$E$4:$CA$4,0),FALSE))</f>
        <v>► 0%</v>
      </c>
      <c r="AB62" s="16" t="str">
        <f ca="1">IF(ISNUMBER(VLOOKUP(_xlfn.CONCAT($B62,$C62),BNA_Variations_prix!$E$1:$AJ$205,MATCH(AB$46,BNA_Variations_prix!$E$4:$CA$4,0),FALSE)),IF(ROUND(VLOOKUP(_xlfn.CONCAT($B62,$C62),BNA_Variations_prix!$E$1:$AJ$205,MATCH(AB$46,BNA_Variations_prix!$E$4:$CA$4,0),FALSE),2)&gt;0,_xlfn.CONCAT($B$3," ",TEXT(VLOOKUP(_xlfn.CONCAT($B62,$C62),BNA_Variations_prix!$E$1:$AJ$205,MATCH(AB$46,BNA_Variations_prix!$E$4:$CA$4,0),FALSE),"0%")),IF(ROUND(VLOOKUP(_xlfn.CONCAT($B62,$C62),BNA_Variations_prix!$E$1:$AJ$205,MATCH(AB$46,BNA_Variations_prix!$E$4:$CA$4,0),FALSE),2)=0,_xlfn.CONCAT($B$4," ",TEXT(VLOOKUP(_xlfn.CONCAT($B62,$C62),BNA_Variations_prix!$E$1:$AJ$205,MATCH(AB$46,BNA_Variations_prix!$E$4:$CA$4,0),FALSE),"0%")),IF(ROUND(VLOOKUP(_xlfn.CONCAT($B62,$C62),BNA_Variations_prix!$E$1:$AJ$205,MATCH(AB$46,BNA_Variations_prix!$E$4:$CA$4,0),FALSE),2)&lt;0,_xlfn.CONCAT($B$5," ",TEXT(VLOOKUP(_xlfn.CONCAT($B62,$C62),BNA_Variations_prix!$E$1:$AJ$205,MATCH(AB$46,BNA_Variations_prix!$E$4:$CA$4,0),FALSE),"0%")),VLOOKUP(_xlfn.CONCAT($B62,$C62),BNA_Variations_prix!$E$1:$AJ$205,MATCH(AB$46,BNA_Variations_prix!$E$4:$CA$4,0),FALSE)))),VLOOKUP(_xlfn.CONCAT($B62,$C62),BNA_Variations_prix!$E$1:$AJ$205,MATCH(AB$46,BNA_Variations_prix!$E$4:$CA$4,0),FALSE))</f>
        <v>► 0%</v>
      </c>
      <c r="AC62" s="16" t="str">
        <f ca="1">IF(ISNUMBER(VLOOKUP(_xlfn.CONCAT($B62,$C62),BNA_Variations_prix!$E$1:$AJ$205,MATCH(AC$46,BNA_Variations_prix!$E$4:$CA$4,0),FALSE)),IF(ROUND(VLOOKUP(_xlfn.CONCAT($B62,$C62),BNA_Variations_prix!$E$1:$AJ$205,MATCH(AC$46,BNA_Variations_prix!$E$4:$CA$4,0),FALSE),2)&gt;0,_xlfn.CONCAT($B$3," ",TEXT(VLOOKUP(_xlfn.CONCAT($B62,$C62),BNA_Variations_prix!$E$1:$AJ$205,MATCH(AC$46,BNA_Variations_prix!$E$4:$CA$4,0),FALSE),"0%")),IF(ROUND(VLOOKUP(_xlfn.CONCAT($B62,$C62),BNA_Variations_prix!$E$1:$AJ$205,MATCH(AC$46,BNA_Variations_prix!$E$4:$CA$4,0),FALSE),2)=0,_xlfn.CONCAT($B$4," ",TEXT(VLOOKUP(_xlfn.CONCAT($B62,$C62),BNA_Variations_prix!$E$1:$AJ$205,MATCH(AC$46,BNA_Variations_prix!$E$4:$CA$4,0),FALSE),"0%")),IF(ROUND(VLOOKUP(_xlfn.CONCAT($B62,$C62),BNA_Variations_prix!$E$1:$AJ$205,MATCH(AC$46,BNA_Variations_prix!$E$4:$CA$4,0),FALSE),2)&lt;0,_xlfn.CONCAT($B$5," ",TEXT(VLOOKUP(_xlfn.CONCAT($B62,$C62),BNA_Variations_prix!$E$1:$AJ$205,MATCH(AC$46,BNA_Variations_prix!$E$4:$CA$4,0),FALSE),"0%")),VLOOKUP(_xlfn.CONCAT($B62,$C62),BNA_Variations_prix!$E$1:$AJ$205,MATCH(AC$46,BNA_Variations_prix!$E$4:$CA$4,0),FALSE)))),VLOOKUP(_xlfn.CONCAT($B62,$C62),BNA_Variations_prix!$E$1:$AJ$205,MATCH(AC$46,BNA_Variations_prix!$E$4:$CA$4,0),FALSE))</f>
        <v>-</v>
      </c>
      <c r="AD62" s="16" t="str">
        <f ca="1">IF(ISNUMBER(VLOOKUP(_xlfn.CONCAT($B62,$C62),BNA_Variations_prix!$E$1:$AJ$205,MATCH(AD$46,BNA_Variations_prix!$E$4:$CA$4,0),FALSE)),IF(ROUND(VLOOKUP(_xlfn.CONCAT($B62,$C62),BNA_Variations_prix!$E$1:$AJ$205,MATCH(AD$46,BNA_Variations_prix!$E$4:$CA$4,0),FALSE),2)&gt;0,_xlfn.CONCAT($B$3," ",TEXT(VLOOKUP(_xlfn.CONCAT($B62,$C62),BNA_Variations_prix!$E$1:$AJ$205,MATCH(AD$46,BNA_Variations_prix!$E$4:$CA$4,0),FALSE),"0%")),IF(ROUND(VLOOKUP(_xlfn.CONCAT($B62,$C62),BNA_Variations_prix!$E$1:$AJ$205,MATCH(AD$46,BNA_Variations_prix!$E$4:$CA$4,0),FALSE),2)=0,_xlfn.CONCAT($B$4," ",TEXT(VLOOKUP(_xlfn.CONCAT($B62,$C62),BNA_Variations_prix!$E$1:$AJ$205,MATCH(AD$46,BNA_Variations_prix!$E$4:$CA$4,0),FALSE),"0%")),IF(ROUND(VLOOKUP(_xlfn.CONCAT($B62,$C62),BNA_Variations_prix!$E$1:$AJ$205,MATCH(AD$46,BNA_Variations_prix!$E$4:$CA$4,0),FALSE),2)&lt;0,_xlfn.CONCAT($B$5," ",TEXT(VLOOKUP(_xlfn.CONCAT($B62,$C62),BNA_Variations_prix!$E$1:$AJ$205,MATCH(AD$46,BNA_Variations_prix!$E$4:$CA$4,0),FALSE),"0%")),VLOOKUP(_xlfn.CONCAT($B62,$C62),BNA_Variations_prix!$E$1:$AJ$205,MATCH(AD$46,BNA_Variations_prix!$E$4:$CA$4,0),FALSE)))),VLOOKUP(_xlfn.CONCAT($B62,$C62),BNA_Variations_prix!$E$1:$AJ$205,MATCH(AD$46,BNA_Variations_prix!$E$4:$CA$4,0),FALSE))</f>
        <v>► 0%</v>
      </c>
      <c r="AE62" s="16" t="str">
        <f ca="1">IF(ISNUMBER(VLOOKUP(_xlfn.CONCAT($B62,$C62),BNA_Variations_prix!$E$1:$AJ$205,MATCH(AE$46,BNA_Variations_prix!$E$4:$CA$4,0),FALSE)),IF(ROUND(VLOOKUP(_xlfn.CONCAT($B62,$C62),BNA_Variations_prix!$E$1:$AJ$205,MATCH(AE$46,BNA_Variations_prix!$E$4:$CA$4,0),FALSE),2)&gt;0,_xlfn.CONCAT($B$3," ",TEXT(VLOOKUP(_xlfn.CONCAT($B62,$C62),BNA_Variations_prix!$E$1:$AJ$205,MATCH(AE$46,BNA_Variations_prix!$E$4:$CA$4,0),FALSE),"0%")),IF(ROUND(VLOOKUP(_xlfn.CONCAT($B62,$C62),BNA_Variations_prix!$E$1:$AJ$205,MATCH(AE$46,BNA_Variations_prix!$E$4:$CA$4,0),FALSE),2)=0,_xlfn.CONCAT($B$4," ",TEXT(VLOOKUP(_xlfn.CONCAT($B62,$C62),BNA_Variations_prix!$E$1:$AJ$205,MATCH(AE$46,BNA_Variations_prix!$E$4:$CA$4,0),FALSE),"0%")),IF(ROUND(VLOOKUP(_xlfn.CONCAT($B62,$C62),BNA_Variations_prix!$E$1:$AJ$205,MATCH(AE$46,BNA_Variations_prix!$E$4:$CA$4,0),FALSE),2)&lt;0,_xlfn.CONCAT($B$5," ",TEXT(VLOOKUP(_xlfn.CONCAT($B62,$C62),BNA_Variations_prix!$E$1:$AJ$205,MATCH(AE$46,BNA_Variations_prix!$E$4:$CA$4,0),FALSE),"0%")),VLOOKUP(_xlfn.CONCAT($B62,$C62),BNA_Variations_prix!$E$1:$AJ$205,MATCH(AE$46,BNA_Variations_prix!$E$4:$CA$4,0),FALSE)))),VLOOKUP(_xlfn.CONCAT($B62,$C62),BNA_Variations_prix!$E$1:$AJ$205,MATCH(AE$46,BNA_Variations_prix!$E$4:$CA$4,0),FALSE))</f>
        <v>► 0%</v>
      </c>
      <c r="AF62" s="16" t="str">
        <f ca="1">IF(ISNUMBER(VLOOKUP(_xlfn.CONCAT($B62,$C62),BNA_Variations_prix!$E$1:$AJ$205,MATCH(AF$46,BNA_Variations_prix!$E$4:$CA$4,0),FALSE)),IF(ROUND(VLOOKUP(_xlfn.CONCAT($B62,$C62),BNA_Variations_prix!$E$1:$AJ$205,MATCH(AF$46,BNA_Variations_prix!$E$4:$CA$4,0),FALSE),2)&gt;0,_xlfn.CONCAT($B$3," ",TEXT(VLOOKUP(_xlfn.CONCAT($B62,$C62),BNA_Variations_prix!$E$1:$AJ$205,MATCH(AF$46,BNA_Variations_prix!$E$4:$CA$4,0),FALSE),"0%")),IF(ROUND(VLOOKUP(_xlfn.CONCAT($B62,$C62),BNA_Variations_prix!$E$1:$AJ$205,MATCH(AF$46,BNA_Variations_prix!$E$4:$CA$4,0),FALSE),2)=0,_xlfn.CONCAT($B$4," ",TEXT(VLOOKUP(_xlfn.CONCAT($B62,$C62),BNA_Variations_prix!$E$1:$AJ$205,MATCH(AF$46,BNA_Variations_prix!$E$4:$CA$4,0),FALSE),"0%")),IF(ROUND(VLOOKUP(_xlfn.CONCAT($B62,$C62),BNA_Variations_prix!$E$1:$AJ$205,MATCH(AF$46,BNA_Variations_prix!$E$4:$CA$4,0),FALSE),2)&lt;0,_xlfn.CONCAT($B$5," ",TEXT(VLOOKUP(_xlfn.CONCAT($B62,$C62),BNA_Variations_prix!$E$1:$AJ$205,MATCH(AF$46,BNA_Variations_prix!$E$4:$CA$4,0),FALSE),"0%")),VLOOKUP(_xlfn.CONCAT($B62,$C62),BNA_Variations_prix!$E$1:$AJ$205,MATCH(AF$46,BNA_Variations_prix!$E$4:$CA$4,0),FALSE)))),VLOOKUP(_xlfn.CONCAT($B62,$C62),BNA_Variations_prix!$E$1:$AJ$205,MATCH(AF$46,BNA_Variations_prix!$E$4:$CA$4,0),FALSE))</f>
        <v>► 0%</v>
      </c>
      <c r="AG62" s="16" t="str">
        <f ca="1">IF(ISNUMBER(VLOOKUP(_xlfn.CONCAT($B62,$C62),BNA_Variations_prix!$E$1:$AJ$205,MATCH(AG$46,BNA_Variations_prix!$E$4:$CA$4,0),FALSE)),IF(ROUND(VLOOKUP(_xlfn.CONCAT($B62,$C62),BNA_Variations_prix!$E$1:$AJ$205,MATCH(AG$46,BNA_Variations_prix!$E$4:$CA$4,0),FALSE),2)&gt;0,_xlfn.CONCAT($B$3," ",TEXT(VLOOKUP(_xlfn.CONCAT($B62,$C62),BNA_Variations_prix!$E$1:$AJ$205,MATCH(AG$46,BNA_Variations_prix!$E$4:$CA$4,0),FALSE),"0%")),IF(ROUND(VLOOKUP(_xlfn.CONCAT($B62,$C62),BNA_Variations_prix!$E$1:$AJ$205,MATCH(AG$46,BNA_Variations_prix!$E$4:$CA$4,0),FALSE),2)=0,_xlfn.CONCAT($B$4," ",TEXT(VLOOKUP(_xlfn.CONCAT($B62,$C62),BNA_Variations_prix!$E$1:$AJ$205,MATCH(AG$46,BNA_Variations_prix!$E$4:$CA$4,0),FALSE),"0%")),IF(ROUND(VLOOKUP(_xlfn.CONCAT($B62,$C62),BNA_Variations_prix!$E$1:$AJ$205,MATCH(AG$46,BNA_Variations_prix!$E$4:$CA$4,0),FALSE),2)&lt;0,_xlfn.CONCAT($B$5," ",TEXT(VLOOKUP(_xlfn.CONCAT($B62,$C62),BNA_Variations_prix!$E$1:$AJ$205,MATCH(AG$46,BNA_Variations_prix!$E$4:$CA$4,0),FALSE),"0%")),VLOOKUP(_xlfn.CONCAT($B62,$C62),BNA_Variations_prix!$E$1:$AJ$205,MATCH(AG$46,BNA_Variations_prix!$E$4:$CA$4,0),FALSE)))),VLOOKUP(_xlfn.CONCAT($B62,$C62),BNA_Variations_prix!$E$1:$AJ$205,MATCH(AG$46,BNA_Variations_prix!$E$4:$CA$4,0),FALSE))</f>
        <v>-</v>
      </c>
    </row>
    <row r="63" spans="2:33" x14ac:dyDescent="0.35">
      <c r="B63" t="s">
        <v>88</v>
      </c>
      <c r="C63" s="11">
        <f t="shared" si="3"/>
        <v>45352</v>
      </c>
      <c r="D63" t="s">
        <v>87</v>
      </c>
      <c r="E63" s="16" t="str">
        <f ca="1">IF(ISNUMBER(VLOOKUP(_xlfn.CONCAT($B63,$C63),BNA_Variations_prix!$E$1:$AJ$205,MATCH(E$46,BNA_Variations_prix!$E$4:$CA$4,0),FALSE)),IF(ROUND(VLOOKUP(_xlfn.CONCAT($B63,$C63),BNA_Variations_prix!$E$1:$AJ$205,MATCH(E$46,BNA_Variations_prix!$E$4:$CA$4,0),FALSE),2)&gt;0,_xlfn.CONCAT($B$3," ",TEXT(VLOOKUP(_xlfn.CONCAT($B63,$C63),BNA_Variations_prix!$E$1:$AJ$205,MATCH(E$46,BNA_Variations_prix!$E$4:$CA$4,0),FALSE),"0%")),IF(ROUND(VLOOKUP(_xlfn.CONCAT($B63,$C63),BNA_Variations_prix!$E$1:$AJ$205,MATCH(E$46,BNA_Variations_prix!$E$4:$CA$4,0),FALSE),2)=0,_xlfn.CONCAT($B$4," ",TEXT(VLOOKUP(_xlfn.CONCAT($B63,$C63),BNA_Variations_prix!$E$1:$AJ$205,MATCH(E$46,BNA_Variations_prix!$E$4:$CA$4,0),FALSE),"0%")),IF(ROUND(VLOOKUP(_xlfn.CONCAT($B63,$C63),BNA_Variations_prix!$E$1:$AJ$205,MATCH(E$46,BNA_Variations_prix!$E$4:$CA$4,0),FALSE),2)&lt;0,_xlfn.CONCAT($B$5," ",TEXT(VLOOKUP(_xlfn.CONCAT($B63,$C63),BNA_Variations_prix!$E$1:$AJ$205,MATCH(E$46,BNA_Variations_prix!$E$4:$CA$4,0),FALSE),"0%")),VLOOKUP(_xlfn.CONCAT($B63,$C63),BNA_Variations_prix!$E$1:$AJ$205,MATCH(E$46,BNA_Variations_prix!$E$4:$CA$4,0),FALSE)))),VLOOKUP(_xlfn.CONCAT($B63,$C63),BNA_Variations_prix!$E$1:$AJ$205,MATCH(E$46,BNA_Variations_prix!$E$4:$CA$4,0),FALSE))</f>
        <v>► 0%</v>
      </c>
      <c r="F63" s="16" t="str">
        <f ca="1">IF(ISNUMBER(VLOOKUP(_xlfn.CONCAT($B63,$C63),BNA_Variations_prix!$E$1:$AJ$205,MATCH(F$46,BNA_Variations_prix!$E$4:$CA$4,0),FALSE)),IF(ROUND(VLOOKUP(_xlfn.CONCAT($B63,$C63),BNA_Variations_prix!$E$1:$AJ$205,MATCH(F$46,BNA_Variations_prix!$E$4:$CA$4,0),FALSE),2)&gt;0,_xlfn.CONCAT($B$3," ",TEXT(VLOOKUP(_xlfn.CONCAT($B63,$C63),BNA_Variations_prix!$E$1:$AJ$205,MATCH(F$46,BNA_Variations_prix!$E$4:$CA$4,0),FALSE),"0%")),IF(ROUND(VLOOKUP(_xlfn.CONCAT($B63,$C63),BNA_Variations_prix!$E$1:$AJ$205,MATCH(F$46,BNA_Variations_prix!$E$4:$CA$4,0),FALSE),2)=0,_xlfn.CONCAT($B$4," ",TEXT(VLOOKUP(_xlfn.CONCAT($B63,$C63),BNA_Variations_prix!$E$1:$AJ$205,MATCH(F$46,BNA_Variations_prix!$E$4:$CA$4,0),FALSE),"0%")),IF(ROUND(VLOOKUP(_xlfn.CONCAT($B63,$C63),BNA_Variations_prix!$E$1:$AJ$205,MATCH(F$46,BNA_Variations_prix!$E$4:$CA$4,0),FALSE),2)&lt;0,_xlfn.CONCAT($B$5," ",TEXT(VLOOKUP(_xlfn.CONCAT($B63,$C63),BNA_Variations_prix!$E$1:$AJ$205,MATCH(F$46,BNA_Variations_prix!$E$4:$CA$4,0),FALSE),"0%")),VLOOKUP(_xlfn.CONCAT($B63,$C63),BNA_Variations_prix!$E$1:$AJ$205,MATCH(F$46,BNA_Variations_prix!$E$4:$CA$4,0),FALSE)))),VLOOKUP(_xlfn.CONCAT($B63,$C63),BNA_Variations_prix!$E$1:$AJ$205,MATCH(F$46,BNA_Variations_prix!$E$4:$CA$4,0),FALSE))</f>
        <v>▼ -43%</v>
      </c>
      <c r="G63" s="16" t="str">
        <f ca="1">IF(ISNUMBER(VLOOKUP(_xlfn.CONCAT($B63,$C63),BNA_Variations_prix!$E$1:$AJ$205,MATCH(G$46,BNA_Variations_prix!$E$4:$CA$4,0),FALSE)),IF(ROUND(VLOOKUP(_xlfn.CONCAT($B63,$C63),BNA_Variations_prix!$E$1:$AJ$205,MATCH(G$46,BNA_Variations_prix!$E$4:$CA$4,0),FALSE),2)&gt;0,_xlfn.CONCAT($B$3," ",TEXT(VLOOKUP(_xlfn.CONCAT($B63,$C63),BNA_Variations_prix!$E$1:$AJ$205,MATCH(G$46,BNA_Variations_prix!$E$4:$CA$4,0),FALSE),"0%")),IF(ROUND(VLOOKUP(_xlfn.CONCAT($B63,$C63),BNA_Variations_prix!$E$1:$AJ$205,MATCH(G$46,BNA_Variations_prix!$E$4:$CA$4,0),FALSE),2)=0,_xlfn.CONCAT($B$4," ",TEXT(VLOOKUP(_xlfn.CONCAT($B63,$C63),BNA_Variations_prix!$E$1:$AJ$205,MATCH(G$46,BNA_Variations_prix!$E$4:$CA$4,0),FALSE),"0%")),IF(ROUND(VLOOKUP(_xlfn.CONCAT($B63,$C63),BNA_Variations_prix!$E$1:$AJ$205,MATCH(G$46,BNA_Variations_prix!$E$4:$CA$4,0),FALSE),2)&lt;0,_xlfn.CONCAT($B$5," ",TEXT(VLOOKUP(_xlfn.CONCAT($B63,$C63),BNA_Variations_prix!$E$1:$AJ$205,MATCH(G$46,BNA_Variations_prix!$E$4:$CA$4,0),FALSE),"0%")),VLOOKUP(_xlfn.CONCAT($B63,$C63),BNA_Variations_prix!$E$1:$AJ$205,MATCH(G$46,BNA_Variations_prix!$E$4:$CA$4,0),FALSE)))),VLOOKUP(_xlfn.CONCAT($B63,$C63),BNA_Variations_prix!$E$1:$AJ$205,MATCH(G$46,BNA_Variations_prix!$E$4:$CA$4,0),FALSE))</f>
        <v>-</v>
      </c>
      <c r="H63" s="16" t="str">
        <f ca="1">IF(ISNUMBER(VLOOKUP(_xlfn.CONCAT($B63,$C63),BNA_Variations_prix!$E$1:$AJ$205,MATCH(H$46,BNA_Variations_prix!$E$4:$CA$4,0),FALSE)),IF(ROUND(VLOOKUP(_xlfn.CONCAT($B63,$C63),BNA_Variations_prix!$E$1:$AJ$205,MATCH(H$46,BNA_Variations_prix!$E$4:$CA$4,0),FALSE),2)&gt;0,_xlfn.CONCAT($B$3," ",TEXT(VLOOKUP(_xlfn.CONCAT($B63,$C63),BNA_Variations_prix!$E$1:$AJ$205,MATCH(H$46,BNA_Variations_prix!$E$4:$CA$4,0),FALSE),"0%")),IF(ROUND(VLOOKUP(_xlfn.CONCAT($B63,$C63),BNA_Variations_prix!$E$1:$AJ$205,MATCH(H$46,BNA_Variations_prix!$E$4:$CA$4,0),FALSE),2)=0,_xlfn.CONCAT($B$4," ",TEXT(VLOOKUP(_xlfn.CONCAT($B63,$C63),BNA_Variations_prix!$E$1:$AJ$205,MATCH(H$46,BNA_Variations_prix!$E$4:$CA$4,0),FALSE),"0%")),IF(ROUND(VLOOKUP(_xlfn.CONCAT($B63,$C63),BNA_Variations_prix!$E$1:$AJ$205,MATCH(H$46,BNA_Variations_prix!$E$4:$CA$4,0),FALSE),2)&lt;0,_xlfn.CONCAT($B$5," ",TEXT(VLOOKUP(_xlfn.CONCAT($B63,$C63),BNA_Variations_prix!$E$1:$AJ$205,MATCH(H$46,BNA_Variations_prix!$E$4:$CA$4,0),FALSE),"0%")),VLOOKUP(_xlfn.CONCAT($B63,$C63),BNA_Variations_prix!$E$1:$AJ$205,MATCH(H$46,BNA_Variations_prix!$E$4:$CA$4,0),FALSE)))),VLOOKUP(_xlfn.CONCAT($B63,$C63),BNA_Variations_prix!$E$1:$AJ$205,MATCH(H$46,BNA_Variations_prix!$E$4:$CA$4,0),FALSE))</f>
        <v>▼ -25%</v>
      </c>
      <c r="I63" s="16" t="str">
        <f ca="1">IF(ISNUMBER(VLOOKUP(_xlfn.CONCAT($B63,$C63),BNA_Variations_prix!$E$1:$AJ$205,MATCH(I$46,BNA_Variations_prix!$E$4:$CA$4,0),FALSE)),IF(ROUND(VLOOKUP(_xlfn.CONCAT($B63,$C63),BNA_Variations_prix!$E$1:$AJ$205,MATCH(I$46,BNA_Variations_prix!$E$4:$CA$4,0),FALSE),2)&gt;0,_xlfn.CONCAT($B$3," ",TEXT(VLOOKUP(_xlfn.CONCAT($B63,$C63),BNA_Variations_prix!$E$1:$AJ$205,MATCH(I$46,BNA_Variations_prix!$E$4:$CA$4,0),FALSE),"0%")),IF(ROUND(VLOOKUP(_xlfn.CONCAT($B63,$C63),BNA_Variations_prix!$E$1:$AJ$205,MATCH(I$46,BNA_Variations_prix!$E$4:$CA$4,0),FALSE),2)=0,_xlfn.CONCAT($B$4," ",TEXT(VLOOKUP(_xlfn.CONCAT($B63,$C63),BNA_Variations_prix!$E$1:$AJ$205,MATCH(I$46,BNA_Variations_prix!$E$4:$CA$4,0),FALSE),"0%")),IF(ROUND(VLOOKUP(_xlfn.CONCAT($B63,$C63),BNA_Variations_prix!$E$1:$AJ$205,MATCH(I$46,BNA_Variations_prix!$E$4:$CA$4,0),FALSE),2)&lt;0,_xlfn.CONCAT($B$5," ",TEXT(VLOOKUP(_xlfn.CONCAT($B63,$C63),BNA_Variations_prix!$E$1:$AJ$205,MATCH(I$46,BNA_Variations_prix!$E$4:$CA$4,0),FALSE),"0%")),VLOOKUP(_xlfn.CONCAT($B63,$C63),BNA_Variations_prix!$E$1:$AJ$205,MATCH(I$46,BNA_Variations_prix!$E$4:$CA$4,0),FALSE)))),VLOOKUP(_xlfn.CONCAT($B63,$C63),BNA_Variations_prix!$E$1:$AJ$205,MATCH(I$46,BNA_Variations_prix!$E$4:$CA$4,0),FALSE))</f>
        <v>▼ -33%</v>
      </c>
      <c r="J63" s="16" t="str">
        <f ca="1">IF(ISNUMBER(VLOOKUP(_xlfn.CONCAT($B63,$C63),BNA_Variations_prix!$E$1:$AJ$205,MATCH(J$46,BNA_Variations_prix!$E$4:$CA$4,0),FALSE)),IF(ROUND(VLOOKUP(_xlfn.CONCAT($B63,$C63),BNA_Variations_prix!$E$1:$AJ$205,MATCH(J$46,BNA_Variations_prix!$E$4:$CA$4,0),FALSE),2)&gt;0,_xlfn.CONCAT($B$3," ",TEXT(VLOOKUP(_xlfn.CONCAT($B63,$C63),BNA_Variations_prix!$E$1:$AJ$205,MATCH(J$46,BNA_Variations_prix!$E$4:$CA$4,0),FALSE),"0%")),IF(ROUND(VLOOKUP(_xlfn.CONCAT($B63,$C63),BNA_Variations_prix!$E$1:$AJ$205,MATCH(J$46,BNA_Variations_prix!$E$4:$CA$4,0),FALSE),2)=0,_xlfn.CONCAT($B$4," ",TEXT(VLOOKUP(_xlfn.CONCAT($B63,$C63),BNA_Variations_prix!$E$1:$AJ$205,MATCH(J$46,BNA_Variations_prix!$E$4:$CA$4,0),FALSE),"0%")),IF(ROUND(VLOOKUP(_xlfn.CONCAT($B63,$C63),BNA_Variations_prix!$E$1:$AJ$205,MATCH(J$46,BNA_Variations_prix!$E$4:$CA$4,0),FALSE),2)&lt;0,_xlfn.CONCAT($B$5," ",TEXT(VLOOKUP(_xlfn.CONCAT($B63,$C63),BNA_Variations_prix!$E$1:$AJ$205,MATCH(J$46,BNA_Variations_prix!$E$4:$CA$4,0),FALSE),"0%")),VLOOKUP(_xlfn.CONCAT($B63,$C63),BNA_Variations_prix!$E$1:$AJ$205,MATCH(J$46,BNA_Variations_prix!$E$4:$CA$4,0),FALSE)))),VLOOKUP(_xlfn.CONCAT($B63,$C63),BNA_Variations_prix!$E$1:$AJ$205,MATCH(J$46,BNA_Variations_prix!$E$4:$CA$4,0),FALSE))</f>
        <v>▼ -10%</v>
      </c>
      <c r="K63" s="16" t="str">
        <f ca="1">IF(ISNUMBER(VLOOKUP(_xlfn.CONCAT($B63,$C63),BNA_Variations_prix!$E$1:$AJ$205,MATCH(K$46,BNA_Variations_prix!$E$4:$CA$4,0),FALSE)),IF(ROUND(VLOOKUP(_xlfn.CONCAT($B63,$C63),BNA_Variations_prix!$E$1:$AJ$205,MATCH(K$46,BNA_Variations_prix!$E$4:$CA$4,0),FALSE),2)&gt;0,_xlfn.CONCAT($B$3," ",TEXT(VLOOKUP(_xlfn.CONCAT($B63,$C63),BNA_Variations_prix!$E$1:$AJ$205,MATCH(K$46,BNA_Variations_prix!$E$4:$CA$4,0),FALSE),"0%")),IF(ROUND(VLOOKUP(_xlfn.CONCAT($B63,$C63),BNA_Variations_prix!$E$1:$AJ$205,MATCH(K$46,BNA_Variations_prix!$E$4:$CA$4,0),FALSE),2)=0,_xlfn.CONCAT($B$4," ",TEXT(VLOOKUP(_xlfn.CONCAT($B63,$C63),BNA_Variations_prix!$E$1:$AJ$205,MATCH(K$46,BNA_Variations_prix!$E$4:$CA$4,0),FALSE),"0%")),IF(ROUND(VLOOKUP(_xlfn.CONCAT($B63,$C63),BNA_Variations_prix!$E$1:$AJ$205,MATCH(K$46,BNA_Variations_prix!$E$4:$CA$4,0),FALSE),2)&lt;0,_xlfn.CONCAT($B$5," ",TEXT(VLOOKUP(_xlfn.CONCAT($B63,$C63),BNA_Variations_prix!$E$1:$AJ$205,MATCH(K$46,BNA_Variations_prix!$E$4:$CA$4,0),FALSE),"0%")),VLOOKUP(_xlfn.CONCAT($B63,$C63),BNA_Variations_prix!$E$1:$AJ$205,MATCH(K$46,BNA_Variations_prix!$E$4:$CA$4,0),FALSE)))),VLOOKUP(_xlfn.CONCAT($B63,$C63),BNA_Variations_prix!$E$1:$AJ$205,MATCH(K$46,BNA_Variations_prix!$E$4:$CA$4,0),FALSE))</f>
        <v>▲ 14%</v>
      </c>
      <c r="L63" s="16" t="str">
        <f ca="1">IF(ISNUMBER(VLOOKUP(_xlfn.CONCAT($B63,$C63),BNA_Variations_prix!$E$1:$AJ$205,MATCH(L$46,BNA_Variations_prix!$E$4:$CA$4,0),FALSE)),IF(ROUND(VLOOKUP(_xlfn.CONCAT($B63,$C63),BNA_Variations_prix!$E$1:$AJ$205,MATCH(L$46,BNA_Variations_prix!$E$4:$CA$4,0),FALSE),2)&gt;0,_xlfn.CONCAT($B$3," ",TEXT(VLOOKUP(_xlfn.CONCAT($B63,$C63),BNA_Variations_prix!$E$1:$AJ$205,MATCH(L$46,BNA_Variations_prix!$E$4:$CA$4,0),FALSE),"0%")),IF(ROUND(VLOOKUP(_xlfn.CONCAT($B63,$C63),BNA_Variations_prix!$E$1:$AJ$205,MATCH(L$46,BNA_Variations_prix!$E$4:$CA$4,0),FALSE),2)=0,_xlfn.CONCAT($B$4," ",TEXT(VLOOKUP(_xlfn.CONCAT($B63,$C63),BNA_Variations_prix!$E$1:$AJ$205,MATCH(L$46,BNA_Variations_prix!$E$4:$CA$4,0),FALSE),"0%")),IF(ROUND(VLOOKUP(_xlfn.CONCAT($B63,$C63),BNA_Variations_prix!$E$1:$AJ$205,MATCH(L$46,BNA_Variations_prix!$E$4:$CA$4,0),FALSE),2)&lt;0,_xlfn.CONCAT($B$5," ",TEXT(VLOOKUP(_xlfn.CONCAT($B63,$C63),BNA_Variations_prix!$E$1:$AJ$205,MATCH(L$46,BNA_Variations_prix!$E$4:$CA$4,0),FALSE),"0%")),VLOOKUP(_xlfn.CONCAT($B63,$C63),BNA_Variations_prix!$E$1:$AJ$205,MATCH(L$46,BNA_Variations_prix!$E$4:$CA$4,0),FALSE)))),VLOOKUP(_xlfn.CONCAT($B63,$C63),BNA_Variations_prix!$E$1:$AJ$205,MATCH(L$46,BNA_Variations_prix!$E$4:$CA$4,0),FALSE))</f>
        <v>▼ -33%</v>
      </c>
      <c r="M63" s="16" t="str">
        <f ca="1">IF(ISNUMBER(VLOOKUP(_xlfn.CONCAT($B63,$C63),BNA_Variations_prix!$E$1:$AJ$205,MATCH(M$46,BNA_Variations_prix!$E$4:$CA$4,0),FALSE)),IF(ROUND(VLOOKUP(_xlfn.CONCAT($B63,$C63),BNA_Variations_prix!$E$1:$AJ$205,MATCH(M$46,BNA_Variations_prix!$E$4:$CA$4,0),FALSE),2)&gt;0,_xlfn.CONCAT($B$3," ",TEXT(VLOOKUP(_xlfn.CONCAT($B63,$C63),BNA_Variations_prix!$E$1:$AJ$205,MATCH(M$46,BNA_Variations_prix!$E$4:$CA$4,0),FALSE),"0%")),IF(ROUND(VLOOKUP(_xlfn.CONCAT($B63,$C63),BNA_Variations_prix!$E$1:$AJ$205,MATCH(M$46,BNA_Variations_prix!$E$4:$CA$4,0),FALSE),2)=0,_xlfn.CONCAT($B$4," ",TEXT(VLOOKUP(_xlfn.CONCAT($B63,$C63),BNA_Variations_prix!$E$1:$AJ$205,MATCH(M$46,BNA_Variations_prix!$E$4:$CA$4,0),FALSE),"0%")),IF(ROUND(VLOOKUP(_xlfn.CONCAT($B63,$C63),BNA_Variations_prix!$E$1:$AJ$205,MATCH(M$46,BNA_Variations_prix!$E$4:$CA$4,0),FALSE),2)&lt;0,_xlfn.CONCAT($B$5," ",TEXT(VLOOKUP(_xlfn.CONCAT($B63,$C63),BNA_Variations_prix!$E$1:$AJ$205,MATCH(M$46,BNA_Variations_prix!$E$4:$CA$4,0),FALSE),"0%")),VLOOKUP(_xlfn.CONCAT($B63,$C63),BNA_Variations_prix!$E$1:$AJ$205,MATCH(M$46,BNA_Variations_prix!$E$4:$CA$4,0),FALSE)))),VLOOKUP(_xlfn.CONCAT($B63,$C63),BNA_Variations_prix!$E$1:$AJ$205,MATCH(M$46,BNA_Variations_prix!$E$4:$CA$4,0),FALSE))</f>
        <v>► 0%</v>
      </c>
      <c r="N63" s="16" t="str">
        <f ca="1">IF(ISNUMBER(VLOOKUP(_xlfn.CONCAT($B63,$C63),BNA_Variations_prix!$E$1:$AJ$205,MATCH(N$46,BNA_Variations_prix!$E$4:$CA$4,0),FALSE)),IF(ROUND(VLOOKUP(_xlfn.CONCAT($B63,$C63),BNA_Variations_prix!$E$1:$AJ$205,MATCH(N$46,BNA_Variations_prix!$E$4:$CA$4,0),FALSE),2)&gt;0,_xlfn.CONCAT($B$3," ",TEXT(VLOOKUP(_xlfn.CONCAT($B63,$C63),BNA_Variations_prix!$E$1:$AJ$205,MATCH(N$46,BNA_Variations_prix!$E$4:$CA$4,0),FALSE),"0%")),IF(ROUND(VLOOKUP(_xlfn.CONCAT($B63,$C63),BNA_Variations_prix!$E$1:$AJ$205,MATCH(N$46,BNA_Variations_prix!$E$4:$CA$4,0),FALSE),2)=0,_xlfn.CONCAT($B$4," ",TEXT(VLOOKUP(_xlfn.CONCAT($B63,$C63),BNA_Variations_prix!$E$1:$AJ$205,MATCH(N$46,BNA_Variations_prix!$E$4:$CA$4,0),FALSE),"0%")),IF(ROUND(VLOOKUP(_xlfn.CONCAT($B63,$C63),BNA_Variations_prix!$E$1:$AJ$205,MATCH(N$46,BNA_Variations_prix!$E$4:$CA$4,0),FALSE),2)&lt;0,_xlfn.CONCAT($B$5," ",TEXT(VLOOKUP(_xlfn.CONCAT($B63,$C63),BNA_Variations_prix!$E$1:$AJ$205,MATCH(N$46,BNA_Variations_prix!$E$4:$CA$4,0),FALSE),"0%")),VLOOKUP(_xlfn.CONCAT($B63,$C63),BNA_Variations_prix!$E$1:$AJ$205,MATCH(N$46,BNA_Variations_prix!$E$4:$CA$4,0),FALSE)))),VLOOKUP(_xlfn.CONCAT($B63,$C63),BNA_Variations_prix!$E$1:$AJ$205,MATCH(N$46,BNA_Variations_prix!$E$4:$CA$4,0),FALSE))</f>
        <v>▼ -11%</v>
      </c>
      <c r="O63" s="16" t="str">
        <f ca="1">IF(ISNUMBER(VLOOKUP(_xlfn.CONCAT($B63,$C63),BNA_Variations_prix!$E$1:$AJ$205,MATCH(O$46,BNA_Variations_prix!$E$4:$CA$4,0),FALSE)),IF(ROUND(VLOOKUP(_xlfn.CONCAT($B63,$C63),BNA_Variations_prix!$E$1:$AJ$205,MATCH(O$46,BNA_Variations_prix!$E$4:$CA$4,0),FALSE),2)&gt;0,_xlfn.CONCAT($B$3," ",TEXT(VLOOKUP(_xlfn.CONCAT($B63,$C63),BNA_Variations_prix!$E$1:$AJ$205,MATCH(O$46,BNA_Variations_prix!$E$4:$CA$4,0),FALSE),"0%")),IF(ROUND(VLOOKUP(_xlfn.CONCAT($B63,$C63),BNA_Variations_prix!$E$1:$AJ$205,MATCH(O$46,BNA_Variations_prix!$E$4:$CA$4,0),FALSE),2)=0,_xlfn.CONCAT($B$4," ",TEXT(VLOOKUP(_xlfn.CONCAT($B63,$C63),BNA_Variations_prix!$E$1:$AJ$205,MATCH(O$46,BNA_Variations_prix!$E$4:$CA$4,0),FALSE),"0%")),IF(ROUND(VLOOKUP(_xlfn.CONCAT($B63,$C63),BNA_Variations_prix!$E$1:$AJ$205,MATCH(O$46,BNA_Variations_prix!$E$4:$CA$4,0),FALSE),2)&lt;0,_xlfn.CONCAT($B$5," ",TEXT(VLOOKUP(_xlfn.CONCAT($B63,$C63),BNA_Variations_prix!$E$1:$AJ$205,MATCH(O$46,BNA_Variations_prix!$E$4:$CA$4,0),FALSE),"0%")),VLOOKUP(_xlfn.CONCAT($B63,$C63),BNA_Variations_prix!$E$1:$AJ$205,MATCH(O$46,BNA_Variations_prix!$E$4:$CA$4,0),FALSE)))),VLOOKUP(_xlfn.CONCAT($B63,$C63),BNA_Variations_prix!$E$1:$AJ$205,MATCH(O$46,BNA_Variations_prix!$E$4:$CA$4,0),FALSE))</f>
        <v>► 0%</v>
      </c>
      <c r="P63" s="16" t="str">
        <f ca="1">IF(ISNUMBER(VLOOKUP(_xlfn.CONCAT($B63,$C63),BNA_Variations_prix!$E$1:$AJ$205,MATCH(P$46,BNA_Variations_prix!$E$4:$CA$4,0),FALSE)),IF(ROUND(VLOOKUP(_xlfn.CONCAT($B63,$C63),BNA_Variations_prix!$E$1:$AJ$205,MATCH(P$46,BNA_Variations_prix!$E$4:$CA$4,0),FALSE),2)&gt;0,_xlfn.CONCAT($B$3," ",TEXT(VLOOKUP(_xlfn.CONCAT($B63,$C63),BNA_Variations_prix!$E$1:$AJ$205,MATCH(P$46,BNA_Variations_prix!$E$4:$CA$4,0),FALSE),"0%")),IF(ROUND(VLOOKUP(_xlfn.CONCAT($B63,$C63),BNA_Variations_prix!$E$1:$AJ$205,MATCH(P$46,BNA_Variations_prix!$E$4:$CA$4,0),FALSE),2)=0,_xlfn.CONCAT($B$4," ",TEXT(VLOOKUP(_xlfn.CONCAT($B63,$C63),BNA_Variations_prix!$E$1:$AJ$205,MATCH(P$46,BNA_Variations_prix!$E$4:$CA$4,0),FALSE),"0%")),IF(ROUND(VLOOKUP(_xlfn.CONCAT($B63,$C63),BNA_Variations_prix!$E$1:$AJ$205,MATCH(P$46,BNA_Variations_prix!$E$4:$CA$4,0),FALSE),2)&lt;0,_xlfn.CONCAT($B$5," ",TEXT(VLOOKUP(_xlfn.CONCAT($B63,$C63),BNA_Variations_prix!$E$1:$AJ$205,MATCH(P$46,BNA_Variations_prix!$E$4:$CA$4,0),FALSE),"0%")),VLOOKUP(_xlfn.CONCAT($B63,$C63),BNA_Variations_prix!$E$1:$AJ$205,MATCH(P$46,BNA_Variations_prix!$E$4:$CA$4,0),FALSE)))),VLOOKUP(_xlfn.CONCAT($B63,$C63),BNA_Variations_prix!$E$1:$AJ$205,MATCH(P$46,BNA_Variations_prix!$E$4:$CA$4,0),FALSE))</f>
        <v>-</v>
      </c>
      <c r="Q63" s="16" t="str">
        <f ca="1">IF(ISNUMBER(VLOOKUP(_xlfn.CONCAT($B63,$C63),BNA_Variations_prix!$E$1:$AJ$205,MATCH(Q$46,BNA_Variations_prix!$E$4:$CA$4,0),FALSE)),IF(ROUND(VLOOKUP(_xlfn.CONCAT($B63,$C63),BNA_Variations_prix!$E$1:$AJ$205,MATCH(Q$46,BNA_Variations_prix!$E$4:$CA$4,0),FALSE),2)&gt;0,_xlfn.CONCAT($B$3," ",TEXT(VLOOKUP(_xlfn.CONCAT($B63,$C63),BNA_Variations_prix!$E$1:$AJ$205,MATCH(Q$46,BNA_Variations_prix!$E$4:$CA$4,0),FALSE),"0%")),IF(ROUND(VLOOKUP(_xlfn.CONCAT($B63,$C63),BNA_Variations_prix!$E$1:$AJ$205,MATCH(Q$46,BNA_Variations_prix!$E$4:$CA$4,0),FALSE),2)=0,_xlfn.CONCAT($B$4," ",TEXT(VLOOKUP(_xlfn.CONCAT($B63,$C63),BNA_Variations_prix!$E$1:$AJ$205,MATCH(Q$46,BNA_Variations_prix!$E$4:$CA$4,0),FALSE),"0%")),IF(ROUND(VLOOKUP(_xlfn.CONCAT($B63,$C63),BNA_Variations_prix!$E$1:$AJ$205,MATCH(Q$46,BNA_Variations_prix!$E$4:$CA$4,0),FALSE),2)&lt;0,_xlfn.CONCAT($B$5," ",TEXT(VLOOKUP(_xlfn.CONCAT($B63,$C63),BNA_Variations_prix!$E$1:$AJ$205,MATCH(Q$46,BNA_Variations_prix!$E$4:$CA$4,0),FALSE),"0%")),VLOOKUP(_xlfn.CONCAT($B63,$C63),BNA_Variations_prix!$E$1:$AJ$205,MATCH(Q$46,BNA_Variations_prix!$E$4:$CA$4,0),FALSE)))),VLOOKUP(_xlfn.CONCAT($B63,$C63),BNA_Variations_prix!$E$1:$AJ$205,MATCH(Q$46,BNA_Variations_prix!$E$4:$CA$4,0),FALSE))</f>
        <v>▼ -8%</v>
      </c>
      <c r="R63" s="16" t="str">
        <f ca="1">IF(ISNUMBER(VLOOKUP(_xlfn.CONCAT($B63,$C63),BNA_Variations_prix!$E$1:$AJ$205,MATCH(R$46,BNA_Variations_prix!$E$4:$CA$4,0),FALSE)),IF(ROUND(VLOOKUP(_xlfn.CONCAT($B63,$C63),BNA_Variations_prix!$E$1:$AJ$205,MATCH(R$46,BNA_Variations_prix!$E$4:$CA$4,0),FALSE),2)&gt;0,_xlfn.CONCAT($B$3," ",TEXT(VLOOKUP(_xlfn.CONCAT($B63,$C63),BNA_Variations_prix!$E$1:$AJ$205,MATCH(R$46,BNA_Variations_prix!$E$4:$CA$4,0),FALSE),"0%")),IF(ROUND(VLOOKUP(_xlfn.CONCAT($B63,$C63),BNA_Variations_prix!$E$1:$AJ$205,MATCH(R$46,BNA_Variations_prix!$E$4:$CA$4,0),FALSE),2)=0,_xlfn.CONCAT($B$4," ",TEXT(VLOOKUP(_xlfn.CONCAT($B63,$C63),BNA_Variations_prix!$E$1:$AJ$205,MATCH(R$46,BNA_Variations_prix!$E$4:$CA$4,0),FALSE),"0%")),IF(ROUND(VLOOKUP(_xlfn.CONCAT($B63,$C63),BNA_Variations_prix!$E$1:$AJ$205,MATCH(R$46,BNA_Variations_prix!$E$4:$CA$4,0),FALSE),2)&lt;0,_xlfn.CONCAT($B$5," ",TEXT(VLOOKUP(_xlfn.CONCAT($B63,$C63),BNA_Variations_prix!$E$1:$AJ$205,MATCH(R$46,BNA_Variations_prix!$E$4:$CA$4,0),FALSE),"0%")),VLOOKUP(_xlfn.CONCAT($B63,$C63),BNA_Variations_prix!$E$1:$AJ$205,MATCH(R$46,BNA_Variations_prix!$E$4:$CA$4,0),FALSE)))),VLOOKUP(_xlfn.CONCAT($B63,$C63),BNA_Variations_prix!$E$1:$AJ$205,MATCH(R$46,BNA_Variations_prix!$E$4:$CA$4,0),FALSE))</f>
        <v>► 0%</v>
      </c>
      <c r="S63" s="16" t="str">
        <f ca="1">IF(ISNUMBER(VLOOKUP(_xlfn.CONCAT($B63,$C63),BNA_Variations_prix!$E$1:$AJ$205,MATCH(S$46,BNA_Variations_prix!$E$4:$CA$4,0),FALSE)),IF(ROUND(VLOOKUP(_xlfn.CONCAT($B63,$C63),BNA_Variations_prix!$E$1:$AJ$205,MATCH(S$46,BNA_Variations_prix!$E$4:$CA$4,0),FALSE),2)&gt;0,_xlfn.CONCAT($B$3," ",TEXT(VLOOKUP(_xlfn.CONCAT($B63,$C63),BNA_Variations_prix!$E$1:$AJ$205,MATCH(S$46,BNA_Variations_prix!$E$4:$CA$4,0),FALSE),"0%")),IF(ROUND(VLOOKUP(_xlfn.CONCAT($B63,$C63),BNA_Variations_prix!$E$1:$AJ$205,MATCH(S$46,BNA_Variations_prix!$E$4:$CA$4,0),FALSE),2)=0,_xlfn.CONCAT($B$4," ",TEXT(VLOOKUP(_xlfn.CONCAT($B63,$C63),BNA_Variations_prix!$E$1:$AJ$205,MATCH(S$46,BNA_Variations_prix!$E$4:$CA$4,0),FALSE),"0%")),IF(ROUND(VLOOKUP(_xlfn.CONCAT($B63,$C63),BNA_Variations_prix!$E$1:$AJ$205,MATCH(S$46,BNA_Variations_prix!$E$4:$CA$4,0),FALSE),2)&lt;0,_xlfn.CONCAT($B$5," ",TEXT(VLOOKUP(_xlfn.CONCAT($B63,$C63),BNA_Variations_prix!$E$1:$AJ$205,MATCH(S$46,BNA_Variations_prix!$E$4:$CA$4,0),FALSE),"0%")),VLOOKUP(_xlfn.CONCAT($B63,$C63),BNA_Variations_prix!$E$1:$AJ$205,MATCH(S$46,BNA_Variations_prix!$E$4:$CA$4,0),FALSE)))),VLOOKUP(_xlfn.CONCAT($B63,$C63),BNA_Variations_prix!$E$1:$AJ$205,MATCH(S$46,BNA_Variations_prix!$E$4:$CA$4,0),FALSE))</f>
        <v>► 0%</v>
      </c>
      <c r="T63" s="16" t="str">
        <f ca="1">IF(ISNUMBER(VLOOKUP(_xlfn.CONCAT($B63,$C63),BNA_Variations_prix!$E$1:$AJ$205,MATCH(T$46,BNA_Variations_prix!$E$4:$CA$4,0),FALSE)),IF(ROUND(VLOOKUP(_xlfn.CONCAT($B63,$C63),BNA_Variations_prix!$E$1:$AJ$205,MATCH(T$46,BNA_Variations_prix!$E$4:$CA$4,0),FALSE),2)&gt;0,_xlfn.CONCAT($B$3," ",TEXT(VLOOKUP(_xlfn.CONCAT($B63,$C63),BNA_Variations_prix!$E$1:$AJ$205,MATCH(T$46,BNA_Variations_prix!$E$4:$CA$4,0),FALSE),"0%")),IF(ROUND(VLOOKUP(_xlfn.CONCAT($B63,$C63),BNA_Variations_prix!$E$1:$AJ$205,MATCH(T$46,BNA_Variations_prix!$E$4:$CA$4,0),FALSE),2)=0,_xlfn.CONCAT($B$4," ",TEXT(VLOOKUP(_xlfn.CONCAT($B63,$C63),BNA_Variations_prix!$E$1:$AJ$205,MATCH(T$46,BNA_Variations_prix!$E$4:$CA$4,0),FALSE),"0%")),IF(ROUND(VLOOKUP(_xlfn.CONCAT($B63,$C63),BNA_Variations_prix!$E$1:$AJ$205,MATCH(T$46,BNA_Variations_prix!$E$4:$CA$4,0),FALSE),2)&lt;0,_xlfn.CONCAT($B$5," ",TEXT(VLOOKUP(_xlfn.CONCAT($B63,$C63),BNA_Variations_prix!$E$1:$AJ$205,MATCH(T$46,BNA_Variations_prix!$E$4:$CA$4,0),FALSE),"0%")),VLOOKUP(_xlfn.CONCAT($B63,$C63),BNA_Variations_prix!$E$1:$AJ$205,MATCH(T$46,BNA_Variations_prix!$E$4:$CA$4,0),FALSE)))),VLOOKUP(_xlfn.CONCAT($B63,$C63),BNA_Variations_prix!$E$1:$AJ$205,MATCH(T$46,BNA_Variations_prix!$E$4:$CA$4,0),FALSE))</f>
        <v>► 0%</v>
      </c>
      <c r="U63" s="16" t="str">
        <f ca="1">IF(ISNUMBER(VLOOKUP(_xlfn.CONCAT($B63,$C63),BNA_Variations_prix!$E$1:$AJ$205,MATCH(U$46,BNA_Variations_prix!$E$4:$CA$4,0),FALSE)),IF(ROUND(VLOOKUP(_xlfn.CONCAT($B63,$C63),BNA_Variations_prix!$E$1:$AJ$205,MATCH(U$46,BNA_Variations_prix!$E$4:$CA$4,0),FALSE),2)&gt;0,_xlfn.CONCAT($B$3," ",TEXT(VLOOKUP(_xlfn.CONCAT($B63,$C63),BNA_Variations_prix!$E$1:$AJ$205,MATCH(U$46,BNA_Variations_prix!$E$4:$CA$4,0),FALSE),"0%")),IF(ROUND(VLOOKUP(_xlfn.CONCAT($B63,$C63),BNA_Variations_prix!$E$1:$AJ$205,MATCH(U$46,BNA_Variations_prix!$E$4:$CA$4,0),FALSE),2)=0,_xlfn.CONCAT($B$4," ",TEXT(VLOOKUP(_xlfn.CONCAT($B63,$C63),BNA_Variations_prix!$E$1:$AJ$205,MATCH(U$46,BNA_Variations_prix!$E$4:$CA$4,0),FALSE),"0%")),IF(ROUND(VLOOKUP(_xlfn.CONCAT($B63,$C63),BNA_Variations_prix!$E$1:$AJ$205,MATCH(U$46,BNA_Variations_prix!$E$4:$CA$4,0),FALSE),2)&lt;0,_xlfn.CONCAT($B$5," ",TEXT(VLOOKUP(_xlfn.CONCAT($B63,$C63),BNA_Variations_prix!$E$1:$AJ$205,MATCH(U$46,BNA_Variations_prix!$E$4:$CA$4,0),FALSE),"0%")),VLOOKUP(_xlfn.CONCAT($B63,$C63),BNA_Variations_prix!$E$1:$AJ$205,MATCH(U$46,BNA_Variations_prix!$E$4:$CA$4,0),FALSE)))),VLOOKUP(_xlfn.CONCAT($B63,$C63),BNA_Variations_prix!$E$1:$AJ$205,MATCH(U$46,BNA_Variations_prix!$E$4:$CA$4,0),FALSE))</f>
        <v>▲ 400%</v>
      </c>
      <c r="V63" s="16" t="str">
        <f ca="1">IF(ISNUMBER(VLOOKUP(_xlfn.CONCAT($B63,$C63),BNA_Variations_prix!$E$1:$AJ$205,MATCH(V$46,BNA_Variations_prix!$E$4:$CA$4,0),FALSE)),IF(ROUND(VLOOKUP(_xlfn.CONCAT($B63,$C63),BNA_Variations_prix!$E$1:$AJ$205,MATCH(V$46,BNA_Variations_prix!$E$4:$CA$4,0),FALSE),2)&gt;0,_xlfn.CONCAT($B$3," ",TEXT(VLOOKUP(_xlfn.CONCAT($B63,$C63),BNA_Variations_prix!$E$1:$AJ$205,MATCH(V$46,BNA_Variations_prix!$E$4:$CA$4,0),FALSE),"0%")),IF(ROUND(VLOOKUP(_xlfn.CONCAT($B63,$C63),BNA_Variations_prix!$E$1:$AJ$205,MATCH(V$46,BNA_Variations_prix!$E$4:$CA$4,0),FALSE),2)=0,_xlfn.CONCAT($B$4," ",TEXT(VLOOKUP(_xlfn.CONCAT($B63,$C63),BNA_Variations_prix!$E$1:$AJ$205,MATCH(V$46,BNA_Variations_prix!$E$4:$CA$4,0),FALSE),"0%")),IF(ROUND(VLOOKUP(_xlfn.CONCAT($B63,$C63),BNA_Variations_prix!$E$1:$AJ$205,MATCH(V$46,BNA_Variations_prix!$E$4:$CA$4,0),FALSE),2)&lt;0,_xlfn.CONCAT($B$5," ",TEXT(VLOOKUP(_xlfn.CONCAT($B63,$C63),BNA_Variations_prix!$E$1:$AJ$205,MATCH(V$46,BNA_Variations_prix!$E$4:$CA$4,0),FALSE),"0%")),VLOOKUP(_xlfn.CONCAT($B63,$C63),BNA_Variations_prix!$E$1:$AJ$205,MATCH(V$46,BNA_Variations_prix!$E$4:$CA$4,0),FALSE)))),VLOOKUP(_xlfn.CONCAT($B63,$C63),BNA_Variations_prix!$E$1:$AJ$205,MATCH(V$46,BNA_Variations_prix!$E$4:$CA$4,0),FALSE))</f>
        <v>▼ -33%</v>
      </c>
      <c r="W63" s="16" t="str">
        <f ca="1">IF(ISNUMBER(VLOOKUP(_xlfn.CONCAT($B63,$C63),BNA_Variations_prix!$E$1:$AJ$205,MATCH(W$46,BNA_Variations_prix!$E$4:$CA$4,0),FALSE)),IF(ROUND(VLOOKUP(_xlfn.CONCAT($B63,$C63),BNA_Variations_prix!$E$1:$AJ$205,MATCH(W$46,BNA_Variations_prix!$E$4:$CA$4,0),FALSE),2)&gt;0,_xlfn.CONCAT($B$3," ",TEXT(VLOOKUP(_xlfn.CONCAT($B63,$C63),BNA_Variations_prix!$E$1:$AJ$205,MATCH(W$46,BNA_Variations_prix!$E$4:$CA$4,0),FALSE),"0%")),IF(ROUND(VLOOKUP(_xlfn.CONCAT($B63,$C63),BNA_Variations_prix!$E$1:$AJ$205,MATCH(W$46,BNA_Variations_prix!$E$4:$CA$4,0),FALSE),2)=0,_xlfn.CONCAT($B$4," ",TEXT(VLOOKUP(_xlfn.CONCAT($B63,$C63),BNA_Variations_prix!$E$1:$AJ$205,MATCH(W$46,BNA_Variations_prix!$E$4:$CA$4,0),FALSE),"0%")),IF(ROUND(VLOOKUP(_xlfn.CONCAT($B63,$C63),BNA_Variations_prix!$E$1:$AJ$205,MATCH(W$46,BNA_Variations_prix!$E$4:$CA$4,0),FALSE),2)&lt;0,_xlfn.CONCAT($B$5," ",TEXT(VLOOKUP(_xlfn.CONCAT($B63,$C63),BNA_Variations_prix!$E$1:$AJ$205,MATCH(W$46,BNA_Variations_prix!$E$4:$CA$4,0),FALSE),"0%")),VLOOKUP(_xlfn.CONCAT($B63,$C63),BNA_Variations_prix!$E$1:$AJ$205,MATCH(W$46,BNA_Variations_prix!$E$4:$CA$4,0),FALSE)))),VLOOKUP(_xlfn.CONCAT($B63,$C63),BNA_Variations_prix!$E$1:$AJ$205,MATCH(W$46,BNA_Variations_prix!$E$4:$CA$4,0),FALSE))</f>
        <v>-</v>
      </c>
      <c r="X63" s="16" t="str">
        <f ca="1">IF(ISNUMBER(VLOOKUP(_xlfn.CONCAT($B63,$C63),BNA_Variations_prix!$E$1:$AJ$205,MATCH(X$46,BNA_Variations_prix!$E$4:$CA$4,0),FALSE)),IF(ROUND(VLOOKUP(_xlfn.CONCAT($B63,$C63),BNA_Variations_prix!$E$1:$AJ$205,MATCH(X$46,BNA_Variations_prix!$E$4:$CA$4,0),FALSE),2)&gt;0,_xlfn.CONCAT($B$3," ",TEXT(VLOOKUP(_xlfn.CONCAT($B63,$C63),BNA_Variations_prix!$E$1:$AJ$205,MATCH(X$46,BNA_Variations_prix!$E$4:$CA$4,0),FALSE),"0%")),IF(ROUND(VLOOKUP(_xlfn.CONCAT($B63,$C63),BNA_Variations_prix!$E$1:$AJ$205,MATCH(X$46,BNA_Variations_prix!$E$4:$CA$4,0),FALSE),2)=0,_xlfn.CONCAT($B$4," ",TEXT(VLOOKUP(_xlfn.CONCAT($B63,$C63),BNA_Variations_prix!$E$1:$AJ$205,MATCH(X$46,BNA_Variations_prix!$E$4:$CA$4,0),FALSE),"0%")),IF(ROUND(VLOOKUP(_xlfn.CONCAT($B63,$C63),BNA_Variations_prix!$E$1:$AJ$205,MATCH(X$46,BNA_Variations_prix!$E$4:$CA$4,0),FALSE),2)&lt;0,_xlfn.CONCAT($B$5," ",TEXT(VLOOKUP(_xlfn.CONCAT($B63,$C63),BNA_Variations_prix!$E$1:$AJ$205,MATCH(X$46,BNA_Variations_prix!$E$4:$CA$4,0),FALSE),"0%")),VLOOKUP(_xlfn.CONCAT($B63,$C63),BNA_Variations_prix!$E$1:$AJ$205,MATCH(X$46,BNA_Variations_prix!$E$4:$CA$4,0),FALSE)))),VLOOKUP(_xlfn.CONCAT($B63,$C63),BNA_Variations_prix!$E$1:$AJ$205,MATCH(X$46,BNA_Variations_prix!$E$4:$CA$4,0),FALSE))</f>
        <v>▼ -50%</v>
      </c>
      <c r="Y63" s="16" t="str">
        <f ca="1">IF(ISNUMBER(VLOOKUP(_xlfn.CONCAT($B63,$C63),BNA_Variations_prix!$E$1:$AJ$205,MATCH(Y$46,BNA_Variations_prix!$E$4:$CA$4,0),FALSE)),IF(ROUND(VLOOKUP(_xlfn.CONCAT($B63,$C63),BNA_Variations_prix!$E$1:$AJ$205,MATCH(Y$46,BNA_Variations_prix!$E$4:$CA$4,0),FALSE),2)&gt;0,_xlfn.CONCAT($B$3," ",TEXT(VLOOKUP(_xlfn.CONCAT($B63,$C63),BNA_Variations_prix!$E$1:$AJ$205,MATCH(Y$46,BNA_Variations_prix!$E$4:$CA$4,0),FALSE),"0%")),IF(ROUND(VLOOKUP(_xlfn.CONCAT($B63,$C63),BNA_Variations_prix!$E$1:$AJ$205,MATCH(Y$46,BNA_Variations_prix!$E$4:$CA$4,0),FALSE),2)=0,_xlfn.CONCAT($B$4," ",TEXT(VLOOKUP(_xlfn.CONCAT($B63,$C63),BNA_Variations_prix!$E$1:$AJ$205,MATCH(Y$46,BNA_Variations_prix!$E$4:$CA$4,0),FALSE),"0%")),IF(ROUND(VLOOKUP(_xlfn.CONCAT($B63,$C63),BNA_Variations_prix!$E$1:$AJ$205,MATCH(Y$46,BNA_Variations_prix!$E$4:$CA$4,0),FALSE),2)&lt;0,_xlfn.CONCAT($B$5," ",TEXT(VLOOKUP(_xlfn.CONCAT($B63,$C63),BNA_Variations_prix!$E$1:$AJ$205,MATCH(Y$46,BNA_Variations_prix!$E$4:$CA$4,0),FALSE),"0%")),VLOOKUP(_xlfn.CONCAT($B63,$C63),BNA_Variations_prix!$E$1:$AJ$205,MATCH(Y$46,BNA_Variations_prix!$E$4:$CA$4,0),FALSE)))),VLOOKUP(_xlfn.CONCAT($B63,$C63),BNA_Variations_prix!$E$1:$AJ$205,MATCH(Y$46,BNA_Variations_prix!$E$4:$CA$4,0),FALSE))</f>
        <v>-</v>
      </c>
      <c r="Z63" s="16" t="str">
        <f ca="1">IF(ISNUMBER(VLOOKUP(_xlfn.CONCAT($B63,$C63),BNA_Variations_prix!$E$1:$AJ$205,MATCH(Z$46,BNA_Variations_prix!$E$4:$CA$4,0),FALSE)),IF(ROUND(VLOOKUP(_xlfn.CONCAT($B63,$C63),BNA_Variations_prix!$E$1:$AJ$205,MATCH(Z$46,BNA_Variations_prix!$E$4:$CA$4,0),FALSE),2)&gt;0,_xlfn.CONCAT($B$3," ",TEXT(VLOOKUP(_xlfn.CONCAT($B63,$C63),BNA_Variations_prix!$E$1:$AJ$205,MATCH(Z$46,BNA_Variations_prix!$E$4:$CA$4,0),FALSE),"0%")),IF(ROUND(VLOOKUP(_xlfn.CONCAT($B63,$C63),BNA_Variations_prix!$E$1:$AJ$205,MATCH(Z$46,BNA_Variations_prix!$E$4:$CA$4,0),FALSE),2)=0,_xlfn.CONCAT($B$4," ",TEXT(VLOOKUP(_xlfn.CONCAT($B63,$C63),BNA_Variations_prix!$E$1:$AJ$205,MATCH(Z$46,BNA_Variations_prix!$E$4:$CA$4,0),FALSE),"0%")),IF(ROUND(VLOOKUP(_xlfn.CONCAT($B63,$C63),BNA_Variations_prix!$E$1:$AJ$205,MATCH(Z$46,BNA_Variations_prix!$E$4:$CA$4,0),FALSE),2)&lt;0,_xlfn.CONCAT($B$5," ",TEXT(VLOOKUP(_xlfn.CONCAT($B63,$C63),BNA_Variations_prix!$E$1:$AJ$205,MATCH(Z$46,BNA_Variations_prix!$E$4:$CA$4,0),FALSE),"0%")),VLOOKUP(_xlfn.CONCAT($B63,$C63),BNA_Variations_prix!$E$1:$AJ$205,MATCH(Z$46,BNA_Variations_prix!$E$4:$CA$4,0),FALSE)))),VLOOKUP(_xlfn.CONCAT($B63,$C63),BNA_Variations_prix!$E$1:$AJ$205,MATCH(Z$46,BNA_Variations_prix!$E$4:$CA$4,0),FALSE))</f>
        <v>▼ -17%</v>
      </c>
      <c r="AA63" s="16" t="str">
        <f ca="1">IF(ISNUMBER(VLOOKUP(_xlfn.CONCAT($B63,$C63),BNA_Variations_prix!$E$1:$AJ$205,MATCH(AA$46,BNA_Variations_prix!$E$4:$CA$4,0),FALSE)),IF(ROUND(VLOOKUP(_xlfn.CONCAT($B63,$C63),BNA_Variations_prix!$E$1:$AJ$205,MATCH(AA$46,BNA_Variations_prix!$E$4:$CA$4,0),FALSE),2)&gt;0,_xlfn.CONCAT($B$3," ",TEXT(VLOOKUP(_xlfn.CONCAT($B63,$C63),BNA_Variations_prix!$E$1:$AJ$205,MATCH(AA$46,BNA_Variations_prix!$E$4:$CA$4,0),FALSE),"0%")),IF(ROUND(VLOOKUP(_xlfn.CONCAT($B63,$C63),BNA_Variations_prix!$E$1:$AJ$205,MATCH(AA$46,BNA_Variations_prix!$E$4:$CA$4,0),FALSE),2)=0,_xlfn.CONCAT($B$4," ",TEXT(VLOOKUP(_xlfn.CONCAT($B63,$C63),BNA_Variations_prix!$E$1:$AJ$205,MATCH(AA$46,BNA_Variations_prix!$E$4:$CA$4,0),FALSE),"0%")),IF(ROUND(VLOOKUP(_xlfn.CONCAT($B63,$C63),BNA_Variations_prix!$E$1:$AJ$205,MATCH(AA$46,BNA_Variations_prix!$E$4:$CA$4,0),FALSE),2)&lt;0,_xlfn.CONCAT($B$5," ",TEXT(VLOOKUP(_xlfn.CONCAT($B63,$C63),BNA_Variations_prix!$E$1:$AJ$205,MATCH(AA$46,BNA_Variations_prix!$E$4:$CA$4,0),FALSE),"0%")),VLOOKUP(_xlfn.CONCAT($B63,$C63),BNA_Variations_prix!$E$1:$AJ$205,MATCH(AA$46,BNA_Variations_prix!$E$4:$CA$4,0),FALSE)))),VLOOKUP(_xlfn.CONCAT($B63,$C63),BNA_Variations_prix!$E$1:$AJ$205,MATCH(AA$46,BNA_Variations_prix!$E$4:$CA$4,0),FALSE))</f>
        <v>▲ 17%</v>
      </c>
      <c r="AB63" s="16" t="str">
        <f ca="1">IF(ISNUMBER(VLOOKUP(_xlfn.CONCAT($B63,$C63),BNA_Variations_prix!$E$1:$AJ$205,MATCH(AB$46,BNA_Variations_prix!$E$4:$CA$4,0),FALSE)),IF(ROUND(VLOOKUP(_xlfn.CONCAT($B63,$C63),BNA_Variations_prix!$E$1:$AJ$205,MATCH(AB$46,BNA_Variations_prix!$E$4:$CA$4,0),FALSE),2)&gt;0,_xlfn.CONCAT($B$3," ",TEXT(VLOOKUP(_xlfn.CONCAT($B63,$C63),BNA_Variations_prix!$E$1:$AJ$205,MATCH(AB$46,BNA_Variations_prix!$E$4:$CA$4,0),FALSE),"0%")),IF(ROUND(VLOOKUP(_xlfn.CONCAT($B63,$C63),BNA_Variations_prix!$E$1:$AJ$205,MATCH(AB$46,BNA_Variations_prix!$E$4:$CA$4,0),FALSE),2)=0,_xlfn.CONCAT($B$4," ",TEXT(VLOOKUP(_xlfn.CONCAT($B63,$C63),BNA_Variations_prix!$E$1:$AJ$205,MATCH(AB$46,BNA_Variations_prix!$E$4:$CA$4,0),FALSE),"0%")),IF(ROUND(VLOOKUP(_xlfn.CONCAT($B63,$C63),BNA_Variations_prix!$E$1:$AJ$205,MATCH(AB$46,BNA_Variations_prix!$E$4:$CA$4,0),FALSE),2)&lt;0,_xlfn.CONCAT($B$5," ",TEXT(VLOOKUP(_xlfn.CONCAT($B63,$C63),BNA_Variations_prix!$E$1:$AJ$205,MATCH(AB$46,BNA_Variations_prix!$E$4:$CA$4,0),FALSE),"0%")),VLOOKUP(_xlfn.CONCAT($B63,$C63),BNA_Variations_prix!$E$1:$AJ$205,MATCH(AB$46,BNA_Variations_prix!$E$4:$CA$4,0),FALSE)))),VLOOKUP(_xlfn.CONCAT($B63,$C63),BNA_Variations_prix!$E$1:$AJ$205,MATCH(AB$46,BNA_Variations_prix!$E$4:$CA$4,0),FALSE))</f>
        <v>▲ 25%</v>
      </c>
      <c r="AC63" s="16" t="str">
        <f ca="1">IF(ISNUMBER(VLOOKUP(_xlfn.CONCAT($B63,$C63),BNA_Variations_prix!$E$1:$AJ$205,MATCH(AC$46,BNA_Variations_prix!$E$4:$CA$4,0),FALSE)),IF(ROUND(VLOOKUP(_xlfn.CONCAT($B63,$C63),BNA_Variations_prix!$E$1:$AJ$205,MATCH(AC$46,BNA_Variations_prix!$E$4:$CA$4,0),FALSE),2)&gt;0,_xlfn.CONCAT($B$3," ",TEXT(VLOOKUP(_xlfn.CONCAT($B63,$C63),BNA_Variations_prix!$E$1:$AJ$205,MATCH(AC$46,BNA_Variations_prix!$E$4:$CA$4,0),FALSE),"0%")),IF(ROUND(VLOOKUP(_xlfn.CONCAT($B63,$C63),BNA_Variations_prix!$E$1:$AJ$205,MATCH(AC$46,BNA_Variations_prix!$E$4:$CA$4,0),FALSE),2)=0,_xlfn.CONCAT($B$4," ",TEXT(VLOOKUP(_xlfn.CONCAT($B63,$C63),BNA_Variations_prix!$E$1:$AJ$205,MATCH(AC$46,BNA_Variations_prix!$E$4:$CA$4,0),FALSE),"0%")),IF(ROUND(VLOOKUP(_xlfn.CONCAT($B63,$C63),BNA_Variations_prix!$E$1:$AJ$205,MATCH(AC$46,BNA_Variations_prix!$E$4:$CA$4,0),FALSE),2)&lt;0,_xlfn.CONCAT($B$5," ",TEXT(VLOOKUP(_xlfn.CONCAT($B63,$C63),BNA_Variations_prix!$E$1:$AJ$205,MATCH(AC$46,BNA_Variations_prix!$E$4:$CA$4,0),FALSE),"0%")),VLOOKUP(_xlfn.CONCAT($B63,$C63),BNA_Variations_prix!$E$1:$AJ$205,MATCH(AC$46,BNA_Variations_prix!$E$4:$CA$4,0),FALSE)))),VLOOKUP(_xlfn.CONCAT($B63,$C63),BNA_Variations_prix!$E$1:$AJ$205,MATCH(AC$46,BNA_Variations_prix!$E$4:$CA$4,0),FALSE))</f>
        <v>▲ 50%</v>
      </c>
      <c r="AD63" s="16" t="str">
        <f ca="1">IF(ISNUMBER(VLOOKUP(_xlfn.CONCAT($B63,$C63),BNA_Variations_prix!$E$1:$AJ$205,MATCH(AD$46,BNA_Variations_prix!$E$4:$CA$4,0),FALSE)),IF(ROUND(VLOOKUP(_xlfn.CONCAT($B63,$C63),BNA_Variations_prix!$E$1:$AJ$205,MATCH(AD$46,BNA_Variations_prix!$E$4:$CA$4,0),FALSE),2)&gt;0,_xlfn.CONCAT($B$3," ",TEXT(VLOOKUP(_xlfn.CONCAT($B63,$C63),BNA_Variations_prix!$E$1:$AJ$205,MATCH(AD$46,BNA_Variations_prix!$E$4:$CA$4,0),FALSE),"0%")),IF(ROUND(VLOOKUP(_xlfn.CONCAT($B63,$C63),BNA_Variations_prix!$E$1:$AJ$205,MATCH(AD$46,BNA_Variations_prix!$E$4:$CA$4,0),FALSE),2)=0,_xlfn.CONCAT($B$4," ",TEXT(VLOOKUP(_xlfn.CONCAT($B63,$C63),BNA_Variations_prix!$E$1:$AJ$205,MATCH(AD$46,BNA_Variations_prix!$E$4:$CA$4,0),FALSE),"0%")),IF(ROUND(VLOOKUP(_xlfn.CONCAT($B63,$C63),BNA_Variations_prix!$E$1:$AJ$205,MATCH(AD$46,BNA_Variations_prix!$E$4:$CA$4,0),FALSE),2)&lt;0,_xlfn.CONCAT($B$5," ",TEXT(VLOOKUP(_xlfn.CONCAT($B63,$C63),BNA_Variations_prix!$E$1:$AJ$205,MATCH(AD$46,BNA_Variations_prix!$E$4:$CA$4,0),FALSE),"0%")),VLOOKUP(_xlfn.CONCAT($B63,$C63),BNA_Variations_prix!$E$1:$AJ$205,MATCH(AD$46,BNA_Variations_prix!$E$4:$CA$4,0),FALSE)))),VLOOKUP(_xlfn.CONCAT($B63,$C63),BNA_Variations_prix!$E$1:$AJ$205,MATCH(AD$46,BNA_Variations_prix!$E$4:$CA$4,0),FALSE))</f>
        <v>▼ -33%</v>
      </c>
      <c r="AE63" s="16" t="str">
        <f ca="1">IF(ISNUMBER(VLOOKUP(_xlfn.CONCAT($B63,$C63),BNA_Variations_prix!$E$1:$AJ$205,MATCH(AE$46,BNA_Variations_prix!$E$4:$CA$4,0),FALSE)),IF(ROUND(VLOOKUP(_xlfn.CONCAT($B63,$C63),BNA_Variations_prix!$E$1:$AJ$205,MATCH(AE$46,BNA_Variations_prix!$E$4:$CA$4,0),FALSE),2)&gt;0,_xlfn.CONCAT($B$3," ",TEXT(VLOOKUP(_xlfn.CONCAT($B63,$C63),BNA_Variations_prix!$E$1:$AJ$205,MATCH(AE$46,BNA_Variations_prix!$E$4:$CA$4,0),FALSE),"0%")),IF(ROUND(VLOOKUP(_xlfn.CONCAT($B63,$C63),BNA_Variations_prix!$E$1:$AJ$205,MATCH(AE$46,BNA_Variations_prix!$E$4:$CA$4,0),FALSE),2)=0,_xlfn.CONCAT($B$4," ",TEXT(VLOOKUP(_xlfn.CONCAT($B63,$C63),BNA_Variations_prix!$E$1:$AJ$205,MATCH(AE$46,BNA_Variations_prix!$E$4:$CA$4,0),FALSE),"0%")),IF(ROUND(VLOOKUP(_xlfn.CONCAT($B63,$C63),BNA_Variations_prix!$E$1:$AJ$205,MATCH(AE$46,BNA_Variations_prix!$E$4:$CA$4,0),FALSE),2)&lt;0,_xlfn.CONCAT($B$5," ",TEXT(VLOOKUP(_xlfn.CONCAT($B63,$C63),BNA_Variations_prix!$E$1:$AJ$205,MATCH(AE$46,BNA_Variations_prix!$E$4:$CA$4,0),FALSE),"0%")),VLOOKUP(_xlfn.CONCAT($B63,$C63),BNA_Variations_prix!$E$1:$AJ$205,MATCH(AE$46,BNA_Variations_prix!$E$4:$CA$4,0),FALSE)))),VLOOKUP(_xlfn.CONCAT($B63,$C63),BNA_Variations_prix!$E$1:$AJ$205,MATCH(AE$46,BNA_Variations_prix!$E$4:$CA$4,0),FALSE))</f>
        <v>▲ 500%</v>
      </c>
      <c r="AF63" s="16" t="str">
        <f ca="1">IF(ISNUMBER(VLOOKUP(_xlfn.CONCAT($B63,$C63),BNA_Variations_prix!$E$1:$AJ$205,MATCH(AF$46,BNA_Variations_prix!$E$4:$CA$4,0),FALSE)),IF(ROUND(VLOOKUP(_xlfn.CONCAT($B63,$C63),BNA_Variations_prix!$E$1:$AJ$205,MATCH(AF$46,BNA_Variations_prix!$E$4:$CA$4,0),FALSE),2)&gt;0,_xlfn.CONCAT($B$3," ",TEXT(VLOOKUP(_xlfn.CONCAT($B63,$C63),BNA_Variations_prix!$E$1:$AJ$205,MATCH(AF$46,BNA_Variations_prix!$E$4:$CA$4,0),FALSE),"0%")),IF(ROUND(VLOOKUP(_xlfn.CONCAT($B63,$C63),BNA_Variations_prix!$E$1:$AJ$205,MATCH(AF$46,BNA_Variations_prix!$E$4:$CA$4,0),FALSE),2)=0,_xlfn.CONCAT($B$4," ",TEXT(VLOOKUP(_xlfn.CONCAT($B63,$C63),BNA_Variations_prix!$E$1:$AJ$205,MATCH(AF$46,BNA_Variations_prix!$E$4:$CA$4,0),FALSE),"0%")),IF(ROUND(VLOOKUP(_xlfn.CONCAT($B63,$C63),BNA_Variations_prix!$E$1:$AJ$205,MATCH(AF$46,BNA_Variations_prix!$E$4:$CA$4,0),FALSE),2)&lt;0,_xlfn.CONCAT($B$5," ",TEXT(VLOOKUP(_xlfn.CONCAT($B63,$C63),BNA_Variations_prix!$E$1:$AJ$205,MATCH(AF$46,BNA_Variations_prix!$E$4:$CA$4,0),FALSE),"0%")),VLOOKUP(_xlfn.CONCAT($B63,$C63),BNA_Variations_prix!$E$1:$AJ$205,MATCH(AF$46,BNA_Variations_prix!$E$4:$CA$4,0),FALSE)))),VLOOKUP(_xlfn.CONCAT($B63,$C63),BNA_Variations_prix!$E$1:$AJ$205,MATCH(AF$46,BNA_Variations_prix!$E$4:$CA$4,0),FALSE))</f>
        <v>► 0%</v>
      </c>
      <c r="AG63" s="16" t="str">
        <f ca="1">IF(ISNUMBER(VLOOKUP(_xlfn.CONCAT($B63,$C63),BNA_Variations_prix!$E$1:$AJ$205,MATCH(AG$46,BNA_Variations_prix!$E$4:$CA$4,0),FALSE)),IF(ROUND(VLOOKUP(_xlfn.CONCAT($B63,$C63),BNA_Variations_prix!$E$1:$AJ$205,MATCH(AG$46,BNA_Variations_prix!$E$4:$CA$4,0),FALSE),2)&gt;0,_xlfn.CONCAT($B$3," ",TEXT(VLOOKUP(_xlfn.CONCAT($B63,$C63),BNA_Variations_prix!$E$1:$AJ$205,MATCH(AG$46,BNA_Variations_prix!$E$4:$CA$4,0),FALSE),"0%")),IF(ROUND(VLOOKUP(_xlfn.CONCAT($B63,$C63),BNA_Variations_prix!$E$1:$AJ$205,MATCH(AG$46,BNA_Variations_prix!$E$4:$CA$4,0),FALSE),2)=0,_xlfn.CONCAT($B$4," ",TEXT(VLOOKUP(_xlfn.CONCAT($B63,$C63),BNA_Variations_prix!$E$1:$AJ$205,MATCH(AG$46,BNA_Variations_prix!$E$4:$CA$4,0),FALSE),"0%")),IF(ROUND(VLOOKUP(_xlfn.CONCAT($B63,$C63),BNA_Variations_prix!$E$1:$AJ$205,MATCH(AG$46,BNA_Variations_prix!$E$4:$CA$4,0),FALSE),2)&lt;0,_xlfn.CONCAT($B$5," ",TEXT(VLOOKUP(_xlfn.CONCAT($B63,$C63),BNA_Variations_prix!$E$1:$AJ$205,MATCH(AG$46,BNA_Variations_prix!$E$4:$CA$4,0),FALSE),"0%")),VLOOKUP(_xlfn.CONCAT($B63,$C63),BNA_Variations_prix!$E$1:$AJ$205,MATCH(AG$46,BNA_Variations_prix!$E$4:$CA$4,0),FALSE)))),VLOOKUP(_xlfn.CONCAT($B63,$C63),BNA_Variations_prix!$E$1:$AJ$205,MATCH(AG$46,BNA_Variations_prix!$E$4:$CA$4,0),FALSE))</f>
        <v>► 0%</v>
      </c>
    </row>
    <row r="64" spans="2:33" x14ac:dyDescent="0.35">
      <c r="B64" t="s">
        <v>90</v>
      </c>
      <c r="C64" s="11">
        <f t="shared" si="3"/>
        <v>45352</v>
      </c>
      <c r="D64" t="s">
        <v>89</v>
      </c>
      <c r="E64" s="16" t="str">
        <f ca="1">IF(ISNUMBER(VLOOKUP(_xlfn.CONCAT($B64,$C64),BNA_Variations_prix!$E$1:$AJ$205,MATCH(E$46,BNA_Variations_prix!$E$4:$CA$4,0),FALSE)),IF(ROUND(VLOOKUP(_xlfn.CONCAT($B64,$C64),BNA_Variations_prix!$E$1:$AJ$205,MATCH(E$46,BNA_Variations_prix!$E$4:$CA$4,0),FALSE),2)&gt;0,_xlfn.CONCAT($B$3," ",TEXT(VLOOKUP(_xlfn.CONCAT($B64,$C64),BNA_Variations_prix!$E$1:$AJ$205,MATCH(E$46,BNA_Variations_prix!$E$4:$CA$4,0),FALSE),"0%")),IF(ROUND(VLOOKUP(_xlfn.CONCAT($B64,$C64),BNA_Variations_prix!$E$1:$AJ$205,MATCH(E$46,BNA_Variations_prix!$E$4:$CA$4,0),FALSE),2)=0,_xlfn.CONCAT($B$4," ",TEXT(VLOOKUP(_xlfn.CONCAT($B64,$C64),BNA_Variations_prix!$E$1:$AJ$205,MATCH(E$46,BNA_Variations_prix!$E$4:$CA$4,0),FALSE),"0%")),IF(ROUND(VLOOKUP(_xlfn.CONCAT($B64,$C64),BNA_Variations_prix!$E$1:$AJ$205,MATCH(E$46,BNA_Variations_prix!$E$4:$CA$4,0),FALSE),2)&lt;0,_xlfn.CONCAT($B$5," ",TEXT(VLOOKUP(_xlfn.CONCAT($B64,$C64),BNA_Variations_prix!$E$1:$AJ$205,MATCH(E$46,BNA_Variations_prix!$E$4:$CA$4,0),FALSE),"0%")),VLOOKUP(_xlfn.CONCAT($B64,$C64),BNA_Variations_prix!$E$1:$AJ$205,MATCH(E$46,BNA_Variations_prix!$E$4:$CA$4,0),FALSE)))),VLOOKUP(_xlfn.CONCAT($B64,$C64),BNA_Variations_prix!$E$1:$AJ$205,MATCH(E$46,BNA_Variations_prix!$E$4:$CA$4,0),FALSE))</f>
        <v>► 0%</v>
      </c>
      <c r="F64" s="16" t="str">
        <f ca="1">IF(ISNUMBER(VLOOKUP(_xlfn.CONCAT($B64,$C64),BNA_Variations_prix!$E$1:$AJ$205,MATCH(F$46,BNA_Variations_prix!$E$4:$CA$4,0),FALSE)),IF(ROUND(VLOOKUP(_xlfn.CONCAT($B64,$C64),BNA_Variations_prix!$E$1:$AJ$205,MATCH(F$46,BNA_Variations_prix!$E$4:$CA$4,0),FALSE),2)&gt;0,_xlfn.CONCAT($B$3," ",TEXT(VLOOKUP(_xlfn.CONCAT($B64,$C64),BNA_Variations_prix!$E$1:$AJ$205,MATCH(F$46,BNA_Variations_prix!$E$4:$CA$4,0),FALSE),"0%")),IF(ROUND(VLOOKUP(_xlfn.CONCAT($B64,$C64),BNA_Variations_prix!$E$1:$AJ$205,MATCH(F$46,BNA_Variations_prix!$E$4:$CA$4,0),FALSE),2)=0,_xlfn.CONCAT($B$4," ",TEXT(VLOOKUP(_xlfn.CONCAT($B64,$C64),BNA_Variations_prix!$E$1:$AJ$205,MATCH(F$46,BNA_Variations_prix!$E$4:$CA$4,0),FALSE),"0%")),IF(ROUND(VLOOKUP(_xlfn.CONCAT($B64,$C64),BNA_Variations_prix!$E$1:$AJ$205,MATCH(F$46,BNA_Variations_prix!$E$4:$CA$4,0),FALSE),2)&lt;0,_xlfn.CONCAT($B$5," ",TEXT(VLOOKUP(_xlfn.CONCAT($B64,$C64),BNA_Variations_prix!$E$1:$AJ$205,MATCH(F$46,BNA_Variations_prix!$E$4:$CA$4,0),FALSE),"0%")),VLOOKUP(_xlfn.CONCAT($B64,$C64),BNA_Variations_prix!$E$1:$AJ$205,MATCH(F$46,BNA_Variations_prix!$E$4:$CA$4,0),FALSE)))),VLOOKUP(_xlfn.CONCAT($B64,$C64),BNA_Variations_prix!$E$1:$AJ$205,MATCH(F$46,BNA_Variations_prix!$E$4:$CA$4,0),FALSE))</f>
        <v>-</v>
      </c>
      <c r="G64" s="16" t="str">
        <f ca="1">IF(ISNUMBER(VLOOKUP(_xlfn.CONCAT($B64,$C64),BNA_Variations_prix!$E$1:$AJ$205,MATCH(G$46,BNA_Variations_prix!$E$4:$CA$4,0),FALSE)),IF(ROUND(VLOOKUP(_xlfn.CONCAT($B64,$C64),BNA_Variations_prix!$E$1:$AJ$205,MATCH(G$46,BNA_Variations_prix!$E$4:$CA$4,0),FALSE),2)&gt;0,_xlfn.CONCAT($B$3," ",TEXT(VLOOKUP(_xlfn.CONCAT($B64,$C64),BNA_Variations_prix!$E$1:$AJ$205,MATCH(G$46,BNA_Variations_prix!$E$4:$CA$4,0),FALSE),"0%")),IF(ROUND(VLOOKUP(_xlfn.CONCAT($B64,$C64),BNA_Variations_prix!$E$1:$AJ$205,MATCH(G$46,BNA_Variations_prix!$E$4:$CA$4,0),FALSE),2)=0,_xlfn.CONCAT($B$4," ",TEXT(VLOOKUP(_xlfn.CONCAT($B64,$C64),BNA_Variations_prix!$E$1:$AJ$205,MATCH(G$46,BNA_Variations_prix!$E$4:$CA$4,0),FALSE),"0%")),IF(ROUND(VLOOKUP(_xlfn.CONCAT($B64,$C64),BNA_Variations_prix!$E$1:$AJ$205,MATCH(G$46,BNA_Variations_prix!$E$4:$CA$4,0),FALSE),2)&lt;0,_xlfn.CONCAT($B$5," ",TEXT(VLOOKUP(_xlfn.CONCAT($B64,$C64),BNA_Variations_prix!$E$1:$AJ$205,MATCH(G$46,BNA_Variations_prix!$E$4:$CA$4,0),FALSE),"0%")),VLOOKUP(_xlfn.CONCAT($B64,$C64),BNA_Variations_prix!$E$1:$AJ$205,MATCH(G$46,BNA_Variations_prix!$E$4:$CA$4,0),FALSE)))),VLOOKUP(_xlfn.CONCAT($B64,$C64),BNA_Variations_prix!$E$1:$AJ$205,MATCH(G$46,BNA_Variations_prix!$E$4:$CA$4,0),FALSE))</f>
        <v>-</v>
      </c>
      <c r="H64" s="16" t="str">
        <f ca="1">IF(ISNUMBER(VLOOKUP(_xlfn.CONCAT($B64,$C64),BNA_Variations_prix!$E$1:$AJ$205,MATCH(H$46,BNA_Variations_prix!$E$4:$CA$4,0),FALSE)),IF(ROUND(VLOOKUP(_xlfn.CONCAT($B64,$C64),BNA_Variations_prix!$E$1:$AJ$205,MATCH(H$46,BNA_Variations_prix!$E$4:$CA$4,0),FALSE),2)&gt;0,_xlfn.CONCAT($B$3," ",TEXT(VLOOKUP(_xlfn.CONCAT($B64,$C64),BNA_Variations_prix!$E$1:$AJ$205,MATCH(H$46,BNA_Variations_prix!$E$4:$CA$4,0),FALSE),"0%")),IF(ROUND(VLOOKUP(_xlfn.CONCAT($B64,$C64),BNA_Variations_prix!$E$1:$AJ$205,MATCH(H$46,BNA_Variations_prix!$E$4:$CA$4,0),FALSE),2)=0,_xlfn.CONCAT($B$4," ",TEXT(VLOOKUP(_xlfn.CONCAT($B64,$C64),BNA_Variations_prix!$E$1:$AJ$205,MATCH(H$46,BNA_Variations_prix!$E$4:$CA$4,0),FALSE),"0%")),IF(ROUND(VLOOKUP(_xlfn.CONCAT($B64,$C64),BNA_Variations_prix!$E$1:$AJ$205,MATCH(H$46,BNA_Variations_prix!$E$4:$CA$4,0),FALSE),2)&lt;0,_xlfn.CONCAT($B$5," ",TEXT(VLOOKUP(_xlfn.CONCAT($B64,$C64),BNA_Variations_prix!$E$1:$AJ$205,MATCH(H$46,BNA_Variations_prix!$E$4:$CA$4,0),FALSE),"0%")),VLOOKUP(_xlfn.CONCAT($B64,$C64),BNA_Variations_prix!$E$1:$AJ$205,MATCH(H$46,BNA_Variations_prix!$E$4:$CA$4,0),FALSE)))),VLOOKUP(_xlfn.CONCAT($B64,$C64),BNA_Variations_prix!$E$1:$AJ$205,MATCH(H$46,BNA_Variations_prix!$E$4:$CA$4,0),FALSE))</f>
        <v>► 0%</v>
      </c>
      <c r="I64" s="16" t="str">
        <f ca="1">IF(ISNUMBER(VLOOKUP(_xlfn.CONCAT($B64,$C64),BNA_Variations_prix!$E$1:$AJ$205,MATCH(I$46,BNA_Variations_prix!$E$4:$CA$4,0),FALSE)),IF(ROUND(VLOOKUP(_xlfn.CONCAT($B64,$C64),BNA_Variations_prix!$E$1:$AJ$205,MATCH(I$46,BNA_Variations_prix!$E$4:$CA$4,0),FALSE),2)&gt;0,_xlfn.CONCAT($B$3," ",TEXT(VLOOKUP(_xlfn.CONCAT($B64,$C64),BNA_Variations_prix!$E$1:$AJ$205,MATCH(I$46,BNA_Variations_prix!$E$4:$CA$4,0),FALSE),"0%")),IF(ROUND(VLOOKUP(_xlfn.CONCAT($B64,$C64),BNA_Variations_prix!$E$1:$AJ$205,MATCH(I$46,BNA_Variations_prix!$E$4:$CA$4,0),FALSE),2)=0,_xlfn.CONCAT($B$4," ",TEXT(VLOOKUP(_xlfn.CONCAT($B64,$C64),BNA_Variations_prix!$E$1:$AJ$205,MATCH(I$46,BNA_Variations_prix!$E$4:$CA$4,0),FALSE),"0%")),IF(ROUND(VLOOKUP(_xlfn.CONCAT($B64,$C64),BNA_Variations_prix!$E$1:$AJ$205,MATCH(I$46,BNA_Variations_prix!$E$4:$CA$4,0),FALSE),2)&lt;0,_xlfn.CONCAT($B$5," ",TEXT(VLOOKUP(_xlfn.CONCAT($B64,$C64),BNA_Variations_prix!$E$1:$AJ$205,MATCH(I$46,BNA_Variations_prix!$E$4:$CA$4,0),FALSE),"0%")),VLOOKUP(_xlfn.CONCAT($B64,$C64),BNA_Variations_prix!$E$1:$AJ$205,MATCH(I$46,BNA_Variations_prix!$E$4:$CA$4,0),FALSE)))),VLOOKUP(_xlfn.CONCAT($B64,$C64),BNA_Variations_prix!$E$1:$AJ$205,MATCH(I$46,BNA_Variations_prix!$E$4:$CA$4,0),FALSE))</f>
        <v>► 0%</v>
      </c>
      <c r="J64" s="16" t="str">
        <f ca="1">IF(ISNUMBER(VLOOKUP(_xlfn.CONCAT($B64,$C64),BNA_Variations_prix!$E$1:$AJ$205,MATCH(J$46,BNA_Variations_prix!$E$4:$CA$4,0),FALSE)),IF(ROUND(VLOOKUP(_xlfn.CONCAT($B64,$C64),BNA_Variations_prix!$E$1:$AJ$205,MATCH(J$46,BNA_Variations_prix!$E$4:$CA$4,0),FALSE),2)&gt;0,_xlfn.CONCAT($B$3," ",TEXT(VLOOKUP(_xlfn.CONCAT($B64,$C64),BNA_Variations_prix!$E$1:$AJ$205,MATCH(J$46,BNA_Variations_prix!$E$4:$CA$4,0),FALSE),"0%")),IF(ROUND(VLOOKUP(_xlfn.CONCAT($B64,$C64),BNA_Variations_prix!$E$1:$AJ$205,MATCH(J$46,BNA_Variations_prix!$E$4:$CA$4,0),FALSE),2)=0,_xlfn.CONCAT($B$4," ",TEXT(VLOOKUP(_xlfn.CONCAT($B64,$C64),BNA_Variations_prix!$E$1:$AJ$205,MATCH(J$46,BNA_Variations_prix!$E$4:$CA$4,0),FALSE),"0%")),IF(ROUND(VLOOKUP(_xlfn.CONCAT($B64,$C64),BNA_Variations_prix!$E$1:$AJ$205,MATCH(J$46,BNA_Variations_prix!$E$4:$CA$4,0),FALSE),2)&lt;0,_xlfn.CONCAT($B$5," ",TEXT(VLOOKUP(_xlfn.CONCAT($B64,$C64),BNA_Variations_prix!$E$1:$AJ$205,MATCH(J$46,BNA_Variations_prix!$E$4:$CA$4,0),FALSE),"0%")),VLOOKUP(_xlfn.CONCAT($B64,$C64),BNA_Variations_prix!$E$1:$AJ$205,MATCH(J$46,BNA_Variations_prix!$E$4:$CA$4,0),FALSE)))),VLOOKUP(_xlfn.CONCAT($B64,$C64),BNA_Variations_prix!$E$1:$AJ$205,MATCH(J$46,BNA_Variations_prix!$E$4:$CA$4,0),FALSE))</f>
        <v>▼ -9%</v>
      </c>
      <c r="K64" s="16" t="str">
        <f ca="1">IF(ISNUMBER(VLOOKUP(_xlfn.CONCAT($B64,$C64),BNA_Variations_prix!$E$1:$AJ$205,MATCH(K$46,BNA_Variations_prix!$E$4:$CA$4,0),FALSE)),IF(ROUND(VLOOKUP(_xlfn.CONCAT($B64,$C64),BNA_Variations_prix!$E$1:$AJ$205,MATCH(K$46,BNA_Variations_prix!$E$4:$CA$4,0),FALSE),2)&gt;0,_xlfn.CONCAT($B$3," ",TEXT(VLOOKUP(_xlfn.CONCAT($B64,$C64),BNA_Variations_prix!$E$1:$AJ$205,MATCH(K$46,BNA_Variations_prix!$E$4:$CA$4,0),FALSE),"0%")),IF(ROUND(VLOOKUP(_xlfn.CONCAT($B64,$C64),BNA_Variations_prix!$E$1:$AJ$205,MATCH(K$46,BNA_Variations_prix!$E$4:$CA$4,0),FALSE),2)=0,_xlfn.CONCAT($B$4," ",TEXT(VLOOKUP(_xlfn.CONCAT($B64,$C64),BNA_Variations_prix!$E$1:$AJ$205,MATCH(K$46,BNA_Variations_prix!$E$4:$CA$4,0),FALSE),"0%")),IF(ROUND(VLOOKUP(_xlfn.CONCAT($B64,$C64),BNA_Variations_prix!$E$1:$AJ$205,MATCH(K$46,BNA_Variations_prix!$E$4:$CA$4,0),FALSE),2)&lt;0,_xlfn.CONCAT($B$5," ",TEXT(VLOOKUP(_xlfn.CONCAT($B64,$C64),BNA_Variations_prix!$E$1:$AJ$205,MATCH(K$46,BNA_Variations_prix!$E$4:$CA$4,0),FALSE),"0%")),VLOOKUP(_xlfn.CONCAT($B64,$C64),BNA_Variations_prix!$E$1:$AJ$205,MATCH(K$46,BNA_Variations_prix!$E$4:$CA$4,0),FALSE)))),VLOOKUP(_xlfn.CONCAT($B64,$C64),BNA_Variations_prix!$E$1:$AJ$205,MATCH(K$46,BNA_Variations_prix!$E$4:$CA$4,0),FALSE))</f>
        <v>► 0%</v>
      </c>
      <c r="L64" s="16" t="str">
        <f ca="1">IF(ISNUMBER(VLOOKUP(_xlfn.CONCAT($B64,$C64),BNA_Variations_prix!$E$1:$AJ$205,MATCH(L$46,BNA_Variations_prix!$E$4:$CA$4,0),FALSE)),IF(ROUND(VLOOKUP(_xlfn.CONCAT($B64,$C64),BNA_Variations_prix!$E$1:$AJ$205,MATCH(L$46,BNA_Variations_prix!$E$4:$CA$4,0),FALSE),2)&gt;0,_xlfn.CONCAT($B$3," ",TEXT(VLOOKUP(_xlfn.CONCAT($B64,$C64),BNA_Variations_prix!$E$1:$AJ$205,MATCH(L$46,BNA_Variations_prix!$E$4:$CA$4,0),FALSE),"0%")),IF(ROUND(VLOOKUP(_xlfn.CONCAT($B64,$C64),BNA_Variations_prix!$E$1:$AJ$205,MATCH(L$46,BNA_Variations_prix!$E$4:$CA$4,0),FALSE),2)=0,_xlfn.CONCAT($B$4," ",TEXT(VLOOKUP(_xlfn.CONCAT($B64,$C64),BNA_Variations_prix!$E$1:$AJ$205,MATCH(L$46,BNA_Variations_prix!$E$4:$CA$4,0),FALSE),"0%")),IF(ROUND(VLOOKUP(_xlfn.CONCAT($B64,$C64),BNA_Variations_prix!$E$1:$AJ$205,MATCH(L$46,BNA_Variations_prix!$E$4:$CA$4,0),FALSE),2)&lt;0,_xlfn.CONCAT($B$5," ",TEXT(VLOOKUP(_xlfn.CONCAT($B64,$C64),BNA_Variations_prix!$E$1:$AJ$205,MATCH(L$46,BNA_Variations_prix!$E$4:$CA$4,0),FALSE),"0%")),VLOOKUP(_xlfn.CONCAT($B64,$C64),BNA_Variations_prix!$E$1:$AJ$205,MATCH(L$46,BNA_Variations_prix!$E$4:$CA$4,0),FALSE)))),VLOOKUP(_xlfn.CONCAT($B64,$C64),BNA_Variations_prix!$E$1:$AJ$205,MATCH(L$46,BNA_Variations_prix!$E$4:$CA$4,0),FALSE))</f>
        <v>-</v>
      </c>
      <c r="M64" s="16" t="str">
        <f ca="1">IF(ISNUMBER(VLOOKUP(_xlfn.CONCAT($B64,$C64),BNA_Variations_prix!$E$1:$AJ$205,MATCH(M$46,BNA_Variations_prix!$E$4:$CA$4,0),FALSE)),IF(ROUND(VLOOKUP(_xlfn.CONCAT($B64,$C64),BNA_Variations_prix!$E$1:$AJ$205,MATCH(M$46,BNA_Variations_prix!$E$4:$CA$4,0),FALSE),2)&gt;0,_xlfn.CONCAT($B$3," ",TEXT(VLOOKUP(_xlfn.CONCAT($B64,$C64),BNA_Variations_prix!$E$1:$AJ$205,MATCH(M$46,BNA_Variations_prix!$E$4:$CA$4,0),FALSE),"0%")),IF(ROUND(VLOOKUP(_xlfn.CONCAT($B64,$C64),BNA_Variations_prix!$E$1:$AJ$205,MATCH(M$46,BNA_Variations_prix!$E$4:$CA$4,0),FALSE),2)=0,_xlfn.CONCAT($B$4," ",TEXT(VLOOKUP(_xlfn.CONCAT($B64,$C64),BNA_Variations_prix!$E$1:$AJ$205,MATCH(M$46,BNA_Variations_prix!$E$4:$CA$4,0),FALSE),"0%")),IF(ROUND(VLOOKUP(_xlfn.CONCAT($B64,$C64),BNA_Variations_prix!$E$1:$AJ$205,MATCH(M$46,BNA_Variations_prix!$E$4:$CA$4,0),FALSE),2)&lt;0,_xlfn.CONCAT($B$5," ",TEXT(VLOOKUP(_xlfn.CONCAT($B64,$C64),BNA_Variations_prix!$E$1:$AJ$205,MATCH(M$46,BNA_Variations_prix!$E$4:$CA$4,0),FALSE),"0%")),VLOOKUP(_xlfn.CONCAT($B64,$C64),BNA_Variations_prix!$E$1:$AJ$205,MATCH(M$46,BNA_Variations_prix!$E$4:$CA$4,0),FALSE)))),VLOOKUP(_xlfn.CONCAT($B64,$C64),BNA_Variations_prix!$E$1:$AJ$205,MATCH(M$46,BNA_Variations_prix!$E$4:$CA$4,0),FALSE))</f>
        <v>► 0%</v>
      </c>
      <c r="N64" s="16" t="str">
        <f ca="1">IF(ISNUMBER(VLOOKUP(_xlfn.CONCAT($B64,$C64),BNA_Variations_prix!$E$1:$AJ$205,MATCH(N$46,BNA_Variations_prix!$E$4:$CA$4,0),FALSE)),IF(ROUND(VLOOKUP(_xlfn.CONCAT($B64,$C64),BNA_Variations_prix!$E$1:$AJ$205,MATCH(N$46,BNA_Variations_prix!$E$4:$CA$4,0),FALSE),2)&gt;0,_xlfn.CONCAT($B$3," ",TEXT(VLOOKUP(_xlfn.CONCAT($B64,$C64),BNA_Variations_prix!$E$1:$AJ$205,MATCH(N$46,BNA_Variations_prix!$E$4:$CA$4,0),FALSE),"0%")),IF(ROUND(VLOOKUP(_xlfn.CONCAT($B64,$C64),BNA_Variations_prix!$E$1:$AJ$205,MATCH(N$46,BNA_Variations_prix!$E$4:$CA$4,0),FALSE),2)=0,_xlfn.CONCAT($B$4," ",TEXT(VLOOKUP(_xlfn.CONCAT($B64,$C64),BNA_Variations_prix!$E$1:$AJ$205,MATCH(N$46,BNA_Variations_prix!$E$4:$CA$4,0),FALSE),"0%")),IF(ROUND(VLOOKUP(_xlfn.CONCAT($B64,$C64),BNA_Variations_prix!$E$1:$AJ$205,MATCH(N$46,BNA_Variations_prix!$E$4:$CA$4,0),FALSE),2)&lt;0,_xlfn.CONCAT($B$5," ",TEXT(VLOOKUP(_xlfn.CONCAT($B64,$C64),BNA_Variations_prix!$E$1:$AJ$205,MATCH(N$46,BNA_Variations_prix!$E$4:$CA$4,0),FALSE),"0%")),VLOOKUP(_xlfn.CONCAT($B64,$C64),BNA_Variations_prix!$E$1:$AJ$205,MATCH(N$46,BNA_Variations_prix!$E$4:$CA$4,0),FALSE)))),VLOOKUP(_xlfn.CONCAT($B64,$C64),BNA_Variations_prix!$E$1:$AJ$205,MATCH(N$46,BNA_Variations_prix!$E$4:$CA$4,0),FALSE))</f>
        <v>► 0%</v>
      </c>
      <c r="O64" s="16" t="str">
        <f ca="1">IF(ISNUMBER(VLOOKUP(_xlfn.CONCAT($B64,$C64),BNA_Variations_prix!$E$1:$AJ$205,MATCH(O$46,BNA_Variations_prix!$E$4:$CA$4,0),FALSE)),IF(ROUND(VLOOKUP(_xlfn.CONCAT($B64,$C64),BNA_Variations_prix!$E$1:$AJ$205,MATCH(O$46,BNA_Variations_prix!$E$4:$CA$4,0),FALSE),2)&gt;0,_xlfn.CONCAT($B$3," ",TEXT(VLOOKUP(_xlfn.CONCAT($B64,$C64),BNA_Variations_prix!$E$1:$AJ$205,MATCH(O$46,BNA_Variations_prix!$E$4:$CA$4,0),FALSE),"0%")),IF(ROUND(VLOOKUP(_xlfn.CONCAT($B64,$C64),BNA_Variations_prix!$E$1:$AJ$205,MATCH(O$46,BNA_Variations_prix!$E$4:$CA$4,0),FALSE),2)=0,_xlfn.CONCAT($B$4," ",TEXT(VLOOKUP(_xlfn.CONCAT($B64,$C64),BNA_Variations_prix!$E$1:$AJ$205,MATCH(O$46,BNA_Variations_prix!$E$4:$CA$4,0),FALSE),"0%")),IF(ROUND(VLOOKUP(_xlfn.CONCAT($B64,$C64),BNA_Variations_prix!$E$1:$AJ$205,MATCH(O$46,BNA_Variations_prix!$E$4:$CA$4,0),FALSE),2)&lt;0,_xlfn.CONCAT($B$5," ",TEXT(VLOOKUP(_xlfn.CONCAT($B64,$C64),BNA_Variations_prix!$E$1:$AJ$205,MATCH(O$46,BNA_Variations_prix!$E$4:$CA$4,0),FALSE),"0%")),VLOOKUP(_xlfn.CONCAT($B64,$C64),BNA_Variations_prix!$E$1:$AJ$205,MATCH(O$46,BNA_Variations_prix!$E$4:$CA$4,0),FALSE)))),VLOOKUP(_xlfn.CONCAT($B64,$C64),BNA_Variations_prix!$E$1:$AJ$205,MATCH(O$46,BNA_Variations_prix!$E$4:$CA$4,0),FALSE))</f>
        <v>► 0%</v>
      </c>
      <c r="P64" s="16" t="str">
        <f ca="1">IF(ISNUMBER(VLOOKUP(_xlfn.CONCAT($B64,$C64),BNA_Variations_prix!$E$1:$AJ$205,MATCH(P$46,BNA_Variations_prix!$E$4:$CA$4,0),FALSE)),IF(ROUND(VLOOKUP(_xlfn.CONCAT($B64,$C64),BNA_Variations_prix!$E$1:$AJ$205,MATCH(P$46,BNA_Variations_prix!$E$4:$CA$4,0),FALSE),2)&gt;0,_xlfn.CONCAT($B$3," ",TEXT(VLOOKUP(_xlfn.CONCAT($B64,$C64),BNA_Variations_prix!$E$1:$AJ$205,MATCH(P$46,BNA_Variations_prix!$E$4:$CA$4,0),FALSE),"0%")),IF(ROUND(VLOOKUP(_xlfn.CONCAT($B64,$C64),BNA_Variations_prix!$E$1:$AJ$205,MATCH(P$46,BNA_Variations_prix!$E$4:$CA$4,0),FALSE),2)=0,_xlfn.CONCAT($B$4," ",TEXT(VLOOKUP(_xlfn.CONCAT($B64,$C64),BNA_Variations_prix!$E$1:$AJ$205,MATCH(P$46,BNA_Variations_prix!$E$4:$CA$4,0),FALSE),"0%")),IF(ROUND(VLOOKUP(_xlfn.CONCAT($B64,$C64),BNA_Variations_prix!$E$1:$AJ$205,MATCH(P$46,BNA_Variations_prix!$E$4:$CA$4,0),FALSE),2)&lt;0,_xlfn.CONCAT($B$5," ",TEXT(VLOOKUP(_xlfn.CONCAT($B64,$C64),BNA_Variations_prix!$E$1:$AJ$205,MATCH(P$46,BNA_Variations_prix!$E$4:$CA$4,0),FALSE),"0%")),VLOOKUP(_xlfn.CONCAT($B64,$C64),BNA_Variations_prix!$E$1:$AJ$205,MATCH(P$46,BNA_Variations_prix!$E$4:$CA$4,0),FALSE)))),VLOOKUP(_xlfn.CONCAT($B64,$C64),BNA_Variations_prix!$E$1:$AJ$205,MATCH(P$46,BNA_Variations_prix!$E$4:$CA$4,0),FALSE))</f>
        <v>-</v>
      </c>
      <c r="Q64" s="16" t="str">
        <f ca="1">IF(ISNUMBER(VLOOKUP(_xlfn.CONCAT($B64,$C64),BNA_Variations_prix!$E$1:$AJ$205,MATCH(Q$46,BNA_Variations_prix!$E$4:$CA$4,0),FALSE)),IF(ROUND(VLOOKUP(_xlfn.CONCAT($B64,$C64),BNA_Variations_prix!$E$1:$AJ$205,MATCH(Q$46,BNA_Variations_prix!$E$4:$CA$4,0),FALSE),2)&gt;0,_xlfn.CONCAT($B$3," ",TEXT(VLOOKUP(_xlfn.CONCAT($B64,$C64),BNA_Variations_prix!$E$1:$AJ$205,MATCH(Q$46,BNA_Variations_prix!$E$4:$CA$4,0),FALSE),"0%")),IF(ROUND(VLOOKUP(_xlfn.CONCAT($B64,$C64),BNA_Variations_prix!$E$1:$AJ$205,MATCH(Q$46,BNA_Variations_prix!$E$4:$CA$4,0),FALSE),2)=0,_xlfn.CONCAT($B$4," ",TEXT(VLOOKUP(_xlfn.CONCAT($B64,$C64),BNA_Variations_prix!$E$1:$AJ$205,MATCH(Q$46,BNA_Variations_prix!$E$4:$CA$4,0),FALSE),"0%")),IF(ROUND(VLOOKUP(_xlfn.CONCAT($B64,$C64),BNA_Variations_prix!$E$1:$AJ$205,MATCH(Q$46,BNA_Variations_prix!$E$4:$CA$4,0),FALSE),2)&lt;0,_xlfn.CONCAT($B$5," ",TEXT(VLOOKUP(_xlfn.CONCAT($B64,$C64),BNA_Variations_prix!$E$1:$AJ$205,MATCH(Q$46,BNA_Variations_prix!$E$4:$CA$4,0),FALSE),"0%")),VLOOKUP(_xlfn.CONCAT($B64,$C64),BNA_Variations_prix!$E$1:$AJ$205,MATCH(Q$46,BNA_Variations_prix!$E$4:$CA$4,0),FALSE)))),VLOOKUP(_xlfn.CONCAT($B64,$C64),BNA_Variations_prix!$E$1:$AJ$205,MATCH(Q$46,BNA_Variations_prix!$E$4:$CA$4,0),FALSE))</f>
        <v>-</v>
      </c>
      <c r="R64" s="16" t="str">
        <f ca="1">IF(ISNUMBER(VLOOKUP(_xlfn.CONCAT($B64,$C64),BNA_Variations_prix!$E$1:$AJ$205,MATCH(R$46,BNA_Variations_prix!$E$4:$CA$4,0),FALSE)),IF(ROUND(VLOOKUP(_xlfn.CONCAT($B64,$C64),BNA_Variations_prix!$E$1:$AJ$205,MATCH(R$46,BNA_Variations_prix!$E$4:$CA$4,0),FALSE),2)&gt;0,_xlfn.CONCAT($B$3," ",TEXT(VLOOKUP(_xlfn.CONCAT($B64,$C64),BNA_Variations_prix!$E$1:$AJ$205,MATCH(R$46,BNA_Variations_prix!$E$4:$CA$4,0),FALSE),"0%")),IF(ROUND(VLOOKUP(_xlfn.CONCAT($B64,$C64),BNA_Variations_prix!$E$1:$AJ$205,MATCH(R$46,BNA_Variations_prix!$E$4:$CA$4,0),FALSE),2)=0,_xlfn.CONCAT($B$4," ",TEXT(VLOOKUP(_xlfn.CONCAT($B64,$C64),BNA_Variations_prix!$E$1:$AJ$205,MATCH(R$46,BNA_Variations_prix!$E$4:$CA$4,0),FALSE),"0%")),IF(ROUND(VLOOKUP(_xlfn.CONCAT($B64,$C64),BNA_Variations_prix!$E$1:$AJ$205,MATCH(R$46,BNA_Variations_prix!$E$4:$CA$4,0),FALSE),2)&lt;0,_xlfn.CONCAT($B$5," ",TEXT(VLOOKUP(_xlfn.CONCAT($B64,$C64),BNA_Variations_prix!$E$1:$AJ$205,MATCH(R$46,BNA_Variations_prix!$E$4:$CA$4,0),FALSE),"0%")),VLOOKUP(_xlfn.CONCAT($B64,$C64),BNA_Variations_prix!$E$1:$AJ$205,MATCH(R$46,BNA_Variations_prix!$E$4:$CA$4,0),FALSE)))),VLOOKUP(_xlfn.CONCAT($B64,$C64),BNA_Variations_prix!$E$1:$AJ$205,MATCH(R$46,BNA_Variations_prix!$E$4:$CA$4,0),FALSE))</f>
        <v>-</v>
      </c>
      <c r="S64" s="16" t="str">
        <f ca="1">IF(ISNUMBER(VLOOKUP(_xlfn.CONCAT($B64,$C64),BNA_Variations_prix!$E$1:$AJ$205,MATCH(S$46,BNA_Variations_prix!$E$4:$CA$4,0),FALSE)),IF(ROUND(VLOOKUP(_xlfn.CONCAT($B64,$C64),BNA_Variations_prix!$E$1:$AJ$205,MATCH(S$46,BNA_Variations_prix!$E$4:$CA$4,0),FALSE),2)&gt;0,_xlfn.CONCAT($B$3," ",TEXT(VLOOKUP(_xlfn.CONCAT($B64,$C64),BNA_Variations_prix!$E$1:$AJ$205,MATCH(S$46,BNA_Variations_prix!$E$4:$CA$4,0),FALSE),"0%")),IF(ROUND(VLOOKUP(_xlfn.CONCAT($B64,$C64),BNA_Variations_prix!$E$1:$AJ$205,MATCH(S$46,BNA_Variations_prix!$E$4:$CA$4,0),FALSE),2)=0,_xlfn.CONCAT($B$4," ",TEXT(VLOOKUP(_xlfn.CONCAT($B64,$C64),BNA_Variations_prix!$E$1:$AJ$205,MATCH(S$46,BNA_Variations_prix!$E$4:$CA$4,0),FALSE),"0%")),IF(ROUND(VLOOKUP(_xlfn.CONCAT($B64,$C64),BNA_Variations_prix!$E$1:$AJ$205,MATCH(S$46,BNA_Variations_prix!$E$4:$CA$4,0),FALSE),2)&lt;0,_xlfn.CONCAT($B$5," ",TEXT(VLOOKUP(_xlfn.CONCAT($B64,$C64),BNA_Variations_prix!$E$1:$AJ$205,MATCH(S$46,BNA_Variations_prix!$E$4:$CA$4,0),FALSE),"0%")),VLOOKUP(_xlfn.CONCAT($B64,$C64),BNA_Variations_prix!$E$1:$AJ$205,MATCH(S$46,BNA_Variations_prix!$E$4:$CA$4,0),FALSE)))),VLOOKUP(_xlfn.CONCAT($B64,$C64),BNA_Variations_prix!$E$1:$AJ$205,MATCH(S$46,BNA_Variations_prix!$E$4:$CA$4,0),FALSE))</f>
        <v>-</v>
      </c>
      <c r="T64" s="16" t="str">
        <f ca="1">IF(ISNUMBER(VLOOKUP(_xlfn.CONCAT($B64,$C64),BNA_Variations_prix!$E$1:$AJ$205,MATCH(T$46,BNA_Variations_prix!$E$4:$CA$4,0),FALSE)),IF(ROUND(VLOOKUP(_xlfn.CONCAT($B64,$C64),BNA_Variations_prix!$E$1:$AJ$205,MATCH(T$46,BNA_Variations_prix!$E$4:$CA$4,0),FALSE),2)&gt;0,_xlfn.CONCAT($B$3," ",TEXT(VLOOKUP(_xlfn.CONCAT($B64,$C64),BNA_Variations_prix!$E$1:$AJ$205,MATCH(T$46,BNA_Variations_prix!$E$4:$CA$4,0),FALSE),"0%")),IF(ROUND(VLOOKUP(_xlfn.CONCAT($B64,$C64),BNA_Variations_prix!$E$1:$AJ$205,MATCH(T$46,BNA_Variations_prix!$E$4:$CA$4,0),FALSE),2)=0,_xlfn.CONCAT($B$4," ",TEXT(VLOOKUP(_xlfn.CONCAT($B64,$C64),BNA_Variations_prix!$E$1:$AJ$205,MATCH(T$46,BNA_Variations_prix!$E$4:$CA$4,0),FALSE),"0%")),IF(ROUND(VLOOKUP(_xlfn.CONCAT($B64,$C64),BNA_Variations_prix!$E$1:$AJ$205,MATCH(T$46,BNA_Variations_prix!$E$4:$CA$4,0),FALSE),2)&lt;0,_xlfn.CONCAT($B$5," ",TEXT(VLOOKUP(_xlfn.CONCAT($B64,$C64),BNA_Variations_prix!$E$1:$AJ$205,MATCH(T$46,BNA_Variations_prix!$E$4:$CA$4,0),FALSE),"0%")),VLOOKUP(_xlfn.CONCAT($B64,$C64),BNA_Variations_prix!$E$1:$AJ$205,MATCH(T$46,BNA_Variations_prix!$E$4:$CA$4,0),FALSE)))),VLOOKUP(_xlfn.CONCAT($B64,$C64),BNA_Variations_prix!$E$1:$AJ$205,MATCH(T$46,BNA_Variations_prix!$E$4:$CA$4,0),FALSE))</f>
        <v>-</v>
      </c>
      <c r="U64" s="16" t="str">
        <f ca="1">IF(ISNUMBER(VLOOKUP(_xlfn.CONCAT($B64,$C64),BNA_Variations_prix!$E$1:$AJ$205,MATCH(U$46,BNA_Variations_prix!$E$4:$CA$4,0),FALSE)),IF(ROUND(VLOOKUP(_xlfn.CONCAT($B64,$C64),BNA_Variations_prix!$E$1:$AJ$205,MATCH(U$46,BNA_Variations_prix!$E$4:$CA$4,0),FALSE),2)&gt;0,_xlfn.CONCAT($B$3," ",TEXT(VLOOKUP(_xlfn.CONCAT($B64,$C64),BNA_Variations_prix!$E$1:$AJ$205,MATCH(U$46,BNA_Variations_prix!$E$4:$CA$4,0),FALSE),"0%")),IF(ROUND(VLOOKUP(_xlfn.CONCAT($B64,$C64),BNA_Variations_prix!$E$1:$AJ$205,MATCH(U$46,BNA_Variations_prix!$E$4:$CA$4,0),FALSE),2)=0,_xlfn.CONCAT($B$4," ",TEXT(VLOOKUP(_xlfn.CONCAT($B64,$C64),BNA_Variations_prix!$E$1:$AJ$205,MATCH(U$46,BNA_Variations_prix!$E$4:$CA$4,0),FALSE),"0%")),IF(ROUND(VLOOKUP(_xlfn.CONCAT($B64,$C64),BNA_Variations_prix!$E$1:$AJ$205,MATCH(U$46,BNA_Variations_prix!$E$4:$CA$4,0),FALSE),2)&lt;0,_xlfn.CONCAT($B$5," ",TEXT(VLOOKUP(_xlfn.CONCAT($B64,$C64),BNA_Variations_prix!$E$1:$AJ$205,MATCH(U$46,BNA_Variations_prix!$E$4:$CA$4,0),FALSE),"0%")),VLOOKUP(_xlfn.CONCAT($B64,$C64),BNA_Variations_prix!$E$1:$AJ$205,MATCH(U$46,BNA_Variations_prix!$E$4:$CA$4,0),FALSE)))),VLOOKUP(_xlfn.CONCAT($B64,$C64),BNA_Variations_prix!$E$1:$AJ$205,MATCH(U$46,BNA_Variations_prix!$E$4:$CA$4,0),FALSE))</f>
        <v>-</v>
      </c>
      <c r="V64" s="16" t="str">
        <f ca="1">IF(ISNUMBER(VLOOKUP(_xlfn.CONCAT($B64,$C64),BNA_Variations_prix!$E$1:$AJ$205,MATCH(V$46,BNA_Variations_prix!$E$4:$CA$4,0),FALSE)),IF(ROUND(VLOOKUP(_xlfn.CONCAT($B64,$C64),BNA_Variations_prix!$E$1:$AJ$205,MATCH(V$46,BNA_Variations_prix!$E$4:$CA$4,0),FALSE),2)&gt;0,_xlfn.CONCAT($B$3," ",TEXT(VLOOKUP(_xlfn.CONCAT($B64,$C64),BNA_Variations_prix!$E$1:$AJ$205,MATCH(V$46,BNA_Variations_prix!$E$4:$CA$4,0),FALSE),"0%")),IF(ROUND(VLOOKUP(_xlfn.CONCAT($B64,$C64),BNA_Variations_prix!$E$1:$AJ$205,MATCH(V$46,BNA_Variations_prix!$E$4:$CA$4,0),FALSE),2)=0,_xlfn.CONCAT($B$4," ",TEXT(VLOOKUP(_xlfn.CONCAT($B64,$C64),BNA_Variations_prix!$E$1:$AJ$205,MATCH(V$46,BNA_Variations_prix!$E$4:$CA$4,0),FALSE),"0%")),IF(ROUND(VLOOKUP(_xlfn.CONCAT($B64,$C64),BNA_Variations_prix!$E$1:$AJ$205,MATCH(V$46,BNA_Variations_prix!$E$4:$CA$4,0),FALSE),2)&lt;0,_xlfn.CONCAT($B$5," ",TEXT(VLOOKUP(_xlfn.CONCAT($B64,$C64),BNA_Variations_prix!$E$1:$AJ$205,MATCH(V$46,BNA_Variations_prix!$E$4:$CA$4,0),FALSE),"0%")),VLOOKUP(_xlfn.CONCAT($B64,$C64),BNA_Variations_prix!$E$1:$AJ$205,MATCH(V$46,BNA_Variations_prix!$E$4:$CA$4,0),FALSE)))),VLOOKUP(_xlfn.CONCAT($B64,$C64),BNA_Variations_prix!$E$1:$AJ$205,MATCH(V$46,BNA_Variations_prix!$E$4:$CA$4,0),FALSE))</f>
        <v>▼ -13%</v>
      </c>
      <c r="W64" s="16" t="str">
        <f ca="1">IF(ISNUMBER(VLOOKUP(_xlfn.CONCAT($B64,$C64),BNA_Variations_prix!$E$1:$AJ$205,MATCH(W$46,BNA_Variations_prix!$E$4:$CA$4,0),FALSE)),IF(ROUND(VLOOKUP(_xlfn.CONCAT($B64,$C64),BNA_Variations_prix!$E$1:$AJ$205,MATCH(W$46,BNA_Variations_prix!$E$4:$CA$4,0),FALSE),2)&gt;0,_xlfn.CONCAT($B$3," ",TEXT(VLOOKUP(_xlfn.CONCAT($B64,$C64),BNA_Variations_prix!$E$1:$AJ$205,MATCH(W$46,BNA_Variations_prix!$E$4:$CA$4,0),FALSE),"0%")),IF(ROUND(VLOOKUP(_xlfn.CONCAT($B64,$C64),BNA_Variations_prix!$E$1:$AJ$205,MATCH(W$46,BNA_Variations_prix!$E$4:$CA$4,0),FALSE),2)=0,_xlfn.CONCAT($B$4," ",TEXT(VLOOKUP(_xlfn.CONCAT($B64,$C64),BNA_Variations_prix!$E$1:$AJ$205,MATCH(W$46,BNA_Variations_prix!$E$4:$CA$4,0),FALSE),"0%")),IF(ROUND(VLOOKUP(_xlfn.CONCAT($B64,$C64),BNA_Variations_prix!$E$1:$AJ$205,MATCH(W$46,BNA_Variations_prix!$E$4:$CA$4,0),FALSE),2)&lt;0,_xlfn.CONCAT($B$5," ",TEXT(VLOOKUP(_xlfn.CONCAT($B64,$C64),BNA_Variations_prix!$E$1:$AJ$205,MATCH(W$46,BNA_Variations_prix!$E$4:$CA$4,0),FALSE),"0%")),VLOOKUP(_xlfn.CONCAT($B64,$C64),BNA_Variations_prix!$E$1:$AJ$205,MATCH(W$46,BNA_Variations_prix!$E$4:$CA$4,0),FALSE)))),VLOOKUP(_xlfn.CONCAT($B64,$C64),BNA_Variations_prix!$E$1:$AJ$205,MATCH(W$46,BNA_Variations_prix!$E$4:$CA$4,0),FALSE))</f>
        <v>-</v>
      </c>
      <c r="X64" s="16" t="str">
        <f ca="1">IF(ISNUMBER(VLOOKUP(_xlfn.CONCAT($B64,$C64),BNA_Variations_prix!$E$1:$AJ$205,MATCH(X$46,BNA_Variations_prix!$E$4:$CA$4,0),FALSE)),IF(ROUND(VLOOKUP(_xlfn.CONCAT($B64,$C64),BNA_Variations_prix!$E$1:$AJ$205,MATCH(X$46,BNA_Variations_prix!$E$4:$CA$4,0),FALSE),2)&gt;0,_xlfn.CONCAT($B$3," ",TEXT(VLOOKUP(_xlfn.CONCAT($B64,$C64),BNA_Variations_prix!$E$1:$AJ$205,MATCH(X$46,BNA_Variations_prix!$E$4:$CA$4,0),FALSE),"0%")),IF(ROUND(VLOOKUP(_xlfn.CONCAT($B64,$C64),BNA_Variations_prix!$E$1:$AJ$205,MATCH(X$46,BNA_Variations_prix!$E$4:$CA$4,0),FALSE),2)=0,_xlfn.CONCAT($B$4," ",TEXT(VLOOKUP(_xlfn.CONCAT($B64,$C64),BNA_Variations_prix!$E$1:$AJ$205,MATCH(X$46,BNA_Variations_prix!$E$4:$CA$4,0),FALSE),"0%")),IF(ROUND(VLOOKUP(_xlfn.CONCAT($B64,$C64),BNA_Variations_prix!$E$1:$AJ$205,MATCH(X$46,BNA_Variations_prix!$E$4:$CA$4,0),FALSE),2)&lt;0,_xlfn.CONCAT($B$5," ",TEXT(VLOOKUP(_xlfn.CONCAT($B64,$C64),BNA_Variations_prix!$E$1:$AJ$205,MATCH(X$46,BNA_Variations_prix!$E$4:$CA$4,0),FALSE),"0%")),VLOOKUP(_xlfn.CONCAT($B64,$C64),BNA_Variations_prix!$E$1:$AJ$205,MATCH(X$46,BNA_Variations_prix!$E$4:$CA$4,0),FALSE)))),VLOOKUP(_xlfn.CONCAT($B64,$C64),BNA_Variations_prix!$E$1:$AJ$205,MATCH(X$46,BNA_Variations_prix!$E$4:$CA$4,0),FALSE))</f>
        <v>-</v>
      </c>
      <c r="Y64" s="16" t="str">
        <f ca="1">IF(ISNUMBER(VLOOKUP(_xlfn.CONCAT($B64,$C64),BNA_Variations_prix!$E$1:$AJ$205,MATCH(Y$46,BNA_Variations_prix!$E$4:$CA$4,0),FALSE)),IF(ROUND(VLOOKUP(_xlfn.CONCAT($B64,$C64),BNA_Variations_prix!$E$1:$AJ$205,MATCH(Y$46,BNA_Variations_prix!$E$4:$CA$4,0),FALSE),2)&gt;0,_xlfn.CONCAT($B$3," ",TEXT(VLOOKUP(_xlfn.CONCAT($B64,$C64),BNA_Variations_prix!$E$1:$AJ$205,MATCH(Y$46,BNA_Variations_prix!$E$4:$CA$4,0),FALSE),"0%")),IF(ROUND(VLOOKUP(_xlfn.CONCAT($B64,$C64),BNA_Variations_prix!$E$1:$AJ$205,MATCH(Y$46,BNA_Variations_prix!$E$4:$CA$4,0),FALSE),2)=0,_xlfn.CONCAT($B$4," ",TEXT(VLOOKUP(_xlfn.CONCAT($B64,$C64),BNA_Variations_prix!$E$1:$AJ$205,MATCH(Y$46,BNA_Variations_prix!$E$4:$CA$4,0),FALSE),"0%")),IF(ROUND(VLOOKUP(_xlfn.CONCAT($B64,$C64),BNA_Variations_prix!$E$1:$AJ$205,MATCH(Y$46,BNA_Variations_prix!$E$4:$CA$4,0),FALSE),2)&lt;0,_xlfn.CONCAT($B$5," ",TEXT(VLOOKUP(_xlfn.CONCAT($B64,$C64),BNA_Variations_prix!$E$1:$AJ$205,MATCH(Y$46,BNA_Variations_prix!$E$4:$CA$4,0),FALSE),"0%")),VLOOKUP(_xlfn.CONCAT($B64,$C64),BNA_Variations_prix!$E$1:$AJ$205,MATCH(Y$46,BNA_Variations_prix!$E$4:$CA$4,0),FALSE)))),VLOOKUP(_xlfn.CONCAT($B64,$C64),BNA_Variations_prix!$E$1:$AJ$205,MATCH(Y$46,BNA_Variations_prix!$E$4:$CA$4,0),FALSE))</f>
        <v>-</v>
      </c>
      <c r="Z64" s="16" t="str">
        <f ca="1">IF(ISNUMBER(VLOOKUP(_xlfn.CONCAT($B64,$C64),BNA_Variations_prix!$E$1:$AJ$205,MATCH(Z$46,BNA_Variations_prix!$E$4:$CA$4,0),FALSE)),IF(ROUND(VLOOKUP(_xlfn.CONCAT($B64,$C64),BNA_Variations_prix!$E$1:$AJ$205,MATCH(Z$46,BNA_Variations_prix!$E$4:$CA$4,0),FALSE),2)&gt;0,_xlfn.CONCAT($B$3," ",TEXT(VLOOKUP(_xlfn.CONCAT($B64,$C64),BNA_Variations_prix!$E$1:$AJ$205,MATCH(Z$46,BNA_Variations_prix!$E$4:$CA$4,0),FALSE),"0%")),IF(ROUND(VLOOKUP(_xlfn.CONCAT($B64,$C64),BNA_Variations_prix!$E$1:$AJ$205,MATCH(Z$46,BNA_Variations_prix!$E$4:$CA$4,0),FALSE),2)=0,_xlfn.CONCAT($B$4," ",TEXT(VLOOKUP(_xlfn.CONCAT($B64,$C64),BNA_Variations_prix!$E$1:$AJ$205,MATCH(Z$46,BNA_Variations_prix!$E$4:$CA$4,0),FALSE),"0%")),IF(ROUND(VLOOKUP(_xlfn.CONCAT($B64,$C64),BNA_Variations_prix!$E$1:$AJ$205,MATCH(Z$46,BNA_Variations_prix!$E$4:$CA$4,0),FALSE),2)&lt;0,_xlfn.CONCAT($B$5," ",TEXT(VLOOKUP(_xlfn.CONCAT($B64,$C64),BNA_Variations_prix!$E$1:$AJ$205,MATCH(Z$46,BNA_Variations_prix!$E$4:$CA$4,0),FALSE),"0%")),VLOOKUP(_xlfn.CONCAT($B64,$C64),BNA_Variations_prix!$E$1:$AJ$205,MATCH(Z$46,BNA_Variations_prix!$E$4:$CA$4,0),FALSE)))),VLOOKUP(_xlfn.CONCAT($B64,$C64),BNA_Variations_prix!$E$1:$AJ$205,MATCH(Z$46,BNA_Variations_prix!$E$4:$CA$4,0),FALSE))</f>
        <v>► 0%</v>
      </c>
      <c r="AA64" s="16" t="str">
        <f ca="1">IF(ISNUMBER(VLOOKUP(_xlfn.CONCAT($B64,$C64),BNA_Variations_prix!$E$1:$AJ$205,MATCH(AA$46,BNA_Variations_prix!$E$4:$CA$4,0),FALSE)),IF(ROUND(VLOOKUP(_xlfn.CONCAT($B64,$C64),BNA_Variations_prix!$E$1:$AJ$205,MATCH(AA$46,BNA_Variations_prix!$E$4:$CA$4,0),FALSE),2)&gt;0,_xlfn.CONCAT($B$3," ",TEXT(VLOOKUP(_xlfn.CONCAT($B64,$C64),BNA_Variations_prix!$E$1:$AJ$205,MATCH(AA$46,BNA_Variations_prix!$E$4:$CA$4,0),FALSE),"0%")),IF(ROUND(VLOOKUP(_xlfn.CONCAT($B64,$C64),BNA_Variations_prix!$E$1:$AJ$205,MATCH(AA$46,BNA_Variations_prix!$E$4:$CA$4,0),FALSE),2)=0,_xlfn.CONCAT($B$4," ",TEXT(VLOOKUP(_xlfn.CONCAT($B64,$C64),BNA_Variations_prix!$E$1:$AJ$205,MATCH(AA$46,BNA_Variations_prix!$E$4:$CA$4,0),FALSE),"0%")),IF(ROUND(VLOOKUP(_xlfn.CONCAT($B64,$C64),BNA_Variations_prix!$E$1:$AJ$205,MATCH(AA$46,BNA_Variations_prix!$E$4:$CA$4,0),FALSE),2)&lt;0,_xlfn.CONCAT($B$5," ",TEXT(VLOOKUP(_xlfn.CONCAT($B64,$C64),BNA_Variations_prix!$E$1:$AJ$205,MATCH(AA$46,BNA_Variations_prix!$E$4:$CA$4,0),FALSE),"0%")),VLOOKUP(_xlfn.CONCAT($B64,$C64),BNA_Variations_prix!$E$1:$AJ$205,MATCH(AA$46,BNA_Variations_prix!$E$4:$CA$4,0),FALSE)))),VLOOKUP(_xlfn.CONCAT($B64,$C64),BNA_Variations_prix!$E$1:$AJ$205,MATCH(AA$46,BNA_Variations_prix!$E$4:$CA$4,0),FALSE))</f>
        <v>► 0%</v>
      </c>
      <c r="AB64" s="16" t="str">
        <f ca="1">IF(ISNUMBER(VLOOKUP(_xlfn.CONCAT($B64,$C64),BNA_Variations_prix!$E$1:$AJ$205,MATCH(AB$46,BNA_Variations_prix!$E$4:$CA$4,0),FALSE)),IF(ROUND(VLOOKUP(_xlfn.CONCAT($B64,$C64),BNA_Variations_prix!$E$1:$AJ$205,MATCH(AB$46,BNA_Variations_prix!$E$4:$CA$4,0),FALSE),2)&gt;0,_xlfn.CONCAT($B$3," ",TEXT(VLOOKUP(_xlfn.CONCAT($B64,$C64),BNA_Variations_prix!$E$1:$AJ$205,MATCH(AB$46,BNA_Variations_prix!$E$4:$CA$4,0),FALSE),"0%")),IF(ROUND(VLOOKUP(_xlfn.CONCAT($B64,$C64),BNA_Variations_prix!$E$1:$AJ$205,MATCH(AB$46,BNA_Variations_prix!$E$4:$CA$4,0),FALSE),2)=0,_xlfn.CONCAT($B$4," ",TEXT(VLOOKUP(_xlfn.CONCAT($B64,$C64),BNA_Variations_prix!$E$1:$AJ$205,MATCH(AB$46,BNA_Variations_prix!$E$4:$CA$4,0),FALSE),"0%")),IF(ROUND(VLOOKUP(_xlfn.CONCAT($B64,$C64),BNA_Variations_prix!$E$1:$AJ$205,MATCH(AB$46,BNA_Variations_prix!$E$4:$CA$4,0),FALSE),2)&lt;0,_xlfn.CONCAT($B$5," ",TEXT(VLOOKUP(_xlfn.CONCAT($B64,$C64),BNA_Variations_prix!$E$1:$AJ$205,MATCH(AB$46,BNA_Variations_prix!$E$4:$CA$4,0),FALSE),"0%")),VLOOKUP(_xlfn.CONCAT($B64,$C64),BNA_Variations_prix!$E$1:$AJ$205,MATCH(AB$46,BNA_Variations_prix!$E$4:$CA$4,0),FALSE)))),VLOOKUP(_xlfn.CONCAT($B64,$C64),BNA_Variations_prix!$E$1:$AJ$205,MATCH(AB$46,BNA_Variations_prix!$E$4:$CA$4,0),FALSE))</f>
        <v>► 0%</v>
      </c>
      <c r="AC64" s="16" t="str">
        <f ca="1">IF(ISNUMBER(VLOOKUP(_xlfn.CONCAT($B64,$C64),BNA_Variations_prix!$E$1:$AJ$205,MATCH(AC$46,BNA_Variations_prix!$E$4:$CA$4,0),FALSE)),IF(ROUND(VLOOKUP(_xlfn.CONCAT($B64,$C64),BNA_Variations_prix!$E$1:$AJ$205,MATCH(AC$46,BNA_Variations_prix!$E$4:$CA$4,0),FALSE),2)&gt;0,_xlfn.CONCAT($B$3," ",TEXT(VLOOKUP(_xlfn.CONCAT($B64,$C64),BNA_Variations_prix!$E$1:$AJ$205,MATCH(AC$46,BNA_Variations_prix!$E$4:$CA$4,0),FALSE),"0%")),IF(ROUND(VLOOKUP(_xlfn.CONCAT($B64,$C64),BNA_Variations_prix!$E$1:$AJ$205,MATCH(AC$46,BNA_Variations_prix!$E$4:$CA$4,0),FALSE),2)=0,_xlfn.CONCAT($B$4," ",TEXT(VLOOKUP(_xlfn.CONCAT($B64,$C64),BNA_Variations_prix!$E$1:$AJ$205,MATCH(AC$46,BNA_Variations_prix!$E$4:$CA$4,0),FALSE),"0%")),IF(ROUND(VLOOKUP(_xlfn.CONCAT($B64,$C64),BNA_Variations_prix!$E$1:$AJ$205,MATCH(AC$46,BNA_Variations_prix!$E$4:$CA$4,0),FALSE),2)&lt;0,_xlfn.CONCAT($B$5," ",TEXT(VLOOKUP(_xlfn.CONCAT($B64,$C64),BNA_Variations_prix!$E$1:$AJ$205,MATCH(AC$46,BNA_Variations_prix!$E$4:$CA$4,0),FALSE),"0%")),VLOOKUP(_xlfn.CONCAT($B64,$C64),BNA_Variations_prix!$E$1:$AJ$205,MATCH(AC$46,BNA_Variations_prix!$E$4:$CA$4,0),FALSE)))),VLOOKUP(_xlfn.CONCAT($B64,$C64),BNA_Variations_prix!$E$1:$AJ$205,MATCH(AC$46,BNA_Variations_prix!$E$4:$CA$4,0),FALSE))</f>
        <v>► 0%</v>
      </c>
      <c r="AD64" s="16" t="str">
        <f ca="1">IF(ISNUMBER(VLOOKUP(_xlfn.CONCAT($B64,$C64),BNA_Variations_prix!$E$1:$AJ$205,MATCH(AD$46,BNA_Variations_prix!$E$4:$CA$4,0),FALSE)),IF(ROUND(VLOOKUP(_xlfn.CONCAT($B64,$C64),BNA_Variations_prix!$E$1:$AJ$205,MATCH(AD$46,BNA_Variations_prix!$E$4:$CA$4,0),FALSE),2)&gt;0,_xlfn.CONCAT($B$3," ",TEXT(VLOOKUP(_xlfn.CONCAT($B64,$C64),BNA_Variations_prix!$E$1:$AJ$205,MATCH(AD$46,BNA_Variations_prix!$E$4:$CA$4,0),FALSE),"0%")),IF(ROUND(VLOOKUP(_xlfn.CONCAT($B64,$C64),BNA_Variations_prix!$E$1:$AJ$205,MATCH(AD$46,BNA_Variations_prix!$E$4:$CA$4,0),FALSE),2)=0,_xlfn.CONCAT($B$4," ",TEXT(VLOOKUP(_xlfn.CONCAT($B64,$C64),BNA_Variations_prix!$E$1:$AJ$205,MATCH(AD$46,BNA_Variations_prix!$E$4:$CA$4,0),FALSE),"0%")),IF(ROUND(VLOOKUP(_xlfn.CONCAT($B64,$C64),BNA_Variations_prix!$E$1:$AJ$205,MATCH(AD$46,BNA_Variations_prix!$E$4:$CA$4,0),FALSE),2)&lt;0,_xlfn.CONCAT($B$5," ",TEXT(VLOOKUP(_xlfn.CONCAT($B64,$C64),BNA_Variations_prix!$E$1:$AJ$205,MATCH(AD$46,BNA_Variations_prix!$E$4:$CA$4,0),FALSE),"0%")),VLOOKUP(_xlfn.CONCAT($B64,$C64),BNA_Variations_prix!$E$1:$AJ$205,MATCH(AD$46,BNA_Variations_prix!$E$4:$CA$4,0),FALSE)))),VLOOKUP(_xlfn.CONCAT($B64,$C64),BNA_Variations_prix!$E$1:$AJ$205,MATCH(AD$46,BNA_Variations_prix!$E$4:$CA$4,0),FALSE))</f>
        <v>► 0%</v>
      </c>
      <c r="AE64" s="16" t="str">
        <f ca="1">IF(ISNUMBER(VLOOKUP(_xlfn.CONCAT($B64,$C64),BNA_Variations_prix!$E$1:$AJ$205,MATCH(AE$46,BNA_Variations_prix!$E$4:$CA$4,0),FALSE)),IF(ROUND(VLOOKUP(_xlfn.CONCAT($B64,$C64),BNA_Variations_prix!$E$1:$AJ$205,MATCH(AE$46,BNA_Variations_prix!$E$4:$CA$4,0),FALSE),2)&gt;0,_xlfn.CONCAT($B$3," ",TEXT(VLOOKUP(_xlfn.CONCAT($B64,$C64),BNA_Variations_prix!$E$1:$AJ$205,MATCH(AE$46,BNA_Variations_prix!$E$4:$CA$4,0),FALSE),"0%")),IF(ROUND(VLOOKUP(_xlfn.CONCAT($B64,$C64),BNA_Variations_prix!$E$1:$AJ$205,MATCH(AE$46,BNA_Variations_prix!$E$4:$CA$4,0),FALSE),2)=0,_xlfn.CONCAT($B$4," ",TEXT(VLOOKUP(_xlfn.CONCAT($B64,$C64),BNA_Variations_prix!$E$1:$AJ$205,MATCH(AE$46,BNA_Variations_prix!$E$4:$CA$4,0),FALSE),"0%")),IF(ROUND(VLOOKUP(_xlfn.CONCAT($B64,$C64),BNA_Variations_prix!$E$1:$AJ$205,MATCH(AE$46,BNA_Variations_prix!$E$4:$CA$4,0),FALSE),2)&lt;0,_xlfn.CONCAT($B$5," ",TEXT(VLOOKUP(_xlfn.CONCAT($B64,$C64),BNA_Variations_prix!$E$1:$AJ$205,MATCH(AE$46,BNA_Variations_prix!$E$4:$CA$4,0),FALSE),"0%")),VLOOKUP(_xlfn.CONCAT($B64,$C64),BNA_Variations_prix!$E$1:$AJ$205,MATCH(AE$46,BNA_Variations_prix!$E$4:$CA$4,0),FALSE)))),VLOOKUP(_xlfn.CONCAT($B64,$C64),BNA_Variations_prix!$E$1:$AJ$205,MATCH(AE$46,BNA_Variations_prix!$E$4:$CA$4,0),FALSE))</f>
        <v>-</v>
      </c>
      <c r="AF64" s="16" t="str">
        <f ca="1">IF(ISNUMBER(VLOOKUP(_xlfn.CONCAT($B64,$C64),BNA_Variations_prix!$E$1:$AJ$205,MATCH(AF$46,BNA_Variations_prix!$E$4:$CA$4,0),FALSE)),IF(ROUND(VLOOKUP(_xlfn.CONCAT($B64,$C64),BNA_Variations_prix!$E$1:$AJ$205,MATCH(AF$46,BNA_Variations_prix!$E$4:$CA$4,0),FALSE),2)&gt;0,_xlfn.CONCAT($B$3," ",TEXT(VLOOKUP(_xlfn.CONCAT($B64,$C64),BNA_Variations_prix!$E$1:$AJ$205,MATCH(AF$46,BNA_Variations_prix!$E$4:$CA$4,0),FALSE),"0%")),IF(ROUND(VLOOKUP(_xlfn.CONCAT($B64,$C64),BNA_Variations_prix!$E$1:$AJ$205,MATCH(AF$46,BNA_Variations_prix!$E$4:$CA$4,0),FALSE),2)=0,_xlfn.CONCAT($B$4," ",TEXT(VLOOKUP(_xlfn.CONCAT($B64,$C64),BNA_Variations_prix!$E$1:$AJ$205,MATCH(AF$46,BNA_Variations_prix!$E$4:$CA$4,0),FALSE),"0%")),IF(ROUND(VLOOKUP(_xlfn.CONCAT($B64,$C64),BNA_Variations_prix!$E$1:$AJ$205,MATCH(AF$46,BNA_Variations_prix!$E$4:$CA$4,0),FALSE),2)&lt;0,_xlfn.CONCAT($B$5," ",TEXT(VLOOKUP(_xlfn.CONCAT($B64,$C64),BNA_Variations_prix!$E$1:$AJ$205,MATCH(AF$46,BNA_Variations_prix!$E$4:$CA$4,0),FALSE),"0%")),VLOOKUP(_xlfn.CONCAT($B64,$C64),BNA_Variations_prix!$E$1:$AJ$205,MATCH(AF$46,BNA_Variations_prix!$E$4:$CA$4,0),FALSE)))),VLOOKUP(_xlfn.CONCAT($B64,$C64),BNA_Variations_prix!$E$1:$AJ$205,MATCH(AF$46,BNA_Variations_prix!$E$4:$CA$4,0),FALSE))</f>
        <v>▼ -9%</v>
      </c>
      <c r="AG64" s="16" t="str">
        <f ca="1">IF(ISNUMBER(VLOOKUP(_xlfn.CONCAT($B64,$C64),BNA_Variations_prix!$E$1:$AJ$205,MATCH(AG$46,BNA_Variations_prix!$E$4:$CA$4,0),FALSE)),IF(ROUND(VLOOKUP(_xlfn.CONCAT($B64,$C64),BNA_Variations_prix!$E$1:$AJ$205,MATCH(AG$46,BNA_Variations_prix!$E$4:$CA$4,0),FALSE),2)&gt;0,_xlfn.CONCAT($B$3," ",TEXT(VLOOKUP(_xlfn.CONCAT($B64,$C64),BNA_Variations_prix!$E$1:$AJ$205,MATCH(AG$46,BNA_Variations_prix!$E$4:$CA$4,0),FALSE),"0%")),IF(ROUND(VLOOKUP(_xlfn.CONCAT($B64,$C64),BNA_Variations_prix!$E$1:$AJ$205,MATCH(AG$46,BNA_Variations_prix!$E$4:$CA$4,0),FALSE),2)=0,_xlfn.CONCAT($B$4," ",TEXT(VLOOKUP(_xlfn.CONCAT($B64,$C64),BNA_Variations_prix!$E$1:$AJ$205,MATCH(AG$46,BNA_Variations_prix!$E$4:$CA$4,0),FALSE),"0%")),IF(ROUND(VLOOKUP(_xlfn.CONCAT($B64,$C64),BNA_Variations_prix!$E$1:$AJ$205,MATCH(AG$46,BNA_Variations_prix!$E$4:$CA$4,0),FALSE),2)&lt;0,_xlfn.CONCAT($B$5," ",TEXT(VLOOKUP(_xlfn.CONCAT($B64,$C64),BNA_Variations_prix!$E$1:$AJ$205,MATCH(AG$46,BNA_Variations_prix!$E$4:$CA$4,0),FALSE),"0%")),VLOOKUP(_xlfn.CONCAT($B64,$C64),BNA_Variations_prix!$E$1:$AJ$205,MATCH(AG$46,BNA_Variations_prix!$E$4:$CA$4,0),FALSE)))),VLOOKUP(_xlfn.CONCAT($B64,$C64),BNA_Variations_prix!$E$1:$AJ$205,MATCH(AG$46,BNA_Variations_prix!$E$4:$CA$4,0),FALSE))</f>
        <v>-</v>
      </c>
    </row>
    <row r="65" spans="2:33" x14ac:dyDescent="0.35">
      <c r="B65" t="s">
        <v>92</v>
      </c>
      <c r="C65" s="11">
        <f t="shared" si="3"/>
        <v>45352</v>
      </c>
      <c r="D65" t="s">
        <v>91</v>
      </c>
      <c r="E65" s="16" t="str">
        <f ca="1">IF(ISNUMBER(VLOOKUP(_xlfn.CONCAT($B65,$C65),BNA_Variations_prix!$E$1:$AJ$205,MATCH(E$46,BNA_Variations_prix!$E$4:$CA$4,0),FALSE)),IF(ROUND(VLOOKUP(_xlfn.CONCAT($B65,$C65),BNA_Variations_prix!$E$1:$AJ$205,MATCH(E$46,BNA_Variations_prix!$E$4:$CA$4,0),FALSE),2)&gt;0,_xlfn.CONCAT($B$3," ",TEXT(VLOOKUP(_xlfn.CONCAT($B65,$C65),BNA_Variations_prix!$E$1:$AJ$205,MATCH(E$46,BNA_Variations_prix!$E$4:$CA$4,0),FALSE),"0%")),IF(ROUND(VLOOKUP(_xlfn.CONCAT($B65,$C65),BNA_Variations_prix!$E$1:$AJ$205,MATCH(E$46,BNA_Variations_prix!$E$4:$CA$4,0),FALSE),2)=0,_xlfn.CONCAT($B$4," ",TEXT(VLOOKUP(_xlfn.CONCAT($B65,$C65),BNA_Variations_prix!$E$1:$AJ$205,MATCH(E$46,BNA_Variations_prix!$E$4:$CA$4,0),FALSE),"0%")),IF(ROUND(VLOOKUP(_xlfn.CONCAT($B65,$C65),BNA_Variations_prix!$E$1:$AJ$205,MATCH(E$46,BNA_Variations_prix!$E$4:$CA$4,0),FALSE),2)&lt;0,_xlfn.CONCAT($B$5," ",TEXT(VLOOKUP(_xlfn.CONCAT($B65,$C65),BNA_Variations_prix!$E$1:$AJ$205,MATCH(E$46,BNA_Variations_prix!$E$4:$CA$4,0),FALSE),"0%")),VLOOKUP(_xlfn.CONCAT($B65,$C65),BNA_Variations_prix!$E$1:$AJ$205,MATCH(E$46,BNA_Variations_prix!$E$4:$CA$4,0),FALSE)))),VLOOKUP(_xlfn.CONCAT($B65,$C65),BNA_Variations_prix!$E$1:$AJ$205,MATCH(E$46,BNA_Variations_prix!$E$4:$CA$4,0),FALSE))</f>
        <v>▲ 2%</v>
      </c>
      <c r="F65" s="16" t="str">
        <f ca="1">IF(ISNUMBER(VLOOKUP(_xlfn.CONCAT($B65,$C65),BNA_Variations_prix!$E$1:$AJ$205,MATCH(F$46,BNA_Variations_prix!$E$4:$CA$4,0),FALSE)),IF(ROUND(VLOOKUP(_xlfn.CONCAT($B65,$C65),BNA_Variations_prix!$E$1:$AJ$205,MATCH(F$46,BNA_Variations_prix!$E$4:$CA$4,0),FALSE),2)&gt;0,_xlfn.CONCAT($B$3," ",TEXT(VLOOKUP(_xlfn.CONCAT($B65,$C65),BNA_Variations_prix!$E$1:$AJ$205,MATCH(F$46,BNA_Variations_prix!$E$4:$CA$4,0),FALSE),"0%")),IF(ROUND(VLOOKUP(_xlfn.CONCAT($B65,$C65),BNA_Variations_prix!$E$1:$AJ$205,MATCH(F$46,BNA_Variations_prix!$E$4:$CA$4,0),FALSE),2)=0,_xlfn.CONCAT($B$4," ",TEXT(VLOOKUP(_xlfn.CONCAT($B65,$C65),BNA_Variations_prix!$E$1:$AJ$205,MATCH(F$46,BNA_Variations_prix!$E$4:$CA$4,0),FALSE),"0%")),IF(ROUND(VLOOKUP(_xlfn.CONCAT($B65,$C65),BNA_Variations_prix!$E$1:$AJ$205,MATCH(F$46,BNA_Variations_prix!$E$4:$CA$4,0),FALSE),2)&lt;0,_xlfn.CONCAT($B$5," ",TEXT(VLOOKUP(_xlfn.CONCAT($B65,$C65),BNA_Variations_prix!$E$1:$AJ$205,MATCH(F$46,BNA_Variations_prix!$E$4:$CA$4,0),FALSE),"0%")),VLOOKUP(_xlfn.CONCAT($B65,$C65),BNA_Variations_prix!$E$1:$AJ$205,MATCH(F$46,BNA_Variations_prix!$E$4:$CA$4,0),FALSE)))),VLOOKUP(_xlfn.CONCAT($B65,$C65),BNA_Variations_prix!$E$1:$AJ$205,MATCH(F$46,BNA_Variations_prix!$E$4:$CA$4,0),FALSE))</f>
        <v>-</v>
      </c>
      <c r="G65" s="16" t="str">
        <f ca="1">IF(ISNUMBER(VLOOKUP(_xlfn.CONCAT($B65,$C65),BNA_Variations_prix!$E$1:$AJ$205,MATCH(G$46,BNA_Variations_prix!$E$4:$CA$4,0),FALSE)),IF(ROUND(VLOOKUP(_xlfn.CONCAT($B65,$C65),BNA_Variations_prix!$E$1:$AJ$205,MATCH(G$46,BNA_Variations_prix!$E$4:$CA$4,0),FALSE),2)&gt;0,_xlfn.CONCAT($B$3," ",TEXT(VLOOKUP(_xlfn.CONCAT($B65,$C65),BNA_Variations_prix!$E$1:$AJ$205,MATCH(G$46,BNA_Variations_prix!$E$4:$CA$4,0),FALSE),"0%")),IF(ROUND(VLOOKUP(_xlfn.CONCAT($B65,$C65),BNA_Variations_prix!$E$1:$AJ$205,MATCH(G$46,BNA_Variations_prix!$E$4:$CA$4,0),FALSE),2)=0,_xlfn.CONCAT($B$4," ",TEXT(VLOOKUP(_xlfn.CONCAT($B65,$C65),BNA_Variations_prix!$E$1:$AJ$205,MATCH(G$46,BNA_Variations_prix!$E$4:$CA$4,0),FALSE),"0%")),IF(ROUND(VLOOKUP(_xlfn.CONCAT($B65,$C65),BNA_Variations_prix!$E$1:$AJ$205,MATCH(G$46,BNA_Variations_prix!$E$4:$CA$4,0),FALSE),2)&lt;0,_xlfn.CONCAT($B$5," ",TEXT(VLOOKUP(_xlfn.CONCAT($B65,$C65),BNA_Variations_prix!$E$1:$AJ$205,MATCH(G$46,BNA_Variations_prix!$E$4:$CA$4,0),FALSE),"0%")),VLOOKUP(_xlfn.CONCAT($B65,$C65),BNA_Variations_prix!$E$1:$AJ$205,MATCH(G$46,BNA_Variations_prix!$E$4:$CA$4,0),FALSE)))),VLOOKUP(_xlfn.CONCAT($B65,$C65),BNA_Variations_prix!$E$1:$AJ$205,MATCH(G$46,BNA_Variations_prix!$E$4:$CA$4,0),FALSE))</f>
        <v>-</v>
      </c>
      <c r="H65" s="16" t="str">
        <f ca="1">IF(ISNUMBER(VLOOKUP(_xlfn.CONCAT($B65,$C65),BNA_Variations_prix!$E$1:$AJ$205,MATCH(H$46,BNA_Variations_prix!$E$4:$CA$4,0),FALSE)),IF(ROUND(VLOOKUP(_xlfn.CONCAT($B65,$C65),BNA_Variations_prix!$E$1:$AJ$205,MATCH(H$46,BNA_Variations_prix!$E$4:$CA$4,0),FALSE),2)&gt;0,_xlfn.CONCAT($B$3," ",TEXT(VLOOKUP(_xlfn.CONCAT($B65,$C65),BNA_Variations_prix!$E$1:$AJ$205,MATCH(H$46,BNA_Variations_prix!$E$4:$CA$4,0),FALSE),"0%")),IF(ROUND(VLOOKUP(_xlfn.CONCAT($B65,$C65),BNA_Variations_prix!$E$1:$AJ$205,MATCH(H$46,BNA_Variations_prix!$E$4:$CA$4,0),FALSE),2)=0,_xlfn.CONCAT($B$4," ",TEXT(VLOOKUP(_xlfn.CONCAT($B65,$C65),BNA_Variations_prix!$E$1:$AJ$205,MATCH(H$46,BNA_Variations_prix!$E$4:$CA$4,0),FALSE),"0%")),IF(ROUND(VLOOKUP(_xlfn.CONCAT($B65,$C65),BNA_Variations_prix!$E$1:$AJ$205,MATCH(H$46,BNA_Variations_prix!$E$4:$CA$4,0),FALSE),2)&lt;0,_xlfn.CONCAT($B$5," ",TEXT(VLOOKUP(_xlfn.CONCAT($B65,$C65),BNA_Variations_prix!$E$1:$AJ$205,MATCH(H$46,BNA_Variations_prix!$E$4:$CA$4,0),FALSE),"0%")),VLOOKUP(_xlfn.CONCAT($B65,$C65),BNA_Variations_prix!$E$1:$AJ$205,MATCH(H$46,BNA_Variations_prix!$E$4:$CA$4,0),FALSE)))),VLOOKUP(_xlfn.CONCAT($B65,$C65),BNA_Variations_prix!$E$1:$AJ$205,MATCH(H$46,BNA_Variations_prix!$E$4:$CA$4,0),FALSE))</f>
        <v>► 0%</v>
      </c>
      <c r="I65" s="16" t="str">
        <f ca="1">IF(ISNUMBER(VLOOKUP(_xlfn.CONCAT($B65,$C65),BNA_Variations_prix!$E$1:$AJ$205,MATCH(I$46,BNA_Variations_prix!$E$4:$CA$4,0),FALSE)),IF(ROUND(VLOOKUP(_xlfn.CONCAT($B65,$C65),BNA_Variations_prix!$E$1:$AJ$205,MATCH(I$46,BNA_Variations_prix!$E$4:$CA$4,0),FALSE),2)&gt;0,_xlfn.CONCAT($B$3," ",TEXT(VLOOKUP(_xlfn.CONCAT($B65,$C65),BNA_Variations_prix!$E$1:$AJ$205,MATCH(I$46,BNA_Variations_prix!$E$4:$CA$4,0),FALSE),"0%")),IF(ROUND(VLOOKUP(_xlfn.CONCAT($B65,$C65),BNA_Variations_prix!$E$1:$AJ$205,MATCH(I$46,BNA_Variations_prix!$E$4:$CA$4,0),FALSE),2)=0,_xlfn.CONCAT($B$4," ",TEXT(VLOOKUP(_xlfn.CONCAT($B65,$C65),BNA_Variations_prix!$E$1:$AJ$205,MATCH(I$46,BNA_Variations_prix!$E$4:$CA$4,0),FALSE),"0%")),IF(ROUND(VLOOKUP(_xlfn.CONCAT($B65,$C65),BNA_Variations_prix!$E$1:$AJ$205,MATCH(I$46,BNA_Variations_prix!$E$4:$CA$4,0),FALSE),2)&lt;0,_xlfn.CONCAT($B$5," ",TEXT(VLOOKUP(_xlfn.CONCAT($B65,$C65),BNA_Variations_prix!$E$1:$AJ$205,MATCH(I$46,BNA_Variations_prix!$E$4:$CA$4,0),FALSE),"0%")),VLOOKUP(_xlfn.CONCAT($B65,$C65),BNA_Variations_prix!$E$1:$AJ$205,MATCH(I$46,BNA_Variations_prix!$E$4:$CA$4,0),FALSE)))),VLOOKUP(_xlfn.CONCAT($B65,$C65),BNA_Variations_prix!$E$1:$AJ$205,MATCH(I$46,BNA_Variations_prix!$E$4:$CA$4,0),FALSE))</f>
        <v>▲ 17%</v>
      </c>
      <c r="J65" s="16" t="str">
        <f ca="1">IF(ISNUMBER(VLOOKUP(_xlfn.CONCAT($B65,$C65),BNA_Variations_prix!$E$1:$AJ$205,MATCH(J$46,BNA_Variations_prix!$E$4:$CA$4,0),FALSE)),IF(ROUND(VLOOKUP(_xlfn.CONCAT($B65,$C65),BNA_Variations_prix!$E$1:$AJ$205,MATCH(J$46,BNA_Variations_prix!$E$4:$CA$4,0),FALSE),2)&gt;0,_xlfn.CONCAT($B$3," ",TEXT(VLOOKUP(_xlfn.CONCAT($B65,$C65),BNA_Variations_prix!$E$1:$AJ$205,MATCH(J$46,BNA_Variations_prix!$E$4:$CA$4,0),FALSE),"0%")),IF(ROUND(VLOOKUP(_xlfn.CONCAT($B65,$C65),BNA_Variations_prix!$E$1:$AJ$205,MATCH(J$46,BNA_Variations_prix!$E$4:$CA$4,0),FALSE),2)=0,_xlfn.CONCAT($B$4," ",TEXT(VLOOKUP(_xlfn.CONCAT($B65,$C65),BNA_Variations_prix!$E$1:$AJ$205,MATCH(J$46,BNA_Variations_prix!$E$4:$CA$4,0),FALSE),"0%")),IF(ROUND(VLOOKUP(_xlfn.CONCAT($B65,$C65),BNA_Variations_prix!$E$1:$AJ$205,MATCH(J$46,BNA_Variations_prix!$E$4:$CA$4,0),FALSE),2)&lt;0,_xlfn.CONCAT($B$5," ",TEXT(VLOOKUP(_xlfn.CONCAT($B65,$C65),BNA_Variations_prix!$E$1:$AJ$205,MATCH(J$46,BNA_Variations_prix!$E$4:$CA$4,0),FALSE),"0%")),VLOOKUP(_xlfn.CONCAT($B65,$C65),BNA_Variations_prix!$E$1:$AJ$205,MATCH(J$46,BNA_Variations_prix!$E$4:$CA$4,0),FALSE)))),VLOOKUP(_xlfn.CONCAT($B65,$C65),BNA_Variations_prix!$E$1:$AJ$205,MATCH(J$46,BNA_Variations_prix!$E$4:$CA$4,0),FALSE))</f>
        <v>► 0%</v>
      </c>
      <c r="K65" s="16" t="str">
        <f ca="1">IF(ISNUMBER(VLOOKUP(_xlfn.CONCAT($B65,$C65),BNA_Variations_prix!$E$1:$AJ$205,MATCH(K$46,BNA_Variations_prix!$E$4:$CA$4,0),FALSE)),IF(ROUND(VLOOKUP(_xlfn.CONCAT($B65,$C65),BNA_Variations_prix!$E$1:$AJ$205,MATCH(K$46,BNA_Variations_prix!$E$4:$CA$4,0),FALSE),2)&gt;0,_xlfn.CONCAT($B$3," ",TEXT(VLOOKUP(_xlfn.CONCAT($B65,$C65),BNA_Variations_prix!$E$1:$AJ$205,MATCH(K$46,BNA_Variations_prix!$E$4:$CA$4,0),FALSE),"0%")),IF(ROUND(VLOOKUP(_xlfn.CONCAT($B65,$C65),BNA_Variations_prix!$E$1:$AJ$205,MATCH(K$46,BNA_Variations_prix!$E$4:$CA$4,0),FALSE),2)=0,_xlfn.CONCAT($B$4," ",TEXT(VLOOKUP(_xlfn.CONCAT($B65,$C65),BNA_Variations_prix!$E$1:$AJ$205,MATCH(K$46,BNA_Variations_prix!$E$4:$CA$4,0),FALSE),"0%")),IF(ROUND(VLOOKUP(_xlfn.CONCAT($B65,$C65),BNA_Variations_prix!$E$1:$AJ$205,MATCH(K$46,BNA_Variations_prix!$E$4:$CA$4,0),FALSE),2)&lt;0,_xlfn.CONCAT($B$5," ",TEXT(VLOOKUP(_xlfn.CONCAT($B65,$C65),BNA_Variations_prix!$E$1:$AJ$205,MATCH(K$46,BNA_Variations_prix!$E$4:$CA$4,0),FALSE),"0%")),VLOOKUP(_xlfn.CONCAT($B65,$C65),BNA_Variations_prix!$E$1:$AJ$205,MATCH(K$46,BNA_Variations_prix!$E$4:$CA$4,0),FALSE)))),VLOOKUP(_xlfn.CONCAT($B65,$C65),BNA_Variations_prix!$E$1:$AJ$205,MATCH(K$46,BNA_Variations_prix!$E$4:$CA$4,0),FALSE))</f>
        <v>▲ 5%</v>
      </c>
      <c r="L65" s="16" t="str">
        <f ca="1">IF(ISNUMBER(VLOOKUP(_xlfn.CONCAT($B65,$C65),BNA_Variations_prix!$E$1:$AJ$205,MATCH(L$46,BNA_Variations_prix!$E$4:$CA$4,0),FALSE)),IF(ROUND(VLOOKUP(_xlfn.CONCAT($B65,$C65),BNA_Variations_prix!$E$1:$AJ$205,MATCH(L$46,BNA_Variations_prix!$E$4:$CA$4,0),FALSE),2)&gt;0,_xlfn.CONCAT($B$3," ",TEXT(VLOOKUP(_xlfn.CONCAT($B65,$C65),BNA_Variations_prix!$E$1:$AJ$205,MATCH(L$46,BNA_Variations_prix!$E$4:$CA$4,0),FALSE),"0%")),IF(ROUND(VLOOKUP(_xlfn.CONCAT($B65,$C65),BNA_Variations_prix!$E$1:$AJ$205,MATCH(L$46,BNA_Variations_prix!$E$4:$CA$4,0),FALSE),2)=0,_xlfn.CONCAT($B$4," ",TEXT(VLOOKUP(_xlfn.CONCAT($B65,$C65),BNA_Variations_prix!$E$1:$AJ$205,MATCH(L$46,BNA_Variations_prix!$E$4:$CA$4,0),FALSE),"0%")),IF(ROUND(VLOOKUP(_xlfn.CONCAT($B65,$C65),BNA_Variations_prix!$E$1:$AJ$205,MATCH(L$46,BNA_Variations_prix!$E$4:$CA$4,0),FALSE),2)&lt;0,_xlfn.CONCAT($B$5," ",TEXT(VLOOKUP(_xlfn.CONCAT($B65,$C65),BNA_Variations_prix!$E$1:$AJ$205,MATCH(L$46,BNA_Variations_prix!$E$4:$CA$4,0),FALSE),"0%")),VLOOKUP(_xlfn.CONCAT($B65,$C65),BNA_Variations_prix!$E$1:$AJ$205,MATCH(L$46,BNA_Variations_prix!$E$4:$CA$4,0),FALSE)))),VLOOKUP(_xlfn.CONCAT($B65,$C65),BNA_Variations_prix!$E$1:$AJ$205,MATCH(L$46,BNA_Variations_prix!$E$4:$CA$4,0),FALSE))</f>
        <v>► 0%</v>
      </c>
      <c r="M65" s="16" t="str">
        <f ca="1">IF(ISNUMBER(VLOOKUP(_xlfn.CONCAT($B65,$C65),BNA_Variations_prix!$E$1:$AJ$205,MATCH(M$46,BNA_Variations_prix!$E$4:$CA$4,0),FALSE)),IF(ROUND(VLOOKUP(_xlfn.CONCAT($B65,$C65),BNA_Variations_prix!$E$1:$AJ$205,MATCH(M$46,BNA_Variations_prix!$E$4:$CA$4,0),FALSE),2)&gt;0,_xlfn.CONCAT($B$3," ",TEXT(VLOOKUP(_xlfn.CONCAT($B65,$C65),BNA_Variations_prix!$E$1:$AJ$205,MATCH(M$46,BNA_Variations_prix!$E$4:$CA$4,0),FALSE),"0%")),IF(ROUND(VLOOKUP(_xlfn.CONCAT($B65,$C65),BNA_Variations_prix!$E$1:$AJ$205,MATCH(M$46,BNA_Variations_prix!$E$4:$CA$4,0),FALSE),2)=0,_xlfn.CONCAT($B$4," ",TEXT(VLOOKUP(_xlfn.CONCAT($B65,$C65),BNA_Variations_prix!$E$1:$AJ$205,MATCH(M$46,BNA_Variations_prix!$E$4:$CA$4,0),FALSE),"0%")),IF(ROUND(VLOOKUP(_xlfn.CONCAT($B65,$C65),BNA_Variations_prix!$E$1:$AJ$205,MATCH(M$46,BNA_Variations_prix!$E$4:$CA$4,0),FALSE),2)&lt;0,_xlfn.CONCAT($B$5," ",TEXT(VLOOKUP(_xlfn.CONCAT($B65,$C65),BNA_Variations_prix!$E$1:$AJ$205,MATCH(M$46,BNA_Variations_prix!$E$4:$CA$4,0),FALSE),"0%")),VLOOKUP(_xlfn.CONCAT($B65,$C65),BNA_Variations_prix!$E$1:$AJ$205,MATCH(M$46,BNA_Variations_prix!$E$4:$CA$4,0),FALSE)))),VLOOKUP(_xlfn.CONCAT($B65,$C65),BNA_Variations_prix!$E$1:$AJ$205,MATCH(M$46,BNA_Variations_prix!$E$4:$CA$4,0),FALSE))</f>
        <v>► 0%</v>
      </c>
      <c r="N65" s="16" t="str">
        <f ca="1">IF(ISNUMBER(VLOOKUP(_xlfn.CONCAT($B65,$C65),BNA_Variations_prix!$E$1:$AJ$205,MATCH(N$46,BNA_Variations_prix!$E$4:$CA$4,0),FALSE)),IF(ROUND(VLOOKUP(_xlfn.CONCAT($B65,$C65),BNA_Variations_prix!$E$1:$AJ$205,MATCH(N$46,BNA_Variations_prix!$E$4:$CA$4,0),FALSE),2)&gt;0,_xlfn.CONCAT($B$3," ",TEXT(VLOOKUP(_xlfn.CONCAT($B65,$C65),BNA_Variations_prix!$E$1:$AJ$205,MATCH(N$46,BNA_Variations_prix!$E$4:$CA$4,0),FALSE),"0%")),IF(ROUND(VLOOKUP(_xlfn.CONCAT($B65,$C65),BNA_Variations_prix!$E$1:$AJ$205,MATCH(N$46,BNA_Variations_prix!$E$4:$CA$4,0),FALSE),2)=0,_xlfn.CONCAT($B$4," ",TEXT(VLOOKUP(_xlfn.CONCAT($B65,$C65),BNA_Variations_prix!$E$1:$AJ$205,MATCH(N$46,BNA_Variations_prix!$E$4:$CA$4,0),FALSE),"0%")),IF(ROUND(VLOOKUP(_xlfn.CONCAT($B65,$C65),BNA_Variations_prix!$E$1:$AJ$205,MATCH(N$46,BNA_Variations_prix!$E$4:$CA$4,0),FALSE),2)&lt;0,_xlfn.CONCAT($B$5," ",TEXT(VLOOKUP(_xlfn.CONCAT($B65,$C65),BNA_Variations_prix!$E$1:$AJ$205,MATCH(N$46,BNA_Variations_prix!$E$4:$CA$4,0),FALSE),"0%")),VLOOKUP(_xlfn.CONCAT($B65,$C65),BNA_Variations_prix!$E$1:$AJ$205,MATCH(N$46,BNA_Variations_prix!$E$4:$CA$4,0),FALSE)))),VLOOKUP(_xlfn.CONCAT($B65,$C65),BNA_Variations_prix!$E$1:$AJ$205,MATCH(N$46,BNA_Variations_prix!$E$4:$CA$4,0),FALSE))</f>
        <v>► 0%</v>
      </c>
      <c r="O65" s="16" t="str">
        <f ca="1">IF(ISNUMBER(VLOOKUP(_xlfn.CONCAT($B65,$C65),BNA_Variations_prix!$E$1:$AJ$205,MATCH(O$46,BNA_Variations_prix!$E$4:$CA$4,0),FALSE)),IF(ROUND(VLOOKUP(_xlfn.CONCAT($B65,$C65),BNA_Variations_prix!$E$1:$AJ$205,MATCH(O$46,BNA_Variations_prix!$E$4:$CA$4,0),FALSE),2)&gt;0,_xlfn.CONCAT($B$3," ",TEXT(VLOOKUP(_xlfn.CONCAT($B65,$C65),BNA_Variations_prix!$E$1:$AJ$205,MATCH(O$46,BNA_Variations_prix!$E$4:$CA$4,0),FALSE),"0%")),IF(ROUND(VLOOKUP(_xlfn.CONCAT($B65,$C65),BNA_Variations_prix!$E$1:$AJ$205,MATCH(O$46,BNA_Variations_prix!$E$4:$CA$4,0),FALSE),2)=0,_xlfn.CONCAT($B$4," ",TEXT(VLOOKUP(_xlfn.CONCAT($B65,$C65),BNA_Variations_prix!$E$1:$AJ$205,MATCH(O$46,BNA_Variations_prix!$E$4:$CA$4,0),FALSE),"0%")),IF(ROUND(VLOOKUP(_xlfn.CONCAT($B65,$C65),BNA_Variations_prix!$E$1:$AJ$205,MATCH(O$46,BNA_Variations_prix!$E$4:$CA$4,0),FALSE),2)&lt;0,_xlfn.CONCAT($B$5," ",TEXT(VLOOKUP(_xlfn.CONCAT($B65,$C65),BNA_Variations_prix!$E$1:$AJ$205,MATCH(O$46,BNA_Variations_prix!$E$4:$CA$4,0),FALSE),"0%")),VLOOKUP(_xlfn.CONCAT($B65,$C65),BNA_Variations_prix!$E$1:$AJ$205,MATCH(O$46,BNA_Variations_prix!$E$4:$CA$4,0),FALSE)))),VLOOKUP(_xlfn.CONCAT($B65,$C65),BNA_Variations_prix!$E$1:$AJ$205,MATCH(O$46,BNA_Variations_prix!$E$4:$CA$4,0),FALSE))</f>
        <v>-</v>
      </c>
      <c r="P65" s="16" t="str">
        <f ca="1">IF(ISNUMBER(VLOOKUP(_xlfn.CONCAT($B65,$C65),BNA_Variations_prix!$E$1:$AJ$205,MATCH(P$46,BNA_Variations_prix!$E$4:$CA$4,0),FALSE)),IF(ROUND(VLOOKUP(_xlfn.CONCAT($B65,$C65),BNA_Variations_prix!$E$1:$AJ$205,MATCH(P$46,BNA_Variations_prix!$E$4:$CA$4,0),FALSE),2)&gt;0,_xlfn.CONCAT($B$3," ",TEXT(VLOOKUP(_xlfn.CONCAT($B65,$C65),BNA_Variations_prix!$E$1:$AJ$205,MATCH(P$46,BNA_Variations_prix!$E$4:$CA$4,0),FALSE),"0%")),IF(ROUND(VLOOKUP(_xlfn.CONCAT($B65,$C65),BNA_Variations_prix!$E$1:$AJ$205,MATCH(P$46,BNA_Variations_prix!$E$4:$CA$4,0),FALSE),2)=0,_xlfn.CONCAT($B$4," ",TEXT(VLOOKUP(_xlfn.CONCAT($B65,$C65),BNA_Variations_prix!$E$1:$AJ$205,MATCH(P$46,BNA_Variations_prix!$E$4:$CA$4,0),FALSE),"0%")),IF(ROUND(VLOOKUP(_xlfn.CONCAT($B65,$C65),BNA_Variations_prix!$E$1:$AJ$205,MATCH(P$46,BNA_Variations_prix!$E$4:$CA$4,0),FALSE),2)&lt;0,_xlfn.CONCAT($B$5," ",TEXT(VLOOKUP(_xlfn.CONCAT($B65,$C65),BNA_Variations_prix!$E$1:$AJ$205,MATCH(P$46,BNA_Variations_prix!$E$4:$CA$4,0),FALSE),"0%")),VLOOKUP(_xlfn.CONCAT($B65,$C65),BNA_Variations_prix!$E$1:$AJ$205,MATCH(P$46,BNA_Variations_prix!$E$4:$CA$4,0),FALSE)))),VLOOKUP(_xlfn.CONCAT($B65,$C65),BNA_Variations_prix!$E$1:$AJ$205,MATCH(P$46,BNA_Variations_prix!$E$4:$CA$4,0),FALSE))</f>
        <v>-</v>
      </c>
      <c r="Q65" s="16" t="str">
        <f ca="1">IF(ISNUMBER(VLOOKUP(_xlfn.CONCAT($B65,$C65),BNA_Variations_prix!$E$1:$AJ$205,MATCH(Q$46,BNA_Variations_prix!$E$4:$CA$4,0),FALSE)),IF(ROUND(VLOOKUP(_xlfn.CONCAT($B65,$C65),BNA_Variations_prix!$E$1:$AJ$205,MATCH(Q$46,BNA_Variations_prix!$E$4:$CA$4,0),FALSE),2)&gt;0,_xlfn.CONCAT($B$3," ",TEXT(VLOOKUP(_xlfn.CONCAT($B65,$C65),BNA_Variations_prix!$E$1:$AJ$205,MATCH(Q$46,BNA_Variations_prix!$E$4:$CA$4,0),FALSE),"0%")),IF(ROUND(VLOOKUP(_xlfn.CONCAT($B65,$C65),BNA_Variations_prix!$E$1:$AJ$205,MATCH(Q$46,BNA_Variations_prix!$E$4:$CA$4,0),FALSE),2)=0,_xlfn.CONCAT($B$4," ",TEXT(VLOOKUP(_xlfn.CONCAT($B65,$C65),BNA_Variations_prix!$E$1:$AJ$205,MATCH(Q$46,BNA_Variations_prix!$E$4:$CA$4,0),FALSE),"0%")),IF(ROUND(VLOOKUP(_xlfn.CONCAT($B65,$C65),BNA_Variations_prix!$E$1:$AJ$205,MATCH(Q$46,BNA_Variations_prix!$E$4:$CA$4,0),FALSE),2)&lt;0,_xlfn.CONCAT($B$5," ",TEXT(VLOOKUP(_xlfn.CONCAT($B65,$C65),BNA_Variations_prix!$E$1:$AJ$205,MATCH(Q$46,BNA_Variations_prix!$E$4:$CA$4,0),FALSE),"0%")),VLOOKUP(_xlfn.CONCAT($B65,$C65),BNA_Variations_prix!$E$1:$AJ$205,MATCH(Q$46,BNA_Variations_prix!$E$4:$CA$4,0),FALSE)))),VLOOKUP(_xlfn.CONCAT($B65,$C65),BNA_Variations_prix!$E$1:$AJ$205,MATCH(Q$46,BNA_Variations_prix!$E$4:$CA$4,0),FALSE))</f>
        <v>-</v>
      </c>
      <c r="R65" s="16" t="str">
        <f ca="1">IF(ISNUMBER(VLOOKUP(_xlfn.CONCAT($B65,$C65),BNA_Variations_prix!$E$1:$AJ$205,MATCH(R$46,BNA_Variations_prix!$E$4:$CA$4,0),FALSE)),IF(ROUND(VLOOKUP(_xlfn.CONCAT($B65,$C65),BNA_Variations_prix!$E$1:$AJ$205,MATCH(R$46,BNA_Variations_prix!$E$4:$CA$4,0),FALSE),2)&gt;0,_xlfn.CONCAT($B$3," ",TEXT(VLOOKUP(_xlfn.CONCAT($B65,$C65),BNA_Variations_prix!$E$1:$AJ$205,MATCH(R$46,BNA_Variations_prix!$E$4:$CA$4,0),FALSE),"0%")),IF(ROUND(VLOOKUP(_xlfn.CONCAT($B65,$C65),BNA_Variations_prix!$E$1:$AJ$205,MATCH(R$46,BNA_Variations_prix!$E$4:$CA$4,0),FALSE),2)=0,_xlfn.CONCAT($B$4," ",TEXT(VLOOKUP(_xlfn.CONCAT($B65,$C65),BNA_Variations_prix!$E$1:$AJ$205,MATCH(R$46,BNA_Variations_prix!$E$4:$CA$4,0),FALSE),"0%")),IF(ROUND(VLOOKUP(_xlfn.CONCAT($B65,$C65),BNA_Variations_prix!$E$1:$AJ$205,MATCH(R$46,BNA_Variations_prix!$E$4:$CA$4,0),FALSE),2)&lt;0,_xlfn.CONCAT($B$5," ",TEXT(VLOOKUP(_xlfn.CONCAT($B65,$C65),BNA_Variations_prix!$E$1:$AJ$205,MATCH(R$46,BNA_Variations_prix!$E$4:$CA$4,0),FALSE),"0%")),VLOOKUP(_xlfn.CONCAT($B65,$C65),BNA_Variations_prix!$E$1:$AJ$205,MATCH(R$46,BNA_Variations_prix!$E$4:$CA$4,0),FALSE)))),VLOOKUP(_xlfn.CONCAT($B65,$C65),BNA_Variations_prix!$E$1:$AJ$205,MATCH(R$46,BNA_Variations_prix!$E$4:$CA$4,0),FALSE))</f>
        <v>-</v>
      </c>
      <c r="S65" s="16" t="str">
        <f ca="1">IF(ISNUMBER(VLOOKUP(_xlfn.CONCAT($B65,$C65),BNA_Variations_prix!$E$1:$AJ$205,MATCH(S$46,BNA_Variations_prix!$E$4:$CA$4,0),FALSE)),IF(ROUND(VLOOKUP(_xlfn.CONCAT($B65,$C65),BNA_Variations_prix!$E$1:$AJ$205,MATCH(S$46,BNA_Variations_prix!$E$4:$CA$4,0),FALSE),2)&gt;0,_xlfn.CONCAT($B$3," ",TEXT(VLOOKUP(_xlfn.CONCAT($B65,$C65),BNA_Variations_prix!$E$1:$AJ$205,MATCH(S$46,BNA_Variations_prix!$E$4:$CA$4,0),FALSE),"0%")),IF(ROUND(VLOOKUP(_xlfn.CONCAT($B65,$C65),BNA_Variations_prix!$E$1:$AJ$205,MATCH(S$46,BNA_Variations_prix!$E$4:$CA$4,0),FALSE),2)=0,_xlfn.CONCAT($B$4," ",TEXT(VLOOKUP(_xlfn.CONCAT($B65,$C65),BNA_Variations_prix!$E$1:$AJ$205,MATCH(S$46,BNA_Variations_prix!$E$4:$CA$4,0),FALSE),"0%")),IF(ROUND(VLOOKUP(_xlfn.CONCAT($B65,$C65),BNA_Variations_prix!$E$1:$AJ$205,MATCH(S$46,BNA_Variations_prix!$E$4:$CA$4,0),FALSE),2)&lt;0,_xlfn.CONCAT($B$5," ",TEXT(VLOOKUP(_xlfn.CONCAT($B65,$C65),BNA_Variations_prix!$E$1:$AJ$205,MATCH(S$46,BNA_Variations_prix!$E$4:$CA$4,0),FALSE),"0%")),VLOOKUP(_xlfn.CONCAT($B65,$C65),BNA_Variations_prix!$E$1:$AJ$205,MATCH(S$46,BNA_Variations_prix!$E$4:$CA$4,0),FALSE)))),VLOOKUP(_xlfn.CONCAT($B65,$C65),BNA_Variations_prix!$E$1:$AJ$205,MATCH(S$46,BNA_Variations_prix!$E$4:$CA$4,0),FALSE))</f>
        <v>▲ 6%</v>
      </c>
      <c r="T65" s="16" t="str">
        <f ca="1">IF(ISNUMBER(VLOOKUP(_xlfn.CONCAT($B65,$C65),BNA_Variations_prix!$E$1:$AJ$205,MATCH(T$46,BNA_Variations_prix!$E$4:$CA$4,0),FALSE)),IF(ROUND(VLOOKUP(_xlfn.CONCAT($B65,$C65),BNA_Variations_prix!$E$1:$AJ$205,MATCH(T$46,BNA_Variations_prix!$E$4:$CA$4,0),FALSE),2)&gt;0,_xlfn.CONCAT($B$3," ",TEXT(VLOOKUP(_xlfn.CONCAT($B65,$C65),BNA_Variations_prix!$E$1:$AJ$205,MATCH(T$46,BNA_Variations_prix!$E$4:$CA$4,0),FALSE),"0%")),IF(ROUND(VLOOKUP(_xlfn.CONCAT($B65,$C65),BNA_Variations_prix!$E$1:$AJ$205,MATCH(T$46,BNA_Variations_prix!$E$4:$CA$4,0),FALSE),2)=0,_xlfn.CONCAT($B$4," ",TEXT(VLOOKUP(_xlfn.CONCAT($B65,$C65),BNA_Variations_prix!$E$1:$AJ$205,MATCH(T$46,BNA_Variations_prix!$E$4:$CA$4,0),FALSE),"0%")),IF(ROUND(VLOOKUP(_xlfn.CONCAT($B65,$C65),BNA_Variations_prix!$E$1:$AJ$205,MATCH(T$46,BNA_Variations_prix!$E$4:$CA$4,0),FALSE),2)&lt;0,_xlfn.CONCAT($B$5," ",TEXT(VLOOKUP(_xlfn.CONCAT($B65,$C65),BNA_Variations_prix!$E$1:$AJ$205,MATCH(T$46,BNA_Variations_prix!$E$4:$CA$4,0),FALSE),"0%")),VLOOKUP(_xlfn.CONCAT($B65,$C65),BNA_Variations_prix!$E$1:$AJ$205,MATCH(T$46,BNA_Variations_prix!$E$4:$CA$4,0),FALSE)))),VLOOKUP(_xlfn.CONCAT($B65,$C65),BNA_Variations_prix!$E$1:$AJ$205,MATCH(T$46,BNA_Variations_prix!$E$4:$CA$4,0),FALSE))</f>
        <v>► 0%</v>
      </c>
      <c r="U65" s="16" t="str">
        <f ca="1">IF(ISNUMBER(VLOOKUP(_xlfn.CONCAT($B65,$C65),BNA_Variations_prix!$E$1:$AJ$205,MATCH(U$46,BNA_Variations_prix!$E$4:$CA$4,0),FALSE)),IF(ROUND(VLOOKUP(_xlfn.CONCAT($B65,$C65),BNA_Variations_prix!$E$1:$AJ$205,MATCH(U$46,BNA_Variations_prix!$E$4:$CA$4,0),FALSE),2)&gt;0,_xlfn.CONCAT($B$3," ",TEXT(VLOOKUP(_xlfn.CONCAT($B65,$C65),BNA_Variations_prix!$E$1:$AJ$205,MATCH(U$46,BNA_Variations_prix!$E$4:$CA$4,0),FALSE),"0%")),IF(ROUND(VLOOKUP(_xlfn.CONCAT($B65,$C65),BNA_Variations_prix!$E$1:$AJ$205,MATCH(U$46,BNA_Variations_prix!$E$4:$CA$4,0),FALSE),2)=0,_xlfn.CONCAT($B$4," ",TEXT(VLOOKUP(_xlfn.CONCAT($B65,$C65),BNA_Variations_prix!$E$1:$AJ$205,MATCH(U$46,BNA_Variations_prix!$E$4:$CA$4,0),FALSE),"0%")),IF(ROUND(VLOOKUP(_xlfn.CONCAT($B65,$C65),BNA_Variations_prix!$E$1:$AJ$205,MATCH(U$46,BNA_Variations_prix!$E$4:$CA$4,0),FALSE),2)&lt;0,_xlfn.CONCAT($B$5," ",TEXT(VLOOKUP(_xlfn.CONCAT($B65,$C65),BNA_Variations_prix!$E$1:$AJ$205,MATCH(U$46,BNA_Variations_prix!$E$4:$CA$4,0),FALSE),"0%")),VLOOKUP(_xlfn.CONCAT($B65,$C65),BNA_Variations_prix!$E$1:$AJ$205,MATCH(U$46,BNA_Variations_prix!$E$4:$CA$4,0),FALSE)))),VLOOKUP(_xlfn.CONCAT($B65,$C65),BNA_Variations_prix!$E$1:$AJ$205,MATCH(U$46,BNA_Variations_prix!$E$4:$CA$4,0),FALSE))</f>
        <v>► 0%</v>
      </c>
      <c r="V65" s="16" t="str">
        <f ca="1">IF(ISNUMBER(VLOOKUP(_xlfn.CONCAT($B65,$C65),BNA_Variations_prix!$E$1:$AJ$205,MATCH(V$46,BNA_Variations_prix!$E$4:$CA$4,0),FALSE)),IF(ROUND(VLOOKUP(_xlfn.CONCAT($B65,$C65),BNA_Variations_prix!$E$1:$AJ$205,MATCH(V$46,BNA_Variations_prix!$E$4:$CA$4,0),FALSE),2)&gt;0,_xlfn.CONCAT($B$3," ",TEXT(VLOOKUP(_xlfn.CONCAT($B65,$C65),BNA_Variations_prix!$E$1:$AJ$205,MATCH(V$46,BNA_Variations_prix!$E$4:$CA$4,0),FALSE),"0%")),IF(ROUND(VLOOKUP(_xlfn.CONCAT($B65,$C65),BNA_Variations_prix!$E$1:$AJ$205,MATCH(V$46,BNA_Variations_prix!$E$4:$CA$4,0),FALSE),2)=0,_xlfn.CONCAT($B$4," ",TEXT(VLOOKUP(_xlfn.CONCAT($B65,$C65),BNA_Variations_prix!$E$1:$AJ$205,MATCH(V$46,BNA_Variations_prix!$E$4:$CA$4,0),FALSE),"0%")),IF(ROUND(VLOOKUP(_xlfn.CONCAT($B65,$C65),BNA_Variations_prix!$E$1:$AJ$205,MATCH(V$46,BNA_Variations_prix!$E$4:$CA$4,0),FALSE),2)&lt;0,_xlfn.CONCAT($B$5," ",TEXT(VLOOKUP(_xlfn.CONCAT($B65,$C65),BNA_Variations_prix!$E$1:$AJ$205,MATCH(V$46,BNA_Variations_prix!$E$4:$CA$4,0),FALSE),"0%")),VLOOKUP(_xlfn.CONCAT($B65,$C65),BNA_Variations_prix!$E$1:$AJ$205,MATCH(V$46,BNA_Variations_prix!$E$4:$CA$4,0),FALSE)))),VLOOKUP(_xlfn.CONCAT($B65,$C65),BNA_Variations_prix!$E$1:$AJ$205,MATCH(V$46,BNA_Variations_prix!$E$4:$CA$4,0),FALSE))</f>
        <v>► 0%</v>
      </c>
      <c r="W65" s="16" t="str">
        <f ca="1">IF(ISNUMBER(VLOOKUP(_xlfn.CONCAT($B65,$C65),BNA_Variations_prix!$E$1:$AJ$205,MATCH(W$46,BNA_Variations_prix!$E$4:$CA$4,0),FALSE)),IF(ROUND(VLOOKUP(_xlfn.CONCAT($B65,$C65),BNA_Variations_prix!$E$1:$AJ$205,MATCH(W$46,BNA_Variations_prix!$E$4:$CA$4,0),FALSE),2)&gt;0,_xlfn.CONCAT($B$3," ",TEXT(VLOOKUP(_xlfn.CONCAT($B65,$C65),BNA_Variations_prix!$E$1:$AJ$205,MATCH(W$46,BNA_Variations_prix!$E$4:$CA$4,0),FALSE),"0%")),IF(ROUND(VLOOKUP(_xlfn.CONCAT($B65,$C65),BNA_Variations_prix!$E$1:$AJ$205,MATCH(W$46,BNA_Variations_prix!$E$4:$CA$4,0),FALSE),2)=0,_xlfn.CONCAT($B$4," ",TEXT(VLOOKUP(_xlfn.CONCAT($B65,$C65),BNA_Variations_prix!$E$1:$AJ$205,MATCH(W$46,BNA_Variations_prix!$E$4:$CA$4,0),FALSE),"0%")),IF(ROUND(VLOOKUP(_xlfn.CONCAT($B65,$C65),BNA_Variations_prix!$E$1:$AJ$205,MATCH(W$46,BNA_Variations_prix!$E$4:$CA$4,0),FALSE),2)&lt;0,_xlfn.CONCAT($B$5," ",TEXT(VLOOKUP(_xlfn.CONCAT($B65,$C65),BNA_Variations_prix!$E$1:$AJ$205,MATCH(W$46,BNA_Variations_prix!$E$4:$CA$4,0),FALSE),"0%")),VLOOKUP(_xlfn.CONCAT($B65,$C65),BNA_Variations_prix!$E$1:$AJ$205,MATCH(W$46,BNA_Variations_prix!$E$4:$CA$4,0),FALSE)))),VLOOKUP(_xlfn.CONCAT($B65,$C65),BNA_Variations_prix!$E$1:$AJ$205,MATCH(W$46,BNA_Variations_prix!$E$4:$CA$4,0),FALSE))</f>
        <v>-</v>
      </c>
      <c r="X65" s="16" t="str">
        <f ca="1">IF(ISNUMBER(VLOOKUP(_xlfn.CONCAT($B65,$C65),BNA_Variations_prix!$E$1:$AJ$205,MATCH(X$46,BNA_Variations_prix!$E$4:$CA$4,0),FALSE)),IF(ROUND(VLOOKUP(_xlfn.CONCAT($B65,$C65),BNA_Variations_prix!$E$1:$AJ$205,MATCH(X$46,BNA_Variations_prix!$E$4:$CA$4,0),FALSE),2)&gt;0,_xlfn.CONCAT($B$3," ",TEXT(VLOOKUP(_xlfn.CONCAT($B65,$C65),BNA_Variations_prix!$E$1:$AJ$205,MATCH(X$46,BNA_Variations_prix!$E$4:$CA$4,0),FALSE),"0%")),IF(ROUND(VLOOKUP(_xlfn.CONCAT($B65,$C65),BNA_Variations_prix!$E$1:$AJ$205,MATCH(X$46,BNA_Variations_prix!$E$4:$CA$4,0),FALSE),2)=0,_xlfn.CONCAT($B$4," ",TEXT(VLOOKUP(_xlfn.CONCAT($B65,$C65),BNA_Variations_prix!$E$1:$AJ$205,MATCH(X$46,BNA_Variations_prix!$E$4:$CA$4,0),FALSE),"0%")),IF(ROUND(VLOOKUP(_xlfn.CONCAT($B65,$C65),BNA_Variations_prix!$E$1:$AJ$205,MATCH(X$46,BNA_Variations_prix!$E$4:$CA$4,0),FALSE),2)&lt;0,_xlfn.CONCAT($B$5," ",TEXT(VLOOKUP(_xlfn.CONCAT($B65,$C65),BNA_Variations_prix!$E$1:$AJ$205,MATCH(X$46,BNA_Variations_prix!$E$4:$CA$4,0),FALSE),"0%")),VLOOKUP(_xlfn.CONCAT($B65,$C65),BNA_Variations_prix!$E$1:$AJ$205,MATCH(X$46,BNA_Variations_prix!$E$4:$CA$4,0),FALSE)))),VLOOKUP(_xlfn.CONCAT($B65,$C65),BNA_Variations_prix!$E$1:$AJ$205,MATCH(X$46,BNA_Variations_prix!$E$4:$CA$4,0),FALSE))</f>
        <v>-</v>
      </c>
      <c r="Y65" s="16" t="str">
        <f ca="1">IF(ISNUMBER(VLOOKUP(_xlfn.CONCAT($B65,$C65),BNA_Variations_prix!$E$1:$AJ$205,MATCH(Y$46,BNA_Variations_prix!$E$4:$CA$4,0),FALSE)),IF(ROUND(VLOOKUP(_xlfn.CONCAT($B65,$C65),BNA_Variations_prix!$E$1:$AJ$205,MATCH(Y$46,BNA_Variations_prix!$E$4:$CA$4,0),FALSE),2)&gt;0,_xlfn.CONCAT($B$3," ",TEXT(VLOOKUP(_xlfn.CONCAT($B65,$C65),BNA_Variations_prix!$E$1:$AJ$205,MATCH(Y$46,BNA_Variations_prix!$E$4:$CA$4,0),FALSE),"0%")),IF(ROUND(VLOOKUP(_xlfn.CONCAT($B65,$C65),BNA_Variations_prix!$E$1:$AJ$205,MATCH(Y$46,BNA_Variations_prix!$E$4:$CA$4,0),FALSE),2)=0,_xlfn.CONCAT($B$4," ",TEXT(VLOOKUP(_xlfn.CONCAT($B65,$C65),BNA_Variations_prix!$E$1:$AJ$205,MATCH(Y$46,BNA_Variations_prix!$E$4:$CA$4,0),FALSE),"0%")),IF(ROUND(VLOOKUP(_xlfn.CONCAT($B65,$C65),BNA_Variations_prix!$E$1:$AJ$205,MATCH(Y$46,BNA_Variations_prix!$E$4:$CA$4,0),FALSE),2)&lt;0,_xlfn.CONCAT($B$5," ",TEXT(VLOOKUP(_xlfn.CONCAT($B65,$C65),BNA_Variations_prix!$E$1:$AJ$205,MATCH(Y$46,BNA_Variations_prix!$E$4:$CA$4,0),FALSE),"0%")),VLOOKUP(_xlfn.CONCAT($B65,$C65),BNA_Variations_prix!$E$1:$AJ$205,MATCH(Y$46,BNA_Variations_prix!$E$4:$CA$4,0),FALSE)))),VLOOKUP(_xlfn.CONCAT($B65,$C65),BNA_Variations_prix!$E$1:$AJ$205,MATCH(Y$46,BNA_Variations_prix!$E$4:$CA$4,0),FALSE))</f>
        <v>-</v>
      </c>
      <c r="Z65" s="16" t="str">
        <f ca="1">IF(ISNUMBER(VLOOKUP(_xlfn.CONCAT($B65,$C65),BNA_Variations_prix!$E$1:$AJ$205,MATCH(Z$46,BNA_Variations_prix!$E$4:$CA$4,0),FALSE)),IF(ROUND(VLOOKUP(_xlfn.CONCAT($B65,$C65),BNA_Variations_prix!$E$1:$AJ$205,MATCH(Z$46,BNA_Variations_prix!$E$4:$CA$4,0),FALSE),2)&gt;0,_xlfn.CONCAT($B$3," ",TEXT(VLOOKUP(_xlfn.CONCAT($B65,$C65),BNA_Variations_prix!$E$1:$AJ$205,MATCH(Z$46,BNA_Variations_prix!$E$4:$CA$4,0),FALSE),"0%")),IF(ROUND(VLOOKUP(_xlfn.CONCAT($B65,$C65),BNA_Variations_prix!$E$1:$AJ$205,MATCH(Z$46,BNA_Variations_prix!$E$4:$CA$4,0),FALSE),2)=0,_xlfn.CONCAT($B$4," ",TEXT(VLOOKUP(_xlfn.CONCAT($B65,$C65),BNA_Variations_prix!$E$1:$AJ$205,MATCH(Z$46,BNA_Variations_prix!$E$4:$CA$4,0),FALSE),"0%")),IF(ROUND(VLOOKUP(_xlfn.CONCAT($B65,$C65),BNA_Variations_prix!$E$1:$AJ$205,MATCH(Z$46,BNA_Variations_prix!$E$4:$CA$4,0),FALSE),2)&lt;0,_xlfn.CONCAT($B$5," ",TEXT(VLOOKUP(_xlfn.CONCAT($B65,$C65),BNA_Variations_prix!$E$1:$AJ$205,MATCH(Z$46,BNA_Variations_prix!$E$4:$CA$4,0),FALSE),"0%")),VLOOKUP(_xlfn.CONCAT($B65,$C65),BNA_Variations_prix!$E$1:$AJ$205,MATCH(Z$46,BNA_Variations_prix!$E$4:$CA$4,0),FALSE)))),VLOOKUP(_xlfn.CONCAT($B65,$C65),BNA_Variations_prix!$E$1:$AJ$205,MATCH(Z$46,BNA_Variations_prix!$E$4:$CA$4,0),FALSE))</f>
        <v>▲ 8%</v>
      </c>
      <c r="AA65" s="16" t="str">
        <f ca="1">IF(ISNUMBER(VLOOKUP(_xlfn.CONCAT($B65,$C65),BNA_Variations_prix!$E$1:$AJ$205,MATCH(AA$46,BNA_Variations_prix!$E$4:$CA$4,0),FALSE)),IF(ROUND(VLOOKUP(_xlfn.CONCAT($B65,$C65),BNA_Variations_prix!$E$1:$AJ$205,MATCH(AA$46,BNA_Variations_prix!$E$4:$CA$4,0),FALSE),2)&gt;0,_xlfn.CONCAT($B$3," ",TEXT(VLOOKUP(_xlfn.CONCAT($B65,$C65),BNA_Variations_prix!$E$1:$AJ$205,MATCH(AA$46,BNA_Variations_prix!$E$4:$CA$4,0),FALSE),"0%")),IF(ROUND(VLOOKUP(_xlfn.CONCAT($B65,$C65),BNA_Variations_prix!$E$1:$AJ$205,MATCH(AA$46,BNA_Variations_prix!$E$4:$CA$4,0),FALSE),2)=0,_xlfn.CONCAT($B$4," ",TEXT(VLOOKUP(_xlfn.CONCAT($B65,$C65),BNA_Variations_prix!$E$1:$AJ$205,MATCH(AA$46,BNA_Variations_prix!$E$4:$CA$4,0),FALSE),"0%")),IF(ROUND(VLOOKUP(_xlfn.CONCAT($B65,$C65),BNA_Variations_prix!$E$1:$AJ$205,MATCH(AA$46,BNA_Variations_prix!$E$4:$CA$4,0),FALSE),2)&lt;0,_xlfn.CONCAT($B$5," ",TEXT(VLOOKUP(_xlfn.CONCAT($B65,$C65),BNA_Variations_prix!$E$1:$AJ$205,MATCH(AA$46,BNA_Variations_prix!$E$4:$CA$4,0),FALSE),"0%")),VLOOKUP(_xlfn.CONCAT($B65,$C65),BNA_Variations_prix!$E$1:$AJ$205,MATCH(AA$46,BNA_Variations_prix!$E$4:$CA$4,0),FALSE)))),VLOOKUP(_xlfn.CONCAT($B65,$C65),BNA_Variations_prix!$E$1:$AJ$205,MATCH(AA$46,BNA_Variations_prix!$E$4:$CA$4,0),FALSE))</f>
        <v>► 0%</v>
      </c>
      <c r="AB65" s="16" t="str">
        <f ca="1">IF(ISNUMBER(VLOOKUP(_xlfn.CONCAT($B65,$C65),BNA_Variations_prix!$E$1:$AJ$205,MATCH(AB$46,BNA_Variations_prix!$E$4:$CA$4,0),FALSE)),IF(ROUND(VLOOKUP(_xlfn.CONCAT($B65,$C65),BNA_Variations_prix!$E$1:$AJ$205,MATCH(AB$46,BNA_Variations_prix!$E$4:$CA$4,0),FALSE),2)&gt;0,_xlfn.CONCAT($B$3," ",TEXT(VLOOKUP(_xlfn.CONCAT($B65,$C65),BNA_Variations_prix!$E$1:$AJ$205,MATCH(AB$46,BNA_Variations_prix!$E$4:$CA$4,0),FALSE),"0%")),IF(ROUND(VLOOKUP(_xlfn.CONCAT($B65,$C65),BNA_Variations_prix!$E$1:$AJ$205,MATCH(AB$46,BNA_Variations_prix!$E$4:$CA$4,0),FALSE),2)=0,_xlfn.CONCAT($B$4," ",TEXT(VLOOKUP(_xlfn.CONCAT($B65,$C65),BNA_Variations_prix!$E$1:$AJ$205,MATCH(AB$46,BNA_Variations_prix!$E$4:$CA$4,0),FALSE),"0%")),IF(ROUND(VLOOKUP(_xlfn.CONCAT($B65,$C65),BNA_Variations_prix!$E$1:$AJ$205,MATCH(AB$46,BNA_Variations_prix!$E$4:$CA$4,0),FALSE),2)&lt;0,_xlfn.CONCAT($B$5," ",TEXT(VLOOKUP(_xlfn.CONCAT($B65,$C65),BNA_Variations_prix!$E$1:$AJ$205,MATCH(AB$46,BNA_Variations_prix!$E$4:$CA$4,0),FALSE),"0%")),VLOOKUP(_xlfn.CONCAT($B65,$C65),BNA_Variations_prix!$E$1:$AJ$205,MATCH(AB$46,BNA_Variations_prix!$E$4:$CA$4,0),FALSE)))),VLOOKUP(_xlfn.CONCAT($B65,$C65),BNA_Variations_prix!$E$1:$AJ$205,MATCH(AB$46,BNA_Variations_prix!$E$4:$CA$4,0),FALSE))</f>
        <v>► 0%</v>
      </c>
      <c r="AC65" s="16" t="str">
        <f ca="1">IF(ISNUMBER(VLOOKUP(_xlfn.CONCAT($B65,$C65),BNA_Variations_prix!$E$1:$AJ$205,MATCH(AC$46,BNA_Variations_prix!$E$4:$CA$4,0),FALSE)),IF(ROUND(VLOOKUP(_xlfn.CONCAT($B65,$C65),BNA_Variations_prix!$E$1:$AJ$205,MATCH(AC$46,BNA_Variations_prix!$E$4:$CA$4,0),FALSE),2)&gt;0,_xlfn.CONCAT($B$3," ",TEXT(VLOOKUP(_xlfn.CONCAT($B65,$C65),BNA_Variations_prix!$E$1:$AJ$205,MATCH(AC$46,BNA_Variations_prix!$E$4:$CA$4,0),FALSE),"0%")),IF(ROUND(VLOOKUP(_xlfn.CONCAT($B65,$C65),BNA_Variations_prix!$E$1:$AJ$205,MATCH(AC$46,BNA_Variations_prix!$E$4:$CA$4,0),FALSE),2)=0,_xlfn.CONCAT($B$4," ",TEXT(VLOOKUP(_xlfn.CONCAT($B65,$C65),BNA_Variations_prix!$E$1:$AJ$205,MATCH(AC$46,BNA_Variations_prix!$E$4:$CA$4,0),FALSE),"0%")),IF(ROUND(VLOOKUP(_xlfn.CONCAT($B65,$C65),BNA_Variations_prix!$E$1:$AJ$205,MATCH(AC$46,BNA_Variations_prix!$E$4:$CA$4,0),FALSE),2)&lt;0,_xlfn.CONCAT($B$5," ",TEXT(VLOOKUP(_xlfn.CONCAT($B65,$C65),BNA_Variations_prix!$E$1:$AJ$205,MATCH(AC$46,BNA_Variations_prix!$E$4:$CA$4,0),FALSE),"0%")),VLOOKUP(_xlfn.CONCAT($B65,$C65),BNA_Variations_prix!$E$1:$AJ$205,MATCH(AC$46,BNA_Variations_prix!$E$4:$CA$4,0),FALSE)))),VLOOKUP(_xlfn.CONCAT($B65,$C65),BNA_Variations_prix!$E$1:$AJ$205,MATCH(AC$46,BNA_Variations_prix!$E$4:$CA$4,0),FALSE))</f>
        <v>-</v>
      </c>
      <c r="AD65" s="16" t="str">
        <f ca="1">IF(ISNUMBER(VLOOKUP(_xlfn.CONCAT($B65,$C65),BNA_Variations_prix!$E$1:$AJ$205,MATCH(AD$46,BNA_Variations_prix!$E$4:$CA$4,0),FALSE)),IF(ROUND(VLOOKUP(_xlfn.CONCAT($B65,$C65),BNA_Variations_prix!$E$1:$AJ$205,MATCH(AD$46,BNA_Variations_prix!$E$4:$CA$4,0),FALSE),2)&gt;0,_xlfn.CONCAT($B$3," ",TEXT(VLOOKUP(_xlfn.CONCAT($B65,$C65),BNA_Variations_prix!$E$1:$AJ$205,MATCH(AD$46,BNA_Variations_prix!$E$4:$CA$4,0),FALSE),"0%")),IF(ROUND(VLOOKUP(_xlfn.CONCAT($B65,$C65),BNA_Variations_prix!$E$1:$AJ$205,MATCH(AD$46,BNA_Variations_prix!$E$4:$CA$4,0),FALSE),2)=0,_xlfn.CONCAT($B$4," ",TEXT(VLOOKUP(_xlfn.CONCAT($B65,$C65),BNA_Variations_prix!$E$1:$AJ$205,MATCH(AD$46,BNA_Variations_prix!$E$4:$CA$4,0),FALSE),"0%")),IF(ROUND(VLOOKUP(_xlfn.CONCAT($B65,$C65),BNA_Variations_prix!$E$1:$AJ$205,MATCH(AD$46,BNA_Variations_prix!$E$4:$CA$4,0),FALSE),2)&lt;0,_xlfn.CONCAT($B$5," ",TEXT(VLOOKUP(_xlfn.CONCAT($B65,$C65),BNA_Variations_prix!$E$1:$AJ$205,MATCH(AD$46,BNA_Variations_prix!$E$4:$CA$4,0),FALSE),"0%")),VLOOKUP(_xlfn.CONCAT($B65,$C65),BNA_Variations_prix!$E$1:$AJ$205,MATCH(AD$46,BNA_Variations_prix!$E$4:$CA$4,0),FALSE)))),VLOOKUP(_xlfn.CONCAT($B65,$C65),BNA_Variations_prix!$E$1:$AJ$205,MATCH(AD$46,BNA_Variations_prix!$E$4:$CA$4,0),FALSE))</f>
        <v>► 0%</v>
      </c>
      <c r="AE65" s="16" t="str">
        <f ca="1">IF(ISNUMBER(VLOOKUP(_xlfn.CONCAT($B65,$C65),BNA_Variations_prix!$E$1:$AJ$205,MATCH(AE$46,BNA_Variations_prix!$E$4:$CA$4,0),FALSE)),IF(ROUND(VLOOKUP(_xlfn.CONCAT($B65,$C65),BNA_Variations_prix!$E$1:$AJ$205,MATCH(AE$46,BNA_Variations_prix!$E$4:$CA$4,0),FALSE),2)&gt;0,_xlfn.CONCAT($B$3," ",TEXT(VLOOKUP(_xlfn.CONCAT($B65,$C65),BNA_Variations_prix!$E$1:$AJ$205,MATCH(AE$46,BNA_Variations_prix!$E$4:$CA$4,0),FALSE),"0%")),IF(ROUND(VLOOKUP(_xlfn.CONCAT($B65,$C65),BNA_Variations_prix!$E$1:$AJ$205,MATCH(AE$46,BNA_Variations_prix!$E$4:$CA$4,0),FALSE),2)=0,_xlfn.CONCAT($B$4," ",TEXT(VLOOKUP(_xlfn.CONCAT($B65,$C65),BNA_Variations_prix!$E$1:$AJ$205,MATCH(AE$46,BNA_Variations_prix!$E$4:$CA$4,0),FALSE),"0%")),IF(ROUND(VLOOKUP(_xlfn.CONCAT($B65,$C65),BNA_Variations_prix!$E$1:$AJ$205,MATCH(AE$46,BNA_Variations_prix!$E$4:$CA$4,0),FALSE),2)&lt;0,_xlfn.CONCAT($B$5," ",TEXT(VLOOKUP(_xlfn.CONCAT($B65,$C65),BNA_Variations_prix!$E$1:$AJ$205,MATCH(AE$46,BNA_Variations_prix!$E$4:$CA$4,0),FALSE),"0%")),VLOOKUP(_xlfn.CONCAT($B65,$C65),BNA_Variations_prix!$E$1:$AJ$205,MATCH(AE$46,BNA_Variations_prix!$E$4:$CA$4,0),FALSE)))),VLOOKUP(_xlfn.CONCAT($B65,$C65),BNA_Variations_prix!$E$1:$AJ$205,MATCH(AE$46,BNA_Variations_prix!$E$4:$CA$4,0),FALSE))</f>
        <v>► 0%</v>
      </c>
      <c r="AF65" s="16" t="str">
        <f ca="1">IF(ISNUMBER(VLOOKUP(_xlfn.CONCAT($B65,$C65),BNA_Variations_prix!$E$1:$AJ$205,MATCH(AF$46,BNA_Variations_prix!$E$4:$CA$4,0),FALSE)),IF(ROUND(VLOOKUP(_xlfn.CONCAT($B65,$C65),BNA_Variations_prix!$E$1:$AJ$205,MATCH(AF$46,BNA_Variations_prix!$E$4:$CA$4,0),FALSE),2)&gt;0,_xlfn.CONCAT($B$3," ",TEXT(VLOOKUP(_xlfn.CONCAT($B65,$C65),BNA_Variations_prix!$E$1:$AJ$205,MATCH(AF$46,BNA_Variations_prix!$E$4:$CA$4,0),FALSE),"0%")),IF(ROUND(VLOOKUP(_xlfn.CONCAT($B65,$C65),BNA_Variations_prix!$E$1:$AJ$205,MATCH(AF$46,BNA_Variations_prix!$E$4:$CA$4,0),FALSE),2)=0,_xlfn.CONCAT($B$4," ",TEXT(VLOOKUP(_xlfn.CONCAT($B65,$C65),BNA_Variations_prix!$E$1:$AJ$205,MATCH(AF$46,BNA_Variations_prix!$E$4:$CA$4,0),FALSE),"0%")),IF(ROUND(VLOOKUP(_xlfn.CONCAT($B65,$C65),BNA_Variations_prix!$E$1:$AJ$205,MATCH(AF$46,BNA_Variations_prix!$E$4:$CA$4,0),FALSE),2)&lt;0,_xlfn.CONCAT($B$5," ",TEXT(VLOOKUP(_xlfn.CONCAT($B65,$C65),BNA_Variations_prix!$E$1:$AJ$205,MATCH(AF$46,BNA_Variations_prix!$E$4:$CA$4,0),FALSE),"0%")),VLOOKUP(_xlfn.CONCAT($B65,$C65),BNA_Variations_prix!$E$1:$AJ$205,MATCH(AF$46,BNA_Variations_prix!$E$4:$CA$4,0),FALSE)))),VLOOKUP(_xlfn.CONCAT($B65,$C65),BNA_Variations_prix!$E$1:$AJ$205,MATCH(AF$46,BNA_Variations_prix!$E$4:$CA$4,0),FALSE))</f>
        <v>► 0%</v>
      </c>
      <c r="AG65" s="16" t="str">
        <f ca="1">IF(ISNUMBER(VLOOKUP(_xlfn.CONCAT($B65,$C65),BNA_Variations_prix!$E$1:$AJ$205,MATCH(AG$46,BNA_Variations_prix!$E$4:$CA$4,0),FALSE)),IF(ROUND(VLOOKUP(_xlfn.CONCAT($B65,$C65),BNA_Variations_prix!$E$1:$AJ$205,MATCH(AG$46,BNA_Variations_prix!$E$4:$CA$4,0),FALSE),2)&gt;0,_xlfn.CONCAT($B$3," ",TEXT(VLOOKUP(_xlfn.CONCAT($B65,$C65),BNA_Variations_prix!$E$1:$AJ$205,MATCH(AG$46,BNA_Variations_prix!$E$4:$CA$4,0),FALSE),"0%")),IF(ROUND(VLOOKUP(_xlfn.CONCAT($B65,$C65),BNA_Variations_prix!$E$1:$AJ$205,MATCH(AG$46,BNA_Variations_prix!$E$4:$CA$4,0),FALSE),2)=0,_xlfn.CONCAT($B$4," ",TEXT(VLOOKUP(_xlfn.CONCAT($B65,$C65),BNA_Variations_prix!$E$1:$AJ$205,MATCH(AG$46,BNA_Variations_prix!$E$4:$CA$4,0),FALSE),"0%")),IF(ROUND(VLOOKUP(_xlfn.CONCAT($B65,$C65),BNA_Variations_prix!$E$1:$AJ$205,MATCH(AG$46,BNA_Variations_prix!$E$4:$CA$4,0),FALSE),2)&lt;0,_xlfn.CONCAT($B$5," ",TEXT(VLOOKUP(_xlfn.CONCAT($B65,$C65),BNA_Variations_prix!$E$1:$AJ$205,MATCH(AG$46,BNA_Variations_prix!$E$4:$CA$4,0),FALSE),"0%")),VLOOKUP(_xlfn.CONCAT($B65,$C65),BNA_Variations_prix!$E$1:$AJ$205,MATCH(AG$46,BNA_Variations_prix!$E$4:$CA$4,0),FALSE)))),VLOOKUP(_xlfn.CONCAT($B65,$C65),BNA_Variations_prix!$E$1:$AJ$205,MATCH(AG$46,BNA_Variations_prix!$E$4:$CA$4,0),FALSE))</f>
        <v>-</v>
      </c>
    </row>
    <row r="66" spans="2:33" x14ac:dyDescent="0.35">
      <c r="B66" t="s">
        <v>94</v>
      </c>
      <c r="C66" s="11">
        <f t="shared" si="3"/>
        <v>45352</v>
      </c>
      <c r="D66" t="s">
        <v>93</v>
      </c>
      <c r="E66" s="16" t="str">
        <f ca="1">IF(ISNUMBER(VLOOKUP(_xlfn.CONCAT($B66,$C66),BNA_Variations_prix!$E$1:$AJ$205,MATCH(E$46,BNA_Variations_prix!$E$4:$CA$4,0),FALSE)),IF(ROUND(VLOOKUP(_xlfn.CONCAT($B66,$C66),BNA_Variations_prix!$E$1:$AJ$205,MATCH(E$46,BNA_Variations_prix!$E$4:$CA$4,0),FALSE),2)&gt;0,_xlfn.CONCAT($B$3," ",TEXT(VLOOKUP(_xlfn.CONCAT($B66,$C66),BNA_Variations_prix!$E$1:$AJ$205,MATCH(E$46,BNA_Variations_prix!$E$4:$CA$4,0),FALSE),"0%")),IF(ROUND(VLOOKUP(_xlfn.CONCAT($B66,$C66),BNA_Variations_prix!$E$1:$AJ$205,MATCH(E$46,BNA_Variations_prix!$E$4:$CA$4,0),FALSE),2)=0,_xlfn.CONCAT($B$4," ",TEXT(VLOOKUP(_xlfn.CONCAT($B66,$C66),BNA_Variations_prix!$E$1:$AJ$205,MATCH(E$46,BNA_Variations_prix!$E$4:$CA$4,0),FALSE),"0%")),IF(ROUND(VLOOKUP(_xlfn.CONCAT($B66,$C66),BNA_Variations_prix!$E$1:$AJ$205,MATCH(E$46,BNA_Variations_prix!$E$4:$CA$4,0),FALSE),2)&lt;0,_xlfn.CONCAT($B$5," ",TEXT(VLOOKUP(_xlfn.CONCAT($B66,$C66),BNA_Variations_prix!$E$1:$AJ$205,MATCH(E$46,BNA_Variations_prix!$E$4:$CA$4,0),FALSE),"0%")),VLOOKUP(_xlfn.CONCAT($B66,$C66),BNA_Variations_prix!$E$1:$AJ$205,MATCH(E$46,BNA_Variations_prix!$E$4:$CA$4,0),FALSE)))),VLOOKUP(_xlfn.CONCAT($B66,$C66),BNA_Variations_prix!$E$1:$AJ$205,MATCH(E$46,BNA_Variations_prix!$E$4:$CA$4,0),FALSE))</f>
        <v>▲ 25%</v>
      </c>
      <c r="F66" s="16" t="str">
        <f ca="1">IF(ISNUMBER(VLOOKUP(_xlfn.CONCAT($B66,$C66),BNA_Variations_prix!$E$1:$AJ$205,MATCH(F$46,BNA_Variations_prix!$E$4:$CA$4,0),FALSE)),IF(ROUND(VLOOKUP(_xlfn.CONCAT($B66,$C66),BNA_Variations_prix!$E$1:$AJ$205,MATCH(F$46,BNA_Variations_prix!$E$4:$CA$4,0),FALSE),2)&gt;0,_xlfn.CONCAT($B$3," ",TEXT(VLOOKUP(_xlfn.CONCAT($B66,$C66),BNA_Variations_prix!$E$1:$AJ$205,MATCH(F$46,BNA_Variations_prix!$E$4:$CA$4,0),FALSE),"0%")),IF(ROUND(VLOOKUP(_xlfn.CONCAT($B66,$C66),BNA_Variations_prix!$E$1:$AJ$205,MATCH(F$46,BNA_Variations_prix!$E$4:$CA$4,0),FALSE),2)=0,_xlfn.CONCAT($B$4," ",TEXT(VLOOKUP(_xlfn.CONCAT($B66,$C66),BNA_Variations_prix!$E$1:$AJ$205,MATCH(F$46,BNA_Variations_prix!$E$4:$CA$4,0),FALSE),"0%")),IF(ROUND(VLOOKUP(_xlfn.CONCAT($B66,$C66),BNA_Variations_prix!$E$1:$AJ$205,MATCH(F$46,BNA_Variations_prix!$E$4:$CA$4,0),FALSE),2)&lt;0,_xlfn.CONCAT($B$5," ",TEXT(VLOOKUP(_xlfn.CONCAT($B66,$C66),BNA_Variations_prix!$E$1:$AJ$205,MATCH(F$46,BNA_Variations_prix!$E$4:$CA$4,0),FALSE),"0%")),VLOOKUP(_xlfn.CONCAT($B66,$C66),BNA_Variations_prix!$E$1:$AJ$205,MATCH(F$46,BNA_Variations_prix!$E$4:$CA$4,0),FALSE)))),VLOOKUP(_xlfn.CONCAT($B66,$C66),BNA_Variations_prix!$E$1:$AJ$205,MATCH(F$46,BNA_Variations_prix!$E$4:$CA$4,0),FALSE))</f>
        <v>-</v>
      </c>
      <c r="G66" s="16" t="str">
        <f ca="1">IF(ISNUMBER(VLOOKUP(_xlfn.CONCAT($B66,$C66),BNA_Variations_prix!$E$1:$AJ$205,MATCH(G$46,BNA_Variations_prix!$E$4:$CA$4,0),FALSE)),IF(ROUND(VLOOKUP(_xlfn.CONCAT($B66,$C66),BNA_Variations_prix!$E$1:$AJ$205,MATCH(G$46,BNA_Variations_prix!$E$4:$CA$4,0),FALSE),2)&gt;0,_xlfn.CONCAT($B$3," ",TEXT(VLOOKUP(_xlfn.CONCAT($B66,$C66),BNA_Variations_prix!$E$1:$AJ$205,MATCH(G$46,BNA_Variations_prix!$E$4:$CA$4,0),FALSE),"0%")),IF(ROUND(VLOOKUP(_xlfn.CONCAT($B66,$C66),BNA_Variations_prix!$E$1:$AJ$205,MATCH(G$46,BNA_Variations_prix!$E$4:$CA$4,0),FALSE),2)=0,_xlfn.CONCAT($B$4," ",TEXT(VLOOKUP(_xlfn.CONCAT($B66,$C66),BNA_Variations_prix!$E$1:$AJ$205,MATCH(G$46,BNA_Variations_prix!$E$4:$CA$4,0),FALSE),"0%")),IF(ROUND(VLOOKUP(_xlfn.CONCAT($B66,$C66),BNA_Variations_prix!$E$1:$AJ$205,MATCH(G$46,BNA_Variations_prix!$E$4:$CA$4,0),FALSE),2)&lt;0,_xlfn.CONCAT($B$5," ",TEXT(VLOOKUP(_xlfn.CONCAT($B66,$C66),BNA_Variations_prix!$E$1:$AJ$205,MATCH(G$46,BNA_Variations_prix!$E$4:$CA$4,0),FALSE),"0%")),VLOOKUP(_xlfn.CONCAT($B66,$C66),BNA_Variations_prix!$E$1:$AJ$205,MATCH(G$46,BNA_Variations_prix!$E$4:$CA$4,0),FALSE)))),VLOOKUP(_xlfn.CONCAT($B66,$C66),BNA_Variations_prix!$E$1:$AJ$205,MATCH(G$46,BNA_Variations_prix!$E$4:$CA$4,0),FALSE))</f>
        <v>-</v>
      </c>
      <c r="H66" s="16" t="str">
        <f ca="1">IF(ISNUMBER(VLOOKUP(_xlfn.CONCAT($B66,$C66),BNA_Variations_prix!$E$1:$AJ$205,MATCH(H$46,BNA_Variations_prix!$E$4:$CA$4,0),FALSE)),IF(ROUND(VLOOKUP(_xlfn.CONCAT($B66,$C66),BNA_Variations_prix!$E$1:$AJ$205,MATCH(H$46,BNA_Variations_prix!$E$4:$CA$4,0),FALSE),2)&gt;0,_xlfn.CONCAT($B$3," ",TEXT(VLOOKUP(_xlfn.CONCAT($B66,$C66),BNA_Variations_prix!$E$1:$AJ$205,MATCH(H$46,BNA_Variations_prix!$E$4:$CA$4,0),FALSE),"0%")),IF(ROUND(VLOOKUP(_xlfn.CONCAT($B66,$C66),BNA_Variations_prix!$E$1:$AJ$205,MATCH(H$46,BNA_Variations_prix!$E$4:$CA$4,0),FALSE),2)=0,_xlfn.CONCAT($B$4," ",TEXT(VLOOKUP(_xlfn.CONCAT($B66,$C66),BNA_Variations_prix!$E$1:$AJ$205,MATCH(H$46,BNA_Variations_prix!$E$4:$CA$4,0),FALSE),"0%")),IF(ROUND(VLOOKUP(_xlfn.CONCAT($B66,$C66),BNA_Variations_prix!$E$1:$AJ$205,MATCH(H$46,BNA_Variations_prix!$E$4:$CA$4,0),FALSE),2)&lt;0,_xlfn.CONCAT($B$5," ",TEXT(VLOOKUP(_xlfn.CONCAT($B66,$C66),BNA_Variations_prix!$E$1:$AJ$205,MATCH(H$46,BNA_Variations_prix!$E$4:$CA$4,0),FALSE),"0%")),VLOOKUP(_xlfn.CONCAT($B66,$C66),BNA_Variations_prix!$E$1:$AJ$205,MATCH(H$46,BNA_Variations_prix!$E$4:$CA$4,0),FALSE)))),VLOOKUP(_xlfn.CONCAT($B66,$C66),BNA_Variations_prix!$E$1:$AJ$205,MATCH(H$46,BNA_Variations_prix!$E$4:$CA$4,0),FALSE))</f>
        <v>▼ -20%</v>
      </c>
      <c r="I66" s="16" t="str">
        <f ca="1">IF(ISNUMBER(VLOOKUP(_xlfn.CONCAT($B66,$C66),BNA_Variations_prix!$E$1:$AJ$205,MATCH(I$46,BNA_Variations_prix!$E$4:$CA$4,0),FALSE)),IF(ROUND(VLOOKUP(_xlfn.CONCAT($B66,$C66),BNA_Variations_prix!$E$1:$AJ$205,MATCH(I$46,BNA_Variations_prix!$E$4:$CA$4,0),FALSE),2)&gt;0,_xlfn.CONCAT($B$3," ",TEXT(VLOOKUP(_xlfn.CONCAT($B66,$C66),BNA_Variations_prix!$E$1:$AJ$205,MATCH(I$46,BNA_Variations_prix!$E$4:$CA$4,0),FALSE),"0%")),IF(ROUND(VLOOKUP(_xlfn.CONCAT($B66,$C66),BNA_Variations_prix!$E$1:$AJ$205,MATCH(I$46,BNA_Variations_prix!$E$4:$CA$4,0),FALSE),2)=0,_xlfn.CONCAT($B$4," ",TEXT(VLOOKUP(_xlfn.CONCAT($B66,$C66),BNA_Variations_prix!$E$1:$AJ$205,MATCH(I$46,BNA_Variations_prix!$E$4:$CA$4,0),FALSE),"0%")),IF(ROUND(VLOOKUP(_xlfn.CONCAT($B66,$C66),BNA_Variations_prix!$E$1:$AJ$205,MATCH(I$46,BNA_Variations_prix!$E$4:$CA$4,0),FALSE),2)&lt;0,_xlfn.CONCAT($B$5," ",TEXT(VLOOKUP(_xlfn.CONCAT($B66,$C66),BNA_Variations_prix!$E$1:$AJ$205,MATCH(I$46,BNA_Variations_prix!$E$4:$CA$4,0),FALSE),"0%")),VLOOKUP(_xlfn.CONCAT($B66,$C66),BNA_Variations_prix!$E$1:$AJ$205,MATCH(I$46,BNA_Variations_prix!$E$4:$CA$4,0),FALSE)))),VLOOKUP(_xlfn.CONCAT($B66,$C66),BNA_Variations_prix!$E$1:$AJ$205,MATCH(I$46,BNA_Variations_prix!$E$4:$CA$4,0),FALSE))</f>
        <v>► 0%</v>
      </c>
      <c r="J66" s="16" t="str">
        <f ca="1">IF(ISNUMBER(VLOOKUP(_xlfn.CONCAT($B66,$C66),BNA_Variations_prix!$E$1:$AJ$205,MATCH(J$46,BNA_Variations_prix!$E$4:$CA$4,0),FALSE)),IF(ROUND(VLOOKUP(_xlfn.CONCAT($B66,$C66),BNA_Variations_prix!$E$1:$AJ$205,MATCH(J$46,BNA_Variations_prix!$E$4:$CA$4,0),FALSE),2)&gt;0,_xlfn.CONCAT($B$3," ",TEXT(VLOOKUP(_xlfn.CONCAT($B66,$C66),BNA_Variations_prix!$E$1:$AJ$205,MATCH(J$46,BNA_Variations_prix!$E$4:$CA$4,0),FALSE),"0%")),IF(ROUND(VLOOKUP(_xlfn.CONCAT($B66,$C66),BNA_Variations_prix!$E$1:$AJ$205,MATCH(J$46,BNA_Variations_prix!$E$4:$CA$4,0),FALSE),2)=0,_xlfn.CONCAT($B$4," ",TEXT(VLOOKUP(_xlfn.CONCAT($B66,$C66),BNA_Variations_prix!$E$1:$AJ$205,MATCH(J$46,BNA_Variations_prix!$E$4:$CA$4,0),FALSE),"0%")),IF(ROUND(VLOOKUP(_xlfn.CONCAT($B66,$C66),BNA_Variations_prix!$E$1:$AJ$205,MATCH(J$46,BNA_Variations_prix!$E$4:$CA$4,0),FALSE),2)&lt;0,_xlfn.CONCAT($B$5," ",TEXT(VLOOKUP(_xlfn.CONCAT($B66,$C66),BNA_Variations_prix!$E$1:$AJ$205,MATCH(J$46,BNA_Variations_prix!$E$4:$CA$4,0),FALSE),"0%")),VLOOKUP(_xlfn.CONCAT($B66,$C66),BNA_Variations_prix!$E$1:$AJ$205,MATCH(J$46,BNA_Variations_prix!$E$4:$CA$4,0),FALSE)))),VLOOKUP(_xlfn.CONCAT($B66,$C66),BNA_Variations_prix!$E$1:$AJ$205,MATCH(J$46,BNA_Variations_prix!$E$4:$CA$4,0),FALSE))</f>
        <v>► 0%</v>
      </c>
      <c r="K66" s="16" t="str">
        <f ca="1">IF(ISNUMBER(VLOOKUP(_xlfn.CONCAT($B66,$C66),BNA_Variations_prix!$E$1:$AJ$205,MATCH(K$46,BNA_Variations_prix!$E$4:$CA$4,0),FALSE)),IF(ROUND(VLOOKUP(_xlfn.CONCAT($B66,$C66),BNA_Variations_prix!$E$1:$AJ$205,MATCH(K$46,BNA_Variations_prix!$E$4:$CA$4,0),FALSE),2)&gt;0,_xlfn.CONCAT($B$3," ",TEXT(VLOOKUP(_xlfn.CONCAT($B66,$C66),BNA_Variations_prix!$E$1:$AJ$205,MATCH(K$46,BNA_Variations_prix!$E$4:$CA$4,0),FALSE),"0%")),IF(ROUND(VLOOKUP(_xlfn.CONCAT($B66,$C66),BNA_Variations_prix!$E$1:$AJ$205,MATCH(K$46,BNA_Variations_prix!$E$4:$CA$4,0),FALSE),2)=0,_xlfn.CONCAT($B$4," ",TEXT(VLOOKUP(_xlfn.CONCAT($B66,$C66),BNA_Variations_prix!$E$1:$AJ$205,MATCH(K$46,BNA_Variations_prix!$E$4:$CA$4,0),FALSE),"0%")),IF(ROUND(VLOOKUP(_xlfn.CONCAT($B66,$C66),BNA_Variations_prix!$E$1:$AJ$205,MATCH(K$46,BNA_Variations_prix!$E$4:$CA$4,0),FALSE),2)&lt;0,_xlfn.CONCAT($B$5," ",TEXT(VLOOKUP(_xlfn.CONCAT($B66,$C66),BNA_Variations_prix!$E$1:$AJ$205,MATCH(K$46,BNA_Variations_prix!$E$4:$CA$4,0),FALSE),"0%")),VLOOKUP(_xlfn.CONCAT($B66,$C66),BNA_Variations_prix!$E$1:$AJ$205,MATCH(K$46,BNA_Variations_prix!$E$4:$CA$4,0),FALSE)))),VLOOKUP(_xlfn.CONCAT($B66,$C66),BNA_Variations_prix!$E$1:$AJ$205,MATCH(K$46,BNA_Variations_prix!$E$4:$CA$4,0),FALSE))</f>
        <v>► 0%</v>
      </c>
      <c r="L66" s="16" t="str">
        <f ca="1">IF(ISNUMBER(VLOOKUP(_xlfn.CONCAT($B66,$C66),BNA_Variations_prix!$E$1:$AJ$205,MATCH(L$46,BNA_Variations_prix!$E$4:$CA$4,0),FALSE)),IF(ROUND(VLOOKUP(_xlfn.CONCAT($B66,$C66),BNA_Variations_prix!$E$1:$AJ$205,MATCH(L$46,BNA_Variations_prix!$E$4:$CA$4,0),FALSE),2)&gt;0,_xlfn.CONCAT($B$3," ",TEXT(VLOOKUP(_xlfn.CONCAT($B66,$C66),BNA_Variations_prix!$E$1:$AJ$205,MATCH(L$46,BNA_Variations_prix!$E$4:$CA$4,0),FALSE),"0%")),IF(ROUND(VLOOKUP(_xlfn.CONCAT($B66,$C66),BNA_Variations_prix!$E$1:$AJ$205,MATCH(L$46,BNA_Variations_prix!$E$4:$CA$4,0),FALSE),2)=0,_xlfn.CONCAT($B$4," ",TEXT(VLOOKUP(_xlfn.CONCAT($B66,$C66),BNA_Variations_prix!$E$1:$AJ$205,MATCH(L$46,BNA_Variations_prix!$E$4:$CA$4,0),FALSE),"0%")),IF(ROUND(VLOOKUP(_xlfn.CONCAT($B66,$C66),BNA_Variations_prix!$E$1:$AJ$205,MATCH(L$46,BNA_Variations_prix!$E$4:$CA$4,0),FALSE),2)&lt;0,_xlfn.CONCAT($B$5," ",TEXT(VLOOKUP(_xlfn.CONCAT($B66,$C66),BNA_Variations_prix!$E$1:$AJ$205,MATCH(L$46,BNA_Variations_prix!$E$4:$CA$4,0),FALSE),"0%")),VLOOKUP(_xlfn.CONCAT($B66,$C66),BNA_Variations_prix!$E$1:$AJ$205,MATCH(L$46,BNA_Variations_prix!$E$4:$CA$4,0),FALSE)))),VLOOKUP(_xlfn.CONCAT($B66,$C66),BNA_Variations_prix!$E$1:$AJ$205,MATCH(L$46,BNA_Variations_prix!$E$4:$CA$4,0),FALSE))</f>
        <v>▼ -14%</v>
      </c>
      <c r="M66" s="16" t="str">
        <f ca="1">IF(ISNUMBER(VLOOKUP(_xlfn.CONCAT($B66,$C66),BNA_Variations_prix!$E$1:$AJ$205,MATCH(M$46,BNA_Variations_prix!$E$4:$CA$4,0),FALSE)),IF(ROUND(VLOOKUP(_xlfn.CONCAT($B66,$C66),BNA_Variations_prix!$E$1:$AJ$205,MATCH(M$46,BNA_Variations_prix!$E$4:$CA$4,0),FALSE),2)&gt;0,_xlfn.CONCAT($B$3," ",TEXT(VLOOKUP(_xlfn.CONCAT($B66,$C66),BNA_Variations_prix!$E$1:$AJ$205,MATCH(M$46,BNA_Variations_prix!$E$4:$CA$4,0),FALSE),"0%")),IF(ROUND(VLOOKUP(_xlfn.CONCAT($B66,$C66),BNA_Variations_prix!$E$1:$AJ$205,MATCH(M$46,BNA_Variations_prix!$E$4:$CA$4,0),FALSE),2)=0,_xlfn.CONCAT($B$4," ",TEXT(VLOOKUP(_xlfn.CONCAT($B66,$C66),BNA_Variations_prix!$E$1:$AJ$205,MATCH(M$46,BNA_Variations_prix!$E$4:$CA$4,0),FALSE),"0%")),IF(ROUND(VLOOKUP(_xlfn.CONCAT($B66,$C66),BNA_Variations_prix!$E$1:$AJ$205,MATCH(M$46,BNA_Variations_prix!$E$4:$CA$4,0),FALSE),2)&lt;0,_xlfn.CONCAT($B$5," ",TEXT(VLOOKUP(_xlfn.CONCAT($B66,$C66),BNA_Variations_prix!$E$1:$AJ$205,MATCH(M$46,BNA_Variations_prix!$E$4:$CA$4,0),FALSE),"0%")),VLOOKUP(_xlfn.CONCAT($B66,$C66),BNA_Variations_prix!$E$1:$AJ$205,MATCH(M$46,BNA_Variations_prix!$E$4:$CA$4,0),FALSE)))),VLOOKUP(_xlfn.CONCAT($B66,$C66),BNA_Variations_prix!$E$1:$AJ$205,MATCH(M$46,BNA_Variations_prix!$E$4:$CA$4,0),FALSE))</f>
        <v>▼ -13%</v>
      </c>
      <c r="N66" s="16" t="str">
        <f ca="1">IF(ISNUMBER(VLOOKUP(_xlfn.CONCAT($B66,$C66),BNA_Variations_prix!$E$1:$AJ$205,MATCH(N$46,BNA_Variations_prix!$E$4:$CA$4,0),FALSE)),IF(ROUND(VLOOKUP(_xlfn.CONCAT($B66,$C66),BNA_Variations_prix!$E$1:$AJ$205,MATCH(N$46,BNA_Variations_prix!$E$4:$CA$4,0),FALSE),2)&gt;0,_xlfn.CONCAT($B$3," ",TEXT(VLOOKUP(_xlfn.CONCAT($B66,$C66),BNA_Variations_prix!$E$1:$AJ$205,MATCH(N$46,BNA_Variations_prix!$E$4:$CA$4,0),FALSE),"0%")),IF(ROUND(VLOOKUP(_xlfn.CONCAT($B66,$C66),BNA_Variations_prix!$E$1:$AJ$205,MATCH(N$46,BNA_Variations_prix!$E$4:$CA$4,0),FALSE),2)=0,_xlfn.CONCAT($B$4," ",TEXT(VLOOKUP(_xlfn.CONCAT($B66,$C66),BNA_Variations_prix!$E$1:$AJ$205,MATCH(N$46,BNA_Variations_prix!$E$4:$CA$4,0),FALSE),"0%")),IF(ROUND(VLOOKUP(_xlfn.CONCAT($B66,$C66),BNA_Variations_prix!$E$1:$AJ$205,MATCH(N$46,BNA_Variations_prix!$E$4:$CA$4,0),FALSE),2)&lt;0,_xlfn.CONCAT($B$5," ",TEXT(VLOOKUP(_xlfn.CONCAT($B66,$C66),BNA_Variations_prix!$E$1:$AJ$205,MATCH(N$46,BNA_Variations_prix!$E$4:$CA$4,0),FALSE),"0%")),VLOOKUP(_xlfn.CONCAT($B66,$C66),BNA_Variations_prix!$E$1:$AJ$205,MATCH(N$46,BNA_Variations_prix!$E$4:$CA$4,0),FALSE)))),VLOOKUP(_xlfn.CONCAT($B66,$C66),BNA_Variations_prix!$E$1:$AJ$205,MATCH(N$46,BNA_Variations_prix!$E$4:$CA$4,0),FALSE))</f>
        <v>-</v>
      </c>
      <c r="O66" s="16" t="str">
        <f ca="1">IF(ISNUMBER(VLOOKUP(_xlfn.CONCAT($B66,$C66),BNA_Variations_prix!$E$1:$AJ$205,MATCH(O$46,BNA_Variations_prix!$E$4:$CA$4,0),FALSE)),IF(ROUND(VLOOKUP(_xlfn.CONCAT($B66,$C66),BNA_Variations_prix!$E$1:$AJ$205,MATCH(O$46,BNA_Variations_prix!$E$4:$CA$4,0),FALSE),2)&gt;0,_xlfn.CONCAT($B$3," ",TEXT(VLOOKUP(_xlfn.CONCAT($B66,$C66),BNA_Variations_prix!$E$1:$AJ$205,MATCH(O$46,BNA_Variations_prix!$E$4:$CA$4,0),FALSE),"0%")),IF(ROUND(VLOOKUP(_xlfn.CONCAT($B66,$C66),BNA_Variations_prix!$E$1:$AJ$205,MATCH(O$46,BNA_Variations_prix!$E$4:$CA$4,0),FALSE),2)=0,_xlfn.CONCAT($B$4," ",TEXT(VLOOKUP(_xlfn.CONCAT($B66,$C66),BNA_Variations_prix!$E$1:$AJ$205,MATCH(O$46,BNA_Variations_prix!$E$4:$CA$4,0),FALSE),"0%")),IF(ROUND(VLOOKUP(_xlfn.CONCAT($B66,$C66),BNA_Variations_prix!$E$1:$AJ$205,MATCH(O$46,BNA_Variations_prix!$E$4:$CA$4,0),FALSE),2)&lt;0,_xlfn.CONCAT($B$5," ",TEXT(VLOOKUP(_xlfn.CONCAT($B66,$C66),BNA_Variations_prix!$E$1:$AJ$205,MATCH(O$46,BNA_Variations_prix!$E$4:$CA$4,0),FALSE),"0%")),VLOOKUP(_xlfn.CONCAT($B66,$C66),BNA_Variations_prix!$E$1:$AJ$205,MATCH(O$46,BNA_Variations_prix!$E$4:$CA$4,0),FALSE)))),VLOOKUP(_xlfn.CONCAT($B66,$C66),BNA_Variations_prix!$E$1:$AJ$205,MATCH(O$46,BNA_Variations_prix!$E$4:$CA$4,0),FALSE))</f>
        <v>-</v>
      </c>
      <c r="P66" s="16" t="str">
        <f ca="1">IF(ISNUMBER(VLOOKUP(_xlfn.CONCAT($B66,$C66),BNA_Variations_prix!$E$1:$AJ$205,MATCH(P$46,BNA_Variations_prix!$E$4:$CA$4,0),FALSE)),IF(ROUND(VLOOKUP(_xlfn.CONCAT($B66,$C66),BNA_Variations_prix!$E$1:$AJ$205,MATCH(P$46,BNA_Variations_prix!$E$4:$CA$4,0),FALSE),2)&gt;0,_xlfn.CONCAT($B$3," ",TEXT(VLOOKUP(_xlfn.CONCAT($B66,$C66),BNA_Variations_prix!$E$1:$AJ$205,MATCH(P$46,BNA_Variations_prix!$E$4:$CA$4,0),FALSE),"0%")),IF(ROUND(VLOOKUP(_xlfn.CONCAT($B66,$C66),BNA_Variations_prix!$E$1:$AJ$205,MATCH(P$46,BNA_Variations_prix!$E$4:$CA$4,0),FALSE),2)=0,_xlfn.CONCAT($B$4," ",TEXT(VLOOKUP(_xlfn.CONCAT($B66,$C66),BNA_Variations_prix!$E$1:$AJ$205,MATCH(P$46,BNA_Variations_prix!$E$4:$CA$4,0),FALSE),"0%")),IF(ROUND(VLOOKUP(_xlfn.CONCAT($B66,$C66),BNA_Variations_prix!$E$1:$AJ$205,MATCH(P$46,BNA_Variations_prix!$E$4:$CA$4,0),FALSE),2)&lt;0,_xlfn.CONCAT($B$5," ",TEXT(VLOOKUP(_xlfn.CONCAT($B66,$C66),BNA_Variations_prix!$E$1:$AJ$205,MATCH(P$46,BNA_Variations_prix!$E$4:$CA$4,0),FALSE),"0%")),VLOOKUP(_xlfn.CONCAT($B66,$C66),BNA_Variations_prix!$E$1:$AJ$205,MATCH(P$46,BNA_Variations_prix!$E$4:$CA$4,0),FALSE)))),VLOOKUP(_xlfn.CONCAT($B66,$C66),BNA_Variations_prix!$E$1:$AJ$205,MATCH(P$46,BNA_Variations_prix!$E$4:$CA$4,0),FALSE))</f>
        <v>-</v>
      </c>
      <c r="Q66" s="16" t="str">
        <f ca="1">IF(ISNUMBER(VLOOKUP(_xlfn.CONCAT($B66,$C66),BNA_Variations_prix!$E$1:$AJ$205,MATCH(Q$46,BNA_Variations_prix!$E$4:$CA$4,0),FALSE)),IF(ROUND(VLOOKUP(_xlfn.CONCAT($B66,$C66),BNA_Variations_prix!$E$1:$AJ$205,MATCH(Q$46,BNA_Variations_prix!$E$4:$CA$4,0),FALSE),2)&gt;0,_xlfn.CONCAT($B$3," ",TEXT(VLOOKUP(_xlfn.CONCAT($B66,$C66),BNA_Variations_prix!$E$1:$AJ$205,MATCH(Q$46,BNA_Variations_prix!$E$4:$CA$4,0),FALSE),"0%")),IF(ROUND(VLOOKUP(_xlfn.CONCAT($B66,$C66),BNA_Variations_prix!$E$1:$AJ$205,MATCH(Q$46,BNA_Variations_prix!$E$4:$CA$4,0),FALSE),2)=0,_xlfn.CONCAT($B$4," ",TEXT(VLOOKUP(_xlfn.CONCAT($B66,$C66),BNA_Variations_prix!$E$1:$AJ$205,MATCH(Q$46,BNA_Variations_prix!$E$4:$CA$4,0),FALSE),"0%")),IF(ROUND(VLOOKUP(_xlfn.CONCAT($B66,$C66),BNA_Variations_prix!$E$1:$AJ$205,MATCH(Q$46,BNA_Variations_prix!$E$4:$CA$4,0),FALSE),2)&lt;0,_xlfn.CONCAT($B$5," ",TEXT(VLOOKUP(_xlfn.CONCAT($B66,$C66),BNA_Variations_prix!$E$1:$AJ$205,MATCH(Q$46,BNA_Variations_prix!$E$4:$CA$4,0),FALSE),"0%")),VLOOKUP(_xlfn.CONCAT($B66,$C66),BNA_Variations_prix!$E$1:$AJ$205,MATCH(Q$46,BNA_Variations_prix!$E$4:$CA$4,0),FALSE)))),VLOOKUP(_xlfn.CONCAT($B66,$C66),BNA_Variations_prix!$E$1:$AJ$205,MATCH(Q$46,BNA_Variations_prix!$E$4:$CA$4,0),FALSE))</f>
        <v>-</v>
      </c>
      <c r="R66" s="16" t="str">
        <f ca="1">IF(ISNUMBER(VLOOKUP(_xlfn.CONCAT($B66,$C66),BNA_Variations_prix!$E$1:$AJ$205,MATCH(R$46,BNA_Variations_prix!$E$4:$CA$4,0),FALSE)),IF(ROUND(VLOOKUP(_xlfn.CONCAT($B66,$C66),BNA_Variations_prix!$E$1:$AJ$205,MATCH(R$46,BNA_Variations_prix!$E$4:$CA$4,0),FALSE),2)&gt;0,_xlfn.CONCAT($B$3," ",TEXT(VLOOKUP(_xlfn.CONCAT($B66,$C66),BNA_Variations_prix!$E$1:$AJ$205,MATCH(R$46,BNA_Variations_prix!$E$4:$CA$4,0),FALSE),"0%")),IF(ROUND(VLOOKUP(_xlfn.CONCAT($B66,$C66),BNA_Variations_prix!$E$1:$AJ$205,MATCH(R$46,BNA_Variations_prix!$E$4:$CA$4,0),FALSE),2)=0,_xlfn.CONCAT($B$4," ",TEXT(VLOOKUP(_xlfn.CONCAT($B66,$C66),BNA_Variations_prix!$E$1:$AJ$205,MATCH(R$46,BNA_Variations_prix!$E$4:$CA$4,0),FALSE),"0%")),IF(ROUND(VLOOKUP(_xlfn.CONCAT($B66,$C66),BNA_Variations_prix!$E$1:$AJ$205,MATCH(R$46,BNA_Variations_prix!$E$4:$CA$4,0),FALSE),2)&lt;0,_xlfn.CONCAT($B$5," ",TEXT(VLOOKUP(_xlfn.CONCAT($B66,$C66),BNA_Variations_prix!$E$1:$AJ$205,MATCH(R$46,BNA_Variations_prix!$E$4:$CA$4,0),FALSE),"0%")),VLOOKUP(_xlfn.CONCAT($B66,$C66),BNA_Variations_prix!$E$1:$AJ$205,MATCH(R$46,BNA_Variations_prix!$E$4:$CA$4,0),FALSE)))),VLOOKUP(_xlfn.CONCAT($B66,$C66),BNA_Variations_prix!$E$1:$AJ$205,MATCH(R$46,BNA_Variations_prix!$E$4:$CA$4,0),FALSE))</f>
        <v>-</v>
      </c>
      <c r="S66" s="16" t="str">
        <f ca="1">IF(ISNUMBER(VLOOKUP(_xlfn.CONCAT($B66,$C66),BNA_Variations_prix!$E$1:$AJ$205,MATCH(S$46,BNA_Variations_prix!$E$4:$CA$4,0),FALSE)),IF(ROUND(VLOOKUP(_xlfn.CONCAT($B66,$C66),BNA_Variations_prix!$E$1:$AJ$205,MATCH(S$46,BNA_Variations_prix!$E$4:$CA$4,0),FALSE),2)&gt;0,_xlfn.CONCAT($B$3," ",TEXT(VLOOKUP(_xlfn.CONCAT($B66,$C66),BNA_Variations_prix!$E$1:$AJ$205,MATCH(S$46,BNA_Variations_prix!$E$4:$CA$4,0),FALSE),"0%")),IF(ROUND(VLOOKUP(_xlfn.CONCAT($B66,$C66),BNA_Variations_prix!$E$1:$AJ$205,MATCH(S$46,BNA_Variations_prix!$E$4:$CA$4,0),FALSE),2)=0,_xlfn.CONCAT($B$4," ",TEXT(VLOOKUP(_xlfn.CONCAT($B66,$C66),BNA_Variations_prix!$E$1:$AJ$205,MATCH(S$46,BNA_Variations_prix!$E$4:$CA$4,0),FALSE),"0%")),IF(ROUND(VLOOKUP(_xlfn.CONCAT($B66,$C66),BNA_Variations_prix!$E$1:$AJ$205,MATCH(S$46,BNA_Variations_prix!$E$4:$CA$4,0),FALSE),2)&lt;0,_xlfn.CONCAT($B$5," ",TEXT(VLOOKUP(_xlfn.CONCAT($B66,$C66),BNA_Variations_prix!$E$1:$AJ$205,MATCH(S$46,BNA_Variations_prix!$E$4:$CA$4,0),FALSE),"0%")),VLOOKUP(_xlfn.CONCAT($B66,$C66),BNA_Variations_prix!$E$1:$AJ$205,MATCH(S$46,BNA_Variations_prix!$E$4:$CA$4,0),FALSE)))),VLOOKUP(_xlfn.CONCAT($B66,$C66),BNA_Variations_prix!$E$1:$AJ$205,MATCH(S$46,BNA_Variations_prix!$E$4:$CA$4,0),FALSE))</f>
        <v>▲ 7%</v>
      </c>
      <c r="T66" s="16" t="str">
        <f ca="1">IF(ISNUMBER(VLOOKUP(_xlfn.CONCAT($B66,$C66),BNA_Variations_prix!$E$1:$AJ$205,MATCH(T$46,BNA_Variations_prix!$E$4:$CA$4,0),FALSE)),IF(ROUND(VLOOKUP(_xlfn.CONCAT($B66,$C66),BNA_Variations_prix!$E$1:$AJ$205,MATCH(T$46,BNA_Variations_prix!$E$4:$CA$4,0),FALSE),2)&gt;0,_xlfn.CONCAT($B$3," ",TEXT(VLOOKUP(_xlfn.CONCAT($B66,$C66),BNA_Variations_prix!$E$1:$AJ$205,MATCH(T$46,BNA_Variations_prix!$E$4:$CA$4,0),FALSE),"0%")),IF(ROUND(VLOOKUP(_xlfn.CONCAT($B66,$C66),BNA_Variations_prix!$E$1:$AJ$205,MATCH(T$46,BNA_Variations_prix!$E$4:$CA$4,0),FALSE),2)=0,_xlfn.CONCAT($B$4," ",TEXT(VLOOKUP(_xlfn.CONCAT($B66,$C66),BNA_Variations_prix!$E$1:$AJ$205,MATCH(T$46,BNA_Variations_prix!$E$4:$CA$4,0),FALSE),"0%")),IF(ROUND(VLOOKUP(_xlfn.CONCAT($B66,$C66),BNA_Variations_prix!$E$1:$AJ$205,MATCH(T$46,BNA_Variations_prix!$E$4:$CA$4,0),FALSE),2)&lt;0,_xlfn.CONCAT($B$5," ",TEXT(VLOOKUP(_xlfn.CONCAT($B66,$C66),BNA_Variations_prix!$E$1:$AJ$205,MATCH(T$46,BNA_Variations_prix!$E$4:$CA$4,0),FALSE),"0%")),VLOOKUP(_xlfn.CONCAT($B66,$C66),BNA_Variations_prix!$E$1:$AJ$205,MATCH(T$46,BNA_Variations_prix!$E$4:$CA$4,0),FALSE)))),VLOOKUP(_xlfn.CONCAT($B66,$C66),BNA_Variations_prix!$E$1:$AJ$205,MATCH(T$46,BNA_Variations_prix!$E$4:$CA$4,0),FALSE))</f>
        <v>► 0%</v>
      </c>
      <c r="U66" s="16" t="str">
        <f ca="1">IF(ISNUMBER(VLOOKUP(_xlfn.CONCAT($B66,$C66),BNA_Variations_prix!$E$1:$AJ$205,MATCH(U$46,BNA_Variations_prix!$E$4:$CA$4,0),FALSE)),IF(ROUND(VLOOKUP(_xlfn.CONCAT($B66,$C66),BNA_Variations_prix!$E$1:$AJ$205,MATCH(U$46,BNA_Variations_prix!$E$4:$CA$4,0),FALSE),2)&gt;0,_xlfn.CONCAT($B$3," ",TEXT(VLOOKUP(_xlfn.CONCAT($B66,$C66),BNA_Variations_prix!$E$1:$AJ$205,MATCH(U$46,BNA_Variations_prix!$E$4:$CA$4,0),FALSE),"0%")),IF(ROUND(VLOOKUP(_xlfn.CONCAT($B66,$C66),BNA_Variations_prix!$E$1:$AJ$205,MATCH(U$46,BNA_Variations_prix!$E$4:$CA$4,0),FALSE),2)=0,_xlfn.CONCAT($B$4," ",TEXT(VLOOKUP(_xlfn.CONCAT($B66,$C66),BNA_Variations_prix!$E$1:$AJ$205,MATCH(U$46,BNA_Variations_prix!$E$4:$CA$4,0),FALSE),"0%")),IF(ROUND(VLOOKUP(_xlfn.CONCAT($B66,$C66),BNA_Variations_prix!$E$1:$AJ$205,MATCH(U$46,BNA_Variations_prix!$E$4:$CA$4,0),FALSE),2)&lt;0,_xlfn.CONCAT($B$5," ",TEXT(VLOOKUP(_xlfn.CONCAT($B66,$C66),BNA_Variations_prix!$E$1:$AJ$205,MATCH(U$46,BNA_Variations_prix!$E$4:$CA$4,0),FALSE),"0%")),VLOOKUP(_xlfn.CONCAT($B66,$C66),BNA_Variations_prix!$E$1:$AJ$205,MATCH(U$46,BNA_Variations_prix!$E$4:$CA$4,0),FALSE)))),VLOOKUP(_xlfn.CONCAT($B66,$C66),BNA_Variations_prix!$E$1:$AJ$205,MATCH(U$46,BNA_Variations_prix!$E$4:$CA$4,0),FALSE))</f>
        <v>► 0%</v>
      </c>
      <c r="V66" s="16" t="str">
        <f ca="1">IF(ISNUMBER(VLOOKUP(_xlfn.CONCAT($B66,$C66),BNA_Variations_prix!$E$1:$AJ$205,MATCH(V$46,BNA_Variations_prix!$E$4:$CA$4,0),FALSE)),IF(ROUND(VLOOKUP(_xlfn.CONCAT($B66,$C66),BNA_Variations_prix!$E$1:$AJ$205,MATCH(V$46,BNA_Variations_prix!$E$4:$CA$4,0),FALSE),2)&gt;0,_xlfn.CONCAT($B$3," ",TEXT(VLOOKUP(_xlfn.CONCAT($B66,$C66),BNA_Variations_prix!$E$1:$AJ$205,MATCH(V$46,BNA_Variations_prix!$E$4:$CA$4,0),FALSE),"0%")),IF(ROUND(VLOOKUP(_xlfn.CONCAT($B66,$C66),BNA_Variations_prix!$E$1:$AJ$205,MATCH(V$46,BNA_Variations_prix!$E$4:$CA$4,0),FALSE),2)=0,_xlfn.CONCAT($B$4," ",TEXT(VLOOKUP(_xlfn.CONCAT($B66,$C66),BNA_Variations_prix!$E$1:$AJ$205,MATCH(V$46,BNA_Variations_prix!$E$4:$CA$4,0),FALSE),"0%")),IF(ROUND(VLOOKUP(_xlfn.CONCAT($B66,$C66),BNA_Variations_prix!$E$1:$AJ$205,MATCH(V$46,BNA_Variations_prix!$E$4:$CA$4,0),FALSE),2)&lt;0,_xlfn.CONCAT($B$5," ",TEXT(VLOOKUP(_xlfn.CONCAT($B66,$C66),BNA_Variations_prix!$E$1:$AJ$205,MATCH(V$46,BNA_Variations_prix!$E$4:$CA$4,0),FALSE),"0%")),VLOOKUP(_xlfn.CONCAT($B66,$C66),BNA_Variations_prix!$E$1:$AJ$205,MATCH(V$46,BNA_Variations_prix!$E$4:$CA$4,0),FALSE)))),VLOOKUP(_xlfn.CONCAT($B66,$C66),BNA_Variations_prix!$E$1:$AJ$205,MATCH(V$46,BNA_Variations_prix!$E$4:$CA$4,0),FALSE))</f>
        <v>► 0%</v>
      </c>
      <c r="W66" s="16" t="str">
        <f ca="1">IF(ISNUMBER(VLOOKUP(_xlfn.CONCAT($B66,$C66),BNA_Variations_prix!$E$1:$AJ$205,MATCH(W$46,BNA_Variations_prix!$E$4:$CA$4,0),FALSE)),IF(ROUND(VLOOKUP(_xlfn.CONCAT($B66,$C66),BNA_Variations_prix!$E$1:$AJ$205,MATCH(W$46,BNA_Variations_prix!$E$4:$CA$4,0),FALSE),2)&gt;0,_xlfn.CONCAT($B$3," ",TEXT(VLOOKUP(_xlfn.CONCAT($B66,$C66),BNA_Variations_prix!$E$1:$AJ$205,MATCH(W$46,BNA_Variations_prix!$E$4:$CA$4,0),FALSE),"0%")),IF(ROUND(VLOOKUP(_xlfn.CONCAT($B66,$C66),BNA_Variations_prix!$E$1:$AJ$205,MATCH(W$46,BNA_Variations_prix!$E$4:$CA$4,0),FALSE),2)=0,_xlfn.CONCAT($B$4," ",TEXT(VLOOKUP(_xlfn.CONCAT($B66,$C66),BNA_Variations_prix!$E$1:$AJ$205,MATCH(W$46,BNA_Variations_prix!$E$4:$CA$4,0),FALSE),"0%")),IF(ROUND(VLOOKUP(_xlfn.CONCAT($B66,$C66),BNA_Variations_prix!$E$1:$AJ$205,MATCH(W$46,BNA_Variations_prix!$E$4:$CA$4,0),FALSE),2)&lt;0,_xlfn.CONCAT($B$5," ",TEXT(VLOOKUP(_xlfn.CONCAT($B66,$C66),BNA_Variations_prix!$E$1:$AJ$205,MATCH(W$46,BNA_Variations_prix!$E$4:$CA$4,0),FALSE),"0%")),VLOOKUP(_xlfn.CONCAT($B66,$C66),BNA_Variations_prix!$E$1:$AJ$205,MATCH(W$46,BNA_Variations_prix!$E$4:$CA$4,0),FALSE)))),VLOOKUP(_xlfn.CONCAT($B66,$C66),BNA_Variations_prix!$E$1:$AJ$205,MATCH(W$46,BNA_Variations_prix!$E$4:$CA$4,0),FALSE))</f>
        <v>-</v>
      </c>
      <c r="X66" s="16" t="str">
        <f ca="1">IF(ISNUMBER(VLOOKUP(_xlfn.CONCAT($B66,$C66),BNA_Variations_prix!$E$1:$AJ$205,MATCH(X$46,BNA_Variations_prix!$E$4:$CA$4,0),FALSE)),IF(ROUND(VLOOKUP(_xlfn.CONCAT($B66,$C66),BNA_Variations_prix!$E$1:$AJ$205,MATCH(X$46,BNA_Variations_prix!$E$4:$CA$4,0),FALSE),2)&gt;0,_xlfn.CONCAT($B$3," ",TEXT(VLOOKUP(_xlfn.CONCAT($B66,$C66),BNA_Variations_prix!$E$1:$AJ$205,MATCH(X$46,BNA_Variations_prix!$E$4:$CA$4,0),FALSE),"0%")),IF(ROUND(VLOOKUP(_xlfn.CONCAT($B66,$C66),BNA_Variations_prix!$E$1:$AJ$205,MATCH(X$46,BNA_Variations_prix!$E$4:$CA$4,0),FALSE),2)=0,_xlfn.CONCAT($B$4," ",TEXT(VLOOKUP(_xlfn.CONCAT($B66,$C66),BNA_Variations_prix!$E$1:$AJ$205,MATCH(X$46,BNA_Variations_prix!$E$4:$CA$4,0),FALSE),"0%")),IF(ROUND(VLOOKUP(_xlfn.CONCAT($B66,$C66),BNA_Variations_prix!$E$1:$AJ$205,MATCH(X$46,BNA_Variations_prix!$E$4:$CA$4,0),FALSE),2)&lt;0,_xlfn.CONCAT($B$5," ",TEXT(VLOOKUP(_xlfn.CONCAT($B66,$C66),BNA_Variations_prix!$E$1:$AJ$205,MATCH(X$46,BNA_Variations_prix!$E$4:$CA$4,0),FALSE),"0%")),VLOOKUP(_xlfn.CONCAT($B66,$C66),BNA_Variations_prix!$E$1:$AJ$205,MATCH(X$46,BNA_Variations_prix!$E$4:$CA$4,0),FALSE)))),VLOOKUP(_xlfn.CONCAT($B66,$C66),BNA_Variations_prix!$E$1:$AJ$205,MATCH(X$46,BNA_Variations_prix!$E$4:$CA$4,0),FALSE))</f>
        <v>► 0%</v>
      </c>
      <c r="Y66" s="16" t="str">
        <f ca="1">IF(ISNUMBER(VLOOKUP(_xlfn.CONCAT($B66,$C66),BNA_Variations_prix!$E$1:$AJ$205,MATCH(Y$46,BNA_Variations_prix!$E$4:$CA$4,0),FALSE)),IF(ROUND(VLOOKUP(_xlfn.CONCAT($B66,$C66),BNA_Variations_prix!$E$1:$AJ$205,MATCH(Y$46,BNA_Variations_prix!$E$4:$CA$4,0),FALSE),2)&gt;0,_xlfn.CONCAT($B$3," ",TEXT(VLOOKUP(_xlfn.CONCAT($B66,$C66),BNA_Variations_prix!$E$1:$AJ$205,MATCH(Y$46,BNA_Variations_prix!$E$4:$CA$4,0),FALSE),"0%")),IF(ROUND(VLOOKUP(_xlfn.CONCAT($B66,$C66),BNA_Variations_prix!$E$1:$AJ$205,MATCH(Y$46,BNA_Variations_prix!$E$4:$CA$4,0),FALSE),2)=0,_xlfn.CONCAT($B$4," ",TEXT(VLOOKUP(_xlfn.CONCAT($B66,$C66),BNA_Variations_prix!$E$1:$AJ$205,MATCH(Y$46,BNA_Variations_prix!$E$4:$CA$4,0),FALSE),"0%")),IF(ROUND(VLOOKUP(_xlfn.CONCAT($B66,$C66),BNA_Variations_prix!$E$1:$AJ$205,MATCH(Y$46,BNA_Variations_prix!$E$4:$CA$4,0),FALSE),2)&lt;0,_xlfn.CONCAT($B$5," ",TEXT(VLOOKUP(_xlfn.CONCAT($B66,$C66),BNA_Variations_prix!$E$1:$AJ$205,MATCH(Y$46,BNA_Variations_prix!$E$4:$CA$4,0),FALSE),"0%")),VLOOKUP(_xlfn.CONCAT($B66,$C66),BNA_Variations_prix!$E$1:$AJ$205,MATCH(Y$46,BNA_Variations_prix!$E$4:$CA$4,0),FALSE)))),VLOOKUP(_xlfn.CONCAT($B66,$C66),BNA_Variations_prix!$E$1:$AJ$205,MATCH(Y$46,BNA_Variations_prix!$E$4:$CA$4,0),FALSE))</f>
        <v>-</v>
      </c>
      <c r="Z66" s="16" t="str">
        <f ca="1">IF(ISNUMBER(VLOOKUP(_xlfn.CONCAT($B66,$C66),BNA_Variations_prix!$E$1:$AJ$205,MATCH(Z$46,BNA_Variations_prix!$E$4:$CA$4,0),FALSE)),IF(ROUND(VLOOKUP(_xlfn.CONCAT($B66,$C66),BNA_Variations_prix!$E$1:$AJ$205,MATCH(Z$46,BNA_Variations_prix!$E$4:$CA$4,0),FALSE),2)&gt;0,_xlfn.CONCAT($B$3," ",TEXT(VLOOKUP(_xlfn.CONCAT($B66,$C66),BNA_Variations_prix!$E$1:$AJ$205,MATCH(Z$46,BNA_Variations_prix!$E$4:$CA$4,0),FALSE),"0%")),IF(ROUND(VLOOKUP(_xlfn.CONCAT($B66,$C66),BNA_Variations_prix!$E$1:$AJ$205,MATCH(Z$46,BNA_Variations_prix!$E$4:$CA$4,0),FALSE),2)=0,_xlfn.CONCAT($B$4," ",TEXT(VLOOKUP(_xlfn.CONCAT($B66,$C66),BNA_Variations_prix!$E$1:$AJ$205,MATCH(Z$46,BNA_Variations_prix!$E$4:$CA$4,0),FALSE),"0%")),IF(ROUND(VLOOKUP(_xlfn.CONCAT($B66,$C66),BNA_Variations_prix!$E$1:$AJ$205,MATCH(Z$46,BNA_Variations_prix!$E$4:$CA$4,0),FALSE),2)&lt;0,_xlfn.CONCAT($B$5," ",TEXT(VLOOKUP(_xlfn.CONCAT($B66,$C66),BNA_Variations_prix!$E$1:$AJ$205,MATCH(Z$46,BNA_Variations_prix!$E$4:$CA$4,0),FALSE),"0%")),VLOOKUP(_xlfn.CONCAT($B66,$C66),BNA_Variations_prix!$E$1:$AJ$205,MATCH(Z$46,BNA_Variations_prix!$E$4:$CA$4,0),FALSE)))),VLOOKUP(_xlfn.CONCAT($B66,$C66),BNA_Variations_prix!$E$1:$AJ$205,MATCH(Z$46,BNA_Variations_prix!$E$4:$CA$4,0),FALSE))</f>
        <v>► 0%</v>
      </c>
      <c r="AA66" s="16" t="str">
        <f ca="1">IF(ISNUMBER(VLOOKUP(_xlfn.CONCAT($B66,$C66),BNA_Variations_prix!$E$1:$AJ$205,MATCH(AA$46,BNA_Variations_prix!$E$4:$CA$4,0),FALSE)),IF(ROUND(VLOOKUP(_xlfn.CONCAT($B66,$C66),BNA_Variations_prix!$E$1:$AJ$205,MATCH(AA$46,BNA_Variations_prix!$E$4:$CA$4,0),FALSE),2)&gt;0,_xlfn.CONCAT($B$3," ",TEXT(VLOOKUP(_xlfn.CONCAT($B66,$C66),BNA_Variations_prix!$E$1:$AJ$205,MATCH(AA$46,BNA_Variations_prix!$E$4:$CA$4,0),FALSE),"0%")),IF(ROUND(VLOOKUP(_xlfn.CONCAT($B66,$C66),BNA_Variations_prix!$E$1:$AJ$205,MATCH(AA$46,BNA_Variations_prix!$E$4:$CA$4,0),FALSE),2)=0,_xlfn.CONCAT($B$4," ",TEXT(VLOOKUP(_xlfn.CONCAT($B66,$C66),BNA_Variations_prix!$E$1:$AJ$205,MATCH(AA$46,BNA_Variations_prix!$E$4:$CA$4,0),FALSE),"0%")),IF(ROUND(VLOOKUP(_xlfn.CONCAT($B66,$C66),BNA_Variations_prix!$E$1:$AJ$205,MATCH(AA$46,BNA_Variations_prix!$E$4:$CA$4,0),FALSE),2)&lt;0,_xlfn.CONCAT($B$5," ",TEXT(VLOOKUP(_xlfn.CONCAT($B66,$C66),BNA_Variations_prix!$E$1:$AJ$205,MATCH(AA$46,BNA_Variations_prix!$E$4:$CA$4,0),FALSE),"0%")),VLOOKUP(_xlfn.CONCAT($B66,$C66),BNA_Variations_prix!$E$1:$AJ$205,MATCH(AA$46,BNA_Variations_prix!$E$4:$CA$4,0),FALSE)))),VLOOKUP(_xlfn.CONCAT($B66,$C66),BNA_Variations_prix!$E$1:$AJ$205,MATCH(AA$46,BNA_Variations_prix!$E$4:$CA$4,0),FALSE))</f>
        <v>▲ 17%</v>
      </c>
      <c r="AB66" s="16" t="str">
        <f ca="1">IF(ISNUMBER(VLOOKUP(_xlfn.CONCAT($B66,$C66),BNA_Variations_prix!$E$1:$AJ$205,MATCH(AB$46,BNA_Variations_prix!$E$4:$CA$4,0),FALSE)),IF(ROUND(VLOOKUP(_xlfn.CONCAT($B66,$C66),BNA_Variations_prix!$E$1:$AJ$205,MATCH(AB$46,BNA_Variations_prix!$E$4:$CA$4,0),FALSE),2)&gt;0,_xlfn.CONCAT($B$3," ",TEXT(VLOOKUP(_xlfn.CONCAT($B66,$C66),BNA_Variations_prix!$E$1:$AJ$205,MATCH(AB$46,BNA_Variations_prix!$E$4:$CA$4,0),FALSE),"0%")),IF(ROUND(VLOOKUP(_xlfn.CONCAT($B66,$C66),BNA_Variations_prix!$E$1:$AJ$205,MATCH(AB$46,BNA_Variations_prix!$E$4:$CA$4,0),FALSE),2)=0,_xlfn.CONCAT($B$4," ",TEXT(VLOOKUP(_xlfn.CONCAT($B66,$C66),BNA_Variations_prix!$E$1:$AJ$205,MATCH(AB$46,BNA_Variations_prix!$E$4:$CA$4,0),FALSE),"0%")),IF(ROUND(VLOOKUP(_xlfn.CONCAT($B66,$C66),BNA_Variations_prix!$E$1:$AJ$205,MATCH(AB$46,BNA_Variations_prix!$E$4:$CA$4,0),FALSE),2)&lt;0,_xlfn.CONCAT($B$5," ",TEXT(VLOOKUP(_xlfn.CONCAT($B66,$C66),BNA_Variations_prix!$E$1:$AJ$205,MATCH(AB$46,BNA_Variations_prix!$E$4:$CA$4,0),FALSE),"0%")),VLOOKUP(_xlfn.CONCAT($B66,$C66),BNA_Variations_prix!$E$1:$AJ$205,MATCH(AB$46,BNA_Variations_prix!$E$4:$CA$4,0),FALSE)))),VLOOKUP(_xlfn.CONCAT($B66,$C66),BNA_Variations_prix!$E$1:$AJ$205,MATCH(AB$46,BNA_Variations_prix!$E$4:$CA$4,0),FALSE))</f>
        <v>► 0%</v>
      </c>
      <c r="AC66" s="16" t="str">
        <f ca="1">IF(ISNUMBER(VLOOKUP(_xlfn.CONCAT($B66,$C66),BNA_Variations_prix!$E$1:$AJ$205,MATCH(AC$46,BNA_Variations_prix!$E$4:$CA$4,0),FALSE)),IF(ROUND(VLOOKUP(_xlfn.CONCAT($B66,$C66),BNA_Variations_prix!$E$1:$AJ$205,MATCH(AC$46,BNA_Variations_prix!$E$4:$CA$4,0),FALSE),2)&gt;0,_xlfn.CONCAT($B$3," ",TEXT(VLOOKUP(_xlfn.CONCAT($B66,$C66),BNA_Variations_prix!$E$1:$AJ$205,MATCH(AC$46,BNA_Variations_prix!$E$4:$CA$4,0),FALSE),"0%")),IF(ROUND(VLOOKUP(_xlfn.CONCAT($B66,$C66),BNA_Variations_prix!$E$1:$AJ$205,MATCH(AC$46,BNA_Variations_prix!$E$4:$CA$4,0),FALSE),2)=0,_xlfn.CONCAT($B$4," ",TEXT(VLOOKUP(_xlfn.CONCAT($B66,$C66),BNA_Variations_prix!$E$1:$AJ$205,MATCH(AC$46,BNA_Variations_prix!$E$4:$CA$4,0),FALSE),"0%")),IF(ROUND(VLOOKUP(_xlfn.CONCAT($B66,$C66),BNA_Variations_prix!$E$1:$AJ$205,MATCH(AC$46,BNA_Variations_prix!$E$4:$CA$4,0),FALSE),2)&lt;0,_xlfn.CONCAT($B$5," ",TEXT(VLOOKUP(_xlfn.CONCAT($B66,$C66),BNA_Variations_prix!$E$1:$AJ$205,MATCH(AC$46,BNA_Variations_prix!$E$4:$CA$4,0),FALSE),"0%")),VLOOKUP(_xlfn.CONCAT($B66,$C66),BNA_Variations_prix!$E$1:$AJ$205,MATCH(AC$46,BNA_Variations_prix!$E$4:$CA$4,0),FALSE)))),VLOOKUP(_xlfn.CONCAT($B66,$C66),BNA_Variations_prix!$E$1:$AJ$205,MATCH(AC$46,BNA_Variations_prix!$E$4:$CA$4,0),FALSE))</f>
        <v>-</v>
      </c>
      <c r="AD66" s="16" t="str">
        <f ca="1">IF(ISNUMBER(VLOOKUP(_xlfn.CONCAT($B66,$C66),BNA_Variations_prix!$E$1:$AJ$205,MATCH(AD$46,BNA_Variations_prix!$E$4:$CA$4,0),FALSE)),IF(ROUND(VLOOKUP(_xlfn.CONCAT($B66,$C66),BNA_Variations_prix!$E$1:$AJ$205,MATCH(AD$46,BNA_Variations_prix!$E$4:$CA$4,0),FALSE),2)&gt;0,_xlfn.CONCAT($B$3," ",TEXT(VLOOKUP(_xlfn.CONCAT($B66,$C66),BNA_Variations_prix!$E$1:$AJ$205,MATCH(AD$46,BNA_Variations_prix!$E$4:$CA$4,0),FALSE),"0%")),IF(ROUND(VLOOKUP(_xlfn.CONCAT($B66,$C66),BNA_Variations_prix!$E$1:$AJ$205,MATCH(AD$46,BNA_Variations_prix!$E$4:$CA$4,0),FALSE),2)=0,_xlfn.CONCAT($B$4," ",TEXT(VLOOKUP(_xlfn.CONCAT($B66,$C66),BNA_Variations_prix!$E$1:$AJ$205,MATCH(AD$46,BNA_Variations_prix!$E$4:$CA$4,0),FALSE),"0%")),IF(ROUND(VLOOKUP(_xlfn.CONCAT($B66,$C66),BNA_Variations_prix!$E$1:$AJ$205,MATCH(AD$46,BNA_Variations_prix!$E$4:$CA$4,0),FALSE),2)&lt;0,_xlfn.CONCAT($B$5," ",TEXT(VLOOKUP(_xlfn.CONCAT($B66,$C66),BNA_Variations_prix!$E$1:$AJ$205,MATCH(AD$46,BNA_Variations_prix!$E$4:$CA$4,0),FALSE),"0%")),VLOOKUP(_xlfn.CONCAT($B66,$C66),BNA_Variations_prix!$E$1:$AJ$205,MATCH(AD$46,BNA_Variations_prix!$E$4:$CA$4,0),FALSE)))),VLOOKUP(_xlfn.CONCAT($B66,$C66),BNA_Variations_prix!$E$1:$AJ$205,MATCH(AD$46,BNA_Variations_prix!$E$4:$CA$4,0),FALSE))</f>
        <v>► 0%</v>
      </c>
      <c r="AE66" s="16" t="str">
        <f ca="1">IF(ISNUMBER(VLOOKUP(_xlfn.CONCAT($B66,$C66),BNA_Variations_prix!$E$1:$AJ$205,MATCH(AE$46,BNA_Variations_prix!$E$4:$CA$4,0),FALSE)),IF(ROUND(VLOOKUP(_xlfn.CONCAT($B66,$C66),BNA_Variations_prix!$E$1:$AJ$205,MATCH(AE$46,BNA_Variations_prix!$E$4:$CA$4,0),FALSE),2)&gt;0,_xlfn.CONCAT($B$3," ",TEXT(VLOOKUP(_xlfn.CONCAT($B66,$C66),BNA_Variations_prix!$E$1:$AJ$205,MATCH(AE$46,BNA_Variations_prix!$E$4:$CA$4,0),FALSE),"0%")),IF(ROUND(VLOOKUP(_xlfn.CONCAT($B66,$C66),BNA_Variations_prix!$E$1:$AJ$205,MATCH(AE$46,BNA_Variations_prix!$E$4:$CA$4,0),FALSE),2)=0,_xlfn.CONCAT($B$4," ",TEXT(VLOOKUP(_xlfn.CONCAT($B66,$C66),BNA_Variations_prix!$E$1:$AJ$205,MATCH(AE$46,BNA_Variations_prix!$E$4:$CA$4,0),FALSE),"0%")),IF(ROUND(VLOOKUP(_xlfn.CONCAT($B66,$C66),BNA_Variations_prix!$E$1:$AJ$205,MATCH(AE$46,BNA_Variations_prix!$E$4:$CA$4,0),FALSE),2)&lt;0,_xlfn.CONCAT($B$5," ",TEXT(VLOOKUP(_xlfn.CONCAT($B66,$C66),BNA_Variations_prix!$E$1:$AJ$205,MATCH(AE$46,BNA_Variations_prix!$E$4:$CA$4,0),FALSE),"0%")),VLOOKUP(_xlfn.CONCAT($B66,$C66),BNA_Variations_prix!$E$1:$AJ$205,MATCH(AE$46,BNA_Variations_prix!$E$4:$CA$4,0),FALSE)))),VLOOKUP(_xlfn.CONCAT($B66,$C66),BNA_Variations_prix!$E$1:$AJ$205,MATCH(AE$46,BNA_Variations_prix!$E$4:$CA$4,0),FALSE))</f>
        <v>► 0%</v>
      </c>
      <c r="AF66" s="16" t="str">
        <f ca="1">IF(ISNUMBER(VLOOKUP(_xlfn.CONCAT($B66,$C66),BNA_Variations_prix!$E$1:$AJ$205,MATCH(AF$46,BNA_Variations_prix!$E$4:$CA$4,0),FALSE)),IF(ROUND(VLOOKUP(_xlfn.CONCAT($B66,$C66),BNA_Variations_prix!$E$1:$AJ$205,MATCH(AF$46,BNA_Variations_prix!$E$4:$CA$4,0),FALSE),2)&gt;0,_xlfn.CONCAT($B$3," ",TEXT(VLOOKUP(_xlfn.CONCAT($B66,$C66),BNA_Variations_prix!$E$1:$AJ$205,MATCH(AF$46,BNA_Variations_prix!$E$4:$CA$4,0),FALSE),"0%")),IF(ROUND(VLOOKUP(_xlfn.CONCAT($B66,$C66),BNA_Variations_prix!$E$1:$AJ$205,MATCH(AF$46,BNA_Variations_prix!$E$4:$CA$4,0),FALSE),2)=0,_xlfn.CONCAT($B$4," ",TEXT(VLOOKUP(_xlfn.CONCAT($B66,$C66),BNA_Variations_prix!$E$1:$AJ$205,MATCH(AF$46,BNA_Variations_prix!$E$4:$CA$4,0),FALSE),"0%")),IF(ROUND(VLOOKUP(_xlfn.CONCAT($B66,$C66),BNA_Variations_prix!$E$1:$AJ$205,MATCH(AF$46,BNA_Variations_prix!$E$4:$CA$4,0),FALSE),2)&lt;0,_xlfn.CONCAT($B$5," ",TEXT(VLOOKUP(_xlfn.CONCAT($B66,$C66),BNA_Variations_prix!$E$1:$AJ$205,MATCH(AF$46,BNA_Variations_prix!$E$4:$CA$4,0),FALSE),"0%")),VLOOKUP(_xlfn.CONCAT($B66,$C66),BNA_Variations_prix!$E$1:$AJ$205,MATCH(AF$46,BNA_Variations_prix!$E$4:$CA$4,0),FALSE)))),VLOOKUP(_xlfn.CONCAT($B66,$C66),BNA_Variations_prix!$E$1:$AJ$205,MATCH(AF$46,BNA_Variations_prix!$E$4:$CA$4,0),FALSE))</f>
        <v>▲ 9%</v>
      </c>
      <c r="AG66" s="16" t="str">
        <f ca="1">IF(ISNUMBER(VLOOKUP(_xlfn.CONCAT($B66,$C66),BNA_Variations_prix!$E$1:$AJ$205,MATCH(AG$46,BNA_Variations_prix!$E$4:$CA$4,0),FALSE)),IF(ROUND(VLOOKUP(_xlfn.CONCAT($B66,$C66),BNA_Variations_prix!$E$1:$AJ$205,MATCH(AG$46,BNA_Variations_prix!$E$4:$CA$4,0),FALSE),2)&gt;0,_xlfn.CONCAT($B$3," ",TEXT(VLOOKUP(_xlfn.CONCAT($B66,$C66),BNA_Variations_prix!$E$1:$AJ$205,MATCH(AG$46,BNA_Variations_prix!$E$4:$CA$4,0),FALSE),"0%")),IF(ROUND(VLOOKUP(_xlfn.CONCAT($B66,$C66),BNA_Variations_prix!$E$1:$AJ$205,MATCH(AG$46,BNA_Variations_prix!$E$4:$CA$4,0),FALSE),2)=0,_xlfn.CONCAT($B$4," ",TEXT(VLOOKUP(_xlfn.CONCAT($B66,$C66),BNA_Variations_prix!$E$1:$AJ$205,MATCH(AG$46,BNA_Variations_prix!$E$4:$CA$4,0),FALSE),"0%")),IF(ROUND(VLOOKUP(_xlfn.CONCAT($B66,$C66),BNA_Variations_prix!$E$1:$AJ$205,MATCH(AG$46,BNA_Variations_prix!$E$4:$CA$4,0),FALSE),2)&lt;0,_xlfn.CONCAT($B$5," ",TEXT(VLOOKUP(_xlfn.CONCAT($B66,$C66),BNA_Variations_prix!$E$1:$AJ$205,MATCH(AG$46,BNA_Variations_prix!$E$4:$CA$4,0),FALSE),"0%")),VLOOKUP(_xlfn.CONCAT($B66,$C66),BNA_Variations_prix!$E$1:$AJ$205,MATCH(AG$46,BNA_Variations_prix!$E$4:$CA$4,0),FALSE)))),VLOOKUP(_xlfn.CONCAT($B66,$C66),BNA_Variations_prix!$E$1:$AJ$205,MATCH(AG$46,BNA_Variations_prix!$E$4:$CA$4,0),FALSE))</f>
        <v>-</v>
      </c>
    </row>
    <row r="67" spans="2:33" x14ac:dyDescent="0.35">
      <c r="D67" t="s">
        <v>3207</v>
      </c>
    </row>
    <row r="68" spans="2:33" x14ac:dyDescent="0.35">
      <c r="B68" t="s">
        <v>97</v>
      </c>
      <c r="C68" s="11">
        <f>$B$2</f>
        <v>45352</v>
      </c>
      <c r="D68" t="s">
        <v>95</v>
      </c>
      <c r="E68" s="16" t="str">
        <f ca="1">IF(ISNUMBER(VLOOKUP(_xlfn.CONCAT($B68,$C68),BNA_Variations_prix!$E$1:$AJ$205,MATCH(E$46,BNA_Variations_prix!$E$4:$CA$4,0),FALSE)),IF(ROUND(VLOOKUP(_xlfn.CONCAT($B68,$C68),BNA_Variations_prix!$E$1:$AJ$205,MATCH(E$46,BNA_Variations_prix!$E$4:$CA$4,0),FALSE),2)&gt;0,_xlfn.CONCAT($B$3," ",TEXT(VLOOKUP(_xlfn.CONCAT($B68,$C68),BNA_Variations_prix!$E$1:$AJ$205,MATCH(E$46,BNA_Variations_prix!$E$4:$CA$4,0),FALSE),"0%")),IF(ROUND(VLOOKUP(_xlfn.CONCAT($B68,$C68),BNA_Variations_prix!$E$1:$AJ$205,MATCH(E$46,BNA_Variations_prix!$E$4:$CA$4,0),FALSE),2)=0,_xlfn.CONCAT($B$4," ",TEXT(VLOOKUP(_xlfn.CONCAT($B68,$C68),BNA_Variations_prix!$E$1:$AJ$205,MATCH(E$46,BNA_Variations_prix!$E$4:$CA$4,0),FALSE),"0%")),IF(ROUND(VLOOKUP(_xlfn.CONCAT($B68,$C68),BNA_Variations_prix!$E$1:$AJ$205,MATCH(E$46,BNA_Variations_prix!$E$4:$CA$4,0),FALSE),2)&lt;0,_xlfn.CONCAT($B$5," ",TEXT(VLOOKUP(_xlfn.CONCAT($B68,$C68),BNA_Variations_prix!$E$1:$AJ$205,MATCH(E$46,BNA_Variations_prix!$E$4:$CA$4,0),FALSE),"0%")),VLOOKUP(_xlfn.CONCAT($B68,$C68),BNA_Variations_prix!$E$1:$AJ$205,MATCH(E$46,BNA_Variations_prix!$E$4:$CA$4,0),FALSE)))),VLOOKUP(_xlfn.CONCAT($B68,$C68),BNA_Variations_prix!$E$1:$AJ$205,MATCH(E$46,BNA_Variations_prix!$E$4:$CA$4,0),FALSE))</f>
        <v>-</v>
      </c>
      <c r="F68" s="16" t="str">
        <f ca="1">IF(ISNUMBER(VLOOKUP(_xlfn.CONCAT($B68,$C68),BNA_Variations_prix!$E$1:$AJ$205,MATCH(F$46,BNA_Variations_prix!$E$4:$CA$4,0),FALSE)),IF(ROUND(VLOOKUP(_xlfn.CONCAT($B68,$C68),BNA_Variations_prix!$E$1:$AJ$205,MATCH(F$46,BNA_Variations_prix!$E$4:$CA$4,0),FALSE),2)&gt;0,_xlfn.CONCAT($B$3," ",TEXT(VLOOKUP(_xlfn.CONCAT($B68,$C68),BNA_Variations_prix!$E$1:$AJ$205,MATCH(F$46,BNA_Variations_prix!$E$4:$CA$4,0),FALSE),"0%")),IF(ROUND(VLOOKUP(_xlfn.CONCAT($B68,$C68),BNA_Variations_prix!$E$1:$AJ$205,MATCH(F$46,BNA_Variations_prix!$E$4:$CA$4,0),FALSE),2)=0,_xlfn.CONCAT($B$4," ",TEXT(VLOOKUP(_xlfn.CONCAT($B68,$C68),BNA_Variations_prix!$E$1:$AJ$205,MATCH(F$46,BNA_Variations_prix!$E$4:$CA$4,0),FALSE),"0%")),IF(ROUND(VLOOKUP(_xlfn.CONCAT($B68,$C68),BNA_Variations_prix!$E$1:$AJ$205,MATCH(F$46,BNA_Variations_prix!$E$4:$CA$4,0),FALSE),2)&lt;0,_xlfn.CONCAT($B$5," ",TEXT(VLOOKUP(_xlfn.CONCAT($B68,$C68),BNA_Variations_prix!$E$1:$AJ$205,MATCH(F$46,BNA_Variations_prix!$E$4:$CA$4,0),FALSE),"0%")),VLOOKUP(_xlfn.CONCAT($B68,$C68),BNA_Variations_prix!$E$1:$AJ$205,MATCH(F$46,BNA_Variations_prix!$E$4:$CA$4,0),FALSE)))),VLOOKUP(_xlfn.CONCAT($B68,$C68),BNA_Variations_prix!$E$1:$AJ$205,MATCH(F$46,BNA_Variations_prix!$E$4:$CA$4,0),FALSE))</f>
        <v>-</v>
      </c>
      <c r="G68" s="16" t="str">
        <f ca="1">IF(ISNUMBER(VLOOKUP(_xlfn.CONCAT($B68,$C68),BNA_Variations_prix!$E$1:$AJ$205,MATCH(G$46,BNA_Variations_prix!$E$4:$CA$4,0),FALSE)),IF(ROUND(VLOOKUP(_xlfn.CONCAT($B68,$C68),BNA_Variations_prix!$E$1:$AJ$205,MATCH(G$46,BNA_Variations_prix!$E$4:$CA$4,0),FALSE),2)&gt;0,_xlfn.CONCAT($B$3," ",TEXT(VLOOKUP(_xlfn.CONCAT($B68,$C68),BNA_Variations_prix!$E$1:$AJ$205,MATCH(G$46,BNA_Variations_prix!$E$4:$CA$4,0),FALSE),"0%")),IF(ROUND(VLOOKUP(_xlfn.CONCAT($B68,$C68),BNA_Variations_prix!$E$1:$AJ$205,MATCH(G$46,BNA_Variations_prix!$E$4:$CA$4,0),FALSE),2)=0,_xlfn.CONCAT($B$4," ",TEXT(VLOOKUP(_xlfn.CONCAT($B68,$C68),BNA_Variations_prix!$E$1:$AJ$205,MATCH(G$46,BNA_Variations_prix!$E$4:$CA$4,0),FALSE),"0%")),IF(ROUND(VLOOKUP(_xlfn.CONCAT($B68,$C68),BNA_Variations_prix!$E$1:$AJ$205,MATCH(G$46,BNA_Variations_prix!$E$4:$CA$4,0),FALSE),2)&lt;0,_xlfn.CONCAT($B$5," ",TEXT(VLOOKUP(_xlfn.CONCAT($B68,$C68),BNA_Variations_prix!$E$1:$AJ$205,MATCH(G$46,BNA_Variations_prix!$E$4:$CA$4,0),FALSE),"0%")),VLOOKUP(_xlfn.CONCAT($B68,$C68),BNA_Variations_prix!$E$1:$AJ$205,MATCH(G$46,BNA_Variations_prix!$E$4:$CA$4,0),FALSE)))),VLOOKUP(_xlfn.CONCAT($B68,$C68),BNA_Variations_prix!$E$1:$AJ$205,MATCH(G$46,BNA_Variations_prix!$E$4:$CA$4,0),FALSE))</f>
        <v>-</v>
      </c>
      <c r="H68" s="16" t="str">
        <f ca="1">IF(ISNUMBER(VLOOKUP(_xlfn.CONCAT($B68,$C68),BNA_Variations_prix!$E$1:$AJ$205,MATCH(H$46,BNA_Variations_prix!$E$4:$CA$4,0),FALSE)),IF(ROUND(VLOOKUP(_xlfn.CONCAT($B68,$C68),BNA_Variations_prix!$E$1:$AJ$205,MATCH(H$46,BNA_Variations_prix!$E$4:$CA$4,0),FALSE),2)&gt;0,_xlfn.CONCAT($B$3," ",TEXT(VLOOKUP(_xlfn.CONCAT($B68,$C68),BNA_Variations_prix!$E$1:$AJ$205,MATCH(H$46,BNA_Variations_prix!$E$4:$CA$4,0),FALSE),"0%")),IF(ROUND(VLOOKUP(_xlfn.CONCAT($B68,$C68),BNA_Variations_prix!$E$1:$AJ$205,MATCH(H$46,BNA_Variations_prix!$E$4:$CA$4,0),FALSE),2)=0,_xlfn.CONCAT($B$4," ",TEXT(VLOOKUP(_xlfn.CONCAT($B68,$C68),BNA_Variations_prix!$E$1:$AJ$205,MATCH(H$46,BNA_Variations_prix!$E$4:$CA$4,0),FALSE),"0%")),IF(ROUND(VLOOKUP(_xlfn.CONCAT($B68,$C68),BNA_Variations_prix!$E$1:$AJ$205,MATCH(H$46,BNA_Variations_prix!$E$4:$CA$4,0),FALSE),2)&lt;0,_xlfn.CONCAT($B$5," ",TEXT(VLOOKUP(_xlfn.CONCAT($B68,$C68),BNA_Variations_prix!$E$1:$AJ$205,MATCH(H$46,BNA_Variations_prix!$E$4:$CA$4,0),FALSE),"0%")),VLOOKUP(_xlfn.CONCAT($B68,$C68),BNA_Variations_prix!$E$1:$AJ$205,MATCH(H$46,BNA_Variations_prix!$E$4:$CA$4,0),FALSE)))),VLOOKUP(_xlfn.CONCAT($B68,$C68),BNA_Variations_prix!$E$1:$AJ$205,MATCH(H$46,BNA_Variations_prix!$E$4:$CA$4,0),FALSE))</f>
        <v>-</v>
      </c>
      <c r="I68" s="16" t="str">
        <f ca="1">IF(ISNUMBER(VLOOKUP(_xlfn.CONCAT($B68,$C68),BNA_Variations_prix!$E$1:$AJ$205,MATCH(I$46,BNA_Variations_prix!$E$4:$CA$4,0),FALSE)),IF(ROUND(VLOOKUP(_xlfn.CONCAT($B68,$C68),BNA_Variations_prix!$E$1:$AJ$205,MATCH(I$46,BNA_Variations_prix!$E$4:$CA$4,0),FALSE),2)&gt;0,_xlfn.CONCAT($B$3," ",TEXT(VLOOKUP(_xlfn.CONCAT($B68,$C68),BNA_Variations_prix!$E$1:$AJ$205,MATCH(I$46,BNA_Variations_prix!$E$4:$CA$4,0),FALSE),"0%")),IF(ROUND(VLOOKUP(_xlfn.CONCAT($B68,$C68),BNA_Variations_prix!$E$1:$AJ$205,MATCH(I$46,BNA_Variations_prix!$E$4:$CA$4,0),FALSE),2)=0,_xlfn.CONCAT($B$4," ",TEXT(VLOOKUP(_xlfn.CONCAT($B68,$C68),BNA_Variations_prix!$E$1:$AJ$205,MATCH(I$46,BNA_Variations_prix!$E$4:$CA$4,0),FALSE),"0%")),IF(ROUND(VLOOKUP(_xlfn.CONCAT($B68,$C68),BNA_Variations_prix!$E$1:$AJ$205,MATCH(I$46,BNA_Variations_prix!$E$4:$CA$4,0),FALSE),2)&lt;0,_xlfn.CONCAT($B$5," ",TEXT(VLOOKUP(_xlfn.CONCAT($B68,$C68),BNA_Variations_prix!$E$1:$AJ$205,MATCH(I$46,BNA_Variations_prix!$E$4:$CA$4,0),FALSE),"0%")),VLOOKUP(_xlfn.CONCAT($B68,$C68),BNA_Variations_prix!$E$1:$AJ$205,MATCH(I$46,BNA_Variations_prix!$E$4:$CA$4,0),FALSE)))),VLOOKUP(_xlfn.CONCAT($B68,$C68),BNA_Variations_prix!$E$1:$AJ$205,MATCH(I$46,BNA_Variations_prix!$E$4:$CA$4,0),FALSE))</f>
        <v>-</v>
      </c>
      <c r="J68" s="16" t="str">
        <f ca="1">IF(ISNUMBER(VLOOKUP(_xlfn.CONCAT($B68,$C68),BNA_Variations_prix!$E$1:$AJ$205,MATCH(J$46,BNA_Variations_prix!$E$4:$CA$4,0),FALSE)),IF(ROUND(VLOOKUP(_xlfn.CONCAT($B68,$C68),BNA_Variations_prix!$E$1:$AJ$205,MATCH(J$46,BNA_Variations_prix!$E$4:$CA$4,0),FALSE),2)&gt;0,_xlfn.CONCAT($B$3," ",TEXT(VLOOKUP(_xlfn.CONCAT($B68,$C68),BNA_Variations_prix!$E$1:$AJ$205,MATCH(J$46,BNA_Variations_prix!$E$4:$CA$4,0),FALSE),"0%")),IF(ROUND(VLOOKUP(_xlfn.CONCAT($B68,$C68),BNA_Variations_prix!$E$1:$AJ$205,MATCH(J$46,BNA_Variations_prix!$E$4:$CA$4,0),FALSE),2)=0,_xlfn.CONCAT($B$4," ",TEXT(VLOOKUP(_xlfn.CONCAT($B68,$C68),BNA_Variations_prix!$E$1:$AJ$205,MATCH(J$46,BNA_Variations_prix!$E$4:$CA$4,0),FALSE),"0%")),IF(ROUND(VLOOKUP(_xlfn.CONCAT($B68,$C68),BNA_Variations_prix!$E$1:$AJ$205,MATCH(J$46,BNA_Variations_prix!$E$4:$CA$4,0),FALSE),2)&lt;0,_xlfn.CONCAT($B$5," ",TEXT(VLOOKUP(_xlfn.CONCAT($B68,$C68),BNA_Variations_prix!$E$1:$AJ$205,MATCH(J$46,BNA_Variations_prix!$E$4:$CA$4,0),FALSE),"0%")),VLOOKUP(_xlfn.CONCAT($B68,$C68),BNA_Variations_prix!$E$1:$AJ$205,MATCH(J$46,BNA_Variations_prix!$E$4:$CA$4,0),FALSE)))),VLOOKUP(_xlfn.CONCAT($B68,$C68),BNA_Variations_prix!$E$1:$AJ$205,MATCH(J$46,BNA_Variations_prix!$E$4:$CA$4,0),FALSE))</f>
        <v>-</v>
      </c>
      <c r="K68" s="16" t="str">
        <f ca="1">IF(ISNUMBER(VLOOKUP(_xlfn.CONCAT($B68,$C68),BNA_Variations_prix!$E$1:$AJ$205,MATCH(K$46,BNA_Variations_prix!$E$4:$CA$4,0),FALSE)),IF(ROUND(VLOOKUP(_xlfn.CONCAT($B68,$C68),BNA_Variations_prix!$E$1:$AJ$205,MATCH(K$46,BNA_Variations_prix!$E$4:$CA$4,0),FALSE),2)&gt;0,_xlfn.CONCAT($B$3," ",TEXT(VLOOKUP(_xlfn.CONCAT($B68,$C68),BNA_Variations_prix!$E$1:$AJ$205,MATCH(K$46,BNA_Variations_prix!$E$4:$CA$4,0),FALSE),"0%")),IF(ROUND(VLOOKUP(_xlfn.CONCAT($B68,$C68),BNA_Variations_prix!$E$1:$AJ$205,MATCH(K$46,BNA_Variations_prix!$E$4:$CA$4,0),FALSE),2)=0,_xlfn.CONCAT($B$4," ",TEXT(VLOOKUP(_xlfn.CONCAT($B68,$C68),BNA_Variations_prix!$E$1:$AJ$205,MATCH(K$46,BNA_Variations_prix!$E$4:$CA$4,0),FALSE),"0%")),IF(ROUND(VLOOKUP(_xlfn.CONCAT($B68,$C68),BNA_Variations_prix!$E$1:$AJ$205,MATCH(K$46,BNA_Variations_prix!$E$4:$CA$4,0),FALSE),2)&lt;0,_xlfn.CONCAT($B$5," ",TEXT(VLOOKUP(_xlfn.CONCAT($B68,$C68),BNA_Variations_prix!$E$1:$AJ$205,MATCH(K$46,BNA_Variations_prix!$E$4:$CA$4,0),FALSE),"0%")),VLOOKUP(_xlfn.CONCAT($B68,$C68),BNA_Variations_prix!$E$1:$AJ$205,MATCH(K$46,BNA_Variations_prix!$E$4:$CA$4,0),FALSE)))),VLOOKUP(_xlfn.CONCAT($B68,$C68),BNA_Variations_prix!$E$1:$AJ$205,MATCH(K$46,BNA_Variations_prix!$E$4:$CA$4,0),FALSE))</f>
        <v>-</v>
      </c>
      <c r="L68" s="16" t="str">
        <f ca="1">IF(ISNUMBER(VLOOKUP(_xlfn.CONCAT($B68,$C68),BNA_Variations_prix!$E$1:$AJ$205,MATCH(L$46,BNA_Variations_prix!$E$4:$CA$4,0),FALSE)),IF(ROUND(VLOOKUP(_xlfn.CONCAT($B68,$C68),BNA_Variations_prix!$E$1:$AJ$205,MATCH(L$46,BNA_Variations_prix!$E$4:$CA$4,0),FALSE),2)&gt;0,_xlfn.CONCAT($B$3," ",TEXT(VLOOKUP(_xlfn.CONCAT($B68,$C68),BNA_Variations_prix!$E$1:$AJ$205,MATCH(L$46,BNA_Variations_prix!$E$4:$CA$4,0),FALSE),"0%")),IF(ROUND(VLOOKUP(_xlfn.CONCAT($B68,$C68),BNA_Variations_prix!$E$1:$AJ$205,MATCH(L$46,BNA_Variations_prix!$E$4:$CA$4,0),FALSE),2)=0,_xlfn.CONCAT($B$4," ",TEXT(VLOOKUP(_xlfn.CONCAT($B68,$C68),BNA_Variations_prix!$E$1:$AJ$205,MATCH(L$46,BNA_Variations_prix!$E$4:$CA$4,0),FALSE),"0%")),IF(ROUND(VLOOKUP(_xlfn.CONCAT($B68,$C68),BNA_Variations_prix!$E$1:$AJ$205,MATCH(L$46,BNA_Variations_prix!$E$4:$CA$4,0),FALSE),2)&lt;0,_xlfn.CONCAT($B$5," ",TEXT(VLOOKUP(_xlfn.CONCAT($B68,$C68),BNA_Variations_prix!$E$1:$AJ$205,MATCH(L$46,BNA_Variations_prix!$E$4:$CA$4,0),FALSE),"0%")),VLOOKUP(_xlfn.CONCAT($B68,$C68),BNA_Variations_prix!$E$1:$AJ$205,MATCH(L$46,BNA_Variations_prix!$E$4:$CA$4,0),FALSE)))),VLOOKUP(_xlfn.CONCAT($B68,$C68),BNA_Variations_prix!$E$1:$AJ$205,MATCH(L$46,BNA_Variations_prix!$E$4:$CA$4,0),FALSE))</f>
        <v>-</v>
      </c>
      <c r="M68" s="16" t="str">
        <f ca="1">IF(ISNUMBER(VLOOKUP(_xlfn.CONCAT($B68,$C68),BNA_Variations_prix!$E$1:$AJ$205,MATCH(M$46,BNA_Variations_prix!$E$4:$CA$4,0),FALSE)),IF(ROUND(VLOOKUP(_xlfn.CONCAT($B68,$C68),BNA_Variations_prix!$E$1:$AJ$205,MATCH(M$46,BNA_Variations_prix!$E$4:$CA$4,0),FALSE),2)&gt;0,_xlfn.CONCAT($B$3," ",TEXT(VLOOKUP(_xlfn.CONCAT($B68,$C68),BNA_Variations_prix!$E$1:$AJ$205,MATCH(M$46,BNA_Variations_prix!$E$4:$CA$4,0),FALSE),"0%")),IF(ROUND(VLOOKUP(_xlfn.CONCAT($B68,$C68),BNA_Variations_prix!$E$1:$AJ$205,MATCH(M$46,BNA_Variations_prix!$E$4:$CA$4,0),FALSE),2)=0,_xlfn.CONCAT($B$4," ",TEXT(VLOOKUP(_xlfn.CONCAT($B68,$C68),BNA_Variations_prix!$E$1:$AJ$205,MATCH(M$46,BNA_Variations_prix!$E$4:$CA$4,0),FALSE),"0%")),IF(ROUND(VLOOKUP(_xlfn.CONCAT($B68,$C68),BNA_Variations_prix!$E$1:$AJ$205,MATCH(M$46,BNA_Variations_prix!$E$4:$CA$4,0),FALSE),2)&lt;0,_xlfn.CONCAT($B$5," ",TEXT(VLOOKUP(_xlfn.CONCAT($B68,$C68),BNA_Variations_prix!$E$1:$AJ$205,MATCH(M$46,BNA_Variations_prix!$E$4:$CA$4,0),FALSE),"0%")),VLOOKUP(_xlfn.CONCAT($B68,$C68),BNA_Variations_prix!$E$1:$AJ$205,MATCH(M$46,BNA_Variations_prix!$E$4:$CA$4,0),FALSE)))),VLOOKUP(_xlfn.CONCAT($B68,$C68),BNA_Variations_prix!$E$1:$AJ$205,MATCH(M$46,BNA_Variations_prix!$E$4:$CA$4,0),FALSE))</f>
        <v>-</v>
      </c>
      <c r="N68" s="16" t="str">
        <f ca="1">IF(ISNUMBER(VLOOKUP(_xlfn.CONCAT($B68,$C68),BNA_Variations_prix!$E$1:$AJ$205,MATCH(N$46,BNA_Variations_prix!$E$4:$CA$4,0),FALSE)),IF(ROUND(VLOOKUP(_xlfn.CONCAT($B68,$C68),BNA_Variations_prix!$E$1:$AJ$205,MATCH(N$46,BNA_Variations_prix!$E$4:$CA$4,0),FALSE),2)&gt;0,_xlfn.CONCAT($B$3," ",TEXT(VLOOKUP(_xlfn.CONCAT($B68,$C68),BNA_Variations_prix!$E$1:$AJ$205,MATCH(N$46,BNA_Variations_prix!$E$4:$CA$4,0),FALSE),"0%")),IF(ROUND(VLOOKUP(_xlfn.CONCAT($B68,$C68),BNA_Variations_prix!$E$1:$AJ$205,MATCH(N$46,BNA_Variations_prix!$E$4:$CA$4,0),FALSE),2)=0,_xlfn.CONCAT($B$4," ",TEXT(VLOOKUP(_xlfn.CONCAT($B68,$C68),BNA_Variations_prix!$E$1:$AJ$205,MATCH(N$46,BNA_Variations_prix!$E$4:$CA$4,0),FALSE),"0%")),IF(ROUND(VLOOKUP(_xlfn.CONCAT($B68,$C68),BNA_Variations_prix!$E$1:$AJ$205,MATCH(N$46,BNA_Variations_prix!$E$4:$CA$4,0),FALSE),2)&lt;0,_xlfn.CONCAT($B$5," ",TEXT(VLOOKUP(_xlfn.CONCAT($B68,$C68),BNA_Variations_prix!$E$1:$AJ$205,MATCH(N$46,BNA_Variations_prix!$E$4:$CA$4,0),FALSE),"0%")),VLOOKUP(_xlfn.CONCAT($B68,$C68),BNA_Variations_prix!$E$1:$AJ$205,MATCH(N$46,BNA_Variations_prix!$E$4:$CA$4,0),FALSE)))),VLOOKUP(_xlfn.CONCAT($B68,$C68),BNA_Variations_prix!$E$1:$AJ$205,MATCH(N$46,BNA_Variations_prix!$E$4:$CA$4,0),FALSE))</f>
        <v>-</v>
      </c>
      <c r="O68" s="16" t="str">
        <f ca="1">IF(ISNUMBER(VLOOKUP(_xlfn.CONCAT($B68,$C68),BNA_Variations_prix!$E$1:$AJ$205,MATCH(O$46,BNA_Variations_prix!$E$4:$CA$4,0),FALSE)),IF(ROUND(VLOOKUP(_xlfn.CONCAT($B68,$C68),BNA_Variations_prix!$E$1:$AJ$205,MATCH(O$46,BNA_Variations_prix!$E$4:$CA$4,0),FALSE),2)&gt;0,_xlfn.CONCAT($B$3," ",TEXT(VLOOKUP(_xlfn.CONCAT($B68,$C68),BNA_Variations_prix!$E$1:$AJ$205,MATCH(O$46,BNA_Variations_prix!$E$4:$CA$4,0),FALSE),"0%")),IF(ROUND(VLOOKUP(_xlfn.CONCAT($B68,$C68),BNA_Variations_prix!$E$1:$AJ$205,MATCH(O$46,BNA_Variations_prix!$E$4:$CA$4,0),FALSE),2)=0,_xlfn.CONCAT($B$4," ",TEXT(VLOOKUP(_xlfn.CONCAT($B68,$C68),BNA_Variations_prix!$E$1:$AJ$205,MATCH(O$46,BNA_Variations_prix!$E$4:$CA$4,0),FALSE),"0%")),IF(ROUND(VLOOKUP(_xlfn.CONCAT($B68,$C68),BNA_Variations_prix!$E$1:$AJ$205,MATCH(O$46,BNA_Variations_prix!$E$4:$CA$4,0),FALSE),2)&lt;0,_xlfn.CONCAT($B$5," ",TEXT(VLOOKUP(_xlfn.CONCAT($B68,$C68),BNA_Variations_prix!$E$1:$AJ$205,MATCH(O$46,BNA_Variations_prix!$E$4:$CA$4,0),FALSE),"0%")),VLOOKUP(_xlfn.CONCAT($B68,$C68),BNA_Variations_prix!$E$1:$AJ$205,MATCH(O$46,BNA_Variations_prix!$E$4:$CA$4,0),FALSE)))),VLOOKUP(_xlfn.CONCAT($B68,$C68),BNA_Variations_prix!$E$1:$AJ$205,MATCH(O$46,BNA_Variations_prix!$E$4:$CA$4,0),FALSE))</f>
        <v>-</v>
      </c>
      <c r="P68" s="16" t="str">
        <f ca="1">IF(ISNUMBER(VLOOKUP(_xlfn.CONCAT($B68,$C68),BNA_Variations_prix!$E$1:$AJ$205,MATCH(P$46,BNA_Variations_prix!$E$4:$CA$4,0),FALSE)),IF(ROUND(VLOOKUP(_xlfn.CONCAT($B68,$C68),BNA_Variations_prix!$E$1:$AJ$205,MATCH(P$46,BNA_Variations_prix!$E$4:$CA$4,0),FALSE),2)&gt;0,_xlfn.CONCAT($B$3," ",TEXT(VLOOKUP(_xlfn.CONCAT($B68,$C68),BNA_Variations_prix!$E$1:$AJ$205,MATCH(P$46,BNA_Variations_prix!$E$4:$CA$4,0),FALSE),"0%")),IF(ROUND(VLOOKUP(_xlfn.CONCAT($B68,$C68),BNA_Variations_prix!$E$1:$AJ$205,MATCH(P$46,BNA_Variations_prix!$E$4:$CA$4,0),FALSE),2)=0,_xlfn.CONCAT($B$4," ",TEXT(VLOOKUP(_xlfn.CONCAT($B68,$C68),BNA_Variations_prix!$E$1:$AJ$205,MATCH(P$46,BNA_Variations_prix!$E$4:$CA$4,0),FALSE),"0%")),IF(ROUND(VLOOKUP(_xlfn.CONCAT($B68,$C68),BNA_Variations_prix!$E$1:$AJ$205,MATCH(P$46,BNA_Variations_prix!$E$4:$CA$4,0),FALSE),2)&lt;0,_xlfn.CONCAT($B$5," ",TEXT(VLOOKUP(_xlfn.CONCAT($B68,$C68),BNA_Variations_prix!$E$1:$AJ$205,MATCH(P$46,BNA_Variations_prix!$E$4:$CA$4,0),FALSE),"0%")),VLOOKUP(_xlfn.CONCAT($B68,$C68),BNA_Variations_prix!$E$1:$AJ$205,MATCH(P$46,BNA_Variations_prix!$E$4:$CA$4,0),FALSE)))),VLOOKUP(_xlfn.CONCAT($B68,$C68),BNA_Variations_prix!$E$1:$AJ$205,MATCH(P$46,BNA_Variations_prix!$E$4:$CA$4,0),FALSE))</f>
        <v>-</v>
      </c>
      <c r="Q68" s="16" t="str">
        <f ca="1">IF(ISNUMBER(VLOOKUP(_xlfn.CONCAT($B68,$C68),BNA_Variations_prix!$E$1:$AJ$205,MATCH(Q$46,BNA_Variations_prix!$E$4:$CA$4,0),FALSE)),IF(ROUND(VLOOKUP(_xlfn.CONCAT($B68,$C68),BNA_Variations_prix!$E$1:$AJ$205,MATCH(Q$46,BNA_Variations_prix!$E$4:$CA$4,0),FALSE),2)&gt;0,_xlfn.CONCAT($B$3," ",TEXT(VLOOKUP(_xlfn.CONCAT($B68,$C68),BNA_Variations_prix!$E$1:$AJ$205,MATCH(Q$46,BNA_Variations_prix!$E$4:$CA$4,0),FALSE),"0%")),IF(ROUND(VLOOKUP(_xlfn.CONCAT($B68,$C68),BNA_Variations_prix!$E$1:$AJ$205,MATCH(Q$46,BNA_Variations_prix!$E$4:$CA$4,0),FALSE),2)=0,_xlfn.CONCAT($B$4," ",TEXT(VLOOKUP(_xlfn.CONCAT($B68,$C68),BNA_Variations_prix!$E$1:$AJ$205,MATCH(Q$46,BNA_Variations_prix!$E$4:$CA$4,0),FALSE),"0%")),IF(ROUND(VLOOKUP(_xlfn.CONCAT($B68,$C68),BNA_Variations_prix!$E$1:$AJ$205,MATCH(Q$46,BNA_Variations_prix!$E$4:$CA$4,0),FALSE),2)&lt;0,_xlfn.CONCAT($B$5," ",TEXT(VLOOKUP(_xlfn.CONCAT($B68,$C68),BNA_Variations_prix!$E$1:$AJ$205,MATCH(Q$46,BNA_Variations_prix!$E$4:$CA$4,0),FALSE),"0%")),VLOOKUP(_xlfn.CONCAT($B68,$C68),BNA_Variations_prix!$E$1:$AJ$205,MATCH(Q$46,BNA_Variations_prix!$E$4:$CA$4,0),FALSE)))),VLOOKUP(_xlfn.CONCAT($B68,$C68),BNA_Variations_prix!$E$1:$AJ$205,MATCH(Q$46,BNA_Variations_prix!$E$4:$CA$4,0),FALSE))</f>
        <v>-</v>
      </c>
      <c r="R68" s="16" t="str">
        <f ca="1">IF(ISNUMBER(VLOOKUP(_xlfn.CONCAT($B68,$C68),BNA_Variations_prix!$E$1:$AJ$205,MATCH(R$46,BNA_Variations_prix!$E$4:$CA$4,0),FALSE)),IF(ROUND(VLOOKUP(_xlfn.CONCAT($B68,$C68),BNA_Variations_prix!$E$1:$AJ$205,MATCH(R$46,BNA_Variations_prix!$E$4:$CA$4,0),FALSE),2)&gt;0,_xlfn.CONCAT($B$3," ",TEXT(VLOOKUP(_xlfn.CONCAT($B68,$C68),BNA_Variations_prix!$E$1:$AJ$205,MATCH(R$46,BNA_Variations_prix!$E$4:$CA$4,0),FALSE),"0%")),IF(ROUND(VLOOKUP(_xlfn.CONCAT($B68,$C68),BNA_Variations_prix!$E$1:$AJ$205,MATCH(R$46,BNA_Variations_prix!$E$4:$CA$4,0),FALSE),2)=0,_xlfn.CONCAT($B$4," ",TEXT(VLOOKUP(_xlfn.CONCAT($B68,$C68),BNA_Variations_prix!$E$1:$AJ$205,MATCH(R$46,BNA_Variations_prix!$E$4:$CA$4,0),FALSE),"0%")),IF(ROUND(VLOOKUP(_xlfn.CONCAT($B68,$C68),BNA_Variations_prix!$E$1:$AJ$205,MATCH(R$46,BNA_Variations_prix!$E$4:$CA$4,0),FALSE),2)&lt;0,_xlfn.CONCAT($B$5," ",TEXT(VLOOKUP(_xlfn.CONCAT($B68,$C68),BNA_Variations_prix!$E$1:$AJ$205,MATCH(R$46,BNA_Variations_prix!$E$4:$CA$4,0),FALSE),"0%")),VLOOKUP(_xlfn.CONCAT($B68,$C68),BNA_Variations_prix!$E$1:$AJ$205,MATCH(R$46,BNA_Variations_prix!$E$4:$CA$4,0),FALSE)))),VLOOKUP(_xlfn.CONCAT($B68,$C68),BNA_Variations_prix!$E$1:$AJ$205,MATCH(R$46,BNA_Variations_prix!$E$4:$CA$4,0),FALSE))</f>
        <v>-</v>
      </c>
      <c r="S68" s="16" t="str">
        <f ca="1">IF(ISNUMBER(VLOOKUP(_xlfn.CONCAT($B68,$C68),BNA_Variations_prix!$E$1:$AJ$205,MATCH(S$46,BNA_Variations_prix!$E$4:$CA$4,0),FALSE)),IF(ROUND(VLOOKUP(_xlfn.CONCAT($B68,$C68),BNA_Variations_prix!$E$1:$AJ$205,MATCH(S$46,BNA_Variations_prix!$E$4:$CA$4,0),FALSE),2)&gt;0,_xlfn.CONCAT($B$3," ",TEXT(VLOOKUP(_xlfn.CONCAT($B68,$C68),BNA_Variations_prix!$E$1:$AJ$205,MATCH(S$46,BNA_Variations_prix!$E$4:$CA$4,0),FALSE),"0%")),IF(ROUND(VLOOKUP(_xlfn.CONCAT($B68,$C68),BNA_Variations_prix!$E$1:$AJ$205,MATCH(S$46,BNA_Variations_prix!$E$4:$CA$4,0),FALSE),2)=0,_xlfn.CONCAT($B$4," ",TEXT(VLOOKUP(_xlfn.CONCAT($B68,$C68),BNA_Variations_prix!$E$1:$AJ$205,MATCH(S$46,BNA_Variations_prix!$E$4:$CA$4,0),FALSE),"0%")),IF(ROUND(VLOOKUP(_xlfn.CONCAT($B68,$C68),BNA_Variations_prix!$E$1:$AJ$205,MATCH(S$46,BNA_Variations_prix!$E$4:$CA$4,0),FALSE),2)&lt;0,_xlfn.CONCAT($B$5," ",TEXT(VLOOKUP(_xlfn.CONCAT($B68,$C68),BNA_Variations_prix!$E$1:$AJ$205,MATCH(S$46,BNA_Variations_prix!$E$4:$CA$4,0),FALSE),"0%")),VLOOKUP(_xlfn.CONCAT($B68,$C68),BNA_Variations_prix!$E$1:$AJ$205,MATCH(S$46,BNA_Variations_prix!$E$4:$CA$4,0),FALSE)))),VLOOKUP(_xlfn.CONCAT($B68,$C68),BNA_Variations_prix!$E$1:$AJ$205,MATCH(S$46,BNA_Variations_prix!$E$4:$CA$4,0),FALSE))</f>
        <v>-</v>
      </c>
      <c r="T68" s="16" t="str">
        <f ca="1">IF(ISNUMBER(VLOOKUP(_xlfn.CONCAT($B68,$C68),BNA_Variations_prix!$E$1:$AJ$205,MATCH(T$46,BNA_Variations_prix!$E$4:$CA$4,0),FALSE)),IF(ROUND(VLOOKUP(_xlfn.CONCAT($B68,$C68),BNA_Variations_prix!$E$1:$AJ$205,MATCH(T$46,BNA_Variations_prix!$E$4:$CA$4,0),FALSE),2)&gt;0,_xlfn.CONCAT($B$3," ",TEXT(VLOOKUP(_xlfn.CONCAT($B68,$C68),BNA_Variations_prix!$E$1:$AJ$205,MATCH(T$46,BNA_Variations_prix!$E$4:$CA$4,0),FALSE),"0%")),IF(ROUND(VLOOKUP(_xlfn.CONCAT($B68,$C68),BNA_Variations_prix!$E$1:$AJ$205,MATCH(T$46,BNA_Variations_prix!$E$4:$CA$4,0),FALSE),2)=0,_xlfn.CONCAT($B$4," ",TEXT(VLOOKUP(_xlfn.CONCAT($B68,$C68),BNA_Variations_prix!$E$1:$AJ$205,MATCH(T$46,BNA_Variations_prix!$E$4:$CA$4,0),FALSE),"0%")),IF(ROUND(VLOOKUP(_xlfn.CONCAT($B68,$C68),BNA_Variations_prix!$E$1:$AJ$205,MATCH(T$46,BNA_Variations_prix!$E$4:$CA$4,0),FALSE),2)&lt;0,_xlfn.CONCAT($B$5," ",TEXT(VLOOKUP(_xlfn.CONCAT($B68,$C68),BNA_Variations_prix!$E$1:$AJ$205,MATCH(T$46,BNA_Variations_prix!$E$4:$CA$4,0),FALSE),"0%")),VLOOKUP(_xlfn.CONCAT($B68,$C68),BNA_Variations_prix!$E$1:$AJ$205,MATCH(T$46,BNA_Variations_prix!$E$4:$CA$4,0),FALSE)))),VLOOKUP(_xlfn.CONCAT($B68,$C68),BNA_Variations_prix!$E$1:$AJ$205,MATCH(T$46,BNA_Variations_prix!$E$4:$CA$4,0),FALSE))</f>
        <v>-</v>
      </c>
      <c r="U68" s="16" t="str">
        <f ca="1">IF(ISNUMBER(VLOOKUP(_xlfn.CONCAT($B68,$C68),BNA_Variations_prix!$E$1:$AJ$205,MATCH(U$46,BNA_Variations_prix!$E$4:$CA$4,0),FALSE)),IF(ROUND(VLOOKUP(_xlfn.CONCAT($B68,$C68),BNA_Variations_prix!$E$1:$AJ$205,MATCH(U$46,BNA_Variations_prix!$E$4:$CA$4,0),FALSE),2)&gt;0,_xlfn.CONCAT($B$3," ",TEXT(VLOOKUP(_xlfn.CONCAT($B68,$C68),BNA_Variations_prix!$E$1:$AJ$205,MATCH(U$46,BNA_Variations_prix!$E$4:$CA$4,0),FALSE),"0%")),IF(ROUND(VLOOKUP(_xlfn.CONCAT($B68,$C68),BNA_Variations_prix!$E$1:$AJ$205,MATCH(U$46,BNA_Variations_prix!$E$4:$CA$4,0),FALSE),2)=0,_xlfn.CONCAT($B$4," ",TEXT(VLOOKUP(_xlfn.CONCAT($B68,$C68),BNA_Variations_prix!$E$1:$AJ$205,MATCH(U$46,BNA_Variations_prix!$E$4:$CA$4,0),FALSE),"0%")),IF(ROUND(VLOOKUP(_xlfn.CONCAT($B68,$C68),BNA_Variations_prix!$E$1:$AJ$205,MATCH(U$46,BNA_Variations_prix!$E$4:$CA$4,0),FALSE),2)&lt;0,_xlfn.CONCAT($B$5," ",TEXT(VLOOKUP(_xlfn.CONCAT($B68,$C68),BNA_Variations_prix!$E$1:$AJ$205,MATCH(U$46,BNA_Variations_prix!$E$4:$CA$4,0),FALSE),"0%")),VLOOKUP(_xlfn.CONCAT($B68,$C68),BNA_Variations_prix!$E$1:$AJ$205,MATCH(U$46,BNA_Variations_prix!$E$4:$CA$4,0),FALSE)))),VLOOKUP(_xlfn.CONCAT($B68,$C68),BNA_Variations_prix!$E$1:$AJ$205,MATCH(U$46,BNA_Variations_prix!$E$4:$CA$4,0),FALSE))</f>
        <v>-</v>
      </c>
      <c r="V68" s="16" t="str">
        <f ca="1">IF(ISNUMBER(VLOOKUP(_xlfn.CONCAT($B68,$C68),BNA_Variations_prix!$E$1:$AJ$205,MATCH(V$46,BNA_Variations_prix!$E$4:$CA$4,0),FALSE)),IF(ROUND(VLOOKUP(_xlfn.CONCAT($B68,$C68),BNA_Variations_prix!$E$1:$AJ$205,MATCH(V$46,BNA_Variations_prix!$E$4:$CA$4,0),FALSE),2)&gt;0,_xlfn.CONCAT($B$3," ",TEXT(VLOOKUP(_xlfn.CONCAT($B68,$C68),BNA_Variations_prix!$E$1:$AJ$205,MATCH(V$46,BNA_Variations_prix!$E$4:$CA$4,0),FALSE),"0%")),IF(ROUND(VLOOKUP(_xlfn.CONCAT($B68,$C68),BNA_Variations_prix!$E$1:$AJ$205,MATCH(V$46,BNA_Variations_prix!$E$4:$CA$4,0),FALSE),2)=0,_xlfn.CONCAT($B$4," ",TEXT(VLOOKUP(_xlfn.CONCAT($B68,$C68),BNA_Variations_prix!$E$1:$AJ$205,MATCH(V$46,BNA_Variations_prix!$E$4:$CA$4,0),FALSE),"0%")),IF(ROUND(VLOOKUP(_xlfn.CONCAT($B68,$C68),BNA_Variations_prix!$E$1:$AJ$205,MATCH(V$46,BNA_Variations_prix!$E$4:$CA$4,0),FALSE),2)&lt;0,_xlfn.CONCAT($B$5," ",TEXT(VLOOKUP(_xlfn.CONCAT($B68,$C68),BNA_Variations_prix!$E$1:$AJ$205,MATCH(V$46,BNA_Variations_prix!$E$4:$CA$4,0),FALSE),"0%")),VLOOKUP(_xlfn.CONCAT($B68,$C68),BNA_Variations_prix!$E$1:$AJ$205,MATCH(V$46,BNA_Variations_prix!$E$4:$CA$4,0),FALSE)))),VLOOKUP(_xlfn.CONCAT($B68,$C68),BNA_Variations_prix!$E$1:$AJ$205,MATCH(V$46,BNA_Variations_prix!$E$4:$CA$4,0),FALSE))</f>
        <v>-</v>
      </c>
      <c r="W68" s="16" t="str">
        <f ca="1">IF(ISNUMBER(VLOOKUP(_xlfn.CONCAT($B68,$C68),BNA_Variations_prix!$E$1:$AJ$205,MATCH(W$46,BNA_Variations_prix!$E$4:$CA$4,0),FALSE)),IF(ROUND(VLOOKUP(_xlfn.CONCAT($B68,$C68),BNA_Variations_prix!$E$1:$AJ$205,MATCH(W$46,BNA_Variations_prix!$E$4:$CA$4,0),FALSE),2)&gt;0,_xlfn.CONCAT($B$3," ",TEXT(VLOOKUP(_xlfn.CONCAT($B68,$C68),BNA_Variations_prix!$E$1:$AJ$205,MATCH(W$46,BNA_Variations_prix!$E$4:$CA$4,0),FALSE),"0%")),IF(ROUND(VLOOKUP(_xlfn.CONCAT($B68,$C68),BNA_Variations_prix!$E$1:$AJ$205,MATCH(W$46,BNA_Variations_prix!$E$4:$CA$4,0),FALSE),2)=0,_xlfn.CONCAT($B$4," ",TEXT(VLOOKUP(_xlfn.CONCAT($B68,$C68),BNA_Variations_prix!$E$1:$AJ$205,MATCH(W$46,BNA_Variations_prix!$E$4:$CA$4,0),FALSE),"0%")),IF(ROUND(VLOOKUP(_xlfn.CONCAT($B68,$C68),BNA_Variations_prix!$E$1:$AJ$205,MATCH(W$46,BNA_Variations_prix!$E$4:$CA$4,0),FALSE),2)&lt;0,_xlfn.CONCAT($B$5," ",TEXT(VLOOKUP(_xlfn.CONCAT($B68,$C68),BNA_Variations_prix!$E$1:$AJ$205,MATCH(W$46,BNA_Variations_prix!$E$4:$CA$4,0),FALSE),"0%")),VLOOKUP(_xlfn.CONCAT($B68,$C68),BNA_Variations_prix!$E$1:$AJ$205,MATCH(W$46,BNA_Variations_prix!$E$4:$CA$4,0),FALSE)))),VLOOKUP(_xlfn.CONCAT($B68,$C68),BNA_Variations_prix!$E$1:$AJ$205,MATCH(W$46,BNA_Variations_prix!$E$4:$CA$4,0),FALSE))</f>
        <v>-</v>
      </c>
      <c r="X68" s="16" t="str">
        <f ca="1">IF(ISNUMBER(VLOOKUP(_xlfn.CONCAT($B68,$C68),BNA_Variations_prix!$E$1:$AJ$205,MATCH(X$46,BNA_Variations_prix!$E$4:$CA$4,0),FALSE)),IF(ROUND(VLOOKUP(_xlfn.CONCAT($B68,$C68),BNA_Variations_prix!$E$1:$AJ$205,MATCH(X$46,BNA_Variations_prix!$E$4:$CA$4,0),FALSE),2)&gt;0,_xlfn.CONCAT($B$3," ",TEXT(VLOOKUP(_xlfn.CONCAT($B68,$C68),BNA_Variations_prix!$E$1:$AJ$205,MATCH(X$46,BNA_Variations_prix!$E$4:$CA$4,0),FALSE),"0%")),IF(ROUND(VLOOKUP(_xlfn.CONCAT($B68,$C68),BNA_Variations_prix!$E$1:$AJ$205,MATCH(X$46,BNA_Variations_prix!$E$4:$CA$4,0),FALSE),2)=0,_xlfn.CONCAT($B$4," ",TEXT(VLOOKUP(_xlfn.CONCAT($B68,$C68),BNA_Variations_prix!$E$1:$AJ$205,MATCH(X$46,BNA_Variations_prix!$E$4:$CA$4,0),FALSE),"0%")),IF(ROUND(VLOOKUP(_xlfn.CONCAT($B68,$C68),BNA_Variations_prix!$E$1:$AJ$205,MATCH(X$46,BNA_Variations_prix!$E$4:$CA$4,0),FALSE),2)&lt;0,_xlfn.CONCAT($B$5," ",TEXT(VLOOKUP(_xlfn.CONCAT($B68,$C68),BNA_Variations_prix!$E$1:$AJ$205,MATCH(X$46,BNA_Variations_prix!$E$4:$CA$4,0),FALSE),"0%")),VLOOKUP(_xlfn.CONCAT($B68,$C68),BNA_Variations_prix!$E$1:$AJ$205,MATCH(X$46,BNA_Variations_prix!$E$4:$CA$4,0),FALSE)))),VLOOKUP(_xlfn.CONCAT($B68,$C68),BNA_Variations_prix!$E$1:$AJ$205,MATCH(X$46,BNA_Variations_prix!$E$4:$CA$4,0),FALSE))</f>
        <v>-</v>
      </c>
      <c r="Y68" s="16" t="str">
        <f ca="1">IF(ISNUMBER(VLOOKUP(_xlfn.CONCAT($B68,$C68),BNA_Variations_prix!$E$1:$AJ$205,MATCH(Y$46,BNA_Variations_prix!$E$4:$CA$4,0),FALSE)),IF(ROUND(VLOOKUP(_xlfn.CONCAT($B68,$C68),BNA_Variations_prix!$E$1:$AJ$205,MATCH(Y$46,BNA_Variations_prix!$E$4:$CA$4,0),FALSE),2)&gt;0,_xlfn.CONCAT($B$3," ",TEXT(VLOOKUP(_xlfn.CONCAT($B68,$C68),BNA_Variations_prix!$E$1:$AJ$205,MATCH(Y$46,BNA_Variations_prix!$E$4:$CA$4,0),FALSE),"0%")),IF(ROUND(VLOOKUP(_xlfn.CONCAT($B68,$C68),BNA_Variations_prix!$E$1:$AJ$205,MATCH(Y$46,BNA_Variations_prix!$E$4:$CA$4,0),FALSE),2)=0,_xlfn.CONCAT($B$4," ",TEXT(VLOOKUP(_xlfn.CONCAT($B68,$C68),BNA_Variations_prix!$E$1:$AJ$205,MATCH(Y$46,BNA_Variations_prix!$E$4:$CA$4,0),FALSE),"0%")),IF(ROUND(VLOOKUP(_xlfn.CONCAT($B68,$C68),BNA_Variations_prix!$E$1:$AJ$205,MATCH(Y$46,BNA_Variations_prix!$E$4:$CA$4,0),FALSE),2)&lt;0,_xlfn.CONCAT($B$5," ",TEXT(VLOOKUP(_xlfn.CONCAT($B68,$C68),BNA_Variations_prix!$E$1:$AJ$205,MATCH(Y$46,BNA_Variations_prix!$E$4:$CA$4,0),FALSE),"0%")),VLOOKUP(_xlfn.CONCAT($B68,$C68),BNA_Variations_prix!$E$1:$AJ$205,MATCH(Y$46,BNA_Variations_prix!$E$4:$CA$4,0),FALSE)))),VLOOKUP(_xlfn.CONCAT($B68,$C68),BNA_Variations_prix!$E$1:$AJ$205,MATCH(Y$46,BNA_Variations_prix!$E$4:$CA$4,0),FALSE))</f>
        <v>-</v>
      </c>
      <c r="Z68" s="16" t="str">
        <f ca="1">IF(ISNUMBER(VLOOKUP(_xlfn.CONCAT($B68,$C68),BNA_Variations_prix!$E$1:$AJ$205,MATCH(Z$46,BNA_Variations_prix!$E$4:$CA$4,0),FALSE)),IF(ROUND(VLOOKUP(_xlfn.CONCAT($B68,$C68),BNA_Variations_prix!$E$1:$AJ$205,MATCH(Z$46,BNA_Variations_prix!$E$4:$CA$4,0),FALSE),2)&gt;0,_xlfn.CONCAT($B$3," ",TEXT(VLOOKUP(_xlfn.CONCAT($B68,$C68),BNA_Variations_prix!$E$1:$AJ$205,MATCH(Z$46,BNA_Variations_prix!$E$4:$CA$4,0),FALSE),"0%")),IF(ROUND(VLOOKUP(_xlfn.CONCAT($B68,$C68),BNA_Variations_prix!$E$1:$AJ$205,MATCH(Z$46,BNA_Variations_prix!$E$4:$CA$4,0),FALSE),2)=0,_xlfn.CONCAT($B$4," ",TEXT(VLOOKUP(_xlfn.CONCAT($B68,$C68),BNA_Variations_prix!$E$1:$AJ$205,MATCH(Z$46,BNA_Variations_prix!$E$4:$CA$4,0),FALSE),"0%")),IF(ROUND(VLOOKUP(_xlfn.CONCAT($B68,$C68),BNA_Variations_prix!$E$1:$AJ$205,MATCH(Z$46,BNA_Variations_prix!$E$4:$CA$4,0),FALSE),2)&lt;0,_xlfn.CONCAT($B$5," ",TEXT(VLOOKUP(_xlfn.CONCAT($B68,$C68),BNA_Variations_prix!$E$1:$AJ$205,MATCH(Z$46,BNA_Variations_prix!$E$4:$CA$4,0),FALSE),"0%")),VLOOKUP(_xlfn.CONCAT($B68,$C68),BNA_Variations_prix!$E$1:$AJ$205,MATCH(Z$46,BNA_Variations_prix!$E$4:$CA$4,0),FALSE)))),VLOOKUP(_xlfn.CONCAT($B68,$C68),BNA_Variations_prix!$E$1:$AJ$205,MATCH(Z$46,BNA_Variations_prix!$E$4:$CA$4,0),FALSE))</f>
        <v>-</v>
      </c>
      <c r="AA68" s="16" t="str">
        <f ca="1">IF(ISNUMBER(VLOOKUP(_xlfn.CONCAT($B68,$C68),BNA_Variations_prix!$E$1:$AJ$205,MATCH(AA$46,BNA_Variations_prix!$E$4:$CA$4,0),FALSE)),IF(ROUND(VLOOKUP(_xlfn.CONCAT($B68,$C68),BNA_Variations_prix!$E$1:$AJ$205,MATCH(AA$46,BNA_Variations_prix!$E$4:$CA$4,0),FALSE),2)&gt;0,_xlfn.CONCAT($B$3," ",TEXT(VLOOKUP(_xlfn.CONCAT($B68,$C68),BNA_Variations_prix!$E$1:$AJ$205,MATCH(AA$46,BNA_Variations_prix!$E$4:$CA$4,0),FALSE),"0%")),IF(ROUND(VLOOKUP(_xlfn.CONCAT($B68,$C68),BNA_Variations_prix!$E$1:$AJ$205,MATCH(AA$46,BNA_Variations_prix!$E$4:$CA$4,0),FALSE),2)=0,_xlfn.CONCAT($B$4," ",TEXT(VLOOKUP(_xlfn.CONCAT($B68,$C68),BNA_Variations_prix!$E$1:$AJ$205,MATCH(AA$46,BNA_Variations_prix!$E$4:$CA$4,0),FALSE),"0%")),IF(ROUND(VLOOKUP(_xlfn.CONCAT($B68,$C68),BNA_Variations_prix!$E$1:$AJ$205,MATCH(AA$46,BNA_Variations_prix!$E$4:$CA$4,0),FALSE),2)&lt;0,_xlfn.CONCAT($B$5," ",TEXT(VLOOKUP(_xlfn.CONCAT($B68,$C68),BNA_Variations_prix!$E$1:$AJ$205,MATCH(AA$46,BNA_Variations_prix!$E$4:$CA$4,0),FALSE),"0%")),VLOOKUP(_xlfn.CONCAT($B68,$C68),BNA_Variations_prix!$E$1:$AJ$205,MATCH(AA$46,BNA_Variations_prix!$E$4:$CA$4,0),FALSE)))),VLOOKUP(_xlfn.CONCAT($B68,$C68),BNA_Variations_prix!$E$1:$AJ$205,MATCH(AA$46,BNA_Variations_prix!$E$4:$CA$4,0),FALSE))</f>
        <v>-</v>
      </c>
      <c r="AB68" s="16" t="str">
        <f ca="1">IF(ISNUMBER(VLOOKUP(_xlfn.CONCAT($B68,$C68),BNA_Variations_prix!$E$1:$AJ$205,MATCH(AB$46,BNA_Variations_prix!$E$4:$CA$4,0),FALSE)),IF(ROUND(VLOOKUP(_xlfn.CONCAT($B68,$C68),BNA_Variations_prix!$E$1:$AJ$205,MATCH(AB$46,BNA_Variations_prix!$E$4:$CA$4,0),FALSE),2)&gt;0,_xlfn.CONCAT($B$3," ",TEXT(VLOOKUP(_xlfn.CONCAT($B68,$C68),BNA_Variations_prix!$E$1:$AJ$205,MATCH(AB$46,BNA_Variations_prix!$E$4:$CA$4,0),FALSE),"0%")),IF(ROUND(VLOOKUP(_xlfn.CONCAT($B68,$C68),BNA_Variations_prix!$E$1:$AJ$205,MATCH(AB$46,BNA_Variations_prix!$E$4:$CA$4,0),FALSE),2)=0,_xlfn.CONCAT($B$4," ",TEXT(VLOOKUP(_xlfn.CONCAT($B68,$C68),BNA_Variations_prix!$E$1:$AJ$205,MATCH(AB$46,BNA_Variations_prix!$E$4:$CA$4,0),FALSE),"0%")),IF(ROUND(VLOOKUP(_xlfn.CONCAT($B68,$C68),BNA_Variations_prix!$E$1:$AJ$205,MATCH(AB$46,BNA_Variations_prix!$E$4:$CA$4,0),FALSE),2)&lt;0,_xlfn.CONCAT($B$5," ",TEXT(VLOOKUP(_xlfn.CONCAT($B68,$C68),BNA_Variations_prix!$E$1:$AJ$205,MATCH(AB$46,BNA_Variations_prix!$E$4:$CA$4,0),FALSE),"0%")),VLOOKUP(_xlfn.CONCAT($B68,$C68),BNA_Variations_prix!$E$1:$AJ$205,MATCH(AB$46,BNA_Variations_prix!$E$4:$CA$4,0),FALSE)))),VLOOKUP(_xlfn.CONCAT($B68,$C68),BNA_Variations_prix!$E$1:$AJ$205,MATCH(AB$46,BNA_Variations_prix!$E$4:$CA$4,0),FALSE))</f>
        <v>-</v>
      </c>
      <c r="AC68" s="16" t="str">
        <f ca="1">IF(ISNUMBER(VLOOKUP(_xlfn.CONCAT($B68,$C68),BNA_Variations_prix!$E$1:$AJ$205,MATCH(AC$46,BNA_Variations_prix!$E$4:$CA$4,0),FALSE)),IF(ROUND(VLOOKUP(_xlfn.CONCAT($B68,$C68),BNA_Variations_prix!$E$1:$AJ$205,MATCH(AC$46,BNA_Variations_prix!$E$4:$CA$4,0),FALSE),2)&gt;0,_xlfn.CONCAT($B$3," ",TEXT(VLOOKUP(_xlfn.CONCAT($B68,$C68),BNA_Variations_prix!$E$1:$AJ$205,MATCH(AC$46,BNA_Variations_prix!$E$4:$CA$4,0),FALSE),"0%")),IF(ROUND(VLOOKUP(_xlfn.CONCAT($B68,$C68),BNA_Variations_prix!$E$1:$AJ$205,MATCH(AC$46,BNA_Variations_prix!$E$4:$CA$4,0),FALSE),2)=0,_xlfn.CONCAT($B$4," ",TEXT(VLOOKUP(_xlfn.CONCAT($B68,$C68),BNA_Variations_prix!$E$1:$AJ$205,MATCH(AC$46,BNA_Variations_prix!$E$4:$CA$4,0),FALSE),"0%")),IF(ROUND(VLOOKUP(_xlfn.CONCAT($B68,$C68),BNA_Variations_prix!$E$1:$AJ$205,MATCH(AC$46,BNA_Variations_prix!$E$4:$CA$4,0),FALSE),2)&lt;0,_xlfn.CONCAT($B$5," ",TEXT(VLOOKUP(_xlfn.CONCAT($B68,$C68),BNA_Variations_prix!$E$1:$AJ$205,MATCH(AC$46,BNA_Variations_prix!$E$4:$CA$4,0),FALSE),"0%")),VLOOKUP(_xlfn.CONCAT($B68,$C68),BNA_Variations_prix!$E$1:$AJ$205,MATCH(AC$46,BNA_Variations_prix!$E$4:$CA$4,0),FALSE)))),VLOOKUP(_xlfn.CONCAT($B68,$C68),BNA_Variations_prix!$E$1:$AJ$205,MATCH(AC$46,BNA_Variations_prix!$E$4:$CA$4,0),FALSE))</f>
        <v>-</v>
      </c>
      <c r="AD68" s="16" t="str">
        <f ca="1">IF(ISNUMBER(VLOOKUP(_xlfn.CONCAT($B68,$C68),BNA_Variations_prix!$E$1:$AJ$205,MATCH(AD$46,BNA_Variations_prix!$E$4:$CA$4,0),FALSE)),IF(ROUND(VLOOKUP(_xlfn.CONCAT($B68,$C68),BNA_Variations_prix!$E$1:$AJ$205,MATCH(AD$46,BNA_Variations_prix!$E$4:$CA$4,0),FALSE),2)&gt;0,_xlfn.CONCAT($B$3," ",TEXT(VLOOKUP(_xlfn.CONCAT($B68,$C68),BNA_Variations_prix!$E$1:$AJ$205,MATCH(AD$46,BNA_Variations_prix!$E$4:$CA$4,0),FALSE),"0%")),IF(ROUND(VLOOKUP(_xlfn.CONCAT($B68,$C68),BNA_Variations_prix!$E$1:$AJ$205,MATCH(AD$46,BNA_Variations_prix!$E$4:$CA$4,0),FALSE),2)=0,_xlfn.CONCAT($B$4," ",TEXT(VLOOKUP(_xlfn.CONCAT($B68,$C68),BNA_Variations_prix!$E$1:$AJ$205,MATCH(AD$46,BNA_Variations_prix!$E$4:$CA$4,0),FALSE),"0%")),IF(ROUND(VLOOKUP(_xlfn.CONCAT($B68,$C68),BNA_Variations_prix!$E$1:$AJ$205,MATCH(AD$46,BNA_Variations_prix!$E$4:$CA$4,0),FALSE),2)&lt;0,_xlfn.CONCAT($B$5," ",TEXT(VLOOKUP(_xlfn.CONCAT($B68,$C68),BNA_Variations_prix!$E$1:$AJ$205,MATCH(AD$46,BNA_Variations_prix!$E$4:$CA$4,0),FALSE),"0%")),VLOOKUP(_xlfn.CONCAT($B68,$C68),BNA_Variations_prix!$E$1:$AJ$205,MATCH(AD$46,BNA_Variations_prix!$E$4:$CA$4,0),FALSE)))),VLOOKUP(_xlfn.CONCAT($B68,$C68),BNA_Variations_prix!$E$1:$AJ$205,MATCH(AD$46,BNA_Variations_prix!$E$4:$CA$4,0),FALSE))</f>
        <v>-</v>
      </c>
      <c r="AE68" s="16" t="str">
        <f ca="1">IF(ISNUMBER(VLOOKUP(_xlfn.CONCAT($B68,$C68),BNA_Variations_prix!$E$1:$AJ$205,MATCH(AE$46,BNA_Variations_prix!$E$4:$CA$4,0),FALSE)),IF(ROUND(VLOOKUP(_xlfn.CONCAT($B68,$C68),BNA_Variations_prix!$E$1:$AJ$205,MATCH(AE$46,BNA_Variations_prix!$E$4:$CA$4,0),FALSE),2)&gt;0,_xlfn.CONCAT($B$3," ",TEXT(VLOOKUP(_xlfn.CONCAT($B68,$C68),BNA_Variations_prix!$E$1:$AJ$205,MATCH(AE$46,BNA_Variations_prix!$E$4:$CA$4,0),FALSE),"0%")),IF(ROUND(VLOOKUP(_xlfn.CONCAT($B68,$C68),BNA_Variations_prix!$E$1:$AJ$205,MATCH(AE$46,BNA_Variations_prix!$E$4:$CA$4,0),FALSE),2)=0,_xlfn.CONCAT($B$4," ",TEXT(VLOOKUP(_xlfn.CONCAT($B68,$C68),BNA_Variations_prix!$E$1:$AJ$205,MATCH(AE$46,BNA_Variations_prix!$E$4:$CA$4,0),FALSE),"0%")),IF(ROUND(VLOOKUP(_xlfn.CONCAT($B68,$C68),BNA_Variations_prix!$E$1:$AJ$205,MATCH(AE$46,BNA_Variations_prix!$E$4:$CA$4,0),FALSE),2)&lt;0,_xlfn.CONCAT($B$5," ",TEXT(VLOOKUP(_xlfn.CONCAT($B68,$C68),BNA_Variations_prix!$E$1:$AJ$205,MATCH(AE$46,BNA_Variations_prix!$E$4:$CA$4,0),FALSE),"0%")),VLOOKUP(_xlfn.CONCAT($B68,$C68),BNA_Variations_prix!$E$1:$AJ$205,MATCH(AE$46,BNA_Variations_prix!$E$4:$CA$4,0),FALSE)))),VLOOKUP(_xlfn.CONCAT($B68,$C68),BNA_Variations_prix!$E$1:$AJ$205,MATCH(AE$46,BNA_Variations_prix!$E$4:$CA$4,0),FALSE))</f>
        <v>-</v>
      </c>
      <c r="AF68" s="16" t="str">
        <f ca="1">IF(ISNUMBER(VLOOKUP(_xlfn.CONCAT($B68,$C68),BNA_Variations_prix!$E$1:$AJ$205,MATCH(AF$46,BNA_Variations_prix!$E$4:$CA$4,0),FALSE)),IF(ROUND(VLOOKUP(_xlfn.CONCAT($B68,$C68),BNA_Variations_prix!$E$1:$AJ$205,MATCH(AF$46,BNA_Variations_prix!$E$4:$CA$4,0),FALSE),2)&gt;0,_xlfn.CONCAT($B$3," ",TEXT(VLOOKUP(_xlfn.CONCAT($B68,$C68),BNA_Variations_prix!$E$1:$AJ$205,MATCH(AF$46,BNA_Variations_prix!$E$4:$CA$4,0),FALSE),"0%")),IF(ROUND(VLOOKUP(_xlfn.CONCAT($B68,$C68),BNA_Variations_prix!$E$1:$AJ$205,MATCH(AF$46,BNA_Variations_prix!$E$4:$CA$4,0),FALSE),2)=0,_xlfn.CONCAT($B$4," ",TEXT(VLOOKUP(_xlfn.CONCAT($B68,$C68),BNA_Variations_prix!$E$1:$AJ$205,MATCH(AF$46,BNA_Variations_prix!$E$4:$CA$4,0),FALSE),"0%")),IF(ROUND(VLOOKUP(_xlfn.CONCAT($B68,$C68),BNA_Variations_prix!$E$1:$AJ$205,MATCH(AF$46,BNA_Variations_prix!$E$4:$CA$4,0),FALSE),2)&lt;0,_xlfn.CONCAT($B$5," ",TEXT(VLOOKUP(_xlfn.CONCAT($B68,$C68),BNA_Variations_prix!$E$1:$AJ$205,MATCH(AF$46,BNA_Variations_prix!$E$4:$CA$4,0),FALSE),"0%")),VLOOKUP(_xlfn.CONCAT($B68,$C68),BNA_Variations_prix!$E$1:$AJ$205,MATCH(AF$46,BNA_Variations_prix!$E$4:$CA$4,0),FALSE)))),VLOOKUP(_xlfn.CONCAT($B68,$C68),BNA_Variations_prix!$E$1:$AJ$205,MATCH(AF$46,BNA_Variations_prix!$E$4:$CA$4,0),FALSE))</f>
        <v>-</v>
      </c>
      <c r="AG68" s="16" t="str">
        <f ca="1">IF(ISNUMBER(VLOOKUP(_xlfn.CONCAT($B68,$C68),BNA_Variations_prix!$E$1:$AJ$205,MATCH(AG$46,BNA_Variations_prix!$E$4:$CA$4,0),FALSE)),IF(ROUND(VLOOKUP(_xlfn.CONCAT($B68,$C68),BNA_Variations_prix!$E$1:$AJ$205,MATCH(AG$46,BNA_Variations_prix!$E$4:$CA$4,0),FALSE),2)&gt;0,_xlfn.CONCAT($B$3," ",TEXT(VLOOKUP(_xlfn.CONCAT($B68,$C68),BNA_Variations_prix!$E$1:$AJ$205,MATCH(AG$46,BNA_Variations_prix!$E$4:$CA$4,0),FALSE),"0%")),IF(ROUND(VLOOKUP(_xlfn.CONCAT($B68,$C68),BNA_Variations_prix!$E$1:$AJ$205,MATCH(AG$46,BNA_Variations_prix!$E$4:$CA$4,0),FALSE),2)=0,_xlfn.CONCAT($B$4," ",TEXT(VLOOKUP(_xlfn.CONCAT($B68,$C68),BNA_Variations_prix!$E$1:$AJ$205,MATCH(AG$46,BNA_Variations_prix!$E$4:$CA$4,0),FALSE),"0%")),IF(ROUND(VLOOKUP(_xlfn.CONCAT($B68,$C68),BNA_Variations_prix!$E$1:$AJ$205,MATCH(AG$46,BNA_Variations_prix!$E$4:$CA$4,0),FALSE),2)&lt;0,_xlfn.CONCAT($B$5," ",TEXT(VLOOKUP(_xlfn.CONCAT($B68,$C68),BNA_Variations_prix!$E$1:$AJ$205,MATCH(AG$46,BNA_Variations_prix!$E$4:$CA$4,0),FALSE),"0%")),VLOOKUP(_xlfn.CONCAT($B68,$C68),BNA_Variations_prix!$E$1:$AJ$205,MATCH(AG$46,BNA_Variations_prix!$E$4:$CA$4,0),FALSE)))),VLOOKUP(_xlfn.CONCAT($B68,$C68),BNA_Variations_prix!$E$1:$AJ$205,MATCH(AG$46,BNA_Variations_prix!$E$4:$CA$4,0),FALSE))</f>
        <v>-</v>
      </c>
    </row>
    <row r="69" spans="2:33" x14ac:dyDescent="0.35">
      <c r="D69" t="s">
        <v>3209</v>
      </c>
    </row>
    <row r="70" spans="2:33" x14ac:dyDescent="0.35">
      <c r="B70" t="s">
        <v>100</v>
      </c>
      <c r="C70" s="11">
        <f>$B$2</f>
        <v>45352</v>
      </c>
      <c r="D70" t="s">
        <v>98</v>
      </c>
      <c r="E70" s="16" t="str">
        <f ca="1">IF(ISNUMBER(VLOOKUP(_xlfn.CONCAT($B70,$C70),BNA_Variations_prix!$E$1:$AJ$205,MATCH(E$46,BNA_Variations_prix!$E$4:$CA$4,0),FALSE)),IF(ROUND(VLOOKUP(_xlfn.CONCAT($B70,$C70),BNA_Variations_prix!$E$1:$AJ$205,MATCH(E$46,BNA_Variations_prix!$E$4:$CA$4,0),FALSE),2)&gt;0,_xlfn.CONCAT($B$3," ",TEXT(VLOOKUP(_xlfn.CONCAT($B70,$C70),BNA_Variations_prix!$E$1:$AJ$205,MATCH(E$46,BNA_Variations_prix!$E$4:$CA$4,0),FALSE),"0%")),IF(ROUND(VLOOKUP(_xlfn.CONCAT($B70,$C70),BNA_Variations_prix!$E$1:$AJ$205,MATCH(E$46,BNA_Variations_prix!$E$4:$CA$4,0),FALSE),2)=0,_xlfn.CONCAT($B$4," ",TEXT(VLOOKUP(_xlfn.CONCAT($B70,$C70),BNA_Variations_prix!$E$1:$AJ$205,MATCH(E$46,BNA_Variations_prix!$E$4:$CA$4,0),FALSE),"0%")),IF(ROUND(VLOOKUP(_xlfn.CONCAT($B70,$C70),BNA_Variations_prix!$E$1:$AJ$205,MATCH(E$46,BNA_Variations_prix!$E$4:$CA$4,0),FALSE),2)&lt;0,_xlfn.CONCAT($B$5," ",TEXT(VLOOKUP(_xlfn.CONCAT($B70,$C70),BNA_Variations_prix!$E$1:$AJ$205,MATCH(E$46,BNA_Variations_prix!$E$4:$CA$4,0),FALSE),"0%")),VLOOKUP(_xlfn.CONCAT($B70,$C70),BNA_Variations_prix!$E$1:$AJ$205,MATCH(E$46,BNA_Variations_prix!$E$4:$CA$4,0),FALSE)))),VLOOKUP(_xlfn.CONCAT($B70,$C70),BNA_Variations_prix!$E$1:$AJ$205,MATCH(E$46,BNA_Variations_prix!$E$4:$CA$4,0),FALSE))</f>
        <v>-</v>
      </c>
      <c r="F70" s="16" t="str">
        <f ca="1">IF(ISNUMBER(VLOOKUP(_xlfn.CONCAT($B70,$C70),BNA_Variations_prix!$E$1:$AJ$205,MATCH(F$46,BNA_Variations_prix!$E$4:$CA$4,0),FALSE)),IF(ROUND(VLOOKUP(_xlfn.CONCAT($B70,$C70),BNA_Variations_prix!$E$1:$AJ$205,MATCH(F$46,BNA_Variations_prix!$E$4:$CA$4,0),FALSE),2)&gt;0,_xlfn.CONCAT($B$3," ",TEXT(VLOOKUP(_xlfn.CONCAT($B70,$C70),BNA_Variations_prix!$E$1:$AJ$205,MATCH(F$46,BNA_Variations_prix!$E$4:$CA$4,0),FALSE),"0%")),IF(ROUND(VLOOKUP(_xlfn.CONCAT($B70,$C70),BNA_Variations_prix!$E$1:$AJ$205,MATCH(F$46,BNA_Variations_prix!$E$4:$CA$4,0),FALSE),2)=0,_xlfn.CONCAT($B$4," ",TEXT(VLOOKUP(_xlfn.CONCAT($B70,$C70),BNA_Variations_prix!$E$1:$AJ$205,MATCH(F$46,BNA_Variations_prix!$E$4:$CA$4,0),FALSE),"0%")),IF(ROUND(VLOOKUP(_xlfn.CONCAT($B70,$C70),BNA_Variations_prix!$E$1:$AJ$205,MATCH(F$46,BNA_Variations_prix!$E$4:$CA$4,0),FALSE),2)&lt;0,_xlfn.CONCAT($B$5," ",TEXT(VLOOKUP(_xlfn.CONCAT($B70,$C70),BNA_Variations_prix!$E$1:$AJ$205,MATCH(F$46,BNA_Variations_prix!$E$4:$CA$4,0),FALSE),"0%")),VLOOKUP(_xlfn.CONCAT($B70,$C70),BNA_Variations_prix!$E$1:$AJ$205,MATCH(F$46,BNA_Variations_prix!$E$4:$CA$4,0),FALSE)))),VLOOKUP(_xlfn.CONCAT($B70,$C70),BNA_Variations_prix!$E$1:$AJ$205,MATCH(F$46,BNA_Variations_prix!$E$4:$CA$4,0),FALSE))</f>
        <v>-</v>
      </c>
      <c r="G70" s="16" t="str">
        <f ca="1">IF(ISNUMBER(VLOOKUP(_xlfn.CONCAT($B70,$C70),BNA_Variations_prix!$E$1:$AJ$205,MATCH(G$46,BNA_Variations_prix!$E$4:$CA$4,0),FALSE)),IF(ROUND(VLOOKUP(_xlfn.CONCAT($B70,$C70),BNA_Variations_prix!$E$1:$AJ$205,MATCH(G$46,BNA_Variations_prix!$E$4:$CA$4,0),FALSE),2)&gt;0,_xlfn.CONCAT($B$3," ",TEXT(VLOOKUP(_xlfn.CONCAT($B70,$C70),BNA_Variations_prix!$E$1:$AJ$205,MATCH(G$46,BNA_Variations_prix!$E$4:$CA$4,0),FALSE),"0%")),IF(ROUND(VLOOKUP(_xlfn.CONCAT($B70,$C70),BNA_Variations_prix!$E$1:$AJ$205,MATCH(G$46,BNA_Variations_prix!$E$4:$CA$4,0),FALSE),2)=0,_xlfn.CONCAT($B$4," ",TEXT(VLOOKUP(_xlfn.CONCAT($B70,$C70),BNA_Variations_prix!$E$1:$AJ$205,MATCH(G$46,BNA_Variations_prix!$E$4:$CA$4,0),FALSE),"0%")),IF(ROUND(VLOOKUP(_xlfn.CONCAT($B70,$C70),BNA_Variations_prix!$E$1:$AJ$205,MATCH(G$46,BNA_Variations_prix!$E$4:$CA$4,0),FALSE),2)&lt;0,_xlfn.CONCAT($B$5," ",TEXT(VLOOKUP(_xlfn.CONCAT($B70,$C70),BNA_Variations_prix!$E$1:$AJ$205,MATCH(G$46,BNA_Variations_prix!$E$4:$CA$4,0),FALSE),"0%")),VLOOKUP(_xlfn.CONCAT($B70,$C70),BNA_Variations_prix!$E$1:$AJ$205,MATCH(G$46,BNA_Variations_prix!$E$4:$CA$4,0),FALSE)))),VLOOKUP(_xlfn.CONCAT($B70,$C70),BNA_Variations_prix!$E$1:$AJ$205,MATCH(G$46,BNA_Variations_prix!$E$4:$CA$4,0),FALSE))</f>
        <v>-</v>
      </c>
      <c r="H70" s="16" t="str">
        <f ca="1">IF(ISNUMBER(VLOOKUP(_xlfn.CONCAT($B70,$C70),BNA_Variations_prix!$E$1:$AJ$205,MATCH(H$46,BNA_Variations_prix!$E$4:$CA$4,0),FALSE)),IF(ROUND(VLOOKUP(_xlfn.CONCAT($B70,$C70),BNA_Variations_prix!$E$1:$AJ$205,MATCH(H$46,BNA_Variations_prix!$E$4:$CA$4,0),FALSE),2)&gt;0,_xlfn.CONCAT($B$3," ",TEXT(VLOOKUP(_xlfn.CONCAT($B70,$C70),BNA_Variations_prix!$E$1:$AJ$205,MATCH(H$46,BNA_Variations_prix!$E$4:$CA$4,0),FALSE),"0%")),IF(ROUND(VLOOKUP(_xlfn.CONCAT($B70,$C70),BNA_Variations_prix!$E$1:$AJ$205,MATCH(H$46,BNA_Variations_prix!$E$4:$CA$4,0),FALSE),2)=0,_xlfn.CONCAT($B$4," ",TEXT(VLOOKUP(_xlfn.CONCAT($B70,$C70),BNA_Variations_prix!$E$1:$AJ$205,MATCH(H$46,BNA_Variations_prix!$E$4:$CA$4,0),FALSE),"0%")),IF(ROUND(VLOOKUP(_xlfn.CONCAT($B70,$C70),BNA_Variations_prix!$E$1:$AJ$205,MATCH(H$46,BNA_Variations_prix!$E$4:$CA$4,0),FALSE),2)&lt;0,_xlfn.CONCAT($B$5," ",TEXT(VLOOKUP(_xlfn.CONCAT($B70,$C70),BNA_Variations_prix!$E$1:$AJ$205,MATCH(H$46,BNA_Variations_prix!$E$4:$CA$4,0),FALSE),"0%")),VLOOKUP(_xlfn.CONCAT($B70,$C70),BNA_Variations_prix!$E$1:$AJ$205,MATCH(H$46,BNA_Variations_prix!$E$4:$CA$4,0),FALSE)))),VLOOKUP(_xlfn.CONCAT($B70,$C70),BNA_Variations_prix!$E$1:$AJ$205,MATCH(H$46,BNA_Variations_prix!$E$4:$CA$4,0),FALSE))</f>
        <v>-</v>
      </c>
      <c r="I70" s="16" t="str">
        <f ca="1">IF(ISNUMBER(VLOOKUP(_xlfn.CONCAT($B70,$C70),BNA_Variations_prix!$E$1:$AJ$205,MATCH(I$46,BNA_Variations_prix!$E$4:$CA$4,0),FALSE)),IF(ROUND(VLOOKUP(_xlfn.CONCAT($B70,$C70),BNA_Variations_prix!$E$1:$AJ$205,MATCH(I$46,BNA_Variations_prix!$E$4:$CA$4,0),FALSE),2)&gt;0,_xlfn.CONCAT($B$3," ",TEXT(VLOOKUP(_xlfn.CONCAT($B70,$C70),BNA_Variations_prix!$E$1:$AJ$205,MATCH(I$46,BNA_Variations_prix!$E$4:$CA$4,0),FALSE),"0%")),IF(ROUND(VLOOKUP(_xlfn.CONCAT($B70,$C70),BNA_Variations_prix!$E$1:$AJ$205,MATCH(I$46,BNA_Variations_prix!$E$4:$CA$4,0),FALSE),2)=0,_xlfn.CONCAT($B$4," ",TEXT(VLOOKUP(_xlfn.CONCAT($B70,$C70),BNA_Variations_prix!$E$1:$AJ$205,MATCH(I$46,BNA_Variations_prix!$E$4:$CA$4,0),FALSE),"0%")),IF(ROUND(VLOOKUP(_xlfn.CONCAT($B70,$C70),BNA_Variations_prix!$E$1:$AJ$205,MATCH(I$46,BNA_Variations_prix!$E$4:$CA$4,0),FALSE),2)&lt;0,_xlfn.CONCAT($B$5," ",TEXT(VLOOKUP(_xlfn.CONCAT($B70,$C70),BNA_Variations_prix!$E$1:$AJ$205,MATCH(I$46,BNA_Variations_prix!$E$4:$CA$4,0),FALSE),"0%")),VLOOKUP(_xlfn.CONCAT($B70,$C70),BNA_Variations_prix!$E$1:$AJ$205,MATCH(I$46,BNA_Variations_prix!$E$4:$CA$4,0),FALSE)))),VLOOKUP(_xlfn.CONCAT($B70,$C70),BNA_Variations_prix!$E$1:$AJ$205,MATCH(I$46,BNA_Variations_prix!$E$4:$CA$4,0),FALSE))</f>
        <v>-</v>
      </c>
      <c r="J70" s="16" t="str">
        <f ca="1">IF(ISNUMBER(VLOOKUP(_xlfn.CONCAT($B70,$C70),BNA_Variations_prix!$E$1:$AJ$205,MATCH(J$46,BNA_Variations_prix!$E$4:$CA$4,0),FALSE)),IF(ROUND(VLOOKUP(_xlfn.CONCAT($B70,$C70),BNA_Variations_prix!$E$1:$AJ$205,MATCH(J$46,BNA_Variations_prix!$E$4:$CA$4,0),FALSE),2)&gt;0,_xlfn.CONCAT($B$3," ",TEXT(VLOOKUP(_xlfn.CONCAT($B70,$C70),BNA_Variations_prix!$E$1:$AJ$205,MATCH(J$46,BNA_Variations_prix!$E$4:$CA$4,0),FALSE),"0%")),IF(ROUND(VLOOKUP(_xlfn.CONCAT($B70,$C70),BNA_Variations_prix!$E$1:$AJ$205,MATCH(J$46,BNA_Variations_prix!$E$4:$CA$4,0),FALSE),2)=0,_xlfn.CONCAT($B$4," ",TEXT(VLOOKUP(_xlfn.CONCAT($B70,$C70),BNA_Variations_prix!$E$1:$AJ$205,MATCH(J$46,BNA_Variations_prix!$E$4:$CA$4,0),FALSE),"0%")),IF(ROUND(VLOOKUP(_xlfn.CONCAT($B70,$C70),BNA_Variations_prix!$E$1:$AJ$205,MATCH(J$46,BNA_Variations_prix!$E$4:$CA$4,0),FALSE),2)&lt;0,_xlfn.CONCAT($B$5," ",TEXT(VLOOKUP(_xlfn.CONCAT($B70,$C70),BNA_Variations_prix!$E$1:$AJ$205,MATCH(J$46,BNA_Variations_prix!$E$4:$CA$4,0),FALSE),"0%")),VLOOKUP(_xlfn.CONCAT($B70,$C70),BNA_Variations_prix!$E$1:$AJ$205,MATCH(J$46,BNA_Variations_prix!$E$4:$CA$4,0),FALSE)))),VLOOKUP(_xlfn.CONCAT($B70,$C70),BNA_Variations_prix!$E$1:$AJ$205,MATCH(J$46,BNA_Variations_prix!$E$4:$CA$4,0),FALSE))</f>
        <v>-</v>
      </c>
      <c r="K70" s="16" t="str">
        <f ca="1">IF(ISNUMBER(VLOOKUP(_xlfn.CONCAT($B70,$C70),BNA_Variations_prix!$E$1:$AJ$205,MATCH(K$46,BNA_Variations_prix!$E$4:$CA$4,0),FALSE)),IF(ROUND(VLOOKUP(_xlfn.CONCAT($B70,$C70),BNA_Variations_prix!$E$1:$AJ$205,MATCH(K$46,BNA_Variations_prix!$E$4:$CA$4,0),FALSE),2)&gt;0,_xlfn.CONCAT($B$3," ",TEXT(VLOOKUP(_xlfn.CONCAT($B70,$C70),BNA_Variations_prix!$E$1:$AJ$205,MATCH(K$46,BNA_Variations_prix!$E$4:$CA$4,0),FALSE),"0%")),IF(ROUND(VLOOKUP(_xlfn.CONCAT($B70,$C70),BNA_Variations_prix!$E$1:$AJ$205,MATCH(K$46,BNA_Variations_prix!$E$4:$CA$4,0),FALSE),2)=0,_xlfn.CONCAT($B$4," ",TEXT(VLOOKUP(_xlfn.CONCAT($B70,$C70),BNA_Variations_prix!$E$1:$AJ$205,MATCH(K$46,BNA_Variations_prix!$E$4:$CA$4,0),FALSE),"0%")),IF(ROUND(VLOOKUP(_xlfn.CONCAT($B70,$C70),BNA_Variations_prix!$E$1:$AJ$205,MATCH(K$46,BNA_Variations_prix!$E$4:$CA$4,0),FALSE),2)&lt;0,_xlfn.CONCAT($B$5," ",TEXT(VLOOKUP(_xlfn.CONCAT($B70,$C70),BNA_Variations_prix!$E$1:$AJ$205,MATCH(K$46,BNA_Variations_prix!$E$4:$CA$4,0),FALSE),"0%")),VLOOKUP(_xlfn.CONCAT($B70,$C70),BNA_Variations_prix!$E$1:$AJ$205,MATCH(K$46,BNA_Variations_prix!$E$4:$CA$4,0),FALSE)))),VLOOKUP(_xlfn.CONCAT($B70,$C70),BNA_Variations_prix!$E$1:$AJ$205,MATCH(K$46,BNA_Variations_prix!$E$4:$CA$4,0),FALSE))</f>
        <v>-</v>
      </c>
      <c r="L70" s="16" t="str">
        <f ca="1">IF(ISNUMBER(VLOOKUP(_xlfn.CONCAT($B70,$C70),BNA_Variations_prix!$E$1:$AJ$205,MATCH(L$46,BNA_Variations_prix!$E$4:$CA$4,0),FALSE)),IF(ROUND(VLOOKUP(_xlfn.CONCAT($B70,$C70),BNA_Variations_prix!$E$1:$AJ$205,MATCH(L$46,BNA_Variations_prix!$E$4:$CA$4,0),FALSE),2)&gt;0,_xlfn.CONCAT($B$3," ",TEXT(VLOOKUP(_xlfn.CONCAT($B70,$C70),BNA_Variations_prix!$E$1:$AJ$205,MATCH(L$46,BNA_Variations_prix!$E$4:$CA$4,0),FALSE),"0%")),IF(ROUND(VLOOKUP(_xlfn.CONCAT($B70,$C70),BNA_Variations_prix!$E$1:$AJ$205,MATCH(L$46,BNA_Variations_prix!$E$4:$CA$4,0),FALSE),2)=0,_xlfn.CONCAT($B$4," ",TEXT(VLOOKUP(_xlfn.CONCAT($B70,$C70),BNA_Variations_prix!$E$1:$AJ$205,MATCH(L$46,BNA_Variations_prix!$E$4:$CA$4,0),FALSE),"0%")),IF(ROUND(VLOOKUP(_xlfn.CONCAT($B70,$C70),BNA_Variations_prix!$E$1:$AJ$205,MATCH(L$46,BNA_Variations_prix!$E$4:$CA$4,0),FALSE),2)&lt;0,_xlfn.CONCAT($B$5," ",TEXT(VLOOKUP(_xlfn.CONCAT($B70,$C70),BNA_Variations_prix!$E$1:$AJ$205,MATCH(L$46,BNA_Variations_prix!$E$4:$CA$4,0),FALSE),"0%")),VLOOKUP(_xlfn.CONCAT($B70,$C70),BNA_Variations_prix!$E$1:$AJ$205,MATCH(L$46,BNA_Variations_prix!$E$4:$CA$4,0),FALSE)))),VLOOKUP(_xlfn.CONCAT($B70,$C70),BNA_Variations_prix!$E$1:$AJ$205,MATCH(L$46,BNA_Variations_prix!$E$4:$CA$4,0),FALSE))</f>
        <v>-</v>
      </c>
      <c r="M70" s="16" t="str">
        <f ca="1">IF(ISNUMBER(VLOOKUP(_xlfn.CONCAT($B70,$C70),BNA_Variations_prix!$E$1:$AJ$205,MATCH(M$46,BNA_Variations_prix!$E$4:$CA$4,0),FALSE)),IF(ROUND(VLOOKUP(_xlfn.CONCAT($B70,$C70),BNA_Variations_prix!$E$1:$AJ$205,MATCH(M$46,BNA_Variations_prix!$E$4:$CA$4,0),FALSE),2)&gt;0,_xlfn.CONCAT($B$3," ",TEXT(VLOOKUP(_xlfn.CONCAT($B70,$C70),BNA_Variations_prix!$E$1:$AJ$205,MATCH(M$46,BNA_Variations_prix!$E$4:$CA$4,0),FALSE),"0%")),IF(ROUND(VLOOKUP(_xlfn.CONCAT($B70,$C70),BNA_Variations_prix!$E$1:$AJ$205,MATCH(M$46,BNA_Variations_prix!$E$4:$CA$4,0),FALSE),2)=0,_xlfn.CONCAT($B$4," ",TEXT(VLOOKUP(_xlfn.CONCAT($B70,$C70),BNA_Variations_prix!$E$1:$AJ$205,MATCH(M$46,BNA_Variations_prix!$E$4:$CA$4,0),FALSE),"0%")),IF(ROUND(VLOOKUP(_xlfn.CONCAT($B70,$C70),BNA_Variations_prix!$E$1:$AJ$205,MATCH(M$46,BNA_Variations_prix!$E$4:$CA$4,0),FALSE),2)&lt;0,_xlfn.CONCAT($B$5," ",TEXT(VLOOKUP(_xlfn.CONCAT($B70,$C70),BNA_Variations_prix!$E$1:$AJ$205,MATCH(M$46,BNA_Variations_prix!$E$4:$CA$4,0),FALSE),"0%")),VLOOKUP(_xlfn.CONCAT($B70,$C70),BNA_Variations_prix!$E$1:$AJ$205,MATCH(M$46,BNA_Variations_prix!$E$4:$CA$4,0),FALSE)))),VLOOKUP(_xlfn.CONCAT($B70,$C70),BNA_Variations_prix!$E$1:$AJ$205,MATCH(M$46,BNA_Variations_prix!$E$4:$CA$4,0),FALSE))</f>
        <v>-</v>
      </c>
      <c r="N70" s="16" t="str">
        <f ca="1">IF(ISNUMBER(VLOOKUP(_xlfn.CONCAT($B70,$C70),BNA_Variations_prix!$E$1:$AJ$205,MATCH(N$46,BNA_Variations_prix!$E$4:$CA$4,0),FALSE)),IF(ROUND(VLOOKUP(_xlfn.CONCAT($B70,$C70),BNA_Variations_prix!$E$1:$AJ$205,MATCH(N$46,BNA_Variations_prix!$E$4:$CA$4,0),FALSE),2)&gt;0,_xlfn.CONCAT($B$3," ",TEXT(VLOOKUP(_xlfn.CONCAT($B70,$C70),BNA_Variations_prix!$E$1:$AJ$205,MATCH(N$46,BNA_Variations_prix!$E$4:$CA$4,0),FALSE),"0%")),IF(ROUND(VLOOKUP(_xlfn.CONCAT($B70,$C70),BNA_Variations_prix!$E$1:$AJ$205,MATCH(N$46,BNA_Variations_prix!$E$4:$CA$4,0),FALSE),2)=0,_xlfn.CONCAT($B$4," ",TEXT(VLOOKUP(_xlfn.CONCAT($B70,$C70),BNA_Variations_prix!$E$1:$AJ$205,MATCH(N$46,BNA_Variations_prix!$E$4:$CA$4,0),FALSE),"0%")),IF(ROUND(VLOOKUP(_xlfn.CONCAT($B70,$C70),BNA_Variations_prix!$E$1:$AJ$205,MATCH(N$46,BNA_Variations_prix!$E$4:$CA$4,0),FALSE),2)&lt;0,_xlfn.CONCAT($B$5," ",TEXT(VLOOKUP(_xlfn.CONCAT($B70,$C70),BNA_Variations_prix!$E$1:$AJ$205,MATCH(N$46,BNA_Variations_prix!$E$4:$CA$4,0),FALSE),"0%")),VLOOKUP(_xlfn.CONCAT($B70,$C70),BNA_Variations_prix!$E$1:$AJ$205,MATCH(N$46,BNA_Variations_prix!$E$4:$CA$4,0),FALSE)))),VLOOKUP(_xlfn.CONCAT($B70,$C70),BNA_Variations_prix!$E$1:$AJ$205,MATCH(N$46,BNA_Variations_prix!$E$4:$CA$4,0),FALSE))</f>
        <v>-</v>
      </c>
      <c r="O70" s="16" t="str">
        <f ca="1">IF(ISNUMBER(VLOOKUP(_xlfn.CONCAT($B70,$C70),BNA_Variations_prix!$E$1:$AJ$205,MATCH(O$46,BNA_Variations_prix!$E$4:$CA$4,0),FALSE)),IF(ROUND(VLOOKUP(_xlfn.CONCAT($B70,$C70),BNA_Variations_prix!$E$1:$AJ$205,MATCH(O$46,BNA_Variations_prix!$E$4:$CA$4,0),FALSE),2)&gt;0,_xlfn.CONCAT($B$3," ",TEXT(VLOOKUP(_xlfn.CONCAT($B70,$C70),BNA_Variations_prix!$E$1:$AJ$205,MATCH(O$46,BNA_Variations_prix!$E$4:$CA$4,0),FALSE),"0%")),IF(ROUND(VLOOKUP(_xlfn.CONCAT($B70,$C70),BNA_Variations_prix!$E$1:$AJ$205,MATCH(O$46,BNA_Variations_prix!$E$4:$CA$4,0),FALSE),2)=0,_xlfn.CONCAT($B$4," ",TEXT(VLOOKUP(_xlfn.CONCAT($B70,$C70),BNA_Variations_prix!$E$1:$AJ$205,MATCH(O$46,BNA_Variations_prix!$E$4:$CA$4,0),FALSE),"0%")),IF(ROUND(VLOOKUP(_xlfn.CONCAT($B70,$C70),BNA_Variations_prix!$E$1:$AJ$205,MATCH(O$46,BNA_Variations_prix!$E$4:$CA$4,0),FALSE),2)&lt;0,_xlfn.CONCAT($B$5," ",TEXT(VLOOKUP(_xlfn.CONCAT($B70,$C70),BNA_Variations_prix!$E$1:$AJ$205,MATCH(O$46,BNA_Variations_prix!$E$4:$CA$4,0),FALSE),"0%")),VLOOKUP(_xlfn.CONCAT($B70,$C70),BNA_Variations_prix!$E$1:$AJ$205,MATCH(O$46,BNA_Variations_prix!$E$4:$CA$4,0),FALSE)))),VLOOKUP(_xlfn.CONCAT($B70,$C70),BNA_Variations_prix!$E$1:$AJ$205,MATCH(O$46,BNA_Variations_prix!$E$4:$CA$4,0),FALSE))</f>
        <v>-</v>
      </c>
      <c r="P70" s="16" t="str">
        <f ca="1">IF(ISNUMBER(VLOOKUP(_xlfn.CONCAT($B70,$C70),BNA_Variations_prix!$E$1:$AJ$205,MATCH(P$46,BNA_Variations_prix!$E$4:$CA$4,0),FALSE)),IF(ROUND(VLOOKUP(_xlfn.CONCAT($B70,$C70),BNA_Variations_prix!$E$1:$AJ$205,MATCH(P$46,BNA_Variations_prix!$E$4:$CA$4,0),FALSE),2)&gt;0,_xlfn.CONCAT($B$3," ",TEXT(VLOOKUP(_xlfn.CONCAT($B70,$C70),BNA_Variations_prix!$E$1:$AJ$205,MATCH(P$46,BNA_Variations_prix!$E$4:$CA$4,0),FALSE),"0%")),IF(ROUND(VLOOKUP(_xlfn.CONCAT($B70,$C70),BNA_Variations_prix!$E$1:$AJ$205,MATCH(P$46,BNA_Variations_prix!$E$4:$CA$4,0),FALSE),2)=0,_xlfn.CONCAT($B$4," ",TEXT(VLOOKUP(_xlfn.CONCAT($B70,$C70),BNA_Variations_prix!$E$1:$AJ$205,MATCH(P$46,BNA_Variations_prix!$E$4:$CA$4,0),FALSE),"0%")),IF(ROUND(VLOOKUP(_xlfn.CONCAT($B70,$C70),BNA_Variations_prix!$E$1:$AJ$205,MATCH(P$46,BNA_Variations_prix!$E$4:$CA$4,0),FALSE),2)&lt;0,_xlfn.CONCAT($B$5," ",TEXT(VLOOKUP(_xlfn.CONCAT($B70,$C70),BNA_Variations_prix!$E$1:$AJ$205,MATCH(P$46,BNA_Variations_prix!$E$4:$CA$4,0),FALSE),"0%")),VLOOKUP(_xlfn.CONCAT($B70,$C70),BNA_Variations_prix!$E$1:$AJ$205,MATCH(P$46,BNA_Variations_prix!$E$4:$CA$4,0),FALSE)))),VLOOKUP(_xlfn.CONCAT($B70,$C70),BNA_Variations_prix!$E$1:$AJ$205,MATCH(P$46,BNA_Variations_prix!$E$4:$CA$4,0),FALSE))</f>
        <v>-</v>
      </c>
      <c r="Q70" s="16" t="str">
        <f ca="1">IF(ISNUMBER(VLOOKUP(_xlfn.CONCAT($B70,$C70),BNA_Variations_prix!$E$1:$AJ$205,MATCH(Q$46,BNA_Variations_prix!$E$4:$CA$4,0),FALSE)),IF(ROUND(VLOOKUP(_xlfn.CONCAT($B70,$C70),BNA_Variations_prix!$E$1:$AJ$205,MATCH(Q$46,BNA_Variations_prix!$E$4:$CA$4,0),FALSE),2)&gt;0,_xlfn.CONCAT($B$3," ",TEXT(VLOOKUP(_xlfn.CONCAT($B70,$C70),BNA_Variations_prix!$E$1:$AJ$205,MATCH(Q$46,BNA_Variations_prix!$E$4:$CA$4,0),FALSE),"0%")),IF(ROUND(VLOOKUP(_xlfn.CONCAT($B70,$C70),BNA_Variations_prix!$E$1:$AJ$205,MATCH(Q$46,BNA_Variations_prix!$E$4:$CA$4,0),FALSE),2)=0,_xlfn.CONCAT($B$4," ",TEXT(VLOOKUP(_xlfn.CONCAT($B70,$C70),BNA_Variations_prix!$E$1:$AJ$205,MATCH(Q$46,BNA_Variations_prix!$E$4:$CA$4,0),FALSE),"0%")),IF(ROUND(VLOOKUP(_xlfn.CONCAT($B70,$C70),BNA_Variations_prix!$E$1:$AJ$205,MATCH(Q$46,BNA_Variations_prix!$E$4:$CA$4,0),FALSE),2)&lt;0,_xlfn.CONCAT($B$5," ",TEXT(VLOOKUP(_xlfn.CONCAT($B70,$C70),BNA_Variations_prix!$E$1:$AJ$205,MATCH(Q$46,BNA_Variations_prix!$E$4:$CA$4,0),FALSE),"0%")),VLOOKUP(_xlfn.CONCAT($B70,$C70),BNA_Variations_prix!$E$1:$AJ$205,MATCH(Q$46,BNA_Variations_prix!$E$4:$CA$4,0),FALSE)))),VLOOKUP(_xlfn.CONCAT($B70,$C70),BNA_Variations_prix!$E$1:$AJ$205,MATCH(Q$46,BNA_Variations_prix!$E$4:$CA$4,0),FALSE))</f>
        <v>-</v>
      </c>
      <c r="R70" s="16" t="str">
        <f ca="1">IF(ISNUMBER(VLOOKUP(_xlfn.CONCAT($B70,$C70),BNA_Variations_prix!$E$1:$AJ$205,MATCH(R$46,BNA_Variations_prix!$E$4:$CA$4,0),FALSE)),IF(ROUND(VLOOKUP(_xlfn.CONCAT($B70,$C70),BNA_Variations_prix!$E$1:$AJ$205,MATCH(R$46,BNA_Variations_prix!$E$4:$CA$4,0),FALSE),2)&gt;0,_xlfn.CONCAT($B$3," ",TEXT(VLOOKUP(_xlfn.CONCAT($B70,$C70),BNA_Variations_prix!$E$1:$AJ$205,MATCH(R$46,BNA_Variations_prix!$E$4:$CA$4,0),FALSE),"0%")),IF(ROUND(VLOOKUP(_xlfn.CONCAT($B70,$C70),BNA_Variations_prix!$E$1:$AJ$205,MATCH(R$46,BNA_Variations_prix!$E$4:$CA$4,0),FALSE),2)=0,_xlfn.CONCAT($B$4," ",TEXT(VLOOKUP(_xlfn.CONCAT($B70,$C70),BNA_Variations_prix!$E$1:$AJ$205,MATCH(R$46,BNA_Variations_prix!$E$4:$CA$4,0),FALSE),"0%")),IF(ROUND(VLOOKUP(_xlfn.CONCAT($B70,$C70),BNA_Variations_prix!$E$1:$AJ$205,MATCH(R$46,BNA_Variations_prix!$E$4:$CA$4,0),FALSE),2)&lt;0,_xlfn.CONCAT($B$5," ",TEXT(VLOOKUP(_xlfn.CONCAT($B70,$C70),BNA_Variations_prix!$E$1:$AJ$205,MATCH(R$46,BNA_Variations_prix!$E$4:$CA$4,0),FALSE),"0%")),VLOOKUP(_xlfn.CONCAT($B70,$C70),BNA_Variations_prix!$E$1:$AJ$205,MATCH(R$46,BNA_Variations_prix!$E$4:$CA$4,0),FALSE)))),VLOOKUP(_xlfn.CONCAT($B70,$C70),BNA_Variations_prix!$E$1:$AJ$205,MATCH(R$46,BNA_Variations_prix!$E$4:$CA$4,0),FALSE))</f>
        <v>-</v>
      </c>
      <c r="S70" s="16" t="str">
        <f ca="1">IF(ISNUMBER(VLOOKUP(_xlfn.CONCAT($B70,$C70),BNA_Variations_prix!$E$1:$AJ$205,MATCH(S$46,BNA_Variations_prix!$E$4:$CA$4,0),FALSE)),IF(ROUND(VLOOKUP(_xlfn.CONCAT($B70,$C70),BNA_Variations_prix!$E$1:$AJ$205,MATCH(S$46,BNA_Variations_prix!$E$4:$CA$4,0),FALSE),2)&gt;0,_xlfn.CONCAT($B$3," ",TEXT(VLOOKUP(_xlfn.CONCAT($B70,$C70),BNA_Variations_prix!$E$1:$AJ$205,MATCH(S$46,BNA_Variations_prix!$E$4:$CA$4,0),FALSE),"0%")),IF(ROUND(VLOOKUP(_xlfn.CONCAT($B70,$C70),BNA_Variations_prix!$E$1:$AJ$205,MATCH(S$46,BNA_Variations_prix!$E$4:$CA$4,0),FALSE),2)=0,_xlfn.CONCAT($B$4," ",TEXT(VLOOKUP(_xlfn.CONCAT($B70,$C70),BNA_Variations_prix!$E$1:$AJ$205,MATCH(S$46,BNA_Variations_prix!$E$4:$CA$4,0),FALSE),"0%")),IF(ROUND(VLOOKUP(_xlfn.CONCAT($B70,$C70),BNA_Variations_prix!$E$1:$AJ$205,MATCH(S$46,BNA_Variations_prix!$E$4:$CA$4,0),FALSE),2)&lt;0,_xlfn.CONCAT($B$5," ",TEXT(VLOOKUP(_xlfn.CONCAT($B70,$C70),BNA_Variations_prix!$E$1:$AJ$205,MATCH(S$46,BNA_Variations_prix!$E$4:$CA$4,0),FALSE),"0%")),VLOOKUP(_xlfn.CONCAT($B70,$C70),BNA_Variations_prix!$E$1:$AJ$205,MATCH(S$46,BNA_Variations_prix!$E$4:$CA$4,0),FALSE)))),VLOOKUP(_xlfn.CONCAT($B70,$C70),BNA_Variations_prix!$E$1:$AJ$205,MATCH(S$46,BNA_Variations_prix!$E$4:$CA$4,0),FALSE))</f>
        <v>► 0%</v>
      </c>
      <c r="T70" s="16" t="str">
        <f ca="1">IF(ISNUMBER(VLOOKUP(_xlfn.CONCAT($B70,$C70),BNA_Variations_prix!$E$1:$AJ$205,MATCH(T$46,BNA_Variations_prix!$E$4:$CA$4,0),FALSE)),IF(ROUND(VLOOKUP(_xlfn.CONCAT($B70,$C70),BNA_Variations_prix!$E$1:$AJ$205,MATCH(T$46,BNA_Variations_prix!$E$4:$CA$4,0),FALSE),2)&gt;0,_xlfn.CONCAT($B$3," ",TEXT(VLOOKUP(_xlfn.CONCAT($B70,$C70),BNA_Variations_prix!$E$1:$AJ$205,MATCH(T$46,BNA_Variations_prix!$E$4:$CA$4,0),FALSE),"0%")),IF(ROUND(VLOOKUP(_xlfn.CONCAT($B70,$C70),BNA_Variations_prix!$E$1:$AJ$205,MATCH(T$46,BNA_Variations_prix!$E$4:$CA$4,0),FALSE),2)=0,_xlfn.CONCAT($B$4," ",TEXT(VLOOKUP(_xlfn.CONCAT($B70,$C70),BNA_Variations_prix!$E$1:$AJ$205,MATCH(T$46,BNA_Variations_prix!$E$4:$CA$4,0),FALSE),"0%")),IF(ROUND(VLOOKUP(_xlfn.CONCAT($B70,$C70),BNA_Variations_prix!$E$1:$AJ$205,MATCH(T$46,BNA_Variations_prix!$E$4:$CA$4,0),FALSE),2)&lt;0,_xlfn.CONCAT($B$5," ",TEXT(VLOOKUP(_xlfn.CONCAT($B70,$C70),BNA_Variations_prix!$E$1:$AJ$205,MATCH(T$46,BNA_Variations_prix!$E$4:$CA$4,0),FALSE),"0%")),VLOOKUP(_xlfn.CONCAT($B70,$C70),BNA_Variations_prix!$E$1:$AJ$205,MATCH(T$46,BNA_Variations_prix!$E$4:$CA$4,0),FALSE)))),VLOOKUP(_xlfn.CONCAT($B70,$C70),BNA_Variations_prix!$E$1:$AJ$205,MATCH(T$46,BNA_Variations_prix!$E$4:$CA$4,0),FALSE))</f>
        <v>► 0%</v>
      </c>
      <c r="U70" s="16" t="str">
        <f ca="1">IF(ISNUMBER(VLOOKUP(_xlfn.CONCAT($B70,$C70),BNA_Variations_prix!$E$1:$AJ$205,MATCH(U$46,BNA_Variations_prix!$E$4:$CA$4,0),FALSE)),IF(ROUND(VLOOKUP(_xlfn.CONCAT($B70,$C70),BNA_Variations_prix!$E$1:$AJ$205,MATCH(U$46,BNA_Variations_prix!$E$4:$CA$4,0),FALSE),2)&gt;0,_xlfn.CONCAT($B$3," ",TEXT(VLOOKUP(_xlfn.CONCAT($B70,$C70),BNA_Variations_prix!$E$1:$AJ$205,MATCH(U$46,BNA_Variations_prix!$E$4:$CA$4,0),FALSE),"0%")),IF(ROUND(VLOOKUP(_xlfn.CONCAT($B70,$C70),BNA_Variations_prix!$E$1:$AJ$205,MATCH(U$46,BNA_Variations_prix!$E$4:$CA$4,0),FALSE),2)=0,_xlfn.CONCAT($B$4," ",TEXT(VLOOKUP(_xlfn.CONCAT($B70,$C70),BNA_Variations_prix!$E$1:$AJ$205,MATCH(U$46,BNA_Variations_prix!$E$4:$CA$4,0),FALSE),"0%")),IF(ROUND(VLOOKUP(_xlfn.CONCAT($B70,$C70),BNA_Variations_prix!$E$1:$AJ$205,MATCH(U$46,BNA_Variations_prix!$E$4:$CA$4,0),FALSE),2)&lt;0,_xlfn.CONCAT($B$5," ",TEXT(VLOOKUP(_xlfn.CONCAT($B70,$C70),BNA_Variations_prix!$E$1:$AJ$205,MATCH(U$46,BNA_Variations_prix!$E$4:$CA$4,0),FALSE),"0%")),VLOOKUP(_xlfn.CONCAT($B70,$C70),BNA_Variations_prix!$E$1:$AJ$205,MATCH(U$46,BNA_Variations_prix!$E$4:$CA$4,0),FALSE)))),VLOOKUP(_xlfn.CONCAT($B70,$C70),BNA_Variations_prix!$E$1:$AJ$205,MATCH(U$46,BNA_Variations_prix!$E$4:$CA$4,0),FALSE))</f>
        <v>-</v>
      </c>
      <c r="V70" s="16" t="str">
        <f ca="1">IF(ISNUMBER(VLOOKUP(_xlfn.CONCAT($B70,$C70),BNA_Variations_prix!$E$1:$AJ$205,MATCH(V$46,BNA_Variations_prix!$E$4:$CA$4,0),FALSE)),IF(ROUND(VLOOKUP(_xlfn.CONCAT($B70,$C70),BNA_Variations_prix!$E$1:$AJ$205,MATCH(V$46,BNA_Variations_prix!$E$4:$CA$4,0),FALSE),2)&gt;0,_xlfn.CONCAT($B$3," ",TEXT(VLOOKUP(_xlfn.CONCAT($B70,$C70),BNA_Variations_prix!$E$1:$AJ$205,MATCH(V$46,BNA_Variations_prix!$E$4:$CA$4,0),FALSE),"0%")),IF(ROUND(VLOOKUP(_xlfn.CONCAT($B70,$C70),BNA_Variations_prix!$E$1:$AJ$205,MATCH(V$46,BNA_Variations_prix!$E$4:$CA$4,0),FALSE),2)=0,_xlfn.CONCAT($B$4," ",TEXT(VLOOKUP(_xlfn.CONCAT($B70,$C70),BNA_Variations_prix!$E$1:$AJ$205,MATCH(V$46,BNA_Variations_prix!$E$4:$CA$4,0),FALSE),"0%")),IF(ROUND(VLOOKUP(_xlfn.CONCAT($B70,$C70),BNA_Variations_prix!$E$1:$AJ$205,MATCH(V$46,BNA_Variations_prix!$E$4:$CA$4,0),FALSE),2)&lt;0,_xlfn.CONCAT($B$5," ",TEXT(VLOOKUP(_xlfn.CONCAT($B70,$C70),BNA_Variations_prix!$E$1:$AJ$205,MATCH(V$46,BNA_Variations_prix!$E$4:$CA$4,0),FALSE),"0%")),VLOOKUP(_xlfn.CONCAT($B70,$C70),BNA_Variations_prix!$E$1:$AJ$205,MATCH(V$46,BNA_Variations_prix!$E$4:$CA$4,0),FALSE)))),VLOOKUP(_xlfn.CONCAT($B70,$C70),BNA_Variations_prix!$E$1:$AJ$205,MATCH(V$46,BNA_Variations_prix!$E$4:$CA$4,0),FALSE))</f>
        <v>-</v>
      </c>
      <c r="W70" s="16" t="str">
        <f ca="1">IF(ISNUMBER(VLOOKUP(_xlfn.CONCAT($B70,$C70),BNA_Variations_prix!$E$1:$AJ$205,MATCH(W$46,BNA_Variations_prix!$E$4:$CA$4,0),FALSE)),IF(ROUND(VLOOKUP(_xlfn.CONCAT($B70,$C70),BNA_Variations_prix!$E$1:$AJ$205,MATCH(W$46,BNA_Variations_prix!$E$4:$CA$4,0),FALSE),2)&gt;0,_xlfn.CONCAT($B$3," ",TEXT(VLOOKUP(_xlfn.CONCAT($B70,$C70),BNA_Variations_prix!$E$1:$AJ$205,MATCH(W$46,BNA_Variations_prix!$E$4:$CA$4,0),FALSE),"0%")),IF(ROUND(VLOOKUP(_xlfn.CONCAT($B70,$C70),BNA_Variations_prix!$E$1:$AJ$205,MATCH(W$46,BNA_Variations_prix!$E$4:$CA$4,0),FALSE),2)=0,_xlfn.CONCAT($B$4," ",TEXT(VLOOKUP(_xlfn.CONCAT($B70,$C70),BNA_Variations_prix!$E$1:$AJ$205,MATCH(W$46,BNA_Variations_prix!$E$4:$CA$4,0),FALSE),"0%")),IF(ROUND(VLOOKUP(_xlfn.CONCAT($B70,$C70),BNA_Variations_prix!$E$1:$AJ$205,MATCH(W$46,BNA_Variations_prix!$E$4:$CA$4,0),FALSE),2)&lt;0,_xlfn.CONCAT($B$5," ",TEXT(VLOOKUP(_xlfn.CONCAT($B70,$C70),BNA_Variations_prix!$E$1:$AJ$205,MATCH(W$46,BNA_Variations_prix!$E$4:$CA$4,0),FALSE),"0%")),VLOOKUP(_xlfn.CONCAT($B70,$C70),BNA_Variations_prix!$E$1:$AJ$205,MATCH(W$46,BNA_Variations_prix!$E$4:$CA$4,0),FALSE)))),VLOOKUP(_xlfn.CONCAT($B70,$C70),BNA_Variations_prix!$E$1:$AJ$205,MATCH(W$46,BNA_Variations_prix!$E$4:$CA$4,0),FALSE))</f>
        <v>-</v>
      </c>
      <c r="X70" s="16" t="str">
        <f ca="1">IF(ISNUMBER(VLOOKUP(_xlfn.CONCAT($B70,$C70),BNA_Variations_prix!$E$1:$AJ$205,MATCH(X$46,BNA_Variations_prix!$E$4:$CA$4,0),FALSE)),IF(ROUND(VLOOKUP(_xlfn.CONCAT($B70,$C70),BNA_Variations_prix!$E$1:$AJ$205,MATCH(X$46,BNA_Variations_prix!$E$4:$CA$4,0),FALSE),2)&gt;0,_xlfn.CONCAT($B$3," ",TEXT(VLOOKUP(_xlfn.CONCAT($B70,$C70),BNA_Variations_prix!$E$1:$AJ$205,MATCH(X$46,BNA_Variations_prix!$E$4:$CA$4,0),FALSE),"0%")),IF(ROUND(VLOOKUP(_xlfn.CONCAT($B70,$C70),BNA_Variations_prix!$E$1:$AJ$205,MATCH(X$46,BNA_Variations_prix!$E$4:$CA$4,0),FALSE),2)=0,_xlfn.CONCAT($B$4," ",TEXT(VLOOKUP(_xlfn.CONCAT($B70,$C70),BNA_Variations_prix!$E$1:$AJ$205,MATCH(X$46,BNA_Variations_prix!$E$4:$CA$4,0),FALSE),"0%")),IF(ROUND(VLOOKUP(_xlfn.CONCAT($B70,$C70),BNA_Variations_prix!$E$1:$AJ$205,MATCH(X$46,BNA_Variations_prix!$E$4:$CA$4,0),FALSE),2)&lt;0,_xlfn.CONCAT($B$5," ",TEXT(VLOOKUP(_xlfn.CONCAT($B70,$C70),BNA_Variations_prix!$E$1:$AJ$205,MATCH(X$46,BNA_Variations_prix!$E$4:$CA$4,0),FALSE),"0%")),VLOOKUP(_xlfn.CONCAT($B70,$C70),BNA_Variations_prix!$E$1:$AJ$205,MATCH(X$46,BNA_Variations_prix!$E$4:$CA$4,0),FALSE)))),VLOOKUP(_xlfn.CONCAT($B70,$C70),BNA_Variations_prix!$E$1:$AJ$205,MATCH(X$46,BNA_Variations_prix!$E$4:$CA$4,0),FALSE))</f>
        <v>-</v>
      </c>
      <c r="Y70" s="16" t="str">
        <f ca="1">IF(ISNUMBER(VLOOKUP(_xlfn.CONCAT($B70,$C70),BNA_Variations_prix!$E$1:$AJ$205,MATCH(Y$46,BNA_Variations_prix!$E$4:$CA$4,0),FALSE)),IF(ROUND(VLOOKUP(_xlfn.CONCAT($B70,$C70),BNA_Variations_prix!$E$1:$AJ$205,MATCH(Y$46,BNA_Variations_prix!$E$4:$CA$4,0),FALSE),2)&gt;0,_xlfn.CONCAT($B$3," ",TEXT(VLOOKUP(_xlfn.CONCAT($B70,$C70),BNA_Variations_prix!$E$1:$AJ$205,MATCH(Y$46,BNA_Variations_prix!$E$4:$CA$4,0),FALSE),"0%")),IF(ROUND(VLOOKUP(_xlfn.CONCAT($B70,$C70),BNA_Variations_prix!$E$1:$AJ$205,MATCH(Y$46,BNA_Variations_prix!$E$4:$CA$4,0),FALSE),2)=0,_xlfn.CONCAT($B$4," ",TEXT(VLOOKUP(_xlfn.CONCAT($B70,$C70),BNA_Variations_prix!$E$1:$AJ$205,MATCH(Y$46,BNA_Variations_prix!$E$4:$CA$4,0),FALSE),"0%")),IF(ROUND(VLOOKUP(_xlfn.CONCAT($B70,$C70),BNA_Variations_prix!$E$1:$AJ$205,MATCH(Y$46,BNA_Variations_prix!$E$4:$CA$4,0),FALSE),2)&lt;0,_xlfn.CONCAT($B$5," ",TEXT(VLOOKUP(_xlfn.CONCAT($B70,$C70),BNA_Variations_prix!$E$1:$AJ$205,MATCH(Y$46,BNA_Variations_prix!$E$4:$CA$4,0),FALSE),"0%")),VLOOKUP(_xlfn.CONCAT($B70,$C70),BNA_Variations_prix!$E$1:$AJ$205,MATCH(Y$46,BNA_Variations_prix!$E$4:$CA$4,0),FALSE)))),VLOOKUP(_xlfn.CONCAT($B70,$C70),BNA_Variations_prix!$E$1:$AJ$205,MATCH(Y$46,BNA_Variations_prix!$E$4:$CA$4,0),FALSE))</f>
        <v>-</v>
      </c>
      <c r="Z70" s="16" t="str">
        <f ca="1">IF(ISNUMBER(VLOOKUP(_xlfn.CONCAT($B70,$C70),BNA_Variations_prix!$E$1:$AJ$205,MATCH(Z$46,BNA_Variations_prix!$E$4:$CA$4,0),FALSE)),IF(ROUND(VLOOKUP(_xlfn.CONCAT($B70,$C70),BNA_Variations_prix!$E$1:$AJ$205,MATCH(Z$46,BNA_Variations_prix!$E$4:$CA$4,0),FALSE),2)&gt;0,_xlfn.CONCAT($B$3," ",TEXT(VLOOKUP(_xlfn.CONCAT($B70,$C70),BNA_Variations_prix!$E$1:$AJ$205,MATCH(Z$46,BNA_Variations_prix!$E$4:$CA$4,0),FALSE),"0%")),IF(ROUND(VLOOKUP(_xlfn.CONCAT($B70,$C70),BNA_Variations_prix!$E$1:$AJ$205,MATCH(Z$46,BNA_Variations_prix!$E$4:$CA$4,0),FALSE),2)=0,_xlfn.CONCAT($B$4," ",TEXT(VLOOKUP(_xlfn.CONCAT($B70,$C70),BNA_Variations_prix!$E$1:$AJ$205,MATCH(Z$46,BNA_Variations_prix!$E$4:$CA$4,0),FALSE),"0%")),IF(ROUND(VLOOKUP(_xlfn.CONCAT($B70,$C70),BNA_Variations_prix!$E$1:$AJ$205,MATCH(Z$46,BNA_Variations_prix!$E$4:$CA$4,0),FALSE),2)&lt;0,_xlfn.CONCAT($B$5," ",TEXT(VLOOKUP(_xlfn.CONCAT($B70,$C70),BNA_Variations_prix!$E$1:$AJ$205,MATCH(Z$46,BNA_Variations_prix!$E$4:$CA$4,0),FALSE),"0%")),VLOOKUP(_xlfn.CONCAT($B70,$C70),BNA_Variations_prix!$E$1:$AJ$205,MATCH(Z$46,BNA_Variations_prix!$E$4:$CA$4,0),FALSE)))),VLOOKUP(_xlfn.CONCAT($B70,$C70),BNA_Variations_prix!$E$1:$AJ$205,MATCH(Z$46,BNA_Variations_prix!$E$4:$CA$4,0),FALSE))</f>
        <v>-</v>
      </c>
      <c r="AA70" s="16" t="str">
        <f ca="1">IF(ISNUMBER(VLOOKUP(_xlfn.CONCAT($B70,$C70),BNA_Variations_prix!$E$1:$AJ$205,MATCH(AA$46,BNA_Variations_prix!$E$4:$CA$4,0),FALSE)),IF(ROUND(VLOOKUP(_xlfn.CONCAT($B70,$C70),BNA_Variations_prix!$E$1:$AJ$205,MATCH(AA$46,BNA_Variations_prix!$E$4:$CA$4,0),FALSE),2)&gt;0,_xlfn.CONCAT($B$3," ",TEXT(VLOOKUP(_xlfn.CONCAT($B70,$C70),BNA_Variations_prix!$E$1:$AJ$205,MATCH(AA$46,BNA_Variations_prix!$E$4:$CA$4,0),FALSE),"0%")),IF(ROUND(VLOOKUP(_xlfn.CONCAT($B70,$C70),BNA_Variations_prix!$E$1:$AJ$205,MATCH(AA$46,BNA_Variations_prix!$E$4:$CA$4,0),FALSE),2)=0,_xlfn.CONCAT($B$4," ",TEXT(VLOOKUP(_xlfn.CONCAT($B70,$C70),BNA_Variations_prix!$E$1:$AJ$205,MATCH(AA$46,BNA_Variations_prix!$E$4:$CA$4,0),FALSE),"0%")),IF(ROUND(VLOOKUP(_xlfn.CONCAT($B70,$C70),BNA_Variations_prix!$E$1:$AJ$205,MATCH(AA$46,BNA_Variations_prix!$E$4:$CA$4,0),FALSE),2)&lt;0,_xlfn.CONCAT($B$5," ",TEXT(VLOOKUP(_xlfn.CONCAT($B70,$C70),BNA_Variations_prix!$E$1:$AJ$205,MATCH(AA$46,BNA_Variations_prix!$E$4:$CA$4,0),FALSE),"0%")),VLOOKUP(_xlfn.CONCAT($B70,$C70),BNA_Variations_prix!$E$1:$AJ$205,MATCH(AA$46,BNA_Variations_prix!$E$4:$CA$4,0),FALSE)))),VLOOKUP(_xlfn.CONCAT($B70,$C70),BNA_Variations_prix!$E$1:$AJ$205,MATCH(AA$46,BNA_Variations_prix!$E$4:$CA$4,0),FALSE))</f>
        <v>-</v>
      </c>
      <c r="AB70" s="16" t="str">
        <f ca="1">IF(ISNUMBER(VLOOKUP(_xlfn.CONCAT($B70,$C70),BNA_Variations_prix!$E$1:$AJ$205,MATCH(AB$46,BNA_Variations_prix!$E$4:$CA$4,0),FALSE)),IF(ROUND(VLOOKUP(_xlfn.CONCAT($B70,$C70),BNA_Variations_prix!$E$1:$AJ$205,MATCH(AB$46,BNA_Variations_prix!$E$4:$CA$4,0),FALSE),2)&gt;0,_xlfn.CONCAT($B$3," ",TEXT(VLOOKUP(_xlfn.CONCAT($B70,$C70),BNA_Variations_prix!$E$1:$AJ$205,MATCH(AB$46,BNA_Variations_prix!$E$4:$CA$4,0),FALSE),"0%")),IF(ROUND(VLOOKUP(_xlfn.CONCAT($B70,$C70),BNA_Variations_prix!$E$1:$AJ$205,MATCH(AB$46,BNA_Variations_prix!$E$4:$CA$4,0),FALSE),2)=0,_xlfn.CONCAT($B$4," ",TEXT(VLOOKUP(_xlfn.CONCAT($B70,$C70),BNA_Variations_prix!$E$1:$AJ$205,MATCH(AB$46,BNA_Variations_prix!$E$4:$CA$4,0),FALSE),"0%")),IF(ROUND(VLOOKUP(_xlfn.CONCAT($B70,$C70),BNA_Variations_prix!$E$1:$AJ$205,MATCH(AB$46,BNA_Variations_prix!$E$4:$CA$4,0),FALSE),2)&lt;0,_xlfn.CONCAT($B$5," ",TEXT(VLOOKUP(_xlfn.CONCAT($B70,$C70),BNA_Variations_prix!$E$1:$AJ$205,MATCH(AB$46,BNA_Variations_prix!$E$4:$CA$4,0),FALSE),"0%")),VLOOKUP(_xlfn.CONCAT($B70,$C70),BNA_Variations_prix!$E$1:$AJ$205,MATCH(AB$46,BNA_Variations_prix!$E$4:$CA$4,0),FALSE)))),VLOOKUP(_xlfn.CONCAT($B70,$C70),BNA_Variations_prix!$E$1:$AJ$205,MATCH(AB$46,BNA_Variations_prix!$E$4:$CA$4,0),FALSE))</f>
        <v>-</v>
      </c>
      <c r="AC70" s="16" t="str">
        <f ca="1">IF(ISNUMBER(VLOOKUP(_xlfn.CONCAT($B70,$C70),BNA_Variations_prix!$E$1:$AJ$205,MATCH(AC$46,BNA_Variations_prix!$E$4:$CA$4,0),FALSE)),IF(ROUND(VLOOKUP(_xlfn.CONCAT($B70,$C70),BNA_Variations_prix!$E$1:$AJ$205,MATCH(AC$46,BNA_Variations_prix!$E$4:$CA$4,0),FALSE),2)&gt;0,_xlfn.CONCAT($B$3," ",TEXT(VLOOKUP(_xlfn.CONCAT($B70,$C70),BNA_Variations_prix!$E$1:$AJ$205,MATCH(AC$46,BNA_Variations_prix!$E$4:$CA$4,0),FALSE),"0%")),IF(ROUND(VLOOKUP(_xlfn.CONCAT($B70,$C70),BNA_Variations_prix!$E$1:$AJ$205,MATCH(AC$46,BNA_Variations_prix!$E$4:$CA$4,0),FALSE),2)=0,_xlfn.CONCAT($B$4," ",TEXT(VLOOKUP(_xlfn.CONCAT($B70,$C70),BNA_Variations_prix!$E$1:$AJ$205,MATCH(AC$46,BNA_Variations_prix!$E$4:$CA$4,0),FALSE),"0%")),IF(ROUND(VLOOKUP(_xlfn.CONCAT($B70,$C70),BNA_Variations_prix!$E$1:$AJ$205,MATCH(AC$46,BNA_Variations_prix!$E$4:$CA$4,0),FALSE),2)&lt;0,_xlfn.CONCAT($B$5," ",TEXT(VLOOKUP(_xlfn.CONCAT($B70,$C70),BNA_Variations_prix!$E$1:$AJ$205,MATCH(AC$46,BNA_Variations_prix!$E$4:$CA$4,0),FALSE),"0%")),VLOOKUP(_xlfn.CONCAT($B70,$C70),BNA_Variations_prix!$E$1:$AJ$205,MATCH(AC$46,BNA_Variations_prix!$E$4:$CA$4,0),FALSE)))),VLOOKUP(_xlfn.CONCAT($B70,$C70),BNA_Variations_prix!$E$1:$AJ$205,MATCH(AC$46,BNA_Variations_prix!$E$4:$CA$4,0),FALSE))</f>
        <v>-</v>
      </c>
      <c r="AD70" s="16" t="str">
        <f ca="1">IF(ISNUMBER(VLOOKUP(_xlfn.CONCAT($B70,$C70),BNA_Variations_prix!$E$1:$AJ$205,MATCH(AD$46,BNA_Variations_prix!$E$4:$CA$4,0),FALSE)),IF(ROUND(VLOOKUP(_xlfn.CONCAT($B70,$C70),BNA_Variations_prix!$E$1:$AJ$205,MATCH(AD$46,BNA_Variations_prix!$E$4:$CA$4,0),FALSE),2)&gt;0,_xlfn.CONCAT($B$3," ",TEXT(VLOOKUP(_xlfn.CONCAT($B70,$C70),BNA_Variations_prix!$E$1:$AJ$205,MATCH(AD$46,BNA_Variations_prix!$E$4:$CA$4,0),FALSE),"0%")),IF(ROUND(VLOOKUP(_xlfn.CONCAT($B70,$C70),BNA_Variations_prix!$E$1:$AJ$205,MATCH(AD$46,BNA_Variations_prix!$E$4:$CA$4,0),FALSE),2)=0,_xlfn.CONCAT($B$4," ",TEXT(VLOOKUP(_xlfn.CONCAT($B70,$C70),BNA_Variations_prix!$E$1:$AJ$205,MATCH(AD$46,BNA_Variations_prix!$E$4:$CA$4,0),FALSE),"0%")),IF(ROUND(VLOOKUP(_xlfn.CONCAT($B70,$C70),BNA_Variations_prix!$E$1:$AJ$205,MATCH(AD$46,BNA_Variations_prix!$E$4:$CA$4,0),FALSE),2)&lt;0,_xlfn.CONCAT($B$5," ",TEXT(VLOOKUP(_xlfn.CONCAT($B70,$C70),BNA_Variations_prix!$E$1:$AJ$205,MATCH(AD$46,BNA_Variations_prix!$E$4:$CA$4,0),FALSE),"0%")),VLOOKUP(_xlfn.CONCAT($B70,$C70),BNA_Variations_prix!$E$1:$AJ$205,MATCH(AD$46,BNA_Variations_prix!$E$4:$CA$4,0),FALSE)))),VLOOKUP(_xlfn.CONCAT($B70,$C70),BNA_Variations_prix!$E$1:$AJ$205,MATCH(AD$46,BNA_Variations_prix!$E$4:$CA$4,0),FALSE))</f>
        <v>-</v>
      </c>
      <c r="AE70" s="16" t="str">
        <f ca="1">IF(ISNUMBER(VLOOKUP(_xlfn.CONCAT($B70,$C70),BNA_Variations_prix!$E$1:$AJ$205,MATCH(AE$46,BNA_Variations_prix!$E$4:$CA$4,0),FALSE)),IF(ROUND(VLOOKUP(_xlfn.CONCAT($B70,$C70),BNA_Variations_prix!$E$1:$AJ$205,MATCH(AE$46,BNA_Variations_prix!$E$4:$CA$4,0),FALSE),2)&gt;0,_xlfn.CONCAT($B$3," ",TEXT(VLOOKUP(_xlfn.CONCAT($B70,$C70),BNA_Variations_prix!$E$1:$AJ$205,MATCH(AE$46,BNA_Variations_prix!$E$4:$CA$4,0),FALSE),"0%")),IF(ROUND(VLOOKUP(_xlfn.CONCAT($B70,$C70),BNA_Variations_prix!$E$1:$AJ$205,MATCH(AE$46,BNA_Variations_prix!$E$4:$CA$4,0),FALSE),2)=0,_xlfn.CONCAT($B$4," ",TEXT(VLOOKUP(_xlfn.CONCAT($B70,$C70),BNA_Variations_prix!$E$1:$AJ$205,MATCH(AE$46,BNA_Variations_prix!$E$4:$CA$4,0),FALSE),"0%")),IF(ROUND(VLOOKUP(_xlfn.CONCAT($B70,$C70),BNA_Variations_prix!$E$1:$AJ$205,MATCH(AE$46,BNA_Variations_prix!$E$4:$CA$4,0),FALSE),2)&lt;0,_xlfn.CONCAT($B$5," ",TEXT(VLOOKUP(_xlfn.CONCAT($B70,$C70),BNA_Variations_prix!$E$1:$AJ$205,MATCH(AE$46,BNA_Variations_prix!$E$4:$CA$4,0),FALSE),"0%")),VLOOKUP(_xlfn.CONCAT($B70,$C70),BNA_Variations_prix!$E$1:$AJ$205,MATCH(AE$46,BNA_Variations_prix!$E$4:$CA$4,0),FALSE)))),VLOOKUP(_xlfn.CONCAT($B70,$C70),BNA_Variations_prix!$E$1:$AJ$205,MATCH(AE$46,BNA_Variations_prix!$E$4:$CA$4,0),FALSE))</f>
        <v>▲ 67%</v>
      </c>
      <c r="AF70" s="16" t="str">
        <f ca="1">IF(ISNUMBER(VLOOKUP(_xlfn.CONCAT($B70,$C70),BNA_Variations_prix!$E$1:$AJ$205,MATCH(AF$46,BNA_Variations_prix!$E$4:$CA$4,0),FALSE)),IF(ROUND(VLOOKUP(_xlfn.CONCAT($B70,$C70),BNA_Variations_prix!$E$1:$AJ$205,MATCH(AF$46,BNA_Variations_prix!$E$4:$CA$4,0),FALSE),2)&gt;0,_xlfn.CONCAT($B$3," ",TEXT(VLOOKUP(_xlfn.CONCAT($B70,$C70),BNA_Variations_prix!$E$1:$AJ$205,MATCH(AF$46,BNA_Variations_prix!$E$4:$CA$4,0),FALSE),"0%")),IF(ROUND(VLOOKUP(_xlfn.CONCAT($B70,$C70),BNA_Variations_prix!$E$1:$AJ$205,MATCH(AF$46,BNA_Variations_prix!$E$4:$CA$4,0),FALSE),2)=0,_xlfn.CONCAT($B$4," ",TEXT(VLOOKUP(_xlfn.CONCAT($B70,$C70),BNA_Variations_prix!$E$1:$AJ$205,MATCH(AF$46,BNA_Variations_prix!$E$4:$CA$4,0),FALSE),"0%")),IF(ROUND(VLOOKUP(_xlfn.CONCAT($B70,$C70),BNA_Variations_prix!$E$1:$AJ$205,MATCH(AF$46,BNA_Variations_prix!$E$4:$CA$4,0),FALSE),2)&lt;0,_xlfn.CONCAT($B$5," ",TEXT(VLOOKUP(_xlfn.CONCAT($B70,$C70),BNA_Variations_prix!$E$1:$AJ$205,MATCH(AF$46,BNA_Variations_prix!$E$4:$CA$4,0),FALSE),"0%")),VLOOKUP(_xlfn.CONCAT($B70,$C70),BNA_Variations_prix!$E$1:$AJ$205,MATCH(AF$46,BNA_Variations_prix!$E$4:$CA$4,0),FALSE)))),VLOOKUP(_xlfn.CONCAT($B70,$C70),BNA_Variations_prix!$E$1:$AJ$205,MATCH(AF$46,BNA_Variations_prix!$E$4:$CA$4,0),FALSE))</f>
        <v>-</v>
      </c>
      <c r="AG70" s="16" t="str">
        <f ca="1">IF(ISNUMBER(VLOOKUP(_xlfn.CONCAT($B70,$C70),BNA_Variations_prix!$E$1:$AJ$205,MATCH(AG$46,BNA_Variations_prix!$E$4:$CA$4,0),FALSE)),IF(ROUND(VLOOKUP(_xlfn.CONCAT($B70,$C70),BNA_Variations_prix!$E$1:$AJ$205,MATCH(AG$46,BNA_Variations_prix!$E$4:$CA$4,0),FALSE),2)&gt;0,_xlfn.CONCAT($B$3," ",TEXT(VLOOKUP(_xlfn.CONCAT($B70,$C70),BNA_Variations_prix!$E$1:$AJ$205,MATCH(AG$46,BNA_Variations_prix!$E$4:$CA$4,0),FALSE),"0%")),IF(ROUND(VLOOKUP(_xlfn.CONCAT($B70,$C70),BNA_Variations_prix!$E$1:$AJ$205,MATCH(AG$46,BNA_Variations_prix!$E$4:$CA$4,0),FALSE),2)=0,_xlfn.CONCAT($B$4," ",TEXT(VLOOKUP(_xlfn.CONCAT($B70,$C70),BNA_Variations_prix!$E$1:$AJ$205,MATCH(AG$46,BNA_Variations_prix!$E$4:$CA$4,0),FALSE),"0%")),IF(ROUND(VLOOKUP(_xlfn.CONCAT($B70,$C70),BNA_Variations_prix!$E$1:$AJ$205,MATCH(AG$46,BNA_Variations_prix!$E$4:$CA$4,0),FALSE),2)&lt;0,_xlfn.CONCAT($B$5," ",TEXT(VLOOKUP(_xlfn.CONCAT($B70,$C70),BNA_Variations_prix!$E$1:$AJ$205,MATCH(AG$46,BNA_Variations_prix!$E$4:$CA$4,0),FALSE),"0%")),VLOOKUP(_xlfn.CONCAT($B70,$C70),BNA_Variations_prix!$E$1:$AJ$205,MATCH(AG$46,BNA_Variations_prix!$E$4:$CA$4,0),FALSE)))),VLOOKUP(_xlfn.CONCAT($B70,$C70),BNA_Variations_prix!$E$1:$AJ$205,MATCH(AG$46,BNA_Variations_prix!$E$4:$CA$4,0),FALSE))</f>
        <v>-</v>
      </c>
    </row>
    <row r="71" spans="2:33" x14ac:dyDescent="0.35">
      <c r="B71" t="s">
        <v>102</v>
      </c>
      <c r="C71" s="11">
        <f>$B$2</f>
        <v>45352</v>
      </c>
      <c r="D71" t="s">
        <v>101</v>
      </c>
      <c r="E71" s="16" t="str">
        <f ca="1">IF(ISNUMBER(VLOOKUP(_xlfn.CONCAT($B71,$C71),BNA_Variations_prix!$E$1:$AJ$205,MATCH(E$46,BNA_Variations_prix!$E$4:$CA$4,0),FALSE)),IF(ROUND(VLOOKUP(_xlfn.CONCAT($B71,$C71),BNA_Variations_prix!$E$1:$AJ$205,MATCH(E$46,BNA_Variations_prix!$E$4:$CA$4,0),FALSE),2)&gt;0,_xlfn.CONCAT($B$3," ",TEXT(VLOOKUP(_xlfn.CONCAT($B71,$C71),BNA_Variations_prix!$E$1:$AJ$205,MATCH(E$46,BNA_Variations_prix!$E$4:$CA$4,0),FALSE),"0%")),IF(ROUND(VLOOKUP(_xlfn.CONCAT($B71,$C71),BNA_Variations_prix!$E$1:$AJ$205,MATCH(E$46,BNA_Variations_prix!$E$4:$CA$4,0),FALSE),2)=0,_xlfn.CONCAT($B$4," ",TEXT(VLOOKUP(_xlfn.CONCAT($B71,$C71),BNA_Variations_prix!$E$1:$AJ$205,MATCH(E$46,BNA_Variations_prix!$E$4:$CA$4,0),FALSE),"0%")),IF(ROUND(VLOOKUP(_xlfn.CONCAT($B71,$C71),BNA_Variations_prix!$E$1:$AJ$205,MATCH(E$46,BNA_Variations_prix!$E$4:$CA$4,0),FALSE),2)&lt;0,_xlfn.CONCAT($B$5," ",TEXT(VLOOKUP(_xlfn.CONCAT($B71,$C71),BNA_Variations_prix!$E$1:$AJ$205,MATCH(E$46,BNA_Variations_prix!$E$4:$CA$4,0),FALSE),"0%")),VLOOKUP(_xlfn.CONCAT($B71,$C71),BNA_Variations_prix!$E$1:$AJ$205,MATCH(E$46,BNA_Variations_prix!$E$4:$CA$4,0),FALSE)))),VLOOKUP(_xlfn.CONCAT($B71,$C71),BNA_Variations_prix!$E$1:$AJ$205,MATCH(E$46,BNA_Variations_prix!$E$4:$CA$4,0),FALSE))</f>
        <v>-</v>
      </c>
      <c r="F71" s="16" t="str">
        <f ca="1">IF(ISNUMBER(VLOOKUP(_xlfn.CONCAT($B71,$C71),BNA_Variations_prix!$E$1:$AJ$205,MATCH(F$46,BNA_Variations_prix!$E$4:$CA$4,0),FALSE)),IF(ROUND(VLOOKUP(_xlfn.CONCAT($B71,$C71),BNA_Variations_prix!$E$1:$AJ$205,MATCH(F$46,BNA_Variations_prix!$E$4:$CA$4,0),FALSE),2)&gt;0,_xlfn.CONCAT($B$3," ",TEXT(VLOOKUP(_xlfn.CONCAT($B71,$C71),BNA_Variations_prix!$E$1:$AJ$205,MATCH(F$46,BNA_Variations_prix!$E$4:$CA$4,0),FALSE),"0%")),IF(ROUND(VLOOKUP(_xlfn.CONCAT($B71,$C71),BNA_Variations_prix!$E$1:$AJ$205,MATCH(F$46,BNA_Variations_prix!$E$4:$CA$4,0),FALSE),2)=0,_xlfn.CONCAT($B$4," ",TEXT(VLOOKUP(_xlfn.CONCAT($B71,$C71),BNA_Variations_prix!$E$1:$AJ$205,MATCH(F$46,BNA_Variations_prix!$E$4:$CA$4,0),FALSE),"0%")),IF(ROUND(VLOOKUP(_xlfn.CONCAT($B71,$C71),BNA_Variations_prix!$E$1:$AJ$205,MATCH(F$46,BNA_Variations_prix!$E$4:$CA$4,0),FALSE),2)&lt;0,_xlfn.CONCAT($B$5," ",TEXT(VLOOKUP(_xlfn.CONCAT($B71,$C71),BNA_Variations_prix!$E$1:$AJ$205,MATCH(F$46,BNA_Variations_prix!$E$4:$CA$4,0),FALSE),"0%")),VLOOKUP(_xlfn.CONCAT($B71,$C71),BNA_Variations_prix!$E$1:$AJ$205,MATCH(F$46,BNA_Variations_prix!$E$4:$CA$4,0),FALSE)))),VLOOKUP(_xlfn.CONCAT($B71,$C71),BNA_Variations_prix!$E$1:$AJ$205,MATCH(F$46,BNA_Variations_prix!$E$4:$CA$4,0),FALSE))</f>
        <v>-</v>
      </c>
      <c r="G71" s="16" t="str">
        <f ca="1">IF(ISNUMBER(VLOOKUP(_xlfn.CONCAT($B71,$C71),BNA_Variations_prix!$E$1:$AJ$205,MATCH(G$46,BNA_Variations_prix!$E$4:$CA$4,0),FALSE)),IF(ROUND(VLOOKUP(_xlfn.CONCAT($B71,$C71),BNA_Variations_prix!$E$1:$AJ$205,MATCH(G$46,BNA_Variations_prix!$E$4:$CA$4,0),FALSE),2)&gt;0,_xlfn.CONCAT($B$3," ",TEXT(VLOOKUP(_xlfn.CONCAT($B71,$C71),BNA_Variations_prix!$E$1:$AJ$205,MATCH(G$46,BNA_Variations_prix!$E$4:$CA$4,0),FALSE),"0%")),IF(ROUND(VLOOKUP(_xlfn.CONCAT($B71,$C71),BNA_Variations_prix!$E$1:$AJ$205,MATCH(G$46,BNA_Variations_prix!$E$4:$CA$4,0),FALSE),2)=0,_xlfn.CONCAT($B$4," ",TEXT(VLOOKUP(_xlfn.CONCAT($B71,$C71),BNA_Variations_prix!$E$1:$AJ$205,MATCH(G$46,BNA_Variations_prix!$E$4:$CA$4,0),FALSE),"0%")),IF(ROUND(VLOOKUP(_xlfn.CONCAT($B71,$C71),BNA_Variations_prix!$E$1:$AJ$205,MATCH(G$46,BNA_Variations_prix!$E$4:$CA$4,0),FALSE),2)&lt;0,_xlfn.CONCAT($B$5," ",TEXT(VLOOKUP(_xlfn.CONCAT($B71,$C71),BNA_Variations_prix!$E$1:$AJ$205,MATCH(G$46,BNA_Variations_prix!$E$4:$CA$4,0),FALSE),"0%")),VLOOKUP(_xlfn.CONCAT($B71,$C71),BNA_Variations_prix!$E$1:$AJ$205,MATCH(G$46,BNA_Variations_prix!$E$4:$CA$4,0),FALSE)))),VLOOKUP(_xlfn.CONCAT($B71,$C71),BNA_Variations_prix!$E$1:$AJ$205,MATCH(G$46,BNA_Variations_prix!$E$4:$CA$4,0),FALSE))</f>
        <v>-</v>
      </c>
      <c r="H71" s="16" t="str">
        <f ca="1">IF(ISNUMBER(VLOOKUP(_xlfn.CONCAT($B71,$C71),BNA_Variations_prix!$E$1:$AJ$205,MATCH(H$46,BNA_Variations_prix!$E$4:$CA$4,0),FALSE)),IF(ROUND(VLOOKUP(_xlfn.CONCAT($B71,$C71),BNA_Variations_prix!$E$1:$AJ$205,MATCH(H$46,BNA_Variations_prix!$E$4:$CA$4,0),FALSE),2)&gt;0,_xlfn.CONCAT($B$3," ",TEXT(VLOOKUP(_xlfn.CONCAT($B71,$C71),BNA_Variations_prix!$E$1:$AJ$205,MATCH(H$46,BNA_Variations_prix!$E$4:$CA$4,0),FALSE),"0%")),IF(ROUND(VLOOKUP(_xlfn.CONCAT($B71,$C71),BNA_Variations_prix!$E$1:$AJ$205,MATCH(H$46,BNA_Variations_prix!$E$4:$CA$4,0),FALSE),2)=0,_xlfn.CONCAT($B$4," ",TEXT(VLOOKUP(_xlfn.CONCAT($B71,$C71),BNA_Variations_prix!$E$1:$AJ$205,MATCH(H$46,BNA_Variations_prix!$E$4:$CA$4,0),FALSE),"0%")),IF(ROUND(VLOOKUP(_xlfn.CONCAT($B71,$C71),BNA_Variations_prix!$E$1:$AJ$205,MATCH(H$46,BNA_Variations_prix!$E$4:$CA$4,0),FALSE),2)&lt;0,_xlfn.CONCAT($B$5," ",TEXT(VLOOKUP(_xlfn.CONCAT($B71,$C71),BNA_Variations_prix!$E$1:$AJ$205,MATCH(H$46,BNA_Variations_prix!$E$4:$CA$4,0),FALSE),"0%")),VLOOKUP(_xlfn.CONCAT($B71,$C71),BNA_Variations_prix!$E$1:$AJ$205,MATCH(H$46,BNA_Variations_prix!$E$4:$CA$4,0),FALSE)))),VLOOKUP(_xlfn.CONCAT($B71,$C71),BNA_Variations_prix!$E$1:$AJ$205,MATCH(H$46,BNA_Variations_prix!$E$4:$CA$4,0),FALSE))</f>
        <v>-</v>
      </c>
      <c r="I71" s="16" t="str">
        <f ca="1">IF(ISNUMBER(VLOOKUP(_xlfn.CONCAT($B71,$C71),BNA_Variations_prix!$E$1:$AJ$205,MATCH(I$46,BNA_Variations_prix!$E$4:$CA$4,0),FALSE)),IF(ROUND(VLOOKUP(_xlfn.CONCAT($B71,$C71),BNA_Variations_prix!$E$1:$AJ$205,MATCH(I$46,BNA_Variations_prix!$E$4:$CA$4,0),FALSE),2)&gt;0,_xlfn.CONCAT($B$3," ",TEXT(VLOOKUP(_xlfn.CONCAT($B71,$C71),BNA_Variations_prix!$E$1:$AJ$205,MATCH(I$46,BNA_Variations_prix!$E$4:$CA$4,0),FALSE),"0%")),IF(ROUND(VLOOKUP(_xlfn.CONCAT($B71,$C71),BNA_Variations_prix!$E$1:$AJ$205,MATCH(I$46,BNA_Variations_prix!$E$4:$CA$4,0),FALSE),2)=0,_xlfn.CONCAT($B$4," ",TEXT(VLOOKUP(_xlfn.CONCAT($B71,$C71),BNA_Variations_prix!$E$1:$AJ$205,MATCH(I$46,BNA_Variations_prix!$E$4:$CA$4,0),FALSE),"0%")),IF(ROUND(VLOOKUP(_xlfn.CONCAT($B71,$C71),BNA_Variations_prix!$E$1:$AJ$205,MATCH(I$46,BNA_Variations_prix!$E$4:$CA$4,0),FALSE),2)&lt;0,_xlfn.CONCAT($B$5," ",TEXT(VLOOKUP(_xlfn.CONCAT($B71,$C71),BNA_Variations_prix!$E$1:$AJ$205,MATCH(I$46,BNA_Variations_prix!$E$4:$CA$4,0),FALSE),"0%")),VLOOKUP(_xlfn.CONCAT($B71,$C71),BNA_Variations_prix!$E$1:$AJ$205,MATCH(I$46,BNA_Variations_prix!$E$4:$CA$4,0),FALSE)))),VLOOKUP(_xlfn.CONCAT($B71,$C71),BNA_Variations_prix!$E$1:$AJ$205,MATCH(I$46,BNA_Variations_prix!$E$4:$CA$4,0),FALSE))</f>
        <v>-</v>
      </c>
      <c r="J71" s="16" t="str">
        <f ca="1">IF(ISNUMBER(VLOOKUP(_xlfn.CONCAT($B71,$C71),BNA_Variations_prix!$E$1:$AJ$205,MATCH(J$46,BNA_Variations_prix!$E$4:$CA$4,0),FALSE)),IF(ROUND(VLOOKUP(_xlfn.CONCAT($B71,$C71),BNA_Variations_prix!$E$1:$AJ$205,MATCH(J$46,BNA_Variations_prix!$E$4:$CA$4,0),FALSE),2)&gt;0,_xlfn.CONCAT($B$3," ",TEXT(VLOOKUP(_xlfn.CONCAT($B71,$C71),BNA_Variations_prix!$E$1:$AJ$205,MATCH(J$46,BNA_Variations_prix!$E$4:$CA$4,0),FALSE),"0%")),IF(ROUND(VLOOKUP(_xlfn.CONCAT($B71,$C71),BNA_Variations_prix!$E$1:$AJ$205,MATCH(J$46,BNA_Variations_prix!$E$4:$CA$4,0),FALSE),2)=0,_xlfn.CONCAT($B$4," ",TEXT(VLOOKUP(_xlfn.CONCAT($B71,$C71),BNA_Variations_prix!$E$1:$AJ$205,MATCH(J$46,BNA_Variations_prix!$E$4:$CA$4,0),FALSE),"0%")),IF(ROUND(VLOOKUP(_xlfn.CONCAT($B71,$C71),BNA_Variations_prix!$E$1:$AJ$205,MATCH(J$46,BNA_Variations_prix!$E$4:$CA$4,0),FALSE),2)&lt;0,_xlfn.CONCAT($B$5," ",TEXT(VLOOKUP(_xlfn.CONCAT($B71,$C71),BNA_Variations_prix!$E$1:$AJ$205,MATCH(J$46,BNA_Variations_prix!$E$4:$CA$4,0),FALSE),"0%")),VLOOKUP(_xlfn.CONCAT($B71,$C71),BNA_Variations_prix!$E$1:$AJ$205,MATCH(J$46,BNA_Variations_prix!$E$4:$CA$4,0),FALSE)))),VLOOKUP(_xlfn.CONCAT($B71,$C71),BNA_Variations_prix!$E$1:$AJ$205,MATCH(J$46,BNA_Variations_prix!$E$4:$CA$4,0),FALSE))</f>
        <v>-</v>
      </c>
      <c r="K71" s="16" t="str">
        <f ca="1">IF(ISNUMBER(VLOOKUP(_xlfn.CONCAT($B71,$C71),BNA_Variations_prix!$E$1:$AJ$205,MATCH(K$46,BNA_Variations_prix!$E$4:$CA$4,0),FALSE)),IF(ROUND(VLOOKUP(_xlfn.CONCAT($B71,$C71),BNA_Variations_prix!$E$1:$AJ$205,MATCH(K$46,BNA_Variations_prix!$E$4:$CA$4,0),FALSE),2)&gt;0,_xlfn.CONCAT($B$3," ",TEXT(VLOOKUP(_xlfn.CONCAT($B71,$C71),BNA_Variations_prix!$E$1:$AJ$205,MATCH(K$46,BNA_Variations_prix!$E$4:$CA$4,0),FALSE),"0%")),IF(ROUND(VLOOKUP(_xlfn.CONCAT($B71,$C71),BNA_Variations_prix!$E$1:$AJ$205,MATCH(K$46,BNA_Variations_prix!$E$4:$CA$4,0),FALSE),2)=0,_xlfn.CONCAT($B$4," ",TEXT(VLOOKUP(_xlfn.CONCAT($B71,$C71),BNA_Variations_prix!$E$1:$AJ$205,MATCH(K$46,BNA_Variations_prix!$E$4:$CA$4,0),FALSE),"0%")),IF(ROUND(VLOOKUP(_xlfn.CONCAT($B71,$C71),BNA_Variations_prix!$E$1:$AJ$205,MATCH(K$46,BNA_Variations_prix!$E$4:$CA$4,0),FALSE),2)&lt;0,_xlfn.CONCAT($B$5," ",TEXT(VLOOKUP(_xlfn.CONCAT($B71,$C71),BNA_Variations_prix!$E$1:$AJ$205,MATCH(K$46,BNA_Variations_prix!$E$4:$CA$4,0),FALSE),"0%")),VLOOKUP(_xlfn.CONCAT($B71,$C71),BNA_Variations_prix!$E$1:$AJ$205,MATCH(K$46,BNA_Variations_prix!$E$4:$CA$4,0),FALSE)))),VLOOKUP(_xlfn.CONCAT($B71,$C71),BNA_Variations_prix!$E$1:$AJ$205,MATCH(K$46,BNA_Variations_prix!$E$4:$CA$4,0),FALSE))</f>
        <v>-</v>
      </c>
      <c r="L71" s="16" t="str">
        <f ca="1">IF(ISNUMBER(VLOOKUP(_xlfn.CONCAT($B71,$C71),BNA_Variations_prix!$E$1:$AJ$205,MATCH(L$46,BNA_Variations_prix!$E$4:$CA$4,0),FALSE)),IF(ROUND(VLOOKUP(_xlfn.CONCAT($B71,$C71),BNA_Variations_prix!$E$1:$AJ$205,MATCH(L$46,BNA_Variations_prix!$E$4:$CA$4,0),FALSE),2)&gt;0,_xlfn.CONCAT($B$3," ",TEXT(VLOOKUP(_xlfn.CONCAT($B71,$C71),BNA_Variations_prix!$E$1:$AJ$205,MATCH(L$46,BNA_Variations_prix!$E$4:$CA$4,0),FALSE),"0%")),IF(ROUND(VLOOKUP(_xlfn.CONCAT($B71,$C71),BNA_Variations_prix!$E$1:$AJ$205,MATCH(L$46,BNA_Variations_prix!$E$4:$CA$4,0),FALSE),2)=0,_xlfn.CONCAT($B$4," ",TEXT(VLOOKUP(_xlfn.CONCAT($B71,$C71),BNA_Variations_prix!$E$1:$AJ$205,MATCH(L$46,BNA_Variations_prix!$E$4:$CA$4,0),FALSE),"0%")),IF(ROUND(VLOOKUP(_xlfn.CONCAT($B71,$C71),BNA_Variations_prix!$E$1:$AJ$205,MATCH(L$46,BNA_Variations_prix!$E$4:$CA$4,0),FALSE),2)&lt;0,_xlfn.CONCAT($B$5," ",TEXT(VLOOKUP(_xlfn.CONCAT($B71,$C71),BNA_Variations_prix!$E$1:$AJ$205,MATCH(L$46,BNA_Variations_prix!$E$4:$CA$4,0),FALSE),"0%")),VLOOKUP(_xlfn.CONCAT($B71,$C71),BNA_Variations_prix!$E$1:$AJ$205,MATCH(L$46,BNA_Variations_prix!$E$4:$CA$4,0),FALSE)))),VLOOKUP(_xlfn.CONCAT($B71,$C71),BNA_Variations_prix!$E$1:$AJ$205,MATCH(L$46,BNA_Variations_prix!$E$4:$CA$4,0),FALSE))</f>
        <v>-</v>
      </c>
      <c r="M71" s="16" t="str">
        <f ca="1">IF(ISNUMBER(VLOOKUP(_xlfn.CONCAT($B71,$C71),BNA_Variations_prix!$E$1:$AJ$205,MATCH(M$46,BNA_Variations_prix!$E$4:$CA$4,0),FALSE)),IF(ROUND(VLOOKUP(_xlfn.CONCAT($B71,$C71),BNA_Variations_prix!$E$1:$AJ$205,MATCH(M$46,BNA_Variations_prix!$E$4:$CA$4,0),FALSE),2)&gt;0,_xlfn.CONCAT($B$3," ",TEXT(VLOOKUP(_xlfn.CONCAT($B71,$C71),BNA_Variations_prix!$E$1:$AJ$205,MATCH(M$46,BNA_Variations_prix!$E$4:$CA$4,0),FALSE),"0%")),IF(ROUND(VLOOKUP(_xlfn.CONCAT($B71,$C71),BNA_Variations_prix!$E$1:$AJ$205,MATCH(M$46,BNA_Variations_prix!$E$4:$CA$4,0),FALSE),2)=0,_xlfn.CONCAT($B$4," ",TEXT(VLOOKUP(_xlfn.CONCAT($B71,$C71),BNA_Variations_prix!$E$1:$AJ$205,MATCH(M$46,BNA_Variations_prix!$E$4:$CA$4,0),FALSE),"0%")),IF(ROUND(VLOOKUP(_xlfn.CONCAT($B71,$C71),BNA_Variations_prix!$E$1:$AJ$205,MATCH(M$46,BNA_Variations_prix!$E$4:$CA$4,0),FALSE),2)&lt;0,_xlfn.CONCAT($B$5," ",TEXT(VLOOKUP(_xlfn.CONCAT($B71,$C71),BNA_Variations_prix!$E$1:$AJ$205,MATCH(M$46,BNA_Variations_prix!$E$4:$CA$4,0),FALSE),"0%")),VLOOKUP(_xlfn.CONCAT($B71,$C71),BNA_Variations_prix!$E$1:$AJ$205,MATCH(M$46,BNA_Variations_prix!$E$4:$CA$4,0),FALSE)))),VLOOKUP(_xlfn.CONCAT($B71,$C71),BNA_Variations_prix!$E$1:$AJ$205,MATCH(M$46,BNA_Variations_prix!$E$4:$CA$4,0),FALSE))</f>
        <v>-</v>
      </c>
      <c r="N71" s="16" t="str">
        <f ca="1">IF(ISNUMBER(VLOOKUP(_xlfn.CONCAT($B71,$C71),BNA_Variations_prix!$E$1:$AJ$205,MATCH(N$46,BNA_Variations_prix!$E$4:$CA$4,0),FALSE)),IF(ROUND(VLOOKUP(_xlfn.CONCAT($B71,$C71),BNA_Variations_prix!$E$1:$AJ$205,MATCH(N$46,BNA_Variations_prix!$E$4:$CA$4,0),FALSE),2)&gt;0,_xlfn.CONCAT($B$3," ",TEXT(VLOOKUP(_xlfn.CONCAT($B71,$C71),BNA_Variations_prix!$E$1:$AJ$205,MATCH(N$46,BNA_Variations_prix!$E$4:$CA$4,0),FALSE),"0%")),IF(ROUND(VLOOKUP(_xlfn.CONCAT($B71,$C71),BNA_Variations_prix!$E$1:$AJ$205,MATCH(N$46,BNA_Variations_prix!$E$4:$CA$4,0),FALSE),2)=0,_xlfn.CONCAT($B$4," ",TEXT(VLOOKUP(_xlfn.CONCAT($B71,$C71),BNA_Variations_prix!$E$1:$AJ$205,MATCH(N$46,BNA_Variations_prix!$E$4:$CA$4,0),FALSE),"0%")),IF(ROUND(VLOOKUP(_xlfn.CONCAT($B71,$C71),BNA_Variations_prix!$E$1:$AJ$205,MATCH(N$46,BNA_Variations_prix!$E$4:$CA$4,0),FALSE),2)&lt;0,_xlfn.CONCAT($B$5," ",TEXT(VLOOKUP(_xlfn.CONCAT($B71,$C71),BNA_Variations_prix!$E$1:$AJ$205,MATCH(N$46,BNA_Variations_prix!$E$4:$CA$4,0),FALSE),"0%")),VLOOKUP(_xlfn.CONCAT($B71,$C71),BNA_Variations_prix!$E$1:$AJ$205,MATCH(N$46,BNA_Variations_prix!$E$4:$CA$4,0),FALSE)))),VLOOKUP(_xlfn.CONCAT($B71,$C71),BNA_Variations_prix!$E$1:$AJ$205,MATCH(N$46,BNA_Variations_prix!$E$4:$CA$4,0),FALSE))</f>
        <v>-</v>
      </c>
      <c r="O71" s="16" t="str">
        <f ca="1">IF(ISNUMBER(VLOOKUP(_xlfn.CONCAT($B71,$C71),BNA_Variations_prix!$E$1:$AJ$205,MATCH(O$46,BNA_Variations_prix!$E$4:$CA$4,0),FALSE)),IF(ROUND(VLOOKUP(_xlfn.CONCAT($B71,$C71),BNA_Variations_prix!$E$1:$AJ$205,MATCH(O$46,BNA_Variations_prix!$E$4:$CA$4,0),FALSE),2)&gt;0,_xlfn.CONCAT($B$3," ",TEXT(VLOOKUP(_xlfn.CONCAT($B71,$C71),BNA_Variations_prix!$E$1:$AJ$205,MATCH(O$46,BNA_Variations_prix!$E$4:$CA$4,0),FALSE),"0%")),IF(ROUND(VLOOKUP(_xlfn.CONCAT($B71,$C71),BNA_Variations_prix!$E$1:$AJ$205,MATCH(O$46,BNA_Variations_prix!$E$4:$CA$4,0),FALSE),2)=0,_xlfn.CONCAT($B$4," ",TEXT(VLOOKUP(_xlfn.CONCAT($B71,$C71),BNA_Variations_prix!$E$1:$AJ$205,MATCH(O$46,BNA_Variations_prix!$E$4:$CA$4,0),FALSE),"0%")),IF(ROUND(VLOOKUP(_xlfn.CONCAT($B71,$C71),BNA_Variations_prix!$E$1:$AJ$205,MATCH(O$46,BNA_Variations_prix!$E$4:$CA$4,0),FALSE),2)&lt;0,_xlfn.CONCAT($B$5," ",TEXT(VLOOKUP(_xlfn.CONCAT($B71,$C71),BNA_Variations_prix!$E$1:$AJ$205,MATCH(O$46,BNA_Variations_prix!$E$4:$CA$4,0),FALSE),"0%")),VLOOKUP(_xlfn.CONCAT($B71,$C71),BNA_Variations_prix!$E$1:$AJ$205,MATCH(O$46,BNA_Variations_prix!$E$4:$CA$4,0),FALSE)))),VLOOKUP(_xlfn.CONCAT($B71,$C71),BNA_Variations_prix!$E$1:$AJ$205,MATCH(O$46,BNA_Variations_prix!$E$4:$CA$4,0),FALSE))</f>
        <v>-</v>
      </c>
      <c r="P71" s="16" t="str">
        <f ca="1">IF(ISNUMBER(VLOOKUP(_xlfn.CONCAT($B71,$C71),BNA_Variations_prix!$E$1:$AJ$205,MATCH(P$46,BNA_Variations_prix!$E$4:$CA$4,0),FALSE)),IF(ROUND(VLOOKUP(_xlfn.CONCAT($B71,$C71),BNA_Variations_prix!$E$1:$AJ$205,MATCH(P$46,BNA_Variations_prix!$E$4:$CA$4,0),FALSE),2)&gt;0,_xlfn.CONCAT($B$3," ",TEXT(VLOOKUP(_xlfn.CONCAT($B71,$C71),BNA_Variations_prix!$E$1:$AJ$205,MATCH(P$46,BNA_Variations_prix!$E$4:$CA$4,0),FALSE),"0%")),IF(ROUND(VLOOKUP(_xlfn.CONCAT($B71,$C71),BNA_Variations_prix!$E$1:$AJ$205,MATCH(P$46,BNA_Variations_prix!$E$4:$CA$4,0),FALSE),2)=0,_xlfn.CONCAT($B$4," ",TEXT(VLOOKUP(_xlfn.CONCAT($B71,$C71),BNA_Variations_prix!$E$1:$AJ$205,MATCH(P$46,BNA_Variations_prix!$E$4:$CA$4,0),FALSE),"0%")),IF(ROUND(VLOOKUP(_xlfn.CONCAT($B71,$C71),BNA_Variations_prix!$E$1:$AJ$205,MATCH(P$46,BNA_Variations_prix!$E$4:$CA$4,0),FALSE),2)&lt;0,_xlfn.CONCAT($B$5," ",TEXT(VLOOKUP(_xlfn.CONCAT($B71,$C71),BNA_Variations_prix!$E$1:$AJ$205,MATCH(P$46,BNA_Variations_prix!$E$4:$CA$4,0),FALSE),"0%")),VLOOKUP(_xlfn.CONCAT($B71,$C71),BNA_Variations_prix!$E$1:$AJ$205,MATCH(P$46,BNA_Variations_prix!$E$4:$CA$4,0),FALSE)))),VLOOKUP(_xlfn.CONCAT($B71,$C71),BNA_Variations_prix!$E$1:$AJ$205,MATCH(P$46,BNA_Variations_prix!$E$4:$CA$4,0),FALSE))</f>
        <v>-</v>
      </c>
      <c r="Q71" s="16" t="str">
        <f ca="1">IF(ISNUMBER(VLOOKUP(_xlfn.CONCAT($B71,$C71),BNA_Variations_prix!$E$1:$AJ$205,MATCH(Q$46,BNA_Variations_prix!$E$4:$CA$4,0),FALSE)),IF(ROUND(VLOOKUP(_xlfn.CONCAT($B71,$C71),BNA_Variations_prix!$E$1:$AJ$205,MATCH(Q$46,BNA_Variations_prix!$E$4:$CA$4,0),FALSE),2)&gt;0,_xlfn.CONCAT($B$3," ",TEXT(VLOOKUP(_xlfn.CONCAT($B71,$C71),BNA_Variations_prix!$E$1:$AJ$205,MATCH(Q$46,BNA_Variations_prix!$E$4:$CA$4,0),FALSE),"0%")),IF(ROUND(VLOOKUP(_xlfn.CONCAT($B71,$C71),BNA_Variations_prix!$E$1:$AJ$205,MATCH(Q$46,BNA_Variations_prix!$E$4:$CA$4,0),FALSE),2)=0,_xlfn.CONCAT($B$4," ",TEXT(VLOOKUP(_xlfn.CONCAT($B71,$C71),BNA_Variations_prix!$E$1:$AJ$205,MATCH(Q$46,BNA_Variations_prix!$E$4:$CA$4,0),FALSE),"0%")),IF(ROUND(VLOOKUP(_xlfn.CONCAT($B71,$C71),BNA_Variations_prix!$E$1:$AJ$205,MATCH(Q$46,BNA_Variations_prix!$E$4:$CA$4,0),FALSE),2)&lt;0,_xlfn.CONCAT($B$5," ",TEXT(VLOOKUP(_xlfn.CONCAT($B71,$C71),BNA_Variations_prix!$E$1:$AJ$205,MATCH(Q$46,BNA_Variations_prix!$E$4:$CA$4,0),FALSE),"0%")),VLOOKUP(_xlfn.CONCAT($B71,$C71),BNA_Variations_prix!$E$1:$AJ$205,MATCH(Q$46,BNA_Variations_prix!$E$4:$CA$4,0),FALSE)))),VLOOKUP(_xlfn.CONCAT($B71,$C71),BNA_Variations_prix!$E$1:$AJ$205,MATCH(Q$46,BNA_Variations_prix!$E$4:$CA$4,0),FALSE))</f>
        <v>-</v>
      </c>
      <c r="R71" s="16" t="str">
        <f ca="1">IF(ISNUMBER(VLOOKUP(_xlfn.CONCAT($B71,$C71),BNA_Variations_prix!$E$1:$AJ$205,MATCH(R$46,BNA_Variations_prix!$E$4:$CA$4,0),FALSE)),IF(ROUND(VLOOKUP(_xlfn.CONCAT($B71,$C71),BNA_Variations_prix!$E$1:$AJ$205,MATCH(R$46,BNA_Variations_prix!$E$4:$CA$4,0),FALSE),2)&gt;0,_xlfn.CONCAT($B$3," ",TEXT(VLOOKUP(_xlfn.CONCAT($B71,$C71),BNA_Variations_prix!$E$1:$AJ$205,MATCH(R$46,BNA_Variations_prix!$E$4:$CA$4,0),FALSE),"0%")),IF(ROUND(VLOOKUP(_xlfn.CONCAT($B71,$C71),BNA_Variations_prix!$E$1:$AJ$205,MATCH(R$46,BNA_Variations_prix!$E$4:$CA$4,0),FALSE),2)=0,_xlfn.CONCAT($B$4," ",TEXT(VLOOKUP(_xlfn.CONCAT($B71,$C71),BNA_Variations_prix!$E$1:$AJ$205,MATCH(R$46,BNA_Variations_prix!$E$4:$CA$4,0),FALSE),"0%")),IF(ROUND(VLOOKUP(_xlfn.CONCAT($B71,$C71),BNA_Variations_prix!$E$1:$AJ$205,MATCH(R$46,BNA_Variations_prix!$E$4:$CA$4,0),FALSE),2)&lt;0,_xlfn.CONCAT($B$5," ",TEXT(VLOOKUP(_xlfn.CONCAT($B71,$C71),BNA_Variations_prix!$E$1:$AJ$205,MATCH(R$46,BNA_Variations_prix!$E$4:$CA$4,0),FALSE),"0%")),VLOOKUP(_xlfn.CONCAT($B71,$C71),BNA_Variations_prix!$E$1:$AJ$205,MATCH(R$46,BNA_Variations_prix!$E$4:$CA$4,0),FALSE)))),VLOOKUP(_xlfn.CONCAT($B71,$C71),BNA_Variations_prix!$E$1:$AJ$205,MATCH(R$46,BNA_Variations_prix!$E$4:$CA$4,0),FALSE))</f>
        <v>-</v>
      </c>
      <c r="S71" s="16" t="str">
        <f ca="1">IF(ISNUMBER(VLOOKUP(_xlfn.CONCAT($B71,$C71),BNA_Variations_prix!$E$1:$AJ$205,MATCH(S$46,BNA_Variations_prix!$E$4:$CA$4,0),FALSE)),IF(ROUND(VLOOKUP(_xlfn.CONCAT($B71,$C71),BNA_Variations_prix!$E$1:$AJ$205,MATCH(S$46,BNA_Variations_prix!$E$4:$CA$4,0),FALSE),2)&gt;0,_xlfn.CONCAT($B$3," ",TEXT(VLOOKUP(_xlfn.CONCAT($B71,$C71),BNA_Variations_prix!$E$1:$AJ$205,MATCH(S$46,BNA_Variations_prix!$E$4:$CA$4,0),FALSE),"0%")),IF(ROUND(VLOOKUP(_xlfn.CONCAT($B71,$C71),BNA_Variations_prix!$E$1:$AJ$205,MATCH(S$46,BNA_Variations_prix!$E$4:$CA$4,0),FALSE),2)=0,_xlfn.CONCAT($B$4," ",TEXT(VLOOKUP(_xlfn.CONCAT($B71,$C71),BNA_Variations_prix!$E$1:$AJ$205,MATCH(S$46,BNA_Variations_prix!$E$4:$CA$4,0),FALSE),"0%")),IF(ROUND(VLOOKUP(_xlfn.CONCAT($B71,$C71),BNA_Variations_prix!$E$1:$AJ$205,MATCH(S$46,BNA_Variations_prix!$E$4:$CA$4,0),FALSE),2)&lt;0,_xlfn.CONCAT($B$5," ",TEXT(VLOOKUP(_xlfn.CONCAT($B71,$C71),BNA_Variations_prix!$E$1:$AJ$205,MATCH(S$46,BNA_Variations_prix!$E$4:$CA$4,0),FALSE),"0%")),VLOOKUP(_xlfn.CONCAT($B71,$C71),BNA_Variations_prix!$E$1:$AJ$205,MATCH(S$46,BNA_Variations_prix!$E$4:$CA$4,0),FALSE)))),VLOOKUP(_xlfn.CONCAT($B71,$C71),BNA_Variations_prix!$E$1:$AJ$205,MATCH(S$46,BNA_Variations_prix!$E$4:$CA$4,0),FALSE))</f>
        <v>-</v>
      </c>
      <c r="T71" s="16" t="str">
        <f ca="1">IF(ISNUMBER(VLOOKUP(_xlfn.CONCAT($B71,$C71),BNA_Variations_prix!$E$1:$AJ$205,MATCH(T$46,BNA_Variations_prix!$E$4:$CA$4,0),FALSE)),IF(ROUND(VLOOKUP(_xlfn.CONCAT($B71,$C71),BNA_Variations_prix!$E$1:$AJ$205,MATCH(T$46,BNA_Variations_prix!$E$4:$CA$4,0),FALSE),2)&gt;0,_xlfn.CONCAT($B$3," ",TEXT(VLOOKUP(_xlfn.CONCAT($B71,$C71),BNA_Variations_prix!$E$1:$AJ$205,MATCH(T$46,BNA_Variations_prix!$E$4:$CA$4,0),FALSE),"0%")),IF(ROUND(VLOOKUP(_xlfn.CONCAT($B71,$C71),BNA_Variations_prix!$E$1:$AJ$205,MATCH(T$46,BNA_Variations_prix!$E$4:$CA$4,0),FALSE),2)=0,_xlfn.CONCAT($B$4," ",TEXT(VLOOKUP(_xlfn.CONCAT($B71,$C71),BNA_Variations_prix!$E$1:$AJ$205,MATCH(T$46,BNA_Variations_prix!$E$4:$CA$4,0),FALSE),"0%")),IF(ROUND(VLOOKUP(_xlfn.CONCAT($B71,$C71),BNA_Variations_prix!$E$1:$AJ$205,MATCH(T$46,BNA_Variations_prix!$E$4:$CA$4,0),FALSE),2)&lt;0,_xlfn.CONCAT($B$5," ",TEXT(VLOOKUP(_xlfn.CONCAT($B71,$C71),BNA_Variations_prix!$E$1:$AJ$205,MATCH(T$46,BNA_Variations_prix!$E$4:$CA$4,0),FALSE),"0%")),VLOOKUP(_xlfn.CONCAT($B71,$C71),BNA_Variations_prix!$E$1:$AJ$205,MATCH(T$46,BNA_Variations_prix!$E$4:$CA$4,0),FALSE)))),VLOOKUP(_xlfn.CONCAT($B71,$C71),BNA_Variations_prix!$E$1:$AJ$205,MATCH(T$46,BNA_Variations_prix!$E$4:$CA$4,0),FALSE))</f>
        <v>-</v>
      </c>
      <c r="U71" s="16" t="str">
        <f ca="1">IF(ISNUMBER(VLOOKUP(_xlfn.CONCAT($B71,$C71),BNA_Variations_prix!$E$1:$AJ$205,MATCH(U$46,BNA_Variations_prix!$E$4:$CA$4,0),FALSE)),IF(ROUND(VLOOKUP(_xlfn.CONCAT($B71,$C71),BNA_Variations_prix!$E$1:$AJ$205,MATCH(U$46,BNA_Variations_prix!$E$4:$CA$4,0),FALSE),2)&gt;0,_xlfn.CONCAT($B$3," ",TEXT(VLOOKUP(_xlfn.CONCAT($B71,$C71),BNA_Variations_prix!$E$1:$AJ$205,MATCH(U$46,BNA_Variations_prix!$E$4:$CA$4,0),FALSE),"0%")),IF(ROUND(VLOOKUP(_xlfn.CONCAT($B71,$C71),BNA_Variations_prix!$E$1:$AJ$205,MATCH(U$46,BNA_Variations_prix!$E$4:$CA$4,0),FALSE),2)=0,_xlfn.CONCAT($B$4," ",TEXT(VLOOKUP(_xlfn.CONCAT($B71,$C71),BNA_Variations_prix!$E$1:$AJ$205,MATCH(U$46,BNA_Variations_prix!$E$4:$CA$4,0),FALSE),"0%")),IF(ROUND(VLOOKUP(_xlfn.CONCAT($B71,$C71),BNA_Variations_prix!$E$1:$AJ$205,MATCH(U$46,BNA_Variations_prix!$E$4:$CA$4,0),FALSE),2)&lt;0,_xlfn.CONCAT($B$5," ",TEXT(VLOOKUP(_xlfn.CONCAT($B71,$C71),BNA_Variations_prix!$E$1:$AJ$205,MATCH(U$46,BNA_Variations_prix!$E$4:$CA$4,0),FALSE),"0%")),VLOOKUP(_xlfn.CONCAT($B71,$C71),BNA_Variations_prix!$E$1:$AJ$205,MATCH(U$46,BNA_Variations_prix!$E$4:$CA$4,0),FALSE)))),VLOOKUP(_xlfn.CONCAT($B71,$C71),BNA_Variations_prix!$E$1:$AJ$205,MATCH(U$46,BNA_Variations_prix!$E$4:$CA$4,0),FALSE))</f>
        <v>-</v>
      </c>
      <c r="V71" s="16" t="str">
        <f ca="1">IF(ISNUMBER(VLOOKUP(_xlfn.CONCAT($B71,$C71),BNA_Variations_prix!$E$1:$AJ$205,MATCH(V$46,BNA_Variations_prix!$E$4:$CA$4,0),FALSE)),IF(ROUND(VLOOKUP(_xlfn.CONCAT($B71,$C71),BNA_Variations_prix!$E$1:$AJ$205,MATCH(V$46,BNA_Variations_prix!$E$4:$CA$4,0),FALSE),2)&gt;0,_xlfn.CONCAT($B$3," ",TEXT(VLOOKUP(_xlfn.CONCAT($B71,$C71),BNA_Variations_prix!$E$1:$AJ$205,MATCH(V$46,BNA_Variations_prix!$E$4:$CA$4,0),FALSE),"0%")),IF(ROUND(VLOOKUP(_xlfn.CONCAT($B71,$C71),BNA_Variations_prix!$E$1:$AJ$205,MATCH(V$46,BNA_Variations_prix!$E$4:$CA$4,0),FALSE),2)=0,_xlfn.CONCAT($B$4," ",TEXT(VLOOKUP(_xlfn.CONCAT($B71,$C71),BNA_Variations_prix!$E$1:$AJ$205,MATCH(V$46,BNA_Variations_prix!$E$4:$CA$4,0),FALSE),"0%")),IF(ROUND(VLOOKUP(_xlfn.CONCAT($B71,$C71),BNA_Variations_prix!$E$1:$AJ$205,MATCH(V$46,BNA_Variations_prix!$E$4:$CA$4,0),FALSE),2)&lt;0,_xlfn.CONCAT($B$5," ",TEXT(VLOOKUP(_xlfn.CONCAT($B71,$C71),BNA_Variations_prix!$E$1:$AJ$205,MATCH(V$46,BNA_Variations_prix!$E$4:$CA$4,0),FALSE),"0%")),VLOOKUP(_xlfn.CONCAT($B71,$C71),BNA_Variations_prix!$E$1:$AJ$205,MATCH(V$46,BNA_Variations_prix!$E$4:$CA$4,0),FALSE)))),VLOOKUP(_xlfn.CONCAT($B71,$C71),BNA_Variations_prix!$E$1:$AJ$205,MATCH(V$46,BNA_Variations_prix!$E$4:$CA$4,0),FALSE))</f>
        <v>-</v>
      </c>
      <c r="W71" s="16" t="str">
        <f ca="1">IF(ISNUMBER(VLOOKUP(_xlfn.CONCAT($B71,$C71),BNA_Variations_prix!$E$1:$AJ$205,MATCH(W$46,BNA_Variations_prix!$E$4:$CA$4,0),FALSE)),IF(ROUND(VLOOKUP(_xlfn.CONCAT($B71,$C71),BNA_Variations_prix!$E$1:$AJ$205,MATCH(W$46,BNA_Variations_prix!$E$4:$CA$4,0),FALSE),2)&gt;0,_xlfn.CONCAT($B$3," ",TEXT(VLOOKUP(_xlfn.CONCAT($B71,$C71),BNA_Variations_prix!$E$1:$AJ$205,MATCH(W$46,BNA_Variations_prix!$E$4:$CA$4,0),FALSE),"0%")),IF(ROUND(VLOOKUP(_xlfn.CONCAT($B71,$C71),BNA_Variations_prix!$E$1:$AJ$205,MATCH(W$46,BNA_Variations_prix!$E$4:$CA$4,0),FALSE),2)=0,_xlfn.CONCAT($B$4," ",TEXT(VLOOKUP(_xlfn.CONCAT($B71,$C71),BNA_Variations_prix!$E$1:$AJ$205,MATCH(W$46,BNA_Variations_prix!$E$4:$CA$4,0),FALSE),"0%")),IF(ROUND(VLOOKUP(_xlfn.CONCAT($B71,$C71),BNA_Variations_prix!$E$1:$AJ$205,MATCH(W$46,BNA_Variations_prix!$E$4:$CA$4,0),FALSE),2)&lt;0,_xlfn.CONCAT($B$5," ",TEXT(VLOOKUP(_xlfn.CONCAT($B71,$C71),BNA_Variations_prix!$E$1:$AJ$205,MATCH(W$46,BNA_Variations_prix!$E$4:$CA$4,0),FALSE),"0%")),VLOOKUP(_xlfn.CONCAT($B71,$C71),BNA_Variations_prix!$E$1:$AJ$205,MATCH(W$46,BNA_Variations_prix!$E$4:$CA$4,0),FALSE)))),VLOOKUP(_xlfn.CONCAT($B71,$C71),BNA_Variations_prix!$E$1:$AJ$205,MATCH(W$46,BNA_Variations_prix!$E$4:$CA$4,0),FALSE))</f>
        <v>-</v>
      </c>
      <c r="X71" s="16" t="str">
        <f ca="1">IF(ISNUMBER(VLOOKUP(_xlfn.CONCAT($B71,$C71),BNA_Variations_prix!$E$1:$AJ$205,MATCH(X$46,BNA_Variations_prix!$E$4:$CA$4,0),FALSE)),IF(ROUND(VLOOKUP(_xlfn.CONCAT($B71,$C71),BNA_Variations_prix!$E$1:$AJ$205,MATCH(X$46,BNA_Variations_prix!$E$4:$CA$4,0),FALSE),2)&gt;0,_xlfn.CONCAT($B$3," ",TEXT(VLOOKUP(_xlfn.CONCAT($B71,$C71),BNA_Variations_prix!$E$1:$AJ$205,MATCH(X$46,BNA_Variations_prix!$E$4:$CA$4,0),FALSE),"0%")),IF(ROUND(VLOOKUP(_xlfn.CONCAT($B71,$C71),BNA_Variations_prix!$E$1:$AJ$205,MATCH(X$46,BNA_Variations_prix!$E$4:$CA$4,0),FALSE),2)=0,_xlfn.CONCAT($B$4," ",TEXT(VLOOKUP(_xlfn.CONCAT($B71,$C71),BNA_Variations_prix!$E$1:$AJ$205,MATCH(X$46,BNA_Variations_prix!$E$4:$CA$4,0),FALSE),"0%")),IF(ROUND(VLOOKUP(_xlfn.CONCAT($B71,$C71),BNA_Variations_prix!$E$1:$AJ$205,MATCH(X$46,BNA_Variations_prix!$E$4:$CA$4,0),FALSE),2)&lt;0,_xlfn.CONCAT($B$5," ",TEXT(VLOOKUP(_xlfn.CONCAT($B71,$C71),BNA_Variations_prix!$E$1:$AJ$205,MATCH(X$46,BNA_Variations_prix!$E$4:$CA$4,0),FALSE),"0%")),VLOOKUP(_xlfn.CONCAT($B71,$C71),BNA_Variations_prix!$E$1:$AJ$205,MATCH(X$46,BNA_Variations_prix!$E$4:$CA$4,0),FALSE)))),VLOOKUP(_xlfn.CONCAT($B71,$C71),BNA_Variations_prix!$E$1:$AJ$205,MATCH(X$46,BNA_Variations_prix!$E$4:$CA$4,0),FALSE))</f>
        <v>-</v>
      </c>
      <c r="Y71" s="16" t="str">
        <f ca="1">IF(ISNUMBER(VLOOKUP(_xlfn.CONCAT($B71,$C71),BNA_Variations_prix!$E$1:$AJ$205,MATCH(Y$46,BNA_Variations_prix!$E$4:$CA$4,0),FALSE)),IF(ROUND(VLOOKUP(_xlfn.CONCAT($B71,$C71),BNA_Variations_prix!$E$1:$AJ$205,MATCH(Y$46,BNA_Variations_prix!$E$4:$CA$4,0),FALSE),2)&gt;0,_xlfn.CONCAT($B$3," ",TEXT(VLOOKUP(_xlfn.CONCAT($B71,$C71),BNA_Variations_prix!$E$1:$AJ$205,MATCH(Y$46,BNA_Variations_prix!$E$4:$CA$4,0),FALSE),"0%")),IF(ROUND(VLOOKUP(_xlfn.CONCAT($B71,$C71),BNA_Variations_prix!$E$1:$AJ$205,MATCH(Y$46,BNA_Variations_prix!$E$4:$CA$4,0),FALSE),2)=0,_xlfn.CONCAT($B$4," ",TEXT(VLOOKUP(_xlfn.CONCAT($B71,$C71),BNA_Variations_prix!$E$1:$AJ$205,MATCH(Y$46,BNA_Variations_prix!$E$4:$CA$4,0),FALSE),"0%")),IF(ROUND(VLOOKUP(_xlfn.CONCAT($B71,$C71),BNA_Variations_prix!$E$1:$AJ$205,MATCH(Y$46,BNA_Variations_prix!$E$4:$CA$4,0),FALSE),2)&lt;0,_xlfn.CONCAT($B$5," ",TEXT(VLOOKUP(_xlfn.CONCAT($B71,$C71),BNA_Variations_prix!$E$1:$AJ$205,MATCH(Y$46,BNA_Variations_prix!$E$4:$CA$4,0),FALSE),"0%")),VLOOKUP(_xlfn.CONCAT($B71,$C71),BNA_Variations_prix!$E$1:$AJ$205,MATCH(Y$46,BNA_Variations_prix!$E$4:$CA$4,0),FALSE)))),VLOOKUP(_xlfn.CONCAT($B71,$C71),BNA_Variations_prix!$E$1:$AJ$205,MATCH(Y$46,BNA_Variations_prix!$E$4:$CA$4,0),FALSE))</f>
        <v>-</v>
      </c>
      <c r="Z71" s="16" t="str">
        <f ca="1">IF(ISNUMBER(VLOOKUP(_xlfn.CONCAT($B71,$C71),BNA_Variations_prix!$E$1:$AJ$205,MATCH(Z$46,BNA_Variations_prix!$E$4:$CA$4,0),FALSE)),IF(ROUND(VLOOKUP(_xlfn.CONCAT($B71,$C71),BNA_Variations_prix!$E$1:$AJ$205,MATCH(Z$46,BNA_Variations_prix!$E$4:$CA$4,0),FALSE),2)&gt;0,_xlfn.CONCAT($B$3," ",TEXT(VLOOKUP(_xlfn.CONCAT($B71,$C71),BNA_Variations_prix!$E$1:$AJ$205,MATCH(Z$46,BNA_Variations_prix!$E$4:$CA$4,0),FALSE),"0%")),IF(ROUND(VLOOKUP(_xlfn.CONCAT($B71,$C71),BNA_Variations_prix!$E$1:$AJ$205,MATCH(Z$46,BNA_Variations_prix!$E$4:$CA$4,0),FALSE),2)=0,_xlfn.CONCAT($B$4," ",TEXT(VLOOKUP(_xlfn.CONCAT($B71,$C71),BNA_Variations_prix!$E$1:$AJ$205,MATCH(Z$46,BNA_Variations_prix!$E$4:$CA$4,0),FALSE),"0%")),IF(ROUND(VLOOKUP(_xlfn.CONCAT($B71,$C71),BNA_Variations_prix!$E$1:$AJ$205,MATCH(Z$46,BNA_Variations_prix!$E$4:$CA$4,0),FALSE),2)&lt;0,_xlfn.CONCAT($B$5," ",TEXT(VLOOKUP(_xlfn.CONCAT($B71,$C71),BNA_Variations_prix!$E$1:$AJ$205,MATCH(Z$46,BNA_Variations_prix!$E$4:$CA$4,0),FALSE),"0%")),VLOOKUP(_xlfn.CONCAT($B71,$C71),BNA_Variations_prix!$E$1:$AJ$205,MATCH(Z$46,BNA_Variations_prix!$E$4:$CA$4,0),FALSE)))),VLOOKUP(_xlfn.CONCAT($B71,$C71),BNA_Variations_prix!$E$1:$AJ$205,MATCH(Z$46,BNA_Variations_prix!$E$4:$CA$4,0),FALSE))</f>
        <v>-</v>
      </c>
      <c r="AA71" s="16" t="str">
        <f ca="1">IF(ISNUMBER(VLOOKUP(_xlfn.CONCAT($B71,$C71),BNA_Variations_prix!$E$1:$AJ$205,MATCH(AA$46,BNA_Variations_prix!$E$4:$CA$4,0),FALSE)),IF(ROUND(VLOOKUP(_xlfn.CONCAT($B71,$C71),BNA_Variations_prix!$E$1:$AJ$205,MATCH(AA$46,BNA_Variations_prix!$E$4:$CA$4,0),FALSE),2)&gt;0,_xlfn.CONCAT($B$3," ",TEXT(VLOOKUP(_xlfn.CONCAT($B71,$C71),BNA_Variations_prix!$E$1:$AJ$205,MATCH(AA$46,BNA_Variations_prix!$E$4:$CA$4,0),FALSE),"0%")),IF(ROUND(VLOOKUP(_xlfn.CONCAT($B71,$C71),BNA_Variations_prix!$E$1:$AJ$205,MATCH(AA$46,BNA_Variations_prix!$E$4:$CA$4,0),FALSE),2)=0,_xlfn.CONCAT($B$4," ",TEXT(VLOOKUP(_xlfn.CONCAT($B71,$C71),BNA_Variations_prix!$E$1:$AJ$205,MATCH(AA$46,BNA_Variations_prix!$E$4:$CA$4,0),FALSE),"0%")),IF(ROUND(VLOOKUP(_xlfn.CONCAT($B71,$C71),BNA_Variations_prix!$E$1:$AJ$205,MATCH(AA$46,BNA_Variations_prix!$E$4:$CA$4,0),FALSE),2)&lt;0,_xlfn.CONCAT($B$5," ",TEXT(VLOOKUP(_xlfn.CONCAT($B71,$C71),BNA_Variations_prix!$E$1:$AJ$205,MATCH(AA$46,BNA_Variations_prix!$E$4:$CA$4,0),FALSE),"0%")),VLOOKUP(_xlfn.CONCAT($B71,$C71),BNA_Variations_prix!$E$1:$AJ$205,MATCH(AA$46,BNA_Variations_prix!$E$4:$CA$4,0),FALSE)))),VLOOKUP(_xlfn.CONCAT($B71,$C71),BNA_Variations_prix!$E$1:$AJ$205,MATCH(AA$46,BNA_Variations_prix!$E$4:$CA$4,0),FALSE))</f>
        <v>-</v>
      </c>
      <c r="AB71" s="16" t="str">
        <f ca="1">IF(ISNUMBER(VLOOKUP(_xlfn.CONCAT($B71,$C71),BNA_Variations_prix!$E$1:$AJ$205,MATCH(AB$46,BNA_Variations_prix!$E$4:$CA$4,0),FALSE)),IF(ROUND(VLOOKUP(_xlfn.CONCAT($B71,$C71),BNA_Variations_prix!$E$1:$AJ$205,MATCH(AB$46,BNA_Variations_prix!$E$4:$CA$4,0),FALSE),2)&gt;0,_xlfn.CONCAT($B$3," ",TEXT(VLOOKUP(_xlfn.CONCAT($B71,$C71),BNA_Variations_prix!$E$1:$AJ$205,MATCH(AB$46,BNA_Variations_prix!$E$4:$CA$4,0),FALSE),"0%")),IF(ROUND(VLOOKUP(_xlfn.CONCAT($B71,$C71),BNA_Variations_prix!$E$1:$AJ$205,MATCH(AB$46,BNA_Variations_prix!$E$4:$CA$4,0),FALSE),2)=0,_xlfn.CONCAT($B$4," ",TEXT(VLOOKUP(_xlfn.CONCAT($B71,$C71),BNA_Variations_prix!$E$1:$AJ$205,MATCH(AB$46,BNA_Variations_prix!$E$4:$CA$4,0),FALSE),"0%")),IF(ROUND(VLOOKUP(_xlfn.CONCAT($B71,$C71),BNA_Variations_prix!$E$1:$AJ$205,MATCH(AB$46,BNA_Variations_prix!$E$4:$CA$4,0),FALSE),2)&lt;0,_xlfn.CONCAT($B$5," ",TEXT(VLOOKUP(_xlfn.CONCAT($B71,$C71),BNA_Variations_prix!$E$1:$AJ$205,MATCH(AB$46,BNA_Variations_prix!$E$4:$CA$4,0),FALSE),"0%")),VLOOKUP(_xlfn.CONCAT($B71,$C71),BNA_Variations_prix!$E$1:$AJ$205,MATCH(AB$46,BNA_Variations_prix!$E$4:$CA$4,0),FALSE)))),VLOOKUP(_xlfn.CONCAT($B71,$C71),BNA_Variations_prix!$E$1:$AJ$205,MATCH(AB$46,BNA_Variations_prix!$E$4:$CA$4,0),FALSE))</f>
        <v>-</v>
      </c>
      <c r="AC71" s="16" t="str">
        <f ca="1">IF(ISNUMBER(VLOOKUP(_xlfn.CONCAT($B71,$C71),BNA_Variations_prix!$E$1:$AJ$205,MATCH(AC$46,BNA_Variations_prix!$E$4:$CA$4,0),FALSE)),IF(ROUND(VLOOKUP(_xlfn.CONCAT($B71,$C71),BNA_Variations_prix!$E$1:$AJ$205,MATCH(AC$46,BNA_Variations_prix!$E$4:$CA$4,0),FALSE),2)&gt;0,_xlfn.CONCAT($B$3," ",TEXT(VLOOKUP(_xlfn.CONCAT($B71,$C71),BNA_Variations_prix!$E$1:$AJ$205,MATCH(AC$46,BNA_Variations_prix!$E$4:$CA$4,0),FALSE),"0%")),IF(ROUND(VLOOKUP(_xlfn.CONCAT($B71,$C71),BNA_Variations_prix!$E$1:$AJ$205,MATCH(AC$46,BNA_Variations_prix!$E$4:$CA$4,0),FALSE),2)=0,_xlfn.CONCAT($B$4," ",TEXT(VLOOKUP(_xlfn.CONCAT($B71,$C71),BNA_Variations_prix!$E$1:$AJ$205,MATCH(AC$46,BNA_Variations_prix!$E$4:$CA$4,0),FALSE),"0%")),IF(ROUND(VLOOKUP(_xlfn.CONCAT($B71,$C71),BNA_Variations_prix!$E$1:$AJ$205,MATCH(AC$46,BNA_Variations_prix!$E$4:$CA$4,0),FALSE),2)&lt;0,_xlfn.CONCAT($B$5," ",TEXT(VLOOKUP(_xlfn.CONCAT($B71,$C71),BNA_Variations_prix!$E$1:$AJ$205,MATCH(AC$46,BNA_Variations_prix!$E$4:$CA$4,0),FALSE),"0%")),VLOOKUP(_xlfn.CONCAT($B71,$C71),BNA_Variations_prix!$E$1:$AJ$205,MATCH(AC$46,BNA_Variations_prix!$E$4:$CA$4,0),FALSE)))),VLOOKUP(_xlfn.CONCAT($B71,$C71),BNA_Variations_prix!$E$1:$AJ$205,MATCH(AC$46,BNA_Variations_prix!$E$4:$CA$4,0),FALSE))</f>
        <v>-</v>
      </c>
      <c r="AD71" s="16" t="str">
        <f ca="1">IF(ISNUMBER(VLOOKUP(_xlfn.CONCAT($B71,$C71),BNA_Variations_prix!$E$1:$AJ$205,MATCH(AD$46,BNA_Variations_prix!$E$4:$CA$4,0),FALSE)),IF(ROUND(VLOOKUP(_xlfn.CONCAT($B71,$C71),BNA_Variations_prix!$E$1:$AJ$205,MATCH(AD$46,BNA_Variations_prix!$E$4:$CA$4,0),FALSE),2)&gt;0,_xlfn.CONCAT($B$3," ",TEXT(VLOOKUP(_xlfn.CONCAT($B71,$C71),BNA_Variations_prix!$E$1:$AJ$205,MATCH(AD$46,BNA_Variations_prix!$E$4:$CA$4,0),FALSE),"0%")),IF(ROUND(VLOOKUP(_xlfn.CONCAT($B71,$C71),BNA_Variations_prix!$E$1:$AJ$205,MATCH(AD$46,BNA_Variations_prix!$E$4:$CA$4,0),FALSE),2)=0,_xlfn.CONCAT($B$4," ",TEXT(VLOOKUP(_xlfn.CONCAT($B71,$C71),BNA_Variations_prix!$E$1:$AJ$205,MATCH(AD$46,BNA_Variations_prix!$E$4:$CA$4,0),FALSE),"0%")),IF(ROUND(VLOOKUP(_xlfn.CONCAT($B71,$C71),BNA_Variations_prix!$E$1:$AJ$205,MATCH(AD$46,BNA_Variations_prix!$E$4:$CA$4,0),FALSE),2)&lt;0,_xlfn.CONCAT($B$5," ",TEXT(VLOOKUP(_xlfn.CONCAT($B71,$C71),BNA_Variations_prix!$E$1:$AJ$205,MATCH(AD$46,BNA_Variations_prix!$E$4:$CA$4,0),FALSE),"0%")),VLOOKUP(_xlfn.CONCAT($B71,$C71),BNA_Variations_prix!$E$1:$AJ$205,MATCH(AD$46,BNA_Variations_prix!$E$4:$CA$4,0),FALSE)))),VLOOKUP(_xlfn.CONCAT($B71,$C71),BNA_Variations_prix!$E$1:$AJ$205,MATCH(AD$46,BNA_Variations_prix!$E$4:$CA$4,0),FALSE))</f>
        <v>-</v>
      </c>
      <c r="AE71" s="16" t="str">
        <f ca="1">IF(ISNUMBER(VLOOKUP(_xlfn.CONCAT($B71,$C71),BNA_Variations_prix!$E$1:$AJ$205,MATCH(AE$46,BNA_Variations_prix!$E$4:$CA$4,0),FALSE)),IF(ROUND(VLOOKUP(_xlfn.CONCAT($B71,$C71),BNA_Variations_prix!$E$1:$AJ$205,MATCH(AE$46,BNA_Variations_prix!$E$4:$CA$4,0),FALSE),2)&gt;0,_xlfn.CONCAT($B$3," ",TEXT(VLOOKUP(_xlfn.CONCAT($B71,$C71),BNA_Variations_prix!$E$1:$AJ$205,MATCH(AE$46,BNA_Variations_prix!$E$4:$CA$4,0),FALSE),"0%")),IF(ROUND(VLOOKUP(_xlfn.CONCAT($B71,$C71),BNA_Variations_prix!$E$1:$AJ$205,MATCH(AE$46,BNA_Variations_prix!$E$4:$CA$4,0),FALSE),2)=0,_xlfn.CONCAT($B$4," ",TEXT(VLOOKUP(_xlfn.CONCAT($B71,$C71),BNA_Variations_prix!$E$1:$AJ$205,MATCH(AE$46,BNA_Variations_prix!$E$4:$CA$4,0),FALSE),"0%")),IF(ROUND(VLOOKUP(_xlfn.CONCAT($B71,$C71),BNA_Variations_prix!$E$1:$AJ$205,MATCH(AE$46,BNA_Variations_prix!$E$4:$CA$4,0),FALSE),2)&lt;0,_xlfn.CONCAT($B$5," ",TEXT(VLOOKUP(_xlfn.CONCAT($B71,$C71),BNA_Variations_prix!$E$1:$AJ$205,MATCH(AE$46,BNA_Variations_prix!$E$4:$CA$4,0),FALSE),"0%")),VLOOKUP(_xlfn.CONCAT($B71,$C71),BNA_Variations_prix!$E$1:$AJ$205,MATCH(AE$46,BNA_Variations_prix!$E$4:$CA$4,0),FALSE)))),VLOOKUP(_xlfn.CONCAT($B71,$C71),BNA_Variations_prix!$E$1:$AJ$205,MATCH(AE$46,BNA_Variations_prix!$E$4:$CA$4,0),FALSE))</f>
        <v>-</v>
      </c>
      <c r="AF71" s="16" t="str">
        <f ca="1">IF(ISNUMBER(VLOOKUP(_xlfn.CONCAT($B71,$C71),BNA_Variations_prix!$E$1:$AJ$205,MATCH(AF$46,BNA_Variations_prix!$E$4:$CA$4,0),FALSE)),IF(ROUND(VLOOKUP(_xlfn.CONCAT($B71,$C71),BNA_Variations_prix!$E$1:$AJ$205,MATCH(AF$46,BNA_Variations_prix!$E$4:$CA$4,0),FALSE),2)&gt;0,_xlfn.CONCAT($B$3," ",TEXT(VLOOKUP(_xlfn.CONCAT($B71,$C71),BNA_Variations_prix!$E$1:$AJ$205,MATCH(AF$46,BNA_Variations_prix!$E$4:$CA$4,0),FALSE),"0%")),IF(ROUND(VLOOKUP(_xlfn.CONCAT($B71,$C71),BNA_Variations_prix!$E$1:$AJ$205,MATCH(AF$46,BNA_Variations_prix!$E$4:$CA$4,0),FALSE),2)=0,_xlfn.CONCAT($B$4," ",TEXT(VLOOKUP(_xlfn.CONCAT($B71,$C71),BNA_Variations_prix!$E$1:$AJ$205,MATCH(AF$46,BNA_Variations_prix!$E$4:$CA$4,0),FALSE),"0%")),IF(ROUND(VLOOKUP(_xlfn.CONCAT($B71,$C71),BNA_Variations_prix!$E$1:$AJ$205,MATCH(AF$46,BNA_Variations_prix!$E$4:$CA$4,0),FALSE),2)&lt;0,_xlfn.CONCAT($B$5," ",TEXT(VLOOKUP(_xlfn.CONCAT($B71,$C71),BNA_Variations_prix!$E$1:$AJ$205,MATCH(AF$46,BNA_Variations_prix!$E$4:$CA$4,0),FALSE),"0%")),VLOOKUP(_xlfn.CONCAT($B71,$C71),BNA_Variations_prix!$E$1:$AJ$205,MATCH(AF$46,BNA_Variations_prix!$E$4:$CA$4,0),FALSE)))),VLOOKUP(_xlfn.CONCAT($B71,$C71),BNA_Variations_prix!$E$1:$AJ$205,MATCH(AF$46,BNA_Variations_prix!$E$4:$CA$4,0),FALSE))</f>
        <v>-</v>
      </c>
      <c r="AG71" s="16" t="str">
        <f ca="1">IF(ISNUMBER(VLOOKUP(_xlfn.CONCAT($B71,$C71),BNA_Variations_prix!$E$1:$AJ$205,MATCH(AG$46,BNA_Variations_prix!$E$4:$CA$4,0),FALSE)),IF(ROUND(VLOOKUP(_xlfn.CONCAT($B71,$C71),BNA_Variations_prix!$E$1:$AJ$205,MATCH(AG$46,BNA_Variations_prix!$E$4:$CA$4,0),FALSE),2)&gt;0,_xlfn.CONCAT($B$3," ",TEXT(VLOOKUP(_xlfn.CONCAT($B71,$C71),BNA_Variations_prix!$E$1:$AJ$205,MATCH(AG$46,BNA_Variations_prix!$E$4:$CA$4,0),FALSE),"0%")),IF(ROUND(VLOOKUP(_xlfn.CONCAT($B71,$C71),BNA_Variations_prix!$E$1:$AJ$205,MATCH(AG$46,BNA_Variations_prix!$E$4:$CA$4,0),FALSE),2)=0,_xlfn.CONCAT($B$4," ",TEXT(VLOOKUP(_xlfn.CONCAT($B71,$C71),BNA_Variations_prix!$E$1:$AJ$205,MATCH(AG$46,BNA_Variations_prix!$E$4:$CA$4,0),FALSE),"0%")),IF(ROUND(VLOOKUP(_xlfn.CONCAT($B71,$C71),BNA_Variations_prix!$E$1:$AJ$205,MATCH(AG$46,BNA_Variations_prix!$E$4:$CA$4,0),FALSE),2)&lt;0,_xlfn.CONCAT($B$5," ",TEXT(VLOOKUP(_xlfn.CONCAT($B71,$C71),BNA_Variations_prix!$E$1:$AJ$205,MATCH(AG$46,BNA_Variations_prix!$E$4:$CA$4,0),FALSE),"0%")),VLOOKUP(_xlfn.CONCAT($B71,$C71),BNA_Variations_prix!$E$1:$AJ$205,MATCH(AG$46,BNA_Variations_prix!$E$4:$CA$4,0),FALSE)))),VLOOKUP(_xlfn.CONCAT($B71,$C71),BNA_Variations_prix!$E$1:$AJ$205,MATCH(AG$46,BNA_Variations_prix!$E$4:$CA$4,0),FALSE))</f>
        <v>-</v>
      </c>
    </row>
    <row r="72" spans="2:33" x14ac:dyDescent="0.35">
      <c r="B72" t="s">
        <v>104</v>
      </c>
      <c r="C72" s="11">
        <f>$B$2</f>
        <v>45352</v>
      </c>
      <c r="D72" t="s">
        <v>103</v>
      </c>
      <c r="E72" s="16" t="str">
        <f ca="1">IF(ISNUMBER(VLOOKUP(_xlfn.CONCAT($B72,$C72),BNA_Variations_prix!$E$1:$AJ$205,MATCH(E$46,BNA_Variations_prix!$E$4:$CA$4,0),FALSE)),IF(ROUND(VLOOKUP(_xlfn.CONCAT($B72,$C72),BNA_Variations_prix!$E$1:$AJ$205,MATCH(E$46,BNA_Variations_prix!$E$4:$CA$4,0),FALSE),2)&gt;0,_xlfn.CONCAT($B$3," ",TEXT(VLOOKUP(_xlfn.CONCAT($B72,$C72),BNA_Variations_prix!$E$1:$AJ$205,MATCH(E$46,BNA_Variations_prix!$E$4:$CA$4,0),FALSE),"0%")),IF(ROUND(VLOOKUP(_xlfn.CONCAT($B72,$C72),BNA_Variations_prix!$E$1:$AJ$205,MATCH(E$46,BNA_Variations_prix!$E$4:$CA$4,0),FALSE),2)=0,_xlfn.CONCAT($B$4," ",TEXT(VLOOKUP(_xlfn.CONCAT($B72,$C72),BNA_Variations_prix!$E$1:$AJ$205,MATCH(E$46,BNA_Variations_prix!$E$4:$CA$4,0),FALSE),"0%")),IF(ROUND(VLOOKUP(_xlfn.CONCAT($B72,$C72),BNA_Variations_prix!$E$1:$AJ$205,MATCH(E$46,BNA_Variations_prix!$E$4:$CA$4,0),FALSE),2)&lt;0,_xlfn.CONCAT($B$5," ",TEXT(VLOOKUP(_xlfn.CONCAT($B72,$C72),BNA_Variations_prix!$E$1:$AJ$205,MATCH(E$46,BNA_Variations_prix!$E$4:$CA$4,0),FALSE),"0%")),VLOOKUP(_xlfn.CONCAT($B72,$C72),BNA_Variations_prix!$E$1:$AJ$205,MATCH(E$46,BNA_Variations_prix!$E$4:$CA$4,0),FALSE)))),VLOOKUP(_xlfn.CONCAT($B72,$C72),BNA_Variations_prix!$E$1:$AJ$205,MATCH(E$46,BNA_Variations_prix!$E$4:$CA$4,0),FALSE))</f>
        <v>-</v>
      </c>
      <c r="F72" s="16" t="str">
        <f ca="1">IF(ISNUMBER(VLOOKUP(_xlfn.CONCAT($B72,$C72),BNA_Variations_prix!$E$1:$AJ$205,MATCH(F$46,BNA_Variations_prix!$E$4:$CA$4,0),FALSE)),IF(ROUND(VLOOKUP(_xlfn.CONCAT($B72,$C72),BNA_Variations_prix!$E$1:$AJ$205,MATCH(F$46,BNA_Variations_prix!$E$4:$CA$4,0),FALSE),2)&gt;0,_xlfn.CONCAT($B$3," ",TEXT(VLOOKUP(_xlfn.CONCAT($B72,$C72),BNA_Variations_prix!$E$1:$AJ$205,MATCH(F$46,BNA_Variations_prix!$E$4:$CA$4,0),FALSE),"0%")),IF(ROUND(VLOOKUP(_xlfn.CONCAT($B72,$C72),BNA_Variations_prix!$E$1:$AJ$205,MATCH(F$46,BNA_Variations_prix!$E$4:$CA$4,0),FALSE),2)=0,_xlfn.CONCAT($B$4," ",TEXT(VLOOKUP(_xlfn.CONCAT($B72,$C72),BNA_Variations_prix!$E$1:$AJ$205,MATCH(F$46,BNA_Variations_prix!$E$4:$CA$4,0),FALSE),"0%")),IF(ROUND(VLOOKUP(_xlfn.CONCAT($B72,$C72),BNA_Variations_prix!$E$1:$AJ$205,MATCH(F$46,BNA_Variations_prix!$E$4:$CA$4,0),FALSE),2)&lt;0,_xlfn.CONCAT($B$5," ",TEXT(VLOOKUP(_xlfn.CONCAT($B72,$C72),BNA_Variations_prix!$E$1:$AJ$205,MATCH(F$46,BNA_Variations_prix!$E$4:$CA$4,0),FALSE),"0%")),VLOOKUP(_xlfn.CONCAT($B72,$C72),BNA_Variations_prix!$E$1:$AJ$205,MATCH(F$46,BNA_Variations_prix!$E$4:$CA$4,0),FALSE)))),VLOOKUP(_xlfn.CONCAT($B72,$C72),BNA_Variations_prix!$E$1:$AJ$205,MATCH(F$46,BNA_Variations_prix!$E$4:$CA$4,0),FALSE))</f>
        <v>-</v>
      </c>
      <c r="G72" s="16" t="str">
        <f ca="1">IF(ISNUMBER(VLOOKUP(_xlfn.CONCAT($B72,$C72),BNA_Variations_prix!$E$1:$AJ$205,MATCH(G$46,BNA_Variations_prix!$E$4:$CA$4,0),FALSE)),IF(ROUND(VLOOKUP(_xlfn.CONCAT($B72,$C72),BNA_Variations_prix!$E$1:$AJ$205,MATCH(G$46,BNA_Variations_prix!$E$4:$CA$4,0),FALSE),2)&gt;0,_xlfn.CONCAT($B$3," ",TEXT(VLOOKUP(_xlfn.CONCAT($B72,$C72),BNA_Variations_prix!$E$1:$AJ$205,MATCH(G$46,BNA_Variations_prix!$E$4:$CA$4,0),FALSE),"0%")),IF(ROUND(VLOOKUP(_xlfn.CONCAT($B72,$C72),BNA_Variations_prix!$E$1:$AJ$205,MATCH(G$46,BNA_Variations_prix!$E$4:$CA$4,0),FALSE),2)=0,_xlfn.CONCAT($B$4," ",TEXT(VLOOKUP(_xlfn.CONCAT($B72,$C72),BNA_Variations_prix!$E$1:$AJ$205,MATCH(G$46,BNA_Variations_prix!$E$4:$CA$4,0),FALSE),"0%")),IF(ROUND(VLOOKUP(_xlfn.CONCAT($B72,$C72),BNA_Variations_prix!$E$1:$AJ$205,MATCH(G$46,BNA_Variations_prix!$E$4:$CA$4,0),FALSE),2)&lt;0,_xlfn.CONCAT($B$5," ",TEXT(VLOOKUP(_xlfn.CONCAT($B72,$C72),BNA_Variations_prix!$E$1:$AJ$205,MATCH(G$46,BNA_Variations_prix!$E$4:$CA$4,0),FALSE),"0%")),VLOOKUP(_xlfn.CONCAT($B72,$C72),BNA_Variations_prix!$E$1:$AJ$205,MATCH(G$46,BNA_Variations_prix!$E$4:$CA$4,0),FALSE)))),VLOOKUP(_xlfn.CONCAT($B72,$C72),BNA_Variations_prix!$E$1:$AJ$205,MATCH(G$46,BNA_Variations_prix!$E$4:$CA$4,0),FALSE))</f>
        <v>-</v>
      </c>
      <c r="H72" s="16" t="str">
        <f ca="1">IF(ISNUMBER(VLOOKUP(_xlfn.CONCAT($B72,$C72),BNA_Variations_prix!$E$1:$AJ$205,MATCH(H$46,BNA_Variations_prix!$E$4:$CA$4,0),FALSE)),IF(ROUND(VLOOKUP(_xlfn.CONCAT($B72,$C72),BNA_Variations_prix!$E$1:$AJ$205,MATCH(H$46,BNA_Variations_prix!$E$4:$CA$4,0),FALSE),2)&gt;0,_xlfn.CONCAT($B$3," ",TEXT(VLOOKUP(_xlfn.CONCAT($B72,$C72),BNA_Variations_prix!$E$1:$AJ$205,MATCH(H$46,BNA_Variations_prix!$E$4:$CA$4,0),FALSE),"0%")),IF(ROUND(VLOOKUP(_xlfn.CONCAT($B72,$C72),BNA_Variations_prix!$E$1:$AJ$205,MATCH(H$46,BNA_Variations_prix!$E$4:$CA$4,0),FALSE),2)=0,_xlfn.CONCAT($B$4," ",TEXT(VLOOKUP(_xlfn.CONCAT($B72,$C72),BNA_Variations_prix!$E$1:$AJ$205,MATCH(H$46,BNA_Variations_prix!$E$4:$CA$4,0),FALSE),"0%")),IF(ROUND(VLOOKUP(_xlfn.CONCAT($B72,$C72),BNA_Variations_prix!$E$1:$AJ$205,MATCH(H$46,BNA_Variations_prix!$E$4:$CA$4,0),FALSE),2)&lt;0,_xlfn.CONCAT($B$5," ",TEXT(VLOOKUP(_xlfn.CONCAT($B72,$C72),BNA_Variations_prix!$E$1:$AJ$205,MATCH(H$46,BNA_Variations_prix!$E$4:$CA$4,0),FALSE),"0%")),VLOOKUP(_xlfn.CONCAT($B72,$C72),BNA_Variations_prix!$E$1:$AJ$205,MATCH(H$46,BNA_Variations_prix!$E$4:$CA$4,0),FALSE)))),VLOOKUP(_xlfn.CONCAT($B72,$C72),BNA_Variations_prix!$E$1:$AJ$205,MATCH(H$46,BNA_Variations_prix!$E$4:$CA$4,0),FALSE))</f>
        <v>-</v>
      </c>
      <c r="I72" s="16" t="str">
        <f ca="1">IF(ISNUMBER(VLOOKUP(_xlfn.CONCAT($B72,$C72),BNA_Variations_prix!$E$1:$AJ$205,MATCH(I$46,BNA_Variations_prix!$E$4:$CA$4,0),FALSE)),IF(ROUND(VLOOKUP(_xlfn.CONCAT($B72,$C72),BNA_Variations_prix!$E$1:$AJ$205,MATCH(I$46,BNA_Variations_prix!$E$4:$CA$4,0),FALSE),2)&gt;0,_xlfn.CONCAT($B$3," ",TEXT(VLOOKUP(_xlfn.CONCAT($B72,$C72),BNA_Variations_prix!$E$1:$AJ$205,MATCH(I$46,BNA_Variations_prix!$E$4:$CA$4,0),FALSE),"0%")),IF(ROUND(VLOOKUP(_xlfn.CONCAT($B72,$C72),BNA_Variations_prix!$E$1:$AJ$205,MATCH(I$46,BNA_Variations_prix!$E$4:$CA$4,0),FALSE),2)=0,_xlfn.CONCAT($B$4," ",TEXT(VLOOKUP(_xlfn.CONCAT($B72,$C72),BNA_Variations_prix!$E$1:$AJ$205,MATCH(I$46,BNA_Variations_prix!$E$4:$CA$4,0),FALSE),"0%")),IF(ROUND(VLOOKUP(_xlfn.CONCAT($B72,$C72),BNA_Variations_prix!$E$1:$AJ$205,MATCH(I$46,BNA_Variations_prix!$E$4:$CA$4,0),FALSE),2)&lt;0,_xlfn.CONCAT($B$5," ",TEXT(VLOOKUP(_xlfn.CONCAT($B72,$C72),BNA_Variations_prix!$E$1:$AJ$205,MATCH(I$46,BNA_Variations_prix!$E$4:$CA$4,0),FALSE),"0%")),VLOOKUP(_xlfn.CONCAT($B72,$C72),BNA_Variations_prix!$E$1:$AJ$205,MATCH(I$46,BNA_Variations_prix!$E$4:$CA$4,0),FALSE)))),VLOOKUP(_xlfn.CONCAT($B72,$C72),BNA_Variations_prix!$E$1:$AJ$205,MATCH(I$46,BNA_Variations_prix!$E$4:$CA$4,0),FALSE))</f>
        <v>-</v>
      </c>
      <c r="J72" s="16" t="str">
        <f ca="1">IF(ISNUMBER(VLOOKUP(_xlfn.CONCAT($B72,$C72),BNA_Variations_prix!$E$1:$AJ$205,MATCH(J$46,BNA_Variations_prix!$E$4:$CA$4,0),FALSE)),IF(ROUND(VLOOKUP(_xlfn.CONCAT($B72,$C72),BNA_Variations_prix!$E$1:$AJ$205,MATCH(J$46,BNA_Variations_prix!$E$4:$CA$4,0),FALSE),2)&gt;0,_xlfn.CONCAT($B$3," ",TEXT(VLOOKUP(_xlfn.CONCAT($B72,$C72),BNA_Variations_prix!$E$1:$AJ$205,MATCH(J$46,BNA_Variations_prix!$E$4:$CA$4,0),FALSE),"0%")),IF(ROUND(VLOOKUP(_xlfn.CONCAT($B72,$C72),BNA_Variations_prix!$E$1:$AJ$205,MATCH(J$46,BNA_Variations_prix!$E$4:$CA$4,0),FALSE),2)=0,_xlfn.CONCAT($B$4," ",TEXT(VLOOKUP(_xlfn.CONCAT($B72,$C72),BNA_Variations_prix!$E$1:$AJ$205,MATCH(J$46,BNA_Variations_prix!$E$4:$CA$4,0),FALSE),"0%")),IF(ROUND(VLOOKUP(_xlfn.CONCAT($B72,$C72),BNA_Variations_prix!$E$1:$AJ$205,MATCH(J$46,BNA_Variations_prix!$E$4:$CA$4,0),FALSE),2)&lt;0,_xlfn.CONCAT($B$5," ",TEXT(VLOOKUP(_xlfn.CONCAT($B72,$C72),BNA_Variations_prix!$E$1:$AJ$205,MATCH(J$46,BNA_Variations_prix!$E$4:$CA$4,0),FALSE),"0%")),VLOOKUP(_xlfn.CONCAT($B72,$C72),BNA_Variations_prix!$E$1:$AJ$205,MATCH(J$46,BNA_Variations_prix!$E$4:$CA$4,0),FALSE)))),VLOOKUP(_xlfn.CONCAT($B72,$C72),BNA_Variations_prix!$E$1:$AJ$205,MATCH(J$46,BNA_Variations_prix!$E$4:$CA$4,0),FALSE))</f>
        <v>-</v>
      </c>
      <c r="K72" s="16" t="str">
        <f ca="1">IF(ISNUMBER(VLOOKUP(_xlfn.CONCAT($B72,$C72),BNA_Variations_prix!$E$1:$AJ$205,MATCH(K$46,BNA_Variations_prix!$E$4:$CA$4,0),FALSE)),IF(ROUND(VLOOKUP(_xlfn.CONCAT($B72,$C72),BNA_Variations_prix!$E$1:$AJ$205,MATCH(K$46,BNA_Variations_prix!$E$4:$CA$4,0),FALSE),2)&gt;0,_xlfn.CONCAT($B$3," ",TEXT(VLOOKUP(_xlfn.CONCAT($B72,$C72),BNA_Variations_prix!$E$1:$AJ$205,MATCH(K$46,BNA_Variations_prix!$E$4:$CA$4,0),FALSE),"0%")),IF(ROUND(VLOOKUP(_xlfn.CONCAT($B72,$C72),BNA_Variations_prix!$E$1:$AJ$205,MATCH(K$46,BNA_Variations_prix!$E$4:$CA$4,0),FALSE),2)=0,_xlfn.CONCAT($B$4," ",TEXT(VLOOKUP(_xlfn.CONCAT($B72,$C72),BNA_Variations_prix!$E$1:$AJ$205,MATCH(K$46,BNA_Variations_prix!$E$4:$CA$4,0),FALSE),"0%")),IF(ROUND(VLOOKUP(_xlfn.CONCAT($B72,$C72),BNA_Variations_prix!$E$1:$AJ$205,MATCH(K$46,BNA_Variations_prix!$E$4:$CA$4,0),FALSE),2)&lt;0,_xlfn.CONCAT($B$5," ",TEXT(VLOOKUP(_xlfn.CONCAT($B72,$C72),BNA_Variations_prix!$E$1:$AJ$205,MATCH(K$46,BNA_Variations_prix!$E$4:$CA$4,0),FALSE),"0%")),VLOOKUP(_xlfn.CONCAT($B72,$C72),BNA_Variations_prix!$E$1:$AJ$205,MATCH(K$46,BNA_Variations_prix!$E$4:$CA$4,0),FALSE)))),VLOOKUP(_xlfn.CONCAT($B72,$C72),BNA_Variations_prix!$E$1:$AJ$205,MATCH(K$46,BNA_Variations_prix!$E$4:$CA$4,0),FALSE))</f>
        <v>-</v>
      </c>
      <c r="L72" s="16" t="str">
        <f ca="1">IF(ISNUMBER(VLOOKUP(_xlfn.CONCAT($B72,$C72),BNA_Variations_prix!$E$1:$AJ$205,MATCH(L$46,BNA_Variations_prix!$E$4:$CA$4,0),FALSE)),IF(ROUND(VLOOKUP(_xlfn.CONCAT($B72,$C72),BNA_Variations_prix!$E$1:$AJ$205,MATCH(L$46,BNA_Variations_prix!$E$4:$CA$4,0),FALSE),2)&gt;0,_xlfn.CONCAT($B$3," ",TEXT(VLOOKUP(_xlfn.CONCAT($B72,$C72),BNA_Variations_prix!$E$1:$AJ$205,MATCH(L$46,BNA_Variations_prix!$E$4:$CA$4,0),FALSE),"0%")),IF(ROUND(VLOOKUP(_xlfn.CONCAT($B72,$C72),BNA_Variations_prix!$E$1:$AJ$205,MATCH(L$46,BNA_Variations_prix!$E$4:$CA$4,0),FALSE),2)=0,_xlfn.CONCAT($B$4," ",TEXT(VLOOKUP(_xlfn.CONCAT($B72,$C72),BNA_Variations_prix!$E$1:$AJ$205,MATCH(L$46,BNA_Variations_prix!$E$4:$CA$4,0),FALSE),"0%")),IF(ROUND(VLOOKUP(_xlfn.CONCAT($B72,$C72),BNA_Variations_prix!$E$1:$AJ$205,MATCH(L$46,BNA_Variations_prix!$E$4:$CA$4,0),FALSE),2)&lt;0,_xlfn.CONCAT($B$5," ",TEXT(VLOOKUP(_xlfn.CONCAT($B72,$C72),BNA_Variations_prix!$E$1:$AJ$205,MATCH(L$46,BNA_Variations_prix!$E$4:$CA$4,0),FALSE),"0%")),VLOOKUP(_xlfn.CONCAT($B72,$C72),BNA_Variations_prix!$E$1:$AJ$205,MATCH(L$46,BNA_Variations_prix!$E$4:$CA$4,0),FALSE)))),VLOOKUP(_xlfn.CONCAT($B72,$C72),BNA_Variations_prix!$E$1:$AJ$205,MATCH(L$46,BNA_Variations_prix!$E$4:$CA$4,0),FALSE))</f>
        <v>-</v>
      </c>
      <c r="M72" s="16" t="str">
        <f ca="1">IF(ISNUMBER(VLOOKUP(_xlfn.CONCAT($B72,$C72),BNA_Variations_prix!$E$1:$AJ$205,MATCH(M$46,BNA_Variations_prix!$E$4:$CA$4,0),FALSE)),IF(ROUND(VLOOKUP(_xlfn.CONCAT($B72,$C72),BNA_Variations_prix!$E$1:$AJ$205,MATCH(M$46,BNA_Variations_prix!$E$4:$CA$4,0),FALSE),2)&gt;0,_xlfn.CONCAT($B$3," ",TEXT(VLOOKUP(_xlfn.CONCAT($B72,$C72),BNA_Variations_prix!$E$1:$AJ$205,MATCH(M$46,BNA_Variations_prix!$E$4:$CA$4,0),FALSE),"0%")),IF(ROUND(VLOOKUP(_xlfn.CONCAT($B72,$C72),BNA_Variations_prix!$E$1:$AJ$205,MATCH(M$46,BNA_Variations_prix!$E$4:$CA$4,0),FALSE),2)=0,_xlfn.CONCAT($B$4," ",TEXT(VLOOKUP(_xlfn.CONCAT($B72,$C72),BNA_Variations_prix!$E$1:$AJ$205,MATCH(M$46,BNA_Variations_prix!$E$4:$CA$4,0),FALSE),"0%")),IF(ROUND(VLOOKUP(_xlfn.CONCAT($B72,$C72),BNA_Variations_prix!$E$1:$AJ$205,MATCH(M$46,BNA_Variations_prix!$E$4:$CA$4,0),FALSE),2)&lt;0,_xlfn.CONCAT($B$5," ",TEXT(VLOOKUP(_xlfn.CONCAT($B72,$C72),BNA_Variations_prix!$E$1:$AJ$205,MATCH(M$46,BNA_Variations_prix!$E$4:$CA$4,0),FALSE),"0%")),VLOOKUP(_xlfn.CONCAT($B72,$C72),BNA_Variations_prix!$E$1:$AJ$205,MATCH(M$46,BNA_Variations_prix!$E$4:$CA$4,0),FALSE)))),VLOOKUP(_xlfn.CONCAT($B72,$C72),BNA_Variations_prix!$E$1:$AJ$205,MATCH(M$46,BNA_Variations_prix!$E$4:$CA$4,0),FALSE))</f>
        <v>-</v>
      </c>
      <c r="N72" s="16" t="str">
        <f ca="1">IF(ISNUMBER(VLOOKUP(_xlfn.CONCAT($B72,$C72),BNA_Variations_prix!$E$1:$AJ$205,MATCH(N$46,BNA_Variations_prix!$E$4:$CA$4,0),FALSE)),IF(ROUND(VLOOKUP(_xlfn.CONCAT($B72,$C72),BNA_Variations_prix!$E$1:$AJ$205,MATCH(N$46,BNA_Variations_prix!$E$4:$CA$4,0),FALSE),2)&gt;0,_xlfn.CONCAT($B$3," ",TEXT(VLOOKUP(_xlfn.CONCAT($B72,$C72),BNA_Variations_prix!$E$1:$AJ$205,MATCH(N$46,BNA_Variations_prix!$E$4:$CA$4,0),FALSE),"0%")),IF(ROUND(VLOOKUP(_xlfn.CONCAT($B72,$C72),BNA_Variations_prix!$E$1:$AJ$205,MATCH(N$46,BNA_Variations_prix!$E$4:$CA$4,0),FALSE),2)=0,_xlfn.CONCAT($B$4," ",TEXT(VLOOKUP(_xlfn.CONCAT($B72,$C72),BNA_Variations_prix!$E$1:$AJ$205,MATCH(N$46,BNA_Variations_prix!$E$4:$CA$4,0),FALSE),"0%")),IF(ROUND(VLOOKUP(_xlfn.CONCAT($B72,$C72),BNA_Variations_prix!$E$1:$AJ$205,MATCH(N$46,BNA_Variations_prix!$E$4:$CA$4,0),FALSE),2)&lt;0,_xlfn.CONCAT($B$5," ",TEXT(VLOOKUP(_xlfn.CONCAT($B72,$C72),BNA_Variations_prix!$E$1:$AJ$205,MATCH(N$46,BNA_Variations_prix!$E$4:$CA$4,0),FALSE),"0%")),VLOOKUP(_xlfn.CONCAT($B72,$C72),BNA_Variations_prix!$E$1:$AJ$205,MATCH(N$46,BNA_Variations_prix!$E$4:$CA$4,0),FALSE)))),VLOOKUP(_xlfn.CONCAT($B72,$C72),BNA_Variations_prix!$E$1:$AJ$205,MATCH(N$46,BNA_Variations_prix!$E$4:$CA$4,0),FALSE))</f>
        <v>-</v>
      </c>
      <c r="O72" s="16" t="str">
        <f ca="1">IF(ISNUMBER(VLOOKUP(_xlfn.CONCAT($B72,$C72),BNA_Variations_prix!$E$1:$AJ$205,MATCH(O$46,BNA_Variations_prix!$E$4:$CA$4,0),FALSE)),IF(ROUND(VLOOKUP(_xlfn.CONCAT($B72,$C72),BNA_Variations_prix!$E$1:$AJ$205,MATCH(O$46,BNA_Variations_prix!$E$4:$CA$4,0),FALSE),2)&gt;0,_xlfn.CONCAT($B$3," ",TEXT(VLOOKUP(_xlfn.CONCAT($B72,$C72),BNA_Variations_prix!$E$1:$AJ$205,MATCH(O$46,BNA_Variations_prix!$E$4:$CA$4,0),FALSE),"0%")),IF(ROUND(VLOOKUP(_xlfn.CONCAT($B72,$C72),BNA_Variations_prix!$E$1:$AJ$205,MATCH(O$46,BNA_Variations_prix!$E$4:$CA$4,0),FALSE),2)=0,_xlfn.CONCAT($B$4," ",TEXT(VLOOKUP(_xlfn.CONCAT($B72,$C72),BNA_Variations_prix!$E$1:$AJ$205,MATCH(O$46,BNA_Variations_prix!$E$4:$CA$4,0),FALSE),"0%")),IF(ROUND(VLOOKUP(_xlfn.CONCAT($B72,$C72),BNA_Variations_prix!$E$1:$AJ$205,MATCH(O$46,BNA_Variations_prix!$E$4:$CA$4,0),FALSE),2)&lt;0,_xlfn.CONCAT($B$5," ",TEXT(VLOOKUP(_xlfn.CONCAT($B72,$C72),BNA_Variations_prix!$E$1:$AJ$205,MATCH(O$46,BNA_Variations_prix!$E$4:$CA$4,0),FALSE),"0%")),VLOOKUP(_xlfn.CONCAT($B72,$C72),BNA_Variations_prix!$E$1:$AJ$205,MATCH(O$46,BNA_Variations_prix!$E$4:$CA$4,0),FALSE)))),VLOOKUP(_xlfn.CONCAT($B72,$C72),BNA_Variations_prix!$E$1:$AJ$205,MATCH(O$46,BNA_Variations_prix!$E$4:$CA$4,0),FALSE))</f>
        <v>-</v>
      </c>
      <c r="P72" s="16" t="str">
        <f ca="1">IF(ISNUMBER(VLOOKUP(_xlfn.CONCAT($B72,$C72),BNA_Variations_prix!$E$1:$AJ$205,MATCH(P$46,BNA_Variations_prix!$E$4:$CA$4,0),FALSE)),IF(ROUND(VLOOKUP(_xlfn.CONCAT($B72,$C72),BNA_Variations_prix!$E$1:$AJ$205,MATCH(P$46,BNA_Variations_prix!$E$4:$CA$4,0),FALSE),2)&gt;0,_xlfn.CONCAT($B$3," ",TEXT(VLOOKUP(_xlfn.CONCAT($B72,$C72),BNA_Variations_prix!$E$1:$AJ$205,MATCH(P$46,BNA_Variations_prix!$E$4:$CA$4,0),FALSE),"0%")),IF(ROUND(VLOOKUP(_xlfn.CONCAT($B72,$C72),BNA_Variations_prix!$E$1:$AJ$205,MATCH(P$46,BNA_Variations_prix!$E$4:$CA$4,0),FALSE),2)=0,_xlfn.CONCAT($B$4," ",TEXT(VLOOKUP(_xlfn.CONCAT($B72,$C72),BNA_Variations_prix!$E$1:$AJ$205,MATCH(P$46,BNA_Variations_prix!$E$4:$CA$4,0),FALSE),"0%")),IF(ROUND(VLOOKUP(_xlfn.CONCAT($B72,$C72),BNA_Variations_prix!$E$1:$AJ$205,MATCH(P$46,BNA_Variations_prix!$E$4:$CA$4,0),FALSE),2)&lt;0,_xlfn.CONCAT($B$5," ",TEXT(VLOOKUP(_xlfn.CONCAT($B72,$C72),BNA_Variations_prix!$E$1:$AJ$205,MATCH(P$46,BNA_Variations_prix!$E$4:$CA$4,0),FALSE),"0%")),VLOOKUP(_xlfn.CONCAT($B72,$C72),BNA_Variations_prix!$E$1:$AJ$205,MATCH(P$46,BNA_Variations_prix!$E$4:$CA$4,0),FALSE)))),VLOOKUP(_xlfn.CONCAT($B72,$C72),BNA_Variations_prix!$E$1:$AJ$205,MATCH(P$46,BNA_Variations_prix!$E$4:$CA$4,0),FALSE))</f>
        <v>-</v>
      </c>
      <c r="Q72" s="16" t="str">
        <f ca="1">IF(ISNUMBER(VLOOKUP(_xlfn.CONCAT($B72,$C72),BNA_Variations_prix!$E$1:$AJ$205,MATCH(Q$46,BNA_Variations_prix!$E$4:$CA$4,0),FALSE)),IF(ROUND(VLOOKUP(_xlfn.CONCAT($B72,$C72),BNA_Variations_prix!$E$1:$AJ$205,MATCH(Q$46,BNA_Variations_prix!$E$4:$CA$4,0),FALSE),2)&gt;0,_xlfn.CONCAT($B$3," ",TEXT(VLOOKUP(_xlfn.CONCAT($B72,$C72),BNA_Variations_prix!$E$1:$AJ$205,MATCH(Q$46,BNA_Variations_prix!$E$4:$CA$4,0),FALSE),"0%")),IF(ROUND(VLOOKUP(_xlfn.CONCAT($B72,$C72),BNA_Variations_prix!$E$1:$AJ$205,MATCH(Q$46,BNA_Variations_prix!$E$4:$CA$4,0),FALSE),2)=0,_xlfn.CONCAT($B$4," ",TEXT(VLOOKUP(_xlfn.CONCAT($B72,$C72),BNA_Variations_prix!$E$1:$AJ$205,MATCH(Q$46,BNA_Variations_prix!$E$4:$CA$4,0),FALSE),"0%")),IF(ROUND(VLOOKUP(_xlfn.CONCAT($B72,$C72),BNA_Variations_prix!$E$1:$AJ$205,MATCH(Q$46,BNA_Variations_prix!$E$4:$CA$4,0),FALSE),2)&lt;0,_xlfn.CONCAT($B$5," ",TEXT(VLOOKUP(_xlfn.CONCAT($B72,$C72),BNA_Variations_prix!$E$1:$AJ$205,MATCH(Q$46,BNA_Variations_prix!$E$4:$CA$4,0),FALSE),"0%")),VLOOKUP(_xlfn.CONCAT($B72,$C72),BNA_Variations_prix!$E$1:$AJ$205,MATCH(Q$46,BNA_Variations_prix!$E$4:$CA$4,0),FALSE)))),VLOOKUP(_xlfn.CONCAT($B72,$C72),BNA_Variations_prix!$E$1:$AJ$205,MATCH(Q$46,BNA_Variations_prix!$E$4:$CA$4,0),FALSE))</f>
        <v>-</v>
      </c>
      <c r="R72" s="16" t="str">
        <f ca="1">IF(ISNUMBER(VLOOKUP(_xlfn.CONCAT($B72,$C72),BNA_Variations_prix!$E$1:$AJ$205,MATCH(R$46,BNA_Variations_prix!$E$4:$CA$4,0),FALSE)),IF(ROUND(VLOOKUP(_xlfn.CONCAT($B72,$C72),BNA_Variations_prix!$E$1:$AJ$205,MATCH(R$46,BNA_Variations_prix!$E$4:$CA$4,0),FALSE),2)&gt;0,_xlfn.CONCAT($B$3," ",TEXT(VLOOKUP(_xlfn.CONCAT($B72,$C72),BNA_Variations_prix!$E$1:$AJ$205,MATCH(R$46,BNA_Variations_prix!$E$4:$CA$4,0),FALSE),"0%")),IF(ROUND(VLOOKUP(_xlfn.CONCAT($B72,$C72),BNA_Variations_prix!$E$1:$AJ$205,MATCH(R$46,BNA_Variations_prix!$E$4:$CA$4,0),FALSE),2)=0,_xlfn.CONCAT($B$4," ",TEXT(VLOOKUP(_xlfn.CONCAT($B72,$C72),BNA_Variations_prix!$E$1:$AJ$205,MATCH(R$46,BNA_Variations_prix!$E$4:$CA$4,0),FALSE),"0%")),IF(ROUND(VLOOKUP(_xlfn.CONCAT($B72,$C72),BNA_Variations_prix!$E$1:$AJ$205,MATCH(R$46,BNA_Variations_prix!$E$4:$CA$4,0),FALSE),2)&lt;0,_xlfn.CONCAT($B$5," ",TEXT(VLOOKUP(_xlfn.CONCAT($B72,$C72),BNA_Variations_prix!$E$1:$AJ$205,MATCH(R$46,BNA_Variations_prix!$E$4:$CA$4,0),FALSE),"0%")),VLOOKUP(_xlfn.CONCAT($B72,$C72),BNA_Variations_prix!$E$1:$AJ$205,MATCH(R$46,BNA_Variations_prix!$E$4:$CA$4,0),FALSE)))),VLOOKUP(_xlfn.CONCAT($B72,$C72),BNA_Variations_prix!$E$1:$AJ$205,MATCH(R$46,BNA_Variations_prix!$E$4:$CA$4,0),FALSE))</f>
        <v>-</v>
      </c>
      <c r="S72" s="16" t="str">
        <f ca="1">IF(ISNUMBER(VLOOKUP(_xlfn.CONCAT($B72,$C72),BNA_Variations_prix!$E$1:$AJ$205,MATCH(S$46,BNA_Variations_prix!$E$4:$CA$4,0),FALSE)),IF(ROUND(VLOOKUP(_xlfn.CONCAT($B72,$C72),BNA_Variations_prix!$E$1:$AJ$205,MATCH(S$46,BNA_Variations_prix!$E$4:$CA$4,0),FALSE),2)&gt;0,_xlfn.CONCAT($B$3," ",TEXT(VLOOKUP(_xlfn.CONCAT($B72,$C72),BNA_Variations_prix!$E$1:$AJ$205,MATCH(S$46,BNA_Variations_prix!$E$4:$CA$4,0),FALSE),"0%")),IF(ROUND(VLOOKUP(_xlfn.CONCAT($B72,$C72),BNA_Variations_prix!$E$1:$AJ$205,MATCH(S$46,BNA_Variations_prix!$E$4:$CA$4,0),FALSE),2)=0,_xlfn.CONCAT($B$4," ",TEXT(VLOOKUP(_xlfn.CONCAT($B72,$C72),BNA_Variations_prix!$E$1:$AJ$205,MATCH(S$46,BNA_Variations_prix!$E$4:$CA$4,0),FALSE),"0%")),IF(ROUND(VLOOKUP(_xlfn.CONCAT($B72,$C72),BNA_Variations_prix!$E$1:$AJ$205,MATCH(S$46,BNA_Variations_prix!$E$4:$CA$4,0),FALSE),2)&lt;0,_xlfn.CONCAT($B$5," ",TEXT(VLOOKUP(_xlfn.CONCAT($B72,$C72),BNA_Variations_prix!$E$1:$AJ$205,MATCH(S$46,BNA_Variations_prix!$E$4:$CA$4,0),FALSE),"0%")),VLOOKUP(_xlfn.CONCAT($B72,$C72),BNA_Variations_prix!$E$1:$AJ$205,MATCH(S$46,BNA_Variations_prix!$E$4:$CA$4,0),FALSE)))),VLOOKUP(_xlfn.CONCAT($B72,$C72),BNA_Variations_prix!$E$1:$AJ$205,MATCH(S$46,BNA_Variations_prix!$E$4:$CA$4,0),FALSE))</f>
        <v>-</v>
      </c>
      <c r="T72" s="16" t="str">
        <f ca="1">IF(ISNUMBER(VLOOKUP(_xlfn.CONCAT($B72,$C72),BNA_Variations_prix!$E$1:$AJ$205,MATCH(T$46,BNA_Variations_prix!$E$4:$CA$4,0),FALSE)),IF(ROUND(VLOOKUP(_xlfn.CONCAT($B72,$C72),BNA_Variations_prix!$E$1:$AJ$205,MATCH(T$46,BNA_Variations_prix!$E$4:$CA$4,0),FALSE),2)&gt;0,_xlfn.CONCAT($B$3," ",TEXT(VLOOKUP(_xlfn.CONCAT($B72,$C72),BNA_Variations_prix!$E$1:$AJ$205,MATCH(T$46,BNA_Variations_prix!$E$4:$CA$4,0),FALSE),"0%")),IF(ROUND(VLOOKUP(_xlfn.CONCAT($B72,$C72),BNA_Variations_prix!$E$1:$AJ$205,MATCH(T$46,BNA_Variations_prix!$E$4:$CA$4,0),FALSE),2)=0,_xlfn.CONCAT($B$4," ",TEXT(VLOOKUP(_xlfn.CONCAT($B72,$C72),BNA_Variations_prix!$E$1:$AJ$205,MATCH(T$46,BNA_Variations_prix!$E$4:$CA$4,0),FALSE),"0%")),IF(ROUND(VLOOKUP(_xlfn.CONCAT($B72,$C72),BNA_Variations_prix!$E$1:$AJ$205,MATCH(T$46,BNA_Variations_prix!$E$4:$CA$4,0),FALSE),2)&lt;0,_xlfn.CONCAT($B$5," ",TEXT(VLOOKUP(_xlfn.CONCAT($B72,$C72),BNA_Variations_prix!$E$1:$AJ$205,MATCH(T$46,BNA_Variations_prix!$E$4:$CA$4,0),FALSE),"0%")),VLOOKUP(_xlfn.CONCAT($B72,$C72),BNA_Variations_prix!$E$1:$AJ$205,MATCH(T$46,BNA_Variations_prix!$E$4:$CA$4,0),FALSE)))),VLOOKUP(_xlfn.CONCAT($B72,$C72),BNA_Variations_prix!$E$1:$AJ$205,MATCH(T$46,BNA_Variations_prix!$E$4:$CA$4,0),FALSE))</f>
        <v>-</v>
      </c>
      <c r="U72" s="16" t="str">
        <f ca="1">IF(ISNUMBER(VLOOKUP(_xlfn.CONCAT($B72,$C72),BNA_Variations_prix!$E$1:$AJ$205,MATCH(U$46,BNA_Variations_prix!$E$4:$CA$4,0),FALSE)),IF(ROUND(VLOOKUP(_xlfn.CONCAT($B72,$C72),BNA_Variations_prix!$E$1:$AJ$205,MATCH(U$46,BNA_Variations_prix!$E$4:$CA$4,0),FALSE),2)&gt;0,_xlfn.CONCAT($B$3," ",TEXT(VLOOKUP(_xlfn.CONCAT($B72,$C72),BNA_Variations_prix!$E$1:$AJ$205,MATCH(U$46,BNA_Variations_prix!$E$4:$CA$4,0),FALSE),"0%")),IF(ROUND(VLOOKUP(_xlfn.CONCAT($B72,$C72),BNA_Variations_prix!$E$1:$AJ$205,MATCH(U$46,BNA_Variations_prix!$E$4:$CA$4,0),FALSE),2)=0,_xlfn.CONCAT($B$4," ",TEXT(VLOOKUP(_xlfn.CONCAT($B72,$C72),BNA_Variations_prix!$E$1:$AJ$205,MATCH(U$46,BNA_Variations_prix!$E$4:$CA$4,0),FALSE),"0%")),IF(ROUND(VLOOKUP(_xlfn.CONCAT($B72,$C72),BNA_Variations_prix!$E$1:$AJ$205,MATCH(U$46,BNA_Variations_prix!$E$4:$CA$4,0),FALSE),2)&lt;0,_xlfn.CONCAT($B$5," ",TEXT(VLOOKUP(_xlfn.CONCAT($B72,$C72),BNA_Variations_prix!$E$1:$AJ$205,MATCH(U$46,BNA_Variations_prix!$E$4:$CA$4,0),FALSE),"0%")),VLOOKUP(_xlfn.CONCAT($B72,$C72),BNA_Variations_prix!$E$1:$AJ$205,MATCH(U$46,BNA_Variations_prix!$E$4:$CA$4,0),FALSE)))),VLOOKUP(_xlfn.CONCAT($B72,$C72),BNA_Variations_prix!$E$1:$AJ$205,MATCH(U$46,BNA_Variations_prix!$E$4:$CA$4,0),FALSE))</f>
        <v>-</v>
      </c>
      <c r="V72" s="16" t="str">
        <f ca="1">IF(ISNUMBER(VLOOKUP(_xlfn.CONCAT($B72,$C72),BNA_Variations_prix!$E$1:$AJ$205,MATCH(V$46,BNA_Variations_prix!$E$4:$CA$4,0),FALSE)),IF(ROUND(VLOOKUP(_xlfn.CONCAT($B72,$C72),BNA_Variations_prix!$E$1:$AJ$205,MATCH(V$46,BNA_Variations_prix!$E$4:$CA$4,0),FALSE),2)&gt;0,_xlfn.CONCAT($B$3," ",TEXT(VLOOKUP(_xlfn.CONCAT($B72,$C72),BNA_Variations_prix!$E$1:$AJ$205,MATCH(V$46,BNA_Variations_prix!$E$4:$CA$4,0),FALSE),"0%")),IF(ROUND(VLOOKUP(_xlfn.CONCAT($B72,$C72),BNA_Variations_prix!$E$1:$AJ$205,MATCH(V$46,BNA_Variations_prix!$E$4:$CA$4,0),FALSE),2)=0,_xlfn.CONCAT($B$4," ",TEXT(VLOOKUP(_xlfn.CONCAT($B72,$C72),BNA_Variations_prix!$E$1:$AJ$205,MATCH(V$46,BNA_Variations_prix!$E$4:$CA$4,0),FALSE),"0%")),IF(ROUND(VLOOKUP(_xlfn.CONCAT($B72,$C72),BNA_Variations_prix!$E$1:$AJ$205,MATCH(V$46,BNA_Variations_prix!$E$4:$CA$4,0),FALSE),2)&lt;0,_xlfn.CONCAT($B$5," ",TEXT(VLOOKUP(_xlfn.CONCAT($B72,$C72),BNA_Variations_prix!$E$1:$AJ$205,MATCH(V$46,BNA_Variations_prix!$E$4:$CA$4,0),FALSE),"0%")),VLOOKUP(_xlfn.CONCAT($B72,$C72),BNA_Variations_prix!$E$1:$AJ$205,MATCH(V$46,BNA_Variations_prix!$E$4:$CA$4,0),FALSE)))),VLOOKUP(_xlfn.CONCAT($B72,$C72),BNA_Variations_prix!$E$1:$AJ$205,MATCH(V$46,BNA_Variations_prix!$E$4:$CA$4,0),FALSE))</f>
        <v>-</v>
      </c>
      <c r="W72" s="16" t="str">
        <f ca="1">IF(ISNUMBER(VLOOKUP(_xlfn.CONCAT($B72,$C72),BNA_Variations_prix!$E$1:$AJ$205,MATCH(W$46,BNA_Variations_prix!$E$4:$CA$4,0),FALSE)),IF(ROUND(VLOOKUP(_xlfn.CONCAT($B72,$C72),BNA_Variations_prix!$E$1:$AJ$205,MATCH(W$46,BNA_Variations_prix!$E$4:$CA$4,0),FALSE),2)&gt;0,_xlfn.CONCAT($B$3," ",TEXT(VLOOKUP(_xlfn.CONCAT($B72,$C72),BNA_Variations_prix!$E$1:$AJ$205,MATCH(W$46,BNA_Variations_prix!$E$4:$CA$4,0),FALSE),"0%")),IF(ROUND(VLOOKUP(_xlfn.CONCAT($B72,$C72),BNA_Variations_prix!$E$1:$AJ$205,MATCH(W$46,BNA_Variations_prix!$E$4:$CA$4,0),FALSE),2)=0,_xlfn.CONCAT($B$4," ",TEXT(VLOOKUP(_xlfn.CONCAT($B72,$C72),BNA_Variations_prix!$E$1:$AJ$205,MATCH(W$46,BNA_Variations_prix!$E$4:$CA$4,0),FALSE),"0%")),IF(ROUND(VLOOKUP(_xlfn.CONCAT($B72,$C72),BNA_Variations_prix!$E$1:$AJ$205,MATCH(W$46,BNA_Variations_prix!$E$4:$CA$4,0),FALSE),2)&lt;0,_xlfn.CONCAT($B$5," ",TEXT(VLOOKUP(_xlfn.CONCAT($B72,$C72),BNA_Variations_prix!$E$1:$AJ$205,MATCH(W$46,BNA_Variations_prix!$E$4:$CA$4,0),FALSE),"0%")),VLOOKUP(_xlfn.CONCAT($B72,$C72),BNA_Variations_prix!$E$1:$AJ$205,MATCH(W$46,BNA_Variations_prix!$E$4:$CA$4,0),FALSE)))),VLOOKUP(_xlfn.CONCAT($B72,$C72),BNA_Variations_prix!$E$1:$AJ$205,MATCH(W$46,BNA_Variations_prix!$E$4:$CA$4,0),FALSE))</f>
        <v>-</v>
      </c>
      <c r="X72" s="16" t="str">
        <f ca="1">IF(ISNUMBER(VLOOKUP(_xlfn.CONCAT($B72,$C72),BNA_Variations_prix!$E$1:$AJ$205,MATCH(X$46,BNA_Variations_prix!$E$4:$CA$4,0),FALSE)),IF(ROUND(VLOOKUP(_xlfn.CONCAT($B72,$C72),BNA_Variations_prix!$E$1:$AJ$205,MATCH(X$46,BNA_Variations_prix!$E$4:$CA$4,0),FALSE),2)&gt;0,_xlfn.CONCAT($B$3," ",TEXT(VLOOKUP(_xlfn.CONCAT($B72,$C72),BNA_Variations_prix!$E$1:$AJ$205,MATCH(X$46,BNA_Variations_prix!$E$4:$CA$4,0),FALSE),"0%")),IF(ROUND(VLOOKUP(_xlfn.CONCAT($B72,$C72),BNA_Variations_prix!$E$1:$AJ$205,MATCH(X$46,BNA_Variations_prix!$E$4:$CA$4,0),FALSE),2)=0,_xlfn.CONCAT($B$4," ",TEXT(VLOOKUP(_xlfn.CONCAT($B72,$C72),BNA_Variations_prix!$E$1:$AJ$205,MATCH(X$46,BNA_Variations_prix!$E$4:$CA$4,0),FALSE),"0%")),IF(ROUND(VLOOKUP(_xlfn.CONCAT($B72,$C72),BNA_Variations_prix!$E$1:$AJ$205,MATCH(X$46,BNA_Variations_prix!$E$4:$CA$4,0),FALSE),2)&lt;0,_xlfn.CONCAT($B$5," ",TEXT(VLOOKUP(_xlfn.CONCAT($B72,$C72),BNA_Variations_prix!$E$1:$AJ$205,MATCH(X$46,BNA_Variations_prix!$E$4:$CA$4,0),FALSE),"0%")),VLOOKUP(_xlfn.CONCAT($B72,$C72),BNA_Variations_prix!$E$1:$AJ$205,MATCH(X$46,BNA_Variations_prix!$E$4:$CA$4,0),FALSE)))),VLOOKUP(_xlfn.CONCAT($B72,$C72),BNA_Variations_prix!$E$1:$AJ$205,MATCH(X$46,BNA_Variations_prix!$E$4:$CA$4,0),FALSE))</f>
        <v>-</v>
      </c>
      <c r="Y72" s="16" t="str">
        <f ca="1">IF(ISNUMBER(VLOOKUP(_xlfn.CONCAT($B72,$C72),BNA_Variations_prix!$E$1:$AJ$205,MATCH(Y$46,BNA_Variations_prix!$E$4:$CA$4,0),FALSE)),IF(ROUND(VLOOKUP(_xlfn.CONCAT($B72,$C72),BNA_Variations_prix!$E$1:$AJ$205,MATCH(Y$46,BNA_Variations_prix!$E$4:$CA$4,0),FALSE),2)&gt;0,_xlfn.CONCAT($B$3," ",TEXT(VLOOKUP(_xlfn.CONCAT($B72,$C72),BNA_Variations_prix!$E$1:$AJ$205,MATCH(Y$46,BNA_Variations_prix!$E$4:$CA$4,0),FALSE),"0%")),IF(ROUND(VLOOKUP(_xlfn.CONCAT($B72,$C72),BNA_Variations_prix!$E$1:$AJ$205,MATCH(Y$46,BNA_Variations_prix!$E$4:$CA$4,0),FALSE),2)=0,_xlfn.CONCAT($B$4," ",TEXT(VLOOKUP(_xlfn.CONCAT($B72,$C72),BNA_Variations_prix!$E$1:$AJ$205,MATCH(Y$46,BNA_Variations_prix!$E$4:$CA$4,0),FALSE),"0%")),IF(ROUND(VLOOKUP(_xlfn.CONCAT($B72,$C72),BNA_Variations_prix!$E$1:$AJ$205,MATCH(Y$46,BNA_Variations_prix!$E$4:$CA$4,0),FALSE),2)&lt;0,_xlfn.CONCAT($B$5," ",TEXT(VLOOKUP(_xlfn.CONCAT($B72,$C72),BNA_Variations_prix!$E$1:$AJ$205,MATCH(Y$46,BNA_Variations_prix!$E$4:$CA$4,0),FALSE),"0%")),VLOOKUP(_xlfn.CONCAT($B72,$C72),BNA_Variations_prix!$E$1:$AJ$205,MATCH(Y$46,BNA_Variations_prix!$E$4:$CA$4,0),FALSE)))),VLOOKUP(_xlfn.CONCAT($B72,$C72),BNA_Variations_prix!$E$1:$AJ$205,MATCH(Y$46,BNA_Variations_prix!$E$4:$CA$4,0),FALSE))</f>
        <v>-</v>
      </c>
      <c r="Z72" s="16" t="str">
        <f ca="1">IF(ISNUMBER(VLOOKUP(_xlfn.CONCAT($B72,$C72),BNA_Variations_prix!$E$1:$AJ$205,MATCH(Z$46,BNA_Variations_prix!$E$4:$CA$4,0),FALSE)),IF(ROUND(VLOOKUP(_xlfn.CONCAT($B72,$C72),BNA_Variations_prix!$E$1:$AJ$205,MATCH(Z$46,BNA_Variations_prix!$E$4:$CA$4,0),FALSE),2)&gt;0,_xlfn.CONCAT($B$3," ",TEXT(VLOOKUP(_xlfn.CONCAT($B72,$C72),BNA_Variations_prix!$E$1:$AJ$205,MATCH(Z$46,BNA_Variations_prix!$E$4:$CA$4,0),FALSE),"0%")),IF(ROUND(VLOOKUP(_xlfn.CONCAT($B72,$C72),BNA_Variations_prix!$E$1:$AJ$205,MATCH(Z$46,BNA_Variations_prix!$E$4:$CA$4,0),FALSE),2)=0,_xlfn.CONCAT($B$4," ",TEXT(VLOOKUP(_xlfn.CONCAT($B72,$C72),BNA_Variations_prix!$E$1:$AJ$205,MATCH(Z$46,BNA_Variations_prix!$E$4:$CA$4,0),FALSE),"0%")),IF(ROUND(VLOOKUP(_xlfn.CONCAT($B72,$C72),BNA_Variations_prix!$E$1:$AJ$205,MATCH(Z$46,BNA_Variations_prix!$E$4:$CA$4,0),FALSE),2)&lt;0,_xlfn.CONCAT($B$5," ",TEXT(VLOOKUP(_xlfn.CONCAT($B72,$C72),BNA_Variations_prix!$E$1:$AJ$205,MATCH(Z$46,BNA_Variations_prix!$E$4:$CA$4,0),FALSE),"0%")),VLOOKUP(_xlfn.CONCAT($B72,$C72),BNA_Variations_prix!$E$1:$AJ$205,MATCH(Z$46,BNA_Variations_prix!$E$4:$CA$4,0),FALSE)))),VLOOKUP(_xlfn.CONCAT($B72,$C72),BNA_Variations_prix!$E$1:$AJ$205,MATCH(Z$46,BNA_Variations_prix!$E$4:$CA$4,0),FALSE))</f>
        <v>-</v>
      </c>
      <c r="AA72" s="16" t="str">
        <f ca="1">IF(ISNUMBER(VLOOKUP(_xlfn.CONCAT($B72,$C72),BNA_Variations_prix!$E$1:$AJ$205,MATCH(AA$46,BNA_Variations_prix!$E$4:$CA$4,0),FALSE)),IF(ROUND(VLOOKUP(_xlfn.CONCAT($B72,$C72),BNA_Variations_prix!$E$1:$AJ$205,MATCH(AA$46,BNA_Variations_prix!$E$4:$CA$4,0),FALSE),2)&gt;0,_xlfn.CONCAT($B$3," ",TEXT(VLOOKUP(_xlfn.CONCAT($B72,$C72),BNA_Variations_prix!$E$1:$AJ$205,MATCH(AA$46,BNA_Variations_prix!$E$4:$CA$4,0),FALSE),"0%")),IF(ROUND(VLOOKUP(_xlfn.CONCAT($B72,$C72),BNA_Variations_prix!$E$1:$AJ$205,MATCH(AA$46,BNA_Variations_prix!$E$4:$CA$4,0),FALSE),2)=0,_xlfn.CONCAT($B$4," ",TEXT(VLOOKUP(_xlfn.CONCAT($B72,$C72),BNA_Variations_prix!$E$1:$AJ$205,MATCH(AA$46,BNA_Variations_prix!$E$4:$CA$4,0),FALSE),"0%")),IF(ROUND(VLOOKUP(_xlfn.CONCAT($B72,$C72),BNA_Variations_prix!$E$1:$AJ$205,MATCH(AA$46,BNA_Variations_prix!$E$4:$CA$4,0),FALSE),2)&lt;0,_xlfn.CONCAT($B$5," ",TEXT(VLOOKUP(_xlfn.CONCAT($B72,$C72),BNA_Variations_prix!$E$1:$AJ$205,MATCH(AA$46,BNA_Variations_prix!$E$4:$CA$4,0),FALSE),"0%")),VLOOKUP(_xlfn.CONCAT($B72,$C72),BNA_Variations_prix!$E$1:$AJ$205,MATCH(AA$46,BNA_Variations_prix!$E$4:$CA$4,0),FALSE)))),VLOOKUP(_xlfn.CONCAT($B72,$C72),BNA_Variations_prix!$E$1:$AJ$205,MATCH(AA$46,BNA_Variations_prix!$E$4:$CA$4,0),FALSE))</f>
        <v>-</v>
      </c>
      <c r="AB72" s="16" t="str">
        <f ca="1">IF(ISNUMBER(VLOOKUP(_xlfn.CONCAT($B72,$C72),BNA_Variations_prix!$E$1:$AJ$205,MATCH(AB$46,BNA_Variations_prix!$E$4:$CA$4,0),FALSE)),IF(ROUND(VLOOKUP(_xlfn.CONCAT($B72,$C72),BNA_Variations_prix!$E$1:$AJ$205,MATCH(AB$46,BNA_Variations_prix!$E$4:$CA$4,0),FALSE),2)&gt;0,_xlfn.CONCAT($B$3," ",TEXT(VLOOKUP(_xlfn.CONCAT($B72,$C72),BNA_Variations_prix!$E$1:$AJ$205,MATCH(AB$46,BNA_Variations_prix!$E$4:$CA$4,0),FALSE),"0%")),IF(ROUND(VLOOKUP(_xlfn.CONCAT($B72,$C72),BNA_Variations_prix!$E$1:$AJ$205,MATCH(AB$46,BNA_Variations_prix!$E$4:$CA$4,0),FALSE),2)=0,_xlfn.CONCAT($B$4," ",TEXT(VLOOKUP(_xlfn.CONCAT($B72,$C72),BNA_Variations_prix!$E$1:$AJ$205,MATCH(AB$46,BNA_Variations_prix!$E$4:$CA$4,0),FALSE),"0%")),IF(ROUND(VLOOKUP(_xlfn.CONCAT($B72,$C72),BNA_Variations_prix!$E$1:$AJ$205,MATCH(AB$46,BNA_Variations_prix!$E$4:$CA$4,0),FALSE),2)&lt;0,_xlfn.CONCAT($B$5," ",TEXT(VLOOKUP(_xlfn.CONCAT($B72,$C72),BNA_Variations_prix!$E$1:$AJ$205,MATCH(AB$46,BNA_Variations_prix!$E$4:$CA$4,0),FALSE),"0%")),VLOOKUP(_xlfn.CONCAT($B72,$C72),BNA_Variations_prix!$E$1:$AJ$205,MATCH(AB$46,BNA_Variations_prix!$E$4:$CA$4,0),FALSE)))),VLOOKUP(_xlfn.CONCAT($B72,$C72),BNA_Variations_prix!$E$1:$AJ$205,MATCH(AB$46,BNA_Variations_prix!$E$4:$CA$4,0),FALSE))</f>
        <v>-</v>
      </c>
      <c r="AC72" s="16" t="str">
        <f ca="1">IF(ISNUMBER(VLOOKUP(_xlfn.CONCAT($B72,$C72),BNA_Variations_prix!$E$1:$AJ$205,MATCH(AC$46,BNA_Variations_prix!$E$4:$CA$4,0),FALSE)),IF(ROUND(VLOOKUP(_xlfn.CONCAT($B72,$C72),BNA_Variations_prix!$E$1:$AJ$205,MATCH(AC$46,BNA_Variations_prix!$E$4:$CA$4,0),FALSE),2)&gt;0,_xlfn.CONCAT($B$3," ",TEXT(VLOOKUP(_xlfn.CONCAT($B72,$C72),BNA_Variations_prix!$E$1:$AJ$205,MATCH(AC$46,BNA_Variations_prix!$E$4:$CA$4,0),FALSE),"0%")),IF(ROUND(VLOOKUP(_xlfn.CONCAT($B72,$C72),BNA_Variations_prix!$E$1:$AJ$205,MATCH(AC$46,BNA_Variations_prix!$E$4:$CA$4,0),FALSE),2)=0,_xlfn.CONCAT($B$4," ",TEXT(VLOOKUP(_xlfn.CONCAT($B72,$C72),BNA_Variations_prix!$E$1:$AJ$205,MATCH(AC$46,BNA_Variations_prix!$E$4:$CA$4,0),FALSE),"0%")),IF(ROUND(VLOOKUP(_xlfn.CONCAT($B72,$C72),BNA_Variations_prix!$E$1:$AJ$205,MATCH(AC$46,BNA_Variations_prix!$E$4:$CA$4,0),FALSE),2)&lt;0,_xlfn.CONCAT($B$5," ",TEXT(VLOOKUP(_xlfn.CONCAT($B72,$C72),BNA_Variations_prix!$E$1:$AJ$205,MATCH(AC$46,BNA_Variations_prix!$E$4:$CA$4,0),FALSE),"0%")),VLOOKUP(_xlfn.CONCAT($B72,$C72),BNA_Variations_prix!$E$1:$AJ$205,MATCH(AC$46,BNA_Variations_prix!$E$4:$CA$4,0),FALSE)))),VLOOKUP(_xlfn.CONCAT($B72,$C72),BNA_Variations_prix!$E$1:$AJ$205,MATCH(AC$46,BNA_Variations_prix!$E$4:$CA$4,0),FALSE))</f>
        <v>-</v>
      </c>
      <c r="AD72" s="16" t="str">
        <f ca="1">IF(ISNUMBER(VLOOKUP(_xlfn.CONCAT($B72,$C72),BNA_Variations_prix!$E$1:$AJ$205,MATCH(AD$46,BNA_Variations_prix!$E$4:$CA$4,0),FALSE)),IF(ROUND(VLOOKUP(_xlfn.CONCAT($B72,$C72),BNA_Variations_prix!$E$1:$AJ$205,MATCH(AD$46,BNA_Variations_prix!$E$4:$CA$4,0),FALSE),2)&gt;0,_xlfn.CONCAT($B$3," ",TEXT(VLOOKUP(_xlfn.CONCAT($B72,$C72),BNA_Variations_prix!$E$1:$AJ$205,MATCH(AD$46,BNA_Variations_prix!$E$4:$CA$4,0),FALSE),"0%")),IF(ROUND(VLOOKUP(_xlfn.CONCAT($B72,$C72),BNA_Variations_prix!$E$1:$AJ$205,MATCH(AD$46,BNA_Variations_prix!$E$4:$CA$4,0),FALSE),2)=0,_xlfn.CONCAT($B$4," ",TEXT(VLOOKUP(_xlfn.CONCAT($B72,$C72),BNA_Variations_prix!$E$1:$AJ$205,MATCH(AD$46,BNA_Variations_prix!$E$4:$CA$4,0),FALSE),"0%")),IF(ROUND(VLOOKUP(_xlfn.CONCAT($B72,$C72),BNA_Variations_prix!$E$1:$AJ$205,MATCH(AD$46,BNA_Variations_prix!$E$4:$CA$4,0),FALSE),2)&lt;0,_xlfn.CONCAT($B$5," ",TEXT(VLOOKUP(_xlfn.CONCAT($B72,$C72),BNA_Variations_prix!$E$1:$AJ$205,MATCH(AD$46,BNA_Variations_prix!$E$4:$CA$4,0),FALSE),"0%")),VLOOKUP(_xlfn.CONCAT($B72,$C72),BNA_Variations_prix!$E$1:$AJ$205,MATCH(AD$46,BNA_Variations_prix!$E$4:$CA$4,0),FALSE)))),VLOOKUP(_xlfn.CONCAT($B72,$C72),BNA_Variations_prix!$E$1:$AJ$205,MATCH(AD$46,BNA_Variations_prix!$E$4:$CA$4,0),FALSE))</f>
        <v>-</v>
      </c>
      <c r="AE72" s="16" t="str">
        <f ca="1">IF(ISNUMBER(VLOOKUP(_xlfn.CONCAT($B72,$C72),BNA_Variations_prix!$E$1:$AJ$205,MATCH(AE$46,BNA_Variations_prix!$E$4:$CA$4,0),FALSE)),IF(ROUND(VLOOKUP(_xlfn.CONCAT($B72,$C72),BNA_Variations_prix!$E$1:$AJ$205,MATCH(AE$46,BNA_Variations_prix!$E$4:$CA$4,0),FALSE),2)&gt;0,_xlfn.CONCAT($B$3," ",TEXT(VLOOKUP(_xlfn.CONCAT($B72,$C72),BNA_Variations_prix!$E$1:$AJ$205,MATCH(AE$46,BNA_Variations_prix!$E$4:$CA$4,0),FALSE),"0%")),IF(ROUND(VLOOKUP(_xlfn.CONCAT($B72,$C72),BNA_Variations_prix!$E$1:$AJ$205,MATCH(AE$46,BNA_Variations_prix!$E$4:$CA$4,0),FALSE),2)=0,_xlfn.CONCAT($B$4," ",TEXT(VLOOKUP(_xlfn.CONCAT($B72,$C72),BNA_Variations_prix!$E$1:$AJ$205,MATCH(AE$46,BNA_Variations_prix!$E$4:$CA$4,0),FALSE),"0%")),IF(ROUND(VLOOKUP(_xlfn.CONCAT($B72,$C72),BNA_Variations_prix!$E$1:$AJ$205,MATCH(AE$46,BNA_Variations_prix!$E$4:$CA$4,0),FALSE),2)&lt;0,_xlfn.CONCAT($B$5," ",TEXT(VLOOKUP(_xlfn.CONCAT($B72,$C72),BNA_Variations_prix!$E$1:$AJ$205,MATCH(AE$46,BNA_Variations_prix!$E$4:$CA$4,0),FALSE),"0%")),VLOOKUP(_xlfn.CONCAT($B72,$C72),BNA_Variations_prix!$E$1:$AJ$205,MATCH(AE$46,BNA_Variations_prix!$E$4:$CA$4,0),FALSE)))),VLOOKUP(_xlfn.CONCAT($B72,$C72),BNA_Variations_prix!$E$1:$AJ$205,MATCH(AE$46,BNA_Variations_prix!$E$4:$CA$4,0),FALSE))</f>
        <v>-</v>
      </c>
      <c r="AF72" s="16" t="str">
        <f ca="1">IF(ISNUMBER(VLOOKUP(_xlfn.CONCAT($B72,$C72),BNA_Variations_prix!$E$1:$AJ$205,MATCH(AF$46,BNA_Variations_prix!$E$4:$CA$4,0),FALSE)),IF(ROUND(VLOOKUP(_xlfn.CONCAT($B72,$C72),BNA_Variations_prix!$E$1:$AJ$205,MATCH(AF$46,BNA_Variations_prix!$E$4:$CA$4,0),FALSE),2)&gt;0,_xlfn.CONCAT($B$3," ",TEXT(VLOOKUP(_xlfn.CONCAT($B72,$C72),BNA_Variations_prix!$E$1:$AJ$205,MATCH(AF$46,BNA_Variations_prix!$E$4:$CA$4,0),FALSE),"0%")),IF(ROUND(VLOOKUP(_xlfn.CONCAT($B72,$C72),BNA_Variations_prix!$E$1:$AJ$205,MATCH(AF$46,BNA_Variations_prix!$E$4:$CA$4,0),FALSE),2)=0,_xlfn.CONCAT($B$4," ",TEXT(VLOOKUP(_xlfn.CONCAT($B72,$C72),BNA_Variations_prix!$E$1:$AJ$205,MATCH(AF$46,BNA_Variations_prix!$E$4:$CA$4,0),FALSE),"0%")),IF(ROUND(VLOOKUP(_xlfn.CONCAT($B72,$C72),BNA_Variations_prix!$E$1:$AJ$205,MATCH(AF$46,BNA_Variations_prix!$E$4:$CA$4,0),FALSE),2)&lt;0,_xlfn.CONCAT($B$5," ",TEXT(VLOOKUP(_xlfn.CONCAT($B72,$C72),BNA_Variations_prix!$E$1:$AJ$205,MATCH(AF$46,BNA_Variations_prix!$E$4:$CA$4,0),FALSE),"0%")),VLOOKUP(_xlfn.CONCAT($B72,$C72),BNA_Variations_prix!$E$1:$AJ$205,MATCH(AF$46,BNA_Variations_prix!$E$4:$CA$4,0),FALSE)))),VLOOKUP(_xlfn.CONCAT($B72,$C72),BNA_Variations_prix!$E$1:$AJ$205,MATCH(AF$46,BNA_Variations_prix!$E$4:$CA$4,0),FALSE))</f>
        <v>-</v>
      </c>
      <c r="AG72" s="16" t="str">
        <f ca="1">IF(ISNUMBER(VLOOKUP(_xlfn.CONCAT($B72,$C72),BNA_Variations_prix!$E$1:$AJ$205,MATCH(AG$46,BNA_Variations_prix!$E$4:$CA$4,0),FALSE)),IF(ROUND(VLOOKUP(_xlfn.CONCAT($B72,$C72),BNA_Variations_prix!$E$1:$AJ$205,MATCH(AG$46,BNA_Variations_prix!$E$4:$CA$4,0),FALSE),2)&gt;0,_xlfn.CONCAT($B$3," ",TEXT(VLOOKUP(_xlfn.CONCAT($B72,$C72),BNA_Variations_prix!$E$1:$AJ$205,MATCH(AG$46,BNA_Variations_prix!$E$4:$CA$4,0),FALSE),"0%")),IF(ROUND(VLOOKUP(_xlfn.CONCAT($B72,$C72),BNA_Variations_prix!$E$1:$AJ$205,MATCH(AG$46,BNA_Variations_prix!$E$4:$CA$4,0),FALSE),2)=0,_xlfn.CONCAT($B$4," ",TEXT(VLOOKUP(_xlfn.CONCAT($B72,$C72),BNA_Variations_prix!$E$1:$AJ$205,MATCH(AG$46,BNA_Variations_prix!$E$4:$CA$4,0),FALSE),"0%")),IF(ROUND(VLOOKUP(_xlfn.CONCAT($B72,$C72),BNA_Variations_prix!$E$1:$AJ$205,MATCH(AG$46,BNA_Variations_prix!$E$4:$CA$4,0),FALSE),2)&lt;0,_xlfn.CONCAT($B$5," ",TEXT(VLOOKUP(_xlfn.CONCAT($B72,$C72),BNA_Variations_prix!$E$1:$AJ$205,MATCH(AG$46,BNA_Variations_prix!$E$4:$CA$4,0),FALSE),"0%")),VLOOKUP(_xlfn.CONCAT($B72,$C72),BNA_Variations_prix!$E$1:$AJ$205,MATCH(AG$46,BNA_Variations_prix!$E$4:$CA$4,0),FALSE)))),VLOOKUP(_xlfn.CONCAT($B72,$C72),BNA_Variations_prix!$E$1:$AJ$205,MATCH(AG$46,BNA_Variations_prix!$E$4:$CA$4,0),FALSE))</f>
        <v>-</v>
      </c>
    </row>
    <row r="73" spans="2:33" x14ac:dyDescent="0.35">
      <c r="B73" t="s">
        <v>106</v>
      </c>
      <c r="C73" s="11">
        <f>$B$2</f>
        <v>45352</v>
      </c>
      <c r="D73" t="s">
        <v>105</v>
      </c>
      <c r="E73" s="16" t="str">
        <f ca="1">IF(ISNUMBER(VLOOKUP(_xlfn.CONCAT($B73,$C73),BNA_Variations_prix!$E$1:$AJ$205,MATCH(E$46,BNA_Variations_prix!$E$4:$CA$4,0),FALSE)),IF(ROUND(VLOOKUP(_xlfn.CONCAT($B73,$C73),BNA_Variations_prix!$E$1:$AJ$205,MATCH(E$46,BNA_Variations_prix!$E$4:$CA$4,0),FALSE),2)&gt;0,_xlfn.CONCAT($B$3," ",TEXT(VLOOKUP(_xlfn.CONCAT($B73,$C73),BNA_Variations_prix!$E$1:$AJ$205,MATCH(E$46,BNA_Variations_prix!$E$4:$CA$4,0),FALSE),"0%")),IF(ROUND(VLOOKUP(_xlfn.CONCAT($B73,$C73),BNA_Variations_prix!$E$1:$AJ$205,MATCH(E$46,BNA_Variations_prix!$E$4:$CA$4,0),FALSE),2)=0,_xlfn.CONCAT($B$4," ",TEXT(VLOOKUP(_xlfn.CONCAT($B73,$C73),BNA_Variations_prix!$E$1:$AJ$205,MATCH(E$46,BNA_Variations_prix!$E$4:$CA$4,0),FALSE),"0%")),IF(ROUND(VLOOKUP(_xlfn.CONCAT($B73,$C73),BNA_Variations_prix!$E$1:$AJ$205,MATCH(E$46,BNA_Variations_prix!$E$4:$CA$4,0),FALSE),2)&lt;0,_xlfn.CONCAT($B$5," ",TEXT(VLOOKUP(_xlfn.CONCAT($B73,$C73),BNA_Variations_prix!$E$1:$AJ$205,MATCH(E$46,BNA_Variations_prix!$E$4:$CA$4,0),FALSE),"0%")),VLOOKUP(_xlfn.CONCAT($B73,$C73),BNA_Variations_prix!$E$1:$AJ$205,MATCH(E$46,BNA_Variations_prix!$E$4:$CA$4,0),FALSE)))),VLOOKUP(_xlfn.CONCAT($B73,$C73),BNA_Variations_prix!$E$1:$AJ$205,MATCH(E$46,BNA_Variations_prix!$E$4:$CA$4,0),FALSE))</f>
        <v>▼ -33%</v>
      </c>
      <c r="F73" s="16" t="str">
        <f ca="1">IF(ISNUMBER(VLOOKUP(_xlfn.CONCAT($B73,$C73),BNA_Variations_prix!$E$1:$AJ$205,MATCH(F$46,BNA_Variations_prix!$E$4:$CA$4,0),FALSE)),IF(ROUND(VLOOKUP(_xlfn.CONCAT($B73,$C73),BNA_Variations_prix!$E$1:$AJ$205,MATCH(F$46,BNA_Variations_prix!$E$4:$CA$4,0),FALSE),2)&gt;0,_xlfn.CONCAT($B$3," ",TEXT(VLOOKUP(_xlfn.CONCAT($B73,$C73),BNA_Variations_prix!$E$1:$AJ$205,MATCH(F$46,BNA_Variations_prix!$E$4:$CA$4,0),FALSE),"0%")),IF(ROUND(VLOOKUP(_xlfn.CONCAT($B73,$C73),BNA_Variations_prix!$E$1:$AJ$205,MATCH(F$46,BNA_Variations_prix!$E$4:$CA$4,0),FALSE),2)=0,_xlfn.CONCAT($B$4," ",TEXT(VLOOKUP(_xlfn.CONCAT($B73,$C73),BNA_Variations_prix!$E$1:$AJ$205,MATCH(F$46,BNA_Variations_prix!$E$4:$CA$4,0),FALSE),"0%")),IF(ROUND(VLOOKUP(_xlfn.CONCAT($B73,$C73),BNA_Variations_prix!$E$1:$AJ$205,MATCH(F$46,BNA_Variations_prix!$E$4:$CA$4,0),FALSE),2)&lt;0,_xlfn.CONCAT($B$5," ",TEXT(VLOOKUP(_xlfn.CONCAT($B73,$C73),BNA_Variations_prix!$E$1:$AJ$205,MATCH(F$46,BNA_Variations_prix!$E$4:$CA$4,0),FALSE),"0%")),VLOOKUP(_xlfn.CONCAT($B73,$C73),BNA_Variations_prix!$E$1:$AJ$205,MATCH(F$46,BNA_Variations_prix!$E$4:$CA$4,0),FALSE)))),VLOOKUP(_xlfn.CONCAT($B73,$C73),BNA_Variations_prix!$E$1:$AJ$205,MATCH(F$46,BNA_Variations_prix!$E$4:$CA$4,0),FALSE))</f>
        <v>▼ -13%</v>
      </c>
      <c r="G73" s="16" t="str">
        <f ca="1">IF(ISNUMBER(VLOOKUP(_xlfn.CONCAT($B73,$C73),BNA_Variations_prix!$E$1:$AJ$205,MATCH(G$46,BNA_Variations_prix!$E$4:$CA$4,0),FALSE)),IF(ROUND(VLOOKUP(_xlfn.CONCAT($B73,$C73),BNA_Variations_prix!$E$1:$AJ$205,MATCH(G$46,BNA_Variations_prix!$E$4:$CA$4,0),FALSE),2)&gt;0,_xlfn.CONCAT($B$3," ",TEXT(VLOOKUP(_xlfn.CONCAT($B73,$C73),BNA_Variations_prix!$E$1:$AJ$205,MATCH(G$46,BNA_Variations_prix!$E$4:$CA$4,0),FALSE),"0%")),IF(ROUND(VLOOKUP(_xlfn.CONCAT($B73,$C73),BNA_Variations_prix!$E$1:$AJ$205,MATCH(G$46,BNA_Variations_prix!$E$4:$CA$4,0),FALSE),2)=0,_xlfn.CONCAT($B$4," ",TEXT(VLOOKUP(_xlfn.CONCAT($B73,$C73),BNA_Variations_prix!$E$1:$AJ$205,MATCH(G$46,BNA_Variations_prix!$E$4:$CA$4,0),FALSE),"0%")),IF(ROUND(VLOOKUP(_xlfn.CONCAT($B73,$C73),BNA_Variations_prix!$E$1:$AJ$205,MATCH(G$46,BNA_Variations_prix!$E$4:$CA$4,0),FALSE),2)&lt;0,_xlfn.CONCAT($B$5," ",TEXT(VLOOKUP(_xlfn.CONCAT($B73,$C73),BNA_Variations_prix!$E$1:$AJ$205,MATCH(G$46,BNA_Variations_prix!$E$4:$CA$4,0),FALSE),"0%")),VLOOKUP(_xlfn.CONCAT($B73,$C73),BNA_Variations_prix!$E$1:$AJ$205,MATCH(G$46,BNA_Variations_prix!$E$4:$CA$4,0),FALSE)))),VLOOKUP(_xlfn.CONCAT($B73,$C73),BNA_Variations_prix!$E$1:$AJ$205,MATCH(G$46,BNA_Variations_prix!$E$4:$CA$4,0),FALSE))</f>
        <v>▼ -10%</v>
      </c>
      <c r="H73" s="16" t="str">
        <f ca="1">IF(ISNUMBER(VLOOKUP(_xlfn.CONCAT($B73,$C73),BNA_Variations_prix!$E$1:$AJ$205,MATCH(H$46,BNA_Variations_prix!$E$4:$CA$4,0),FALSE)),IF(ROUND(VLOOKUP(_xlfn.CONCAT($B73,$C73),BNA_Variations_prix!$E$1:$AJ$205,MATCH(H$46,BNA_Variations_prix!$E$4:$CA$4,0),FALSE),2)&gt;0,_xlfn.CONCAT($B$3," ",TEXT(VLOOKUP(_xlfn.CONCAT($B73,$C73),BNA_Variations_prix!$E$1:$AJ$205,MATCH(H$46,BNA_Variations_prix!$E$4:$CA$4,0),FALSE),"0%")),IF(ROUND(VLOOKUP(_xlfn.CONCAT($B73,$C73),BNA_Variations_prix!$E$1:$AJ$205,MATCH(H$46,BNA_Variations_prix!$E$4:$CA$4,0),FALSE),2)=0,_xlfn.CONCAT($B$4," ",TEXT(VLOOKUP(_xlfn.CONCAT($B73,$C73),BNA_Variations_prix!$E$1:$AJ$205,MATCH(H$46,BNA_Variations_prix!$E$4:$CA$4,0),FALSE),"0%")),IF(ROUND(VLOOKUP(_xlfn.CONCAT($B73,$C73),BNA_Variations_prix!$E$1:$AJ$205,MATCH(H$46,BNA_Variations_prix!$E$4:$CA$4,0),FALSE),2)&lt;0,_xlfn.CONCAT($B$5," ",TEXT(VLOOKUP(_xlfn.CONCAT($B73,$C73),BNA_Variations_prix!$E$1:$AJ$205,MATCH(H$46,BNA_Variations_prix!$E$4:$CA$4,0),FALSE),"0%")),VLOOKUP(_xlfn.CONCAT($B73,$C73),BNA_Variations_prix!$E$1:$AJ$205,MATCH(H$46,BNA_Variations_prix!$E$4:$CA$4,0),FALSE)))),VLOOKUP(_xlfn.CONCAT($B73,$C73),BNA_Variations_prix!$E$1:$AJ$205,MATCH(H$46,BNA_Variations_prix!$E$4:$CA$4,0),FALSE))</f>
        <v>-</v>
      </c>
      <c r="I73" s="16" t="str">
        <f ca="1">IF(ISNUMBER(VLOOKUP(_xlfn.CONCAT($B73,$C73),BNA_Variations_prix!$E$1:$AJ$205,MATCH(I$46,BNA_Variations_prix!$E$4:$CA$4,0),FALSE)),IF(ROUND(VLOOKUP(_xlfn.CONCAT($B73,$C73),BNA_Variations_prix!$E$1:$AJ$205,MATCH(I$46,BNA_Variations_prix!$E$4:$CA$4,0),FALSE),2)&gt;0,_xlfn.CONCAT($B$3," ",TEXT(VLOOKUP(_xlfn.CONCAT($B73,$C73),BNA_Variations_prix!$E$1:$AJ$205,MATCH(I$46,BNA_Variations_prix!$E$4:$CA$4,0),FALSE),"0%")),IF(ROUND(VLOOKUP(_xlfn.CONCAT($B73,$C73),BNA_Variations_prix!$E$1:$AJ$205,MATCH(I$46,BNA_Variations_prix!$E$4:$CA$4,0),FALSE),2)=0,_xlfn.CONCAT($B$4," ",TEXT(VLOOKUP(_xlfn.CONCAT($B73,$C73),BNA_Variations_prix!$E$1:$AJ$205,MATCH(I$46,BNA_Variations_prix!$E$4:$CA$4,0),FALSE),"0%")),IF(ROUND(VLOOKUP(_xlfn.CONCAT($B73,$C73),BNA_Variations_prix!$E$1:$AJ$205,MATCH(I$46,BNA_Variations_prix!$E$4:$CA$4,0),FALSE),2)&lt;0,_xlfn.CONCAT($B$5," ",TEXT(VLOOKUP(_xlfn.CONCAT($B73,$C73),BNA_Variations_prix!$E$1:$AJ$205,MATCH(I$46,BNA_Variations_prix!$E$4:$CA$4,0),FALSE),"0%")),VLOOKUP(_xlfn.CONCAT($B73,$C73),BNA_Variations_prix!$E$1:$AJ$205,MATCH(I$46,BNA_Variations_prix!$E$4:$CA$4,0),FALSE)))),VLOOKUP(_xlfn.CONCAT($B73,$C73),BNA_Variations_prix!$E$1:$AJ$205,MATCH(I$46,BNA_Variations_prix!$E$4:$CA$4,0),FALSE))</f>
        <v>-</v>
      </c>
      <c r="J73" s="16" t="str">
        <f ca="1">IF(ISNUMBER(VLOOKUP(_xlfn.CONCAT($B73,$C73),BNA_Variations_prix!$E$1:$AJ$205,MATCH(J$46,BNA_Variations_prix!$E$4:$CA$4,0),FALSE)),IF(ROUND(VLOOKUP(_xlfn.CONCAT($B73,$C73),BNA_Variations_prix!$E$1:$AJ$205,MATCH(J$46,BNA_Variations_prix!$E$4:$CA$4,0),FALSE),2)&gt;0,_xlfn.CONCAT($B$3," ",TEXT(VLOOKUP(_xlfn.CONCAT($B73,$C73),BNA_Variations_prix!$E$1:$AJ$205,MATCH(J$46,BNA_Variations_prix!$E$4:$CA$4,0),FALSE),"0%")),IF(ROUND(VLOOKUP(_xlfn.CONCAT($B73,$C73),BNA_Variations_prix!$E$1:$AJ$205,MATCH(J$46,BNA_Variations_prix!$E$4:$CA$4,0),FALSE),2)=0,_xlfn.CONCAT($B$4," ",TEXT(VLOOKUP(_xlfn.CONCAT($B73,$C73),BNA_Variations_prix!$E$1:$AJ$205,MATCH(J$46,BNA_Variations_prix!$E$4:$CA$4,0),FALSE),"0%")),IF(ROUND(VLOOKUP(_xlfn.CONCAT($B73,$C73),BNA_Variations_prix!$E$1:$AJ$205,MATCH(J$46,BNA_Variations_prix!$E$4:$CA$4,0),FALSE),2)&lt;0,_xlfn.CONCAT($B$5," ",TEXT(VLOOKUP(_xlfn.CONCAT($B73,$C73),BNA_Variations_prix!$E$1:$AJ$205,MATCH(J$46,BNA_Variations_prix!$E$4:$CA$4,0),FALSE),"0%")),VLOOKUP(_xlfn.CONCAT($B73,$C73),BNA_Variations_prix!$E$1:$AJ$205,MATCH(J$46,BNA_Variations_prix!$E$4:$CA$4,0),FALSE)))),VLOOKUP(_xlfn.CONCAT($B73,$C73),BNA_Variations_prix!$E$1:$AJ$205,MATCH(J$46,BNA_Variations_prix!$E$4:$CA$4,0),FALSE))</f>
        <v>-</v>
      </c>
      <c r="K73" s="16" t="str">
        <f ca="1">IF(ISNUMBER(VLOOKUP(_xlfn.CONCAT($B73,$C73),BNA_Variations_prix!$E$1:$AJ$205,MATCH(K$46,BNA_Variations_prix!$E$4:$CA$4,0),FALSE)),IF(ROUND(VLOOKUP(_xlfn.CONCAT($B73,$C73),BNA_Variations_prix!$E$1:$AJ$205,MATCH(K$46,BNA_Variations_prix!$E$4:$CA$4,0),FALSE),2)&gt;0,_xlfn.CONCAT($B$3," ",TEXT(VLOOKUP(_xlfn.CONCAT($B73,$C73),BNA_Variations_prix!$E$1:$AJ$205,MATCH(K$46,BNA_Variations_prix!$E$4:$CA$4,0),FALSE),"0%")),IF(ROUND(VLOOKUP(_xlfn.CONCAT($B73,$C73),BNA_Variations_prix!$E$1:$AJ$205,MATCH(K$46,BNA_Variations_prix!$E$4:$CA$4,0),FALSE),2)=0,_xlfn.CONCAT($B$4," ",TEXT(VLOOKUP(_xlfn.CONCAT($B73,$C73),BNA_Variations_prix!$E$1:$AJ$205,MATCH(K$46,BNA_Variations_prix!$E$4:$CA$4,0),FALSE),"0%")),IF(ROUND(VLOOKUP(_xlfn.CONCAT($B73,$C73),BNA_Variations_prix!$E$1:$AJ$205,MATCH(K$46,BNA_Variations_prix!$E$4:$CA$4,0),FALSE),2)&lt;0,_xlfn.CONCAT($B$5," ",TEXT(VLOOKUP(_xlfn.CONCAT($B73,$C73),BNA_Variations_prix!$E$1:$AJ$205,MATCH(K$46,BNA_Variations_prix!$E$4:$CA$4,0),FALSE),"0%")),VLOOKUP(_xlfn.CONCAT($B73,$C73),BNA_Variations_prix!$E$1:$AJ$205,MATCH(K$46,BNA_Variations_prix!$E$4:$CA$4,0),FALSE)))),VLOOKUP(_xlfn.CONCAT($B73,$C73),BNA_Variations_prix!$E$1:$AJ$205,MATCH(K$46,BNA_Variations_prix!$E$4:$CA$4,0),FALSE))</f>
        <v>-</v>
      </c>
      <c r="L73" s="16" t="str">
        <f ca="1">IF(ISNUMBER(VLOOKUP(_xlfn.CONCAT($B73,$C73),BNA_Variations_prix!$E$1:$AJ$205,MATCH(L$46,BNA_Variations_prix!$E$4:$CA$4,0),FALSE)),IF(ROUND(VLOOKUP(_xlfn.CONCAT($B73,$C73),BNA_Variations_prix!$E$1:$AJ$205,MATCH(L$46,BNA_Variations_prix!$E$4:$CA$4,0),FALSE),2)&gt;0,_xlfn.CONCAT($B$3," ",TEXT(VLOOKUP(_xlfn.CONCAT($B73,$C73),BNA_Variations_prix!$E$1:$AJ$205,MATCH(L$46,BNA_Variations_prix!$E$4:$CA$4,0),FALSE),"0%")),IF(ROUND(VLOOKUP(_xlfn.CONCAT($B73,$C73),BNA_Variations_prix!$E$1:$AJ$205,MATCH(L$46,BNA_Variations_prix!$E$4:$CA$4,0),FALSE),2)=0,_xlfn.CONCAT($B$4," ",TEXT(VLOOKUP(_xlfn.CONCAT($B73,$C73),BNA_Variations_prix!$E$1:$AJ$205,MATCH(L$46,BNA_Variations_prix!$E$4:$CA$4,0),FALSE),"0%")),IF(ROUND(VLOOKUP(_xlfn.CONCAT($B73,$C73),BNA_Variations_prix!$E$1:$AJ$205,MATCH(L$46,BNA_Variations_prix!$E$4:$CA$4,0),FALSE),2)&lt;0,_xlfn.CONCAT($B$5," ",TEXT(VLOOKUP(_xlfn.CONCAT($B73,$C73),BNA_Variations_prix!$E$1:$AJ$205,MATCH(L$46,BNA_Variations_prix!$E$4:$CA$4,0),FALSE),"0%")),VLOOKUP(_xlfn.CONCAT($B73,$C73),BNA_Variations_prix!$E$1:$AJ$205,MATCH(L$46,BNA_Variations_prix!$E$4:$CA$4,0),FALSE)))),VLOOKUP(_xlfn.CONCAT($B73,$C73),BNA_Variations_prix!$E$1:$AJ$205,MATCH(L$46,BNA_Variations_prix!$E$4:$CA$4,0),FALSE))</f>
        <v>-</v>
      </c>
      <c r="M73" s="16" t="str">
        <f ca="1">IF(ISNUMBER(VLOOKUP(_xlfn.CONCAT($B73,$C73),BNA_Variations_prix!$E$1:$AJ$205,MATCH(M$46,BNA_Variations_prix!$E$4:$CA$4,0),FALSE)),IF(ROUND(VLOOKUP(_xlfn.CONCAT($B73,$C73),BNA_Variations_prix!$E$1:$AJ$205,MATCH(M$46,BNA_Variations_prix!$E$4:$CA$4,0),FALSE),2)&gt;0,_xlfn.CONCAT($B$3," ",TEXT(VLOOKUP(_xlfn.CONCAT($B73,$C73),BNA_Variations_prix!$E$1:$AJ$205,MATCH(M$46,BNA_Variations_prix!$E$4:$CA$4,0),FALSE),"0%")),IF(ROUND(VLOOKUP(_xlfn.CONCAT($B73,$C73),BNA_Variations_prix!$E$1:$AJ$205,MATCH(M$46,BNA_Variations_prix!$E$4:$CA$4,0),FALSE),2)=0,_xlfn.CONCAT($B$4," ",TEXT(VLOOKUP(_xlfn.CONCAT($B73,$C73),BNA_Variations_prix!$E$1:$AJ$205,MATCH(M$46,BNA_Variations_prix!$E$4:$CA$4,0),FALSE),"0%")),IF(ROUND(VLOOKUP(_xlfn.CONCAT($B73,$C73),BNA_Variations_prix!$E$1:$AJ$205,MATCH(M$46,BNA_Variations_prix!$E$4:$CA$4,0),FALSE),2)&lt;0,_xlfn.CONCAT($B$5," ",TEXT(VLOOKUP(_xlfn.CONCAT($B73,$C73),BNA_Variations_prix!$E$1:$AJ$205,MATCH(M$46,BNA_Variations_prix!$E$4:$CA$4,0),FALSE),"0%")),VLOOKUP(_xlfn.CONCAT($B73,$C73),BNA_Variations_prix!$E$1:$AJ$205,MATCH(M$46,BNA_Variations_prix!$E$4:$CA$4,0),FALSE)))),VLOOKUP(_xlfn.CONCAT($B73,$C73),BNA_Variations_prix!$E$1:$AJ$205,MATCH(M$46,BNA_Variations_prix!$E$4:$CA$4,0),FALSE))</f>
        <v>-</v>
      </c>
      <c r="N73" s="16" t="str">
        <f ca="1">IF(ISNUMBER(VLOOKUP(_xlfn.CONCAT($B73,$C73),BNA_Variations_prix!$E$1:$AJ$205,MATCH(N$46,BNA_Variations_prix!$E$4:$CA$4,0),FALSE)),IF(ROUND(VLOOKUP(_xlfn.CONCAT($B73,$C73),BNA_Variations_prix!$E$1:$AJ$205,MATCH(N$46,BNA_Variations_prix!$E$4:$CA$4,0),FALSE),2)&gt;0,_xlfn.CONCAT($B$3," ",TEXT(VLOOKUP(_xlfn.CONCAT($B73,$C73),BNA_Variations_prix!$E$1:$AJ$205,MATCH(N$46,BNA_Variations_prix!$E$4:$CA$4,0),FALSE),"0%")),IF(ROUND(VLOOKUP(_xlfn.CONCAT($B73,$C73),BNA_Variations_prix!$E$1:$AJ$205,MATCH(N$46,BNA_Variations_prix!$E$4:$CA$4,0),FALSE),2)=0,_xlfn.CONCAT($B$4," ",TEXT(VLOOKUP(_xlfn.CONCAT($B73,$C73),BNA_Variations_prix!$E$1:$AJ$205,MATCH(N$46,BNA_Variations_prix!$E$4:$CA$4,0),FALSE),"0%")),IF(ROUND(VLOOKUP(_xlfn.CONCAT($B73,$C73),BNA_Variations_prix!$E$1:$AJ$205,MATCH(N$46,BNA_Variations_prix!$E$4:$CA$4,0),FALSE),2)&lt;0,_xlfn.CONCAT($B$5," ",TEXT(VLOOKUP(_xlfn.CONCAT($B73,$C73),BNA_Variations_prix!$E$1:$AJ$205,MATCH(N$46,BNA_Variations_prix!$E$4:$CA$4,0),FALSE),"0%")),VLOOKUP(_xlfn.CONCAT($B73,$C73),BNA_Variations_prix!$E$1:$AJ$205,MATCH(N$46,BNA_Variations_prix!$E$4:$CA$4,0),FALSE)))),VLOOKUP(_xlfn.CONCAT($B73,$C73),BNA_Variations_prix!$E$1:$AJ$205,MATCH(N$46,BNA_Variations_prix!$E$4:$CA$4,0),FALSE))</f>
        <v>▼ -16%</v>
      </c>
      <c r="O73" s="16" t="str">
        <f ca="1">IF(ISNUMBER(VLOOKUP(_xlfn.CONCAT($B73,$C73),BNA_Variations_prix!$E$1:$AJ$205,MATCH(O$46,BNA_Variations_prix!$E$4:$CA$4,0),FALSE)),IF(ROUND(VLOOKUP(_xlfn.CONCAT($B73,$C73),BNA_Variations_prix!$E$1:$AJ$205,MATCH(O$46,BNA_Variations_prix!$E$4:$CA$4,0),FALSE),2)&gt;0,_xlfn.CONCAT($B$3," ",TEXT(VLOOKUP(_xlfn.CONCAT($B73,$C73),BNA_Variations_prix!$E$1:$AJ$205,MATCH(O$46,BNA_Variations_prix!$E$4:$CA$4,0),FALSE),"0%")),IF(ROUND(VLOOKUP(_xlfn.CONCAT($B73,$C73),BNA_Variations_prix!$E$1:$AJ$205,MATCH(O$46,BNA_Variations_prix!$E$4:$CA$4,0),FALSE),2)=0,_xlfn.CONCAT($B$4," ",TEXT(VLOOKUP(_xlfn.CONCAT($B73,$C73),BNA_Variations_prix!$E$1:$AJ$205,MATCH(O$46,BNA_Variations_prix!$E$4:$CA$4,0),FALSE),"0%")),IF(ROUND(VLOOKUP(_xlfn.CONCAT($B73,$C73),BNA_Variations_prix!$E$1:$AJ$205,MATCH(O$46,BNA_Variations_prix!$E$4:$CA$4,0),FALSE),2)&lt;0,_xlfn.CONCAT($B$5," ",TEXT(VLOOKUP(_xlfn.CONCAT($B73,$C73),BNA_Variations_prix!$E$1:$AJ$205,MATCH(O$46,BNA_Variations_prix!$E$4:$CA$4,0),FALSE),"0%")),VLOOKUP(_xlfn.CONCAT($B73,$C73),BNA_Variations_prix!$E$1:$AJ$205,MATCH(O$46,BNA_Variations_prix!$E$4:$CA$4,0),FALSE)))),VLOOKUP(_xlfn.CONCAT($B73,$C73),BNA_Variations_prix!$E$1:$AJ$205,MATCH(O$46,BNA_Variations_prix!$E$4:$CA$4,0),FALSE))</f>
        <v>▼ -64%</v>
      </c>
      <c r="P73" s="16" t="str">
        <f ca="1">IF(ISNUMBER(VLOOKUP(_xlfn.CONCAT($B73,$C73),BNA_Variations_prix!$E$1:$AJ$205,MATCH(P$46,BNA_Variations_prix!$E$4:$CA$4,0),FALSE)),IF(ROUND(VLOOKUP(_xlfn.CONCAT($B73,$C73),BNA_Variations_prix!$E$1:$AJ$205,MATCH(P$46,BNA_Variations_prix!$E$4:$CA$4,0),FALSE),2)&gt;0,_xlfn.CONCAT($B$3," ",TEXT(VLOOKUP(_xlfn.CONCAT($B73,$C73),BNA_Variations_prix!$E$1:$AJ$205,MATCH(P$46,BNA_Variations_prix!$E$4:$CA$4,0),FALSE),"0%")),IF(ROUND(VLOOKUP(_xlfn.CONCAT($B73,$C73),BNA_Variations_prix!$E$1:$AJ$205,MATCH(P$46,BNA_Variations_prix!$E$4:$CA$4,0),FALSE),2)=0,_xlfn.CONCAT($B$4," ",TEXT(VLOOKUP(_xlfn.CONCAT($B73,$C73),BNA_Variations_prix!$E$1:$AJ$205,MATCH(P$46,BNA_Variations_prix!$E$4:$CA$4,0),FALSE),"0%")),IF(ROUND(VLOOKUP(_xlfn.CONCAT($B73,$C73),BNA_Variations_prix!$E$1:$AJ$205,MATCH(P$46,BNA_Variations_prix!$E$4:$CA$4,0),FALSE),2)&lt;0,_xlfn.CONCAT($B$5," ",TEXT(VLOOKUP(_xlfn.CONCAT($B73,$C73),BNA_Variations_prix!$E$1:$AJ$205,MATCH(P$46,BNA_Variations_prix!$E$4:$CA$4,0),FALSE),"0%")),VLOOKUP(_xlfn.CONCAT($B73,$C73),BNA_Variations_prix!$E$1:$AJ$205,MATCH(P$46,BNA_Variations_prix!$E$4:$CA$4,0),FALSE)))),VLOOKUP(_xlfn.CONCAT($B73,$C73),BNA_Variations_prix!$E$1:$AJ$205,MATCH(P$46,BNA_Variations_prix!$E$4:$CA$4,0),FALSE))</f>
        <v>-</v>
      </c>
      <c r="Q73" s="16" t="str">
        <f ca="1">IF(ISNUMBER(VLOOKUP(_xlfn.CONCAT($B73,$C73),BNA_Variations_prix!$E$1:$AJ$205,MATCH(Q$46,BNA_Variations_prix!$E$4:$CA$4,0),FALSE)),IF(ROUND(VLOOKUP(_xlfn.CONCAT($B73,$C73),BNA_Variations_prix!$E$1:$AJ$205,MATCH(Q$46,BNA_Variations_prix!$E$4:$CA$4,0),FALSE),2)&gt;0,_xlfn.CONCAT($B$3," ",TEXT(VLOOKUP(_xlfn.CONCAT($B73,$C73),BNA_Variations_prix!$E$1:$AJ$205,MATCH(Q$46,BNA_Variations_prix!$E$4:$CA$4,0),FALSE),"0%")),IF(ROUND(VLOOKUP(_xlfn.CONCAT($B73,$C73),BNA_Variations_prix!$E$1:$AJ$205,MATCH(Q$46,BNA_Variations_prix!$E$4:$CA$4,0),FALSE),2)=0,_xlfn.CONCAT($B$4," ",TEXT(VLOOKUP(_xlfn.CONCAT($B73,$C73),BNA_Variations_prix!$E$1:$AJ$205,MATCH(Q$46,BNA_Variations_prix!$E$4:$CA$4,0),FALSE),"0%")),IF(ROUND(VLOOKUP(_xlfn.CONCAT($B73,$C73),BNA_Variations_prix!$E$1:$AJ$205,MATCH(Q$46,BNA_Variations_prix!$E$4:$CA$4,0),FALSE),2)&lt;0,_xlfn.CONCAT($B$5," ",TEXT(VLOOKUP(_xlfn.CONCAT($B73,$C73),BNA_Variations_prix!$E$1:$AJ$205,MATCH(Q$46,BNA_Variations_prix!$E$4:$CA$4,0),FALSE),"0%")),VLOOKUP(_xlfn.CONCAT($B73,$C73),BNA_Variations_prix!$E$1:$AJ$205,MATCH(Q$46,BNA_Variations_prix!$E$4:$CA$4,0),FALSE)))),VLOOKUP(_xlfn.CONCAT($B73,$C73),BNA_Variations_prix!$E$1:$AJ$205,MATCH(Q$46,BNA_Variations_prix!$E$4:$CA$4,0),FALSE))</f>
        <v>-</v>
      </c>
      <c r="R73" s="16" t="str">
        <f ca="1">IF(ISNUMBER(VLOOKUP(_xlfn.CONCAT($B73,$C73),BNA_Variations_prix!$E$1:$AJ$205,MATCH(R$46,BNA_Variations_prix!$E$4:$CA$4,0),FALSE)),IF(ROUND(VLOOKUP(_xlfn.CONCAT($B73,$C73),BNA_Variations_prix!$E$1:$AJ$205,MATCH(R$46,BNA_Variations_prix!$E$4:$CA$4,0),FALSE),2)&gt;0,_xlfn.CONCAT($B$3," ",TEXT(VLOOKUP(_xlfn.CONCAT($B73,$C73),BNA_Variations_prix!$E$1:$AJ$205,MATCH(R$46,BNA_Variations_prix!$E$4:$CA$4,0),FALSE),"0%")),IF(ROUND(VLOOKUP(_xlfn.CONCAT($B73,$C73),BNA_Variations_prix!$E$1:$AJ$205,MATCH(R$46,BNA_Variations_prix!$E$4:$CA$4,0),FALSE),2)=0,_xlfn.CONCAT($B$4," ",TEXT(VLOOKUP(_xlfn.CONCAT($B73,$C73),BNA_Variations_prix!$E$1:$AJ$205,MATCH(R$46,BNA_Variations_prix!$E$4:$CA$4,0),FALSE),"0%")),IF(ROUND(VLOOKUP(_xlfn.CONCAT($B73,$C73),BNA_Variations_prix!$E$1:$AJ$205,MATCH(R$46,BNA_Variations_prix!$E$4:$CA$4,0),FALSE),2)&lt;0,_xlfn.CONCAT($B$5," ",TEXT(VLOOKUP(_xlfn.CONCAT($B73,$C73),BNA_Variations_prix!$E$1:$AJ$205,MATCH(R$46,BNA_Variations_prix!$E$4:$CA$4,0),FALSE),"0%")),VLOOKUP(_xlfn.CONCAT($B73,$C73),BNA_Variations_prix!$E$1:$AJ$205,MATCH(R$46,BNA_Variations_prix!$E$4:$CA$4,0),FALSE)))),VLOOKUP(_xlfn.CONCAT($B73,$C73),BNA_Variations_prix!$E$1:$AJ$205,MATCH(R$46,BNA_Variations_prix!$E$4:$CA$4,0),FALSE))</f>
        <v>-</v>
      </c>
      <c r="S73" s="16" t="str">
        <f ca="1">IF(ISNUMBER(VLOOKUP(_xlfn.CONCAT($B73,$C73),BNA_Variations_prix!$E$1:$AJ$205,MATCH(S$46,BNA_Variations_prix!$E$4:$CA$4,0),FALSE)),IF(ROUND(VLOOKUP(_xlfn.CONCAT($B73,$C73),BNA_Variations_prix!$E$1:$AJ$205,MATCH(S$46,BNA_Variations_prix!$E$4:$CA$4,0),FALSE),2)&gt;0,_xlfn.CONCAT($B$3," ",TEXT(VLOOKUP(_xlfn.CONCAT($B73,$C73),BNA_Variations_prix!$E$1:$AJ$205,MATCH(S$46,BNA_Variations_prix!$E$4:$CA$4,0),FALSE),"0%")),IF(ROUND(VLOOKUP(_xlfn.CONCAT($B73,$C73),BNA_Variations_prix!$E$1:$AJ$205,MATCH(S$46,BNA_Variations_prix!$E$4:$CA$4,0),FALSE),2)=0,_xlfn.CONCAT($B$4," ",TEXT(VLOOKUP(_xlfn.CONCAT($B73,$C73),BNA_Variations_prix!$E$1:$AJ$205,MATCH(S$46,BNA_Variations_prix!$E$4:$CA$4,0),FALSE),"0%")),IF(ROUND(VLOOKUP(_xlfn.CONCAT($B73,$C73),BNA_Variations_prix!$E$1:$AJ$205,MATCH(S$46,BNA_Variations_prix!$E$4:$CA$4,0),FALSE),2)&lt;0,_xlfn.CONCAT($B$5," ",TEXT(VLOOKUP(_xlfn.CONCAT($B73,$C73),BNA_Variations_prix!$E$1:$AJ$205,MATCH(S$46,BNA_Variations_prix!$E$4:$CA$4,0),FALSE),"0%")),VLOOKUP(_xlfn.CONCAT($B73,$C73),BNA_Variations_prix!$E$1:$AJ$205,MATCH(S$46,BNA_Variations_prix!$E$4:$CA$4,0),FALSE)))),VLOOKUP(_xlfn.CONCAT($B73,$C73),BNA_Variations_prix!$E$1:$AJ$205,MATCH(S$46,BNA_Variations_prix!$E$4:$CA$4,0),FALSE))</f>
        <v>-</v>
      </c>
      <c r="T73" s="16" t="str">
        <f ca="1">IF(ISNUMBER(VLOOKUP(_xlfn.CONCAT($B73,$C73),BNA_Variations_prix!$E$1:$AJ$205,MATCH(T$46,BNA_Variations_prix!$E$4:$CA$4,0),FALSE)),IF(ROUND(VLOOKUP(_xlfn.CONCAT($B73,$C73),BNA_Variations_prix!$E$1:$AJ$205,MATCH(T$46,BNA_Variations_prix!$E$4:$CA$4,0),FALSE),2)&gt;0,_xlfn.CONCAT($B$3," ",TEXT(VLOOKUP(_xlfn.CONCAT($B73,$C73),BNA_Variations_prix!$E$1:$AJ$205,MATCH(T$46,BNA_Variations_prix!$E$4:$CA$4,0),FALSE),"0%")),IF(ROUND(VLOOKUP(_xlfn.CONCAT($B73,$C73),BNA_Variations_prix!$E$1:$AJ$205,MATCH(T$46,BNA_Variations_prix!$E$4:$CA$4,0),FALSE),2)=0,_xlfn.CONCAT($B$4," ",TEXT(VLOOKUP(_xlfn.CONCAT($B73,$C73),BNA_Variations_prix!$E$1:$AJ$205,MATCH(T$46,BNA_Variations_prix!$E$4:$CA$4,0),FALSE),"0%")),IF(ROUND(VLOOKUP(_xlfn.CONCAT($B73,$C73),BNA_Variations_prix!$E$1:$AJ$205,MATCH(T$46,BNA_Variations_prix!$E$4:$CA$4,0),FALSE),2)&lt;0,_xlfn.CONCAT($B$5," ",TEXT(VLOOKUP(_xlfn.CONCAT($B73,$C73),BNA_Variations_prix!$E$1:$AJ$205,MATCH(T$46,BNA_Variations_prix!$E$4:$CA$4,0),FALSE),"0%")),VLOOKUP(_xlfn.CONCAT($B73,$C73),BNA_Variations_prix!$E$1:$AJ$205,MATCH(T$46,BNA_Variations_prix!$E$4:$CA$4,0),FALSE)))),VLOOKUP(_xlfn.CONCAT($B73,$C73),BNA_Variations_prix!$E$1:$AJ$205,MATCH(T$46,BNA_Variations_prix!$E$4:$CA$4,0),FALSE))</f>
        <v>-</v>
      </c>
      <c r="U73" s="16" t="str">
        <f ca="1">IF(ISNUMBER(VLOOKUP(_xlfn.CONCAT($B73,$C73),BNA_Variations_prix!$E$1:$AJ$205,MATCH(U$46,BNA_Variations_prix!$E$4:$CA$4,0),FALSE)),IF(ROUND(VLOOKUP(_xlfn.CONCAT($B73,$C73),BNA_Variations_prix!$E$1:$AJ$205,MATCH(U$46,BNA_Variations_prix!$E$4:$CA$4,0),FALSE),2)&gt;0,_xlfn.CONCAT($B$3," ",TEXT(VLOOKUP(_xlfn.CONCAT($B73,$C73),BNA_Variations_prix!$E$1:$AJ$205,MATCH(U$46,BNA_Variations_prix!$E$4:$CA$4,0),FALSE),"0%")),IF(ROUND(VLOOKUP(_xlfn.CONCAT($B73,$C73),BNA_Variations_prix!$E$1:$AJ$205,MATCH(U$46,BNA_Variations_prix!$E$4:$CA$4,0),FALSE),2)=0,_xlfn.CONCAT($B$4," ",TEXT(VLOOKUP(_xlfn.CONCAT($B73,$C73),BNA_Variations_prix!$E$1:$AJ$205,MATCH(U$46,BNA_Variations_prix!$E$4:$CA$4,0),FALSE),"0%")),IF(ROUND(VLOOKUP(_xlfn.CONCAT($B73,$C73),BNA_Variations_prix!$E$1:$AJ$205,MATCH(U$46,BNA_Variations_prix!$E$4:$CA$4,0),FALSE),2)&lt;0,_xlfn.CONCAT($B$5," ",TEXT(VLOOKUP(_xlfn.CONCAT($B73,$C73),BNA_Variations_prix!$E$1:$AJ$205,MATCH(U$46,BNA_Variations_prix!$E$4:$CA$4,0),FALSE),"0%")),VLOOKUP(_xlfn.CONCAT($B73,$C73),BNA_Variations_prix!$E$1:$AJ$205,MATCH(U$46,BNA_Variations_prix!$E$4:$CA$4,0),FALSE)))),VLOOKUP(_xlfn.CONCAT($B73,$C73),BNA_Variations_prix!$E$1:$AJ$205,MATCH(U$46,BNA_Variations_prix!$E$4:$CA$4,0),FALSE))</f>
        <v>-</v>
      </c>
      <c r="V73" s="16" t="str">
        <f ca="1">IF(ISNUMBER(VLOOKUP(_xlfn.CONCAT($B73,$C73),BNA_Variations_prix!$E$1:$AJ$205,MATCH(V$46,BNA_Variations_prix!$E$4:$CA$4,0),FALSE)),IF(ROUND(VLOOKUP(_xlfn.CONCAT($B73,$C73),BNA_Variations_prix!$E$1:$AJ$205,MATCH(V$46,BNA_Variations_prix!$E$4:$CA$4,0),FALSE),2)&gt;0,_xlfn.CONCAT($B$3," ",TEXT(VLOOKUP(_xlfn.CONCAT($B73,$C73),BNA_Variations_prix!$E$1:$AJ$205,MATCH(V$46,BNA_Variations_prix!$E$4:$CA$4,0),FALSE),"0%")),IF(ROUND(VLOOKUP(_xlfn.CONCAT($B73,$C73),BNA_Variations_prix!$E$1:$AJ$205,MATCH(V$46,BNA_Variations_prix!$E$4:$CA$4,0),FALSE),2)=0,_xlfn.CONCAT($B$4," ",TEXT(VLOOKUP(_xlfn.CONCAT($B73,$C73),BNA_Variations_prix!$E$1:$AJ$205,MATCH(V$46,BNA_Variations_prix!$E$4:$CA$4,0),FALSE),"0%")),IF(ROUND(VLOOKUP(_xlfn.CONCAT($B73,$C73),BNA_Variations_prix!$E$1:$AJ$205,MATCH(V$46,BNA_Variations_prix!$E$4:$CA$4,0),FALSE),2)&lt;0,_xlfn.CONCAT($B$5," ",TEXT(VLOOKUP(_xlfn.CONCAT($B73,$C73),BNA_Variations_prix!$E$1:$AJ$205,MATCH(V$46,BNA_Variations_prix!$E$4:$CA$4,0),FALSE),"0%")),VLOOKUP(_xlfn.CONCAT($B73,$C73),BNA_Variations_prix!$E$1:$AJ$205,MATCH(V$46,BNA_Variations_prix!$E$4:$CA$4,0),FALSE)))),VLOOKUP(_xlfn.CONCAT($B73,$C73),BNA_Variations_prix!$E$1:$AJ$205,MATCH(V$46,BNA_Variations_prix!$E$4:$CA$4,0),FALSE))</f>
        <v>-</v>
      </c>
      <c r="W73" s="16" t="str">
        <f ca="1">IF(ISNUMBER(VLOOKUP(_xlfn.CONCAT($B73,$C73),BNA_Variations_prix!$E$1:$AJ$205,MATCH(W$46,BNA_Variations_prix!$E$4:$CA$4,0),FALSE)),IF(ROUND(VLOOKUP(_xlfn.CONCAT($B73,$C73),BNA_Variations_prix!$E$1:$AJ$205,MATCH(W$46,BNA_Variations_prix!$E$4:$CA$4,0),FALSE),2)&gt;0,_xlfn.CONCAT($B$3," ",TEXT(VLOOKUP(_xlfn.CONCAT($B73,$C73),BNA_Variations_prix!$E$1:$AJ$205,MATCH(W$46,BNA_Variations_prix!$E$4:$CA$4,0),FALSE),"0%")),IF(ROUND(VLOOKUP(_xlfn.CONCAT($B73,$C73),BNA_Variations_prix!$E$1:$AJ$205,MATCH(W$46,BNA_Variations_prix!$E$4:$CA$4,0),FALSE),2)=0,_xlfn.CONCAT($B$4," ",TEXT(VLOOKUP(_xlfn.CONCAT($B73,$C73),BNA_Variations_prix!$E$1:$AJ$205,MATCH(W$46,BNA_Variations_prix!$E$4:$CA$4,0),FALSE),"0%")),IF(ROUND(VLOOKUP(_xlfn.CONCAT($B73,$C73),BNA_Variations_prix!$E$1:$AJ$205,MATCH(W$46,BNA_Variations_prix!$E$4:$CA$4,0),FALSE),2)&lt;0,_xlfn.CONCAT($B$5," ",TEXT(VLOOKUP(_xlfn.CONCAT($B73,$C73),BNA_Variations_prix!$E$1:$AJ$205,MATCH(W$46,BNA_Variations_prix!$E$4:$CA$4,0),FALSE),"0%")),VLOOKUP(_xlfn.CONCAT($B73,$C73),BNA_Variations_prix!$E$1:$AJ$205,MATCH(W$46,BNA_Variations_prix!$E$4:$CA$4,0),FALSE)))),VLOOKUP(_xlfn.CONCAT($B73,$C73),BNA_Variations_prix!$E$1:$AJ$205,MATCH(W$46,BNA_Variations_prix!$E$4:$CA$4,0),FALSE))</f>
        <v>-</v>
      </c>
      <c r="X73" s="16" t="str">
        <f ca="1">IF(ISNUMBER(VLOOKUP(_xlfn.CONCAT($B73,$C73),BNA_Variations_prix!$E$1:$AJ$205,MATCH(X$46,BNA_Variations_prix!$E$4:$CA$4,0),FALSE)),IF(ROUND(VLOOKUP(_xlfn.CONCAT($B73,$C73),BNA_Variations_prix!$E$1:$AJ$205,MATCH(X$46,BNA_Variations_prix!$E$4:$CA$4,0),FALSE),2)&gt;0,_xlfn.CONCAT($B$3," ",TEXT(VLOOKUP(_xlfn.CONCAT($B73,$C73),BNA_Variations_prix!$E$1:$AJ$205,MATCH(X$46,BNA_Variations_prix!$E$4:$CA$4,0),FALSE),"0%")),IF(ROUND(VLOOKUP(_xlfn.CONCAT($B73,$C73),BNA_Variations_prix!$E$1:$AJ$205,MATCH(X$46,BNA_Variations_prix!$E$4:$CA$4,0),FALSE),2)=0,_xlfn.CONCAT($B$4," ",TEXT(VLOOKUP(_xlfn.CONCAT($B73,$C73),BNA_Variations_prix!$E$1:$AJ$205,MATCH(X$46,BNA_Variations_prix!$E$4:$CA$4,0),FALSE),"0%")),IF(ROUND(VLOOKUP(_xlfn.CONCAT($B73,$C73),BNA_Variations_prix!$E$1:$AJ$205,MATCH(X$46,BNA_Variations_prix!$E$4:$CA$4,0),FALSE),2)&lt;0,_xlfn.CONCAT($B$5," ",TEXT(VLOOKUP(_xlfn.CONCAT($B73,$C73),BNA_Variations_prix!$E$1:$AJ$205,MATCH(X$46,BNA_Variations_prix!$E$4:$CA$4,0),FALSE),"0%")),VLOOKUP(_xlfn.CONCAT($B73,$C73),BNA_Variations_prix!$E$1:$AJ$205,MATCH(X$46,BNA_Variations_prix!$E$4:$CA$4,0),FALSE)))),VLOOKUP(_xlfn.CONCAT($B73,$C73),BNA_Variations_prix!$E$1:$AJ$205,MATCH(X$46,BNA_Variations_prix!$E$4:$CA$4,0),FALSE))</f>
        <v>-</v>
      </c>
      <c r="Y73" s="16" t="str">
        <f ca="1">IF(ISNUMBER(VLOOKUP(_xlfn.CONCAT($B73,$C73),BNA_Variations_prix!$E$1:$AJ$205,MATCH(Y$46,BNA_Variations_prix!$E$4:$CA$4,0),FALSE)),IF(ROUND(VLOOKUP(_xlfn.CONCAT($B73,$C73),BNA_Variations_prix!$E$1:$AJ$205,MATCH(Y$46,BNA_Variations_prix!$E$4:$CA$4,0),FALSE),2)&gt;0,_xlfn.CONCAT($B$3," ",TEXT(VLOOKUP(_xlfn.CONCAT($B73,$C73),BNA_Variations_prix!$E$1:$AJ$205,MATCH(Y$46,BNA_Variations_prix!$E$4:$CA$4,0),FALSE),"0%")),IF(ROUND(VLOOKUP(_xlfn.CONCAT($B73,$C73),BNA_Variations_prix!$E$1:$AJ$205,MATCH(Y$46,BNA_Variations_prix!$E$4:$CA$4,0),FALSE),2)=0,_xlfn.CONCAT($B$4," ",TEXT(VLOOKUP(_xlfn.CONCAT($B73,$C73),BNA_Variations_prix!$E$1:$AJ$205,MATCH(Y$46,BNA_Variations_prix!$E$4:$CA$4,0),FALSE),"0%")),IF(ROUND(VLOOKUP(_xlfn.CONCAT($B73,$C73),BNA_Variations_prix!$E$1:$AJ$205,MATCH(Y$46,BNA_Variations_prix!$E$4:$CA$4,0),FALSE),2)&lt;0,_xlfn.CONCAT($B$5," ",TEXT(VLOOKUP(_xlfn.CONCAT($B73,$C73),BNA_Variations_prix!$E$1:$AJ$205,MATCH(Y$46,BNA_Variations_prix!$E$4:$CA$4,0),FALSE),"0%")),VLOOKUP(_xlfn.CONCAT($B73,$C73),BNA_Variations_prix!$E$1:$AJ$205,MATCH(Y$46,BNA_Variations_prix!$E$4:$CA$4,0),FALSE)))),VLOOKUP(_xlfn.CONCAT($B73,$C73),BNA_Variations_prix!$E$1:$AJ$205,MATCH(Y$46,BNA_Variations_prix!$E$4:$CA$4,0),FALSE))</f>
        <v>-</v>
      </c>
      <c r="Z73" s="16" t="str">
        <f ca="1">IF(ISNUMBER(VLOOKUP(_xlfn.CONCAT($B73,$C73),BNA_Variations_prix!$E$1:$AJ$205,MATCH(Z$46,BNA_Variations_prix!$E$4:$CA$4,0),FALSE)),IF(ROUND(VLOOKUP(_xlfn.CONCAT($B73,$C73),BNA_Variations_prix!$E$1:$AJ$205,MATCH(Z$46,BNA_Variations_prix!$E$4:$CA$4,0),FALSE),2)&gt;0,_xlfn.CONCAT($B$3," ",TEXT(VLOOKUP(_xlfn.CONCAT($B73,$C73),BNA_Variations_prix!$E$1:$AJ$205,MATCH(Z$46,BNA_Variations_prix!$E$4:$CA$4,0),FALSE),"0%")),IF(ROUND(VLOOKUP(_xlfn.CONCAT($B73,$C73),BNA_Variations_prix!$E$1:$AJ$205,MATCH(Z$46,BNA_Variations_prix!$E$4:$CA$4,0),FALSE),2)=0,_xlfn.CONCAT($B$4," ",TEXT(VLOOKUP(_xlfn.CONCAT($B73,$C73),BNA_Variations_prix!$E$1:$AJ$205,MATCH(Z$46,BNA_Variations_prix!$E$4:$CA$4,0),FALSE),"0%")),IF(ROUND(VLOOKUP(_xlfn.CONCAT($B73,$C73),BNA_Variations_prix!$E$1:$AJ$205,MATCH(Z$46,BNA_Variations_prix!$E$4:$CA$4,0),FALSE),2)&lt;0,_xlfn.CONCAT($B$5," ",TEXT(VLOOKUP(_xlfn.CONCAT($B73,$C73),BNA_Variations_prix!$E$1:$AJ$205,MATCH(Z$46,BNA_Variations_prix!$E$4:$CA$4,0),FALSE),"0%")),VLOOKUP(_xlfn.CONCAT($B73,$C73),BNA_Variations_prix!$E$1:$AJ$205,MATCH(Z$46,BNA_Variations_prix!$E$4:$CA$4,0),FALSE)))),VLOOKUP(_xlfn.CONCAT($B73,$C73),BNA_Variations_prix!$E$1:$AJ$205,MATCH(Z$46,BNA_Variations_prix!$E$4:$CA$4,0),FALSE))</f>
        <v>-</v>
      </c>
      <c r="AA73" s="16" t="str">
        <f ca="1">IF(ISNUMBER(VLOOKUP(_xlfn.CONCAT($B73,$C73),BNA_Variations_prix!$E$1:$AJ$205,MATCH(AA$46,BNA_Variations_prix!$E$4:$CA$4,0),FALSE)),IF(ROUND(VLOOKUP(_xlfn.CONCAT($B73,$C73),BNA_Variations_prix!$E$1:$AJ$205,MATCH(AA$46,BNA_Variations_prix!$E$4:$CA$4,0),FALSE),2)&gt;0,_xlfn.CONCAT($B$3," ",TEXT(VLOOKUP(_xlfn.CONCAT($B73,$C73),BNA_Variations_prix!$E$1:$AJ$205,MATCH(AA$46,BNA_Variations_prix!$E$4:$CA$4,0),FALSE),"0%")),IF(ROUND(VLOOKUP(_xlfn.CONCAT($B73,$C73),BNA_Variations_prix!$E$1:$AJ$205,MATCH(AA$46,BNA_Variations_prix!$E$4:$CA$4,0),FALSE),2)=0,_xlfn.CONCAT($B$4," ",TEXT(VLOOKUP(_xlfn.CONCAT($B73,$C73),BNA_Variations_prix!$E$1:$AJ$205,MATCH(AA$46,BNA_Variations_prix!$E$4:$CA$4,0),FALSE),"0%")),IF(ROUND(VLOOKUP(_xlfn.CONCAT($B73,$C73),BNA_Variations_prix!$E$1:$AJ$205,MATCH(AA$46,BNA_Variations_prix!$E$4:$CA$4,0),FALSE),2)&lt;0,_xlfn.CONCAT($B$5," ",TEXT(VLOOKUP(_xlfn.CONCAT($B73,$C73),BNA_Variations_prix!$E$1:$AJ$205,MATCH(AA$46,BNA_Variations_prix!$E$4:$CA$4,0),FALSE),"0%")),VLOOKUP(_xlfn.CONCAT($B73,$C73),BNA_Variations_prix!$E$1:$AJ$205,MATCH(AA$46,BNA_Variations_prix!$E$4:$CA$4,0),FALSE)))),VLOOKUP(_xlfn.CONCAT($B73,$C73),BNA_Variations_prix!$E$1:$AJ$205,MATCH(AA$46,BNA_Variations_prix!$E$4:$CA$4,0),FALSE))</f>
        <v>-</v>
      </c>
      <c r="AB73" s="16" t="str">
        <f ca="1">IF(ISNUMBER(VLOOKUP(_xlfn.CONCAT($B73,$C73),BNA_Variations_prix!$E$1:$AJ$205,MATCH(AB$46,BNA_Variations_prix!$E$4:$CA$4,0),FALSE)),IF(ROUND(VLOOKUP(_xlfn.CONCAT($B73,$C73),BNA_Variations_prix!$E$1:$AJ$205,MATCH(AB$46,BNA_Variations_prix!$E$4:$CA$4,0),FALSE),2)&gt;0,_xlfn.CONCAT($B$3," ",TEXT(VLOOKUP(_xlfn.CONCAT($B73,$C73),BNA_Variations_prix!$E$1:$AJ$205,MATCH(AB$46,BNA_Variations_prix!$E$4:$CA$4,0),FALSE),"0%")),IF(ROUND(VLOOKUP(_xlfn.CONCAT($B73,$C73),BNA_Variations_prix!$E$1:$AJ$205,MATCH(AB$46,BNA_Variations_prix!$E$4:$CA$4,0),FALSE),2)=0,_xlfn.CONCAT($B$4," ",TEXT(VLOOKUP(_xlfn.CONCAT($B73,$C73),BNA_Variations_prix!$E$1:$AJ$205,MATCH(AB$46,BNA_Variations_prix!$E$4:$CA$4,0),FALSE),"0%")),IF(ROUND(VLOOKUP(_xlfn.CONCAT($B73,$C73),BNA_Variations_prix!$E$1:$AJ$205,MATCH(AB$46,BNA_Variations_prix!$E$4:$CA$4,0),FALSE),2)&lt;0,_xlfn.CONCAT($B$5," ",TEXT(VLOOKUP(_xlfn.CONCAT($B73,$C73),BNA_Variations_prix!$E$1:$AJ$205,MATCH(AB$46,BNA_Variations_prix!$E$4:$CA$4,0),FALSE),"0%")),VLOOKUP(_xlfn.CONCAT($B73,$C73),BNA_Variations_prix!$E$1:$AJ$205,MATCH(AB$46,BNA_Variations_prix!$E$4:$CA$4,0),FALSE)))),VLOOKUP(_xlfn.CONCAT($B73,$C73),BNA_Variations_prix!$E$1:$AJ$205,MATCH(AB$46,BNA_Variations_prix!$E$4:$CA$4,0),FALSE))</f>
        <v>-</v>
      </c>
      <c r="AC73" s="16" t="str">
        <f ca="1">IF(ISNUMBER(VLOOKUP(_xlfn.CONCAT($B73,$C73),BNA_Variations_prix!$E$1:$AJ$205,MATCH(AC$46,BNA_Variations_prix!$E$4:$CA$4,0),FALSE)),IF(ROUND(VLOOKUP(_xlfn.CONCAT($B73,$C73),BNA_Variations_prix!$E$1:$AJ$205,MATCH(AC$46,BNA_Variations_prix!$E$4:$CA$4,0),FALSE),2)&gt;0,_xlfn.CONCAT($B$3," ",TEXT(VLOOKUP(_xlfn.CONCAT($B73,$C73),BNA_Variations_prix!$E$1:$AJ$205,MATCH(AC$46,BNA_Variations_prix!$E$4:$CA$4,0),FALSE),"0%")),IF(ROUND(VLOOKUP(_xlfn.CONCAT($B73,$C73),BNA_Variations_prix!$E$1:$AJ$205,MATCH(AC$46,BNA_Variations_prix!$E$4:$CA$4,0),FALSE),2)=0,_xlfn.CONCAT($B$4," ",TEXT(VLOOKUP(_xlfn.CONCAT($B73,$C73),BNA_Variations_prix!$E$1:$AJ$205,MATCH(AC$46,BNA_Variations_prix!$E$4:$CA$4,0),FALSE),"0%")),IF(ROUND(VLOOKUP(_xlfn.CONCAT($B73,$C73),BNA_Variations_prix!$E$1:$AJ$205,MATCH(AC$46,BNA_Variations_prix!$E$4:$CA$4,0),FALSE),2)&lt;0,_xlfn.CONCAT($B$5," ",TEXT(VLOOKUP(_xlfn.CONCAT($B73,$C73),BNA_Variations_prix!$E$1:$AJ$205,MATCH(AC$46,BNA_Variations_prix!$E$4:$CA$4,0),FALSE),"0%")),VLOOKUP(_xlfn.CONCAT($B73,$C73),BNA_Variations_prix!$E$1:$AJ$205,MATCH(AC$46,BNA_Variations_prix!$E$4:$CA$4,0),FALSE)))),VLOOKUP(_xlfn.CONCAT($B73,$C73),BNA_Variations_prix!$E$1:$AJ$205,MATCH(AC$46,BNA_Variations_prix!$E$4:$CA$4,0),FALSE))</f>
        <v>-</v>
      </c>
      <c r="AD73" s="16" t="str">
        <f ca="1">IF(ISNUMBER(VLOOKUP(_xlfn.CONCAT($B73,$C73),BNA_Variations_prix!$E$1:$AJ$205,MATCH(AD$46,BNA_Variations_prix!$E$4:$CA$4,0),FALSE)),IF(ROUND(VLOOKUP(_xlfn.CONCAT($B73,$C73),BNA_Variations_prix!$E$1:$AJ$205,MATCH(AD$46,BNA_Variations_prix!$E$4:$CA$4,0),FALSE),2)&gt;0,_xlfn.CONCAT($B$3," ",TEXT(VLOOKUP(_xlfn.CONCAT($B73,$C73),BNA_Variations_prix!$E$1:$AJ$205,MATCH(AD$46,BNA_Variations_prix!$E$4:$CA$4,0),FALSE),"0%")),IF(ROUND(VLOOKUP(_xlfn.CONCAT($B73,$C73),BNA_Variations_prix!$E$1:$AJ$205,MATCH(AD$46,BNA_Variations_prix!$E$4:$CA$4,0),FALSE),2)=0,_xlfn.CONCAT($B$4," ",TEXT(VLOOKUP(_xlfn.CONCAT($B73,$C73),BNA_Variations_prix!$E$1:$AJ$205,MATCH(AD$46,BNA_Variations_prix!$E$4:$CA$4,0),FALSE),"0%")),IF(ROUND(VLOOKUP(_xlfn.CONCAT($B73,$C73),BNA_Variations_prix!$E$1:$AJ$205,MATCH(AD$46,BNA_Variations_prix!$E$4:$CA$4,0),FALSE),2)&lt;0,_xlfn.CONCAT($B$5," ",TEXT(VLOOKUP(_xlfn.CONCAT($B73,$C73),BNA_Variations_prix!$E$1:$AJ$205,MATCH(AD$46,BNA_Variations_prix!$E$4:$CA$4,0),FALSE),"0%")),VLOOKUP(_xlfn.CONCAT($B73,$C73),BNA_Variations_prix!$E$1:$AJ$205,MATCH(AD$46,BNA_Variations_prix!$E$4:$CA$4,0),FALSE)))),VLOOKUP(_xlfn.CONCAT($B73,$C73),BNA_Variations_prix!$E$1:$AJ$205,MATCH(AD$46,BNA_Variations_prix!$E$4:$CA$4,0),FALSE))</f>
        <v>-</v>
      </c>
      <c r="AE73" s="16" t="str">
        <f ca="1">IF(ISNUMBER(VLOOKUP(_xlfn.CONCAT($B73,$C73),BNA_Variations_prix!$E$1:$AJ$205,MATCH(AE$46,BNA_Variations_prix!$E$4:$CA$4,0),FALSE)),IF(ROUND(VLOOKUP(_xlfn.CONCAT($B73,$C73),BNA_Variations_prix!$E$1:$AJ$205,MATCH(AE$46,BNA_Variations_prix!$E$4:$CA$4,0),FALSE),2)&gt;0,_xlfn.CONCAT($B$3," ",TEXT(VLOOKUP(_xlfn.CONCAT($B73,$C73),BNA_Variations_prix!$E$1:$AJ$205,MATCH(AE$46,BNA_Variations_prix!$E$4:$CA$4,0),FALSE),"0%")),IF(ROUND(VLOOKUP(_xlfn.CONCAT($B73,$C73),BNA_Variations_prix!$E$1:$AJ$205,MATCH(AE$46,BNA_Variations_prix!$E$4:$CA$4,0),FALSE),2)=0,_xlfn.CONCAT($B$4," ",TEXT(VLOOKUP(_xlfn.CONCAT($B73,$C73),BNA_Variations_prix!$E$1:$AJ$205,MATCH(AE$46,BNA_Variations_prix!$E$4:$CA$4,0),FALSE),"0%")),IF(ROUND(VLOOKUP(_xlfn.CONCAT($B73,$C73),BNA_Variations_prix!$E$1:$AJ$205,MATCH(AE$46,BNA_Variations_prix!$E$4:$CA$4,0),FALSE),2)&lt;0,_xlfn.CONCAT($B$5," ",TEXT(VLOOKUP(_xlfn.CONCAT($B73,$C73),BNA_Variations_prix!$E$1:$AJ$205,MATCH(AE$46,BNA_Variations_prix!$E$4:$CA$4,0),FALSE),"0%")),VLOOKUP(_xlfn.CONCAT($B73,$C73),BNA_Variations_prix!$E$1:$AJ$205,MATCH(AE$46,BNA_Variations_prix!$E$4:$CA$4,0),FALSE)))),VLOOKUP(_xlfn.CONCAT($B73,$C73),BNA_Variations_prix!$E$1:$AJ$205,MATCH(AE$46,BNA_Variations_prix!$E$4:$CA$4,0),FALSE))</f>
        <v>-</v>
      </c>
      <c r="AF73" s="16" t="str">
        <f ca="1">IF(ISNUMBER(VLOOKUP(_xlfn.CONCAT($B73,$C73),BNA_Variations_prix!$E$1:$AJ$205,MATCH(AF$46,BNA_Variations_prix!$E$4:$CA$4,0),FALSE)),IF(ROUND(VLOOKUP(_xlfn.CONCAT($B73,$C73),BNA_Variations_prix!$E$1:$AJ$205,MATCH(AF$46,BNA_Variations_prix!$E$4:$CA$4,0),FALSE),2)&gt;0,_xlfn.CONCAT($B$3," ",TEXT(VLOOKUP(_xlfn.CONCAT($B73,$C73),BNA_Variations_prix!$E$1:$AJ$205,MATCH(AF$46,BNA_Variations_prix!$E$4:$CA$4,0),FALSE),"0%")),IF(ROUND(VLOOKUP(_xlfn.CONCAT($B73,$C73),BNA_Variations_prix!$E$1:$AJ$205,MATCH(AF$46,BNA_Variations_prix!$E$4:$CA$4,0),FALSE),2)=0,_xlfn.CONCAT($B$4," ",TEXT(VLOOKUP(_xlfn.CONCAT($B73,$C73),BNA_Variations_prix!$E$1:$AJ$205,MATCH(AF$46,BNA_Variations_prix!$E$4:$CA$4,0),FALSE),"0%")),IF(ROUND(VLOOKUP(_xlfn.CONCAT($B73,$C73),BNA_Variations_prix!$E$1:$AJ$205,MATCH(AF$46,BNA_Variations_prix!$E$4:$CA$4,0),FALSE),2)&lt;0,_xlfn.CONCAT($B$5," ",TEXT(VLOOKUP(_xlfn.CONCAT($B73,$C73),BNA_Variations_prix!$E$1:$AJ$205,MATCH(AF$46,BNA_Variations_prix!$E$4:$CA$4,0),FALSE),"0%")),VLOOKUP(_xlfn.CONCAT($B73,$C73),BNA_Variations_prix!$E$1:$AJ$205,MATCH(AF$46,BNA_Variations_prix!$E$4:$CA$4,0),FALSE)))),VLOOKUP(_xlfn.CONCAT($B73,$C73),BNA_Variations_prix!$E$1:$AJ$205,MATCH(AF$46,BNA_Variations_prix!$E$4:$CA$4,0),FALSE))</f>
        <v>-</v>
      </c>
      <c r="AG73" s="16" t="str">
        <f ca="1">IF(ISNUMBER(VLOOKUP(_xlfn.CONCAT($B73,$C73),BNA_Variations_prix!$E$1:$AJ$205,MATCH(AG$46,BNA_Variations_prix!$E$4:$CA$4,0),FALSE)),IF(ROUND(VLOOKUP(_xlfn.CONCAT($B73,$C73),BNA_Variations_prix!$E$1:$AJ$205,MATCH(AG$46,BNA_Variations_prix!$E$4:$CA$4,0),FALSE),2)&gt;0,_xlfn.CONCAT($B$3," ",TEXT(VLOOKUP(_xlfn.CONCAT($B73,$C73),BNA_Variations_prix!$E$1:$AJ$205,MATCH(AG$46,BNA_Variations_prix!$E$4:$CA$4,0),FALSE),"0%")),IF(ROUND(VLOOKUP(_xlfn.CONCAT($B73,$C73),BNA_Variations_prix!$E$1:$AJ$205,MATCH(AG$46,BNA_Variations_prix!$E$4:$CA$4,0),FALSE),2)=0,_xlfn.CONCAT($B$4," ",TEXT(VLOOKUP(_xlfn.CONCAT($B73,$C73),BNA_Variations_prix!$E$1:$AJ$205,MATCH(AG$46,BNA_Variations_prix!$E$4:$CA$4,0),FALSE),"0%")),IF(ROUND(VLOOKUP(_xlfn.CONCAT($B73,$C73),BNA_Variations_prix!$E$1:$AJ$205,MATCH(AG$46,BNA_Variations_prix!$E$4:$CA$4,0),FALSE),2)&lt;0,_xlfn.CONCAT($B$5," ",TEXT(VLOOKUP(_xlfn.CONCAT($B73,$C73),BNA_Variations_prix!$E$1:$AJ$205,MATCH(AG$46,BNA_Variations_prix!$E$4:$CA$4,0),FALSE),"0%")),VLOOKUP(_xlfn.CONCAT($B73,$C73),BNA_Variations_prix!$E$1:$AJ$205,MATCH(AG$46,BNA_Variations_prix!$E$4:$CA$4,0),FALSE)))),VLOOKUP(_xlfn.CONCAT($B73,$C73),BNA_Variations_prix!$E$1:$AJ$205,MATCH(AG$46,BNA_Variations_prix!$E$4:$CA$4,0),FALSE))</f>
        <v>▲ 25%</v>
      </c>
    </row>
    <row r="74" spans="2:33" x14ac:dyDescent="0.35">
      <c r="C74" s="8"/>
      <c r="D74" t="s">
        <v>3463</v>
      </c>
    </row>
    <row r="75" spans="2:33" x14ac:dyDescent="0.35">
      <c r="B75" t="s">
        <v>109</v>
      </c>
      <c r="C75" s="11">
        <f>$B$2</f>
        <v>45352</v>
      </c>
      <c r="D75" t="s">
        <v>107</v>
      </c>
      <c r="E75" s="16" t="str">
        <f ca="1">IF(ISNUMBER(VLOOKUP(_xlfn.CONCAT($B75,$C75),BNA_Variations_prix!$E$1:$AJ$205,MATCH(E$46,BNA_Variations_prix!$E$4:$CA$4,0),FALSE)),IF(ROUND(VLOOKUP(_xlfn.CONCAT($B75,$C75),BNA_Variations_prix!$E$1:$AJ$205,MATCH(E$46,BNA_Variations_prix!$E$4:$CA$4,0),FALSE),2)&gt;0,_xlfn.CONCAT($B$3," ",TEXT(VLOOKUP(_xlfn.CONCAT($B75,$C75),BNA_Variations_prix!$E$1:$AJ$205,MATCH(E$46,BNA_Variations_prix!$E$4:$CA$4,0),FALSE),"0%")),IF(ROUND(VLOOKUP(_xlfn.CONCAT($B75,$C75),BNA_Variations_prix!$E$1:$AJ$205,MATCH(E$46,BNA_Variations_prix!$E$4:$CA$4,0),FALSE),2)=0,_xlfn.CONCAT($B$4," ",TEXT(VLOOKUP(_xlfn.CONCAT($B75,$C75),BNA_Variations_prix!$E$1:$AJ$205,MATCH(E$46,BNA_Variations_prix!$E$4:$CA$4,0),FALSE),"0%")),IF(ROUND(VLOOKUP(_xlfn.CONCAT($B75,$C75),BNA_Variations_prix!$E$1:$AJ$205,MATCH(E$46,BNA_Variations_prix!$E$4:$CA$4,0),FALSE),2)&lt;0,_xlfn.CONCAT($B$5," ",TEXT(VLOOKUP(_xlfn.CONCAT($B75,$C75),BNA_Variations_prix!$E$1:$AJ$205,MATCH(E$46,BNA_Variations_prix!$E$4:$CA$4,0),FALSE),"0%")),VLOOKUP(_xlfn.CONCAT($B75,$C75),BNA_Variations_prix!$E$1:$AJ$205,MATCH(E$46,BNA_Variations_prix!$E$4:$CA$4,0),FALSE)))),VLOOKUP(_xlfn.CONCAT($B75,$C75),BNA_Variations_prix!$E$1:$AJ$205,MATCH(E$46,BNA_Variations_prix!$E$4:$CA$4,0),FALSE))</f>
        <v>-</v>
      </c>
      <c r="F75" s="16" t="str">
        <f ca="1">IF(ISNUMBER(VLOOKUP(_xlfn.CONCAT($B75,$C75),BNA_Variations_prix!$E$1:$AJ$205,MATCH(F$46,BNA_Variations_prix!$E$4:$CA$4,0),FALSE)),IF(ROUND(VLOOKUP(_xlfn.CONCAT($B75,$C75),BNA_Variations_prix!$E$1:$AJ$205,MATCH(F$46,BNA_Variations_prix!$E$4:$CA$4,0),FALSE),2)&gt;0,_xlfn.CONCAT($B$3," ",TEXT(VLOOKUP(_xlfn.CONCAT($B75,$C75),BNA_Variations_prix!$E$1:$AJ$205,MATCH(F$46,BNA_Variations_prix!$E$4:$CA$4,0),FALSE),"0%")),IF(ROUND(VLOOKUP(_xlfn.CONCAT($B75,$C75),BNA_Variations_prix!$E$1:$AJ$205,MATCH(F$46,BNA_Variations_prix!$E$4:$CA$4,0),FALSE),2)=0,_xlfn.CONCAT($B$4," ",TEXT(VLOOKUP(_xlfn.CONCAT($B75,$C75),BNA_Variations_prix!$E$1:$AJ$205,MATCH(F$46,BNA_Variations_prix!$E$4:$CA$4,0),FALSE),"0%")),IF(ROUND(VLOOKUP(_xlfn.CONCAT($B75,$C75),BNA_Variations_prix!$E$1:$AJ$205,MATCH(F$46,BNA_Variations_prix!$E$4:$CA$4,0),FALSE),2)&lt;0,_xlfn.CONCAT($B$5," ",TEXT(VLOOKUP(_xlfn.CONCAT($B75,$C75),BNA_Variations_prix!$E$1:$AJ$205,MATCH(F$46,BNA_Variations_prix!$E$4:$CA$4,0),FALSE),"0%")),VLOOKUP(_xlfn.CONCAT($B75,$C75),BNA_Variations_prix!$E$1:$AJ$205,MATCH(F$46,BNA_Variations_prix!$E$4:$CA$4,0),FALSE)))),VLOOKUP(_xlfn.CONCAT($B75,$C75),BNA_Variations_prix!$E$1:$AJ$205,MATCH(F$46,BNA_Variations_prix!$E$4:$CA$4,0),FALSE))</f>
        <v>-</v>
      </c>
      <c r="G75" s="16" t="str">
        <f ca="1">IF(ISNUMBER(VLOOKUP(_xlfn.CONCAT($B75,$C75),BNA_Variations_prix!$E$1:$AJ$205,MATCH(G$46,BNA_Variations_prix!$E$4:$CA$4,0),FALSE)),IF(ROUND(VLOOKUP(_xlfn.CONCAT($B75,$C75),BNA_Variations_prix!$E$1:$AJ$205,MATCH(G$46,BNA_Variations_prix!$E$4:$CA$4,0),FALSE),2)&gt;0,_xlfn.CONCAT($B$3," ",TEXT(VLOOKUP(_xlfn.CONCAT($B75,$C75),BNA_Variations_prix!$E$1:$AJ$205,MATCH(G$46,BNA_Variations_prix!$E$4:$CA$4,0),FALSE),"0%")),IF(ROUND(VLOOKUP(_xlfn.CONCAT($B75,$C75),BNA_Variations_prix!$E$1:$AJ$205,MATCH(G$46,BNA_Variations_prix!$E$4:$CA$4,0),FALSE),2)=0,_xlfn.CONCAT($B$4," ",TEXT(VLOOKUP(_xlfn.CONCAT($B75,$C75),BNA_Variations_prix!$E$1:$AJ$205,MATCH(G$46,BNA_Variations_prix!$E$4:$CA$4,0),FALSE),"0%")),IF(ROUND(VLOOKUP(_xlfn.CONCAT($B75,$C75),BNA_Variations_prix!$E$1:$AJ$205,MATCH(G$46,BNA_Variations_prix!$E$4:$CA$4,0),FALSE),2)&lt;0,_xlfn.CONCAT($B$5," ",TEXT(VLOOKUP(_xlfn.CONCAT($B75,$C75),BNA_Variations_prix!$E$1:$AJ$205,MATCH(G$46,BNA_Variations_prix!$E$4:$CA$4,0),FALSE),"0%")),VLOOKUP(_xlfn.CONCAT($B75,$C75),BNA_Variations_prix!$E$1:$AJ$205,MATCH(G$46,BNA_Variations_prix!$E$4:$CA$4,0),FALSE)))),VLOOKUP(_xlfn.CONCAT($B75,$C75),BNA_Variations_prix!$E$1:$AJ$205,MATCH(G$46,BNA_Variations_prix!$E$4:$CA$4,0),FALSE))</f>
        <v>-</v>
      </c>
      <c r="H75" s="16" t="str">
        <f ca="1">IF(ISNUMBER(VLOOKUP(_xlfn.CONCAT($B75,$C75),BNA_Variations_prix!$E$1:$AJ$205,MATCH(H$46,BNA_Variations_prix!$E$4:$CA$4,0),FALSE)),IF(ROUND(VLOOKUP(_xlfn.CONCAT($B75,$C75),BNA_Variations_prix!$E$1:$AJ$205,MATCH(H$46,BNA_Variations_prix!$E$4:$CA$4,0),FALSE),2)&gt;0,_xlfn.CONCAT($B$3," ",TEXT(VLOOKUP(_xlfn.CONCAT($B75,$C75),BNA_Variations_prix!$E$1:$AJ$205,MATCH(H$46,BNA_Variations_prix!$E$4:$CA$4,0),FALSE),"0%")),IF(ROUND(VLOOKUP(_xlfn.CONCAT($B75,$C75),BNA_Variations_prix!$E$1:$AJ$205,MATCH(H$46,BNA_Variations_prix!$E$4:$CA$4,0),FALSE),2)=0,_xlfn.CONCAT($B$4," ",TEXT(VLOOKUP(_xlfn.CONCAT($B75,$C75),BNA_Variations_prix!$E$1:$AJ$205,MATCH(H$46,BNA_Variations_prix!$E$4:$CA$4,0),FALSE),"0%")),IF(ROUND(VLOOKUP(_xlfn.CONCAT($B75,$C75),BNA_Variations_prix!$E$1:$AJ$205,MATCH(H$46,BNA_Variations_prix!$E$4:$CA$4,0),FALSE),2)&lt;0,_xlfn.CONCAT($B$5," ",TEXT(VLOOKUP(_xlfn.CONCAT($B75,$C75),BNA_Variations_prix!$E$1:$AJ$205,MATCH(H$46,BNA_Variations_prix!$E$4:$CA$4,0),FALSE),"0%")),VLOOKUP(_xlfn.CONCAT($B75,$C75),BNA_Variations_prix!$E$1:$AJ$205,MATCH(H$46,BNA_Variations_prix!$E$4:$CA$4,0),FALSE)))),VLOOKUP(_xlfn.CONCAT($B75,$C75),BNA_Variations_prix!$E$1:$AJ$205,MATCH(H$46,BNA_Variations_prix!$E$4:$CA$4,0),FALSE))</f>
        <v>-</v>
      </c>
      <c r="I75" s="16" t="str">
        <f ca="1">IF(ISNUMBER(VLOOKUP(_xlfn.CONCAT($B75,$C75),BNA_Variations_prix!$E$1:$AJ$205,MATCH(I$46,BNA_Variations_prix!$E$4:$CA$4,0),FALSE)),IF(ROUND(VLOOKUP(_xlfn.CONCAT($B75,$C75),BNA_Variations_prix!$E$1:$AJ$205,MATCH(I$46,BNA_Variations_prix!$E$4:$CA$4,0),FALSE),2)&gt;0,_xlfn.CONCAT($B$3," ",TEXT(VLOOKUP(_xlfn.CONCAT($B75,$C75),BNA_Variations_prix!$E$1:$AJ$205,MATCH(I$46,BNA_Variations_prix!$E$4:$CA$4,0),FALSE),"0%")),IF(ROUND(VLOOKUP(_xlfn.CONCAT($B75,$C75),BNA_Variations_prix!$E$1:$AJ$205,MATCH(I$46,BNA_Variations_prix!$E$4:$CA$4,0),FALSE),2)=0,_xlfn.CONCAT($B$4," ",TEXT(VLOOKUP(_xlfn.CONCAT($B75,$C75),BNA_Variations_prix!$E$1:$AJ$205,MATCH(I$46,BNA_Variations_prix!$E$4:$CA$4,0),FALSE),"0%")),IF(ROUND(VLOOKUP(_xlfn.CONCAT($B75,$C75),BNA_Variations_prix!$E$1:$AJ$205,MATCH(I$46,BNA_Variations_prix!$E$4:$CA$4,0),FALSE),2)&lt;0,_xlfn.CONCAT($B$5," ",TEXT(VLOOKUP(_xlfn.CONCAT($B75,$C75),BNA_Variations_prix!$E$1:$AJ$205,MATCH(I$46,BNA_Variations_prix!$E$4:$CA$4,0),FALSE),"0%")),VLOOKUP(_xlfn.CONCAT($B75,$C75),BNA_Variations_prix!$E$1:$AJ$205,MATCH(I$46,BNA_Variations_prix!$E$4:$CA$4,0),FALSE)))),VLOOKUP(_xlfn.CONCAT($B75,$C75),BNA_Variations_prix!$E$1:$AJ$205,MATCH(I$46,BNA_Variations_prix!$E$4:$CA$4,0),FALSE))</f>
        <v>-</v>
      </c>
      <c r="J75" s="16" t="str">
        <f ca="1">IF(ISNUMBER(VLOOKUP(_xlfn.CONCAT($B75,$C75),BNA_Variations_prix!$E$1:$AJ$205,MATCH(J$46,BNA_Variations_prix!$E$4:$CA$4,0),FALSE)),IF(ROUND(VLOOKUP(_xlfn.CONCAT($B75,$C75),BNA_Variations_prix!$E$1:$AJ$205,MATCH(J$46,BNA_Variations_prix!$E$4:$CA$4,0),FALSE),2)&gt;0,_xlfn.CONCAT($B$3," ",TEXT(VLOOKUP(_xlfn.CONCAT($B75,$C75),BNA_Variations_prix!$E$1:$AJ$205,MATCH(J$46,BNA_Variations_prix!$E$4:$CA$4,0),FALSE),"0%")),IF(ROUND(VLOOKUP(_xlfn.CONCAT($B75,$C75),BNA_Variations_prix!$E$1:$AJ$205,MATCH(J$46,BNA_Variations_prix!$E$4:$CA$4,0),FALSE),2)=0,_xlfn.CONCAT($B$4," ",TEXT(VLOOKUP(_xlfn.CONCAT($B75,$C75),BNA_Variations_prix!$E$1:$AJ$205,MATCH(J$46,BNA_Variations_prix!$E$4:$CA$4,0),FALSE),"0%")),IF(ROUND(VLOOKUP(_xlfn.CONCAT($B75,$C75),BNA_Variations_prix!$E$1:$AJ$205,MATCH(J$46,BNA_Variations_prix!$E$4:$CA$4,0),FALSE),2)&lt;0,_xlfn.CONCAT($B$5," ",TEXT(VLOOKUP(_xlfn.CONCAT($B75,$C75),BNA_Variations_prix!$E$1:$AJ$205,MATCH(J$46,BNA_Variations_prix!$E$4:$CA$4,0),FALSE),"0%")),VLOOKUP(_xlfn.CONCAT($B75,$C75),BNA_Variations_prix!$E$1:$AJ$205,MATCH(J$46,BNA_Variations_prix!$E$4:$CA$4,0),FALSE)))),VLOOKUP(_xlfn.CONCAT($B75,$C75),BNA_Variations_prix!$E$1:$AJ$205,MATCH(J$46,BNA_Variations_prix!$E$4:$CA$4,0),FALSE))</f>
        <v>-</v>
      </c>
      <c r="K75" s="16" t="str">
        <f ca="1">IF(ISNUMBER(VLOOKUP(_xlfn.CONCAT($B75,$C75),BNA_Variations_prix!$E$1:$AJ$205,MATCH(K$46,BNA_Variations_prix!$E$4:$CA$4,0),FALSE)),IF(ROUND(VLOOKUP(_xlfn.CONCAT($B75,$C75),BNA_Variations_prix!$E$1:$AJ$205,MATCH(K$46,BNA_Variations_prix!$E$4:$CA$4,0),FALSE),2)&gt;0,_xlfn.CONCAT($B$3," ",TEXT(VLOOKUP(_xlfn.CONCAT($B75,$C75),BNA_Variations_prix!$E$1:$AJ$205,MATCH(K$46,BNA_Variations_prix!$E$4:$CA$4,0),FALSE),"0%")),IF(ROUND(VLOOKUP(_xlfn.CONCAT($B75,$C75),BNA_Variations_prix!$E$1:$AJ$205,MATCH(K$46,BNA_Variations_prix!$E$4:$CA$4,0),FALSE),2)=0,_xlfn.CONCAT($B$4," ",TEXT(VLOOKUP(_xlfn.CONCAT($B75,$C75),BNA_Variations_prix!$E$1:$AJ$205,MATCH(K$46,BNA_Variations_prix!$E$4:$CA$4,0),FALSE),"0%")),IF(ROUND(VLOOKUP(_xlfn.CONCAT($B75,$C75),BNA_Variations_prix!$E$1:$AJ$205,MATCH(K$46,BNA_Variations_prix!$E$4:$CA$4,0),FALSE),2)&lt;0,_xlfn.CONCAT($B$5," ",TEXT(VLOOKUP(_xlfn.CONCAT($B75,$C75),BNA_Variations_prix!$E$1:$AJ$205,MATCH(K$46,BNA_Variations_prix!$E$4:$CA$4,0),FALSE),"0%")),VLOOKUP(_xlfn.CONCAT($B75,$C75),BNA_Variations_prix!$E$1:$AJ$205,MATCH(K$46,BNA_Variations_prix!$E$4:$CA$4,0),FALSE)))),VLOOKUP(_xlfn.CONCAT($B75,$C75),BNA_Variations_prix!$E$1:$AJ$205,MATCH(K$46,BNA_Variations_prix!$E$4:$CA$4,0),FALSE))</f>
        <v>-</v>
      </c>
      <c r="L75" s="16" t="str">
        <f ca="1">IF(ISNUMBER(VLOOKUP(_xlfn.CONCAT($B75,$C75),BNA_Variations_prix!$E$1:$AJ$205,MATCH(L$46,BNA_Variations_prix!$E$4:$CA$4,0),FALSE)),IF(ROUND(VLOOKUP(_xlfn.CONCAT($B75,$C75),BNA_Variations_prix!$E$1:$AJ$205,MATCH(L$46,BNA_Variations_prix!$E$4:$CA$4,0),FALSE),2)&gt;0,_xlfn.CONCAT($B$3," ",TEXT(VLOOKUP(_xlfn.CONCAT($B75,$C75),BNA_Variations_prix!$E$1:$AJ$205,MATCH(L$46,BNA_Variations_prix!$E$4:$CA$4,0),FALSE),"0%")),IF(ROUND(VLOOKUP(_xlfn.CONCAT($B75,$C75),BNA_Variations_prix!$E$1:$AJ$205,MATCH(L$46,BNA_Variations_prix!$E$4:$CA$4,0),FALSE),2)=0,_xlfn.CONCAT($B$4," ",TEXT(VLOOKUP(_xlfn.CONCAT($B75,$C75),BNA_Variations_prix!$E$1:$AJ$205,MATCH(L$46,BNA_Variations_prix!$E$4:$CA$4,0),FALSE),"0%")),IF(ROUND(VLOOKUP(_xlfn.CONCAT($B75,$C75),BNA_Variations_prix!$E$1:$AJ$205,MATCH(L$46,BNA_Variations_prix!$E$4:$CA$4,0),FALSE),2)&lt;0,_xlfn.CONCAT($B$5," ",TEXT(VLOOKUP(_xlfn.CONCAT($B75,$C75),BNA_Variations_prix!$E$1:$AJ$205,MATCH(L$46,BNA_Variations_prix!$E$4:$CA$4,0),FALSE),"0%")),VLOOKUP(_xlfn.CONCAT($B75,$C75),BNA_Variations_prix!$E$1:$AJ$205,MATCH(L$46,BNA_Variations_prix!$E$4:$CA$4,0),FALSE)))),VLOOKUP(_xlfn.CONCAT($B75,$C75),BNA_Variations_prix!$E$1:$AJ$205,MATCH(L$46,BNA_Variations_prix!$E$4:$CA$4,0),FALSE))</f>
        <v>-</v>
      </c>
      <c r="M75" s="16" t="str">
        <f ca="1">IF(ISNUMBER(VLOOKUP(_xlfn.CONCAT($B75,$C75),BNA_Variations_prix!$E$1:$AJ$205,MATCH(M$46,BNA_Variations_prix!$E$4:$CA$4,0),FALSE)),IF(ROUND(VLOOKUP(_xlfn.CONCAT($B75,$C75),BNA_Variations_prix!$E$1:$AJ$205,MATCH(M$46,BNA_Variations_prix!$E$4:$CA$4,0),FALSE),2)&gt;0,_xlfn.CONCAT($B$3," ",TEXT(VLOOKUP(_xlfn.CONCAT($B75,$C75),BNA_Variations_prix!$E$1:$AJ$205,MATCH(M$46,BNA_Variations_prix!$E$4:$CA$4,0),FALSE),"0%")),IF(ROUND(VLOOKUP(_xlfn.CONCAT($B75,$C75),BNA_Variations_prix!$E$1:$AJ$205,MATCH(M$46,BNA_Variations_prix!$E$4:$CA$4,0),FALSE),2)=0,_xlfn.CONCAT($B$4," ",TEXT(VLOOKUP(_xlfn.CONCAT($B75,$C75),BNA_Variations_prix!$E$1:$AJ$205,MATCH(M$46,BNA_Variations_prix!$E$4:$CA$4,0),FALSE),"0%")),IF(ROUND(VLOOKUP(_xlfn.CONCAT($B75,$C75),BNA_Variations_prix!$E$1:$AJ$205,MATCH(M$46,BNA_Variations_prix!$E$4:$CA$4,0),FALSE),2)&lt;0,_xlfn.CONCAT($B$5," ",TEXT(VLOOKUP(_xlfn.CONCAT($B75,$C75),BNA_Variations_prix!$E$1:$AJ$205,MATCH(M$46,BNA_Variations_prix!$E$4:$CA$4,0),FALSE),"0%")),VLOOKUP(_xlfn.CONCAT($B75,$C75),BNA_Variations_prix!$E$1:$AJ$205,MATCH(M$46,BNA_Variations_prix!$E$4:$CA$4,0),FALSE)))),VLOOKUP(_xlfn.CONCAT($B75,$C75),BNA_Variations_prix!$E$1:$AJ$205,MATCH(M$46,BNA_Variations_prix!$E$4:$CA$4,0),FALSE))</f>
        <v>-</v>
      </c>
      <c r="N75" s="16" t="str">
        <f ca="1">IF(ISNUMBER(VLOOKUP(_xlfn.CONCAT($B75,$C75),BNA_Variations_prix!$E$1:$AJ$205,MATCH(N$46,BNA_Variations_prix!$E$4:$CA$4,0),FALSE)),IF(ROUND(VLOOKUP(_xlfn.CONCAT($B75,$C75),BNA_Variations_prix!$E$1:$AJ$205,MATCH(N$46,BNA_Variations_prix!$E$4:$CA$4,0),FALSE),2)&gt;0,_xlfn.CONCAT($B$3," ",TEXT(VLOOKUP(_xlfn.CONCAT($B75,$C75),BNA_Variations_prix!$E$1:$AJ$205,MATCH(N$46,BNA_Variations_prix!$E$4:$CA$4,0),FALSE),"0%")),IF(ROUND(VLOOKUP(_xlfn.CONCAT($B75,$C75),BNA_Variations_prix!$E$1:$AJ$205,MATCH(N$46,BNA_Variations_prix!$E$4:$CA$4,0),FALSE),2)=0,_xlfn.CONCAT($B$4," ",TEXT(VLOOKUP(_xlfn.CONCAT($B75,$C75),BNA_Variations_prix!$E$1:$AJ$205,MATCH(N$46,BNA_Variations_prix!$E$4:$CA$4,0),FALSE),"0%")),IF(ROUND(VLOOKUP(_xlfn.CONCAT($B75,$C75),BNA_Variations_prix!$E$1:$AJ$205,MATCH(N$46,BNA_Variations_prix!$E$4:$CA$4,0),FALSE),2)&lt;0,_xlfn.CONCAT($B$5," ",TEXT(VLOOKUP(_xlfn.CONCAT($B75,$C75),BNA_Variations_prix!$E$1:$AJ$205,MATCH(N$46,BNA_Variations_prix!$E$4:$CA$4,0),FALSE),"0%")),VLOOKUP(_xlfn.CONCAT($B75,$C75),BNA_Variations_prix!$E$1:$AJ$205,MATCH(N$46,BNA_Variations_prix!$E$4:$CA$4,0),FALSE)))),VLOOKUP(_xlfn.CONCAT($B75,$C75),BNA_Variations_prix!$E$1:$AJ$205,MATCH(N$46,BNA_Variations_prix!$E$4:$CA$4,0),FALSE))</f>
        <v>-</v>
      </c>
      <c r="O75" s="16" t="str">
        <f ca="1">IF(ISNUMBER(VLOOKUP(_xlfn.CONCAT($B75,$C75),BNA_Variations_prix!$E$1:$AJ$205,MATCH(O$46,BNA_Variations_prix!$E$4:$CA$4,0),FALSE)),IF(ROUND(VLOOKUP(_xlfn.CONCAT($B75,$C75),BNA_Variations_prix!$E$1:$AJ$205,MATCH(O$46,BNA_Variations_prix!$E$4:$CA$4,0),FALSE),2)&gt;0,_xlfn.CONCAT($B$3," ",TEXT(VLOOKUP(_xlfn.CONCAT($B75,$C75),BNA_Variations_prix!$E$1:$AJ$205,MATCH(O$46,BNA_Variations_prix!$E$4:$CA$4,0),FALSE),"0%")),IF(ROUND(VLOOKUP(_xlfn.CONCAT($B75,$C75),BNA_Variations_prix!$E$1:$AJ$205,MATCH(O$46,BNA_Variations_prix!$E$4:$CA$4,0),FALSE),2)=0,_xlfn.CONCAT($B$4," ",TEXT(VLOOKUP(_xlfn.CONCAT($B75,$C75),BNA_Variations_prix!$E$1:$AJ$205,MATCH(O$46,BNA_Variations_prix!$E$4:$CA$4,0),FALSE),"0%")),IF(ROUND(VLOOKUP(_xlfn.CONCAT($B75,$C75),BNA_Variations_prix!$E$1:$AJ$205,MATCH(O$46,BNA_Variations_prix!$E$4:$CA$4,0),FALSE),2)&lt;0,_xlfn.CONCAT($B$5," ",TEXT(VLOOKUP(_xlfn.CONCAT($B75,$C75),BNA_Variations_prix!$E$1:$AJ$205,MATCH(O$46,BNA_Variations_prix!$E$4:$CA$4,0),FALSE),"0%")),VLOOKUP(_xlfn.CONCAT($B75,$C75),BNA_Variations_prix!$E$1:$AJ$205,MATCH(O$46,BNA_Variations_prix!$E$4:$CA$4,0),FALSE)))),VLOOKUP(_xlfn.CONCAT($B75,$C75),BNA_Variations_prix!$E$1:$AJ$205,MATCH(O$46,BNA_Variations_prix!$E$4:$CA$4,0),FALSE))</f>
        <v>-</v>
      </c>
      <c r="P75" s="16" t="str">
        <f ca="1">IF(ISNUMBER(VLOOKUP(_xlfn.CONCAT($B75,$C75),BNA_Variations_prix!$E$1:$AJ$205,MATCH(P$46,BNA_Variations_prix!$E$4:$CA$4,0),FALSE)),IF(ROUND(VLOOKUP(_xlfn.CONCAT($B75,$C75),BNA_Variations_prix!$E$1:$AJ$205,MATCH(P$46,BNA_Variations_prix!$E$4:$CA$4,0),FALSE),2)&gt;0,_xlfn.CONCAT($B$3," ",TEXT(VLOOKUP(_xlfn.CONCAT($B75,$C75),BNA_Variations_prix!$E$1:$AJ$205,MATCH(P$46,BNA_Variations_prix!$E$4:$CA$4,0),FALSE),"0%")),IF(ROUND(VLOOKUP(_xlfn.CONCAT($B75,$C75),BNA_Variations_prix!$E$1:$AJ$205,MATCH(P$46,BNA_Variations_prix!$E$4:$CA$4,0),FALSE),2)=0,_xlfn.CONCAT($B$4," ",TEXT(VLOOKUP(_xlfn.CONCAT($B75,$C75),BNA_Variations_prix!$E$1:$AJ$205,MATCH(P$46,BNA_Variations_prix!$E$4:$CA$4,0),FALSE),"0%")),IF(ROUND(VLOOKUP(_xlfn.CONCAT($B75,$C75),BNA_Variations_prix!$E$1:$AJ$205,MATCH(P$46,BNA_Variations_prix!$E$4:$CA$4,0),FALSE),2)&lt;0,_xlfn.CONCAT($B$5," ",TEXT(VLOOKUP(_xlfn.CONCAT($B75,$C75),BNA_Variations_prix!$E$1:$AJ$205,MATCH(P$46,BNA_Variations_prix!$E$4:$CA$4,0),FALSE),"0%")),VLOOKUP(_xlfn.CONCAT($B75,$C75),BNA_Variations_prix!$E$1:$AJ$205,MATCH(P$46,BNA_Variations_prix!$E$4:$CA$4,0),FALSE)))),VLOOKUP(_xlfn.CONCAT($B75,$C75),BNA_Variations_prix!$E$1:$AJ$205,MATCH(P$46,BNA_Variations_prix!$E$4:$CA$4,0),FALSE))</f>
        <v>-</v>
      </c>
      <c r="Q75" s="16" t="str">
        <f ca="1">IF(ISNUMBER(VLOOKUP(_xlfn.CONCAT($B75,$C75),BNA_Variations_prix!$E$1:$AJ$205,MATCH(Q$46,BNA_Variations_prix!$E$4:$CA$4,0),FALSE)),IF(ROUND(VLOOKUP(_xlfn.CONCAT($B75,$C75),BNA_Variations_prix!$E$1:$AJ$205,MATCH(Q$46,BNA_Variations_prix!$E$4:$CA$4,0),FALSE),2)&gt;0,_xlfn.CONCAT($B$3," ",TEXT(VLOOKUP(_xlfn.CONCAT($B75,$C75),BNA_Variations_prix!$E$1:$AJ$205,MATCH(Q$46,BNA_Variations_prix!$E$4:$CA$4,0),FALSE),"0%")),IF(ROUND(VLOOKUP(_xlfn.CONCAT($B75,$C75),BNA_Variations_prix!$E$1:$AJ$205,MATCH(Q$46,BNA_Variations_prix!$E$4:$CA$4,0),FALSE),2)=0,_xlfn.CONCAT($B$4," ",TEXT(VLOOKUP(_xlfn.CONCAT($B75,$C75),BNA_Variations_prix!$E$1:$AJ$205,MATCH(Q$46,BNA_Variations_prix!$E$4:$CA$4,0),FALSE),"0%")),IF(ROUND(VLOOKUP(_xlfn.CONCAT($B75,$C75),BNA_Variations_prix!$E$1:$AJ$205,MATCH(Q$46,BNA_Variations_prix!$E$4:$CA$4,0),FALSE),2)&lt;0,_xlfn.CONCAT($B$5," ",TEXT(VLOOKUP(_xlfn.CONCAT($B75,$C75),BNA_Variations_prix!$E$1:$AJ$205,MATCH(Q$46,BNA_Variations_prix!$E$4:$CA$4,0),FALSE),"0%")),VLOOKUP(_xlfn.CONCAT($B75,$C75),BNA_Variations_prix!$E$1:$AJ$205,MATCH(Q$46,BNA_Variations_prix!$E$4:$CA$4,0),FALSE)))),VLOOKUP(_xlfn.CONCAT($B75,$C75),BNA_Variations_prix!$E$1:$AJ$205,MATCH(Q$46,BNA_Variations_prix!$E$4:$CA$4,0),FALSE))</f>
        <v>-</v>
      </c>
      <c r="R75" s="16" t="str">
        <f ca="1">IF(ISNUMBER(VLOOKUP(_xlfn.CONCAT($B75,$C75),BNA_Variations_prix!$E$1:$AJ$205,MATCH(R$46,BNA_Variations_prix!$E$4:$CA$4,0),FALSE)),IF(ROUND(VLOOKUP(_xlfn.CONCAT($B75,$C75),BNA_Variations_prix!$E$1:$AJ$205,MATCH(R$46,BNA_Variations_prix!$E$4:$CA$4,0),FALSE),2)&gt;0,_xlfn.CONCAT($B$3," ",TEXT(VLOOKUP(_xlfn.CONCAT($B75,$C75),BNA_Variations_prix!$E$1:$AJ$205,MATCH(R$46,BNA_Variations_prix!$E$4:$CA$4,0),FALSE),"0%")),IF(ROUND(VLOOKUP(_xlfn.CONCAT($B75,$C75),BNA_Variations_prix!$E$1:$AJ$205,MATCH(R$46,BNA_Variations_prix!$E$4:$CA$4,0),FALSE),2)=0,_xlfn.CONCAT($B$4," ",TEXT(VLOOKUP(_xlfn.CONCAT($B75,$C75),BNA_Variations_prix!$E$1:$AJ$205,MATCH(R$46,BNA_Variations_prix!$E$4:$CA$4,0),FALSE),"0%")),IF(ROUND(VLOOKUP(_xlfn.CONCAT($B75,$C75),BNA_Variations_prix!$E$1:$AJ$205,MATCH(R$46,BNA_Variations_prix!$E$4:$CA$4,0),FALSE),2)&lt;0,_xlfn.CONCAT($B$5," ",TEXT(VLOOKUP(_xlfn.CONCAT($B75,$C75),BNA_Variations_prix!$E$1:$AJ$205,MATCH(R$46,BNA_Variations_prix!$E$4:$CA$4,0),FALSE),"0%")),VLOOKUP(_xlfn.CONCAT($B75,$C75),BNA_Variations_prix!$E$1:$AJ$205,MATCH(R$46,BNA_Variations_prix!$E$4:$CA$4,0),FALSE)))),VLOOKUP(_xlfn.CONCAT($B75,$C75),BNA_Variations_prix!$E$1:$AJ$205,MATCH(R$46,BNA_Variations_prix!$E$4:$CA$4,0),FALSE))</f>
        <v>-</v>
      </c>
      <c r="S75" s="16" t="str">
        <f ca="1">IF(ISNUMBER(VLOOKUP(_xlfn.CONCAT($B75,$C75),BNA_Variations_prix!$E$1:$AJ$205,MATCH(S$46,BNA_Variations_prix!$E$4:$CA$4,0),FALSE)),IF(ROUND(VLOOKUP(_xlfn.CONCAT($B75,$C75),BNA_Variations_prix!$E$1:$AJ$205,MATCH(S$46,BNA_Variations_prix!$E$4:$CA$4,0),FALSE),2)&gt;0,_xlfn.CONCAT($B$3," ",TEXT(VLOOKUP(_xlfn.CONCAT($B75,$C75),BNA_Variations_prix!$E$1:$AJ$205,MATCH(S$46,BNA_Variations_prix!$E$4:$CA$4,0),FALSE),"0%")),IF(ROUND(VLOOKUP(_xlfn.CONCAT($B75,$C75),BNA_Variations_prix!$E$1:$AJ$205,MATCH(S$46,BNA_Variations_prix!$E$4:$CA$4,0),FALSE),2)=0,_xlfn.CONCAT($B$4," ",TEXT(VLOOKUP(_xlfn.CONCAT($B75,$C75),BNA_Variations_prix!$E$1:$AJ$205,MATCH(S$46,BNA_Variations_prix!$E$4:$CA$4,0),FALSE),"0%")),IF(ROUND(VLOOKUP(_xlfn.CONCAT($B75,$C75),BNA_Variations_prix!$E$1:$AJ$205,MATCH(S$46,BNA_Variations_prix!$E$4:$CA$4,0),FALSE),2)&lt;0,_xlfn.CONCAT($B$5," ",TEXT(VLOOKUP(_xlfn.CONCAT($B75,$C75),BNA_Variations_prix!$E$1:$AJ$205,MATCH(S$46,BNA_Variations_prix!$E$4:$CA$4,0),FALSE),"0%")),VLOOKUP(_xlfn.CONCAT($B75,$C75),BNA_Variations_prix!$E$1:$AJ$205,MATCH(S$46,BNA_Variations_prix!$E$4:$CA$4,0),FALSE)))),VLOOKUP(_xlfn.CONCAT($B75,$C75),BNA_Variations_prix!$E$1:$AJ$205,MATCH(S$46,BNA_Variations_prix!$E$4:$CA$4,0),FALSE))</f>
        <v>-</v>
      </c>
      <c r="T75" s="16" t="str">
        <f ca="1">IF(ISNUMBER(VLOOKUP(_xlfn.CONCAT($B75,$C75),BNA_Variations_prix!$E$1:$AJ$205,MATCH(T$46,BNA_Variations_prix!$E$4:$CA$4,0),FALSE)),IF(ROUND(VLOOKUP(_xlfn.CONCAT($B75,$C75),BNA_Variations_prix!$E$1:$AJ$205,MATCH(T$46,BNA_Variations_prix!$E$4:$CA$4,0),FALSE),2)&gt;0,_xlfn.CONCAT($B$3," ",TEXT(VLOOKUP(_xlfn.CONCAT($B75,$C75),BNA_Variations_prix!$E$1:$AJ$205,MATCH(T$46,BNA_Variations_prix!$E$4:$CA$4,0),FALSE),"0%")),IF(ROUND(VLOOKUP(_xlfn.CONCAT($B75,$C75),BNA_Variations_prix!$E$1:$AJ$205,MATCH(T$46,BNA_Variations_prix!$E$4:$CA$4,0),FALSE),2)=0,_xlfn.CONCAT($B$4," ",TEXT(VLOOKUP(_xlfn.CONCAT($B75,$C75),BNA_Variations_prix!$E$1:$AJ$205,MATCH(T$46,BNA_Variations_prix!$E$4:$CA$4,0),FALSE),"0%")),IF(ROUND(VLOOKUP(_xlfn.CONCAT($B75,$C75),BNA_Variations_prix!$E$1:$AJ$205,MATCH(T$46,BNA_Variations_prix!$E$4:$CA$4,0),FALSE),2)&lt;0,_xlfn.CONCAT($B$5," ",TEXT(VLOOKUP(_xlfn.CONCAT($B75,$C75),BNA_Variations_prix!$E$1:$AJ$205,MATCH(T$46,BNA_Variations_prix!$E$4:$CA$4,0),FALSE),"0%")),VLOOKUP(_xlfn.CONCAT($B75,$C75),BNA_Variations_prix!$E$1:$AJ$205,MATCH(T$46,BNA_Variations_prix!$E$4:$CA$4,0),FALSE)))),VLOOKUP(_xlfn.CONCAT($B75,$C75),BNA_Variations_prix!$E$1:$AJ$205,MATCH(T$46,BNA_Variations_prix!$E$4:$CA$4,0),FALSE))</f>
        <v>-</v>
      </c>
      <c r="U75" s="16" t="str">
        <f ca="1">IF(ISNUMBER(VLOOKUP(_xlfn.CONCAT($B75,$C75),BNA_Variations_prix!$E$1:$AJ$205,MATCH(U$46,BNA_Variations_prix!$E$4:$CA$4,0),FALSE)),IF(ROUND(VLOOKUP(_xlfn.CONCAT($B75,$C75),BNA_Variations_prix!$E$1:$AJ$205,MATCH(U$46,BNA_Variations_prix!$E$4:$CA$4,0),FALSE),2)&gt;0,_xlfn.CONCAT($B$3," ",TEXT(VLOOKUP(_xlfn.CONCAT($B75,$C75),BNA_Variations_prix!$E$1:$AJ$205,MATCH(U$46,BNA_Variations_prix!$E$4:$CA$4,0),FALSE),"0%")),IF(ROUND(VLOOKUP(_xlfn.CONCAT($B75,$C75),BNA_Variations_prix!$E$1:$AJ$205,MATCH(U$46,BNA_Variations_prix!$E$4:$CA$4,0),FALSE),2)=0,_xlfn.CONCAT($B$4," ",TEXT(VLOOKUP(_xlfn.CONCAT($B75,$C75),BNA_Variations_prix!$E$1:$AJ$205,MATCH(U$46,BNA_Variations_prix!$E$4:$CA$4,0),FALSE),"0%")),IF(ROUND(VLOOKUP(_xlfn.CONCAT($B75,$C75),BNA_Variations_prix!$E$1:$AJ$205,MATCH(U$46,BNA_Variations_prix!$E$4:$CA$4,0),FALSE),2)&lt;0,_xlfn.CONCAT($B$5," ",TEXT(VLOOKUP(_xlfn.CONCAT($B75,$C75),BNA_Variations_prix!$E$1:$AJ$205,MATCH(U$46,BNA_Variations_prix!$E$4:$CA$4,0),FALSE),"0%")),VLOOKUP(_xlfn.CONCAT($B75,$C75),BNA_Variations_prix!$E$1:$AJ$205,MATCH(U$46,BNA_Variations_prix!$E$4:$CA$4,0),FALSE)))),VLOOKUP(_xlfn.CONCAT($B75,$C75),BNA_Variations_prix!$E$1:$AJ$205,MATCH(U$46,BNA_Variations_prix!$E$4:$CA$4,0),FALSE))</f>
        <v>-</v>
      </c>
      <c r="V75" s="16" t="str">
        <f ca="1">IF(ISNUMBER(VLOOKUP(_xlfn.CONCAT($B75,$C75),BNA_Variations_prix!$E$1:$AJ$205,MATCH(V$46,BNA_Variations_prix!$E$4:$CA$4,0),FALSE)),IF(ROUND(VLOOKUP(_xlfn.CONCAT($B75,$C75),BNA_Variations_prix!$E$1:$AJ$205,MATCH(V$46,BNA_Variations_prix!$E$4:$CA$4,0),FALSE),2)&gt;0,_xlfn.CONCAT($B$3," ",TEXT(VLOOKUP(_xlfn.CONCAT($B75,$C75),BNA_Variations_prix!$E$1:$AJ$205,MATCH(V$46,BNA_Variations_prix!$E$4:$CA$4,0),FALSE),"0%")),IF(ROUND(VLOOKUP(_xlfn.CONCAT($B75,$C75),BNA_Variations_prix!$E$1:$AJ$205,MATCH(V$46,BNA_Variations_prix!$E$4:$CA$4,0),FALSE),2)=0,_xlfn.CONCAT($B$4," ",TEXT(VLOOKUP(_xlfn.CONCAT($B75,$C75),BNA_Variations_prix!$E$1:$AJ$205,MATCH(V$46,BNA_Variations_prix!$E$4:$CA$4,0),FALSE),"0%")),IF(ROUND(VLOOKUP(_xlfn.CONCAT($B75,$C75),BNA_Variations_prix!$E$1:$AJ$205,MATCH(V$46,BNA_Variations_prix!$E$4:$CA$4,0),FALSE),2)&lt;0,_xlfn.CONCAT($B$5," ",TEXT(VLOOKUP(_xlfn.CONCAT($B75,$C75),BNA_Variations_prix!$E$1:$AJ$205,MATCH(V$46,BNA_Variations_prix!$E$4:$CA$4,0),FALSE),"0%")),VLOOKUP(_xlfn.CONCAT($B75,$C75),BNA_Variations_prix!$E$1:$AJ$205,MATCH(V$46,BNA_Variations_prix!$E$4:$CA$4,0),FALSE)))),VLOOKUP(_xlfn.CONCAT($B75,$C75),BNA_Variations_prix!$E$1:$AJ$205,MATCH(V$46,BNA_Variations_prix!$E$4:$CA$4,0),FALSE))</f>
        <v>-</v>
      </c>
      <c r="W75" s="16" t="str">
        <f ca="1">IF(ISNUMBER(VLOOKUP(_xlfn.CONCAT($B75,$C75),BNA_Variations_prix!$E$1:$AJ$205,MATCH(W$46,BNA_Variations_prix!$E$4:$CA$4,0),FALSE)),IF(ROUND(VLOOKUP(_xlfn.CONCAT($B75,$C75),BNA_Variations_prix!$E$1:$AJ$205,MATCH(W$46,BNA_Variations_prix!$E$4:$CA$4,0),FALSE),2)&gt;0,_xlfn.CONCAT($B$3," ",TEXT(VLOOKUP(_xlfn.CONCAT($B75,$C75),BNA_Variations_prix!$E$1:$AJ$205,MATCH(W$46,BNA_Variations_prix!$E$4:$CA$4,0),FALSE),"0%")),IF(ROUND(VLOOKUP(_xlfn.CONCAT($B75,$C75),BNA_Variations_prix!$E$1:$AJ$205,MATCH(W$46,BNA_Variations_prix!$E$4:$CA$4,0),FALSE),2)=0,_xlfn.CONCAT($B$4," ",TEXT(VLOOKUP(_xlfn.CONCAT($B75,$C75),BNA_Variations_prix!$E$1:$AJ$205,MATCH(W$46,BNA_Variations_prix!$E$4:$CA$4,0),FALSE),"0%")),IF(ROUND(VLOOKUP(_xlfn.CONCAT($B75,$C75),BNA_Variations_prix!$E$1:$AJ$205,MATCH(W$46,BNA_Variations_prix!$E$4:$CA$4,0),FALSE),2)&lt;0,_xlfn.CONCAT($B$5," ",TEXT(VLOOKUP(_xlfn.CONCAT($B75,$C75),BNA_Variations_prix!$E$1:$AJ$205,MATCH(W$46,BNA_Variations_prix!$E$4:$CA$4,0),FALSE),"0%")),VLOOKUP(_xlfn.CONCAT($B75,$C75),BNA_Variations_prix!$E$1:$AJ$205,MATCH(W$46,BNA_Variations_prix!$E$4:$CA$4,0),FALSE)))),VLOOKUP(_xlfn.CONCAT($B75,$C75),BNA_Variations_prix!$E$1:$AJ$205,MATCH(W$46,BNA_Variations_prix!$E$4:$CA$4,0),FALSE))</f>
        <v>-</v>
      </c>
      <c r="X75" s="16" t="str">
        <f ca="1">IF(ISNUMBER(VLOOKUP(_xlfn.CONCAT($B75,$C75),BNA_Variations_prix!$E$1:$AJ$205,MATCH(X$46,BNA_Variations_prix!$E$4:$CA$4,0),FALSE)),IF(ROUND(VLOOKUP(_xlfn.CONCAT($B75,$C75),BNA_Variations_prix!$E$1:$AJ$205,MATCH(X$46,BNA_Variations_prix!$E$4:$CA$4,0),FALSE),2)&gt;0,_xlfn.CONCAT($B$3," ",TEXT(VLOOKUP(_xlfn.CONCAT($B75,$C75),BNA_Variations_prix!$E$1:$AJ$205,MATCH(X$46,BNA_Variations_prix!$E$4:$CA$4,0),FALSE),"0%")),IF(ROUND(VLOOKUP(_xlfn.CONCAT($B75,$C75),BNA_Variations_prix!$E$1:$AJ$205,MATCH(X$46,BNA_Variations_prix!$E$4:$CA$4,0),FALSE),2)=0,_xlfn.CONCAT($B$4," ",TEXT(VLOOKUP(_xlfn.CONCAT($B75,$C75),BNA_Variations_prix!$E$1:$AJ$205,MATCH(X$46,BNA_Variations_prix!$E$4:$CA$4,0),FALSE),"0%")),IF(ROUND(VLOOKUP(_xlfn.CONCAT($B75,$C75),BNA_Variations_prix!$E$1:$AJ$205,MATCH(X$46,BNA_Variations_prix!$E$4:$CA$4,0),FALSE),2)&lt;0,_xlfn.CONCAT($B$5," ",TEXT(VLOOKUP(_xlfn.CONCAT($B75,$C75),BNA_Variations_prix!$E$1:$AJ$205,MATCH(X$46,BNA_Variations_prix!$E$4:$CA$4,0),FALSE),"0%")),VLOOKUP(_xlfn.CONCAT($B75,$C75),BNA_Variations_prix!$E$1:$AJ$205,MATCH(X$46,BNA_Variations_prix!$E$4:$CA$4,0),FALSE)))),VLOOKUP(_xlfn.CONCAT($B75,$C75),BNA_Variations_prix!$E$1:$AJ$205,MATCH(X$46,BNA_Variations_prix!$E$4:$CA$4,0),FALSE))</f>
        <v>-</v>
      </c>
      <c r="Y75" s="16" t="str">
        <f ca="1">IF(ISNUMBER(VLOOKUP(_xlfn.CONCAT($B75,$C75),BNA_Variations_prix!$E$1:$AJ$205,MATCH(Y$46,BNA_Variations_prix!$E$4:$CA$4,0),FALSE)),IF(ROUND(VLOOKUP(_xlfn.CONCAT($B75,$C75),BNA_Variations_prix!$E$1:$AJ$205,MATCH(Y$46,BNA_Variations_prix!$E$4:$CA$4,0),FALSE),2)&gt;0,_xlfn.CONCAT($B$3," ",TEXT(VLOOKUP(_xlfn.CONCAT($B75,$C75),BNA_Variations_prix!$E$1:$AJ$205,MATCH(Y$46,BNA_Variations_prix!$E$4:$CA$4,0),FALSE),"0%")),IF(ROUND(VLOOKUP(_xlfn.CONCAT($B75,$C75),BNA_Variations_prix!$E$1:$AJ$205,MATCH(Y$46,BNA_Variations_prix!$E$4:$CA$4,0),FALSE),2)=0,_xlfn.CONCAT($B$4," ",TEXT(VLOOKUP(_xlfn.CONCAT($B75,$C75),BNA_Variations_prix!$E$1:$AJ$205,MATCH(Y$46,BNA_Variations_prix!$E$4:$CA$4,0),FALSE),"0%")),IF(ROUND(VLOOKUP(_xlfn.CONCAT($B75,$C75),BNA_Variations_prix!$E$1:$AJ$205,MATCH(Y$46,BNA_Variations_prix!$E$4:$CA$4,0),FALSE),2)&lt;0,_xlfn.CONCAT($B$5," ",TEXT(VLOOKUP(_xlfn.CONCAT($B75,$C75),BNA_Variations_prix!$E$1:$AJ$205,MATCH(Y$46,BNA_Variations_prix!$E$4:$CA$4,0),FALSE),"0%")),VLOOKUP(_xlfn.CONCAT($B75,$C75),BNA_Variations_prix!$E$1:$AJ$205,MATCH(Y$46,BNA_Variations_prix!$E$4:$CA$4,0),FALSE)))),VLOOKUP(_xlfn.CONCAT($B75,$C75),BNA_Variations_prix!$E$1:$AJ$205,MATCH(Y$46,BNA_Variations_prix!$E$4:$CA$4,0),FALSE))</f>
        <v>-</v>
      </c>
      <c r="Z75" s="16" t="str">
        <f ca="1">IF(ISNUMBER(VLOOKUP(_xlfn.CONCAT($B75,$C75),BNA_Variations_prix!$E$1:$AJ$205,MATCH(Z$46,BNA_Variations_prix!$E$4:$CA$4,0),FALSE)),IF(ROUND(VLOOKUP(_xlfn.CONCAT($B75,$C75),BNA_Variations_prix!$E$1:$AJ$205,MATCH(Z$46,BNA_Variations_prix!$E$4:$CA$4,0),FALSE),2)&gt;0,_xlfn.CONCAT($B$3," ",TEXT(VLOOKUP(_xlfn.CONCAT($B75,$C75),BNA_Variations_prix!$E$1:$AJ$205,MATCH(Z$46,BNA_Variations_prix!$E$4:$CA$4,0),FALSE),"0%")),IF(ROUND(VLOOKUP(_xlfn.CONCAT($B75,$C75),BNA_Variations_prix!$E$1:$AJ$205,MATCH(Z$46,BNA_Variations_prix!$E$4:$CA$4,0),FALSE),2)=0,_xlfn.CONCAT($B$4," ",TEXT(VLOOKUP(_xlfn.CONCAT($B75,$C75),BNA_Variations_prix!$E$1:$AJ$205,MATCH(Z$46,BNA_Variations_prix!$E$4:$CA$4,0),FALSE),"0%")),IF(ROUND(VLOOKUP(_xlfn.CONCAT($B75,$C75),BNA_Variations_prix!$E$1:$AJ$205,MATCH(Z$46,BNA_Variations_prix!$E$4:$CA$4,0),FALSE),2)&lt;0,_xlfn.CONCAT($B$5," ",TEXT(VLOOKUP(_xlfn.CONCAT($B75,$C75),BNA_Variations_prix!$E$1:$AJ$205,MATCH(Z$46,BNA_Variations_prix!$E$4:$CA$4,0),FALSE),"0%")),VLOOKUP(_xlfn.CONCAT($B75,$C75),BNA_Variations_prix!$E$1:$AJ$205,MATCH(Z$46,BNA_Variations_prix!$E$4:$CA$4,0),FALSE)))),VLOOKUP(_xlfn.CONCAT($B75,$C75),BNA_Variations_prix!$E$1:$AJ$205,MATCH(Z$46,BNA_Variations_prix!$E$4:$CA$4,0),FALSE))</f>
        <v>-</v>
      </c>
      <c r="AA75" s="16" t="str">
        <f ca="1">IF(ISNUMBER(VLOOKUP(_xlfn.CONCAT($B75,$C75),BNA_Variations_prix!$E$1:$AJ$205,MATCH(AA$46,BNA_Variations_prix!$E$4:$CA$4,0),FALSE)),IF(ROUND(VLOOKUP(_xlfn.CONCAT($B75,$C75),BNA_Variations_prix!$E$1:$AJ$205,MATCH(AA$46,BNA_Variations_prix!$E$4:$CA$4,0),FALSE),2)&gt;0,_xlfn.CONCAT($B$3," ",TEXT(VLOOKUP(_xlfn.CONCAT($B75,$C75),BNA_Variations_prix!$E$1:$AJ$205,MATCH(AA$46,BNA_Variations_prix!$E$4:$CA$4,0),FALSE),"0%")),IF(ROUND(VLOOKUP(_xlfn.CONCAT($B75,$C75),BNA_Variations_prix!$E$1:$AJ$205,MATCH(AA$46,BNA_Variations_prix!$E$4:$CA$4,0),FALSE),2)=0,_xlfn.CONCAT($B$4," ",TEXT(VLOOKUP(_xlfn.CONCAT($B75,$C75),BNA_Variations_prix!$E$1:$AJ$205,MATCH(AA$46,BNA_Variations_prix!$E$4:$CA$4,0),FALSE),"0%")),IF(ROUND(VLOOKUP(_xlfn.CONCAT($B75,$C75),BNA_Variations_prix!$E$1:$AJ$205,MATCH(AA$46,BNA_Variations_prix!$E$4:$CA$4,0),FALSE),2)&lt;0,_xlfn.CONCAT($B$5," ",TEXT(VLOOKUP(_xlfn.CONCAT($B75,$C75),BNA_Variations_prix!$E$1:$AJ$205,MATCH(AA$46,BNA_Variations_prix!$E$4:$CA$4,0),FALSE),"0%")),VLOOKUP(_xlfn.CONCAT($B75,$C75),BNA_Variations_prix!$E$1:$AJ$205,MATCH(AA$46,BNA_Variations_prix!$E$4:$CA$4,0),FALSE)))),VLOOKUP(_xlfn.CONCAT($B75,$C75),BNA_Variations_prix!$E$1:$AJ$205,MATCH(AA$46,BNA_Variations_prix!$E$4:$CA$4,0),FALSE))</f>
        <v>-</v>
      </c>
      <c r="AB75" s="16" t="str">
        <f ca="1">IF(ISNUMBER(VLOOKUP(_xlfn.CONCAT($B75,$C75),BNA_Variations_prix!$E$1:$AJ$205,MATCH(AB$46,BNA_Variations_prix!$E$4:$CA$4,0),FALSE)),IF(ROUND(VLOOKUP(_xlfn.CONCAT($B75,$C75),BNA_Variations_prix!$E$1:$AJ$205,MATCH(AB$46,BNA_Variations_prix!$E$4:$CA$4,0),FALSE),2)&gt;0,_xlfn.CONCAT($B$3," ",TEXT(VLOOKUP(_xlfn.CONCAT($B75,$C75),BNA_Variations_prix!$E$1:$AJ$205,MATCH(AB$46,BNA_Variations_prix!$E$4:$CA$4,0),FALSE),"0%")),IF(ROUND(VLOOKUP(_xlfn.CONCAT($B75,$C75),BNA_Variations_prix!$E$1:$AJ$205,MATCH(AB$46,BNA_Variations_prix!$E$4:$CA$4,0),FALSE),2)=0,_xlfn.CONCAT($B$4," ",TEXT(VLOOKUP(_xlfn.CONCAT($B75,$C75),BNA_Variations_prix!$E$1:$AJ$205,MATCH(AB$46,BNA_Variations_prix!$E$4:$CA$4,0),FALSE),"0%")),IF(ROUND(VLOOKUP(_xlfn.CONCAT($B75,$C75),BNA_Variations_prix!$E$1:$AJ$205,MATCH(AB$46,BNA_Variations_prix!$E$4:$CA$4,0),FALSE),2)&lt;0,_xlfn.CONCAT($B$5," ",TEXT(VLOOKUP(_xlfn.CONCAT($B75,$C75),BNA_Variations_prix!$E$1:$AJ$205,MATCH(AB$46,BNA_Variations_prix!$E$4:$CA$4,0),FALSE),"0%")),VLOOKUP(_xlfn.CONCAT($B75,$C75),BNA_Variations_prix!$E$1:$AJ$205,MATCH(AB$46,BNA_Variations_prix!$E$4:$CA$4,0),FALSE)))),VLOOKUP(_xlfn.CONCAT($B75,$C75),BNA_Variations_prix!$E$1:$AJ$205,MATCH(AB$46,BNA_Variations_prix!$E$4:$CA$4,0),FALSE))</f>
        <v>-</v>
      </c>
      <c r="AC75" s="16" t="str">
        <f ca="1">IF(ISNUMBER(VLOOKUP(_xlfn.CONCAT($B75,$C75),BNA_Variations_prix!$E$1:$AJ$205,MATCH(AC$46,BNA_Variations_prix!$E$4:$CA$4,0),FALSE)),IF(ROUND(VLOOKUP(_xlfn.CONCAT($B75,$C75),BNA_Variations_prix!$E$1:$AJ$205,MATCH(AC$46,BNA_Variations_prix!$E$4:$CA$4,0),FALSE),2)&gt;0,_xlfn.CONCAT($B$3," ",TEXT(VLOOKUP(_xlfn.CONCAT($B75,$C75),BNA_Variations_prix!$E$1:$AJ$205,MATCH(AC$46,BNA_Variations_prix!$E$4:$CA$4,0),FALSE),"0%")),IF(ROUND(VLOOKUP(_xlfn.CONCAT($B75,$C75),BNA_Variations_prix!$E$1:$AJ$205,MATCH(AC$46,BNA_Variations_prix!$E$4:$CA$4,0),FALSE),2)=0,_xlfn.CONCAT($B$4," ",TEXT(VLOOKUP(_xlfn.CONCAT($B75,$C75),BNA_Variations_prix!$E$1:$AJ$205,MATCH(AC$46,BNA_Variations_prix!$E$4:$CA$4,0),FALSE),"0%")),IF(ROUND(VLOOKUP(_xlfn.CONCAT($B75,$C75),BNA_Variations_prix!$E$1:$AJ$205,MATCH(AC$46,BNA_Variations_prix!$E$4:$CA$4,0),FALSE),2)&lt;0,_xlfn.CONCAT($B$5," ",TEXT(VLOOKUP(_xlfn.CONCAT($B75,$C75),BNA_Variations_prix!$E$1:$AJ$205,MATCH(AC$46,BNA_Variations_prix!$E$4:$CA$4,0),FALSE),"0%")),VLOOKUP(_xlfn.CONCAT($B75,$C75),BNA_Variations_prix!$E$1:$AJ$205,MATCH(AC$46,BNA_Variations_prix!$E$4:$CA$4,0),FALSE)))),VLOOKUP(_xlfn.CONCAT($B75,$C75),BNA_Variations_prix!$E$1:$AJ$205,MATCH(AC$46,BNA_Variations_prix!$E$4:$CA$4,0),FALSE))</f>
        <v>-</v>
      </c>
      <c r="AD75" s="16" t="str">
        <f ca="1">IF(ISNUMBER(VLOOKUP(_xlfn.CONCAT($B75,$C75),BNA_Variations_prix!$E$1:$AJ$205,MATCH(AD$46,BNA_Variations_prix!$E$4:$CA$4,0),FALSE)),IF(ROUND(VLOOKUP(_xlfn.CONCAT($B75,$C75),BNA_Variations_prix!$E$1:$AJ$205,MATCH(AD$46,BNA_Variations_prix!$E$4:$CA$4,0),FALSE),2)&gt;0,_xlfn.CONCAT($B$3," ",TEXT(VLOOKUP(_xlfn.CONCAT($B75,$C75),BNA_Variations_prix!$E$1:$AJ$205,MATCH(AD$46,BNA_Variations_prix!$E$4:$CA$4,0),FALSE),"0%")),IF(ROUND(VLOOKUP(_xlfn.CONCAT($B75,$C75),BNA_Variations_prix!$E$1:$AJ$205,MATCH(AD$46,BNA_Variations_prix!$E$4:$CA$4,0),FALSE),2)=0,_xlfn.CONCAT($B$4," ",TEXT(VLOOKUP(_xlfn.CONCAT($B75,$C75),BNA_Variations_prix!$E$1:$AJ$205,MATCH(AD$46,BNA_Variations_prix!$E$4:$CA$4,0),FALSE),"0%")),IF(ROUND(VLOOKUP(_xlfn.CONCAT($B75,$C75),BNA_Variations_prix!$E$1:$AJ$205,MATCH(AD$46,BNA_Variations_prix!$E$4:$CA$4,0),FALSE),2)&lt;0,_xlfn.CONCAT($B$5," ",TEXT(VLOOKUP(_xlfn.CONCAT($B75,$C75),BNA_Variations_prix!$E$1:$AJ$205,MATCH(AD$46,BNA_Variations_prix!$E$4:$CA$4,0),FALSE),"0%")),VLOOKUP(_xlfn.CONCAT($B75,$C75),BNA_Variations_prix!$E$1:$AJ$205,MATCH(AD$46,BNA_Variations_prix!$E$4:$CA$4,0),FALSE)))),VLOOKUP(_xlfn.CONCAT($B75,$C75),BNA_Variations_prix!$E$1:$AJ$205,MATCH(AD$46,BNA_Variations_prix!$E$4:$CA$4,0),FALSE))</f>
        <v>-</v>
      </c>
      <c r="AE75" s="16" t="str">
        <f ca="1">IF(ISNUMBER(VLOOKUP(_xlfn.CONCAT($B75,$C75),BNA_Variations_prix!$E$1:$AJ$205,MATCH(AE$46,BNA_Variations_prix!$E$4:$CA$4,0),FALSE)),IF(ROUND(VLOOKUP(_xlfn.CONCAT($B75,$C75),BNA_Variations_prix!$E$1:$AJ$205,MATCH(AE$46,BNA_Variations_prix!$E$4:$CA$4,0),FALSE),2)&gt;0,_xlfn.CONCAT($B$3," ",TEXT(VLOOKUP(_xlfn.CONCAT($B75,$C75),BNA_Variations_prix!$E$1:$AJ$205,MATCH(AE$46,BNA_Variations_prix!$E$4:$CA$4,0),FALSE),"0%")),IF(ROUND(VLOOKUP(_xlfn.CONCAT($B75,$C75),BNA_Variations_prix!$E$1:$AJ$205,MATCH(AE$46,BNA_Variations_prix!$E$4:$CA$4,0),FALSE),2)=0,_xlfn.CONCAT($B$4," ",TEXT(VLOOKUP(_xlfn.CONCAT($B75,$C75),BNA_Variations_prix!$E$1:$AJ$205,MATCH(AE$46,BNA_Variations_prix!$E$4:$CA$4,0),FALSE),"0%")),IF(ROUND(VLOOKUP(_xlfn.CONCAT($B75,$C75),BNA_Variations_prix!$E$1:$AJ$205,MATCH(AE$46,BNA_Variations_prix!$E$4:$CA$4,0),FALSE),2)&lt;0,_xlfn.CONCAT($B$5," ",TEXT(VLOOKUP(_xlfn.CONCAT($B75,$C75),BNA_Variations_prix!$E$1:$AJ$205,MATCH(AE$46,BNA_Variations_prix!$E$4:$CA$4,0),FALSE),"0%")),VLOOKUP(_xlfn.CONCAT($B75,$C75),BNA_Variations_prix!$E$1:$AJ$205,MATCH(AE$46,BNA_Variations_prix!$E$4:$CA$4,0),FALSE)))),VLOOKUP(_xlfn.CONCAT($B75,$C75),BNA_Variations_prix!$E$1:$AJ$205,MATCH(AE$46,BNA_Variations_prix!$E$4:$CA$4,0),FALSE))</f>
        <v>-</v>
      </c>
      <c r="AF75" s="16" t="str">
        <f ca="1">IF(ISNUMBER(VLOOKUP(_xlfn.CONCAT($B75,$C75),BNA_Variations_prix!$E$1:$AJ$205,MATCH(AF$46,BNA_Variations_prix!$E$4:$CA$4,0),FALSE)),IF(ROUND(VLOOKUP(_xlfn.CONCAT($B75,$C75),BNA_Variations_prix!$E$1:$AJ$205,MATCH(AF$46,BNA_Variations_prix!$E$4:$CA$4,0),FALSE),2)&gt;0,_xlfn.CONCAT($B$3," ",TEXT(VLOOKUP(_xlfn.CONCAT($B75,$C75),BNA_Variations_prix!$E$1:$AJ$205,MATCH(AF$46,BNA_Variations_prix!$E$4:$CA$4,0),FALSE),"0%")),IF(ROUND(VLOOKUP(_xlfn.CONCAT($B75,$C75),BNA_Variations_prix!$E$1:$AJ$205,MATCH(AF$46,BNA_Variations_prix!$E$4:$CA$4,0),FALSE),2)=0,_xlfn.CONCAT($B$4," ",TEXT(VLOOKUP(_xlfn.CONCAT($B75,$C75),BNA_Variations_prix!$E$1:$AJ$205,MATCH(AF$46,BNA_Variations_prix!$E$4:$CA$4,0),FALSE),"0%")),IF(ROUND(VLOOKUP(_xlfn.CONCAT($B75,$C75),BNA_Variations_prix!$E$1:$AJ$205,MATCH(AF$46,BNA_Variations_prix!$E$4:$CA$4,0),FALSE),2)&lt;0,_xlfn.CONCAT($B$5," ",TEXT(VLOOKUP(_xlfn.CONCAT($B75,$C75),BNA_Variations_prix!$E$1:$AJ$205,MATCH(AF$46,BNA_Variations_prix!$E$4:$CA$4,0),FALSE),"0%")),VLOOKUP(_xlfn.CONCAT($B75,$C75),BNA_Variations_prix!$E$1:$AJ$205,MATCH(AF$46,BNA_Variations_prix!$E$4:$CA$4,0),FALSE)))),VLOOKUP(_xlfn.CONCAT($B75,$C75),BNA_Variations_prix!$E$1:$AJ$205,MATCH(AF$46,BNA_Variations_prix!$E$4:$CA$4,0),FALSE))</f>
        <v>-</v>
      </c>
      <c r="AG75" s="16" t="str">
        <f ca="1">IF(ISNUMBER(VLOOKUP(_xlfn.CONCAT($B75,$C75),BNA_Variations_prix!$E$1:$AJ$205,MATCH(AG$46,BNA_Variations_prix!$E$4:$CA$4,0),FALSE)),IF(ROUND(VLOOKUP(_xlfn.CONCAT($B75,$C75),BNA_Variations_prix!$E$1:$AJ$205,MATCH(AG$46,BNA_Variations_prix!$E$4:$CA$4,0),FALSE),2)&gt;0,_xlfn.CONCAT($B$3," ",TEXT(VLOOKUP(_xlfn.CONCAT($B75,$C75),BNA_Variations_prix!$E$1:$AJ$205,MATCH(AG$46,BNA_Variations_prix!$E$4:$CA$4,0),FALSE),"0%")),IF(ROUND(VLOOKUP(_xlfn.CONCAT($B75,$C75),BNA_Variations_prix!$E$1:$AJ$205,MATCH(AG$46,BNA_Variations_prix!$E$4:$CA$4,0),FALSE),2)=0,_xlfn.CONCAT($B$4," ",TEXT(VLOOKUP(_xlfn.CONCAT($B75,$C75),BNA_Variations_prix!$E$1:$AJ$205,MATCH(AG$46,BNA_Variations_prix!$E$4:$CA$4,0),FALSE),"0%")),IF(ROUND(VLOOKUP(_xlfn.CONCAT($B75,$C75),BNA_Variations_prix!$E$1:$AJ$205,MATCH(AG$46,BNA_Variations_prix!$E$4:$CA$4,0),FALSE),2)&lt;0,_xlfn.CONCAT($B$5," ",TEXT(VLOOKUP(_xlfn.CONCAT($B75,$C75),BNA_Variations_prix!$E$1:$AJ$205,MATCH(AG$46,BNA_Variations_prix!$E$4:$CA$4,0),FALSE),"0%")),VLOOKUP(_xlfn.CONCAT($B75,$C75),BNA_Variations_prix!$E$1:$AJ$205,MATCH(AG$46,BNA_Variations_prix!$E$4:$CA$4,0),FALSE)))),VLOOKUP(_xlfn.CONCAT($B75,$C75),BNA_Variations_prix!$E$1:$AJ$205,MATCH(AG$46,BNA_Variations_prix!$E$4:$CA$4,0),FALSE))</f>
        <v>-</v>
      </c>
    </row>
  </sheetData>
  <conditionalFormatting sqref="B19">
    <cfRule type="containsText" dxfId="21" priority="1" operator="containsText" text="!!">
      <formula>NOT(ISERROR(SEARCH("!!",B19)))</formula>
    </cfRule>
  </conditionalFormatting>
  <conditionalFormatting sqref="B57">
    <cfRule type="containsText" dxfId="20" priority="2" operator="containsText" text="!!">
      <formula>NOT(ISERROR(SEARCH("!!",B57)))</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33"/>
  <sheetViews>
    <sheetView workbookViewId="0">
      <pane xSplit="2" ySplit="3" topLeftCell="C4" activePane="bottomRight" state="frozen"/>
      <selection pane="topRight" activeCell="G153" sqref="G153"/>
      <selection pane="bottomLeft" activeCell="G153" sqref="G153"/>
      <selection pane="bottomRight" activeCell="G45" sqref="G45"/>
    </sheetView>
  </sheetViews>
  <sheetFormatPr baseColWidth="10" defaultColWidth="11.453125" defaultRowHeight="14.5" x14ac:dyDescent="0.35"/>
  <cols>
    <col min="1" max="1" width="2.26953125" customWidth="1"/>
    <col min="2" max="2" width="18.1796875" bestFit="1" customWidth="1"/>
  </cols>
  <sheetData>
    <row r="1" spans="1:54" x14ac:dyDescent="0.35">
      <c r="A1" s="10" t="s">
        <v>2184</v>
      </c>
    </row>
    <row r="3" spans="1:54" s="17" customFormat="1" ht="29" x14ac:dyDescent="0.35">
      <c r="B3" s="21" t="s">
        <v>3273</v>
      </c>
      <c r="C3" s="21" t="s">
        <v>34</v>
      </c>
      <c r="D3" s="21" t="s">
        <v>3464</v>
      </c>
      <c r="E3" s="21" t="s">
        <v>35</v>
      </c>
      <c r="F3" s="21" t="str">
        <f>D3</f>
        <v>Variation mensuelle</v>
      </c>
      <c r="G3" s="21" t="s">
        <v>36</v>
      </c>
      <c r="H3" s="21" t="str">
        <f>F3</f>
        <v>Variation mensuelle</v>
      </c>
      <c r="I3" s="21" t="s">
        <v>37</v>
      </c>
      <c r="J3" s="21" t="str">
        <f>H3</f>
        <v>Variation mensuelle</v>
      </c>
      <c r="K3" s="21" t="s">
        <v>38</v>
      </c>
      <c r="L3" s="21" t="str">
        <f>J3</f>
        <v>Variation mensuelle</v>
      </c>
      <c r="M3" s="21" t="s">
        <v>39</v>
      </c>
      <c r="N3" s="21" t="str">
        <f>L3</f>
        <v>Variation mensuelle</v>
      </c>
      <c r="O3" s="21" t="s">
        <v>40</v>
      </c>
      <c r="P3" s="21" t="str">
        <f>N3</f>
        <v>Variation mensuelle</v>
      </c>
      <c r="Q3" s="21" t="s">
        <v>41</v>
      </c>
      <c r="R3" s="21" t="str">
        <f>P3</f>
        <v>Variation mensuelle</v>
      </c>
      <c r="S3" s="21" t="s">
        <v>42</v>
      </c>
      <c r="T3" s="21" t="str">
        <f>R3</f>
        <v>Variation mensuelle</v>
      </c>
      <c r="U3" s="21" t="s">
        <v>44</v>
      </c>
      <c r="V3" s="21" t="str">
        <f>T3</f>
        <v>Variation mensuelle</v>
      </c>
      <c r="W3" s="21" t="s">
        <v>46</v>
      </c>
      <c r="X3" s="21" t="str">
        <f>V3</f>
        <v>Variation mensuelle</v>
      </c>
      <c r="Y3" s="21" t="s">
        <v>62</v>
      </c>
      <c r="Z3" s="21" t="str">
        <f>X3</f>
        <v>Variation mensuelle</v>
      </c>
      <c r="AA3" s="21" t="s">
        <v>48</v>
      </c>
      <c r="AB3" s="21" t="str">
        <f>Z3</f>
        <v>Variation mensuelle</v>
      </c>
      <c r="AC3" s="21" t="s">
        <v>49</v>
      </c>
      <c r="AD3" s="21" t="str">
        <f>AB3</f>
        <v>Variation mensuelle</v>
      </c>
      <c r="AE3" s="21" t="s">
        <v>50</v>
      </c>
      <c r="AF3" s="21" t="str">
        <f>AD3</f>
        <v>Variation mensuelle</v>
      </c>
      <c r="AG3" s="21" t="s">
        <v>51</v>
      </c>
      <c r="AH3" s="21" t="str">
        <f>AF3</f>
        <v>Variation mensuelle</v>
      </c>
      <c r="AI3" s="21" t="s">
        <v>52</v>
      </c>
      <c r="AJ3" s="21" t="str">
        <f>AH3</f>
        <v>Variation mensuelle</v>
      </c>
      <c r="AK3" s="21" t="s">
        <v>53</v>
      </c>
      <c r="AL3" s="21" t="str">
        <f>AJ3</f>
        <v>Variation mensuelle</v>
      </c>
      <c r="AM3" s="21" t="s">
        <v>54</v>
      </c>
      <c r="AN3" s="21" t="str">
        <f>AL3</f>
        <v>Variation mensuelle</v>
      </c>
      <c r="AO3" s="21" t="s">
        <v>55</v>
      </c>
      <c r="AP3" s="21" t="str">
        <f>AN3</f>
        <v>Variation mensuelle</v>
      </c>
      <c r="AQ3" s="21" t="s">
        <v>56</v>
      </c>
      <c r="AR3" s="21" t="str">
        <f>AP3</f>
        <v>Variation mensuelle</v>
      </c>
      <c r="AS3" s="21" t="s">
        <v>57</v>
      </c>
      <c r="AT3" s="21" t="str">
        <f>AR3</f>
        <v>Variation mensuelle</v>
      </c>
      <c r="AU3" s="21" t="s">
        <v>58</v>
      </c>
      <c r="AV3" s="21" t="str">
        <f>AT3</f>
        <v>Variation mensuelle</v>
      </c>
      <c r="AW3" s="21" t="s">
        <v>59</v>
      </c>
      <c r="AX3" s="21" t="str">
        <f>AV3</f>
        <v>Variation mensuelle</v>
      </c>
      <c r="AY3" s="21" t="s">
        <v>60</v>
      </c>
      <c r="AZ3" s="21" t="str">
        <f>AX3</f>
        <v>Variation mensuelle</v>
      </c>
      <c r="BA3" s="21" t="s">
        <v>61</v>
      </c>
      <c r="BB3" s="21" t="str">
        <f>AZ3</f>
        <v>Variation mensuelle</v>
      </c>
    </row>
    <row r="4" spans="1:54" x14ac:dyDescent="0.35">
      <c r="B4" s="20" t="s">
        <v>3196</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x14ac:dyDescent="0.35">
      <c r="B5" t="s">
        <v>63</v>
      </c>
      <c r="C5" s="7">
        <f ca="1">VLOOKUP($B5,BNA_pré_INDD!$D$8:$AZ$45,MATCH(C$3,BNA_pré_INDD!$D$8:$AZ$8,0),FALSE)</f>
        <v>1050</v>
      </c>
      <c r="D5" s="7" t="str">
        <f ca="1">VLOOKUP($B5,BNA_pré_INDD!$D$47:$AZ$81,MATCH(C$3,BNA_pré_INDD!$D$8:$AZ$8,0),FALSE)</f>
        <v>▼ -9%</v>
      </c>
      <c r="E5" s="7" t="str">
        <f ca="1">VLOOKUP($B5,BNA_pré_INDD!$D$8:$AZ$45,MATCH(E$3,BNA_pré_INDD!$D$8:$AZ$8,0),FALSE)</f>
        <v>MC</v>
      </c>
      <c r="F5" s="7" t="str">
        <f ca="1">VLOOKUP($B5,BNA_pré_INDD!$D$47:$AZ$81,MATCH(E$3,BNA_pré_INDD!$D$8:$AZ$8,0),FALSE)</f>
        <v>-</v>
      </c>
      <c r="G5" s="7" t="str">
        <f ca="1">VLOOKUP($B5,BNA_pré_INDD!$D$8:$AZ$45,MATCH(G$3,BNA_pré_INDD!$D$8:$AZ$8,0),FALSE)</f>
        <v>MC</v>
      </c>
      <c r="H5" s="7" t="str">
        <f ca="1">VLOOKUP($B5,BNA_pré_INDD!$D$47:$AZ$81,MATCH(G$3,BNA_pré_INDD!$D$8:$AZ$8,0),FALSE)</f>
        <v>-</v>
      </c>
      <c r="I5" s="7">
        <f ca="1">VLOOKUP($B5,BNA_pré_INDD!$D$8:$AZ$45,MATCH(I$3,BNA_pré_INDD!$D$8:$AZ$8,0),FALSE)</f>
        <v>475</v>
      </c>
      <c r="J5" s="7" t="str">
        <f ca="1">VLOOKUP($B5,BNA_pré_INDD!$D$47:$AZ$81,MATCH(I$3,BNA_pré_INDD!$D$8:$AZ$8,0),FALSE)</f>
        <v>▼ -5%</v>
      </c>
      <c r="K5" s="7">
        <f ca="1">VLOOKUP($B5,BNA_pré_INDD!$D$8:$AZ$45,MATCH(K$3,BNA_pré_INDD!$D$8:$AZ$8,0),FALSE)</f>
        <v>300</v>
      </c>
      <c r="L5" s="7" t="str">
        <f ca="1">VLOOKUP($B5,BNA_pré_INDD!$D$47:$AZ$81,MATCH(K$3,BNA_pré_INDD!$D$8:$AZ$8,0),FALSE)</f>
        <v>► 0%</v>
      </c>
      <c r="M5" s="7">
        <f ca="1">VLOOKUP($B5,BNA_pré_INDD!$D$8:$AZ$45,MATCH(M$3,BNA_pré_INDD!$D$8:$AZ$8,0),FALSE)</f>
        <v>5000</v>
      </c>
      <c r="N5" s="7" t="str">
        <f ca="1">VLOOKUP($B5,BNA_pré_INDD!$D$47:$AZ$81,MATCH(M$3,BNA_pré_INDD!$D$8:$AZ$8,0),FALSE)</f>
        <v>▼ -17%</v>
      </c>
      <c r="O5" s="7" t="str">
        <f ca="1">VLOOKUP($B5,BNA_pré_INDD!$D$8:$AZ$45,MATCH(O$3,BNA_pré_INDD!$D$8:$AZ$8,0),FALSE)</f>
        <v>MC</v>
      </c>
      <c r="P5" s="7" t="str">
        <f ca="1">VLOOKUP($B5,BNA_pré_INDD!$D$47:$AZ$81,MATCH(O$3,BNA_pré_INDD!$D$8:$AZ$8,0),FALSE)</f>
        <v>-</v>
      </c>
      <c r="Q5" s="7">
        <f ca="1">VLOOKUP($B5,BNA_pré_INDD!$D$8:$AZ$45,MATCH(Q$3,BNA_pré_INDD!$D$8:$AZ$8,0),FALSE)</f>
        <v>1500</v>
      </c>
      <c r="R5" s="7" t="str">
        <f ca="1">VLOOKUP($B5,BNA_pré_INDD!$D$47:$AZ$81,MATCH(Q$3,BNA_pré_INDD!$D$8:$AZ$8,0),FALSE)</f>
        <v>► 0%</v>
      </c>
      <c r="S5" s="7">
        <f ca="1">VLOOKUP($B5,BNA_pré_INDD!$D$8:$AZ$45,MATCH(S$3,BNA_pré_INDD!$D$8:$AZ$8,0),FALSE)</f>
        <v>2125</v>
      </c>
      <c r="T5" s="7" t="str">
        <f ca="1">VLOOKUP($B5,BNA_pré_INDD!$D$47:$AZ$81,MATCH(S$3,BNA_pré_INDD!$D$8:$AZ$8,0),FALSE)</f>
        <v>▼ -6%</v>
      </c>
      <c r="U5" s="7">
        <f ca="1">VLOOKUP($B5,BNA_pré_INDD!$D$8:$AZ$45,MATCH(U$3,BNA_pré_INDD!$D$8:$AZ$8,0),FALSE)</f>
        <v>100</v>
      </c>
      <c r="V5" s="7" t="str">
        <f ca="1">VLOOKUP($B5,BNA_pré_INDD!$D$47:$AZ$81,MATCH(U$3,BNA_pré_INDD!$D$8:$AZ$8,0),FALSE)</f>
        <v>► 0%</v>
      </c>
      <c r="W5" s="7">
        <f ca="1">VLOOKUP($B5,BNA_pré_INDD!$D$8:$AZ$45,MATCH(W$3,BNA_pré_INDD!$D$8:$AZ$8,0),FALSE)</f>
        <v>27750</v>
      </c>
      <c r="X5" s="7" t="str">
        <f ca="1">VLOOKUP($B5,BNA_pré_INDD!$D$47:$AZ$81,MATCH(W$3,BNA_pré_INDD!$D$8:$AZ$8,0),FALSE)</f>
        <v>▼ -3%</v>
      </c>
      <c r="Y5" s="7">
        <f ca="1">VLOOKUP($B5,BNA_pré_INDD!$D$8:$AZ$45,MATCH(Y$3,BNA_pré_INDD!$D$8:$AZ$8,0),FALSE)</f>
        <v>200</v>
      </c>
      <c r="Z5" s="7" t="str">
        <f ca="1">VLOOKUP($B5,BNA_pré_INDD!$D$47:$AZ$81,MATCH(Y$3,BNA_pré_INDD!$D$8:$AZ$8,0),FALSE)</f>
        <v>► 0%</v>
      </c>
      <c r="AA5" s="7">
        <f ca="1">VLOOKUP($B5,BNA_pré_INDD!$D$8:$AZ$45,MATCH(AA$3,BNA_pré_INDD!$D$8:$AZ$8,0),FALSE)</f>
        <v>7000</v>
      </c>
      <c r="AB5" s="7" t="str">
        <f ca="1">VLOOKUP($B5,BNA_pré_INDD!$D$47:$AZ$81,MATCH(AA$3,BNA_pré_INDD!$D$8:$AZ$8,0),FALSE)</f>
        <v>▼ -3%</v>
      </c>
      <c r="AC5" s="7">
        <f ca="1">VLOOKUP($B5,BNA_pré_INDD!$D$8:$AZ$45,MATCH(AC$3,BNA_pré_INDD!$D$8:$AZ$8,0),FALSE)</f>
        <v>5750</v>
      </c>
      <c r="AD5" s="7" t="str">
        <f ca="1">VLOOKUP($B5,BNA_pré_INDD!$D$47:$AZ$81,MATCH(AC$3,BNA_pré_INDD!$D$8:$AZ$8,0),FALSE)</f>
        <v>▼ -4%</v>
      </c>
      <c r="AE5" s="7">
        <f ca="1">VLOOKUP($B5,BNA_pré_INDD!$D$8:$AZ$45,MATCH(AE$3,BNA_pré_INDD!$D$8:$AZ$8,0),FALSE)</f>
        <v>450</v>
      </c>
      <c r="AF5" s="7" t="str">
        <f ca="1">VLOOKUP($B5,BNA_pré_INDD!$D$47:$AZ$81,MATCH(AE$3,BNA_pré_INDD!$D$8:$AZ$8,0),FALSE)</f>
        <v>▼ -10%</v>
      </c>
      <c r="AG5" s="7">
        <f ca="1">VLOOKUP($B5,BNA_pré_INDD!$D$8:$AZ$45,MATCH(AG$3,BNA_pré_INDD!$D$8:$AZ$8,0),FALSE)</f>
        <v>125</v>
      </c>
      <c r="AH5" s="7" t="str">
        <f ca="1">VLOOKUP($B5,BNA_pré_INDD!$D$47:$AZ$81,MATCH(AG$3,BNA_pré_INDD!$D$8:$AZ$8,0),FALSE)</f>
        <v>▼ -17%</v>
      </c>
      <c r="AI5" s="7">
        <f ca="1">VLOOKUP($B5,BNA_pré_INDD!$D$8:$AZ$45,MATCH(AI$3,BNA_pré_INDD!$D$8:$AZ$8,0),FALSE)</f>
        <v>625</v>
      </c>
      <c r="AJ5" s="7" t="str">
        <f ca="1">VLOOKUP($B5,BNA_pré_INDD!$D$47:$AZ$81,MATCH(AI$3,BNA_pré_INDD!$D$8:$AZ$8,0),FALSE)</f>
        <v>▼ -4%</v>
      </c>
      <c r="AK5" s="7">
        <f ca="1">VLOOKUP($B5,BNA_pré_INDD!$D$8:$AZ$45,MATCH(AK$3,BNA_pré_INDD!$D$8:$AZ$8,0),FALSE)</f>
        <v>750</v>
      </c>
      <c r="AL5" s="7" t="str">
        <f ca="1">VLOOKUP($B5,BNA_pré_INDD!$D$47:$AZ$81,MATCH(AK$3,BNA_pré_INDD!$D$8:$AZ$8,0),FALSE)</f>
        <v>► 0%</v>
      </c>
      <c r="AM5" s="7">
        <f ca="1">VLOOKUP($B5,BNA_pré_INDD!$D$8:$AZ$45,MATCH(AM$3,BNA_pré_INDD!$D$8:$AZ$8,0),FALSE)</f>
        <v>1000</v>
      </c>
      <c r="AN5" s="7" t="str">
        <f ca="1">VLOOKUP($B5,BNA_pré_INDD!$D$47:$AZ$81,MATCH(AM$3,BNA_pré_INDD!$D$8:$AZ$8,0),FALSE)</f>
        <v>▼ -17%</v>
      </c>
      <c r="AO5" s="7">
        <f ca="1">VLOOKUP($B5,BNA_pré_INDD!$D$8:$AZ$45,MATCH(AO$3,BNA_pré_INDD!$D$8:$AZ$8,0),FALSE)</f>
        <v>2000</v>
      </c>
      <c r="AP5" s="7" t="str">
        <f ca="1">VLOOKUP($B5,BNA_pré_INDD!$D$47:$AZ$81,MATCH(AO$3,BNA_pré_INDD!$D$8:$AZ$8,0),FALSE)</f>
        <v>► 0%</v>
      </c>
      <c r="AQ5" s="7">
        <f ca="1">VLOOKUP($B5,BNA_pré_INDD!$D$8:$AZ$45,MATCH(AQ$3,BNA_pré_INDD!$D$8:$AZ$8,0),FALSE)</f>
        <v>3000</v>
      </c>
      <c r="AR5" s="7" t="str">
        <f ca="1">VLOOKUP($B5,BNA_pré_INDD!$D$47:$AZ$81,MATCH(AQ$3,BNA_pré_INDD!$D$8:$AZ$8,0),FALSE)</f>
        <v>► 0%</v>
      </c>
      <c r="AS5" s="7">
        <f ca="1">VLOOKUP($B5,BNA_pré_INDD!$D$8:$AZ$45,MATCH(AS$3,BNA_pré_INDD!$D$8:$AZ$8,0),FALSE)</f>
        <v>2500</v>
      </c>
      <c r="AT5" s="7" t="str">
        <f ca="1">VLOOKUP($B5,BNA_pré_INDD!$D$47:$AZ$81,MATCH(AS$3,BNA_pré_INDD!$D$8:$AZ$8,0),FALSE)</f>
        <v>▼ -23%</v>
      </c>
      <c r="AU5" s="7">
        <f ca="1">VLOOKUP($B5,BNA_pré_INDD!$D$8:$AZ$45,MATCH(AU$3,BNA_pré_INDD!$D$8:$AZ$8,0),FALSE)</f>
        <v>2500</v>
      </c>
      <c r="AV5" s="7" t="str">
        <f ca="1">VLOOKUP($B5,BNA_pré_INDD!$D$47:$AZ$81,MATCH(AU$3,BNA_pré_INDD!$D$8:$AZ$8,0),FALSE)</f>
        <v>► 0%</v>
      </c>
      <c r="AW5" s="7">
        <f ca="1">VLOOKUP($B5,BNA_pré_INDD!$D$8:$AZ$45,MATCH(AW$3,BNA_pré_INDD!$D$8:$AZ$8,0),FALSE)</f>
        <v>1500</v>
      </c>
      <c r="AX5" s="7" t="str">
        <f ca="1">VLOOKUP($B5,BNA_pré_INDD!$D$47:$AZ$81,MATCH(AW$3,BNA_pré_INDD!$D$8:$AZ$8,0),FALSE)</f>
        <v>► 0%</v>
      </c>
      <c r="AY5" s="7">
        <f ca="1">VLOOKUP($B5,BNA_pré_INDD!$D$8:$AZ$45,MATCH(AY$3,BNA_pré_INDD!$D$8:$AZ$8,0),FALSE)</f>
        <v>3000</v>
      </c>
      <c r="AZ5" s="7" t="str">
        <f ca="1">VLOOKUP($B5,BNA_pré_INDD!$D$47:$AZ$81,MATCH(AY$3,BNA_pré_INDD!$D$8:$AZ$8,0),FALSE)</f>
        <v>► 0%</v>
      </c>
      <c r="BA5" s="7">
        <f ca="1">VLOOKUP($B5,BNA_pré_INDD!$D$8:$AZ$45,MATCH(BA$3,BNA_pré_INDD!$D$8:$AZ$8,0),FALSE)</f>
        <v>250</v>
      </c>
      <c r="BB5" s="7" t="str">
        <f ca="1">VLOOKUP($B5,BNA_pré_INDD!$D$47:$AZ$81,MATCH(BA$3,BNA_pré_INDD!$D$8:$AZ$8,0),FALSE)</f>
        <v>► 0%</v>
      </c>
    </row>
    <row r="6" spans="1:54" x14ac:dyDescent="0.35">
      <c r="B6" t="s">
        <v>70</v>
      </c>
      <c r="C6" s="7">
        <f ca="1">VLOOKUP($B6,BNA_pré_INDD!$D$8:$AZ$45,MATCH(C$3,BNA_pré_INDD!$D$8:$AZ$8,0),FALSE)</f>
        <v>1850</v>
      </c>
      <c r="D6" s="7" t="str">
        <f ca="1">VLOOKUP($B6,BNA_pré_INDD!$D$47:$AZ$81,MATCH(C$3,BNA_pré_INDD!$D$8:$AZ$8,0),FALSE)</f>
        <v>► 0%</v>
      </c>
      <c r="E6" s="7">
        <f ca="1">VLOOKUP($B6,BNA_pré_INDD!$D$8:$AZ$45,MATCH(E$3,BNA_pré_INDD!$D$8:$AZ$8,0),FALSE)</f>
        <v>3000</v>
      </c>
      <c r="F6" s="7" t="str">
        <f ca="1">VLOOKUP($B6,BNA_pré_INDD!$D$47:$AZ$81,MATCH(E$3,BNA_pré_INDD!$D$8:$AZ$8,0),FALSE)</f>
        <v>-</v>
      </c>
      <c r="G6" s="7" t="str">
        <f ca="1">VLOOKUP($B6,BNA_pré_INDD!$D$8:$AZ$45,MATCH(G$3,BNA_pré_INDD!$D$8:$AZ$8,0),FALSE)</f>
        <v>MC</v>
      </c>
      <c r="H6" s="7" t="str">
        <f ca="1">VLOOKUP($B6,BNA_pré_INDD!$D$47:$AZ$81,MATCH(G$3,BNA_pré_INDD!$D$8:$AZ$8,0),FALSE)</f>
        <v>-</v>
      </c>
      <c r="I6" s="7" t="str">
        <f ca="1">VLOOKUP($B6,BNA_pré_INDD!$D$8:$AZ$45,MATCH(I$3,BNA_pré_INDD!$D$8:$AZ$8,0),FALSE)</f>
        <v>MC</v>
      </c>
      <c r="J6" s="7" t="str">
        <f ca="1">VLOOKUP($B6,BNA_pré_INDD!$D$47:$AZ$81,MATCH(I$3,BNA_pré_INDD!$D$8:$AZ$8,0),FALSE)</f>
        <v>-</v>
      </c>
      <c r="K6" s="7" t="str">
        <f ca="1">VLOOKUP($B6,BNA_pré_INDD!$D$8:$AZ$45,MATCH(K$3,BNA_pré_INDD!$D$8:$AZ$8,0),FALSE)</f>
        <v>MC</v>
      </c>
      <c r="L6" s="7" t="str">
        <f ca="1">VLOOKUP($B6,BNA_pré_INDD!$D$47:$AZ$81,MATCH(K$3,BNA_pré_INDD!$D$8:$AZ$8,0),FALSE)</f>
        <v>-</v>
      </c>
      <c r="M6" s="7">
        <f ca="1">VLOOKUP($B6,BNA_pré_INDD!$D$8:$AZ$45,MATCH(M$3,BNA_pré_INDD!$D$8:$AZ$8,0),FALSE)</f>
        <v>5500</v>
      </c>
      <c r="N6" s="7" t="str">
        <f ca="1">VLOOKUP($B6,BNA_pré_INDD!$D$47:$AZ$81,MATCH(M$3,BNA_pré_INDD!$D$8:$AZ$8,0),FALSE)</f>
        <v>▼ -8%</v>
      </c>
      <c r="O6" s="7">
        <f ca="1">VLOOKUP($B6,BNA_pré_INDD!$D$8:$AZ$45,MATCH(O$3,BNA_pré_INDD!$D$8:$AZ$8,0),FALSE)</f>
        <v>29000</v>
      </c>
      <c r="P6" s="7" t="str">
        <f ca="1">VLOOKUP($B6,BNA_pré_INDD!$D$47:$AZ$81,MATCH(O$3,BNA_pré_INDD!$D$8:$AZ$8,0),FALSE)</f>
        <v>▲ 12%</v>
      </c>
      <c r="Q6" s="7">
        <f ca="1">VLOOKUP($B6,BNA_pré_INDD!$D$8:$AZ$45,MATCH(Q$3,BNA_pré_INDD!$D$8:$AZ$8,0),FALSE)</f>
        <v>700</v>
      </c>
      <c r="R6" s="7" t="str">
        <f ca="1">VLOOKUP($B6,BNA_pré_INDD!$D$47:$AZ$81,MATCH(Q$3,BNA_pré_INDD!$D$8:$AZ$8,0),FALSE)</f>
        <v>▼ -7%</v>
      </c>
      <c r="S6" s="7">
        <f ca="1">VLOOKUP($B6,BNA_pré_INDD!$D$8:$AZ$45,MATCH(S$3,BNA_pré_INDD!$D$8:$AZ$8,0),FALSE)</f>
        <v>4500</v>
      </c>
      <c r="T6" s="7" t="str">
        <f ca="1">VLOOKUP($B6,BNA_pré_INDD!$D$47:$AZ$81,MATCH(S$3,BNA_pré_INDD!$D$8:$AZ$8,0),FALSE)</f>
        <v>▼ -6%</v>
      </c>
      <c r="U6" s="7">
        <f ca="1">VLOOKUP($B6,BNA_pré_INDD!$D$8:$AZ$45,MATCH(U$3,BNA_pré_INDD!$D$8:$AZ$8,0),FALSE)</f>
        <v>100</v>
      </c>
      <c r="V6" s="7" t="str">
        <f ca="1">VLOOKUP($B6,BNA_pré_INDD!$D$47:$AZ$81,MATCH(U$3,BNA_pré_INDD!$D$8:$AZ$8,0),FALSE)</f>
        <v>-</v>
      </c>
      <c r="W6" s="7">
        <f ca="1">VLOOKUP($B6,BNA_pré_INDD!$D$8:$AZ$45,MATCH(W$3,BNA_pré_INDD!$D$8:$AZ$8,0),FALSE)</f>
        <v>28500</v>
      </c>
      <c r="X6" s="7" t="str">
        <f ca="1">VLOOKUP($B6,BNA_pré_INDD!$D$47:$AZ$81,MATCH(W$3,BNA_pré_INDD!$D$8:$AZ$8,0),FALSE)</f>
        <v>▲ 14%</v>
      </c>
      <c r="Y6" s="7">
        <f ca="1">VLOOKUP($B6,BNA_pré_INDD!$D$8:$AZ$45,MATCH(Y$3,BNA_pré_INDD!$D$8:$AZ$8,0),FALSE)</f>
        <v>500</v>
      </c>
      <c r="Z6" s="7" t="str">
        <f ca="1">VLOOKUP($B6,BNA_pré_INDD!$D$47:$AZ$81,MATCH(Y$3,BNA_pré_INDD!$D$8:$AZ$8,0),FALSE)</f>
        <v>-</v>
      </c>
      <c r="AA6" s="7" t="str">
        <f ca="1">VLOOKUP($B6,BNA_pré_INDD!$D$8:$AZ$45,MATCH(AA$3,BNA_pré_INDD!$D$8:$AZ$8,0),FALSE)</f>
        <v>MC</v>
      </c>
      <c r="AB6" s="7" t="str">
        <f ca="1">VLOOKUP($B6,BNA_pré_INDD!$D$47:$AZ$81,MATCH(AA$3,BNA_pré_INDD!$D$8:$AZ$8,0),FALSE)</f>
        <v>-</v>
      </c>
      <c r="AC6" s="7" t="str">
        <f ca="1">VLOOKUP($B6,BNA_pré_INDD!$D$8:$AZ$45,MATCH(AC$3,BNA_pré_INDD!$D$8:$AZ$8,0),FALSE)</f>
        <v>MC</v>
      </c>
      <c r="AD6" s="7" t="str">
        <f ca="1">VLOOKUP($B6,BNA_pré_INDD!$D$47:$AZ$81,MATCH(AC$3,BNA_pré_INDD!$D$8:$AZ$8,0),FALSE)</f>
        <v>-</v>
      </c>
      <c r="AE6" s="7" t="str">
        <f ca="1">VLOOKUP($B6,BNA_pré_INDD!$D$8:$AZ$45,MATCH(AE$3,BNA_pré_INDD!$D$8:$AZ$8,0),FALSE)</f>
        <v>MC</v>
      </c>
      <c r="AF6" s="7" t="str">
        <f ca="1">VLOOKUP($B6,BNA_pré_INDD!$D$47:$AZ$81,MATCH(AE$3,BNA_pré_INDD!$D$8:$AZ$8,0),FALSE)</f>
        <v>-</v>
      </c>
      <c r="AG6" s="7">
        <f ca="1">VLOOKUP($B6,BNA_pré_INDD!$D$8:$AZ$45,MATCH(AG$3,BNA_pré_INDD!$D$8:$AZ$8,0),FALSE)</f>
        <v>325</v>
      </c>
      <c r="AH6" s="7" t="str">
        <f ca="1">VLOOKUP($B6,BNA_pré_INDD!$D$47:$AZ$81,MATCH(AG$3,BNA_pré_INDD!$D$8:$AZ$8,0),FALSE)</f>
        <v>▲ 8%</v>
      </c>
      <c r="AI6" s="7" t="str">
        <f ca="1">VLOOKUP($B6,BNA_pré_INDD!$D$8:$AZ$45,MATCH(AI$3,BNA_pré_INDD!$D$8:$AZ$8,0),FALSE)</f>
        <v>MC</v>
      </c>
      <c r="AJ6" s="7" t="str">
        <f ca="1">VLOOKUP($B6,BNA_pré_INDD!$D$47:$AZ$81,MATCH(AI$3,BNA_pré_INDD!$D$8:$AZ$8,0),FALSE)</f>
        <v>-</v>
      </c>
      <c r="AK6" s="7" t="str">
        <f ca="1">VLOOKUP($B6,BNA_pré_INDD!$D$8:$AZ$45,MATCH(AK$3,BNA_pré_INDD!$D$8:$AZ$8,0),FALSE)</f>
        <v>MC</v>
      </c>
      <c r="AL6" s="7" t="str">
        <f ca="1">VLOOKUP($B6,BNA_pré_INDD!$D$47:$AZ$81,MATCH(AK$3,BNA_pré_INDD!$D$8:$AZ$8,0),FALSE)</f>
        <v>-</v>
      </c>
      <c r="AM6" s="7" t="str">
        <f ca="1">VLOOKUP($B6,BNA_pré_INDD!$D$8:$AZ$45,MATCH(AM$3,BNA_pré_INDD!$D$8:$AZ$8,0),FALSE)</f>
        <v>MC</v>
      </c>
      <c r="AN6" s="7" t="str">
        <f ca="1">VLOOKUP($B6,BNA_pré_INDD!$D$47:$AZ$81,MATCH(AM$3,BNA_pré_INDD!$D$8:$AZ$8,0),FALSE)</f>
        <v>-</v>
      </c>
      <c r="AO6" s="7">
        <f ca="1">VLOOKUP($B6,BNA_pré_INDD!$D$8:$AZ$45,MATCH(AO$3,BNA_pré_INDD!$D$8:$AZ$8,0),FALSE)</f>
        <v>6000</v>
      </c>
      <c r="AP6" s="7" t="str">
        <f ca="1">VLOOKUP($B6,BNA_pré_INDD!$D$47:$AZ$81,MATCH(AO$3,BNA_pré_INDD!$D$8:$AZ$8,0),FALSE)</f>
        <v>► 0%</v>
      </c>
      <c r="AQ6" s="7">
        <f ca="1">VLOOKUP($B6,BNA_pré_INDD!$D$8:$AZ$45,MATCH(AQ$3,BNA_pré_INDD!$D$8:$AZ$8,0),FALSE)</f>
        <v>3500</v>
      </c>
      <c r="AR6" s="7" t="str">
        <f ca="1">VLOOKUP($B6,BNA_pré_INDD!$D$47:$AZ$81,MATCH(AQ$3,BNA_pré_INDD!$D$8:$AZ$8,0),FALSE)</f>
        <v>► 0%</v>
      </c>
      <c r="AS6" s="7">
        <f ca="1">VLOOKUP($B6,BNA_pré_INDD!$D$8:$AZ$45,MATCH(AS$3,BNA_pré_INDD!$D$8:$AZ$8,0),FALSE)</f>
        <v>2500</v>
      </c>
      <c r="AT6" s="7" t="str">
        <f ca="1">VLOOKUP($B6,BNA_pré_INDD!$D$47:$AZ$81,MATCH(AS$3,BNA_pré_INDD!$D$8:$AZ$8,0),FALSE)</f>
        <v>▲ 11%</v>
      </c>
      <c r="AU6" s="7" t="str">
        <f ca="1">VLOOKUP($B6,BNA_pré_INDD!$D$8:$AZ$45,MATCH(AU$3,BNA_pré_INDD!$D$8:$AZ$8,0),FALSE)</f>
        <v>MC</v>
      </c>
      <c r="AV6" s="7" t="str">
        <f ca="1">VLOOKUP($B6,BNA_pré_INDD!$D$47:$AZ$81,MATCH(AU$3,BNA_pré_INDD!$D$8:$AZ$8,0),FALSE)</f>
        <v>-</v>
      </c>
      <c r="AW6" s="7">
        <f ca="1">VLOOKUP($B6,BNA_pré_INDD!$D$8:$AZ$45,MATCH(AW$3,BNA_pré_INDD!$D$8:$AZ$8,0),FALSE)</f>
        <v>1000</v>
      </c>
      <c r="AX6" s="7" t="str">
        <f ca="1">VLOOKUP($B6,BNA_pré_INDD!$D$47:$AZ$81,MATCH(AW$3,BNA_pré_INDD!$D$8:$AZ$8,0),FALSE)</f>
        <v>► 0%</v>
      </c>
      <c r="AY6" s="7" t="str">
        <f ca="1">VLOOKUP($B6,BNA_pré_INDD!$D$8:$AZ$45,MATCH(AY$3,BNA_pré_INDD!$D$8:$AZ$8,0),FALSE)</f>
        <v>MC</v>
      </c>
      <c r="AZ6" s="7" t="str">
        <f ca="1">VLOOKUP($B6,BNA_pré_INDD!$D$47:$AZ$81,MATCH(AY$3,BNA_pré_INDD!$D$8:$AZ$8,0),FALSE)</f>
        <v>-</v>
      </c>
      <c r="BA6" s="7">
        <f ca="1">VLOOKUP($B6,BNA_pré_INDD!$D$8:$AZ$45,MATCH(BA$3,BNA_pré_INDD!$D$8:$AZ$8,0),FALSE)</f>
        <v>300</v>
      </c>
      <c r="BB6" s="7" t="str">
        <f ca="1">VLOOKUP($B6,BNA_pré_INDD!$D$47:$AZ$81,MATCH(BA$3,BNA_pré_INDD!$D$8:$AZ$8,0),FALSE)</f>
        <v>► 0%</v>
      </c>
    </row>
    <row r="7" spans="1:54" x14ac:dyDescent="0.35">
      <c r="B7" s="20" t="s">
        <v>3199</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row>
    <row r="8" spans="1:54" x14ac:dyDescent="0.35">
      <c r="B8" t="s">
        <v>72</v>
      </c>
      <c r="C8" s="7" t="str">
        <f ca="1">VLOOKUP($B8,BNA_pré_INDD!$D$8:$AZ$45,MATCH(C$3,BNA_pré_INDD!$D$8:$AZ$8,0),FALSE)</f>
        <v>-</v>
      </c>
      <c r="D8" s="7" t="str">
        <f ca="1">VLOOKUP($B8,BNA_pré_INDD!$D$47:$AZ$81,MATCH(C$3,BNA_pré_INDD!$D$8:$AZ$8,0),FALSE)</f>
        <v>-</v>
      </c>
      <c r="E8" s="7" t="str">
        <f ca="1">VLOOKUP($B8,BNA_pré_INDD!$D$8:$AZ$45,MATCH(E$3,BNA_pré_INDD!$D$8:$AZ$8,0),FALSE)</f>
        <v>-</v>
      </c>
      <c r="F8" s="7" t="str">
        <f ca="1">VLOOKUP($B8,BNA_pré_INDD!$D$47:$AZ$81,MATCH(E$3,BNA_pré_INDD!$D$8:$AZ$8,0),FALSE)</f>
        <v>-</v>
      </c>
      <c r="G8" s="7" t="str">
        <f ca="1">VLOOKUP($B8,BNA_pré_INDD!$D$8:$AZ$45,MATCH(G$3,BNA_pré_INDD!$D$8:$AZ$8,0),FALSE)</f>
        <v>-</v>
      </c>
      <c r="H8" s="7" t="str">
        <f ca="1">VLOOKUP($B8,BNA_pré_INDD!$D$47:$AZ$81,MATCH(G$3,BNA_pré_INDD!$D$8:$AZ$8,0),FALSE)</f>
        <v>-</v>
      </c>
      <c r="I8" s="7" t="str">
        <f ca="1">VLOOKUP($B8,BNA_pré_INDD!$D$8:$AZ$45,MATCH(I$3,BNA_pré_INDD!$D$8:$AZ$8,0),FALSE)</f>
        <v>-</v>
      </c>
      <c r="J8" s="7" t="str">
        <f ca="1">VLOOKUP($B8,BNA_pré_INDD!$D$47:$AZ$81,MATCH(I$3,BNA_pré_INDD!$D$8:$AZ$8,0),FALSE)</f>
        <v>-</v>
      </c>
      <c r="K8" s="7" t="str">
        <f ca="1">VLOOKUP($B8,BNA_pré_INDD!$D$8:$AZ$45,MATCH(K$3,BNA_pré_INDD!$D$8:$AZ$8,0),FALSE)</f>
        <v>-</v>
      </c>
      <c r="L8" s="7" t="str">
        <f ca="1">VLOOKUP($B8,BNA_pré_INDD!$D$47:$AZ$81,MATCH(K$3,BNA_pré_INDD!$D$8:$AZ$8,0),FALSE)</f>
        <v>-</v>
      </c>
      <c r="M8" s="7" t="str">
        <f ca="1">VLOOKUP($B8,BNA_pré_INDD!$D$8:$AZ$45,MATCH(M$3,BNA_pré_INDD!$D$8:$AZ$8,0),FALSE)</f>
        <v>-</v>
      </c>
      <c r="N8" s="7" t="str">
        <f ca="1">VLOOKUP($B8,BNA_pré_INDD!$D$47:$AZ$81,MATCH(M$3,BNA_pré_INDD!$D$8:$AZ$8,0),FALSE)</f>
        <v>-</v>
      </c>
      <c r="O8" s="7" t="str">
        <f ca="1">VLOOKUP($B8,BNA_pré_INDD!$D$8:$AZ$45,MATCH(O$3,BNA_pré_INDD!$D$8:$AZ$8,0),FALSE)</f>
        <v>-</v>
      </c>
      <c r="P8" s="7" t="str">
        <f ca="1">VLOOKUP($B8,BNA_pré_INDD!$D$47:$AZ$81,MATCH(O$3,BNA_pré_INDD!$D$8:$AZ$8,0),FALSE)</f>
        <v>-</v>
      </c>
      <c r="Q8" s="7" t="str">
        <f ca="1">VLOOKUP($B8,BNA_pré_INDD!$D$8:$AZ$45,MATCH(Q$3,BNA_pré_INDD!$D$8:$AZ$8,0),FALSE)</f>
        <v>-</v>
      </c>
      <c r="R8" s="7" t="str">
        <f ca="1">VLOOKUP($B8,BNA_pré_INDD!$D$47:$AZ$81,MATCH(Q$3,BNA_pré_INDD!$D$8:$AZ$8,0),FALSE)</f>
        <v>-</v>
      </c>
      <c r="S8" s="7" t="str">
        <f ca="1">VLOOKUP($B8,BNA_pré_INDD!$D$8:$AZ$45,MATCH(S$3,BNA_pré_INDD!$D$8:$AZ$8,0),FALSE)</f>
        <v>-</v>
      </c>
      <c r="T8" s="7" t="str">
        <f ca="1">VLOOKUP($B8,BNA_pré_INDD!$D$47:$AZ$81,MATCH(S$3,BNA_pré_INDD!$D$8:$AZ$8,0),FALSE)</f>
        <v>-</v>
      </c>
      <c r="U8" s="7" t="str">
        <f ca="1">VLOOKUP($B8,BNA_pré_INDD!$D$8:$AZ$45,MATCH(U$3,BNA_pré_INDD!$D$8:$AZ$8,0),FALSE)</f>
        <v>-</v>
      </c>
      <c r="V8" s="7" t="str">
        <f ca="1">VLOOKUP($B8,BNA_pré_INDD!$D$47:$AZ$81,MATCH(U$3,BNA_pré_INDD!$D$8:$AZ$8,0),FALSE)</f>
        <v>-</v>
      </c>
      <c r="W8" s="7" t="str">
        <f ca="1">VLOOKUP($B8,BNA_pré_INDD!$D$8:$AZ$45,MATCH(W$3,BNA_pré_INDD!$D$8:$AZ$8,0),FALSE)</f>
        <v>-</v>
      </c>
      <c r="X8" s="7" t="str">
        <f ca="1">VLOOKUP($B8,BNA_pré_INDD!$D$47:$AZ$81,MATCH(W$3,BNA_pré_INDD!$D$8:$AZ$8,0),FALSE)</f>
        <v>-</v>
      </c>
      <c r="Y8" s="7" t="str">
        <f ca="1">VLOOKUP($B8,BNA_pré_INDD!$D$8:$AZ$45,MATCH(Y$3,BNA_pré_INDD!$D$8:$AZ$8,0),FALSE)</f>
        <v>-</v>
      </c>
      <c r="Z8" s="7" t="str">
        <f ca="1">VLOOKUP($B8,BNA_pré_INDD!$D$47:$AZ$81,MATCH(Y$3,BNA_pré_INDD!$D$8:$AZ$8,0),FALSE)</f>
        <v>-</v>
      </c>
      <c r="AA8" s="7" t="str">
        <f ca="1">VLOOKUP($B8,BNA_pré_INDD!$D$8:$AZ$45,MATCH(AA$3,BNA_pré_INDD!$D$8:$AZ$8,0),FALSE)</f>
        <v>-</v>
      </c>
      <c r="AB8" s="7" t="str">
        <f ca="1">VLOOKUP($B8,BNA_pré_INDD!$D$47:$AZ$81,MATCH(AA$3,BNA_pré_INDD!$D$8:$AZ$8,0),FALSE)</f>
        <v>-</v>
      </c>
      <c r="AC8" s="7" t="str">
        <f ca="1">VLOOKUP($B8,BNA_pré_INDD!$D$8:$AZ$45,MATCH(AC$3,BNA_pré_INDD!$D$8:$AZ$8,0),FALSE)</f>
        <v>-</v>
      </c>
      <c r="AD8" s="7" t="str">
        <f ca="1">VLOOKUP($B8,BNA_pré_INDD!$D$47:$AZ$81,MATCH(AC$3,BNA_pré_INDD!$D$8:$AZ$8,0),FALSE)</f>
        <v>-</v>
      </c>
      <c r="AE8" s="7" t="str">
        <f ca="1">VLOOKUP($B8,BNA_pré_INDD!$D$8:$AZ$45,MATCH(AE$3,BNA_pré_INDD!$D$8:$AZ$8,0),FALSE)</f>
        <v>-</v>
      </c>
      <c r="AF8" s="7" t="str">
        <f ca="1">VLOOKUP($B8,BNA_pré_INDD!$D$47:$AZ$81,MATCH(AE$3,BNA_pré_INDD!$D$8:$AZ$8,0),FALSE)</f>
        <v>-</v>
      </c>
      <c r="AG8" s="7" t="str">
        <f ca="1">VLOOKUP($B8,BNA_pré_INDD!$D$8:$AZ$45,MATCH(AG$3,BNA_pré_INDD!$D$8:$AZ$8,0),FALSE)</f>
        <v>-</v>
      </c>
      <c r="AH8" s="7" t="str">
        <f ca="1">VLOOKUP($B8,BNA_pré_INDD!$D$47:$AZ$81,MATCH(AG$3,BNA_pré_INDD!$D$8:$AZ$8,0),FALSE)</f>
        <v>-</v>
      </c>
      <c r="AI8" s="7" t="str">
        <f ca="1">VLOOKUP($B8,BNA_pré_INDD!$D$8:$AZ$45,MATCH(AI$3,BNA_pré_INDD!$D$8:$AZ$8,0),FALSE)</f>
        <v>-</v>
      </c>
      <c r="AJ8" s="7" t="str">
        <f ca="1">VLOOKUP($B8,BNA_pré_INDD!$D$47:$AZ$81,MATCH(AI$3,BNA_pré_INDD!$D$8:$AZ$8,0),FALSE)</f>
        <v>-</v>
      </c>
      <c r="AK8" s="7" t="str">
        <f ca="1">VLOOKUP($B8,BNA_pré_INDD!$D$8:$AZ$45,MATCH(AK$3,BNA_pré_INDD!$D$8:$AZ$8,0),FALSE)</f>
        <v>-</v>
      </c>
      <c r="AL8" s="7" t="str">
        <f ca="1">VLOOKUP($B8,BNA_pré_INDD!$D$47:$AZ$81,MATCH(AK$3,BNA_pré_INDD!$D$8:$AZ$8,0),FALSE)</f>
        <v>-</v>
      </c>
      <c r="AM8" s="7" t="str">
        <f ca="1">VLOOKUP($B8,BNA_pré_INDD!$D$8:$AZ$45,MATCH(AM$3,BNA_pré_INDD!$D$8:$AZ$8,0),FALSE)</f>
        <v>-</v>
      </c>
      <c r="AN8" s="7" t="str">
        <f ca="1">VLOOKUP($B8,BNA_pré_INDD!$D$47:$AZ$81,MATCH(AM$3,BNA_pré_INDD!$D$8:$AZ$8,0),FALSE)</f>
        <v>-</v>
      </c>
      <c r="AO8" s="7" t="str">
        <f ca="1">VLOOKUP($B8,BNA_pré_INDD!$D$8:$AZ$45,MATCH(AO$3,BNA_pré_INDD!$D$8:$AZ$8,0),FALSE)</f>
        <v>-</v>
      </c>
      <c r="AP8" s="7" t="str">
        <f ca="1">VLOOKUP($B8,BNA_pré_INDD!$D$47:$AZ$81,MATCH(AO$3,BNA_pré_INDD!$D$8:$AZ$8,0),FALSE)</f>
        <v>-</v>
      </c>
      <c r="AQ8" s="7" t="str">
        <f ca="1">VLOOKUP($B8,BNA_pré_INDD!$D$8:$AZ$45,MATCH(AQ$3,BNA_pré_INDD!$D$8:$AZ$8,0),FALSE)</f>
        <v>-</v>
      </c>
      <c r="AR8" s="7" t="str">
        <f ca="1">VLOOKUP($B8,BNA_pré_INDD!$D$47:$AZ$81,MATCH(AQ$3,BNA_pré_INDD!$D$8:$AZ$8,0),FALSE)</f>
        <v>-</v>
      </c>
      <c r="AS8" s="7" t="str">
        <f ca="1">VLOOKUP($B8,BNA_pré_INDD!$D$8:$AZ$45,MATCH(AS$3,BNA_pré_INDD!$D$8:$AZ$8,0),FALSE)</f>
        <v>-</v>
      </c>
      <c r="AT8" s="7" t="str">
        <f ca="1">VLOOKUP($B8,BNA_pré_INDD!$D$47:$AZ$81,MATCH(AS$3,BNA_pré_INDD!$D$8:$AZ$8,0),FALSE)</f>
        <v>-</v>
      </c>
      <c r="AU8" s="7" t="str">
        <f ca="1">VLOOKUP($B8,BNA_pré_INDD!$D$8:$AZ$45,MATCH(AU$3,BNA_pré_INDD!$D$8:$AZ$8,0),FALSE)</f>
        <v>-</v>
      </c>
      <c r="AV8" s="7" t="str">
        <f ca="1">VLOOKUP($B8,BNA_pré_INDD!$D$47:$AZ$81,MATCH(AU$3,BNA_pré_INDD!$D$8:$AZ$8,0),FALSE)</f>
        <v>-</v>
      </c>
      <c r="AW8" s="7" t="str">
        <f ca="1">VLOOKUP($B8,BNA_pré_INDD!$D$8:$AZ$45,MATCH(AW$3,BNA_pré_INDD!$D$8:$AZ$8,0),FALSE)</f>
        <v>-</v>
      </c>
      <c r="AX8" s="7" t="str">
        <f ca="1">VLOOKUP($B8,BNA_pré_INDD!$D$47:$AZ$81,MATCH(AW$3,BNA_pré_INDD!$D$8:$AZ$8,0),FALSE)</f>
        <v>-</v>
      </c>
      <c r="AY8" s="7" t="str">
        <f ca="1">VLOOKUP($B8,BNA_pré_INDD!$D$8:$AZ$45,MATCH(AY$3,BNA_pré_INDD!$D$8:$AZ$8,0),FALSE)</f>
        <v>-</v>
      </c>
      <c r="AZ8" s="7" t="str">
        <f ca="1">VLOOKUP($B8,BNA_pré_INDD!$D$47:$AZ$81,MATCH(AY$3,BNA_pré_INDD!$D$8:$AZ$8,0),FALSE)</f>
        <v>-</v>
      </c>
      <c r="BA8" s="7" t="str">
        <f ca="1">VLOOKUP($B8,BNA_pré_INDD!$D$8:$AZ$45,MATCH(BA$3,BNA_pré_INDD!$D$8:$AZ$8,0),FALSE)</f>
        <v>-</v>
      </c>
      <c r="BB8" s="7" t="str">
        <f ca="1">VLOOKUP($B8,BNA_pré_INDD!$D$47:$AZ$81,MATCH(BA$3,BNA_pré_INDD!$D$8:$AZ$8,0),FALSE)</f>
        <v>-</v>
      </c>
    </row>
    <row r="9" spans="1:54" x14ac:dyDescent="0.35">
      <c r="B9" t="s">
        <v>76</v>
      </c>
      <c r="C9" s="7">
        <f ca="1">VLOOKUP($B9,BNA_pré_INDD!$D$8:$AZ$45,MATCH(C$3,BNA_pré_INDD!$D$8:$AZ$8,0),FALSE)</f>
        <v>1025</v>
      </c>
      <c r="D9" s="7" t="str">
        <f ca="1">VLOOKUP($B9,BNA_pré_INDD!$D$47:$AZ$81,MATCH(C$3,BNA_pré_INDD!$D$8:$AZ$8,0),FALSE)</f>
        <v>▲ 3%</v>
      </c>
      <c r="E9" s="7">
        <f ca="1">VLOOKUP($B9,BNA_pré_INDD!$D$8:$AZ$45,MATCH(E$3,BNA_pré_INDD!$D$8:$AZ$8,0),FALSE)</f>
        <v>875</v>
      </c>
      <c r="F9" s="7" t="str">
        <f ca="1">VLOOKUP($B9,BNA_pré_INDD!$D$47:$AZ$81,MATCH(E$3,BNA_pré_INDD!$D$8:$AZ$8,0),FALSE)</f>
        <v>▲ 75%</v>
      </c>
      <c r="G9" s="7" t="str">
        <f ca="1">VLOOKUP($B9,BNA_pré_INDD!$D$8:$AZ$45,MATCH(G$3,BNA_pré_INDD!$D$8:$AZ$8,0),FALSE)</f>
        <v>MC</v>
      </c>
      <c r="H9" s="7" t="str">
        <f ca="1">VLOOKUP($B9,BNA_pré_INDD!$D$47:$AZ$81,MATCH(G$3,BNA_pré_INDD!$D$8:$AZ$8,0),FALSE)</f>
        <v>-</v>
      </c>
      <c r="I9" s="7">
        <f ca="1">VLOOKUP($B9,BNA_pré_INDD!$D$8:$AZ$45,MATCH(I$3,BNA_pré_INDD!$D$8:$AZ$8,0),FALSE)</f>
        <v>500</v>
      </c>
      <c r="J9" s="7" t="str">
        <f ca="1">VLOOKUP($B9,BNA_pré_INDD!$D$47:$AZ$81,MATCH(I$3,BNA_pré_INDD!$D$8:$AZ$8,0),FALSE)</f>
        <v>► 0%</v>
      </c>
      <c r="K9" s="7">
        <f ca="1">VLOOKUP($B9,BNA_pré_INDD!$D$8:$AZ$45,MATCH(K$3,BNA_pré_INDD!$D$8:$AZ$8,0),FALSE)</f>
        <v>300</v>
      </c>
      <c r="L9" s="7" t="str">
        <f ca="1">VLOOKUP($B9,BNA_pré_INDD!$D$47:$AZ$81,MATCH(K$3,BNA_pré_INDD!$D$8:$AZ$8,0),FALSE)</f>
        <v>► 0%</v>
      </c>
      <c r="M9" s="7" t="str">
        <f ca="1">VLOOKUP($B9,BNA_pré_INDD!$D$8:$AZ$45,MATCH(M$3,BNA_pré_INDD!$D$8:$AZ$8,0),FALSE)</f>
        <v>MC</v>
      </c>
      <c r="N9" s="7" t="str">
        <f ca="1">VLOOKUP($B9,BNA_pré_INDD!$D$47:$AZ$81,MATCH(M$3,BNA_pré_INDD!$D$8:$AZ$8,0),FALSE)</f>
        <v>-</v>
      </c>
      <c r="O9" s="7" t="str">
        <f ca="1">VLOOKUP($B9,BNA_pré_INDD!$D$8:$AZ$45,MATCH(O$3,BNA_pré_INDD!$D$8:$AZ$8,0),FALSE)</f>
        <v>MC</v>
      </c>
      <c r="P9" s="7" t="str">
        <f ca="1">VLOOKUP($B9,BNA_pré_INDD!$D$47:$AZ$81,MATCH(O$3,BNA_pré_INDD!$D$8:$AZ$8,0),FALSE)</f>
        <v>-</v>
      </c>
      <c r="Q9" s="7" t="str">
        <f ca="1">VLOOKUP($B9,BNA_pré_INDD!$D$8:$AZ$45,MATCH(Q$3,BNA_pré_INDD!$D$8:$AZ$8,0),FALSE)</f>
        <v>MC</v>
      </c>
      <c r="R9" s="7" t="str">
        <f ca="1">VLOOKUP($B9,BNA_pré_INDD!$D$47:$AZ$81,MATCH(Q$3,BNA_pré_INDD!$D$8:$AZ$8,0),FALSE)</f>
        <v>-</v>
      </c>
      <c r="S9" s="7" t="str">
        <f ca="1">VLOOKUP($B9,BNA_pré_INDD!$D$8:$AZ$45,MATCH(S$3,BNA_pré_INDD!$D$8:$AZ$8,0),FALSE)</f>
        <v>MC</v>
      </c>
      <c r="T9" s="7" t="str">
        <f ca="1">VLOOKUP($B9,BNA_pré_INDD!$D$47:$AZ$81,MATCH(S$3,BNA_pré_INDD!$D$8:$AZ$8,0),FALSE)</f>
        <v>-</v>
      </c>
      <c r="U9" s="7" t="str">
        <f ca="1">VLOOKUP($B9,BNA_pré_INDD!$D$8:$AZ$45,MATCH(U$3,BNA_pré_INDD!$D$8:$AZ$8,0),FALSE)</f>
        <v>MC</v>
      </c>
      <c r="V9" s="7" t="str">
        <f ca="1">VLOOKUP($B9,BNA_pré_INDD!$D$47:$AZ$81,MATCH(U$3,BNA_pré_INDD!$D$8:$AZ$8,0),FALSE)</f>
        <v>-</v>
      </c>
      <c r="W9" s="7">
        <f ca="1">VLOOKUP($B9,BNA_pré_INDD!$D$8:$AZ$45,MATCH(W$3,BNA_pré_INDD!$D$8:$AZ$8,0),FALSE)</f>
        <v>22500</v>
      </c>
      <c r="X9" s="7" t="str">
        <f ca="1">VLOOKUP($B9,BNA_pré_INDD!$D$47:$AZ$81,MATCH(W$3,BNA_pré_INDD!$D$8:$AZ$8,0),FALSE)</f>
        <v>▼ -25%</v>
      </c>
      <c r="Y9" s="7" t="str">
        <f ca="1">VLOOKUP($B9,BNA_pré_INDD!$D$8:$AZ$45,MATCH(Y$3,BNA_pré_INDD!$D$8:$AZ$8,0),FALSE)</f>
        <v>MC</v>
      </c>
      <c r="Z9" s="7" t="str">
        <f ca="1">VLOOKUP($B9,BNA_pré_INDD!$D$47:$AZ$81,MATCH(Y$3,BNA_pré_INDD!$D$8:$AZ$8,0),FALSE)</f>
        <v>-</v>
      </c>
      <c r="AA9" s="7" t="str">
        <f ca="1">VLOOKUP($B9,BNA_pré_INDD!$D$8:$AZ$45,MATCH(AA$3,BNA_pré_INDD!$D$8:$AZ$8,0),FALSE)</f>
        <v>MC</v>
      </c>
      <c r="AB9" s="7" t="str">
        <f ca="1">VLOOKUP($B9,BNA_pré_INDD!$D$47:$AZ$81,MATCH(AA$3,BNA_pré_INDD!$D$8:$AZ$8,0),FALSE)</f>
        <v>-</v>
      </c>
      <c r="AC9" s="7" t="str">
        <f ca="1">VLOOKUP($B9,BNA_pré_INDD!$D$8:$AZ$45,MATCH(AC$3,BNA_pré_INDD!$D$8:$AZ$8,0),FALSE)</f>
        <v>MC</v>
      </c>
      <c r="AD9" s="7" t="str">
        <f ca="1">VLOOKUP($B9,BNA_pré_INDD!$D$47:$AZ$81,MATCH(AC$3,BNA_pré_INDD!$D$8:$AZ$8,0),FALSE)</f>
        <v>-</v>
      </c>
      <c r="AE9" s="7" t="str">
        <f ca="1">VLOOKUP($B9,BNA_pré_INDD!$D$8:$AZ$45,MATCH(AE$3,BNA_pré_INDD!$D$8:$AZ$8,0),FALSE)</f>
        <v>MC</v>
      </c>
      <c r="AF9" s="7" t="str">
        <f ca="1">VLOOKUP($B9,BNA_pré_INDD!$D$47:$AZ$81,MATCH(AE$3,BNA_pré_INDD!$D$8:$AZ$8,0),FALSE)</f>
        <v>-</v>
      </c>
      <c r="AG9" s="7">
        <f ca="1">VLOOKUP($B9,BNA_pré_INDD!$D$8:$AZ$45,MATCH(AG$3,BNA_pré_INDD!$D$8:$AZ$8,0),FALSE)</f>
        <v>150</v>
      </c>
      <c r="AH9" s="7" t="str">
        <f ca="1">VLOOKUP($B9,BNA_pré_INDD!$D$47:$AZ$81,MATCH(AG$3,BNA_pré_INDD!$D$8:$AZ$8,0),FALSE)</f>
        <v>▲ 50%</v>
      </c>
      <c r="AI9" s="7" t="str">
        <f ca="1">VLOOKUP($B9,BNA_pré_INDD!$D$8:$AZ$45,MATCH(AI$3,BNA_pré_INDD!$D$8:$AZ$8,0),FALSE)</f>
        <v>MC</v>
      </c>
      <c r="AJ9" s="7" t="str">
        <f ca="1">VLOOKUP($B9,BNA_pré_INDD!$D$47:$AZ$81,MATCH(AI$3,BNA_pré_INDD!$D$8:$AZ$8,0),FALSE)</f>
        <v>-</v>
      </c>
      <c r="AK9" s="7" t="str">
        <f ca="1">VLOOKUP($B9,BNA_pré_INDD!$D$8:$AZ$45,MATCH(AK$3,BNA_pré_INDD!$D$8:$AZ$8,0),FALSE)</f>
        <v>MC</v>
      </c>
      <c r="AL9" s="7" t="str">
        <f ca="1">VLOOKUP($B9,BNA_pré_INDD!$D$47:$AZ$81,MATCH(AK$3,BNA_pré_INDD!$D$8:$AZ$8,0),FALSE)</f>
        <v>-</v>
      </c>
      <c r="AM9" s="7" t="str">
        <f ca="1">VLOOKUP($B9,BNA_pré_INDD!$D$8:$AZ$45,MATCH(AM$3,BNA_pré_INDD!$D$8:$AZ$8,0),FALSE)</f>
        <v>MC</v>
      </c>
      <c r="AN9" s="7" t="str">
        <f ca="1">VLOOKUP($B9,BNA_pré_INDD!$D$47:$AZ$81,MATCH(AM$3,BNA_pré_INDD!$D$8:$AZ$8,0),FALSE)</f>
        <v>-</v>
      </c>
      <c r="AO9" s="7">
        <f ca="1">VLOOKUP($B9,BNA_pré_INDD!$D$8:$AZ$45,MATCH(AO$3,BNA_pré_INDD!$D$8:$AZ$8,0),FALSE)</f>
        <v>2000</v>
      </c>
      <c r="AP9" s="7" t="str">
        <f ca="1">VLOOKUP($B9,BNA_pré_INDD!$D$47:$AZ$81,MATCH(AO$3,BNA_pré_INDD!$D$8:$AZ$8,0),FALSE)</f>
        <v>▼ -24%</v>
      </c>
      <c r="AQ9" s="7">
        <f ca="1">VLOOKUP($B9,BNA_pré_INDD!$D$8:$AZ$45,MATCH(AQ$3,BNA_pré_INDD!$D$8:$AZ$8,0),FALSE)</f>
        <v>2725</v>
      </c>
      <c r="AR9" s="7" t="str">
        <f ca="1">VLOOKUP($B9,BNA_pré_INDD!$D$47:$AZ$81,MATCH(AQ$3,BNA_pré_INDD!$D$8:$AZ$8,0),FALSE)</f>
        <v>▼ -9%</v>
      </c>
      <c r="AS9" s="7" t="str">
        <f ca="1">VLOOKUP($B9,BNA_pré_INDD!$D$8:$AZ$45,MATCH(AS$3,BNA_pré_INDD!$D$8:$AZ$8,0),FALSE)</f>
        <v>MC</v>
      </c>
      <c r="AT9" s="7" t="str">
        <f ca="1">VLOOKUP($B9,BNA_pré_INDD!$D$47:$AZ$81,MATCH(AS$3,BNA_pré_INDD!$D$8:$AZ$8,0),FALSE)</f>
        <v>-</v>
      </c>
      <c r="AU9" s="7" t="str">
        <f ca="1">VLOOKUP($B9,BNA_pré_INDD!$D$8:$AZ$45,MATCH(AU$3,BNA_pré_INDD!$D$8:$AZ$8,0),FALSE)</f>
        <v>MC</v>
      </c>
      <c r="AV9" s="7" t="str">
        <f ca="1">VLOOKUP($B9,BNA_pré_INDD!$D$47:$AZ$81,MATCH(AU$3,BNA_pré_INDD!$D$8:$AZ$8,0),FALSE)</f>
        <v>-</v>
      </c>
      <c r="AW9" s="7">
        <f ca="1">VLOOKUP($B9,BNA_pré_INDD!$D$8:$AZ$45,MATCH(AW$3,BNA_pré_INDD!$D$8:$AZ$8,0),FALSE)</f>
        <v>900</v>
      </c>
      <c r="AX9" s="7" t="str">
        <f ca="1">VLOOKUP($B9,BNA_pré_INDD!$D$47:$AZ$81,MATCH(AW$3,BNA_pré_INDD!$D$8:$AZ$8,0),FALSE)</f>
        <v>▲ 33%</v>
      </c>
      <c r="AY9" s="7">
        <f ca="1">VLOOKUP($B9,BNA_pré_INDD!$D$8:$AZ$45,MATCH(AY$3,BNA_pré_INDD!$D$8:$AZ$8,0),FALSE)</f>
        <v>3000</v>
      </c>
      <c r="AZ9" s="7" t="str">
        <f ca="1">VLOOKUP($B9,BNA_pré_INDD!$D$47:$AZ$81,MATCH(AY$3,BNA_pré_INDD!$D$8:$AZ$8,0),FALSE)</f>
        <v>▲ 33%</v>
      </c>
      <c r="BA9" s="7">
        <f ca="1">VLOOKUP($B9,BNA_pré_INDD!$D$8:$AZ$45,MATCH(BA$3,BNA_pré_INDD!$D$8:$AZ$8,0),FALSE)</f>
        <v>300</v>
      </c>
      <c r="BB9" s="7" t="str">
        <f ca="1">VLOOKUP($B9,BNA_pré_INDD!$D$47:$AZ$81,MATCH(BA$3,BNA_pré_INDD!$D$8:$AZ$8,0),FALSE)</f>
        <v>► 0%</v>
      </c>
    </row>
    <row r="10" spans="1:54" x14ac:dyDescent="0.35">
      <c r="B10" t="s">
        <v>78</v>
      </c>
      <c r="C10" s="7">
        <f ca="1">VLOOKUP($B10,BNA_pré_INDD!$D$8:$AZ$45,MATCH(C$3,BNA_pré_INDD!$D$8:$AZ$8,0),FALSE)</f>
        <v>1125</v>
      </c>
      <c r="D10" s="7" t="str">
        <f ca="1">VLOOKUP($B10,BNA_pré_INDD!$D$47:$AZ$81,MATCH(C$3,BNA_pré_INDD!$D$8:$AZ$8,0),FALSE)</f>
        <v>▼ -15%</v>
      </c>
      <c r="E10" s="7">
        <f ca="1">VLOOKUP($B10,BNA_pré_INDD!$D$8:$AZ$45,MATCH(E$3,BNA_pré_INDD!$D$8:$AZ$8,0),FALSE)</f>
        <v>3750</v>
      </c>
      <c r="F10" s="7" t="str">
        <f ca="1">VLOOKUP($B10,BNA_pré_INDD!$D$47:$AZ$81,MATCH(E$3,BNA_pré_INDD!$D$8:$AZ$8,0),FALSE)</f>
        <v>► 0%</v>
      </c>
      <c r="G10" s="7" t="str">
        <f ca="1">VLOOKUP($B10,BNA_pré_INDD!$D$8:$AZ$45,MATCH(G$3,BNA_pré_INDD!$D$8:$AZ$8,0),FALSE)</f>
        <v>MC</v>
      </c>
      <c r="H10" s="7" t="str">
        <f ca="1">VLOOKUP($B10,BNA_pré_INDD!$D$47:$AZ$81,MATCH(G$3,BNA_pré_INDD!$D$8:$AZ$8,0),FALSE)</f>
        <v>-</v>
      </c>
      <c r="I10" s="7">
        <f ca="1">VLOOKUP($B10,BNA_pré_INDD!$D$8:$AZ$45,MATCH(I$3,BNA_pré_INDD!$D$8:$AZ$8,0),FALSE)</f>
        <v>550</v>
      </c>
      <c r="J10" s="7" t="str">
        <f ca="1">VLOOKUP($B10,BNA_pré_INDD!$D$47:$AZ$81,MATCH(I$3,BNA_pré_INDD!$D$8:$AZ$8,0),FALSE)</f>
        <v>▲ 10%</v>
      </c>
      <c r="K10" s="7">
        <f ca="1">VLOOKUP($B10,BNA_pré_INDD!$D$8:$AZ$45,MATCH(K$3,BNA_pré_INDD!$D$8:$AZ$8,0),FALSE)</f>
        <v>325</v>
      </c>
      <c r="L10" s="7" t="str">
        <f ca="1">VLOOKUP($B10,BNA_pré_INDD!$D$47:$AZ$81,MATCH(K$3,BNA_pré_INDD!$D$8:$AZ$8,0),FALSE)</f>
        <v>▲ 8%</v>
      </c>
      <c r="M10" s="7">
        <f ca="1">VLOOKUP($B10,BNA_pré_INDD!$D$8:$AZ$45,MATCH(M$3,BNA_pré_INDD!$D$8:$AZ$8,0),FALSE)</f>
        <v>6000</v>
      </c>
      <c r="N10" s="7" t="str">
        <f ca="1">VLOOKUP($B10,BNA_pré_INDD!$D$47:$AZ$81,MATCH(M$3,BNA_pré_INDD!$D$8:$AZ$8,0),FALSE)</f>
        <v>▲ 4%</v>
      </c>
      <c r="O10" s="7">
        <f ca="1">VLOOKUP($B10,BNA_pré_INDD!$D$8:$AZ$45,MATCH(O$3,BNA_pré_INDD!$D$8:$AZ$8,0),FALSE)</f>
        <v>7750</v>
      </c>
      <c r="P10" s="7" t="str">
        <f ca="1">VLOOKUP($B10,BNA_pré_INDD!$D$47:$AZ$81,MATCH(O$3,BNA_pré_INDD!$D$8:$AZ$8,0),FALSE)</f>
        <v>▲ 41%</v>
      </c>
      <c r="Q10" s="7">
        <f ca="1">VLOOKUP($B10,BNA_pré_INDD!$D$8:$AZ$45,MATCH(Q$3,BNA_pré_INDD!$D$8:$AZ$8,0),FALSE)</f>
        <v>1750</v>
      </c>
      <c r="R10" s="7" t="str">
        <f ca="1">VLOOKUP($B10,BNA_pré_INDD!$D$47:$AZ$81,MATCH(Q$3,BNA_pré_INDD!$D$8:$AZ$8,0),FALSE)</f>
        <v>▼ -13%</v>
      </c>
      <c r="S10" s="7">
        <f ca="1">VLOOKUP($B10,BNA_pré_INDD!$D$8:$AZ$45,MATCH(S$3,BNA_pré_INDD!$D$8:$AZ$8,0),FALSE)</f>
        <v>2750</v>
      </c>
      <c r="T10" s="7" t="str">
        <f ca="1">VLOOKUP($B10,BNA_pré_INDD!$D$47:$AZ$81,MATCH(S$3,BNA_pré_INDD!$D$8:$AZ$8,0),FALSE)</f>
        <v>▼ -8%</v>
      </c>
      <c r="U10" s="7" t="str">
        <f ca="1">VLOOKUP($B10,BNA_pré_INDD!$D$8:$AZ$45,MATCH(U$3,BNA_pré_INDD!$D$8:$AZ$8,0),FALSE)</f>
        <v>MC</v>
      </c>
      <c r="V10" s="7" t="str">
        <f ca="1">VLOOKUP($B10,BNA_pré_INDD!$D$47:$AZ$81,MATCH(U$3,BNA_pré_INDD!$D$8:$AZ$8,0),FALSE)</f>
        <v>-</v>
      </c>
      <c r="W10" s="7">
        <f ca="1">VLOOKUP($B10,BNA_pré_INDD!$D$8:$AZ$45,MATCH(W$3,BNA_pré_INDD!$D$8:$AZ$8,0),FALSE)</f>
        <v>28000</v>
      </c>
      <c r="X10" s="7" t="str">
        <f ca="1">VLOOKUP($B10,BNA_pré_INDD!$D$47:$AZ$81,MATCH(W$3,BNA_pré_INDD!$D$8:$AZ$8,0),FALSE)</f>
        <v>▼ -2%</v>
      </c>
      <c r="Y10" s="7" t="str">
        <f ca="1">VLOOKUP($B10,BNA_pré_INDD!$D$8:$AZ$45,MATCH(Y$3,BNA_pré_INDD!$D$8:$AZ$8,0),FALSE)</f>
        <v>MC</v>
      </c>
      <c r="Z10" s="7" t="str">
        <f ca="1">VLOOKUP($B10,BNA_pré_INDD!$D$47:$AZ$81,MATCH(Y$3,BNA_pré_INDD!$D$8:$AZ$8,0),FALSE)</f>
        <v>-</v>
      </c>
      <c r="AA10" s="7">
        <f ca="1">VLOOKUP($B10,BNA_pré_INDD!$D$8:$AZ$45,MATCH(AA$3,BNA_pré_INDD!$D$8:$AZ$8,0),FALSE)</f>
        <v>7250</v>
      </c>
      <c r="AB10" s="7" t="str">
        <f ca="1">VLOOKUP($B10,BNA_pré_INDD!$D$47:$AZ$81,MATCH(AA$3,BNA_pré_INDD!$D$8:$AZ$8,0),FALSE)</f>
        <v>▼ -3%</v>
      </c>
      <c r="AC10" s="7">
        <f ca="1">VLOOKUP($B10,BNA_pré_INDD!$D$8:$AZ$45,MATCH(AC$3,BNA_pré_INDD!$D$8:$AZ$8,0),FALSE)</f>
        <v>5500</v>
      </c>
      <c r="AD10" s="7" t="str">
        <f ca="1">VLOOKUP($B10,BNA_pré_INDD!$D$47:$AZ$81,MATCH(AC$3,BNA_pré_INDD!$D$8:$AZ$8,0),FALSE)</f>
        <v>▼ -4%</v>
      </c>
      <c r="AE10" s="7">
        <f ca="1">VLOOKUP($B10,BNA_pré_INDD!$D$8:$AZ$45,MATCH(AE$3,BNA_pré_INDD!$D$8:$AZ$8,0),FALSE)</f>
        <v>1500</v>
      </c>
      <c r="AF10" s="7" t="str">
        <f ca="1">VLOOKUP($B10,BNA_pré_INDD!$D$47:$AZ$81,MATCH(AE$3,BNA_pré_INDD!$D$8:$AZ$8,0),FALSE)</f>
        <v>▲ 18%</v>
      </c>
      <c r="AG10" s="7">
        <f ca="1">VLOOKUP($B10,BNA_pré_INDD!$D$8:$AZ$45,MATCH(AG$3,BNA_pré_INDD!$D$8:$AZ$8,0),FALSE)</f>
        <v>200</v>
      </c>
      <c r="AH10" s="7" t="str">
        <f ca="1">VLOOKUP($B10,BNA_pré_INDD!$D$47:$AZ$81,MATCH(AG$3,BNA_pré_INDD!$D$8:$AZ$8,0),FALSE)</f>
        <v>► 0%</v>
      </c>
      <c r="AI10" s="7" t="str">
        <f ca="1">VLOOKUP($B10,BNA_pré_INDD!$D$8:$AZ$45,MATCH(AI$3,BNA_pré_INDD!$D$8:$AZ$8,0),FALSE)</f>
        <v>MC</v>
      </c>
      <c r="AJ10" s="7" t="str">
        <f ca="1">VLOOKUP($B10,BNA_pré_INDD!$D$47:$AZ$81,MATCH(AI$3,BNA_pré_INDD!$D$8:$AZ$8,0),FALSE)</f>
        <v>-</v>
      </c>
      <c r="AK10" s="7">
        <f ca="1">VLOOKUP($B10,BNA_pré_INDD!$D$8:$AZ$45,MATCH(AK$3,BNA_pré_INDD!$D$8:$AZ$8,0),FALSE)</f>
        <v>1500</v>
      </c>
      <c r="AL10" s="7" t="str">
        <f ca="1">VLOOKUP($B10,BNA_pré_INDD!$D$47:$AZ$81,MATCH(AK$3,BNA_pré_INDD!$D$8:$AZ$8,0),FALSE)</f>
        <v>▲ 20%</v>
      </c>
      <c r="AM10" s="7">
        <f ca="1">VLOOKUP($B10,BNA_pré_INDD!$D$8:$AZ$45,MATCH(AM$3,BNA_pré_INDD!$D$8:$AZ$8,0),FALSE)</f>
        <v>2250</v>
      </c>
      <c r="AN10" s="7" t="str">
        <f ca="1">VLOOKUP($B10,BNA_pré_INDD!$D$47:$AZ$81,MATCH(AM$3,BNA_pré_INDD!$D$8:$AZ$8,0),FALSE)</f>
        <v>▲ 13%</v>
      </c>
      <c r="AO10" s="7">
        <f ca="1">VLOOKUP($B10,BNA_pré_INDD!$D$8:$AZ$45,MATCH(AO$3,BNA_pré_INDD!$D$8:$AZ$8,0),FALSE)</f>
        <v>2125</v>
      </c>
      <c r="AP10" s="7" t="str">
        <f ca="1">VLOOKUP($B10,BNA_pré_INDD!$D$47:$AZ$81,MATCH(AO$3,BNA_pré_INDD!$D$8:$AZ$8,0),FALSE)</f>
        <v>▲ 6%</v>
      </c>
      <c r="AQ10" s="7">
        <f ca="1">VLOOKUP($B10,BNA_pré_INDD!$D$8:$AZ$45,MATCH(AQ$3,BNA_pré_INDD!$D$8:$AZ$8,0),FALSE)</f>
        <v>3500</v>
      </c>
      <c r="AR10" s="7" t="str">
        <f ca="1">VLOOKUP($B10,BNA_pré_INDD!$D$47:$AZ$81,MATCH(AQ$3,BNA_pré_INDD!$D$8:$AZ$8,0),FALSE)</f>
        <v>► 0%</v>
      </c>
      <c r="AS10" s="7">
        <f ca="1">VLOOKUP($B10,BNA_pré_INDD!$D$8:$AZ$45,MATCH(AS$3,BNA_pré_INDD!$D$8:$AZ$8,0),FALSE)</f>
        <v>2500</v>
      </c>
      <c r="AT10" s="7" t="str">
        <f ca="1">VLOOKUP($B10,BNA_pré_INDD!$D$47:$AZ$81,MATCH(AS$3,BNA_pré_INDD!$D$8:$AZ$8,0),FALSE)</f>
        <v>► 0%</v>
      </c>
      <c r="AU10" s="7">
        <f ca="1">VLOOKUP($B10,BNA_pré_INDD!$D$8:$AZ$45,MATCH(AU$3,BNA_pré_INDD!$D$8:$AZ$8,0),FALSE)</f>
        <v>3000</v>
      </c>
      <c r="AV10" s="7" t="str">
        <f ca="1">VLOOKUP($B10,BNA_pré_INDD!$D$47:$AZ$81,MATCH(AU$3,BNA_pré_INDD!$D$8:$AZ$8,0),FALSE)</f>
        <v>▼ -8%</v>
      </c>
      <c r="AW10" s="7">
        <f ca="1">VLOOKUP($B10,BNA_pré_INDD!$D$8:$AZ$45,MATCH(AW$3,BNA_pré_INDD!$D$8:$AZ$8,0),FALSE)</f>
        <v>1500</v>
      </c>
      <c r="AX10" s="7" t="str">
        <f ca="1">VLOOKUP($B10,BNA_pré_INDD!$D$47:$AZ$81,MATCH(AW$3,BNA_pré_INDD!$D$8:$AZ$8,0),FALSE)</f>
        <v>▼ -45%</v>
      </c>
      <c r="AY10" s="7">
        <f ca="1">VLOOKUP($B10,BNA_pré_INDD!$D$8:$AZ$45,MATCH(AY$3,BNA_pré_INDD!$D$8:$AZ$8,0),FALSE)</f>
        <v>6000</v>
      </c>
      <c r="AZ10" s="7" t="str">
        <f ca="1">VLOOKUP($B10,BNA_pré_INDD!$D$47:$AZ$81,MATCH(AY$3,BNA_pré_INDD!$D$8:$AZ$8,0),FALSE)</f>
        <v>▼ -8%</v>
      </c>
      <c r="BA10" s="7">
        <f ca="1">VLOOKUP($B10,BNA_pré_INDD!$D$8:$AZ$45,MATCH(BA$3,BNA_pré_INDD!$D$8:$AZ$8,0),FALSE)</f>
        <v>250</v>
      </c>
      <c r="BB10" s="7" t="str">
        <f ca="1">VLOOKUP($B10,BNA_pré_INDD!$D$47:$AZ$81,MATCH(BA$3,BNA_pré_INDD!$D$8:$AZ$8,0),FALSE)</f>
        <v>► 0%</v>
      </c>
    </row>
    <row r="11" spans="1:54" x14ac:dyDescent="0.35">
      <c r="B11" s="20" t="s">
        <v>3462</v>
      </c>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row>
    <row r="12" spans="1:54" x14ac:dyDescent="0.35">
      <c r="B12" t="s">
        <v>3434</v>
      </c>
      <c r="C12" s="7">
        <f ca="1">VLOOKUP($B12,BNA_pré_INDD!$D$8:$AZ$45,MATCH(C$3,BNA_pré_INDD!$D$8:$AZ$8,0),FALSE)</f>
        <v>1200</v>
      </c>
      <c r="D12" s="7" t="str">
        <f ca="1">VLOOKUP($B12,BNA_pré_INDD!$D$47:$AZ$81,MATCH(C$3,BNA_pré_INDD!$D$8:$AZ$8,0),FALSE)</f>
        <v>-</v>
      </c>
      <c r="E12" s="7" t="str">
        <f ca="1">VLOOKUP($B12,BNA_pré_INDD!$D$8:$AZ$45,MATCH(E$3,BNA_pré_INDD!$D$8:$AZ$8,0),FALSE)</f>
        <v>MC</v>
      </c>
      <c r="F12" s="7" t="str">
        <f ca="1">VLOOKUP($B12,BNA_pré_INDD!$D$47:$AZ$81,MATCH(E$3,BNA_pré_INDD!$D$8:$AZ$8,0),FALSE)</f>
        <v>-</v>
      </c>
      <c r="G12" s="7" t="str">
        <f ca="1">VLOOKUP($B12,BNA_pré_INDD!$D$8:$AZ$45,MATCH(G$3,BNA_pré_INDD!$D$8:$AZ$8,0),FALSE)</f>
        <v>MC</v>
      </c>
      <c r="H12" s="7" t="str">
        <f ca="1">VLOOKUP($B12,BNA_pré_INDD!$D$47:$AZ$81,MATCH(G$3,BNA_pré_INDD!$D$8:$AZ$8,0),FALSE)</f>
        <v>-</v>
      </c>
      <c r="I12" s="7">
        <f ca="1">VLOOKUP($B12,BNA_pré_INDD!$D$8:$AZ$45,MATCH(I$3,BNA_pré_INDD!$D$8:$AZ$8,0),FALSE)</f>
        <v>600</v>
      </c>
      <c r="J12" s="7" t="str">
        <f ca="1">VLOOKUP($B12,BNA_pré_INDD!$D$47:$AZ$81,MATCH(I$3,BNA_pré_INDD!$D$8:$AZ$8,0),FALSE)</f>
        <v>-</v>
      </c>
      <c r="K12" s="7">
        <f ca="1">VLOOKUP($B12,BNA_pré_INDD!$D$8:$AZ$45,MATCH(K$3,BNA_pré_INDD!$D$8:$AZ$8,0),FALSE)</f>
        <v>300</v>
      </c>
      <c r="L12" s="7" t="str">
        <f ca="1">VLOOKUP($B12,BNA_pré_INDD!$D$47:$AZ$81,MATCH(K$3,BNA_pré_INDD!$D$8:$AZ$8,0),FALSE)</f>
        <v>-</v>
      </c>
      <c r="M12" s="7">
        <f ca="1">VLOOKUP($B12,BNA_pré_INDD!$D$8:$AZ$45,MATCH(M$3,BNA_pré_INDD!$D$8:$AZ$8,0),FALSE)</f>
        <v>4000</v>
      </c>
      <c r="N12" s="7" t="str">
        <f ca="1">VLOOKUP($B12,BNA_pré_INDD!$D$47:$AZ$81,MATCH(M$3,BNA_pré_INDD!$D$8:$AZ$8,0),FALSE)</f>
        <v>-</v>
      </c>
      <c r="O12" s="7">
        <f ca="1">VLOOKUP($B12,BNA_pré_INDD!$D$8:$AZ$45,MATCH(O$3,BNA_pré_INDD!$D$8:$AZ$8,0),FALSE)</f>
        <v>3250</v>
      </c>
      <c r="P12" s="7" t="str">
        <f ca="1">VLOOKUP($B12,BNA_pré_INDD!$D$47:$AZ$81,MATCH(O$3,BNA_pré_INDD!$D$8:$AZ$8,0),FALSE)</f>
        <v>-</v>
      </c>
      <c r="Q12" s="7">
        <f ca="1">VLOOKUP($B12,BNA_pré_INDD!$D$8:$AZ$45,MATCH(Q$3,BNA_pré_INDD!$D$8:$AZ$8,0),FALSE)</f>
        <v>1500</v>
      </c>
      <c r="R12" s="7" t="str">
        <f ca="1">VLOOKUP($B12,BNA_pré_INDD!$D$47:$AZ$81,MATCH(Q$3,BNA_pré_INDD!$D$8:$AZ$8,0),FALSE)</f>
        <v>-</v>
      </c>
      <c r="S12" s="7">
        <f ca="1">VLOOKUP($B12,BNA_pré_INDD!$D$8:$AZ$45,MATCH(S$3,BNA_pré_INDD!$D$8:$AZ$8,0),FALSE)</f>
        <v>5500</v>
      </c>
      <c r="T12" s="7" t="str">
        <f ca="1">VLOOKUP($B12,BNA_pré_INDD!$D$47:$AZ$81,MATCH(S$3,BNA_pré_INDD!$D$8:$AZ$8,0),FALSE)</f>
        <v>-</v>
      </c>
      <c r="U12" s="7">
        <f ca="1">VLOOKUP($B12,BNA_pré_INDD!$D$8:$AZ$45,MATCH(U$3,BNA_pré_INDD!$D$8:$AZ$8,0),FALSE)</f>
        <v>100</v>
      </c>
      <c r="V12" s="7" t="str">
        <f ca="1">VLOOKUP($B12,BNA_pré_INDD!$D$47:$AZ$81,MATCH(U$3,BNA_pré_INDD!$D$8:$AZ$8,0),FALSE)</f>
        <v>-</v>
      </c>
      <c r="W12" s="7">
        <f ca="1">VLOOKUP($B12,BNA_pré_INDD!$D$8:$AZ$45,MATCH(W$3,BNA_pré_INDD!$D$8:$AZ$8,0),FALSE)</f>
        <v>26000</v>
      </c>
      <c r="X12" s="7" t="str">
        <f ca="1">VLOOKUP($B12,BNA_pré_INDD!$D$47:$AZ$81,MATCH(W$3,BNA_pré_INDD!$D$8:$AZ$8,0),FALSE)</f>
        <v>-</v>
      </c>
      <c r="Y12" s="7">
        <f ca="1">VLOOKUP($B12,BNA_pré_INDD!$D$8:$AZ$45,MATCH(Y$3,BNA_pré_INDD!$D$8:$AZ$8,0),FALSE)</f>
        <v>500</v>
      </c>
      <c r="Z12" s="7" t="str">
        <f ca="1">VLOOKUP($B12,BNA_pré_INDD!$D$47:$AZ$81,MATCH(Y$3,BNA_pré_INDD!$D$8:$AZ$8,0),FALSE)</f>
        <v>-</v>
      </c>
      <c r="AA12" s="7">
        <f ca="1">VLOOKUP($B12,BNA_pré_INDD!$D$8:$AZ$45,MATCH(AA$3,BNA_pré_INDD!$D$8:$AZ$8,0),FALSE)</f>
        <v>7000</v>
      </c>
      <c r="AB12" s="7" t="str">
        <f ca="1">VLOOKUP($B12,BNA_pré_INDD!$D$47:$AZ$81,MATCH(AA$3,BNA_pré_INDD!$D$8:$AZ$8,0),FALSE)</f>
        <v>-</v>
      </c>
      <c r="AC12" s="7">
        <f ca="1">VLOOKUP($B12,BNA_pré_INDD!$D$8:$AZ$45,MATCH(AC$3,BNA_pré_INDD!$D$8:$AZ$8,0),FALSE)</f>
        <v>5500</v>
      </c>
      <c r="AD12" s="7" t="str">
        <f ca="1">VLOOKUP($B12,BNA_pré_INDD!$D$47:$AZ$81,MATCH(AC$3,BNA_pré_INDD!$D$8:$AZ$8,0),FALSE)</f>
        <v>-</v>
      </c>
      <c r="AE12" s="7">
        <f ca="1">VLOOKUP($B12,BNA_pré_INDD!$D$8:$AZ$45,MATCH(AE$3,BNA_pré_INDD!$D$8:$AZ$8,0),FALSE)</f>
        <v>300</v>
      </c>
      <c r="AF12" s="7" t="str">
        <f ca="1">VLOOKUP($B12,BNA_pré_INDD!$D$47:$AZ$81,MATCH(AE$3,BNA_pré_INDD!$D$8:$AZ$8,0),FALSE)</f>
        <v>-</v>
      </c>
      <c r="AG12" s="7">
        <f ca="1">VLOOKUP($B12,BNA_pré_INDD!$D$8:$AZ$45,MATCH(AG$3,BNA_pré_INDD!$D$8:$AZ$8,0),FALSE)</f>
        <v>125</v>
      </c>
      <c r="AH12" s="7" t="str">
        <f ca="1">VLOOKUP($B12,BNA_pré_INDD!$D$47:$AZ$81,MATCH(AG$3,BNA_pré_INDD!$D$8:$AZ$8,0),FALSE)</f>
        <v>-</v>
      </c>
      <c r="AI12" s="7" t="str">
        <f ca="1">VLOOKUP($B12,BNA_pré_INDD!$D$8:$AZ$45,MATCH(AI$3,BNA_pré_INDD!$D$8:$AZ$8,0),FALSE)</f>
        <v>MC</v>
      </c>
      <c r="AJ12" s="7" t="str">
        <f ca="1">VLOOKUP($B12,BNA_pré_INDD!$D$47:$AZ$81,MATCH(AI$3,BNA_pré_INDD!$D$8:$AZ$8,0),FALSE)</f>
        <v>-</v>
      </c>
      <c r="AK12" s="7" t="str">
        <f ca="1">VLOOKUP($B12,BNA_pré_INDD!$D$8:$AZ$45,MATCH(AK$3,BNA_pré_INDD!$D$8:$AZ$8,0),FALSE)</f>
        <v>MC</v>
      </c>
      <c r="AL12" s="7" t="str">
        <f ca="1">VLOOKUP($B12,BNA_pré_INDD!$D$47:$AZ$81,MATCH(AK$3,BNA_pré_INDD!$D$8:$AZ$8,0),FALSE)</f>
        <v>-</v>
      </c>
      <c r="AM12" s="7" t="str">
        <f ca="1">VLOOKUP($B12,BNA_pré_INDD!$D$8:$AZ$45,MATCH(AM$3,BNA_pré_INDD!$D$8:$AZ$8,0),FALSE)</f>
        <v>MC</v>
      </c>
      <c r="AN12" s="7" t="str">
        <f ca="1">VLOOKUP($B12,BNA_pré_INDD!$D$47:$AZ$81,MATCH(AM$3,BNA_pré_INDD!$D$8:$AZ$8,0),FALSE)</f>
        <v>-</v>
      </c>
      <c r="AO12" s="7">
        <f ca="1">VLOOKUP($B12,BNA_pré_INDD!$D$8:$AZ$45,MATCH(AO$3,BNA_pré_INDD!$D$8:$AZ$8,0),FALSE)</f>
        <v>1800</v>
      </c>
      <c r="AP12" s="7" t="str">
        <f ca="1">VLOOKUP($B12,BNA_pré_INDD!$D$47:$AZ$81,MATCH(AO$3,BNA_pré_INDD!$D$8:$AZ$8,0),FALSE)</f>
        <v>-</v>
      </c>
      <c r="AQ12" s="7">
        <f ca="1">VLOOKUP($B12,BNA_pré_INDD!$D$8:$AZ$45,MATCH(AQ$3,BNA_pré_INDD!$D$8:$AZ$8,0),FALSE)</f>
        <v>3000</v>
      </c>
      <c r="AR12" s="7" t="str">
        <f ca="1">VLOOKUP($B12,BNA_pré_INDD!$D$47:$AZ$81,MATCH(AQ$3,BNA_pré_INDD!$D$8:$AZ$8,0),FALSE)</f>
        <v>-</v>
      </c>
      <c r="AS12" s="7">
        <f ca="1">VLOOKUP($B12,BNA_pré_INDD!$D$8:$AZ$45,MATCH(AS$3,BNA_pré_INDD!$D$8:$AZ$8,0),FALSE)</f>
        <v>2000</v>
      </c>
      <c r="AT12" s="7" t="str">
        <f ca="1">VLOOKUP($B12,BNA_pré_INDD!$D$47:$AZ$81,MATCH(AS$3,BNA_pré_INDD!$D$8:$AZ$8,0),FALSE)</f>
        <v>-</v>
      </c>
      <c r="AU12" s="7" t="str">
        <f ca="1">VLOOKUP($B12,BNA_pré_INDD!$D$8:$AZ$45,MATCH(AU$3,BNA_pré_INDD!$D$8:$AZ$8,0),FALSE)</f>
        <v>MC</v>
      </c>
      <c r="AV12" s="7" t="str">
        <f ca="1">VLOOKUP($B12,BNA_pré_INDD!$D$47:$AZ$81,MATCH(AU$3,BNA_pré_INDD!$D$8:$AZ$8,0),FALSE)</f>
        <v>-</v>
      </c>
      <c r="AW12" s="7">
        <f ca="1">VLOOKUP($B12,BNA_pré_INDD!$D$8:$AZ$45,MATCH(AW$3,BNA_pré_INDD!$D$8:$AZ$8,0),FALSE)</f>
        <v>1625</v>
      </c>
      <c r="AX12" s="7" t="str">
        <f ca="1">VLOOKUP($B12,BNA_pré_INDD!$D$47:$AZ$81,MATCH(AW$3,BNA_pré_INDD!$D$8:$AZ$8,0),FALSE)</f>
        <v>-</v>
      </c>
      <c r="AY12" s="7">
        <f ca="1">VLOOKUP($B12,BNA_pré_INDD!$D$8:$AZ$45,MATCH(AY$3,BNA_pré_INDD!$D$8:$AZ$8,0),FALSE)</f>
        <v>2250</v>
      </c>
      <c r="AZ12" s="7" t="str">
        <f ca="1">VLOOKUP($B12,BNA_pré_INDD!$D$47:$AZ$81,MATCH(AY$3,BNA_pré_INDD!$D$8:$AZ$8,0),FALSE)</f>
        <v>-</v>
      </c>
      <c r="BA12" s="7">
        <f ca="1">VLOOKUP($B12,BNA_pré_INDD!$D$8:$AZ$45,MATCH(BA$3,BNA_pré_INDD!$D$8:$AZ$8,0),FALSE)</f>
        <v>250</v>
      </c>
      <c r="BB12" s="7" t="str">
        <f ca="1">VLOOKUP($B12,BNA_pré_INDD!$D$47:$AZ$81,MATCH(BA$3,BNA_pré_INDD!$D$8:$AZ$8,0),FALSE)</f>
        <v>-</v>
      </c>
    </row>
    <row r="13" spans="1:54" x14ac:dyDescent="0.35">
      <c r="B13" t="s">
        <v>3433</v>
      </c>
      <c r="C13" s="7">
        <f ca="1">VLOOKUP($B13,BNA_pré_INDD!$D$8:$AZ$45,MATCH(C$3,BNA_pré_INDD!$D$8:$AZ$8,0),FALSE)</f>
        <v>1250</v>
      </c>
      <c r="D13" s="7" t="str">
        <f ca="1">VLOOKUP($B13,BNA_pré_INDD!$D$47:$AZ$81,MATCH(C$3,BNA_pré_INDD!$D$8:$AZ$8,0),FALSE)</f>
        <v>-</v>
      </c>
      <c r="E13" s="7" t="str">
        <f ca="1">VLOOKUP($B13,BNA_pré_INDD!$D$8:$AZ$45,MATCH(E$3,BNA_pré_INDD!$D$8:$AZ$8,0),FALSE)</f>
        <v>MC</v>
      </c>
      <c r="F13" s="7" t="str">
        <f ca="1">VLOOKUP($B13,BNA_pré_INDD!$D$47:$AZ$81,MATCH(E$3,BNA_pré_INDD!$D$8:$AZ$8,0),FALSE)</f>
        <v>-</v>
      </c>
      <c r="G13" s="7" t="str">
        <f ca="1">VLOOKUP($B13,BNA_pré_INDD!$D$8:$AZ$45,MATCH(G$3,BNA_pré_INDD!$D$8:$AZ$8,0),FALSE)</f>
        <v>MC</v>
      </c>
      <c r="H13" s="7" t="str">
        <f ca="1">VLOOKUP($B13,BNA_pré_INDD!$D$47:$AZ$81,MATCH(G$3,BNA_pré_INDD!$D$8:$AZ$8,0),FALSE)</f>
        <v>-</v>
      </c>
      <c r="I13" s="7">
        <f ca="1">VLOOKUP($B13,BNA_pré_INDD!$D$8:$AZ$45,MATCH(I$3,BNA_pré_INDD!$D$8:$AZ$8,0),FALSE)</f>
        <v>500</v>
      </c>
      <c r="J13" s="7" t="str">
        <f ca="1">VLOOKUP($B13,BNA_pré_INDD!$D$47:$AZ$81,MATCH(I$3,BNA_pré_INDD!$D$8:$AZ$8,0),FALSE)</f>
        <v>-</v>
      </c>
      <c r="K13" s="7">
        <f ca="1">VLOOKUP($B13,BNA_pré_INDD!$D$8:$AZ$45,MATCH(K$3,BNA_pré_INDD!$D$8:$AZ$8,0),FALSE)</f>
        <v>300</v>
      </c>
      <c r="L13" s="7" t="str">
        <f ca="1">VLOOKUP($B13,BNA_pré_INDD!$D$47:$AZ$81,MATCH(K$3,BNA_pré_INDD!$D$8:$AZ$8,0),FALSE)</f>
        <v>-</v>
      </c>
      <c r="M13" s="7">
        <f ca="1">VLOOKUP($B13,BNA_pré_INDD!$D$8:$AZ$45,MATCH(M$3,BNA_pré_INDD!$D$8:$AZ$8,0),FALSE)</f>
        <v>7750</v>
      </c>
      <c r="N13" s="7" t="str">
        <f ca="1">VLOOKUP($B13,BNA_pré_INDD!$D$47:$AZ$81,MATCH(M$3,BNA_pré_INDD!$D$8:$AZ$8,0),FALSE)</f>
        <v>-</v>
      </c>
      <c r="O13" s="7">
        <f ca="1">VLOOKUP($B13,BNA_pré_INDD!$D$8:$AZ$45,MATCH(O$3,BNA_pré_INDD!$D$8:$AZ$8,0),FALSE)</f>
        <v>15050</v>
      </c>
      <c r="P13" s="7" t="str">
        <f ca="1">VLOOKUP($B13,BNA_pré_INDD!$D$47:$AZ$81,MATCH(O$3,BNA_pré_INDD!$D$8:$AZ$8,0),FALSE)</f>
        <v>-</v>
      </c>
      <c r="Q13" s="7">
        <f ca="1">VLOOKUP($B13,BNA_pré_INDD!$D$8:$AZ$45,MATCH(Q$3,BNA_pré_INDD!$D$8:$AZ$8,0),FALSE)</f>
        <v>1800</v>
      </c>
      <c r="R13" s="7" t="str">
        <f ca="1">VLOOKUP($B13,BNA_pré_INDD!$D$47:$AZ$81,MATCH(Q$3,BNA_pré_INDD!$D$8:$AZ$8,0),FALSE)</f>
        <v>-</v>
      </c>
      <c r="S13" s="7">
        <f ca="1">VLOOKUP($B13,BNA_pré_INDD!$D$8:$AZ$45,MATCH(S$3,BNA_pré_INDD!$D$8:$AZ$8,0),FALSE)</f>
        <v>1250</v>
      </c>
      <c r="T13" s="7" t="str">
        <f ca="1">VLOOKUP($B13,BNA_pré_INDD!$D$47:$AZ$81,MATCH(S$3,BNA_pré_INDD!$D$8:$AZ$8,0),FALSE)</f>
        <v>-</v>
      </c>
      <c r="U13" s="7">
        <f ca="1">VLOOKUP($B13,BNA_pré_INDD!$D$8:$AZ$45,MATCH(U$3,BNA_pré_INDD!$D$8:$AZ$8,0),FALSE)</f>
        <v>100</v>
      </c>
      <c r="V13" s="7" t="str">
        <f ca="1">VLOOKUP($B13,BNA_pré_INDD!$D$47:$AZ$81,MATCH(U$3,BNA_pré_INDD!$D$8:$AZ$8,0),FALSE)</f>
        <v>-</v>
      </c>
      <c r="W13" s="7">
        <f ca="1">VLOOKUP($B13,BNA_pré_INDD!$D$8:$AZ$45,MATCH(W$3,BNA_pré_INDD!$D$8:$AZ$8,0),FALSE)</f>
        <v>28000</v>
      </c>
      <c r="X13" s="7" t="str">
        <f ca="1">VLOOKUP($B13,BNA_pré_INDD!$D$47:$AZ$81,MATCH(W$3,BNA_pré_INDD!$D$8:$AZ$8,0),FALSE)</f>
        <v>-</v>
      </c>
      <c r="Y13" s="7">
        <f ca="1">VLOOKUP($B13,BNA_pré_INDD!$D$8:$AZ$45,MATCH(Y$3,BNA_pré_INDD!$D$8:$AZ$8,0),FALSE)</f>
        <v>500</v>
      </c>
      <c r="Z13" s="7" t="str">
        <f ca="1">VLOOKUP($B13,BNA_pré_INDD!$D$47:$AZ$81,MATCH(Y$3,BNA_pré_INDD!$D$8:$AZ$8,0),FALSE)</f>
        <v>-</v>
      </c>
      <c r="AA13" s="7">
        <f ca="1">VLOOKUP($B13,BNA_pré_INDD!$D$8:$AZ$45,MATCH(AA$3,BNA_pré_INDD!$D$8:$AZ$8,0),FALSE)</f>
        <v>7000</v>
      </c>
      <c r="AB13" s="7" t="str">
        <f ca="1">VLOOKUP($B13,BNA_pré_INDD!$D$47:$AZ$81,MATCH(AA$3,BNA_pré_INDD!$D$8:$AZ$8,0),FALSE)</f>
        <v>-</v>
      </c>
      <c r="AC13" s="7">
        <f ca="1">VLOOKUP($B13,BNA_pré_INDD!$D$8:$AZ$45,MATCH(AC$3,BNA_pré_INDD!$D$8:$AZ$8,0),FALSE)</f>
        <v>5000</v>
      </c>
      <c r="AD13" s="7" t="str">
        <f ca="1">VLOOKUP($B13,BNA_pré_INDD!$D$47:$AZ$81,MATCH(AC$3,BNA_pré_INDD!$D$8:$AZ$8,0),FALSE)</f>
        <v>-</v>
      </c>
      <c r="AE13" s="7">
        <f ca="1">VLOOKUP($B13,BNA_pré_INDD!$D$8:$AZ$45,MATCH(AE$3,BNA_pré_INDD!$D$8:$AZ$8,0),FALSE)</f>
        <v>325</v>
      </c>
      <c r="AF13" s="7" t="str">
        <f ca="1">VLOOKUP($B13,BNA_pré_INDD!$D$47:$AZ$81,MATCH(AE$3,BNA_pré_INDD!$D$8:$AZ$8,0),FALSE)</f>
        <v>-</v>
      </c>
      <c r="AG13" s="7">
        <f ca="1">VLOOKUP($B13,BNA_pré_INDD!$D$8:$AZ$45,MATCH(AG$3,BNA_pré_INDD!$D$8:$AZ$8,0),FALSE)</f>
        <v>150</v>
      </c>
      <c r="AH13" s="7" t="str">
        <f ca="1">VLOOKUP($B13,BNA_pré_INDD!$D$47:$AZ$81,MATCH(AG$3,BNA_pré_INDD!$D$8:$AZ$8,0),FALSE)</f>
        <v>-</v>
      </c>
      <c r="AI13" s="7">
        <f ca="1">VLOOKUP($B13,BNA_pré_INDD!$D$8:$AZ$45,MATCH(AI$3,BNA_pré_INDD!$D$8:$AZ$8,0),FALSE)</f>
        <v>450</v>
      </c>
      <c r="AJ13" s="7" t="str">
        <f ca="1">VLOOKUP($B13,BNA_pré_INDD!$D$47:$AZ$81,MATCH(AI$3,BNA_pré_INDD!$D$8:$AZ$8,0),FALSE)</f>
        <v>-</v>
      </c>
      <c r="AK13" s="7">
        <f ca="1">VLOOKUP($B13,BNA_pré_INDD!$D$8:$AZ$45,MATCH(AK$3,BNA_pré_INDD!$D$8:$AZ$8,0),FALSE)</f>
        <v>750</v>
      </c>
      <c r="AL13" s="7" t="str">
        <f ca="1">VLOOKUP($B13,BNA_pré_INDD!$D$47:$AZ$81,MATCH(AK$3,BNA_pré_INDD!$D$8:$AZ$8,0),FALSE)</f>
        <v>-</v>
      </c>
      <c r="AM13" s="7">
        <f ca="1">VLOOKUP($B13,BNA_pré_INDD!$D$8:$AZ$45,MATCH(AM$3,BNA_pré_INDD!$D$8:$AZ$8,0),FALSE)</f>
        <v>1600</v>
      </c>
      <c r="AN13" s="7" t="str">
        <f ca="1">VLOOKUP($B13,BNA_pré_INDD!$D$47:$AZ$81,MATCH(AM$3,BNA_pré_INDD!$D$8:$AZ$8,0),FALSE)</f>
        <v>-</v>
      </c>
      <c r="AO13" s="7">
        <f ca="1">VLOOKUP($B13,BNA_pré_INDD!$D$8:$AZ$45,MATCH(AO$3,BNA_pré_INDD!$D$8:$AZ$8,0),FALSE)</f>
        <v>1500</v>
      </c>
      <c r="AP13" s="7" t="str">
        <f ca="1">VLOOKUP($B13,BNA_pré_INDD!$D$47:$AZ$81,MATCH(AO$3,BNA_pré_INDD!$D$8:$AZ$8,0),FALSE)</f>
        <v>-</v>
      </c>
      <c r="AQ13" s="7">
        <f ca="1">VLOOKUP($B13,BNA_pré_INDD!$D$8:$AZ$45,MATCH(AQ$3,BNA_pré_INDD!$D$8:$AZ$8,0),FALSE)</f>
        <v>3000</v>
      </c>
      <c r="AR13" s="7" t="str">
        <f ca="1">VLOOKUP($B13,BNA_pré_INDD!$D$47:$AZ$81,MATCH(AQ$3,BNA_pré_INDD!$D$8:$AZ$8,0),FALSE)</f>
        <v>-</v>
      </c>
      <c r="AS13" s="7">
        <f ca="1">VLOOKUP($B13,BNA_pré_INDD!$D$8:$AZ$45,MATCH(AS$3,BNA_pré_INDD!$D$8:$AZ$8,0),FALSE)</f>
        <v>2500</v>
      </c>
      <c r="AT13" s="7" t="str">
        <f ca="1">VLOOKUP($B13,BNA_pré_INDD!$D$47:$AZ$81,MATCH(AS$3,BNA_pré_INDD!$D$8:$AZ$8,0),FALSE)</f>
        <v>-</v>
      </c>
      <c r="AU13" s="7">
        <f ca="1">VLOOKUP($B13,BNA_pré_INDD!$D$8:$AZ$45,MATCH(AU$3,BNA_pré_INDD!$D$8:$AZ$8,0),FALSE)</f>
        <v>4000</v>
      </c>
      <c r="AV13" s="7" t="str">
        <f ca="1">VLOOKUP($B13,BNA_pré_INDD!$D$47:$AZ$81,MATCH(AU$3,BNA_pré_INDD!$D$8:$AZ$8,0),FALSE)</f>
        <v>-</v>
      </c>
      <c r="AW13" s="7">
        <f ca="1">VLOOKUP($B13,BNA_pré_INDD!$D$8:$AZ$45,MATCH(AW$3,BNA_pré_INDD!$D$8:$AZ$8,0),FALSE)</f>
        <v>1600</v>
      </c>
      <c r="AX13" s="7" t="str">
        <f ca="1">VLOOKUP($B13,BNA_pré_INDD!$D$47:$AZ$81,MATCH(AW$3,BNA_pré_INDD!$D$8:$AZ$8,0),FALSE)</f>
        <v>-</v>
      </c>
      <c r="AY13" s="7">
        <f ca="1">VLOOKUP($B13,BNA_pré_INDD!$D$8:$AZ$45,MATCH(AY$3,BNA_pré_INDD!$D$8:$AZ$8,0),FALSE)</f>
        <v>4500</v>
      </c>
      <c r="AZ13" s="7" t="str">
        <f ca="1">VLOOKUP($B13,BNA_pré_INDD!$D$47:$AZ$81,MATCH(AY$3,BNA_pré_INDD!$D$8:$AZ$8,0),FALSE)</f>
        <v>-</v>
      </c>
      <c r="BA13" s="7">
        <f ca="1">VLOOKUP($B13,BNA_pré_INDD!$D$8:$AZ$45,MATCH(BA$3,BNA_pré_INDD!$D$8:$AZ$8,0),FALSE)</f>
        <v>300</v>
      </c>
      <c r="BB13" s="7" t="str">
        <f ca="1">VLOOKUP($B13,BNA_pré_INDD!$D$47:$AZ$81,MATCH(BA$3,BNA_pré_INDD!$D$8:$AZ$8,0),FALSE)</f>
        <v>-</v>
      </c>
    </row>
    <row r="14" spans="1:54" x14ac:dyDescent="0.35">
      <c r="B14" t="s">
        <v>3432</v>
      </c>
      <c r="C14" s="7">
        <f ca="1">VLOOKUP($B14,BNA_pré_INDD!$D$8:$AZ$45,MATCH(C$3,BNA_pré_INDD!$D$8:$AZ$8,0),FALSE)</f>
        <v>1250</v>
      </c>
      <c r="D14" s="7" t="str">
        <f ca="1">VLOOKUP($B14,BNA_pré_INDD!$D$47:$AZ$81,MATCH(C$3,BNA_pré_INDD!$D$8:$AZ$8,0),FALSE)</f>
        <v>-</v>
      </c>
      <c r="E14" s="7">
        <f ca="1">VLOOKUP($B14,BNA_pré_INDD!$D$8:$AZ$45,MATCH(E$3,BNA_pré_INDD!$D$8:$AZ$8,0),FALSE)</f>
        <v>2000</v>
      </c>
      <c r="F14" s="7" t="str">
        <f ca="1">VLOOKUP($B14,BNA_pré_INDD!$D$47:$AZ$81,MATCH(E$3,BNA_pré_INDD!$D$8:$AZ$8,0),FALSE)</f>
        <v>-</v>
      </c>
      <c r="G14" s="7" t="str">
        <f ca="1">VLOOKUP($B14,BNA_pré_INDD!$D$8:$AZ$45,MATCH(G$3,BNA_pré_INDD!$D$8:$AZ$8,0),FALSE)</f>
        <v>MC</v>
      </c>
      <c r="H14" s="7" t="str">
        <f ca="1">VLOOKUP($B14,BNA_pré_INDD!$D$47:$AZ$81,MATCH(G$3,BNA_pré_INDD!$D$8:$AZ$8,0),FALSE)</f>
        <v>-</v>
      </c>
      <c r="I14" s="7">
        <f ca="1">VLOOKUP($B14,BNA_pré_INDD!$D$8:$AZ$45,MATCH(I$3,BNA_pré_INDD!$D$8:$AZ$8,0),FALSE)</f>
        <v>450</v>
      </c>
      <c r="J14" s="7" t="str">
        <f ca="1">VLOOKUP($B14,BNA_pré_INDD!$D$47:$AZ$81,MATCH(I$3,BNA_pré_INDD!$D$8:$AZ$8,0),FALSE)</f>
        <v>-</v>
      </c>
      <c r="K14" s="7">
        <f ca="1">VLOOKUP($B14,BNA_pré_INDD!$D$8:$AZ$45,MATCH(K$3,BNA_pré_INDD!$D$8:$AZ$8,0),FALSE)</f>
        <v>300</v>
      </c>
      <c r="L14" s="7" t="str">
        <f ca="1">VLOOKUP($B14,BNA_pré_INDD!$D$47:$AZ$81,MATCH(K$3,BNA_pré_INDD!$D$8:$AZ$8,0),FALSE)</f>
        <v>-</v>
      </c>
      <c r="M14" s="7">
        <f ca="1">VLOOKUP($B14,BNA_pré_INDD!$D$8:$AZ$45,MATCH(M$3,BNA_pré_INDD!$D$8:$AZ$8,0),FALSE)</f>
        <v>3500</v>
      </c>
      <c r="N14" s="7" t="str">
        <f ca="1">VLOOKUP($B14,BNA_pré_INDD!$D$47:$AZ$81,MATCH(M$3,BNA_pré_INDD!$D$8:$AZ$8,0),FALSE)</f>
        <v>-</v>
      </c>
      <c r="O14" s="7">
        <f ca="1">VLOOKUP($B14,BNA_pré_INDD!$D$8:$AZ$45,MATCH(O$3,BNA_pré_INDD!$D$8:$AZ$8,0),FALSE)</f>
        <v>7000</v>
      </c>
      <c r="P14" s="7" t="str">
        <f ca="1">VLOOKUP($B14,BNA_pré_INDD!$D$47:$AZ$81,MATCH(O$3,BNA_pré_INDD!$D$8:$AZ$8,0),FALSE)</f>
        <v>-</v>
      </c>
      <c r="Q14" s="7">
        <f ca="1">VLOOKUP($B14,BNA_pré_INDD!$D$8:$AZ$45,MATCH(Q$3,BNA_pré_INDD!$D$8:$AZ$8,0),FALSE)</f>
        <v>1000</v>
      </c>
      <c r="R14" s="7" t="str">
        <f ca="1">VLOOKUP($B14,BNA_pré_INDD!$D$47:$AZ$81,MATCH(Q$3,BNA_pré_INDD!$D$8:$AZ$8,0),FALSE)</f>
        <v>-</v>
      </c>
      <c r="S14" s="7">
        <f ca="1">VLOOKUP($B14,BNA_pré_INDD!$D$8:$AZ$45,MATCH(S$3,BNA_pré_INDD!$D$8:$AZ$8,0),FALSE)</f>
        <v>500</v>
      </c>
      <c r="T14" s="7" t="str">
        <f ca="1">VLOOKUP($B14,BNA_pré_INDD!$D$47:$AZ$81,MATCH(S$3,BNA_pré_INDD!$D$8:$AZ$8,0),FALSE)</f>
        <v>-</v>
      </c>
      <c r="U14" s="7">
        <f ca="1">VLOOKUP($B14,BNA_pré_INDD!$D$8:$AZ$45,MATCH(U$3,BNA_pré_INDD!$D$8:$AZ$8,0),FALSE)</f>
        <v>50</v>
      </c>
      <c r="V14" s="7" t="str">
        <f ca="1">VLOOKUP($B14,BNA_pré_INDD!$D$47:$AZ$81,MATCH(U$3,BNA_pré_INDD!$D$8:$AZ$8,0),FALSE)</f>
        <v>-</v>
      </c>
      <c r="W14" s="7">
        <f ca="1">VLOOKUP($B14,BNA_pré_INDD!$D$8:$AZ$45,MATCH(W$3,BNA_pré_INDD!$D$8:$AZ$8,0),FALSE)</f>
        <v>29500</v>
      </c>
      <c r="X14" s="7" t="str">
        <f ca="1">VLOOKUP($B14,BNA_pré_INDD!$D$47:$AZ$81,MATCH(W$3,BNA_pré_INDD!$D$8:$AZ$8,0),FALSE)</f>
        <v>-</v>
      </c>
      <c r="Y14" s="7">
        <f ca="1">VLOOKUP($B14,BNA_pré_INDD!$D$8:$AZ$45,MATCH(Y$3,BNA_pré_INDD!$D$8:$AZ$8,0),FALSE)</f>
        <v>500</v>
      </c>
      <c r="Z14" s="7" t="str">
        <f ca="1">VLOOKUP($B14,BNA_pré_INDD!$D$47:$AZ$81,MATCH(Y$3,BNA_pré_INDD!$D$8:$AZ$8,0),FALSE)</f>
        <v>-</v>
      </c>
      <c r="AA14" s="7">
        <f ca="1">VLOOKUP($B14,BNA_pré_INDD!$D$8:$AZ$45,MATCH(AA$3,BNA_pré_INDD!$D$8:$AZ$8,0),FALSE)</f>
        <v>5000</v>
      </c>
      <c r="AB14" s="7" t="str">
        <f ca="1">VLOOKUP($B14,BNA_pré_INDD!$D$47:$AZ$81,MATCH(AA$3,BNA_pré_INDD!$D$8:$AZ$8,0),FALSE)</f>
        <v>-</v>
      </c>
      <c r="AC14" s="7">
        <f ca="1">VLOOKUP($B14,BNA_pré_INDD!$D$8:$AZ$45,MATCH(AC$3,BNA_pré_INDD!$D$8:$AZ$8,0),FALSE)</f>
        <v>4600</v>
      </c>
      <c r="AD14" s="7" t="str">
        <f ca="1">VLOOKUP($B14,BNA_pré_INDD!$D$47:$AZ$81,MATCH(AC$3,BNA_pré_INDD!$D$8:$AZ$8,0),FALSE)</f>
        <v>-</v>
      </c>
      <c r="AE14" s="7">
        <f ca="1">VLOOKUP($B14,BNA_pré_INDD!$D$8:$AZ$45,MATCH(AE$3,BNA_pré_INDD!$D$8:$AZ$8,0),FALSE)</f>
        <v>600</v>
      </c>
      <c r="AF14" s="7" t="str">
        <f ca="1">VLOOKUP($B14,BNA_pré_INDD!$D$47:$AZ$81,MATCH(AE$3,BNA_pré_INDD!$D$8:$AZ$8,0),FALSE)</f>
        <v>-</v>
      </c>
      <c r="AG14" s="7">
        <f ca="1">VLOOKUP($B14,BNA_pré_INDD!$D$8:$AZ$45,MATCH(AG$3,BNA_pré_INDD!$D$8:$AZ$8,0),FALSE)</f>
        <v>200</v>
      </c>
      <c r="AH14" s="7" t="str">
        <f ca="1">VLOOKUP($B14,BNA_pré_INDD!$D$47:$AZ$81,MATCH(AG$3,BNA_pré_INDD!$D$8:$AZ$8,0),FALSE)</f>
        <v>-</v>
      </c>
      <c r="AI14" s="7">
        <f ca="1">VLOOKUP($B14,BNA_pré_INDD!$D$8:$AZ$45,MATCH(AI$3,BNA_pré_INDD!$D$8:$AZ$8,0),FALSE)</f>
        <v>400</v>
      </c>
      <c r="AJ14" s="7" t="str">
        <f ca="1">VLOOKUP($B14,BNA_pré_INDD!$D$47:$AZ$81,MATCH(AI$3,BNA_pré_INDD!$D$8:$AZ$8,0),FALSE)</f>
        <v>-</v>
      </c>
      <c r="AK14" s="7">
        <f ca="1">VLOOKUP($B14,BNA_pré_INDD!$D$8:$AZ$45,MATCH(AK$3,BNA_pré_INDD!$D$8:$AZ$8,0),FALSE)</f>
        <v>550</v>
      </c>
      <c r="AL14" s="7" t="str">
        <f ca="1">VLOOKUP($B14,BNA_pré_INDD!$D$47:$AZ$81,MATCH(AK$3,BNA_pré_INDD!$D$8:$AZ$8,0),FALSE)</f>
        <v>-</v>
      </c>
      <c r="AM14" s="7">
        <f ca="1">VLOOKUP($B14,BNA_pré_INDD!$D$8:$AZ$45,MATCH(AM$3,BNA_pré_INDD!$D$8:$AZ$8,0),FALSE)</f>
        <v>875</v>
      </c>
      <c r="AN14" s="7" t="str">
        <f ca="1">VLOOKUP($B14,BNA_pré_INDD!$D$47:$AZ$81,MATCH(AM$3,BNA_pré_INDD!$D$8:$AZ$8,0),FALSE)</f>
        <v>-</v>
      </c>
      <c r="AO14" s="7">
        <f ca="1">VLOOKUP($B14,BNA_pré_INDD!$D$8:$AZ$45,MATCH(AO$3,BNA_pré_INDD!$D$8:$AZ$8,0),FALSE)</f>
        <v>2000</v>
      </c>
      <c r="AP14" s="7" t="str">
        <f ca="1">VLOOKUP($B14,BNA_pré_INDD!$D$47:$AZ$81,MATCH(AO$3,BNA_pré_INDD!$D$8:$AZ$8,0),FALSE)</f>
        <v>-</v>
      </c>
      <c r="AQ14" s="7">
        <f ca="1">VLOOKUP($B14,BNA_pré_INDD!$D$8:$AZ$45,MATCH(AQ$3,BNA_pré_INDD!$D$8:$AZ$8,0),FALSE)</f>
        <v>3000</v>
      </c>
      <c r="AR14" s="7" t="str">
        <f ca="1">VLOOKUP($B14,BNA_pré_INDD!$D$47:$AZ$81,MATCH(AQ$3,BNA_pré_INDD!$D$8:$AZ$8,0),FALSE)</f>
        <v>-</v>
      </c>
      <c r="AS14" s="7">
        <f ca="1">VLOOKUP($B14,BNA_pré_INDD!$D$8:$AZ$45,MATCH(AS$3,BNA_pré_INDD!$D$8:$AZ$8,0),FALSE)</f>
        <v>2000</v>
      </c>
      <c r="AT14" s="7" t="str">
        <f ca="1">VLOOKUP($B14,BNA_pré_INDD!$D$47:$AZ$81,MATCH(AS$3,BNA_pré_INDD!$D$8:$AZ$8,0),FALSE)</f>
        <v>-</v>
      </c>
      <c r="AU14" s="7">
        <f ca="1">VLOOKUP($B14,BNA_pré_INDD!$D$8:$AZ$45,MATCH(AU$3,BNA_pré_INDD!$D$8:$AZ$8,0),FALSE)</f>
        <v>2500</v>
      </c>
      <c r="AV14" s="7" t="str">
        <f ca="1">VLOOKUP($B14,BNA_pré_INDD!$D$47:$AZ$81,MATCH(AU$3,BNA_pré_INDD!$D$8:$AZ$8,0),FALSE)</f>
        <v>-</v>
      </c>
      <c r="AW14" s="7">
        <f ca="1">VLOOKUP($B14,BNA_pré_INDD!$D$8:$AZ$45,MATCH(AW$3,BNA_pré_INDD!$D$8:$AZ$8,0),FALSE)</f>
        <v>1175</v>
      </c>
      <c r="AX14" s="7" t="str">
        <f ca="1">VLOOKUP($B14,BNA_pré_INDD!$D$47:$AZ$81,MATCH(AW$3,BNA_pré_INDD!$D$8:$AZ$8,0),FALSE)</f>
        <v>-</v>
      </c>
      <c r="AY14" s="7">
        <f ca="1">VLOOKUP($B14,BNA_pré_INDD!$D$8:$AZ$45,MATCH(AY$3,BNA_pré_INDD!$D$8:$AZ$8,0),FALSE)</f>
        <v>3750</v>
      </c>
      <c r="AZ14" s="7" t="str">
        <f ca="1">VLOOKUP($B14,BNA_pré_INDD!$D$47:$AZ$81,MATCH(AY$3,BNA_pré_INDD!$D$8:$AZ$8,0),FALSE)</f>
        <v>-</v>
      </c>
      <c r="BA14" s="7">
        <f ca="1">VLOOKUP($B14,BNA_pré_INDD!$D$8:$AZ$45,MATCH(BA$3,BNA_pré_INDD!$D$8:$AZ$8,0),FALSE)</f>
        <v>275</v>
      </c>
      <c r="BB14" s="7" t="str">
        <f ca="1">VLOOKUP($B14,BNA_pré_INDD!$D$47:$AZ$81,MATCH(BA$3,BNA_pré_INDD!$D$8:$AZ$8,0),FALSE)</f>
        <v>-</v>
      </c>
    </row>
    <row r="15" spans="1:54" x14ac:dyDescent="0.35">
      <c r="B15" s="20" t="s">
        <v>3202</v>
      </c>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row>
    <row r="16" spans="1:54" x14ac:dyDescent="0.35">
      <c r="B16" t="s">
        <v>80</v>
      </c>
      <c r="C16" s="7">
        <f ca="1">VLOOKUP($B16,BNA_pré_INDD!$D$8:$AZ$45,MATCH(C$3,BNA_pré_INDD!$D$8:$AZ$8,0),FALSE)</f>
        <v>1350</v>
      </c>
      <c r="D16" s="7" t="str">
        <f ca="1">VLOOKUP($B16,BNA_pré_INDD!$D$47:$AZ$81,MATCH(C$3,BNA_pré_INDD!$D$8:$AZ$8,0),FALSE)</f>
        <v>► 0%</v>
      </c>
      <c r="E16" s="7" t="str">
        <f ca="1">VLOOKUP($B16,BNA_pré_INDD!$D$8:$AZ$45,MATCH(E$3,BNA_pré_INDD!$D$8:$AZ$8,0),FALSE)</f>
        <v>MC</v>
      </c>
      <c r="F16" s="7" t="str">
        <f ca="1">VLOOKUP($B16,BNA_pré_INDD!$D$47:$AZ$81,MATCH(E$3,BNA_pré_INDD!$D$8:$AZ$8,0),FALSE)</f>
        <v>-</v>
      </c>
      <c r="G16" s="7" t="str">
        <f ca="1">VLOOKUP($B16,BNA_pré_INDD!$D$8:$AZ$45,MATCH(G$3,BNA_pré_INDD!$D$8:$AZ$8,0),FALSE)</f>
        <v>MC</v>
      </c>
      <c r="H16" s="7" t="str">
        <f ca="1">VLOOKUP($B16,BNA_pré_INDD!$D$47:$AZ$81,MATCH(G$3,BNA_pré_INDD!$D$8:$AZ$8,0),FALSE)</f>
        <v>-</v>
      </c>
      <c r="I16" s="7">
        <f ca="1">VLOOKUP($B16,BNA_pré_INDD!$D$8:$AZ$45,MATCH(I$3,BNA_pré_INDD!$D$8:$AZ$8,0),FALSE)</f>
        <v>650</v>
      </c>
      <c r="J16" s="7" t="str">
        <f ca="1">VLOOKUP($B16,BNA_pré_INDD!$D$47:$AZ$81,MATCH(I$3,BNA_pré_INDD!$D$8:$AZ$8,0),FALSE)</f>
        <v>▼ -7%</v>
      </c>
      <c r="K16" s="7">
        <f ca="1">VLOOKUP($B16,BNA_pré_INDD!$D$8:$AZ$45,MATCH(K$3,BNA_pré_INDD!$D$8:$AZ$8,0),FALSE)</f>
        <v>325</v>
      </c>
      <c r="L16" s="7" t="str">
        <f ca="1">VLOOKUP($B16,BNA_pré_INDD!$D$47:$AZ$81,MATCH(K$3,BNA_pré_INDD!$D$8:$AZ$8,0),FALSE)</f>
        <v>▼ -7%</v>
      </c>
      <c r="M16" s="7">
        <f ca="1">VLOOKUP($B16,BNA_pré_INDD!$D$8:$AZ$45,MATCH(M$3,BNA_pré_INDD!$D$8:$AZ$8,0),FALSE)</f>
        <v>7750</v>
      </c>
      <c r="N16" s="7" t="str">
        <f ca="1">VLOOKUP($B16,BNA_pré_INDD!$D$47:$AZ$81,MATCH(M$3,BNA_pré_INDD!$D$8:$AZ$8,0),FALSE)</f>
        <v>▲ 7%</v>
      </c>
      <c r="O16" s="7" t="str">
        <f ca="1">VLOOKUP($B16,BNA_pré_INDD!$D$8:$AZ$45,MATCH(O$3,BNA_pré_INDD!$D$8:$AZ$8,0),FALSE)</f>
        <v>MC</v>
      </c>
      <c r="P16" s="7" t="str">
        <f ca="1">VLOOKUP($B16,BNA_pré_INDD!$D$47:$AZ$81,MATCH(O$3,BNA_pré_INDD!$D$8:$AZ$8,0),FALSE)</f>
        <v>-</v>
      </c>
      <c r="Q16" s="7">
        <f ca="1">VLOOKUP($B16,BNA_pré_INDD!$D$8:$AZ$45,MATCH(Q$3,BNA_pré_INDD!$D$8:$AZ$8,0),FALSE)</f>
        <v>1400</v>
      </c>
      <c r="R16" s="7" t="str">
        <f ca="1">VLOOKUP($B16,BNA_pré_INDD!$D$47:$AZ$81,MATCH(Q$3,BNA_pré_INDD!$D$8:$AZ$8,0),FALSE)</f>
        <v>▼ -7%</v>
      </c>
      <c r="S16" s="7">
        <f ca="1">VLOOKUP($B16,BNA_pré_INDD!$D$8:$AZ$45,MATCH(S$3,BNA_pré_INDD!$D$8:$AZ$8,0),FALSE)</f>
        <v>2600</v>
      </c>
      <c r="T16" s="7" t="str">
        <f ca="1">VLOOKUP($B16,BNA_pré_INDD!$D$47:$AZ$81,MATCH(S$3,BNA_pré_INDD!$D$8:$AZ$8,0),FALSE)</f>
        <v>▼ -4%</v>
      </c>
      <c r="U16" s="7" t="str">
        <f ca="1">VLOOKUP($B16,BNA_pré_INDD!$D$8:$AZ$45,MATCH(U$3,BNA_pré_INDD!$D$8:$AZ$8,0),FALSE)</f>
        <v>MC</v>
      </c>
      <c r="V16" s="7" t="str">
        <f ca="1">VLOOKUP($B16,BNA_pré_INDD!$D$47:$AZ$81,MATCH(U$3,BNA_pré_INDD!$D$8:$AZ$8,0),FALSE)</f>
        <v>-</v>
      </c>
      <c r="W16" s="7">
        <f ca="1">VLOOKUP($B16,BNA_pré_INDD!$D$8:$AZ$45,MATCH(W$3,BNA_pré_INDD!$D$8:$AZ$8,0),FALSE)</f>
        <v>27000</v>
      </c>
      <c r="X16" s="7" t="str">
        <f ca="1">VLOOKUP($B16,BNA_pré_INDD!$D$47:$AZ$81,MATCH(W$3,BNA_pré_INDD!$D$8:$AZ$8,0),FALSE)</f>
        <v>-</v>
      </c>
      <c r="Y16" s="7" t="str">
        <f ca="1">VLOOKUP($B16,BNA_pré_INDD!$D$8:$AZ$45,MATCH(Y$3,BNA_pré_INDD!$D$8:$AZ$8,0),FALSE)</f>
        <v>MC</v>
      </c>
      <c r="Z16" s="7" t="str">
        <f ca="1">VLOOKUP($B16,BNA_pré_INDD!$D$47:$AZ$81,MATCH(Y$3,BNA_pré_INDD!$D$8:$AZ$8,0),FALSE)</f>
        <v>-</v>
      </c>
      <c r="AA16" s="7" t="str">
        <f ca="1">VLOOKUP($B16,BNA_pré_INDD!$D$8:$AZ$45,MATCH(AA$3,BNA_pré_INDD!$D$8:$AZ$8,0),FALSE)</f>
        <v>MC</v>
      </c>
      <c r="AB16" s="7" t="str">
        <f ca="1">VLOOKUP($B16,BNA_pré_INDD!$D$47:$AZ$81,MATCH(AA$3,BNA_pré_INDD!$D$8:$AZ$8,0),FALSE)</f>
        <v>-</v>
      </c>
      <c r="AC16" s="7" t="str">
        <f ca="1">VLOOKUP($B16,BNA_pré_INDD!$D$8:$AZ$45,MATCH(AC$3,BNA_pré_INDD!$D$8:$AZ$8,0),FALSE)</f>
        <v>MC</v>
      </c>
      <c r="AD16" s="7" t="str">
        <f ca="1">VLOOKUP($B16,BNA_pré_INDD!$D$47:$AZ$81,MATCH(AC$3,BNA_pré_INDD!$D$8:$AZ$8,0),FALSE)</f>
        <v>-</v>
      </c>
      <c r="AE16" s="7" t="str">
        <f ca="1">VLOOKUP($B16,BNA_pré_INDD!$D$8:$AZ$45,MATCH(AE$3,BNA_pré_INDD!$D$8:$AZ$8,0),FALSE)</f>
        <v>MC</v>
      </c>
      <c r="AF16" s="7" t="str">
        <f ca="1">VLOOKUP($B16,BNA_pré_INDD!$D$47:$AZ$81,MATCH(AE$3,BNA_pré_INDD!$D$8:$AZ$8,0),FALSE)</f>
        <v>-</v>
      </c>
      <c r="AG16" s="7" t="str">
        <f ca="1">VLOOKUP($B16,BNA_pré_INDD!$D$8:$AZ$45,MATCH(AG$3,BNA_pré_INDD!$D$8:$AZ$8,0),FALSE)</f>
        <v>MC</v>
      </c>
      <c r="AH16" s="7" t="str">
        <f ca="1">VLOOKUP($B16,BNA_pré_INDD!$D$47:$AZ$81,MATCH(AG$3,BNA_pré_INDD!$D$8:$AZ$8,0),FALSE)</f>
        <v>-</v>
      </c>
      <c r="AI16" s="7" t="str">
        <f ca="1">VLOOKUP($B16,BNA_pré_INDD!$D$8:$AZ$45,MATCH(AI$3,BNA_pré_INDD!$D$8:$AZ$8,0),FALSE)</f>
        <v>MC</v>
      </c>
      <c r="AJ16" s="7" t="str">
        <f ca="1">VLOOKUP($B16,BNA_pré_INDD!$D$47:$AZ$81,MATCH(AI$3,BNA_pré_INDD!$D$8:$AZ$8,0),FALSE)</f>
        <v>-</v>
      </c>
      <c r="AK16" s="7" t="str">
        <f ca="1">VLOOKUP($B16,BNA_pré_INDD!$D$8:$AZ$45,MATCH(AK$3,BNA_pré_INDD!$D$8:$AZ$8,0),FALSE)</f>
        <v>MC</v>
      </c>
      <c r="AL16" s="7" t="str">
        <f ca="1">VLOOKUP($B16,BNA_pré_INDD!$D$47:$AZ$81,MATCH(AK$3,BNA_pré_INDD!$D$8:$AZ$8,0),FALSE)</f>
        <v>-</v>
      </c>
      <c r="AM16" s="7" t="str">
        <f ca="1">VLOOKUP($B16,BNA_pré_INDD!$D$8:$AZ$45,MATCH(AM$3,BNA_pré_INDD!$D$8:$AZ$8,0),FALSE)</f>
        <v>MC</v>
      </c>
      <c r="AN16" s="7" t="str">
        <f ca="1">VLOOKUP($B16,BNA_pré_INDD!$D$47:$AZ$81,MATCH(AM$3,BNA_pré_INDD!$D$8:$AZ$8,0),FALSE)</f>
        <v>-</v>
      </c>
      <c r="AO16" s="7" t="str">
        <f ca="1">VLOOKUP($B16,BNA_pré_INDD!$D$8:$AZ$45,MATCH(AO$3,BNA_pré_INDD!$D$8:$AZ$8,0),FALSE)</f>
        <v>MC</v>
      </c>
      <c r="AP16" s="7" t="str">
        <f ca="1">VLOOKUP($B16,BNA_pré_INDD!$D$47:$AZ$81,MATCH(AO$3,BNA_pré_INDD!$D$8:$AZ$8,0),FALSE)</f>
        <v>-</v>
      </c>
      <c r="AQ16" s="7">
        <f ca="1">VLOOKUP($B16,BNA_pré_INDD!$D$8:$AZ$45,MATCH(AQ$3,BNA_pré_INDD!$D$8:$AZ$8,0),FALSE)</f>
        <v>6000</v>
      </c>
      <c r="AR16" s="7" t="str">
        <f ca="1">VLOOKUP($B16,BNA_pré_INDD!$D$47:$AZ$81,MATCH(AQ$3,BNA_pré_INDD!$D$8:$AZ$8,0),FALSE)</f>
        <v>-</v>
      </c>
      <c r="AS16" s="7">
        <f ca="1">VLOOKUP($B16,BNA_pré_INDD!$D$8:$AZ$45,MATCH(AS$3,BNA_pré_INDD!$D$8:$AZ$8,0),FALSE)</f>
        <v>3250</v>
      </c>
      <c r="AT16" s="7" t="str">
        <f ca="1">VLOOKUP($B16,BNA_pré_INDD!$D$47:$AZ$81,MATCH(AS$3,BNA_pré_INDD!$D$8:$AZ$8,0),FALSE)</f>
        <v>-</v>
      </c>
      <c r="AU16" s="7" t="str">
        <f ca="1">VLOOKUP($B16,BNA_pré_INDD!$D$8:$AZ$45,MATCH(AU$3,BNA_pré_INDD!$D$8:$AZ$8,0),FALSE)</f>
        <v>MC</v>
      </c>
      <c r="AV16" s="7" t="str">
        <f ca="1">VLOOKUP($B16,BNA_pré_INDD!$D$47:$AZ$81,MATCH(AU$3,BNA_pré_INDD!$D$8:$AZ$8,0),FALSE)</f>
        <v>-</v>
      </c>
      <c r="AW16" s="7" t="str">
        <f ca="1">VLOOKUP($B16,BNA_pré_INDD!$D$8:$AZ$45,MATCH(AW$3,BNA_pré_INDD!$D$8:$AZ$8,0),FALSE)</f>
        <v>MC</v>
      </c>
      <c r="AX16" s="7" t="str">
        <f ca="1">VLOOKUP($B16,BNA_pré_INDD!$D$47:$AZ$81,MATCH(AW$3,BNA_pré_INDD!$D$8:$AZ$8,0),FALSE)</f>
        <v>-</v>
      </c>
      <c r="AY16" s="7" t="str">
        <f ca="1">VLOOKUP($B16,BNA_pré_INDD!$D$8:$AZ$45,MATCH(AY$3,BNA_pré_INDD!$D$8:$AZ$8,0),FALSE)</f>
        <v>MC</v>
      </c>
      <c r="AZ16" s="7" t="str">
        <f ca="1">VLOOKUP($B16,BNA_pré_INDD!$D$47:$AZ$81,MATCH(AY$3,BNA_pré_INDD!$D$8:$AZ$8,0),FALSE)</f>
        <v>-</v>
      </c>
      <c r="BA16" s="7">
        <f ca="1">VLOOKUP($B16,BNA_pré_INDD!$D$8:$AZ$45,MATCH(BA$3,BNA_pré_INDD!$D$8:$AZ$8,0),FALSE)</f>
        <v>300</v>
      </c>
      <c r="BB16" s="7" t="str">
        <f ca="1">VLOOKUP($B16,BNA_pré_INDD!$D$47:$AZ$81,MATCH(BA$3,BNA_pré_INDD!$D$8:$AZ$8,0),FALSE)</f>
        <v>▼ -14%</v>
      </c>
    </row>
    <row r="17" spans="2:54" x14ac:dyDescent="0.35">
      <c r="B17" t="s">
        <v>83</v>
      </c>
      <c r="C17" s="7" t="str">
        <f ca="1">VLOOKUP($B17,BNA_pré_INDD!$D$8:$AZ$45,MATCH(C$3,BNA_pré_INDD!$D$8:$AZ$8,0),FALSE)</f>
        <v>MC</v>
      </c>
      <c r="D17" s="7" t="str">
        <f ca="1">VLOOKUP($B17,BNA_pré_INDD!$D$47:$AZ$81,MATCH(C$3,BNA_pré_INDD!$D$8:$AZ$8,0),FALSE)</f>
        <v>-</v>
      </c>
      <c r="E17" s="7" t="str">
        <f ca="1">VLOOKUP($B17,BNA_pré_INDD!$D$8:$AZ$45,MATCH(E$3,BNA_pré_INDD!$D$8:$AZ$8,0),FALSE)</f>
        <v>MC</v>
      </c>
      <c r="F17" s="7" t="str">
        <f ca="1">VLOOKUP($B17,BNA_pré_INDD!$D$47:$AZ$81,MATCH(E$3,BNA_pré_INDD!$D$8:$AZ$8,0),FALSE)</f>
        <v>-</v>
      </c>
      <c r="G17" s="7" t="str">
        <f ca="1">VLOOKUP($B17,BNA_pré_INDD!$D$8:$AZ$45,MATCH(G$3,BNA_pré_INDD!$D$8:$AZ$8,0),FALSE)</f>
        <v>MC</v>
      </c>
      <c r="H17" s="7" t="str">
        <f ca="1">VLOOKUP($B17,BNA_pré_INDD!$D$47:$AZ$81,MATCH(G$3,BNA_pré_INDD!$D$8:$AZ$8,0),FALSE)</f>
        <v>-</v>
      </c>
      <c r="I17" s="7">
        <f ca="1">VLOOKUP($B17,BNA_pré_INDD!$D$8:$AZ$45,MATCH(I$3,BNA_pré_INDD!$D$8:$AZ$8,0),FALSE)</f>
        <v>500</v>
      </c>
      <c r="J17" s="7" t="str">
        <f ca="1">VLOOKUP($B17,BNA_pré_INDD!$D$47:$AZ$81,MATCH(I$3,BNA_pré_INDD!$D$8:$AZ$8,0),FALSE)</f>
        <v>► 0%</v>
      </c>
      <c r="K17" s="7">
        <f ca="1">VLOOKUP($B17,BNA_pré_INDD!$D$8:$AZ$45,MATCH(K$3,BNA_pré_INDD!$D$8:$AZ$8,0),FALSE)</f>
        <v>300</v>
      </c>
      <c r="L17" s="7" t="str">
        <f ca="1">VLOOKUP($B17,BNA_pré_INDD!$D$47:$AZ$81,MATCH(K$3,BNA_pré_INDD!$D$8:$AZ$8,0),FALSE)</f>
        <v>► 0%</v>
      </c>
      <c r="M17" s="7">
        <f ca="1">VLOOKUP($B17,BNA_pré_INDD!$D$8:$AZ$45,MATCH(M$3,BNA_pré_INDD!$D$8:$AZ$8,0),FALSE)</f>
        <v>4000</v>
      </c>
      <c r="N17" s="7" t="str">
        <f ca="1">VLOOKUP($B17,BNA_pré_INDD!$D$47:$AZ$81,MATCH(M$3,BNA_pré_INDD!$D$8:$AZ$8,0),FALSE)</f>
        <v>► 0%</v>
      </c>
      <c r="O17" s="7">
        <f ca="1">VLOOKUP($B17,BNA_pré_INDD!$D$8:$AZ$45,MATCH(O$3,BNA_pré_INDD!$D$8:$AZ$8,0),FALSE)</f>
        <v>30000</v>
      </c>
      <c r="P17" s="7" t="str">
        <f ca="1">VLOOKUP($B17,BNA_pré_INDD!$D$47:$AZ$81,MATCH(O$3,BNA_pré_INDD!$D$8:$AZ$8,0),FALSE)</f>
        <v>► 0%</v>
      </c>
      <c r="Q17" s="7">
        <f ca="1">VLOOKUP($B17,BNA_pré_INDD!$D$8:$AZ$45,MATCH(Q$3,BNA_pré_INDD!$D$8:$AZ$8,0),FALSE)</f>
        <v>1000</v>
      </c>
      <c r="R17" s="7" t="str">
        <f ca="1">VLOOKUP($B17,BNA_pré_INDD!$D$47:$AZ$81,MATCH(Q$3,BNA_pré_INDD!$D$8:$AZ$8,0),FALSE)</f>
        <v>► 0%</v>
      </c>
      <c r="S17" s="7" t="str">
        <f ca="1">VLOOKUP($B17,BNA_pré_INDD!$D$8:$AZ$45,MATCH(S$3,BNA_pré_INDD!$D$8:$AZ$8,0),FALSE)</f>
        <v>MC</v>
      </c>
      <c r="T17" s="7" t="str">
        <f ca="1">VLOOKUP($B17,BNA_pré_INDD!$D$47:$AZ$81,MATCH(S$3,BNA_pré_INDD!$D$8:$AZ$8,0),FALSE)</f>
        <v>-</v>
      </c>
      <c r="U17" s="7" t="str">
        <f ca="1">VLOOKUP($B17,BNA_pré_INDD!$D$8:$AZ$45,MATCH(U$3,BNA_pré_INDD!$D$8:$AZ$8,0),FALSE)</f>
        <v>MC</v>
      </c>
      <c r="V17" s="7" t="str">
        <f ca="1">VLOOKUP($B17,BNA_pré_INDD!$D$47:$AZ$81,MATCH(U$3,BNA_pré_INDD!$D$8:$AZ$8,0),FALSE)</f>
        <v>-</v>
      </c>
      <c r="W17" s="7" t="str">
        <f ca="1">VLOOKUP($B17,BNA_pré_INDD!$D$8:$AZ$45,MATCH(W$3,BNA_pré_INDD!$D$8:$AZ$8,0),FALSE)</f>
        <v>MC</v>
      </c>
      <c r="X17" s="7" t="str">
        <f ca="1">VLOOKUP($B17,BNA_pré_INDD!$D$47:$AZ$81,MATCH(W$3,BNA_pré_INDD!$D$8:$AZ$8,0),FALSE)</f>
        <v>-</v>
      </c>
      <c r="Y17" s="7" t="str">
        <f ca="1">VLOOKUP($B17,BNA_pré_INDD!$D$8:$AZ$45,MATCH(Y$3,BNA_pré_INDD!$D$8:$AZ$8,0),FALSE)</f>
        <v>MC</v>
      </c>
      <c r="Z17" s="7" t="str">
        <f ca="1">VLOOKUP($B17,BNA_pré_INDD!$D$47:$AZ$81,MATCH(Y$3,BNA_pré_INDD!$D$8:$AZ$8,0),FALSE)</f>
        <v>-</v>
      </c>
      <c r="AA17" s="7">
        <f ca="1">VLOOKUP($B17,BNA_pré_INDD!$D$8:$AZ$45,MATCH(AA$3,BNA_pré_INDD!$D$8:$AZ$8,0),FALSE)</f>
        <v>7500</v>
      </c>
      <c r="AB17" s="7" t="str">
        <f ca="1">VLOOKUP($B17,BNA_pré_INDD!$D$47:$AZ$81,MATCH(AA$3,BNA_pré_INDD!$D$8:$AZ$8,0),FALSE)</f>
        <v>► 0%</v>
      </c>
      <c r="AC17" s="7">
        <f ca="1">VLOOKUP($B17,BNA_pré_INDD!$D$8:$AZ$45,MATCH(AC$3,BNA_pré_INDD!$D$8:$AZ$8,0),FALSE)</f>
        <v>5500</v>
      </c>
      <c r="AD17" s="7" t="str">
        <f ca="1">VLOOKUP($B17,BNA_pré_INDD!$D$47:$AZ$81,MATCH(AC$3,BNA_pré_INDD!$D$8:$AZ$8,0),FALSE)</f>
        <v>▲ 10%</v>
      </c>
      <c r="AE17" s="7">
        <f ca="1">VLOOKUP($B17,BNA_pré_INDD!$D$8:$AZ$45,MATCH(AE$3,BNA_pré_INDD!$D$8:$AZ$8,0),FALSE)</f>
        <v>300</v>
      </c>
      <c r="AF17" s="7" t="str">
        <f ca="1">VLOOKUP($B17,BNA_pré_INDD!$D$47:$AZ$81,MATCH(AE$3,BNA_pré_INDD!$D$8:$AZ$8,0),FALSE)</f>
        <v>► 0%</v>
      </c>
      <c r="AG17" s="7">
        <f ca="1">VLOOKUP($B17,BNA_pré_INDD!$D$8:$AZ$45,MATCH(AG$3,BNA_pré_INDD!$D$8:$AZ$8,0),FALSE)</f>
        <v>150</v>
      </c>
      <c r="AH17" s="7" t="str">
        <f ca="1">VLOOKUP($B17,BNA_pré_INDD!$D$47:$AZ$81,MATCH(AG$3,BNA_pré_INDD!$D$8:$AZ$8,0),FALSE)</f>
        <v>► 0%</v>
      </c>
      <c r="AI17" s="7" t="str">
        <f ca="1">VLOOKUP($B17,BNA_pré_INDD!$D$8:$AZ$45,MATCH(AI$3,BNA_pré_INDD!$D$8:$AZ$8,0),FALSE)</f>
        <v>MC</v>
      </c>
      <c r="AJ17" s="7" t="str">
        <f ca="1">VLOOKUP($B17,BNA_pré_INDD!$D$47:$AZ$81,MATCH(AI$3,BNA_pré_INDD!$D$8:$AZ$8,0),FALSE)</f>
        <v>-</v>
      </c>
      <c r="AK17" s="7">
        <f ca="1">VLOOKUP($B17,BNA_pré_INDD!$D$8:$AZ$45,MATCH(AK$3,BNA_pré_INDD!$D$8:$AZ$8,0),FALSE)</f>
        <v>1750</v>
      </c>
      <c r="AL17" s="7" t="str">
        <f ca="1">VLOOKUP($B17,BNA_pré_INDD!$D$47:$AZ$81,MATCH(AK$3,BNA_pré_INDD!$D$8:$AZ$8,0),FALSE)</f>
        <v>▲ 17%</v>
      </c>
      <c r="AM17" s="7" t="str">
        <f ca="1">VLOOKUP($B17,BNA_pré_INDD!$D$8:$AZ$45,MATCH(AM$3,BNA_pré_INDD!$D$8:$AZ$8,0),FALSE)</f>
        <v>MC</v>
      </c>
      <c r="AN17" s="7" t="str">
        <f ca="1">VLOOKUP($B17,BNA_pré_INDD!$D$47:$AZ$81,MATCH(AM$3,BNA_pré_INDD!$D$8:$AZ$8,0),FALSE)</f>
        <v>-</v>
      </c>
      <c r="AO17" s="7">
        <f ca="1">VLOOKUP($B17,BNA_pré_INDD!$D$8:$AZ$45,MATCH(AO$3,BNA_pré_INDD!$D$8:$AZ$8,0),FALSE)</f>
        <v>4000</v>
      </c>
      <c r="AP17" s="7" t="str">
        <f ca="1">VLOOKUP($B17,BNA_pré_INDD!$D$47:$AZ$81,MATCH(AO$3,BNA_pré_INDD!$D$8:$AZ$8,0),FALSE)</f>
        <v>► 0%</v>
      </c>
      <c r="AQ17" s="7">
        <f ca="1">VLOOKUP($B17,BNA_pré_INDD!$D$8:$AZ$45,MATCH(AQ$3,BNA_pré_INDD!$D$8:$AZ$8,0),FALSE)</f>
        <v>3000</v>
      </c>
      <c r="AR17" s="7" t="str">
        <f ca="1">VLOOKUP($B17,BNA_pré_INDD!$D$47:$AZ$81,MATCH(AQ$3,BNA_pré_INDD!$D$8:$AZ$8,0),FALSE)</f>
        <v>► 0%</v>
      </c>
      <c r="AS17" s="7">
        <f ca="1">VLOOKUP($B17,BNA_pré_INDD!$D$8:$AZ$45,MATCH(AS$3,BNA_pré_INDD!$D$8:$AZ$8,0),FALSE)</f>
        <v>2000</v>
      </c>
      <c r="AT17" s="7" t="str">
        <f ca="1">VLOOKUP($B17,BNA_pré_INDD!$D$47:$AZ$81,MATCH(AS$3,BNA_pré_INDD!$D$8:$AZ$8,0),FALSE)</f>
        <v>▼ -20%</v>
      </c>
      <c r="AU17" s="7" t="str">
        <f ca="1">VLOOKUP($B17,BNA_pré_INDD!$D$8:$AZ$45,MATCH(AU$3,BNA_pré_INDD!$D$8:$AZ$8,0),FALSE)</f>
        <v>MC</v>
      </c>
      <c r="AV17" s="7" t="str">
        <f ca="1">VLOOKUP($B17,BNA_pré_INDD!$D$47:$AZ$81,MATCH(AU$3,BNA_pré_INDD!$D$8:$AZ$8,0),FALSE)</f>
        <v>-</v>
      </c>
      <c r="AW17" s="7">
        <f ca="1">VLOOKUP($B17,BNA_pré_INDD!$D$8:$AZ$45,MATCH(AW$3,BNA_pré_INDD!$D$8:$AZ$8,0),FALSE)</f>
        <v>1500</v>
      </c>
      <c r="AX17" s="7" t="str">
        <f ca="1">VLOOKUP($B17,BNA_pré_INDD!$D$47:$AZ$81,MATCH(AW$3,BNA_pré_INDD!$D$8:$AZ$8,0),FALSE)</f>
        <v>► 0%</v>
      </c>
      <c r="AY17" s="7">
        <f ca="1">VLOOKUP($B17,BNA_pré_INDD!$D$8:$AZ$45,MATCH(AY$3,BNA_pré_INDD!$D$8:$AZ$8,0),FALSE)</f>
        <v>4500</v>
      </c>
      <c r="AZ17" s="7" t="str">
        <f ca="1">VLOOKUP($B17,BNA_pré_INDD!$D$47:$AZ$81,MATCH(AY$3,BNA_pré_INDD!$D$8:$AZ$8,0),FALSE)</f>
        <v>► 0%</v>
      </c>
      <c r="BA17" s="7">
        <f ca="1">VLOOKUP($B17,BNA_pré_INDD!$D$8:$AZ$45,MATCH(BA$3,BNA_pré_INDD!$D$8:$AZ$8,0),FALSE)</f>
        <v>200</v>
      </c>
      <c r="BB17" s="7" t="str">
        <f ca="1">VLOOKUP($B17,BNA_pré_INDD!$D$47:$AZ$81,MATCH(BA$3,BNA_pré_INDD!$D$8:$AZ$8,0),FALSE)</f>
        <v>► 0%</v>
      </c>
    </row>
    <row r="18" spans="2:54" x14ac:dyDescent="0.35">
      <c r="B18" t="s">
        <v>2188</v>
      </c>
      <c r="C18" s="7" t="str">
        <f ca="1">VLOOKUP($B18,BNA_pré_INDD!$D$8:$AZ$45,MATCH(C$3,BNA_pré_INDD!$D$8:$AZ$8,0),FALSE)</f>
        <v>MC</v>
      </c>
      <c r="D18" s="7" t="str">
        <f ca="1">VLOOKUP($B18,BNA_pré_INDD!$D$47:$AZ$81,MATCH(C$3,BNA_pré_INDD!$D$8:$AZ$8,0),FALSE)</f>
        <v>-</v>
      </c>
      <c r="E18" s="7" t="str">
        <f ca="1">VLOOKUP($B18,BNA_pré_INDD!$D$8:$AZ$45,MATCH(E$3,BNA_pré_INDD!$D$8:$AZ$8,0),FALSE)</f>
        <v>MC</v>
      </c>
      <c r="F18" s="7" t="str">
        <f ca="1">VLOOKUP($B18,BNA_pré_INDD!$D$47:$AZ$81,MATCH(E$3,BNA_pré_INDD!$D$8:$AZ$8,0),FALSE)</f>
        <v>-</v>
      </c>
      <c r="G18" s="7" t="str">
        <f ca="1">VLOOKUP($B18,BNA_pré_INDD!$D$8:$AZ$45,MATCH(G$3,BNA_pré_INDD!$D$8:$AZ$8,0),FALSE)</f>
        <v>MC</v>
      </c>
      <c r="H18" s="7" t="str">
        <f ca="1">VLOOKUP($B18,BNA_pré_INDD!$D$47:$AZ$81,MATCH(G$3,BNA_pré_INDD!$D$8:$AZ$8,0),FALSE)</f>
        <v>-</v>
      </c>
      <c r="I18" s="7">
        <f ca="1">VLOOKUP($B18,BNA_pré_INDD!$D$8:$AZ$45,MATCH(I$3,BNA_pré_INDD!$D$8:$AZ$8,0),FALSE)</f>
        <v>700</v>
      </c>
      <c r="J18" s="7" t="str">
        <f ca="1">VLOOKUP($B18,BNA_pré_INDD!$D$47:$AZ$81,MATCH(I$3,BNA_pré_INDD!$D$8:$AZ$8,0),FALSE)</f>
        <v>► 0%</v>
      </c>
      <c r="K18" s="7">
        <f ca="1">VLOOKUP($B18,BNA_pré_INDD!$D$8:$AZ$45,MATCH(K$3,BNA_pré_INDD!$D$8:$AZ$8,0),FALSE)</f>
        <v>350</v>
      </c>
      <c r="L18" s="7" t="str">
        <f ca="1">VLOOKUP($B18,BNA_pré_INDD!$D$47:$AZ$81,MATCH(K$3,BNA_pré_INDD!$D$8:$AZ$8,0),FALSE)</f>
        <v>► 0%</v>
      </c>
      <c r="M18" s="7" t="str">
        <f ca="1">VLOOKUP($B18,BNA_pré_INDD!$D$8:$AZ$45,MATCH(M$3,BNA_pré_INDD!$D$8:$AZ$8,0),FALSE)</f>
        <v>MC</v>
      </c>
      <c r="N18" s="7" t="str">
        <f ca="1">VLOOKUP($B18,BNA_pré_INDD!$D$47:$AZ$81,MATCH(M$3,BNA_pré_INDD!$D$8:$AZ$8,0),FALSE)</f>
        <v>-</v>
      </c>
      <c r="O18" s="7" t="str">
        <f ca="1">VLOOKUP($B18,BNA_pré_INDD!$D$8:$AZ$45,MATCH(O$3,BNA_pré_INDD!$D$8:$AZ$8,0),FALSE)</f>
        <v>MC</v>
      </c>
      <c r="P18" s="7" t="str">
        <f ca="1">VLOOKUP($B18,BNA_pré_INDD!$D$47:$AZ$81,MATCH(O$3,BNA_pré_INDD!$D$8:$AZ$8,0),FALSE)</f>
        <v>-</v>
      </c>
      <c r="Q18" s="7" t="str">
        <f ca="1">VLOOKUP($B18,BNA_pré_INDD!$D$8:$AZ$45,MATCH(Q$3,BNA_pré_INDD!$D$8:$AZ$8,0),FALSE)</f>
        <v>MC</v>
      </c>
      <c r="R18" s="7" t="str">
        <f ca="1">VLOOKUP($B18,BNA_pré_INDD!$D$47:$AZ$81,MATCH(Q$3,BNA_pré_INDD!$D$8:$AZ$8,0),FALSE)</f>
        <v>-</v>
      </c>
      <c r="S18" s="7" t="str">
        <f ca="1">VLOOKUP($B18,BNA_pré_INDD!$D$8:$AZ$45,MATCH(S$3,BNA_pré_INDD!$D$8:$AZ$8,0),FALSE)</f>
        <v>MC</v>
      </c>
      <c r="T18" s="7" t="str">
        <f ca="1">VLOOKUP($B18,BNA_pré_INDD!$D$47:$AZ$81,MATCH(S$3,BNA_pré_INDD!$D$8:$AZ$8,0),FALSE)</f>
        <v>-</v>
      </c>
      <c r="U18" s="7" t="str">
        <f ca="1">VLOOKUP($B18,BNA_pré_INDD!$D$8:$AZ$45,MATCH(U$3,BNA_pré_INDD!$D$8:$AZ$8,0),FALSE)</f>
        <v>MC</v>
      </c>
      <c r="V18" s="7" t="str">
        <f ca="1">VLOOKUP($B18,BNA_pré_INDD!$D$47:$AZ$81,MATCH(U$3,BNA_pré_INDD!$D$8:$AZ$8,0),FALSE)</f>
        <v>-</v>
      </c>
      <c r="W18" s="7" t="str">
        <f ca="1">VLOOKUP($B18,BNA_pré_INDD!$D$8:$AZ$45,MATCH(W$3,BNA_pré_INDD!$D$8:$AZ$8,0),FALSE)</f>
        <v>MC</v>
      </c>
      <c r="X18" s="7" t="str">
        <f ca="1">VLOOKUP($B18,BNA_pré_INDD!$D$47:$AZ$81,MATCH(W$3,BNA_pré_INDD!$D$8:$AZ$8,0),FALSE)</f>
        <v>-</v>
      </c>
      <c r="Y18" s="7" t="str">
        <f ca="1">VLOOKUP($B18,BNA_pré_INDD!$D$8:$AZ$45,MATCH(Y$3,BNA_pré_INDD!$D$8:$AZ$8,0),FALSE)</f>
        <v>MC</v>
      </c>
      <c r="Z18" s="7" t="str">
        <f ca="1">VLOOKUP($B18,BNA_pré_INDD!$D$47:$AZ$81,MATCH(Y$3,BNA_pré_INDD!$D$8:$AZ$8,0),FALSE)</f>
        <v>-</v>
      </c>
      <c r="AA18" s="7">
        <f ca="1">VLOOKUP($B18,BNA_pré_INDD!$D$8:$AZ$45,MATCH(AA$3,BNA_pré_INDD!$D$8:$AZ$8,0),FALSE)</f>
        <v>7000</v>
      </c>
      <c r="AB18" s="7" t="str">
        <f ca="1">VLOOKUP($B18,BNA_pré_INDD!$D$47:$AZ$81,MATCH(AA$3,BNA_pré_INDD!$D$8:$AZ$8,0),FALSE)</f>
        <v>-</v>
      </c>
      <c r="AC18" s="7" t="str">
        <f ca="1">VLOOKUP($B18,BNA_pré_INDD!$D$8:$AZ$45,MATCH(AC$3,BNA_pré_INDD!$D$8:$AZ$8,0),FALSE)</f>
        <v>MC</v>
      </c>
      <c r="AD18" s="7" t="str">
        <f ca="1">VLOOKUP($B18,BNA_pré_INDD!$D$47:$AZ$81,MATCH(AC$3,BNA_pré_INDD!$D$8:$AZ$8,0),FALSE)</f>
        <v>-</v>
      </c>
      <c r="AE18" s="7" t="str">
        <f ca="1">VLOOKUP($B18,BNA_pré_INDD!$D$8:$AZ$45,MATCH(AE$3,BNA_pré_INDD!$D$8:$AZ$8,0),FALSE)</f>
        <v>MC</v>
      </c>
      <c r="AF18" s="7" t="str">
        <f ca="1">VLOOKUP($B18,BNA_pré_INDD!$D$47:$AZ$81,MATCH(AE$3,BNA_pré_INDD!$D$8:$AZ$8,0),FALSE)</f>
        <v>-</v>
      </c>
      <c r="AG18" s="7" t="str">
        <f ca="1">VLOOKUP($B18,BNA_pré_INDD!$D$8:$AZ$45,MATCH(AG$3,BNA_pré_INDD!$D$8:$AZ$8,0),FALSE)</f>
        <v>MC</v>
      </c>
      <c r="AH18" s="7" t="str">
        <f ca="1">VLOOKUP($B18,BNA_pré_INDD!$D$47:$AZ$81,MATCH(AG$3,BNA_pré_INDD!$D$8:$AZ$8,0),FALSE)</f>
        <v>-</v>
      </c>
      <c r="AI18" s="7" t="str">
        <f ca="1">VLOOKUP($B18,BNA_pré_INDD!$D$8:$AZ$45,MATCH(AI$3,BNA_pré_INDD!$D$8:$AZ$8,0),FALSE)</f>
        <v>MC</v>
      </c>
      <c r="AJ18" s="7" t="str">
        <f ca="1">VLOOKUP($B18,BNA_pré_INDD!$D$47:$AZ$81,MATCH(AI$3,BNA_pré_INDD!$D$8:$AZ$8,0),FALSE)</f>
        <v>-</v>
      </c>
      <c r="AK18" s="7" t="str">
        <f ca="1">VLOOKUP($B18,BNA_pré_INDD!$D$8:$AZ$45,MATCH(AK$3,BNA_pré_INDD!$D$8:$AZ$8,0),FALSE)</f>
        <v>MC</v>
      </c>
      <c r="AL18" s="7" t="str">
        <f ca="1">VLOOKUP($B18,BNA_pré_INDD!$D$47:$AZ$81,MATCH(AK$3,BNA_pré_INDD!$D$8:$AZ$8,0),FALSE)</f>
        <v>-</v>
      </c>
      <c r="AM18" s="7" t="str">
        <f ca="1">VLOOKUP($B18,BNA_pré_INDD!$D$8:$AZ$45,MATCH(AM$3,BNA_pré_INDD!$D$8:$AZ$8,0),FALSE)</f>
        <v>MC</v>
      </c>
      <c r="AN18" s="7" t="str">
        <f ca="1">VLOOKUP($B18,BNA_pré_INDD!$D$47:$AZ$81,MATCH(AM$3,BNA_pré_INDD!$D$8:$AZ$8,0),FALSE)</f>
        <v>-</v>
      </c>
      <c r="AO18" s="7" t="str">
        <f ca="1">VLOOKUP($B18,BNA_pré_INDD!$D$8:$AZ$45,MATCH(AO$3,BNA_pré_INDD!$D$8:$AZ$8,0),FALSE)</f>
        <v>MC</v>
      </c>
      <c r="AP18" s="7" t="str">
        <f ca="1">VLOOKUP($B18,BNA_pré_INDD!$D$47:$AZ$81,MATCH(AO$3,BNA_pré_INDD!$D$8:$AZ$8,0),FALSE)</f>
        <v>-</v>
      </c>
      <c r="AQ18" s="7" t="str">
        <f ca="1">VLOOKUP($B18,BNA_pré_INDD!$D$8:$AZ$45,MATCH(AQ$3,BNA_pré_INDD!$D$8:$AZ$8,0),FALSE)</f>
        <v>MC</v>
      </c>
      <c r="AR18" s="7" t="str">
        <f ca="1">VLOOKUP($B18,BNA_pré_INDD!$D$47:$AZ$81,MATCH(AQ$3,BNA_pré_INDD!$D$8:$AZ$8,0),FALSE)</f>
        <v>-</v>
      </c>
      <c r="AS18" s="7" t="str">
        <f ca="1">VLOOKUP($B18,BNA_pré_INDD!$D$8:$AZ$45,MATCH(AS$3,BNA_pré_INDD!$D$8:$AZ$8,0),FALSE)</f>
        <v>MC</v>
      </c>
      <c r="AT18" s="7" t="str">
        <f ca="1">VLOOKUP($B18,BNA_pré_INDD!$D$47:$AZ$81,MATCH(AS$3,BNA_pré_INDD!$D$8:$AZ$8,0),FALSE)</f>
        <v>-</v>
      </c>
      <c r="AU18" s="7" t="str">
        <f ca="1">VLOOKUP($B18,BNA_pré_INDD!$D$8:$AZ$45,MATCH(AU$3,BNA_pré_INDD!$D$8:$AZ$8,0),FALSE)</f>
        <v>MC</v>
      </c>
      <c r="AV18" s="7" t="str">
        <f ca="1">VLOOKUP($B18,BNA_pré_INDD!$D$47:$AZ$81,MATCH(AU$3,BNA_pré_INDD!$D$8:$AZ$8,0),FALSE)</f>
        <v>-</v>
      </c>
      <c r="AW18" s="7">
        <f ca="1">VLOOKUP($B18,BNA_pré_INDD!$D$8:$AZ$45,MATCH(AW$3,BNA_pré_INDD!$D$8:$AZ$8,0),FALSE)</f>
        <v>1500</v>
      </c>
      <c r="AX18" s="7" t="str">
        <f ca="1">VLOOKUP($B18,BNA_pré_INDD!$D$47:$AZ$81,MATCH(AW$3,BNA_pré_INDD!$D$8:$AZ$8,0),FALSE)</f>
        <v>-</v>
      </c>
      <c r="AY18" s="7">
        <f ca="1">VLOOKUP($B18,BNA_pré_INDD!$D$8:$AZ$45,MATCH(AY$3,BNA_pré_INDD!$D$8:$AZ$8,0),FALSE)</f>
        <v>2000</v>
      </c>
      <c r="AZ18" s="7" t="str">
        <f ca="1">VLOOKUP($B18,BNA_pré_INDD!$D$47:$AZ$81,MATCH(AY$3,BNA_pré_INDD!$D$8:$AZ$8,0),FALSE)</f>
        <v>-</v>
      </c>
      <c r="BA18" s="7" t="str">
        <f ca="1">VLOOKUP($B18,BNA_pré_INDD!$D$8:$AZ$45,MATCH(BA$3,BNA_pré_INDD!$D$8:$AZ$8,0),FALSE)</f>
        <v>MC</v>
      </c>
      <c r="BB18" s="7" t="str">
        <f ca="1">VLOOKUP($B18,BNA_pré_INDD!$D$47:$AZ$81,MATCH(BA$3,BNA_pré_INDD!$D$8:$AZ$8,0),FALSE)</f>
        <v>-</v>
      </c>
    </row>
    <row r="19" spans="2:54" x14ac:dyDescent="0.35">
      <c r="B19" t="s">
        <v>85</v>
      </c>
      <c r="C19" s="7" t="str">
        <f ca="1">VLOOKUP($B19,BNA_pré_INDD!$D$8:$AZ$45,MATCH(C$3,BNA_pré_INDD!$D$8:$AZ$8,0),FALSE)</f>
        <v>MC</v>
      </c>
      <c r="D19" s="7" t="str">
        <f ca="1">VLOOKUP($B19,BNA_pré_INDD!$D$47:$AZ$81,MATCH(C$3,BNA_pré_INDD!$D$8:$AZ$8,0),FALSE)</f>
        <v>-</v>
      </c>
      <c r="E19" s="7" t="str">
        <f ca="1">VLOOKUP($B19,BNA_pré_INDD!$D$8:$AZ$45,MATCH(E$3,BNA_pré_INDD!$D$8:$AZ$8,0),FALSE)</f>
        <v>MC</v>
      </c>
      <c r="F19" s="7" t="str">
        <f ca="1">VLOOKUP($B19,BNA_pré_INDD!$D$47:$AZ$81,MATCH(E$3,BNA_pré_INDD!$D$8:$AZ$8,0),FALSE)</f>
        <v>-</v>
      </c>
      <c r="G19" s="7" t="str">
        <f ca="1">VLOOKUP($B19,BNA_pré_INDD!$D$8:$AZ$45,MATCH(G$3,BNA_pré_INDD!$D$8:$AZ$8,0),FALSE)</f>
        <v>MC</v>
      </c>
      <c r="H19" s="7" t="str">
        <f ca="1">VLOOKUP($B19,BNA_pré_INDD!$D$47:$AZ$81,MATCH(G$3,BNA_pré_INDD!$D$8:$AZ$8,0),FALSE)</f>
        <v>-</v>
      </c>
      <c r="I19" s="7">
        <f ca="1">VLOOKUP($B19,BNA_pré_INDD!$D$8:$AZ$45,MATCH(I$3,BNA_pré_INDD!$D$8:$AZ$8,0),FALSE)</f>
        <v>350</v>
      </c>
      <c r="J19" s="7" t="str">
        <f ca="1">VLOOKUP($B19,BNA_pré_INDD!$D$47:$AZ$81,MATCH(I$3,BNA_pré_INDD!$D$8:$AZ$8,0),FALSE)</f>
        <v>► 0%</v>
      </c>
      <c r="K19" s="7">
        <f ca="1">VLOOKUP($B19,BNA_pré_INDD!$D$8:$AZ$45,MATCH(K$3,BNA_pré_INDD!$D$8:$AZ$8,0),FALSE)</f>
        <v>300</v>
      </c>
      <c r="L19" s="7" t="str">
        <f ca="1">VLOOKUP($B19,BNA_pré_INDD!$D$47:$AZ$81,MATCH(K$3,BNA_pré_INDD!$D$8:$AZ$8,0),FALSE)</f>
        <v>► 0%</v>
      </c>
      <c r="M19" s="7">
        <f ca="1">VLOOKUP($B19,BNA_pré_INDD!$D$8:$AZ$45,MATCH(M$3,BNA_pré_INDD!$D$8:$AZ$8,0),FALSE)</f>
        <v>4000</v>
      </c>
      <c r="N19" s="7" t="str">
        <f ca="1">VLOOKUP($B19,BNA_pré_INDD!$D$47:$AZ$81,MATCH(M$3,BNA_pré_INDD!$D$8:$AZ$8,0),FALSE)</f>
        <v>► 0%</v>
      </c>
      <c r="O19" s="7">
        <f ca="1">VLOOKUP($B19,BNA_pré_INDD!$D$8:$AZ$45,MATCH(O$3,BNA_pré_INDD!$D$8:$AZ$8,0),FALSE)</f>
        <v>7500</v>
      </c>
      <c r="P19" s="7" t="str">
        <f ca="1">VLOOKUP($B19,BNA_pré_INDD!$D$47:$AZ$81,MATCH(O$3,BNA_pré_INDD!$D$8:$AZ$8,0),FALSE)</f>
        <v>► 0%</v>
      </c>
      <c r="Q19" s="7" t="str">
        <f ca="1">VLOOKUP($B19,BNA_pré_INDD!$D$8:$AZ$45,MATCH(Q$3,BNA_pré_INDD!$D$8:$AZ$8,0),FALSE)</f>
        <v>MC</v>
      </c>
      <c r="R19" s="7" t="str">
        <f ca="1">VLOOKUP($B19,BNA_pré_INDD!$D$47:$AZ$81,MATCH(Q$3,BNA_pré_INDD!$D$8:$AZ$8,0),FALSE)</f>
        <v>-</v>
      </c>
      <c r="S19" s="7" t="str">
        <f ca="1">VLOOKUP($B19,BNA_pré_INDD!$D$8:$AZ$45,MATCH(S$3,BNA_pré_INDD!$D$8:$AZ$8,0),FALSE)</f>
        <v>MC</v>
      </c>
      <c r="T19" s="7" t="str">
        <f ca="1">VLOOKUP($B19,BNA_pré_INDD!$D$47:$AZ$81,MATCH(S$3,BNA_pré_INDD!$D$8:$AZ$8,0),FALSE)</f>
        <v>-</v>
      </c>
      <c r="U19" s="7" t="str">
        <f ca="1">VLOOKUP($B19,BNA_pré_INDD!$D$8:$AZ$45,MATCH(U$3,BNA_pré_INDD!$D$8:$AZ$8,0),FALSE)</f>
        <v>MC</v>
      </c>
      <c r="V19" s="7" t="str">
        <f ca="1">VLOOKUP($B19,BNA_pré_INDD!$D$47:$AZ$81,MATCH(U$3,BNA_pré_INDD!$D$8:$AZ$8,0),FALSE)</f>
        <v>-</v>
      </c>
      <c r="W19" s="7" t="str">
        <f ca="1">VLOOKUP($B19,BNA_pré_INDD!$D$8:$AZ$45,MATCH(W$3,BNA_pré_INDD!$D$8:$AZ$8,0),FALSE)</f>
        <v>MC</v>
      </c>
      <c r="X19" s="7" t="str">
        <f ca="1">VLOOKUP($B19,BNA_pré_INDD!$D$47:$AZ$81,MATCH(W$3,BNA_pré_INDD!$D$8:$AZ$8,0),FALSE)</f>
        <v>-</v>
      </c>
      <c r="Y19" s="7" t="str">
        <f ca="1">VLOOKUP($B19,BNA_pré_INDD!$D$8:$AZ$45,MATCH(Y$3,BNA_pré_INDD!$D$8:$AZ$8,0),FALSE)</f>
        <v>MC</v>
      </c>
      <c r="Z19" s="7" t="str">
        <f ca="1">VLOOKUP($B19,BNA_pré_INDD!$D$47:$AZ$81,MATCH(Y$3,BNA_pré_INDD!$D$8:$AZ$8,0),FALSE)</f>
        <v>-</v>
      </c>
      <c r="AA19" s="7" t="str">
        <f ca="1">VLOOKUP($B19,BNA_pré_INDD!$D$8:$AZ$45,MATCH(AA$3,BNA_pré_INDD!$D$8:$AZ$8,0),FALSE)</f>
        <v>MC</v>
      </c>
      <c r="AB19" s="7" t="str">
        <f ca="1">VLOOKUP($B19,BNA_pré_INDD!$D$47:$AZ$81,MATCH(AA$3,BNA_pré_INDD!$D$8:$AZ$8,0),FALSE)</f>
        <v>-</v>
      </c>
      <c r="AC19" s="7" t="str">
        <f ca="1">VLOOKUP($B19,BNA_pré_INDD!$D$8:$AZ$45,MATCH(AC$3,BNA_pré_INDD!$D$8:$AZ$8,0),FALSE)</f>
        <v>MC</v>
      </c>
      <c r="AD19" s="7" t="str">
        <f ca="1">VLOOKUP($B19,BNA_pré_INDD!$D$47:$AZ$81,MATCH(AC$3,BNA_pré_INDD!$D$8:$AZ$8,0),FALSE)</f>
        <v>-</v>
      </c>
      <c r="AE19" s="7">
        <f ca="1">VLOOKUP($B19,BNA_pré_INDD!$D$8:$AZ$45,MATCH(AE$3,BNA_pré_INDD!$D$8:$AZ$8,0),FALSE)</f>
        <v>500</v>
      </c>
      <c r="AF19" s="7" t="str">
        <f ca="1">VLOOKUP($B19,BNA_pré_INDD!$D$47:$AZ$81,MATCH(AE$3,BNA_pré_INDD!$D$8:$AZ$8,0),FALSE)</f>
        <v>► 0%</v>
      </c>
      <c r="AG19" s="7">
        <f ca="1">VLOOKUP($B19,BNA_pré_INDD!$D$8:$AZ$45,MATCH(AG$3,BNA_pré_INDD!$D$8:$AZ$8,0),FALSE)</f>
        <v>125</v>
      </c>
      <c r="AH19" s="7" t="str">
        <f ca="1">VLOOKUP($B19,BNA_pré_INDD!$D$47:$AZ$81,MATCH(AG$3,BNA_pré_INDD!$D$8:$AZ$8,0),FALSE)</f>
        <v>► 0%</v>
      </c>
      <c r="AI19" s="7" t="str">
        <f ca="1">VLOOKUP($B19,BNA_pré_INDD!$D$8:$AZ$45,MATCH(AI$3,BNA_pré_INDD!$D$8:$AZ$8,0),FALSE)</f>
        <v>MC</v>
      </c>
      <c r="AJ19" s="7" t="str">
        <f ca="1">VLOOKUP($B19,BNA_pré_INDD!$D$47:$AZ$81,MATCH(AI$3,BNA_pré_INDD!$D$8:$AZ$8,0),FALSE)</f>
        <v>-</v>
      </c>
      <c r="AK19" s="7">
        <f ca="1">VLOOKUP($B19,BNA_pré_INDD!$D$8:$AZ$45,MATCH(AK$3,BNA_pré_INDD!$D$8:$AZ$8,0),FALSE)</f>
        <v>1000</v>
      </c>
      <c r="AL19" s="7" t="str">
        <f ca="1">VLOOKUP($B19,BNA_pré_INDD!$D$47:$AZ$81,MATCH(AK$3,BNA_pré_INDD!$D$8:$AZ$8,0),FALSE)</f>
        <v>► 0%</v>
      </c>
      <c r="AM19" s="7">
        <f ca="1">VLOOKUP($B19,BNA_pré_INDD!$D$8:$AZ$45,MATCH(AM$3,BNA_pré_INDD!$D$8:$AZ$8,0),FALSE)</f>
        <v>2000</v>
      </c>
      <c r="AN19" s="7" t="str">
        <f ca="1">VLOOKUP($B19,BNA_pré_INDD!$D$47:$AZ$81,MATCH(AM$3,BNA_pré_INDD!$D$8:$AZ$8,0),FALSE)</f>
        <v>► 0%</v>
      </c>
      <c r="AO19" s="7">
        <f ca="1">VLOOKUP($B19,BNA_pré_INDD!$D$8:$AZ$45,MATCH(AO$3,BNA_pré_INDD!$D$8:$AZ$8,0),FALSE)</f>
        <v>2000</v>
      </c>
      <c r="AP19" s="7" t="str">
        <f ca="1">VLOOKUP($B19,BNA_pré_INDD!$D$47:$AZ$81,MATCH(AO$3,BNA_pré_INDD!$D$8:$AZ$8,0),FALSE)</f>
        <v>► 0%</v>
      </c>
      <c r="AQ19" s="7">
        <f ca="1">VLOOKUP($B19,BNA_pré_INDD!$D$8:$AZ$45,MATCH(AQ$3,BNA_pré_INDD!$D$8:$AZ$8,0),FALSE)</f>
        <v>3500</v>
      </c>
      <c r="AR19" s="7" t="str">
        <f ca="1">VLOOKUP($B19,BNA_pré_INDD!$D$47:$AZ$81,MATCH(AQ$3,BNA_pré_INDD!$D$8:$AZ$8,0),FALSE)</f>
        <v>► 0%</v>
      </c>
      <c r="AS19" s="7">
        <f ca="1">VLOOKUP($B19,BNA_pré_INDD!$D$8:$AZ$45,MATCH(AS$3,BNA_pré_INDD!$D$8:$AZ$8,0),FALSE)</f>
        <v>2000</v>
      </c>
      <c r="AT19" s="7" t="str">
        <f ca="1">VLOOKUP($B19,BNA_pré_INDD!$D$47:$AZ$81,MATCH(AS$3,BNA_pré_INDD!$D$8:$AZ$8,0),FALSE)</f>
        <v>► 0%</v>
      </c>
      <c r="AU19" s="7" t="str">
        <f ca="1">VLOOKUP($B19,BNA_pré_INDD!$D$8:$AZ$45,MATCH(AU$3,BNA_pré_INDD!$D$8:$AZ$8,0),FALSE)</f>
        <v>MC</v>
      </c>
      <c r="AV19" s="7" t="str">
        <f ca="1">VLOOKUP($B19,BNA_pré_INDD!$D$47:$AZ$81,MATCH(AU$3,BNA_pré_INDD!$D$8:$AZ$8,0),FALSE)</f>
        <v>-</v>
      </c>
      <c r="AW19" s="7">
        <f ca="1">VLOOKUP($B19,BNA_pré_INDD!$D$8:$AZ$45,MATCH(AW$3,BNA_pré_INDD!$D$8:$AZ$8,0),FALSE)</f>
        <v>2000</v>
      </c>
      <c r="AX19" s="7" t="str">
        <f ca="1">VLOOKUP($B19,BNA_pré_INDD!$D$47:$AZ$81,MATCH(AW$3,BNA_pré_INDD!$D$8:$AZ$8,0),FALSE)</f>
        <v>► 0%</v>
      </c>
      <c r="AY19" s="7">
        <f ca="1">VLOOKUP($B19,BNA_pré_INDD!$D$8:$AZ$45,MATCH(AY$3,BNA_pré_INDD!$D$8:$AZ$8,0),FALSE)</f>
        <v>1000</v>
      </c>
      <c r="AZ19" s="7" t="str">
        <f ca="1">VLOOKUP($B19,BNA_pré_INDD!$D$47:$AZ$81,MATCH(AY$3,BNA_pré_INDD!$D$8:$AZ$8,0),FALSE)</f>
        <v>► 0%</v>
      </c>
      <c r="BA19" s="7">
        <f ca="1">VLOOKUP($B19,BNA_pré_INDD!$D$8:$AZ$45,MATCH(BA$3,BNA_pré_INDD!$D$8:$AZ$8,0),FALSE)</f>
        <v>250</v>
      </c>
      <c r="BB19" s="7" t="str">
        <f ca="1">VLOOKUP($B19,BNA_pré_INDD!$D$47:$AZ$81,MATCH(BA$3,BNA_pré_INDD!$D$8:$AZ$8,0),FALSE)</f>
        <v>► 0%</v>
      </c>
    </row>
    <row r="20" spans="2:54" x14ac:dyDescent="0.35">
      <c r="B20" t="s">
        <v>87</v>
      </c>
      <c r="C20" s="7">
        <f ca="1">VLOOKUP($B20,BNA_pré_INDD!$D$8:$AZ$45,MATCH(C$3,BNA_pré_INDD!$D$8:$AZ$8,0),FALSE)</f>
        <v>1000</v>
      </c>
      <c r="D20" s="7" t="str">
        <f ca="1">VLOOKUP($B20,BNA_pré_INDD!$D$47:$AZ$81,MATCH(C$3,BNA_pré_INDD!$D$8:$AZ$8,0),FALSE)</f>
        <v>► 0%</v>
      </c>
      <c r="E20" s="7">
        <f ca="1">VLOOKUP($B20,BNA_pré_INDD!$D$8:$AZ$45,MATCH(E$3,BNA_pré_INDD!$D$8:$AZ$8,0),FALSE)</f>
        <v>2000</v>
      </c>
      <c r="F20" s="7" t="str">
        <f ca="1">VLOOKUP($B20,BNA_pré_INDD!$D$47:$AZ$81,MATCH(E$3,BNA_pré_INDD!$D$8:$AZ$8,0),FALSE)</f>
        <v>▼ -43%</v>
      </c>
      <c r="G20" s="7">
        <f ca="1">VLOOKUP($B20,BNA_pré_INDD!$D$8:$AZ$45,MATCH(G$3,BNA_pré_INDD!$D$8:$AZ$8,0),FALSE)</f>
        <v>2500</v>
      </c>
      <c r="H20" s="7" t="str">
        <f ca="1">VLOOKUP($B20,BNA_pré_INDD!$D$47:$AZ$81,MATCH(G$3,BNA_pré_INDD!$D$8:$AZ$8,0),FALSE)</f>
        <v>-</v>
      </c>
      <c r="I20" s="7">
        <f ca="1">VLOOKUP($B20,BNA_pré_INDD!$D$8:$AZ$45,MATCH(I$3,BNA_pré_INDD!$D$8:$AZ$8,0),FALSE)</f>
        <v>300</v>
      </c>
      <c r="J20" s="7" t="str">
        <f ca="1">VLOOKUP($B20,BNA_pré_INDD!$D$47:$AZ$81,MATCH(I$3,BNA_pré_INDD!$D$8:$AZ$8,0),FALSE)</f>
        <v>▼ -25%</v>
      </c>
      <c r="K20" s="7">
        <f ca="1">VLOOKUP($B20,BNA_pré_INDD!$D$8:$AZ$45,MATCH(K$3,BNA_pré_INDD!$D$8:$AZ$8,0),FALSE)</f>
        <v>200</v>
      </c>
      <c r="L20" s="7" t="str">
        <f ca="1">VLOOKUP($B20,BNA_pré_INDD!$D$47:$AZ$81,MATCH(K$3,BNA_pré_INDD!$D$8:$AZ$8,0),FALSE)</f>
        <v>▼ -33%</v>
      </c>
      <c r="M20" s="7">
        <f ca="1">VLOOKUP($B20,BNA_pré_INDD!$D$8:$AZ$45,MATCH(M$3,BNA_pré_INDD!$D$8:$AZ$8,0),FALSE)</f>
        <v>4500</v>
      </c>
      <c r="N20" s="7" t="str">
        <f ca="1">VLOOKUP($B20,BNA_pré_INDD!$D$47:$AZ$81,MATCH(M$3,BNA_pré_INDD!$D$8:$AZ$8,0),FALSE)</f>
        <v>▼ -10%</v>
      </c>
      <c r="O20" s="7">
        <f ca="1">VLOOKUP($B20,BNA_pré_INDD!$D$8:$AZ$45,MATCH(O$3,BNA_pré_INDD!$D$8:$AZ$8,0),FALSE)</f>
        <v>12500</v>
      </c>
      <c r="P20" s="7" t="str">
        <f ca="1">VLOOKUP($B20,BNA_pré_INDD!$D$47:$AZ$81,MATCH(O$3,BNA_pré_INDD!$D$8:$AZ$8,0),FALSE)</f>
        <v>▲ 14%</v>
      </c>
      <c r="Q20" s="7">
        <f ca="1">VLOOKUP($B20,BNA_pré_INDD!$D$8:$AZ$45,MATCH(Q$3,BNA_pré_INDD!$D$8:$AZ$8,0),FALSE)</f>
        <v>1000</v>
      </c>
      <c r="R20" s="7" t="str">
        <f ca="1">VLOOKUP($B20,BNA_pré_INDD!$D$47:$AZ$81,MATCH(Q$3,BNA_pré_INDD!$D$8:$AZ$8,0),FALSE)</f>
        <v>▼ -33%</v>
      </c>
      <c r="S20" s="7">
        <f ca="1">VLOOKUP($B20,BNA_pré_INDD!$D$8:$AZ$45,MATCH(S$3,BNA_pré_INDD!$D$8:$AZ$8,0),FALSE)</f>
        <v>2000</v>
      </c>
      <c r="T20" s="7" t="str">
        <f ca="1">VLOOKUP($B20,BNA_pré_INDD!$D$47:$AZ$81,MATCH(S$3,BNA_pré_INDD!$D$8:$AZ$8,0),FALSE)</f>
        <v>► 0%</v>
      </c>
      <c r="U20" s="7">
        <f ca="1">VLOOKUP($B20,BNA_pré_INDD!$D$8:$AZ$45,MATCH(U$3,BNA_pré_INDD!$D$8:$AZ$8,0),FALSE)</f>
        <v>100</v>
      </c>
      <c r="V20" s="7" t="str">
        <f ca="1">VLOOKUP($B20,BNA_pré_INDD!$D$47:$AZ$81,MATCH(U$3,BNA_pré_INDD!$D$8:$AZ$8,0),FALSE)</f>
        <v>► 0%</v>
      </c>
      <c r="W20" s="7">
        <f ca="1">VLOOKUP($B20,BNA_pré_INDD!$D$8:$AZ$45,MATCH(W$3,BNA_pré_INDD!$D$8:$AZ$8,0),FALSE)</f>
        <v>25000</v>
      </c>
      <c r="X20" s="7" t="str">
        <f ca="1">VLOOKUP($B20,BNA_pré_INDD!$D$47:$AZ$81,MATCH(W$3,BNA_pré_INDD!$D$8:$AZ$8,0),FALSE)</f>
        <v>▼ -8%</v>
      </c>
      <c r="Y20" s="7">
        <f ca="1">VLOOKUP($B20,BNA_pré_INDD!$D$8:$AZ$45,MATCH(Y$3,BNA_pré_INDD!$D$8:$AZ$8,0),FALSE)</f>
        <v>500</v>
      </c>
      <c r="Z20" s="7" t="str">
        <f ca="1">VLOOKUP($B20,BNA_pré_INDD!$D$47:$AZ$81,MATCH(Y$3,BNA_pré_INDD!$D$8:$AZ$8,0),FALSE)</f>
        <v>► 0%</v>
      </c>
      <c r="AA20" s="7">
        <f ca="1">VLOOKUP($B20,BNA_pré_INDD!$D$8:$AZ$45,MATCH(AA$3,BNA_pré_INDD!$D$8:$AZ$8,0),FALSE)</f>
        <v>7500</v>
      </c>
      <c r="AB20" s="7" t="str">
        <f ca="1">VLOOKUP($B20,BNA_pré_INDD!$D$47:$AZ$81,MATCH(AA$3,BNA_pré_INDD!$D$8:$AZ$8,0),FALSE)</f>
        <v>► 0%</v>
      </c>
      <c r="AC20" s="7">
        <f ca="1">VLOOKUP($B20,BNA_pré_INDD!$D$8:$AZ$45,MATCH(AC$3,BNA_pré_INDD!$D$8:$AZ$8,0),FALSE)</f>
        <v>5000</v>
      </c>
      <c r="AD20" s="7" t="str">
        <f ca="1">VLOOKUP($B20,BNA_pré_INDD!$D$47:$AZ$81,MATCH(AC$3,BNA_pré_INDD!$D$8:$AZ$8,0),FALSE)</f>
        <v>► 0%</v>
      </c>
      <c r="AE20" s="7">
        <f ca="1">VLOOKUP($B20,BNA_pré_INDD!$D$8:$AZ$45,MATCH(AE$3,BNA_pré_INDD!$D$8:$AZ$8,0),FALSE)</f>
        <v>1500</v>
      </c>
      <c r="AF20" s="7" t="str">
        <f ca="1">VLOOKUP($B20,BNA_pré_INDD!$D$47:$AZ$81,MATCH(AE$3,BNA_pré_INDD!$D$8:$AZ$8,0),FALSE)</f>
        <v>▲ 400%</v>
      </c>
      <c r="AG20" s="7">
        <f ca="1">VLOOKUP($B20,BNA_pré_INDD!$D$8:$AZ$45,MATCH(AG$3,BNA_pré_INDD!$D$8:$AZ$8,0),FALSE)</f>
        <v>100</v>
      </c>
      <c r="AH20" s="7" t="str">
        <f ca="1">VLOOKUP($B20,BNA_pré_INDD!$D$47:$AZ$81,MATCH(AG$3,BNA_pré_INDD!$D$8:$AZ$8,0),FALSE)</f>
        <v>▼ -33%</v>
      </c>
      <c r="AI20" s="7" t="str">
        <f ca="1">VLOOKUP($B20,BNA_pré_INDD!$D$8:$AZ$45,MATCH(AI$3,BNA_pré_INDD!$D$8:$AZ$8,0),FALSE)</f>
        <v>MC</v>
      </c>
      <c r="AJ20" s="7" t="str">
        <f ca="1">VLOOKUP($B20,BNA_pré_INDD!$D$47:$AZ$81,MATCH(AI$3,BNA_pré_INDD!$D$8:$AZ$8,0),FALSE)</f>
        <v>-</v>
      </c>
      <c r="AK20" s="7">
        <f ca="1">VLOOKUP($B20,BNA_pré_INDD!$D$8:$AZ$45,MATCH(AK$3,BNA_pré_INDD!$D$8:$AZ$8,0),FALSE)</f>
        <v>750</v>
      </c>
      <c r="AL20" s="7" t="str">
        <f ca="1">VLOOKUP($B20,BNA_pré_INDD!$D$47:$AZ$81,MATCH(AK$3,BNA_pré_INDD!$D$8:$AZ$8,0),FALSE)</f>
        <v>▼ -50%</v>
      </c>
      <c r="AM20" s="7" t="str">
        <f ca="1">VLOOKUP($B20,BNA_pré_INDD!$D$8:$AZ$45,MATCH(AM$3,BNA_pré_INDD!$D$8:$AZ$8,0),FALSE)</f>
        <v>MC</v>
      </c>
      <c r="AN20" s="7" t="str">
        <f ca="1">VLOOKUP($B20,BNA_pré_INDD!$D$47:$AZ$81,MATCH(AM$3,BNA_pré_INDD!$D$8:$AZ$8,0),FALSE)</f>
        <v>-</v>
      </c>
      <c r="AO20" s="7">
        <f ca="1">VLOOKUP($B20,BNA_pré_INDD!$D$8:$AZ$45,MATCH(AO$3,BNA_pré_INDD!$D$8:$AZ$8,0),FALSE)</f>
        <v>1250</v>
      </c>
      <c r="AP20" s="7" t="str">
        <f ca="1">VLOOKUP($B20,BNA_pré_INDD!$D$47:$AZ$81,MATCH(AO$3,BNA_pré_INDD!$D$8:$AZ$8,0),FALSE)</f>
        <v>▼ -17%</v>
      </c>
      <c r="AQ20" s="7">
        <f ca="1">VLOOKUP($B20,BNA_pré_INDD!$D$8:$AZ$45,MATCH(AQ$3,BNA_pré_INDD!$D$8:$AZ$8,0),FALSE)</f>
        <v>3500</v>
      </c>
      <c r="AR20" s="7" t="str">
        <f ca="1">VLOOKUP($B20,BNA_pré_INDD!$D$47:$AZ$81,MATCH(AQ$3,BNA_pré_INDD!$D$8:$AZ$8,0),FALSE)</f>
        <v>▲ 17%</v>
      </c>
      <c r="AS20" s="7">
        <f ca="1">VLOOKUP($B20,BNA_pré_INDD!$D$8:$AZ$45,MATCH(AS$3,BNA_pré_INDD!$D$8:$AZ$8,0),FALSE)</f>
        <v>2500</v>
      </c>
      <c r="AT20" s="7" t="str">
        <f ca="1">VLOOKUP($B20,BNA_pré_INDD!$D$47:$AZ$81,MATCH(AS$3,BNA_pré_INDD!$D$8:$AZ$8,0),FALSE)</f>
        <v>▲ 25%</v>
      </c>
      <c r="AU20" s="7">
        <f ca="1">VLOOKUP($B20,BNA_pré_INDD!$D$8:$AZ$45,MATCH(AU$3,BNA_pré_INDD!$D$8:$AZ$8,0),FALSE)</f>
        <v>3000</v>
      </c>
      <c r="AV20" s="7" t="str">
        <f ca="1">VLOOKUP($B20,BNA_pré_INDD!$D$47:$AZ$81,MATCH(AU$3,BNA_pré_INDD!$D$8:$AZ$8,0),FALSE)</f>
        <v>▲ 50%</v>
      </c>
      <c r="AW20" s="7">
        <f ca="1">VLOOKUP($B20,BNA_pré_INDD!$D$8:$AZ$45,MATCH(AW$3,BNA_pré_INDD!$D$8:$AZ$8,0),FALSE)</f>
        <v>1000</v>
      </c>
      <c r="AX20" s="7" t="str">
        <f ca="1">VLOOKUP($B20,BNA_pré_INDD!$D$47:$AZ$81,MATCH(AW$3,BNA_pré_INDD!$D$8:$AZ$8,0),FALSE)</f>
        <v>▼ -33%</v>
      </c>
      <c r="AY20" s="7">
        <f ca="1">VLOOKUP($B20,BNA_pré_INDD!$D$8:$AZ$45,MATCH(AY$3,BNA_pré_INDD!$D$8:$AZ$8,0),FALSE)</f>
        <v>3000</v>
      </c>
      <c r="AZ20" s="7" t="str">
        <f ca="1">VLOOKUP($B20,BNA_pré_INDD!$D$47:$AZ$81,MATCH(AY$3,BNA_pré_INDD!$D$8:$AZ$8,0),FALSE)</f>
        <v>▲ 500%</v>
      </c>
      <c r="BA20" s="7">
        <f ca="1">VLOOKUP($B20,BNA_pré_INDD!$D$8:$AZ$45,MATCH(BA$3,BNA_pré_INDD!$D$8:$AZ$8,0),FALSE)</f>
        <v>200</v>
      </c>
      <c r="BB20" s="7" t="str">
        <f ca="1">VLOOKUP($B20,BNA_pré_INDD!$D$47:$AZ$81,MATCH(BA$3,BNA_pré_INDD!$D$8:$AZ$8,0),FALSE)</f>
        <v>► 0%</v>
      </c>
    </row>
    <row r="21" spans="2:54" x14ac:dyDescent="0.35">
      <c r="B21" t="s">
        <v>89</v>
      </c>
      <c r="C21" s="7">
        <f ca="1">VLOOKUP($B21,BNA_pré_INDD!$D$8:$AZ$45,MATCH(C$3,BNA_pré_INDD!$D$8:$AZ$8,0),FALSE)</f>
        <v>1250</v>
      </c>
      <c r="D21" s="7" t="str">
        <f ca="1">VLOOKUP($B21,BNA_pré_INDD!$D$47:$AZ$81,MATCH(C$3,BNA_pré_INDD!$D$8:$AZ$8,0),FALSE)</f>
        <v>► 0%</v>
      </c>
      <c r="E21" s="7" t="str">
        <f ca="1">VLOOKUP($B21,BNA_pré_INDD!$D$8:$AZ$45,MATCH(E$3,BNA_pré_INDD!$D$8:$AZ$8,0),FALSE)</f>
        <v>MC</v>
      </c>
      <c r="F21" s="7" t="str">
        <f ca="1">VLOOKUP($B21,BNA_pré_INDD!$D$47:$AZ$81,MATCH(E$3,BNA_pré_INDD!$D$8:$AZ$8,0),FALSE)</f>
        <v>-</v>
      </c>
      <c r="G21" s="7" t="str">
        <f ca="1">VLOOKUP($B21,BNA_pré_INDD!$D$8:$AZ$45,MATCH(G$3,BNA_pré_INDD!$D$8:$AZ$8,0),FALSE)</f>
        <v>MC</v>
      </c>
      <c r="H21" s="7" t="str">
        <f ca="1">VLOOKUP($B21,BNA_pré_INDD!$D$47:$AZ$81,MATCH(G$3,BNA_pré_INDD!$D$8:$AZ$8,0),FALSE)</f>
        <v>-</v>
      </c>
      <c r="I21" s="7">
        <f ca="1">VLOOKUP($B21,BNA_pré_INDD!$D$8:$AZ$45,MATCH(I$3,BNA_pré_INDD!$D$8:$AZ$8,0),FALSE)</f>
        <v>600</v>
      </c>
      <c r="J21" s="7" t="str">
        <f ca="1">VLOOKUP($B21,BNA_pré_INDD!$D$47:$AZ$81,MATCH(I$3,BNA_pré_INDD!$D$8:$AZ$8,0),FALSE)</f>
        <v>► 0%</v>
      </c>
      <c r="K21" s="7">
        <f ca="1">VLOOKUP($B21,BNA_pré_INDD!$D$8:$AZ$45,MATCH(K$3,BNA_pré_INDD!$D$8:$AZ$8,0),FALSE)</f>
        <v>500</v>
      </c>
      <c r="L21" s="7" t="str">
        <f ca="1">VLOOKUP($B21,BNA_pré_INDD!$D$47:$AZ$81,MATCH(K$3,BNA_pré_INDD!$D$8:$AZ$8,0),FALSE)</f>
        <v>► 0%</v>
      </c>
      <c r="M21" s="7">
        <f ca="1">VLOOKUP($B21,BNA_pré_INDD!$D$8:$AZ$45,MATCH(M$3,BNA_pré_INDD!$D$8:$AZ$8,0),FALSE)</f>
        <v>5000</v>
      </c>
      <c r="N21" s="7" t="str">
        <f ca="1">VLOOKUP($B21,BNA_pré_INDD!$D$47:$AZ$81,MATCH(M$3,BNA_pré_INDD!$D$8:$AZ$8,0),FALSE)</f>
        <v>▼ -9%</v>
      </c>
      <c r="O21" s="7">
        <f ca="1">VLOOKUP($B21,BNA_pré_INDD!$D$8:$AZ$45,MATCH(O$3,BNA_pré_INDD!$D$8:$AZ$8,0),FALSE)</f>
        <v>7500</v>
      </c>
      <c r="P21" s="7" t="str">
        <f ca="1">VLOOKUP($B21,BNA_pré_INDD!$D$47:$AZ$81,MATCH(O$3,BNA_pré_INDD!$D$8:$AZ$8,0),FALSE)</f>
        <v>► 0%</v>
      </c>
      <c r="Q21" s="7" t="str">
        <f ca="1">VLOOKUP($B21,BNA_pré_INDD!$D$8:$AZ$45,MATCH(Q$3,BNA_pré_INDD!$D$8:$AZ$8,0),FALSE)</f>
        <v>MC</v>
      </c>
      <c r="R21" s="7" t="str">
        <f ca="1">VLOOKUP($B21,BNA_pré_INDD!$D$47:$AZ$81,MATCH(Q$3,BNA_pré_INDD!$D$8:$AZ$8,0),FALSE)</f>
        <v>-</v>
      </c>
      <c r="S21" s="7">
        <f ca="1">VLOOKUP($B21,BNA_pré_INDD!$D$8:$AZ$45,MATCH(S$3,BNA_pré_INDD!$D$8:$AZ$8,0),FALSE)</f>
        <v>5000</v>
      </c>
      <c r="T21" s="7" t="str">
        <f ca="1">VLOOKUP($B21,BNA_pré_INDD!$D$47:$AZ$81,MATCH(S$3,BNA_pré_INDD!$D$8:$AZ$8,0),FALSE)</f>
        <v>► 0%</v>
      </c>
      <c r="U21" s="7">
        <f ca="1">VLOOKUP($B21,BNA_pré_INDD!$D$8:$AZ$45,MATCH(U$3,BNA_pré_INDD!$D$8:$AZ$8,0),FALSE)</f>
        <v>100</v>
      </c>
      <c r="V21" s="7" t="str">
        <f ca="1">VLOOKUP($B21,BNA_pré_INDD!$D$47:$AZ$81,MATCH(U$3,BNA_pré_INDD!$D$8:$AZ$8,0),FALSE)</f>
        <v>► 0%</v>
      </c>
      <c r="W21" s="7" t="str">
        <f ca="1">VLOOKUP($B21,BNA_pré_INDD!$D$8:$AZ$45,MATCH(W$3,BNA_pré_INDD!$D$8:$AZ$8,0),FALSE)</f>
        <v>MC</v>
      </c>
      <c r="X21" s="7" t="str">
        <f ca="1">VLOOKUP($B21,BNA_pré_INDD!$D$47:$AZ$81,MATCH(W$3,BNA_pré_INDD!$D$8:$AZ$8,0),FALSE)</f>
        <v>-</v>
      </c>
      <c r="Y21" s="7" t="str">
        <f ca="1">VLOOKUP($B21,BNA_pré_INDD!$D$8:$AZ$45,MATCH(Y$3,BNA_pré_INDD!$D$8:$AZ$8,0),FALSE)</f>
        <v>MC</v>
      </c>
      <c r="Z21" s="7" t="str">
        <f ca="1">VLOOKUP($B21,BNA_pré_INDD!$D$47:$AZ$81,MATCH(Y$3,BNA_pré_INDD!$D$8:$AZ$8,0),FALSE)</f>
        <v>-</v>
      </c>
      <c r="AA21" s="7" t="str">
        <f ca="1">VLOOKUP($B21,BNA_pré_INDD!$D$8:$AZ$45,MATCH(AA$3,BNA_pré_INDD!$D$8:$AZ$8,0),FALSE)</f>
        <v>MC</v>
      </c>
      <c r="AB21" s="7" t="str">
        <f ca="1">VLOOKUP($B21,BNA_pré_INDD!$D$47:$AZ$81,MATCH(AA$3,BNA_pré_INDD!$D$8:$AZ$8,0),FALSE)</f>
        <v>-</v>
      </c>
      <c r="AC21" s="7" t="str">
        <f ca="1">VLOOKUP($B21,BNA_pré_INDD!$D$8:$AZ$45,MATCH(AC$3,BNA_pré_INDD!$D$8:$AZ$8,0),FALSE)</f>
        <v>MC</v>
      </c>
      <c r="AD21" s="7" t="str">
        <f ca="1">VLOOKUP($B21,BNA_pré_INDD!$D$47:$AZ$81,MATCH(AC$3,BNA_pré_INDD!$D$8:$AZ$8,0),FALSE)</f>
        <v>-</v>
      </c>
      <c r="AE21" s="7" t="str">
        <f ca="1">VLOOKUP($B21,BNA_pré_INDD!$D$8:$AZ$45,MATCH(AE$3,BNA_pré_INDD!$D$8:$AZ$8,0),FALSE)</f>
        <v>MC</v>
      </c>
      <c r="AF21" s="7" t="str">
        <f ca="1">VLOOKUP($B21,BNA_pré_INDD!$D$47:$AZ$81,MATCH(AE$3,BNA_pré_INDD!$D$8:$AZ$8,0),FALSE)</f>
        <v>-</v>
      </c>
      <c r="AG21" s="7">
        <f ca="1">VLOOKUP($B21,BNA_pré_INDD!$D$8:$AZ$45,MATCH(AG$3,BNA_pré_INDD!$D$8:$AZ$8,0),FALSE)</f>
        <v>175</v>
      </c>
      <c r="AH21" s="7" t="str">
        <f ca="1">VLOOKUP($B21,BNA_pré_INDD!$D$47:$AZ$81,MATCH(AG$3,BNA_pré_INDD!$D$8:$AZ$8,0),FALSE)</f>
        <v>▼ -13%</v>
      </c>
      <c r="AI21" s="7" t="str">
        <f ca="1">VLOOKUP($B21,BNA_pré_INDD!$D$8:$AZ$45,MATCH(AI$3,BNA_pré_INDD!$D$8:$AZ$8,0),FALSE)</f>
        <v>MC</v>
      </c>
      <c r="AJ21" s="7" t="str">
        <f ca="1">VLOOKUP($B21,BNA_pré_INDD!$D$47:$AZ$81,MATCH(AI$3,BNA_pré_INDD!$D$8:$AZ$8,0),FALSE)</f>
        <v>-</v>
      </c>
      <c r="AK21" s="7" t="str">
        <f ca="1">VLOOKUP($B21,BNA_pré_INDD!$D$8:$AZ$45,MATCH(AK$3,BNA_pré_INDD!$D$8:$AZ$8,0),FALSE)</f>
        <v>MC</v>
      </c>
      <c r="AL21" s="7" t="str">
        <f ca="1">VLOOKUP($B21,BNA_pré_INDD!$D$47:$AZ$81,MATCH(AK$3,BNA_pré_INDD!$D$8:$AZ$8,0),FALSE)</f>
        <v>-</v>
      </c>
      <c r="AM21" s="7" t="str">
        <f ca="1">VLOOKUP($B21,BNA_pré_INDD!$D$8:$AZ$45,MATCH(AM$3,BNA_pré_INDD!$D$8:$AZ$8,0),FALSE)</f>
        <v>MC</v>
      </c>
      <c r="AN21" s="7" t="str">
        <f ca="1">VLOOKUP($B21,BNA_pré_INDD!$D$47:$AZ$81,MATCH(AM$3,BNA_pré_INDD!$D$8:$AZ$8,0),FALSE)</f>
        <v>-</v>
      </c>
      <c r="AO21" s="7">
        <f ca="1">VLOOKUP($B21,BNA_pré_INDD!$D$8:$AZ$45,MATCH(AO$3,BNA_pré_INDD!$D$8:$AZ$8,0),FALSE)</f>
        <v>2000</v>
      </c>
      <c r="AP21" s="7" t="str">
        <f ca="1">VLOOKUP($B21,BNA_pré_INDD!$D$47:$AZ$81,MATCH(AO$3,BNA_pré_INDD!$D$8:$AZ$8,0),FALSE)</f>
        <v>► 0%</v>
      </c>
      <c r="AQ21" s="7">
        <f ca="1">VLOOKUP($B21,BNA_pré_INDD!$D$8:$AZ$45,MATCH(AQ$3,BNA_pré_INDD!$D$8:$AZ$8,0),FALSE)</f>
        <v>3000</v>
      </c>
      <c r="AR21" s="7" t="str">
        <f ca="1">VLOOKUP($B21,BNA_pré_INDD!$D$47:$AZ$81,MATCH(AQ$3,BNA_pré_INDD!$D$8:$AZ$8,0),FALSE)</f>
        <v>► 0%</v>
      </c>
      <c r="AS21" s="7">
        <f ca="1">VLOOKUP($B21,BNA_pré_INDD!$D$8:$AZ$45,MATCH(AS$3,BNA_pré_INDD!$D$8:$AZ$8,0),FALSE)</f>
        <v>2000</v>
      </c>
      <c r="AT21" s="7" t="str">
        <f ca="1">VLOOKUP($B21,BNA_pré_INDD!$D$47:$AZ$81,MATCH(AS$3,BNA_pré_INDD!$D$8:$AZ$8,0),FALSE)</f>
        <v>► 0%</v>
      </c>
      <c r="AU21" s="7">
        <f ca="1">VLOOKUP($B21,BNA_pré_INDD!$D$8:$AZ$45,MATCH(AU$3,BNA_pré_INDD!$D$8:$AZ$8,0),FALSE)</f>
        <v>2000</v>
      </c>
      <c r="AV21" s="7" t="str">
        <f ca="1">VLOOKUP($B21,BNA_pré_INDD!$D$47:$AZ$81,MATCH(AU$3,BNA_pré_INDD!$D$8:$AZ$8,0),FALSE)</f>
        <v>► 0%</v>
      </c>
      <c r="AW21" s="7">
        <f ca="1">VLOOKUP($B21,BNA_pré_INDD!$D$8:$AZ$45,MATCH(AW$3,BNA_pré_INDD!$D$8:$AZ$8,0),FALSE)</f>
        <v>1500</v>
      </c>
      <c r="AX21" s="7" t="str">
        <f ca="1">VLOOKUP($B21,BNA_pré_INDD!$D$47:$AZ$81,MATCH(AW$3,BNA_pré_INDD!$D$8:$AZ$8,0),FALSE)</f>
        <v>► 0%</v>
      </c>
      <c r="AY21" s="7" t="str">
        <f ca="1">VLOOKUP($B21,BNA_pré_INDD!$D$8:$AZ$45,MATCH(AY$3,BNA_pré_INDD!$D$8:$AZ$8,0),FALSE)</f>
        <v>MC</v>
      </c>
      <c r="AZ21" s="7" t="str">
        <f ca="1">VLOOKUP($B21,BNA_pré_INDD!$D$47:$AZ$81,MATCH(AY$3,BNA_pré_INDD!$D$8:$AZ$8,0),FALSE)</f>
        <v>-</v>
      </c>
      <c r="BA21" s="7">
        <f ca="1">VLOOKUP($B21,BNA_pré_INDD!$D$8:$AZ$45,MATCH(BA$3,BNA_pré_INDD!$D$8:$AZ$8,0),FALSE)</f>
        <v>250</v>
      </c>
      <c r="BB21" s="7" t="str">
        <f ca="1">VLOOKUP($B21,BNA_pré_INDD!$D$47:$AZ$81,MATCH(BA$3,BNA_pré_INDD!$D$8:$AZ$8,0),FALSE)</f>
        <v>▼ -9%</v>
      </c>
    </row>
    <row r="22" spans="2:54" x14ac:dyDescent="0.35">
      <c r="B22" t="s">
        <v>91</v>
      </c>
      <c r="C22" s="7">
        <f ca="1">VLOOKUP($B22,BNA_pré_INDD!$D$8:$AZ$45,MATCH(C$3,BNA_pré_INDD!$D$8:$AZ$8,0),FALSE)</f>
        <v>1275</v>
      </c>
      <c r="D22" s="7" t="str">
        <f ca="1">VLOOKUP($B22,BNA_pré_INDD!$D$47:$AZ$81,MATCH(C$3,BNA_pré_INDD!$D$8:$AZ$8,0),FALSE)</f>
        <v>▲ 2%</v>
      </c>
      <c r="E22" s="7" t="str">
        <f ca="1">VLOOKUP($B22,BNA_pré_INDD!$D$8:$AZ$45,MATCH(E$3,BNA_pré_INDD!$D$8:$AZ$8,0),FALSE)</f>
        <v>MC</v>
      </c>
      <c r="F22" s="7" t="str">
        <f ca="1">VLOOKUP($B22,BNA_pré_INDD!$D$47:$AZ$81,MATCH(E$3,BNA_pré_INDD!$D$8:$AZ$8,0),FALSE)</f>
        <v>-</v>
      </c>
      <c r="G22" s="7" t="str">
        <f ca="1">VLOOKUP($B22,BNA_pré_INDD!$D$8:$AZ$45,MATCH(G$3,BNA_pré_INDD!$D$8:$AZ$8,0),FALSE)</f>
        <v>MC</v>
      </c>
      <c r="H22" s="7" t="str">
        <f ca="1">VLOOKUP($B22,BNA_pré_INDD!$D$47:$AZ$81,MATCH(G$3,BNA_pré_INDD!$D$8:$AZ$8,0),FALSE)</f>
        <v>-</v>
      </c>
      <c r="I22" s="7">
        <f ca="1">VLOOKUP($B22,BNA_pré_INDD!$D$8:$AZ$45,MATCH(I$3,BNA_pré_INDD!$D$8:$AZ$8,0),FALSE)</f>
        <v>450</v>
      </c>
      <c r="J22" s="7" t="str">
        <f ca="1">VLOOKUP($B22,BNA_pré_INDD!$D$47:$AZ$81,MATCH(I$3,BNA_pré_INDD!$D$8:$AZ$8,0),FALSE)</f>
        <v>► 0%</v>
      </c>
      <c r="K22" s="7">
        <f ca="1">VLOOKUP($B22,BNA_pré_INDD!$D$8:$AZ$45,MATCH(K$3,BNA_pré_INDD!$D$8:$AZ$8,0),FALSE)</f>
        <v>350</v>
      </c>
      <c r="L22" s="7" t="str">
        <f ca="1">VLOOKUP($B22,BNA_pré_INDD!$D$47:$AZ$81,MATCH(K$3,BNA_pré_INDD!$D$8:$AZ$8,0),FALSE)</f>
        <v>▲ 17%</v>
      </c>
      <c r="M22" s="7">
        <f ca="1">VLOOKUP($B22,BNA_pré_INDD!$D$8:$AZ$45,MATCH(M$3,BNA_pré_INDD!$D$8:$AZ$8,0),FALSE)</f>
        <v>5000</v>
      </c>
      <c r="N22" s="7" t="str">
        <f ca="1">VLOOKUP($B22,BNA_pré_INDD!$D$47:$AZ$81,MATCH(M$3,BNA_pré_INDD!$D$8:$AZ$8,0),FALSE)</f>
        <v>► 0%</v>
      </c>
      <c r="O22" s="7">
        <f ca="1">VLOOKUP($B22,BNA_pré_INDD!$D$8:$AZ$45,MATCH(O$3,BNA_pré_INDD!$D$8:$AZ$8,0),FALSE)</f>
        <v>21000</v>
      </c>
      <c r="P22" s="7" t="str">
        <f ca="1">VLOOKUP($B22,BNA_pré_INDD!$D$47:$AZ$81,MATCH(O$3,BNA_pré_INDD!$D$8:$AZ$8,0),FALSE)</f>
        <v>▲ 5%</v>
      </c>
      <c r="Q22" s="7">
        <f ca="1">VLOOKUP($B22,BNA_pré_INDD!$D$8:$AZ$45,MATCH(Q$3,BNA_pré_INDD!$D$8:$AZ$8,0),FALSE)</f>
        <v>1000</v>
      </c>
      <c r="R22" s="7" t="str">
        <f ca="1">VLOOKUP($B22,BNA_pré_INDD!$D$47:$AZ$81,MATCH(Q$3,BNA_pré_INDD!$D$8:$AZ$8,0),FALSE)</f>
        <v>► 0%</v>
      </c>
      <c r="S22" s="7">
        <f ca="1">VLOOKUP($B22,BNA_pré_INDD!$D$8:$AZ$45,MATCH(S$3,BNA_pré_INDD!$D$8:$AZ$8,0),FALSE)</f>
        <v>2000</v>
      </c>
      <c r="T22" s="7" t="str">
        <f ca="1">VLOOKUP($B22,BNA_pré_INDD!$D$47:$AZ$81,MATCH(S$3,BNA_pré_INDD!$D$8:$AZ$8,0),FALSE)</f>
        <v>► 0%</v>
      </c>
      <c r="U22" s="7" t="str">
        <f ca="1">VLOOKUP($B22,BNA_pré_INDD!$D$8:$AZ$45,MATCH(U$3,BNA_pré_INDD!$D$8:$AZ$8,0),FALSE)</f>
        <v>MC</v>
      </c>
      <c r="V22" s="7" t="str">
        <f ca="1">VLOOKUP($B22,BNA_pré_INDD!$D$47:$AZ$81,MATCH(U$3,BNA_pré_INDD!$D$8:$AZ$8,0),FALSE)</f>
        <v>-</v>
      </c>
      <c r="W22" s="7" t="str">
        <f ca="1">VLOOKUP($B22,BNA_pré_INDD!$D$8:$AZ$45,MATCH(W$3,BNA_pré_INDD!$D$8:$AZ$8,0),FALSE)</f>
        <v>MC</v>
      </c>
      <c r="X22" s="7" t="str">
        <f ca="1">VLOOKUP($B22,BNA_pré_INDD!$D$47:$AZ$81,MATCH(W$3,BNA_pré_INDD!$D$8:$AZ$8,0),FALSE)</f>
        <v>-</v>
      </c>
      <c r="Y22" s="7" t="str">
        <f ca="1">VLOOKUP($B22,BNA_pré_INDD!$D$8:$AZ$45,MATCH(Y$3,BNA_pré_INDD!$D$8:$AZ$8,0),FALSE)</f>
        <v>MC</v>
      </c>
      <c r="Z22" s="7" t="str">
        <f ca="1">VLOOKUP($B22,BNA_pré_INDD!$D$47:$AZ$81,MATCH(Y$3,BNA_pré_INDD!$D$8:$AZ$8,0),FALSE)</f>
        <v>-</v>
      </c>
      <c r="AA22" s="7">
        <f ca="1">VLOOKUP($B22,BNA_pré_INDD!$D$8:$AZ$45,MATCH(AA$3,BNA_pré_INDD!$D$8:$AZ$8,0),FALSE)</f>
        <v>9000</v>
      </c>
      <c r="AB22" s="7" t="str">
        <f ca="1">VLOOKUP($B22,BNA_pré_INDD!$D$47:$AZ$81,MATCH(AA$3,BNA_pré_INDD!$D$8:$AZ$8,0),FALSE)</f>
        <v>▲ 6%</v>
      </c>
      <c r="AC22" s="7">
        <f ca="1">VLOOKUP($B22,BNA_pré_INDD!$D$8:$AZ$45,MATCH(AC$3,BNA_pré_INDD!$D$8:$AZ$8,0),FALSE)</f>
        <v>3500</v>
      </c>
      <c r="AD22" s="7" t="str">
        <f ca="1">VLOOKUP($B22,BNA_pré_INDD!$D$47:$AZ$81,MATCH(AC$3,BNA_pré_INDD!$D$8:$AZ$8,0),FALSE)</f>
        <v>► 0%</v>
      </c>
      <c r="AE22" s="7">
        <f ca="1">VLOOKUP($B22,BNA_pré_INDD!$D$8:$AZ$45,MATCH(AE$3,BNA_pré_INDD!$D$8:$AZ$8,0),FALSE)</f>
        <v>500</v>
      </c>
      <c r="AF22" s="7" t="str">
        <f ca="1">VLOOKUP($B22,BNA_pré_INDD!$D$47:$AZ$81,MATCH(AE$3,BNA_pré_INDD!$D$8:$AZ$8,0),FALSE)</f>
        <v>► 0%</v>
      </c>
      <c r="AG22" s="7">
        <f ca="1">VLOOKUP($B22,BNA_pré_INDD!$D$8:$AZ$45,MATCH(AG$3,BNA_pré_INDD!$D$8:$AZ$8,0),FALSE)</f>
        <v>125</v>
      </c>
      <c r="AH22" s="7" t="str">
        <f ca="1">VLOOKUP($B22,BNA_pré_INDD!$D$47:$AZ$81,MATCH(AG$3,BNA_pré_INDD!$D$8:$AZ$8,0),FALSE)</f>
        <v>► 0%</v>
      </c>
      <c r="AI22" s="7" t="str">
        <f ca="1">VLOOKUP($B22,BNA_pré_INDD!$D$8:$AZ$45,MATCH(AI$3,BNA_pré_INDD!$D$8:$AZ$8,0),FALSE)</f>
        <v>MC</v>
      </c>
      <c r="AJ22" s="7" t="str">
        <f ca="1">VLOOKUP($B22,BNA_pré_INDD!$D$47:$AZ$81,MATCH(AI$3,BNA_pré_INDD!$D$8:$AZ$8,0),FALSE)</f>
        <v>-</v>
      </c>
      <c r="AK22" s="7" t="str">
        <f ca="1">VLOOKUP($B22,BNA_pré_INDD!$D$8:$AZ$45,MATCH(AK$3,BNA_pré_INDD!$D$8:$AZ$8,0),FALSE)</f>
        <v>MC</v>
      </c>
      <c r="AL22" s="7" t="str">
        <f ca="1">VLOOKUP($B22,BNA_pré_INDD!$D$47:$AZ$81,MATCH(AK$3,BNA_pré_INDD!$D$8:$AZ$8,0),FALSE)</f>
        <v>-</v>
      </c>
      <c r="AM22" s="7" t="str">
        <f ca="1">VLOOKUP($B22,BNA_pré_INDD!$D$8:$AZ$45,MATCH(AM$3,BNA_pré_INDD!$D$8:$AZ$8,0),FALSE)</f>
        <v>MC</v>
      </c>
      <c r="AN22" s="7" t="str">
        <f ca="1">VLOOKUP($B22,BNA_pré_INDD!$D$47:$AZ$81,MATCH(AM$3,BNA_pré_INDD!$D$8:$AZ$8,0),FALSE)</f>
        <v>-</v>
      </c>
      <c r="AO22" s="7">
        <f ca="1">VLOOKUP($B22,BNA_pré_INDD!$D$8:$AZ$45,MATCH(AO$3,BNA_pré_INDD!$D$8:$AZ$8,0),FALSE)</f>
        <v>3250</v>
      </c>
      <c r="AP22" s="7" t="str">
        <f ca="1">VLOOKUP($B22,BNA_pré_INDD!$D$47:$AZ$81,MATCH(AO$3,BNA_pré_INDD!$D$8:$AZ$8,0),FALSE)</f>
        <v>▲ 8%</v>
      </c>
      <c r="AQ22" s="7">
        <f ca="1">VLOOKUP($B22,BNA_pré_INDD!$D$8:$AZ$45,MATCH(AQ$3,BNA_pré_INDD!$D$8:$AZ$8,0),FALSE)</f>
        <v>3500</v>
      </c>
      <c r="AR22" s="7" t="str">
        <f ca="1">VLOOKUP($B22,BNA_pré_INDD!$D$47:$AZ$81,MATCH(AQ$3,BNA_pré_INDD!$D$8:$AZ$8,0),FALSE)</f>
        <v>► 0%</v>
      </c>
      <c r="AS22" s="7">
        <f ca="1">VLOOKUP($B22,BNA_pré_INDD!$D$8:$AZ$45,MATCH(AS$3,BNA_pré_INDD!$D$8:$AZ$8,0),FALSE)</f>
        <v>2500</v>
      </c>
      <c r="AT22" s="7" t="str">
        <f ca="1">VLOOKUP($B22,BNA_pré_INDD!$D$47:$AZ$81,MATCH(AS$3,BNA_pré_INDD!$D$8:$AZ$8,0),FALSE)</f>
        <v>► 0%</v>
      </c>
      <c r="AU22" s="7" t="str">
        <f ca="1">VLOOKUP($B22,BNA_pré_INDD!$D$8:$AZ$45,MATCH(AU$3,BNA_pré_INDD!$D$8:$AZ$8,0),FALSE)</f>
        <v>MC</v>
      </c>
      <c r="AV22" s="7" t="str">
        <f ca="1">VLOOKUP($B22,BNA_pré_INDD!$D$47:$AZ$81,MATCH(AU$3,BNA_pré_INDD!$D$8:$AZ$8,0),FALSE)</f>
        <v>-</v>
      </c>
      <c r="AW22" s="7">
        <f ca="1">VLOOKUP($B22,BNA_pré_INDD!$D$8:$AZ$45,MATCH(AW$3,BNA_pré_INDD!$D$8:$AZ$8,0),FALSE)</f>
        <v>2000</v>
      </c>
      <c r="AX22" s="7" t="str">
        <f ca="1">VLOOKUP($B22,BNA_pré_INDD!$D$47:$AZ$81,MATCH(AW$3,BNA_pré_INDD!$D$8:$AZ$8,0),FALSE)</f>
        <v>► 0%</v>
      </c>
      <c r="AY22" s="7">
        <f ca="1">VLOOKUP($B22,BNA_pré_INDD!$D$8:$AZ$45,MATCH(AY$3,BNA_pré_INDD!$D$8:$AZ$8,0),FALSE)</f>
        <v>5000</v>
      </c>
      <c r="AZ22" s="7" t="str">
        <f ca="1">VLOOKUP($B22,BNA_pré_INDD!$D$47:$AZ$81,MATCH(AY$3,BNA_pré_INDD!$D$8:$AZ$8,0),FALSE)</f>
        <v>► 0%</v>
      </c>
      <c r="BA22" s="7">
        <f ca="1">VLOOKUP($B22,BNA_pré_INDD!$D$8:$AZ$45,MATCH(BA$3,BNA_pré_INDD!$D$8:$AZ$8,0),FALSE)</f>
        <v>300</v>
      </c>
      <c r="BB22" s="7" t="str">
        <f ca="1">VLOOKUP($B22,BNA_pré_INDD!$D$47:$AZ$81,MATCH(BA$3,BNA_pré_INDD!$D$8:$AZ$8,0),FALSE)</f>
        <v>► 0%</v>
      </c>
    </row>
    <row r="23" spans="2:54" x14ac:dyDescent="0.35">
      <c r="B23" t="s">
        <v>93</v>
      </c>
      <c r="C23" s="7">
        <f ca="1">VLOOKUP($B23,BNA_pré_INDD!$D$8:$AZ$45,MATCH(C$3,BNA_pré_INDD!$D$8:$AZ$8,0),FALSE)</f>
        <v>1250</v>
      </c>
      <c r="D23" s="7" t="str">
        <f ca="1">VLOOKUP($B23,BNA_pré_INDD!$D$47:$AZ$81,MATCH(C$3,BNA_pré_INDD!$D$8:$AZ$8,0),FALSE)</f>
        <v>▲ 25%</v>
      </c>
      <c r="E23" s="7" t="str">
        <f ca="1">VLOOKUP($B23,BNA_pré_INDD!$D$8:$AZ$45,MATCH(E$3,BNA_pré_INDD!$D$8:$AZ$8,0),FALSE)</f>
        <v>MC</v>
      </c>
      <c r="F23" s="7" t="str">
        <f ca="1">VLOOKUP($B23,BNA_pré_INDD!$D$47:$AZ$81,MATCH(E$3,BNA_pré_INDD!$D$8:$AZ$8,0),FALSE)</f>
        <v>-</v>
      </c>
      <c r="G23" s="7" t="str">
        <f ca="1">VLOOKUP($B23,BNA_pré_INDD!$D$8:$AZ$45,MATCH(G$3,BNA_pré_INDD!$D$8:$AZ$8,0),FALSE)</f>
        <v>MC</v>
      </c>
      <c r="H23" s="7" t="str">
        <f ca="1">VLOOKUP($B23,BNA_pré_INDD!$D$47:$AZ$81,MATCH(G$3,BNA_pré_INDD!$D$8:$AZ$8,0),FALSE)</f>
        <v>-</v>
      </c>
      <c r="I23" s="7">
        <f ca="1">VLOOKUP($B23,BNA_pré_INDD!$D$8:$AZ$45,MATCH(I$3,BNA_pré_INDD!$D$8:$AZ$8,0),FALSE)</f>
        <v>400</v>
      </c>
      <c r="J23" s="7" t="str">
        <f ca="1">VLOOKUP($B23,BNA_pré_INDD!$D$47:$AZ$81,MATCH(I$3,BNA_pré_INDD!$D$8:$AZ$8,0),FALSE)</f>
        <v>▼ -20%</v>
      </c>
      <c r="K23" s="7">
        <f ca="1">VLOOKUP($B23,BNA_pré_INDD!$D$8:$AZ$45,MATCH(K$3,BNA_pré_INDD!$D$8:$AZ$8,0),FALSE)</f>
        <v>300</v>
      </c>
      <c r="L23" s="7" t="str">
        <f ca="1">VLOOKUP($B23,BNA_pré_INDD!$D$47:$AZ$81,MATCH(K$3,BNA_pré_INDD!$D$8:$AZ$8,0),FALSE)</f>
        <v>► 0%</v>
      </c>
      <c r="M23" s="7">
        <f ca="1">VLOOKUP($B23,BNA_pré_INDD!$D$8:$AZ$45,MATCH(M$3,BNA_pré_INDD!$D$8:$AZ$8,0),FALSE)</f>
        <v>5000</v>
      </c>
      <c r="N23" s="7" t="str">
        <f ca="1">VLOOKUP($B23,BNA_pré_INDD!$D$47:$AZ$81,MATCH(M$3,BNA_pré_INDD!$D$8:$AZ$8,0),FALSE)</f>
        <v>► 0%</v>
      </c>
      <c r="O23" s="7">
        <f ca="1">VLOOKUP($B23,BNA_pré_INDD!$D$8:$AZ$45,MATCH(O$3,BNA_pré_INDD!$D$8:$AZ$8,0),FALSE)</f>
        <v>10000</v>
      </c>
      <c r="P23" s="7" t="str">
        <f ca="1">VLOOKUP($B23,BNA_pré_INDD!$D$47:$AZ$81,MATCH(O$3,BNA_pré_INDD!$D$8:$AZ$8,0),FALSE)</f>
        <v>► 0%</v>
      </c>
      <c r="Q23" s="7">
        <f ca="1">VLOOKUP($B23,BNA_pré_INDD!$D$8:$AZ$45,MATCH(Q$3,BNA_pré_INDD!$D$8:$AZ$8,0),FALSE)</f>
        <v>1500</v>
      </c>
      <c r="R23" s="7" t="str">
        <f ca="1">VLOOKUP($B23,BNA_pré_INDD!$D$47:$AZ$81,MATCH(Q$3,BNA_pré_INDD!$D$8:$AZ$8,0),FALSE)</f>
        <v>▼ -14%</v>
      </c>
      <c r="S23" s="7">
        <f ca="1">VLOOKUP($B23,BNA_pré_INDD!$D$8:$AZ$45,MATCH(S$3,BNA_pré_INDD!$D$8:$AZ$8,0),FALSE)</f>
        <v>1750</v>
      </c>
      <c r="T23" s="7" t="str">
        <f ca="1">VLOOKUP($B23,BNA_pré_INDD!$D$47:$AZ$81,MATCH(S$3,BNA_pré_INDD!$D$8:$AZ$8,0),FALSE)</f>
        <v>▼ -13%</v>
      </c>
      <c r="U23" s="7" t="str">
        <f ca="1">VLOOKUP($B23,BNA_pré_INDD!$D$8:$AZ$45,MATCH(U$3,BNA_pré_INDD!$D$8:$AZ$8,0),FALSE)</f>
        <v>MC</v>
      </c>
      <c r="V23" s="7" t="str">
        <f ca="1">VLOOKUP($B23,BNA_pré_INDD!$D$47:$AZ$81,MATCH(U$3,BNA_pré_INDD!$D$8:$AZ$8,0),FALSE)</f>
        <v>-</v>
      </c>
      <c r="W23" s="7" t="str">
        <f ca="1">VLOOKUP($B23,BNA_pré_INDD!$D$8:$AZ$45,MATCH(W$3,BNA_pré_INDD!$D$8:$AZ$8,0),FALSE)</f>
        <v>MC</v>
      </c>
      <c r="X23" s="7" t="str">
        <f ca="1">VLOOKUP($B23,BNA_pré_INDD!$D$47:$AZ$81,MATCH(W$3,BNA_pré_INDD!$D$8:$AZ$8,0),FALSE)</f>
        <v>-</v>
      </c>
      <c r="Y23" s="7" t="str">
        <f ca="1">VLOOKUP($B23,BNA_pré_INDD!$D$8:$AZ$45,MATCH(Y$3,BNA_pré_INDD!$D$8:$AZ$8,0),FALSE)</f>
        <v>MC</v>
      </c>
      <c r="Z23" s="7" t="str">
        <f ca="1">VLOOKUP($B23,BNA_pré_INDD!$D$47:$AZ$81,MATCH(Y$3,BNA_pré_INDD!$D$8:$AZ$8,0),FALSE)</f>
        <v>-</v>
      </c>
      <c r="AA23" s="7">
        <f ca="1">VLOOKUP($B23,BNA_pré_INDD!$D$8:$AZ$45,MATCH(AA$3,BNA_pré_INDD!$D$8:$AZ$8,0),FALSE)</f>
        <v>7500</v>
      </c>
      <c r="AB23" s="7" t="str">
        <f ca="1">VLOOKUP($B23,BNA_pré_INDD!$D$47:$AZ$81,MATCH(AA$3,BNA_pré_INDD!$D$8:$AZ$8,0),FALSE)</f>
        <v>▲ 7%</v>
      </c>
      <c r="AC23" s="7">
        <f ca="1">VLOOKUP($B23,BNA_pré_INDD!$D$8:$AZ$45,MATCH(AC$3,BNA_pré_INDD!$D$8:$AZ$8,0),FALSE)</f>
        <v>6000</v>
      </c>
      <c r="AD23" s="7" t="str">
        <f ca="1">VLOOKUP($B23,BNA_pré_INDD!$D$47:$AZ$81,MATCH(AC$3,BNA_pré_INDD!$D$8:$AZ$8,0),FALSE)</f>
        <v>► 0%</v>
      </c>
      <c r="AE23" s="7">
        <f ca="1">VLOOKUP($B23,BNA_pré_INDD!$D$8:$AZ$45,MATCH(AE$3,BNA_pré_INDD!$D$8:$AZ$8,0),FALSE)</f>
        <v>500</v>
      </c>
      <c r="AF23" s="7" t="str">
        <f ca="1">VLOOKUP($B23,BNA_pré_INDD!$D$47:$AZ$81,MATCH(AE$3,BNA_pré_INDD!$D$8:$AZ$8,0),FALSE)</f>
        <v>► 0%</v>
      </c>
      <c r="AG23" s="7">
        <f ca="1">VLOOKUP($B23,BNA_pré_INDD!$D$8:$AZ$45,MATCH(AG$3,BNA_pré_INDD!$D$8:$AZ$8,0),FALSE)</f>
        <v>250</v>
      </c>
      <c r="AH23" s="7" t="str">
        <f ca="1">VLOOKUP($B23,BNA_pré_INDD!$D$47:$AZ$81,MATCH(AG$3,BNA_pré_INDD!$D$8:$AZ$8,0),FALSE)</f>
        <v>► 0%</v>
      </c>
      <c r="AI23" s="7" t="str">
        <f ca="1">VLOOKUP($B23,BNA_pré_INDD!$D$8:$AZ$45,MATCH(AI$3,BNA_pré_INDD!$D$8:$AZ$8,0),FALSE)</f>
        <v>MC</v>
      </c>
      <c r="AJ23" s="7" t="str">
        <f ca="1">VLOOKUP($B23,BNA_pré_INDD!$D$47:$AZ$81,MATCH(AI$3,BNA_pré_INDD!$D$8:$AZ$8,0),FALSE)</f>
        <v>-</v>
      </c>
      <c r="AK23" s="7">
        <f ca="1">VLOOKUP($B23,BNA_pré_INDD!$D$8:$AZ$45,MATCH(AK$3,BNA_pré_INDD!$D$8:$AZ$8,0),FALSE)</f>
        <v>750</v>
      </c>
      <c r="AL23" s="7" t="str">
        <f ca="1">VLOOKUP($B23,BNA_pré_INDD!$D$47:$AZ$81,MATCH(AK$3,BNA_pré_INDD!$D$8:$AZ$8,0),FALSE)</f>
        <v>► 0%</v>
      </c>
      <c r="AM23" s="7" t="str">
        <f ca="1">VLOOKUP($B23,BNA_pré_INDD!$D$8:$AZ$45,MATCH(AM$3,BNA_pré_INDD!$D$8:$AZ$8,0),FALSE)</f>
        <v>MC</v>
      </c>
      <c r="AN23" s="7" t="str">
        <f ca="1">VLOOKUP($B23,BNA_pré_INDD!$D$47:$AZ$81,MATCH(AM$3,BNA_pré_INDD!$D$8:$AZ$8,0),FALSE)</f>
        <v>-</v>
      </c>
      <c r="AO23" s="7">
        <f ca="1">VLOOKUP($B23,BNA_pré_INDD!$D$8:$AZ$45,MATCH(AO$3,BNA_pré_INDD!$D$8:$AZ$8,0),FALSE)</f>
        <v>2500</v>
      </c>
      <c r="AP23" s="7" t="str">
        <f ca="1">VLOOKUP($B23,BNA_pré_INDD!$D$47:$AZ$81,MATCH(AO$3,BNA_pré_INDD!$D$8:$AZ$8,0),FALSE)</f>
        <v>► 0%</v>
      </c>
      <c r="AQ23" s="7">
        <f ca="1">VLOOKUP($B23,BNA_pré_INDD!$D$8:$AZ$45,MATCH(AQ$3,BNA_pré_INDD!$D$8:$AZ$8,0),FALSE)</f>
        <v>3500</v>
      </c>
      <c r="AR23" s="7" t="str">
        <f ca="1">VLOOKUP($B23,BNA_pré_INDD!$D$47:$AZ$81,MATCH(AQ$3,BNA_pré_INDD!$D$8:$AZ$8,0),FALSE)</f>
        <v>▲ 17%</v>
      </c>
      <c r="AS23" s="7">
        <f ca="1">VLOOKUP($B23,BNA_pré_INDD!$D$8:$AZ$45,MATCH(AS$3,BNA_pré_INDD!$D$8:$AZ$8,0),FALSE)</f>
        <v>2500</v>
      </c>
      <c r="AT23" s="7" t="str">
        <f ca="1">VLOOKUP($B23,BNA_pré_INDD!$D$47:$AZ$81,MATCH(AS$3,BNA_pré_INDD!$D$8:$AZ$8,0),FALSE)</f>
        <v>► 0%</v>
      </c>
      <c r="AU23" s="7" t="str">
        <f ca="1">VLOOKUP($B23,BNA_pré_INDD!$D$8:$AZ$45,MATCH(AU$3,BNA_pré_INDD!$D$8:$AZ$8,0),FALSE)</f>
        <v>MC</v>
      </c>
      <c r="AV23" s="7" t="str">
        <f ca="1">VLOOKUP($B23,BNA_pré_INDD!$D$47:$AZ$81,MATCH(AU$3,BNA_pré_INDD!$D$8:$AZ$8,0),FALSE)</f>
        <v>-</v>
      </c>
      <c r="AW23" s="7">
        <f ca="1">VLOOKUP($B23,BNA_pré_INDD!$D$8:$AZ$45,MATCH(AW$3,BNA_pré_INDD!$D$8:$AZ$8,0),FALSE)</f>
        <v>1500</v>
      </c>
      <c r="AX23" s="7" t="str">
        <f ca="1">VLOOKUP($B23,BNA_pré_INDD!$D$47:$AZ$81,MATCH(AW$3,BNA_pré_INDD!$D$8:$AZ$8,0),FALSE)</f>
        <v>► 0%</v>
      </c>
      <c r="AY23" s="7">
        <f ca="1">VLOOKUP($B23,BNA_pré_INDD!$D$8:$AZ$45,MATCH(AY$3,BNA_pré_INDD!$D$8:$AZ$8,0),FALSE)</f>
        <v>2250</v>
      </c>
      <c r="AZ23" s="7" t="str">
        <f ca="1">VLOOKUP($B23,BNA_pré_INDD!$D$47:$AZ$81,MATCH(AY$3,BNA_pré_INDD!$D$8:$AZ$8,0),FALSE)</f>
        <v>► 0%</v>
      </c>
      <c r="BA23" s="7">
        <f ca="1">VLOOKUP($B23,BNA_pré_INDD!$D$8:$AZ$45,MATCH(BA$3,BNA_pré_INDD!$D$8:$AZ$8,0),FALSE)</f>
        <v>300</v>
      </c>
      <c r="BB23" s="7" t="str">
        <f ca="1">VLOOKUP($B23,BNA_pré_INDD!$D$47:$AZ$81,MATCH(BA$3,BNA_pré_INDD!$D$8:$AZ$8,0),FALSE)</f>
        <v>▲ 9%</v>
      </c>
    </row>
    <row r="24" spans="2:54" x14ac:dyDescent="0.35">
      <c r="B24" s="20" t="s">
        <v>3207</v>
      </c>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row>
    <row r="25" spans="2:54" x14ac:dyDescent="0.35">
      <c r="B25" t="s">
        <v>95</v>
      </c>
      <c r="C25" s="7" t="str">
        <f ca="1">VLOOKUP($B25,BNA_pré_INDD!$D$8:$AZ$45,MATCH(C$3,BNA_pré_INDD!$D$8:$AZ$8,0),FALSE)</f>
        <v>-</v>
      </c>
      <c r="D25" s="7" t="str">
        <f ca="1">VLOOKUP($B25,BNA_pré_INDD!$D$47:$AZ$81,MATCH(C$3,BNA_pré_INDD!$D$8:$AZ$8,0),FALSE)</f>
        <v>-</v>
      </c>
      <c r="E25" s="7" t="str">
        <f ca="1">VLOOKUP($B25,BNA_pré_INDD!$D$8:$AZ$45,MATCH(E$3,BNA_pré_INDD!$D$8:$AZ$8,0),FALSE)</f>
        <v>-</v>
      </c>
      <c r="F25" s="7" t="str">
        <f ca="1">VLOOKUP($B25,BNA_pré_INDD!$D$47:$AZ$81,MATCH(E$3,BNA_pré_INDD!$D$8:$AZ$8,0),FALSE)</f>
        <v>-</v>
      </c>
      <c r="G25" s="7" t="str">
        <f ca="1">VLOOKUP($B25,BNA_pré_INDD!$D$8:$AZ$45,MATCH(G$3,BNA_pré_INDD!$D$8:$AZ$8,0),FALSE)</f>
        <v>-</v>
      </c>
      <c r="H25" s="7" t="str">
        <f ca="1">VLOOKUP($B25,BNA_pré_INDD!$D$47:$AZ$81,MATCH(G$3,BNA_pré_INDD!$D$8:$AZ$8,0),FALSE)</f>
        <v>-</v>
      </c>
      <c r="I25" s="7" t="str">
        <f ca="1">VLOOKUP($B25,BNA_pré_INDD!$D$8:$AZ$45,MATCH(I$3,BNA_pré_INDD!$D$8:$AZ$8,0),FALSE)</f>
        <v>-</v>
      </c>
      <c r="J25" s="7" t="str">
        <f ca="1">VLOOKUP($B25,BNA_pré_INDD!$D$47:$AZ$81,MATCH(I$3,BNA_pré_INDD!$D$8:$AZ$8,0),FALSE)</f>
        <v>-</v>
      </c>
      <c r="K25" s="7" t="str">
        <f ca="1">VLOOKUP($B25,BNA_pré_INDD!$D$8:$AZ$45,MATCH(K$3,BNA_pré_INDD!$D$8:$AZ$8,0),FALSE)</f>
        <v>-</v>
      </c>
      <c r="L25" s="7" t="str">
        <f ca="1">VLOOKUP($B25,BNA_pré_INDD!$D$47:$AZ$81,MATCH(K$3,BNA_pré_INDD!$D$8:$AZ$8,0),FALSE)</f>
        <v>-</v>
      </c>
      <c r="M25" s="7" t="str">
        <f ca="1">VLOOKUP($B25,BNA_pré_INDD!$D$8:$AZ$45,MATCH(M$3,BNA_pré_INDD!$D$8:$AZ$8,0),FALSE)</f>
        <v>-</v>
      </c>
      <c r="N25" s="7" t="str">
        <f ca="1">VLOOKUP($B25,BNA_pré_INDD!$D$47:$AZ$81,MATCH(M$3,BNA_pré_INDD!$D$8:$AZ$8,0),FALSE)</f>
        <v>-</v>
      </c>
      <c r="O25" s="7" t="str">
        <f ca="1">VLOOKUP($B25,BNA_pré_INDD!$D$8:$AZ$45,MATCH(O$3,BNA_pré_INDD!$D$8:$AZ$8,0),FALSE)</f>
        <v>-</v>
      </c>
      <c r="P25" s="7" t="str">
        <f ca="1">VLOOKUP($B25,BNA_pré_INDD!$D$47:$AZ$81,MATCH(O$3,BNA_pré_INDD!$D$8:$AZ$8,0),FALSE)</f>
        <v>-</v>
      </c>
      <c r="Q25" s="7" t="str">
        <f ca="1">VLOOKUP($B25,BNA_pré_INDD!$D$8:$AZ$45,MATCH(Q$3,BNA_pré_INDD!$D$8:$AZ$8,0),FALSE)</f>
        <v>-</v>
      </c>
      <c r="R25" s="7" t="str">
        <f ca="1">VLOOKUP($B25,BNA_pré_INDD!$D$47:$AZ$81,MATCH(Q$3,BNA_pré_INDD!$D$8:$AZ$8,0),FALSE)</f>
        <v>-</v>
      </c>
      <c r="S25" s="7" t="str">
        <f ca="1">VLOOKUP($B25,BNA_pré_INDD!$D$8:$AZ$45,MATCH(S$3,BNA_pré_INDD!$D$8:$AZ$8,0),FALSE)</f>
        <v>-</v>
      </c>
      <c r="T25" s="7" t="str">
        <f ca="1">VLOOKUP($B25,BNA_pré_INDD!$D$47:$AZ$81,MATCH(S$3,BNA_pré_INDD!$D$8:$AZ$8,0),FALSE)</f>
        <v>-</v>
      </c>
      <c r="U25" s="7" t="str">
        <f ca="1">VLOOKUP($B25,BNA_pré_INDD!$D$8:$AZ$45,MATCH(U$3,BNA_pré_INDD!$D$8:$AZ$8,0),FALSE)</f>
        <v>-</v>
      </c>
      <c r="V25" s="7" t="str">
        <f ca="1">VLOOKUP($B25,BNA_pré_INDD!$D$47:$AZ$81,MATCH(U$3,BNA_pré_INDD!$D$8:$AZ$8,0),FALSE)</f>
        <v>-</v>
      </c>
      <c r="W25" s="7" t="str">
        <f ca="1">VLOOKUP($B25,BNA_pré_INDD!$D$8:$AZ$45,MATCH(W$3,BNA_pré_INDD!$D$8:$AZ$8,0),FALSE)</f>
        <v>-</v>
      </c>
      <c r="X25" s="7" t="str">
        <f ca="1">VLOOKUP($B25,BNA_pré_INDD!$D$47:$AZ$81,MATCH(W$3,BNA_pré_INDD!$D$8:$AZ$8,0),FALSE)</f>
        <v>-</v>
      </c>
      <c r="Y25" s="7" t="str">
        <f ca="1">VLOOKUP($B25,BNA_pré_INDD!$D$8:$AZ$45,MATCH(Y$3,BNA_pré_INDD!$D$8:$AZ$8,0),FALSE)</f>
        <v>-</v>
      </c>
      <c r="Z25" s="7" t="str">
        <f ca="1">VLOOKUP($B25,BNA_pré_INDD!$D$47:$AZ$81,MATCH(Y$3,BNA_pré_INDD!$D$8:$AZ$8,0),FALSE)</f>
        <v>-</v>
      </c>
      <c r="AA25" s="7" t="str">
        <f ca="1">VLOOKUP($B25,BNA_pré_INDD!$D$8:$AZ$45,MATCH(AA$3,BNA_pré_INDD!$D$8:$AZ$8,0),FALSE)</f>
        <v>-</v>
      </c>
      <c r="AB25" s="7" t="str">
        <f ca="1">VLOOKUP($B25,BNA_pré_INDD!$D$47:$AZ$81,MATCH(AA$3,BNA_pré_INDD!$D$8:$AZ$8,0),FALSE)</f>
        <v>-</v>
      </c>
      <c r="AC25" s="7" t="str">
        <f ca="1">VLOOKUP($B25,BNA_pré_INDD!$D$8:$AZ$45,MATCH(AC$3,BNA_pré_INDD!$D$8:$AZ$8,0),FALSE)</f>
        <v>-</v>
      </c>
      <c r="AD25" s="7" t="str">
        <f ca="1">VLOOKUP($B25,BNA_pré_INDD!$D$47:$AZ$81,MATCH(AC$3,BNA_pré_INDD!$D$8:$AZ$8,0),FALSE)</f>
        <v>-</v>
      </c>
      <c r="AE25" s="7" t="str">
        <f ca="1">VLOOKUP($B25,BNA_pré_INDD!$D$8:$AZ$45,MATCH(AE$3,BNA_pré_INDD!$D$8:$AZ$8,0),FALSE)</f>
        <v>-</v>
      </c>
      <c r="AF25" s="7" t="str">
        <f ca="1">VLOOKUP($B25,BNA_pré_INDD!$D$47:$AZ$81,MATCH(AE$3,BNA_pré_INDD!$D$8:$AZ$8,0),FALSE)</f>
        <v>-</v>
      </c>
      <c r="AG25" s="7" t="str">
        <f ca="1">VLOOKUP($B25,BNA_pré_INDD!$D$8:$AZ$45,MATCH(AG$3,BNA_pré_INDD!$D$8:$AZ$8,0),FALSE)</f>
        <v>-</v>
      </c>
      <c r="AH25" s="7" t="str">
        <f ca="1">VLOOKUP($B25,BNA_pré_INDD!$D$47:$AZ$81,MATCH(AG$3,BNA_pré_INDD!$D$8:$AZ$8,0),FALSE)</f>
        <v>-</v>
      </c>
      <c r="AI25" s="7" t="str">
        <f ca="1">VLOOKUP($B25,BNA_pré_INDD!$D$8:$AZ$45,MATCH(AI$3,BNA_pré_INDD!$D$8:$AZ$8,0),FALSE)</f>
        <v>-</v>
      </c>
      <c r="AJ25" s="7" t="str">
        <f ca="1">VLOOKUP($B25,BNA_pré_INDD!$D$47:$AZ$81,MATCH(AI$3,BNA_pré_INDD!$D$8:$AZ$8,0),FALSE)</f>
        <v>-</v>
      </c>
      <c r="AK25" s="7" t="str">
        <f ca="1">VLOOKUP($B25,BNA_pré_INDD!$D$8:$AZ$45,MATCH(AK$3,BNA_pré_INDD!$D$8:$AZ$8,0),FALSE)</f>
        <v>-</v>
      </c>
      <c r="AL25" s="7" t="str">
        <f ca="1">VLOOKUP($B25,BNA_pré_INDD!$D$47:$AZ$81,MATCH(AK$3,BNA_pré_INDD!$D$8:$AZ$8,0),FALSE)</f>
        <v>-</v>
      </c>
      <c r="AM25" s="7" t="str">
        <f ca="1">VLOOKUP($B25,BNA_pré_INDD!$D$8:$AZ$45,MATCH(AM$3,BNA_pré_INDD!$D$8:$AZ$8,0),FALSE)</f>
        <v>-</v>
      </c>
      <c r="AN25" s="7" t="str">
        <f ca="1">VLOOKUP($B25,BNA_pré_INDD!$D$47:$AZ$81,MATCH(AM$3,BNA_pré_INDD!$D$8:$AZ$8,0),FALSE)</f>
        <v>-</v>
      </c>
      <c r="AO25" s="7" t="str">
        <f ca="1">VLOOKUP($B25,BNA_pré_INDD!$D$8:$AZ$45,MATCH(AO$3,BNA_pré_INDD!$D$8:$AZ$8,0),FALSE)</f>
        <v>-</v>
      </c>
      <c r="AP25" s="7" t="str">
        <f ca="1">VLOOKUP($B25,BNA_pré_INDD!$D$47:$AZ$81,MATCH(AO$3,BNA_pré_INDD!$D$8:$AZ$8,0),FALSE)</f>
        <v>-</v>
      </c>
      <c r="AQ25" s="7" t="str">
        <f ca="1">VLOOKUP($B25,BNA_pré_INDD!$D$8:$AZ$45,MATCH(AQ$3,BNA_pré_INDD!$D$8:$AZ$8,0),FALSE)</f>
        <v>-</v>
      </c>
      <c r="AR25" s="7" t="str">
        <f ca="1">VLOOKUP($B25,BNA_pré_INDD!$D$47:$AZ$81,MATCH(AQ$3,BNA_pré_INDD!$D$8:$AZ$8,0),FALSE)</f>
        <v>-</v>
      </c>
      <c r="AS25" s="7" t="str">
        <f ca="1">VLOOKUP($B25,BNA_pré_INDD!$D$8:$AZ$45,MATCH(AS$3,BNA_pré_INDD!$D$8:$AZ$8,0),FALSE)</f>
        <v>-</v>
      </c>
      <c r="AT25" s="7" t="str">
        <f ca="1">VLOOKUP($B25,BNA_pré_INDD!$D$47:$AZ$81,MATCH(AS$3,BNA_pré_INDD!$D$8:$AZ$8,0),FALSE)</f>
        <v>-</v>
      </c>
      <c r="AU25" s="7" t="str">
        <f ca="1">VLOOKUP($B25,BNA_pré_INDD!$D$8:$AZ$45,MATCH(AU$3,BNA_pré_INDD!$D$8:$AZ$8,0),FALSE)</f>
        <v>-</v>
      </c>
      <c r="AV25" s="7" t="str">
        <f ca="1">VLOOKUP($B25,BNA_pré_INDD!$D$47:$AZ$81,MATCH(AU$3,BNA_pré_INDD!$D$8:$AZ$8,0),FALSE)</f>
        <v>-</v>
      </c>
      <c r="AW25" s="7" t="str">
        <f ca="1">VLOOKUP($B25,BNA_pré_INDD!$D$8:$AZ$45,MATCH(AW$3,BNA_pré_INDD!$D$8:$AZ$8,0),FALSE)</f>
        <v>-</v>
      </c>
      <c r="AX25" s="7" t="str">
        <f ca="1">VLOOKUP($B25,BNA_pré_INDD!$D$47:$AZ$81,MATCH(AW$3,BNA_pré_INDD!$D$8:$AZ$8,0),FALSE)</f>
        <v>-</v>
      </c>
      <c r="AY25" s="7" t="str">
        <f ca="1">VLOOKUP($B25,BNA_pré_INDD!$D$8:$AZ$45,MATCH(AY$3,BNA_pré_INDD!$D$8:$AZ$8,0),FALSE)</f>
        <v>-</v>
      </c>
      <c r="AZ25" s="7" t="str">
        <f ca="1">VLOOKUP($B25,BNA_pré_INDD!$D$47:$AZ$81,MATCH(AY$3,BNA_pré_INDD!$D$8:$AZ$8,0),FALSE)</f>
        <v>-</v>
      </c>
      <c r="BA25" s="7" t="str">
        <f ca="1">VLOOKUP($B25,BNA_pré_INDD!$D$8:$AZ$45,MATCH(BA$3,BNA_pré_INDD!$D$8:$AZ$8,0),FALSE)</f>
        <v>-</v>
      </c>
      <c r="BB25" s="7" t="str">
        <f ca="1">VLOOKUP($B25,BNA_pré_INDD!$D$47:$AZ$81,MATCH(BA$3,BNA_pré_INDD!$D$8:$AZ$8,0),FALSE)</f>
        <v>-</v>
      </c>
    </row>
    <row r="26" spans="2:54" x14ac:dyDescent="0.35">
      <c r="B26" s="20" t="s">
        <v>3209</v>
      </c>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row>
    <row r="27" spans="2:54" x14ac:dyDescent="0.35">
      <c r="B27" t="s">
        <v>98</v>
      </c>
      <c r="C27" s="7" t="str">
        <f ca="1">VLOOKUP($B27,BNA_pré_INDD!$D$8:$AZ$45,MATCH(C$3,BNA_pré_INDD!$D$8:$AZ$8,0),FALSE)</f>
        <v>MC</v>
      </c>
      <c r="D27" s="7" t="str">
        <f ca="1">VLOOKUP($B27,BNA_pré_INDD!$D$47:$AZ$81,MATCH(C$3,BNA_pré_INDD!$D$8:$AZ$8,0),FALSE)</f>
        <v>-</v>
      </c>
      <c r="E27" s="7" t="str">
        <f ca="1">VLOOKUP($B27,BNA_pré_INDD!$D$8:$AZ$45,MATCH(E$3,BNA_pré_INDD!$D$8:$AZ$8,0),FALSE)</f>
        <v>MC</v>
      </c>
      <c r="F27" s="7" t="str">
        <f ca="1">VLOOKUP($B27,BNA_pré_INDD!$D$47:$AZ$81,MATCH(E$3,BNA_pré_INDD!$D$8:$AZ$8,0),FALSE)</f>
        <v>-</v>
      </c>
      <c r="G27" s="7" t="str">
        <f ca="1">VLOOKUP($B27,BNA_pré_INDD!$D$8:$AZ$45,MATCH(G$3,BNA_pré_INDD!$D$8:$AZ$8,0),FALSE)</f>
        <v>MC</v>
      </c>
      <c r="H27" s="7" t="str">
        <f ca="1">VLOOKUP($B27,BNA_pré_INDD!$D$47:$AZ$81,MATCH(G$3,BNA_pré_INDD!$D$8:$AZ$8,0),FALSE)</f>
        <v>-</v>
      </c>
      <c r="I27" s="7" t="str">
        <f ca="1">VLOOKUP($B27,BNA_pré_INDD!$D$8:$AZ$45,MATCH(I$3,BNA_pré_INDD!$D$8:$AZ$8,0),FALSE)</f>
        <v>MC</v>
      </c>
      <c r="J27" s="7" t="str">
        <f ca="1">VLOOKUP($B27,BNA_pré_INDD!$D$47:$AZ$81,MATCH(I$3,BNA_pré_INDD!$D$8:$AZ$8,0),FALSE)</f>
        <v>-</v>
      </c>
      <c r="K27" s="7" t="str">
        <f ca="1">VLOOKUP($B27,BNA_pré_INDD!$D$8:$AZ$45,MATCH(K$3,BNA_pré_INDD!$D$8:$AZ$8,0),FALSE)</f>
        <v>MC</v>
      </c>
      <c r="L27" s="7" t="str">
        <f ca="1">VLOOKUP($B27,BNA_pré_INDD!$D$47:$AZ$81,MATCH(K$3,BNA_pré_INDD!$D$8:$AZ$8,0),FALSE)</f>
        <v>-</v>
      </c>
      <c r="M27" s="7" t="str">
        <f ca="1">VLOOKUP($B27,BNA_pré_INDD!$D$8:$AZ$45,MATCH(M$3,BNA_pré_INDD!$D$8:$AZ$8,0),FALSE)</f>
        <v>MC</v>
      </c>
      <c r="N27" s="7" t="str">
        <f ca="1">VLOOKUP($B27,BNA_pré_INDD!$D$47:$AZ$81,MATCH(M$3,BNA_pré_INDD!$D$8:$AZ$8,0),FALSE)</f>
        <v>-</v>
      </c>
      <c r="O27" s="7" t="str">
        <f ca="1">VLOOKUP($B27,BNA_pré_INDD!$D$8:$AZ$45,MATCH(O$3,BNA_pré_INDD!$D$8:$AZ$8,0),FALSE)</f>
        <v>MC</v>
      </c>
      <c r="P27" s="7" t="str">
        <f ca="1">VLOOKUP($B27,BNA_pré_INDD!$D$47:$AZ$81,MATCH(O$3,BNA_pré_INDD!$D$8:$AZ$8,0),FALSE)</f>
        <v>-</v>
      </c>
      <c r="Q27" s="7" t="str">
        <f ca="1">VLOOKUP($B27,BNA_pré_INDD!$D$8:$AZ$45,MATCH(Q$3,BNA_pré_INDD!$D$8:$AZ$8,0),FALSE)</f>
        <v>MC</v>
      </c>
      <c r="R27" s="7" t="str">
        <f ca="1">VLOOKUP($B27,BNA_pré_INDD!$D$47:$AZ$81,MATCH(Q$3,BNA_pré_INDD!$D$8:$AZ$8,0),FALSE)</f>
        <v>-</v>
      </c>
      <c r="S27" s="7" t="str">
        <f ca="1">VLOOKUP($B27,BNA_pré_INDD!$D$8:$AZ$45,MATCH(S$3,BNA_pré_INDD!$D$8:$AZ$8,0),FALSE)</f>
        <v>MC</v>
      </c>
      <c r="T27" s="7" t="str">
        <f ca="1">VLOOKUP($B27,BNA_pré_INDD!$D$47:$AZ$81,MATCH(S$3,BNA_pré_INDD!$D$8:$AZ$8,0),FALSE)</f>
        <v>-</v>
      </c>
      <c r="U27" s="7" t="str">
        <f ca="1">VLOOKUP($B27,BNA_pré_INDD!$D$8:$AZ$45,MATCH(U$3,BNA_pré_INDD!$D$8:$AZ$8,0),FALSE)</f>
        <v>MC</v>
      </c>
      <c r="V27" s="7" t="str">
        <f ca="1">VLOOKUP($B27,BNA_pré_INDD!$D$47:$AZ$81,MATCH(U$3,BNA_pré_INDD!$D$8:$AZ$8,0),FALSE)</f>
        <v>-</v>
      </c>
      <c r="W27" s="7" t="str">
        <f ca="1">VLOOKUP($B27,BNA_pré_INDD!$D$8:$AZ$45,MATCH(W$3,BNA_pré_INDD!$D$8:$AZ$8,0),FALSE)</f>
        <v>MC</v>
      </c>
      <c r="X27" s="7" t="str">
        <f ca="1">VLOOKUP($B27,BNA_pré_INDD!$D$47:$AZ$81,MATCH(W$3,BNA_pré_INDD!$D$8:$AZ$8,0),FALSE)</f>
        <v>-</v>
      </c>
      <c r="Y27" s="7" t="str">
        <f ca="1">VLOOKUP($B27,BNA_pré_INDD!$D$8:$AZ$45,MATCH(Y$3,BNA_pré_INDD!$D$8:$AZ$8,0),FALSE)</f>
        <v>MC</v>
      </c>
      <c r="Z27" s="7" t="str">
        <f ca="1">VLOOKUP($B27,BNA_pré_INDD!$D$47:$AZ$81,MATCH(Y$3,BNA_pré_INDD!$D$8:$AZ$8,0),FALSE)</f>
        <v>-</v>
      </c>
      <c r="AA27" s="7">
        <f ca="1">VLOOKUP($B27,BNA_pré_INDD!$D$8:$AZ$45,MATCH(AA$3,BNA_pré_INDD!$D$8:$AZ$8,0),FALSE)</f>
        <v>5000</v>
      </c>
      <c r="AB27" s="7" t="str">
        <f ca="1">VLOOKUP($B27,BNA_pré_INDD!$D$47:$AZ$81,MATCH(AA$3,BNA_pré_INDD!$D$8:$AZ$8,0),FALSE)</f>
        <v>► 0%</v>
      </c>
      <c r="AC27" s="7">
        <f ca="1">VLOOKUP($B27,BNA_pré_INDD!$D$8:$AZ$45,MATCH(AC$3,BNA_pré_INDD!$D$8:$AZ$8,0),FALSE)</f>
        <v>4000</v>
      </c>
      <c r="AD27" s="7" t="str">
        <f ca="1">VLOOKUP($B27,BNA_pré_INDD!$D$47:$AZ$81,MATCH(AC$3,BNA_pré_INDD!$D$8:$AZ$8,0),FALSE)</f>
        <v>► 0%</v>
      </c>
      <c r="AE27" s="7" t="str">
        <f ca="1">VLOOKUP($B27,BNA_pré_INDD!$D$8:$AZ$45,MATCH(AE$3,BNA_pré_INDD!$D$8:$AZ$8,0),FALSE)</f>
        <v>MC</v>
      </c>
      <c r="AF27" s="7" t="str">
        <f ca="1">VLOOKUP($B27,BNA_pré_INDD!$D$47:$AZ$81,MATCH(AE$3,BNA_pré_INDD!$D$8:$AZ$8,0),FALSE)</f>
        <v>-</v>
      </c>
      <c r="AG27" s="7">
        <f ca="1">VLOOKUP($B27,BNA_pré_INDD!$D$8:$AZ$45,MATCH(AG$3,BNA_pré_INDD!$D$8:$AZ$8,0),FALSE)</f>
        <v>150</v>
      </c>
      <c r="AH27" s="7" t="str">
        <f ca="1">VLOOKUP($B27,BNA_pré_INDD!$D$47:$AZ$81,MATCH(AG$3,BNA_pré_INDD!$D$8:$AZ$8,0),FALSE)</f>
        <v>-</v>
      </c>
      <c r="AI27" s="7" t="str">
        <f ca="1">VLOOKUP($B27,BNA_pré_INDD!$D$8:$AZ$45,MATCH(AI$3,BNA_pré_INDD!$D$8:$AZ$8,0),FALSE)</f>
        <v>MC</v>
      </c>
      <c r="AJ27" s="7" t="str">
        <f ca="1">VLOOKUP($B27,BNA_pré_INDD!$D$47:$AZ$81,MATCH(AI$3,BNA_pré_INDD!$D$8:$AZ$8,0),FALSE)</f>
        <v>-</v>
      </c>
      <c r="AK27" s="7" t="str">
        <f ca="1">VLOOKUP($B27,BNA_pré_INDD!$D$8:$AZ$45,MATCH(AK$3,BNA_pré_INDD!$D$8:$AZ$8,0),FALSE)</f>
        <v>MC</v>
      </c>
      <c r="AL27" s="7" t="str">
        <f ca="1">VLOOKUP($B27,BNA_pré_INDD!$D$47:$AZ$81,MATCH(AK$3,BNA_pré_INDD!$D$8:$AZ$8,0),FALSE)</f>
        <v>-</v>
      </c>
      <c r="AM27" s="7" t="str">
        <f ca="1">VLOOKUP($B27,BNA_pré_INDD!$D$8:$AZ$45,MATCH(AM$3,BNA_pré_INDD!$D$8:$AZ$8,0),FALSE)</f>
        <v>MC</v>
      </c>
      <c r="AN27" s="7" t="str">
        <f ca="1">VLOOKUP($B27,BNA_pré_INDD!$D$47:$AZ$81,MATCH(AM$3,BNA_pré_INDD!$D$8:$AZ$8,0),FALSE)</f>
        <v>-</v>
      </c>
      <c r="AO27" s="7" t="str">
        <f ca="1">VLOOKUP($B27,BNA_pré_INDD!$D$8:$AZ$45,MATCH(AO$3,BNA_pré_INDD!$D$8:$AZ$8,0),FALSE)</f>
        <v>MC</v>
      </c>
      <c r="AP27" s="7" t="str">
        <f ca="1">VLOOKUP($B27,BNA_pré_INDD!$D$47:$AZ$81,MATCH(AO$3,BNA_pré_INDD!$D$8:$AZ$8,0),FALSE)</f>
        <v>-</v>
      </c>
      <c r="AQ27" s="7">
        <f ca="1">VLOOKUP($B27,BNA_pré_INDD!$D$8:$AZ$45,MATCH(AQ$3,BNA_pré_INDD!$D$8:$AZ$8,0),FALSE)</f>
        <v>3250</v>
      </c>
      <c r="AR27" s="7" t="str">
        <f ca="1">VLOOKUP($B27,BNA_pré_INDD!$D$47:$AZ$81,MATCH(AQ$3,BNA_pré_INDD!$D$8:$AZ$8,0),FALSE)</f>
        <v>-</v>
      </c>
      <c r="AS27" s="7" t="str">
        <f ca="1">VLOOKUP($B27,BNA_pré_INDD!$D$8:$AZ$45,MATCH(AS$3,BNA_pré_INDD!$D$8:$AZ$8,0),FALSE)</f>
        <v>MC</v>
      </c>
      <c r="AT27" s="7" t="str">
        <f ca="1">VLOOKUP($B27,BNA_pré_INDD!$D$47:$AZ$81,MATCH(AS$3,BNA_pré_INDD!$D$8:$AZ$8,0),FALSE)</f>
        <v>-</v>
      </c>
      <c r="AU27" s="7" t="str">
        <f ca="1">VLOOKUP($B27,BNA_pré_INDD!$D$8:$AZ$45,MATCH(AU$3,BNA_pré_INDD!$D$8:$AZ$8,0),FALSE)</f>
        <v>MC</v>
      </c>
      <c r="AV27" s="7" t="str">
        <f ca="1">VLOOKUP($B27,BNA_pré_INDD!$D$47:$AZ$81,MATCH(AU$3,BNA_pré_INDD!$D$8:$AZ$8,0),FALSE)</f>
        <v>-</v>
      </c>
      <c r="AW27" s="7" t="str">
        <f ca="1">VLOOKUP($B27,BNA_pré_INDD!$D$8:$AZ$45,MATCH(AW$3,BNA_pré_INDD!$D$8:$AZ$8,0),FALSE)</f>
        <v>MC</v>
      </c>
      <c r="AX27" s="7" t="str">
        <f ca="1">VLOOKUP($B27,BNA_pré_INDD!$D$47:$AZ$81,MATCH(AW$3,BNA_pré_INDD!$D$8:$AZ$8,0),FALSE)</f>
        <v>-</v>
      </c>
      <c r="AY27" s="7">
        <f ca="1">VLOOKUP($B27,BNA_pré_INDD!$D$8:$AZ$45,MATCH(AY$3,BNA_pré_INDD!$D$8:$AZ$8,0),FALSE)</f>
        <v>5000</v>
      </c>
      <c r="AZ27" s="7" t="str">
        <f ca="1">VLOOKUP($B27,BNA_pré_INDD!$D$47:$AZ$81,MATCH(AY$3,BNA_pré_INDD!$D$8:$AZ$8,0),FALSE)</f>
        <v>▲ 67%</v>
      </c>
      <c r="BA27" s="7" t="str">
        <f ca="1">VLOOKUP($B27,BNA_pré_INDD!$D$8:$AZ$45,MATCH(BA$3,BNA_pré_INDD!$D$8:$AZ$8,0),FALSE)</f>
        <v>MC</v>
      </c>
      <c r="BB27" s="7" t="str">
        <f ca="1">VLOOKUP($B27,BNA_pré_INDD!$D$47:$AZ$81,MATCH(BA$3,BNA_pré_INDD!$D$8:$AZ$8,0),FALSE)</f>
        <v>-</v>
      </c>
    </row>
    <row r="28" spans="2:54" x14ac:dyDescent="0.35">
      <c r="B28" t="s">
        <v>101</v>
      </c>
      <c r="C28" s="7" t="str">
        <f ca="1">VLOOKUP($B28,BNA_pré_INDD!$D$8:$AZ$45,MATCH(C$3,BNA_pré_INDD!$D$8:$AZ$8,0),FALSE)</f>
        <v>-</v>
      </c>
      <c r="D28" s="7" t="str">
        <f ca="1">VLOOKUP($B28,BNA_pré_INDD!$D$47:$AZ$81,MATCH(C$3,BNA_pré_INDD!$D$8:$AZ$8,0),FALSE)</f>
        <v>-</v>
      </c>
      <c r="E28" s="7" t="str">
        <f ca="1">VLOOKUP($B28,BNA_pré_INDD!$D$8:$AZ$45,MATCH(E$3,BNA_pré_INDD!$D$8:$AZ$8,0),FALSE)</f>
        <v>-</v>
      </c>
      <c r="F28" s="7" t="str">
        <f ca="1">VLOOKUP($B28,BNA_pré_INDD!$D$47:$AZ$81,MATCH(E$3,BNA_pré_INDD!$D$8:$AZ$8,0),FALSE)</f>
        <v>-</v>
      </c>
      <c r="G28" s="7" t="str">
        <f ca="1">VLOOKUP($B28,BNA_pré_INDD!$D$8:$AZ$45,MATCH(G$3,BNA_pré_INDD!$D$8:$AZ$8,0),FALSE)</f>
        <v>-</v>
      </c>
      <c r="H28" s="7" t="str">
        <f ca="1">VLOOKUP($B28,BNA_pré_INDD!$D$47:$AZ$81,MATCH(G$3,BNA_pré_INDD!$D$8:$AZ$8,0),FALSE)</f>
        <v>-</v>
      </c>
      <c r="I28" s="7" t="str">
        <f ca="1">VLOOKUP($B28,BNA_pré_INDD!$D$8:$AZ$45,MATCH(I$3,BNA_pré_INDD!$D$8:$AZ$8,0),FALSE)</f>
        <v>-</v>
      </c>
      <c r="J28" s="7" t="str">
        <f ca="1">VLOOKUP($B28,BNA_pré_INDD!$D$47:$AZ$81,MATCH(I$3,BNA_pré_INDD!$D$8:$AZ$8,0),FALSE)</f>
        <v>-</v>
      </c>
      <c r="K28" s="7" t="str">
        <f ca="1">VLOOKUP($B28,BNA_pré_INDD!$D$8:$AZ$45,MATCH(K$3,BNA_pré_INDD!$D$8:$AZ$8,0),FALSE)</f>
        <v>-</v>
      </c>
      <c r="L28" s="7" t="str">
        <f ca="1">VLOOKUP($B28,BNA_pré_INDD!$D$47:$AZ$81,MATCH(K$3,BNA_pré_INDD!$D$8:$AZ$8,0),FALSE)</f>
        <v>-</v>
      </c>
      <c r="M28" s="7" t="str">
        <f ca="1">VLOOKUP($B28,BNA_pré_INDD!$D$8:$AZ$45,MATCH(M$3,BNA_pré_INDD!$D$8:$AZ$8,0),FALSE)</f>
        <v>-</v>
      </c>
      <c r="N28" s="7" t="str">
        <f ca="1">VLOOKUP($B28,BNA_pré_INDD!$D$47:$AZ$81,MATCH(M$3,BNA_pré_INDD!$D$8:$AZ$8,0),FALSE)</f>
        <v>-</v>
      </c>
      <c r="O28" s="7" t="str">
        <f ca="1">VLOOKUP($B28,BNA_pré_INDD!$D$8:$AZ$45,MATCH(O$3,BNA_pré_INDD!$D$8:$AZ$8,0),FALSE)</f>
        <v>-</v>
      </c>
      <c r="P28" s="7" t="str">
        <f ca="1">VLOOKUP($B28,BNA_pré_INDD!$D$47:$AZ$81,MATCH(O$3,BNA_pré_INDD!$D$8:$AZ$8,0),FALSE)</f>
        <v>-</v>
      </c>
      <c r="Q28" s="7" t="str">
        <f ca="1">VLOOKUP($B28,BNA_pré_INDD!$D$8:$AZ$45,MATCH(Q$3,BNA_pré_INDD!$D$8:$AZ$8,0),FALSE)</f>
        <v>-</v>
      </c>
      <c r="R28" s="7" t="str">
        <f ca="1">VLOOKUP($B28,BNA_pré_INDD!$D$47:$AZ$81,MATCH(Q$3,BNA_pré_INDD!$D$8:$AZ$8,0),FALSE)</f>
        <v>-</v>
      </c>
      <c r="S28" s="7" t="str">
        <f ca="1">VLOOKUP($B28,BNA_pré_INDD!$D$8:$AZ$45,MATCH(S$3,BNA_pré_INDD!$D$8:$AZ$8,0),FALSE)</f>
        <v>-</v>
      </c>
      <c r="T28" s="7" t="str">
        <f ca="1">VLOOKUP($B28,BNA_pré_INDD!$D$47:$AZ$81,MATCH(S$3,BNA_pré_INDD!$D$8:$AZ$8,0),FALSE)</f>
        <v>-</v>
      </c>
      <c r="U28" s="7" t="str">
        <f ca="1">VLOOKUP($B28,BNA_pré_INDD!$D$8:$AZ$45,MATCH(U$3,BNA_pré_INDD!$D$8:$AZ$8,0),FALSE)</f>
        <v>-</v>
      </c>
      <c r="V28" s="7" t="str">
        <f ca="1">VLOOKUP($B28,BNA_pré_INDD!$D$47:$AZ$81,MATCH(U$3,BNA_pré_INDD!$D$8:$AZ$8,0),FALSE)</f>
        <v>-</v>
      </c>
      <c r="W28" s="7" t="str">
        <f ca="1">VLOOKUP($B28,BNA_pré_INDD!$D$8:$AZ$45,MATCH(W$3,BNA_pré_INDD!$D$8:$AZ$8,0),FALSE)</f>
        <v>-</v>
      </c>
      <c r="X28" s="7" t="str">
        <f ca="1">VLOOKUP($B28,BNA_pré_INDD!$D$47:$AZ$81,MATCH(W$3,BNA_pré_INDD!$D$8:$AZ$8,0),FALSE)</f>
        <v>-</v>
      </c>
      <c r="Y28" s="7" t="str">
        <f ca="1">VLOOKUP($B28,BNA_pré_INDD!$D$8:$AZ$45,MATCH(Y$3,BNA_pré_INDD!$D$8:$AZ$8,0),FALSE)</f>
        <v>-</v>
      </c>
      <c r="Z28" s="7" t="str">
        <f ca="1">VLOOKUP($B28,BNA_pré_INDD!$D$47:$AZ$81,MATCH(Y$3,BNA_pré_INDD!$D$8:$AZ$8,0),FALSE)</f>
        <v>-</v>
      </c>
      <c r="AA28" s="7" t="str">
        <f ca="1">VLOOKUP($B28,BNA_pré_INDD!$D$8:$AZ$45,MATCH(AA$3,BNA_pré_INDD!$D$8:$AZ$8,0),FALSE)</f>
        <v>-</v>
      </c>
      <c r="AB28" s="7" t="str">
        <f ca="1">VLOOKUP($B28,BNA_pré_INDD!$D$47:$AZ$81,MATCH(AA$3,BNA_pré_INDD!$D$8:$AZ$8,0),FALSE)</f>
        <v>-</v>
      </c>
      <c r="AC28" s="7" t="str">
        <f ca="1">VLOOKUP($B28,BNA_pré_INDD!$D$8:$AZ$45,MATCH(AC$3,BNA_pré_INDD!$D$8:$AZ$8,0),FALSE)</f>
        <v>-</v>
      </c>
      <c r="AD28" s="7" t="str">
        <f ca="1">VLOOKUP($B28,BNA_pré_INDD!$D$47:$AZ$81,MATCH(AC$3,BNA_pré_INDD!$D$8:$AZ$8,0),FALSE)</f>
        <v>-</v>
      </c>
      <c r="AE28" s="7" t="str">
        <f ca="1">VLOOKUP($B28,BNA_pré_INDD!$D$8:$AZ$45,MATCH(AE$3,BNA_pré_INDD!$D$8:$AZ$8,0),FALSE)</f>
        <v>-</v>
      </c>
      <c r="AF28" s="7" t="str">
        <f ca="1">VLOOKUP($B28,BNA_pré_INDD!$D$47:$AZ$81,MATCH(AE$3,BNA_pré_INDD!$D$8:$AZ$8,0),FALSE)</f>
        <v>-</v>
      </c>
      <c r="AG28" s="7" t="str">
        <f ca="1">VLOOKUP($B28,BNA_pré_INDD!$D$8:$AZ$45,MATCH(AG$3,BNA_pré_INDD!$D$8:$AZ$8,0),FALSE)</f>
        <v>-</v>
      </c>
      <c r="AH28" s="7" t="str">
        <f ca="1">VLOOKUP($B28,BNA_pré_INDD!$D$47:$AZ$81,MATCH(AG$3,BNA_pré_INDD!$D$8:$AZ$8,0),FALSE)</f>
        <v>-</v>
      </c>
      <c r="AI28" s="7" t="str">
        <f ca="1">VLOOKUP($B28,BNA_pré_INDD!$D$8:$AZ$45,MATCH(AI$3,BNA_pré_INDD!$D$8:$AZ$8,0),FALSE)</f>
        <v>-</v>
      </c>
      <c r="AJ28" s="7" t="str">
        <f ca="1">VLOOKUP($B28,BNA_pré_INDD!$D$47:$AZ$81,MATCH(AI$3,BNA_pré_INDD!$D$8:$AZ$8,0),FALSE)</f>
        <v>-</v>
      </c>
      <c r="AK28" s="7" t="str">
        <f ca="1">VLOOKUP($B28,BNA_pré_INDD!$D$8:$AZ$45,MATCH(AK$3,BNA_pré_INDD!$D$8:$AZ$8,0),FALSE)</f>
        <v>-</v>
      </c>
      <c r="AL28" s="7" t="str">
        <f ca="1">VLOOKUP($B28,BNA_pré_INDD!$D$47:$AZ$81,MATCH(AK$3,BNA_pré_INDD!$D$8:$AZ$8,0),FALSE)</f>
        <v>-</v>
      </c>
      <c r="AM28" s="7" t="str">
        <f ca="1">VLOOKUP($B28,BNA_pré_INDD!$D$8:$AZ$45,MATCH(AM$3,BNA_pré_INDD!$D$8:$AZ$8,0),FALSE)</f>
        <v>-</v>
      </c>
      <c r="AN28" s="7" t="str">
        <f ca="1">VLOOKUP($B28,BNA_pré_INDD!$D$47:$AZ$81,MATCH(AM$3,BNA_pré_INDD!$D$8:$AZ$8,0),FALSE)</f>
        <v>-</v>
      </c>
      <c r="AO28" s="7" t="str">
        <f ca="1">VLOOKUP($B28,BNA_pré_INDD!$D$8:$AZ$45,MATCH(AO$3,BNA_pré_INDD!$D$8:$AZ$8,0),FALSE)</f>
        <v>-</v>
      </c>
      <c r="AP28" s="7" t="str">
        <f ca="1">VLOOKUP($B28,BNA_pré_INDD!$D$47:$AZ$81,MATCH(AO$3,BNA_pré_INDD!$D$8:$AZ$8,0),FALSE)</f>
        <v>-</v>
      </c>
      <c r="AQ28" s="7" t="str">
        <f ca="1">VLOOKUP($B28,BNA_pré_INDD!$D$8:$AZ$45,MATCH(AQ$3,BNA_pré_INDD!$D$8:$AZ$8,0),FALSE)</f>
        <v>-</v>
      </c>
      <c r="AR28" s="7" t="str">
        <f ca="1">VLOOKUP($B28,BNA_pré_INDD!$D$47:$AZ$81,MATCH(AQ$3,BNA_pré_INDD!$D$8:$AZ$8,0),FALSE)</f>
        <v>-</v>
      </c>
      <c r="AS28" s="7" t="str">
        <f ca="1">VLOOKUP($B28,BNA_pré_INDD!$D$8:$AZ$45,MATCH(AS$3,BNA_pré_INDD!$D$8:$AZ$8,0),FALSE)</f>
        <v>-</v>
      </c>
      <c r="AT28" s="7" t="str">
        <f ca="1">VLOOKUP($B28,BNA_pré_INDD!$D$47:$AZ$81,MATCH(AS$3,BNA_pré_INDD!$D$8:$AZ$8,0),FALSE)</f>
        <v>-</v>
      </c>
      <c r="AU28" s="7" t="str">
        <f ca="1">VLOOKUP($B28,BNA_pré_INDD!$D$8:$AZ$45,MATCH(AU$3,BNA_pré_INDD!$D$8:$AZ$8,0),FALSE)</f>
        <v>-</v>
      </c>
      <c r="AV28" s="7" t="str">
        <f ca="1">VLOOKUP($B28,BNA_pré_INDD!$D$47:$AZ$81,MATCH(AU$3,BNA_pré_INDD!$D$8:$AZ$8,0),FALSE)</f>
        <v>-</v>
      </c>
      <c r="AW28" s="7" t="str">
        <f ca="1">VLOOKUP($B28,BNA_pré_INDD!$D$8:$AZ$45,MATCH(AW$3,BNA_pré_INDD!$D$8:$AZ$8,0),FALSE)</f>
        <v>-</v>
      </c>
      <c r="AX28" s="7" t="str">
        <f ca="1">VLOOKUP($B28,BNA_pré_INDD!$D$47:$AZ$81,MATCH(AW$3,BNA_pré_INDD!$D$8:$AZ$8,0),FALSE)</f>
        <v>-</v>
      </c>
      <c r="AY28" s="7" t="str">
        <f ca="1">VLOOKUP($B28,BNA_pré_INDD!$D$8:$AZ$45,MATCH(AY$3,BNA_pré_INDD!$D$8:$AZ$8,0),FALSE)</f>
        <v>-</v>
      </c>
      <c r="AZ28" s="7" t="str">
        <f ca="1">VLOOKUP($B28,BNA_pré_INDD!$D$47:$AZ$81,MATCH(AY$3,BNA_pré_INDD!$D$8:$AZ$8,0),FALSE)</f>
        <v>-</v>
      </c>
      <c r="BA28" s="7" t="str">
        <f ca="1">VLOOKUP($B28,BNA_pré_INDD!$D$8:$AZ$45,MATCH(BA$3,BNA_pré_INDD!$D$8:$AZ$8,0),FALSE)</f>
        <v>-</v>
      </c>
      <c r="BB28" s="7" t="str">
        <f ca="1">VLOOKUP($B28,BNA_pré_INDD!$D$47:$AZ$81,MATCH(BA$3,BNA_pré_INDD!$D$8:$AZ$8,0),FALSE)</f>
        <v>-</v>
      </c>
    </row>
    <row r="29" spans="2:54" x14ac:dyDescent="0.35">
      <c r="B29" t="s">
        <v>103</v>
      </c>
      <c r="C29" s="7" t="str">
        <f ca="1">VLOOKUP($B29,BNA_pré_INDD!$D$8:$AZ$45,MATCH(C$3,BNA_pré_INDD!$D$8:$AZ$8,0),FALSE)</f>
        <v>-</v>
      </c>
      <c r="D29" s="7" t="str">
        <f ca="1">VLOOKUP($B29,BNA_pré_INDD!$D$47:$AZ$81,MATCH(C$3,BNA_pré_INDD!$D$8:$AZ$8,0),FALSE)</f>
        <v>-</v>
      </c>
      <c r="E29" s="7" t="str">
        <f ca="1">VLOOKUP($B29,BNA_pré_INDD!$D$8:$AZ$45,MATCH(E$3,BNA_pré_INDD!$D$8:$AZ$8,0),FALSE)</f>
        <v>-</v>
      </c>
      <c r="F29" s="7" t="str">
        <f ca="1">VLOOKUP($B29,BNA_pré_INDD!$D$47:$AZ$81,MATCH(E$3,BNA_pré_INDD!$D$8:$AZ$8,0),FALSE)</f>
        <v>-</v>
      </c>
      <c r="G29" s="7" t="str">
        <f ca="1">VLOOKUP($B29,BNA_pré_INDD!$D$8:$AZ$45,MATCH(G$3,BNA_pré_INDD!$D$8:$AZ$8,0),FALSE)</f>
        <v>-</v>
      </c>
      <c r="H29" s="7" t="str">
        <f ca="1">VLOOKUP($B29,BNA_pré_INDD!$D$47:$AZ$81,MATCH(G$3,BNA_pré_INDD!$D$8:$AZ$8,0),FALSE)</f>
        <v>-</v>
      </c>
      <c r="I29" s="7" t="str">
        <f ca="1">VLOOKUP($B29,BNA_pré_INDD!$D$8:$AZ$45,MATCH(I$3,BNA_pré_INDD!$D$8:$AZ$8,0),FALSE)</f>
        <v>-</v>
      </c>
      <c r="J29" s="7" t="str">
        <f ca="1">VLOOKUP($B29,BNA_pré_INDD!$D$47:$AZ$81,MATCH(I$3,BNA_pré_INDD!$D$8:$AZ$8,0),FALSE)</f>
        <v>-</v>
      </c>
      <c r="K29" s="7" t="str">
        <f ca="1">VLOOKUP($B29,BNA_pré_INDD!$D$8:$AZ$45,MATCH(K$3,BNA_pré_INDD!$D$8:$AZ$8,0),FALSE)</f>
        <v>-</v>
      </c>
      <c r="L29" s="7" t="str">
        <f ca="1">VLOOKUP($B29,BNA_pré_INDD!$D$47:$AZ$81,MATCH(K$3,BNA_pré_INDD!$D$8:$AZ$8,0),FALSE)</f>
        <v>-</v>
      </c>
      <c r="M29" s="7" t="str">
        <f ca="1">VLOOKUP($B29,BNA_pré_INDD!$D$8:$AZ$45,MATCH(M$3,BNA_pré_INDD!$D$8:$AZ$8,0),FALSE)</f>
        <v>-</v>
      </c>
      <c r="N29" s="7" t="str">
        <f ca="1">VLOOKUP($B29,BNA_pré_INDD!$D$47:$AZ$81,MATCH(M$3,BNA_pré_INDD!$D$8:$AZ$8,0),FALSE)</f>
        <v>-</v>
      </c>
      <c r="O29" s="7" t="str">
        <f ca="1">VLOOKUP($B29,BNA_pré_INDD!$D$8:$AZ$45,MATCH(O$3,BNA_pré_INDD!$D$8:$AZ$8,0),FALSE)</f>
        <v>-</v>
      </c>
      <c r="P29" s="7" t="str">
        <f ca="1">VLOOKUP($B29,BNA_pré_INDD!$D$47:$AZ$81,MATCH(O$3,BNA_pré_INDD!$D$8:$AZ$8,0),FALSE)</f>
        <v>-</v>
      </c>
      <c r="Q29" s="7" t="str">
        <f ca="1">VLOOKUP($B29,BNA_pré_INDD!$D$8:$AZ$45,MATCH(Q$3,BNA_pré_INDD!$D$8:$AZ$8,0),FALSE)</f>
        <v>-</v>
      </c>
      <c r="R29" s="7" t="str">
        <f ca="1">VLOOKUP($B29,BNA_pré_INDD!$D$47:$AZ$81,MATCH(Q$3,BNA_pré_INDD!$D$8:$AZ$8,0),FALSE)</f>
        <v>-</v>
      </c>
      <c r="S29" s="7" t="str">
        <f ca="1">VLOOKUP($B29,BNA_pré_INDD!$D$8:$AZ$45,MATCH(S$3,BNA_pré_INDD!$D$8:$AZ$8,0),FALSE)</f>
        <v>-</v>
      </c>
      <c r="T29" s="7" t="str">
        <f ca="1">VLOOKUP($B29,BNA_pré_INDD!$D$47:$AZ$81,MATCH(S$3,BNA_pré_INDD!$D$8:$AZ$8,0),FALSE)</f>
        <v>-</v>
      </c>
      <c r="U29" s="7" t="str">
        <f ca="1">VLOOKUP($B29,BNA_pré_INDD!$D$8:$AZ$45,MATCH(U$3,BNA_pré_INDD!$D$8:$AZ$8,0),FALSE)</f>
        <v>-</v>
      </c>
      <c r="V29" s="7" t="str">
        <f ca="1">VLOOKUP($B29,BNA_pré_INDD!$D$47:$AZ$81,MATCH(U$3,BNA_pré_INDD!$D$8:$AZ$8,0),FALSE)</f>
        <v>-</v>
      </c>
      <c r="W29" s="7" t="str">
        <f ca="1">VLOOKUP($B29,BNA_pré_INDD!$D$8:$AZ$45,MATCH(W$3,BNA_pré_INDD!$D$8:$AZ$8,0),FALSE)</f>
        <v>-</v>
      </c>
      <c r="X29" s="7" t="str">
        <f ca="1">VLOOKUP($B29,BNA_pré_INDD!$D$47:$AZ$81,MATCH(W$3,BNA_pré_INDD!$D$8:$AZ$8,0),FALSE)</f>
        <v>-</v>
      </c>
      <c r="Y29" s="7" t="str">
        <f ca="1">VLOOKUP($B29,BNA_pré_INDD!$D$8:$AZ$45,MATCH(Y$3,BNA_pré_INDD!$D$8:$AZ$8,0),FALSE)</f>
        <v>-</v>
      </c>
      <c r="Z29" s="7" t="str">
        <f ca="1">VLOOKUP($B29,BNA_pré_INDD!$D$47:$AZ$81,MATCH(Y$3,BNA_pré_INDD!$D$8:$AZ$8,0),FALSE)</f>
        <v>-</v>
      </c>
      <c r="AA29" s="7" t="str">
        <f ca="1">VLOOKUP($B29,BNA_pré_INDD!$D$8:$AZ$45,MATCH(AA$3,BNA_pré_INDD!$D$8:$AZ$8,0),FALSE)</f>
        <v>-</v>
      </c>
      <c r="AB29" s="7" t="str">
        <f ca="1">VLOOKUP($B29,BNA_pré_INDD!$D$47:$AZ$81,MATCH(AA$3,BNA_pré_INDD!$D$8:$AZ$8,0),FALSE)</f>
        <v>-</v>
      </c>
      <c r="AC29" s="7" t="str">
        <f ca="1">VLOOKUP($B29,BNA_pré_INDD!$D$8:$AZ$45,MATCH(AC$3,BNA_pré_INDD!$D$8:$AZ$8,0),FALSE)</f>
        <v>-</v>
      </c>
      <c r="AD29" s="7" t="str">
        <f ca="1">VLOOKUP($B29,BNA_pré_INDD!$D$47:$AZ$81,MATCH(AC$3,BNA_pré_INDD!$D$8:$AZ$8,0),FALSE)</f>
        <v>-</v>
      </c>
      <c r="AE29" s="7" t="str">
        <f ca="1">VLOOKUP($B29,BNA_pré_INDD!$D$8:$AZ$45,MATCH(AE$3,BNA_pré_INDD!$D$8:$AZ$8,0),FALSE)</f>
        <v>-</v>
      </c>
      <c r="AF29" s="7" t="str">
        <f ca="1">VLOOKUP($B29,BNA_pré_INDD!$D$47:$AZ$81,MATCH(AE$3,BNA_pré_INDD!$D$8:$AZ$8,0),FALSE)</f>
        <v>-</v>
      </c>
      <c r="AG29" s="7" t="str">
        <f ca="1">VLOOKUP($B29,BNA_pré_INDD!$D$8:$AZ$45,MATCH(AG$3,BNA_pré_INDD!$D$8:$AZ$8,0),FALSE)</f>
        <v>-</v>
      </c>
      <c r="AH29" s="7" t="str">
        <f ca="1">VLOOKUP($B29,BNA_pré_INDD!$D$47:$AZ$81,MATCH(AG$3,BNA_pré_INDD!$D$8:$AZ$8,0),FALSE)</f>
        <v>-</v>
      </c>
      <c r="AI29" s="7" t="str">
        <f ca="1">VLOOKUP($B29,BNA_pré_INDD!$D$8:$AZ$45,MATCH(AI$3,BNA_pré_INDD!$D$8:$AZ$8,0),FALSE)</f>
        <v>-</v>
      </c>
      <c r="AJ29" s="7" t="str">
        <f ca="1">VLOOKUP($B29,BNA_pré_INDD!$D$47:$AZ$81,MATCH(AI$3,BNA_pré_INDD!$D$8:$AZ$8,0),FALSE)</f>
        <v>-</v>
      </c>
      <c r="AK29" s="7" t="str">
        <f ca="1">VLOOKUP($B29,BNA_pré_INDD!$D$8:$AZ$45,MATCH(AK$3,BNA_pré_INDD!$D$8:$AZ$8,0),FALSE)</f>
        <v>-</v>
      </c>
      <c r="AL29" s="7" t="str">
        <f ca="1">VLOOKUP($B29,BNA_pré_INDD!$D$47:$AZ$81,MATCH(AK$3,BNA_pré_INDD!$D$8:$AZ$8,0),FALSE)</f>
        <v>-</v>
      </c>
      <c r="AM29" s="7" t="str">
        <f ca="1">VLOOKUP($B29,BNA_pré_INDD!$D$8:$AZ$45,MATCH(AM$3,BNA_pré_INDD!$D$8:$AZ$8,0),FALSE)</f>
        <v>-</v>
      </c>
      <c r="AN29" s="7" t="str">
        <f ca="1">VLOOKUP($B29,BNA_pré_INDD!$D$47:$AZ$81,MATCH(AM$3,BNA_pré_INDD!$D$8:$AZ$8,0),FALSE)</f>
        <v>-</v>
      </c>
      <c r="AO29" s="7" t="str">
        <f ca="1">VLOOKUP($B29,BNA_pré_INDD!$D$8:$AZ$45,MATCH(AO$3,BNA_pré_INDD!$D$8:$AZ$8,0),FALSE)</f>
        <v>-</v>
      </c>
      <c r="AP29" s="7" t="str">
        <f ca="1">VLOOKUP($B29,BNA_pré_INDD!$D$47:$AZ$81,MATCH(AO$3,BNA_pré_INDD!$D$8:$AZ$8,0),FALSE)</f>
        <v>-</v>
      </c>
      <c r="AQ29" s="7" t="str">
        <f ca="1">VLOOKUP($B29,BNA_pré_INDD!$D$8:$AZ$45,MATCH(AQ$3,BNA_pré_INDD!$D$8:$AZ$8,0),FALSE)</f>
        <v>-</v>
      </c>
      <c r="AR29" s="7" t="str">
        <f ca="1">VLOOKUP($B29,BNA_pré_INDD!$D$47:$AZ$81,MATCH(AQ$3,BNA_pré_INDD!$D$8:$AZ$8,0),FALSE)</f>
        <v>-</v>
      </c>
      <c r="AS29" s="7" t="str">
        <f ca="1">VLOOKUP($B29,BNA_pré_INDD!$D$8:$AZ$45,MATCH(AS$3,BNA_pré_INDD!$D$8:$AZ$8,0),FALSE)</f>
        <v>-</v>
      </c>
      <c r="AT29" s="7" t="str">
        <f ca="1">VLOOKUP($B29,BNA_pré_INDD!$D$47:$AZ$81,MATCH(AS$3,BNA_pré_INDD!$D$8:$AZ$8,0),FALSE)</f>
        <v>-</v>
      </c>
      <c r="AU29" s="7" t="str">
        <f ca="1">VLOOKUP($B29,BNA_pré_INDD!$D$8:$AZ$45,MATCH(AU$3,BNA_pré_INDD!$D$8:$AZ$8,0),FALSE)</f>
        <v>-</v>
      </c>
      <c r="AV29" s="7" t="str">
        <f ca="1">VLOOKUP($B29,BNA_pré_INDD!$D$47:$AZ$81,MATCH(AU$3,BNA_pré_INDD!$D$8:$AZ$8,0),FALSE)</f>
        <v>-</v>
      </c>
      <c r="AW29" s="7" t="str">
        <f ca="1">VLOOKUP($B29,BNA_pré_INDD!$D$8:$AZ$45,MATCH(AW$3,BNA_pré_INDD!$D$8:$AZ$8,0),FALSE)</f>
        <v>-</v>
      </c>
      <c r="AX29" s="7" t="str">
        <f ca="1">VLOOKUP($B29,BNA_pré_INDD!$D$47:$AZ$81,MATCH(AW$3,BNA_pré_INDD!$D$8:$AZ$8,0),FALSE)</f>
        <v>-</v>
      </c>
      <c r="AY29" s="7" t="str">
        <f ca="1">VLOOKUP($B29,BNA_pré_INDD!$D$8:$AZ$45,MATCH(AY$3,BNA_pré_INDD!$D$8:$AZ$8,0),FALSE)</f>
        <v>-</v>
      </c>
      <c r="AZ29" s="7" t="str">
        <f ca="1">VLOOKUP($B29,BNA_pré_INDD!$D$47:$AZ$81,MATCH(AY$3,BNA_pré_INDD!$D$8:$AZ$8,0),FALSE)</f>
        <v>-</v>
      </c>
      <c r="BA29" s="7" t="str">
        <f ca="1">VLOOKUP($B29,BNA_pré_INDD!$D$8:$AZ$45,MATCH(BA$3,BNA_pré_INDD!$D$8:$AZ$8,0),FALSE)</f>
        <v>-</v>
      </c>
      <c r="BB29" s="7" t="str">
        <f ca="1">VLOOKUP($B29,BNA_pré_INDD!$D$47:$AZ$81,MATCH(BA$3,BNA_pré_INDD!$D$8:$AZ$8,0),FALSE)</f>
        <v>-</v>
      </c>
    </row>
    <row r="30" spans="2:54" x14ac:dyDescent="0.35">
      <c r="B30" t="s">
        <v>105</v>
      </c>
      <c r="C30" s="7">
        <f ca="1">VLOOKUP($B30,BNA_pré_INDD!$D$8:$AZ$45,MATCH(C$3,BNA_pré_INDD!$D$8:$AZ$8,0),FALSE)</f>
        <v>3000</v>
      </c>
      <c r="D30" s="7" t="str">
        <f ca="1">VLOOKUP($B30,BNA_pré_INDD!$D$47:$AZ$81,MATCH(C$3,BNA_pré_INDD!$D$8:$AZ$8,0),FALSE)</f>
        <v>▼ -33%</v>
      </c>
      <c r="E30" s="7">
        <f ca="1">VLOOKUP($B30,BNA_pré_INDD!$D$8:$AZ$45,MATCH(E$3,BNA_pré_INDD!$D$8:$AZ$8,0),FALSE)</f>
        <v>1750</v>
      </c>
      <c r="F30" s="7" t="str">
        <f ca="1">VLOOKUP($B30,BNA_pré_INDD!$D$47:$AZ$81,MATCH(E$3,BNA_pré_INDD!$D$8:$AZ$8,0),FALSE)</f>
        <v>▼ -13%</v>
      </c>
      <c r="G30" s="7">
        <f ca="1">VLOOKUP($B30,BNA_pré_INDD!$D$8:$AZ$45,MATCH(G$3,BNA_pré_INDD!$D$8:$AZ$8,0),FALSE)</f>
        <v>2250</v>
      </c>
      <c r="H30" s="7" t="str">
        <f ca="1">VLOOKUP($B30,BNA_pré_INDD!$D$47:$AZ$81,MATCH(G$3,BNA_pré_INDD!$D$8:$AZ$8,0),FALSE)</f>
        <v>▼ -10%</v>
      </c>
      <c r="I30" s="7" t="str">
        <f ca="1">VLOOKUP($B30,BNA_pré_INDD!$D$8:$AZ$45,MATCH(I$3,BNA_pré_INDD!$D$8:$AZ$8,0),FALSE)</f>
        <v>MC</v>
      </c>
      <c r="J30" s="7" t="str">
        <f ca="1">VLOOKUP($B30,BNA_pré_INDD!$D$47:$AZ$81,MATCH(I$3,BNA_pré_INDD!$D$8:$AZ$8,0),FALSE)</f>
        <v>-</v>
      </c>
      <c r="K30" s="7" t="str">
        <f ca="1">VLOOKUP($B30,BNA_pré_INDD!$D$8:$AZ$45,MATCH(K$3,BNA_pré_INDD!$D$8:$AZ$8,0),FALSE)</f>
        <v>MC</v>
      </c>
      <c r="L30" s="7" t="str">
        <f ca="1">VLOOKUP($B30,BNA_pré_INDD!$D$47:$AZ$81,MATCH(K$3,BNA_pré_INDD!$D$8:$AZ$8,0),FALSE)</f>
        <v>-</v>
      </c>
      <c r="M30" s="7" t="str">
        <f ca="1">VLOOKUP($B30,BNA_pré_INDD!$D$8:$AZ$45,MATCH(M$3,BNA_pré_INDD!$D$8:$AZ$8,0),FALSE)</f>
        <v>MC</v>
      </c>
      <c r="N30" s="7" t="str">
        <f ca="1">VLOOKUP($B30,BNA_pré_INDD!$D$47:$AZ$81,MATCH(M$3,BNA_pré_INDD!$D$8:$AZ$8,0),FALSE)</f>
        <v>-</v>
      </c>
      <c r="O30" s="7" t="str">
        <f ca="1">VLOOKUP($B30,BNA_pré_INDD!$D$8:$AZ$45,MATCH(O$3,BNA_pré_INDD!$D$8:$AZ$8,0),FALSE)</f>
        <v>MC</v>
      </c>
      <c r="P30" s="7" t="str">
        <f ca="1">VLOOKUP($B30,BNA_pré_INDD!$D$47:$AZ$81,MATCH(O$3,BNA_pré_INDD!$D$8:$AZ$8,0),FALSE)</f>
        <v>-</v>
      </c>
      <c r="Q30" s="7" t="str">
        <f ca="1">VLOOKUP($B30,BNA_pré_INDD!$D$8:$AZ$45,MATCH(Q$3,BNA_pré_INDD!$D$8:$AZ$8,0),FALSE)</f>
        <v>MC</v>
      </c>
      <c r="R30" s="7" t="str">
        <f ca="1">VLOOKUP($B30,BNA_pré_INDD!$D$47:$AZ$81,MATCH(Q$3,BNA_pré_INDD!$D$8:$AZ$8,0),FALSE)</f>
        <v>-</v>
      </c>
      <c r="S30" s="7" t="str">
        <f ca="1">VLOOKUP($B30,BNA_pré_INDD!$D$8:$AZ$45,MATCH(S$3,BNA_pré_INDD!$D$8:$AZ$8,0),FALSE)</f>
        <v>MC</v>
      </c>
      <c r="T30" s="7" t="str">
        <f ca="1">VLOOKUP($B30,BNA_pré_INDD!$D$47:$AZ$81,MATCH(S$3,BNA_pré_INDD!$D$8:$AZ$8,0),FALSE)</f>
        <v>-</v>
      </c>
      <c r="U30" s="7">
        <f ca="1">VLOOKUP($B30,BNA_pré_INDD!$D$8:$AZ$45,MATCH(U$3,BNA_pré_INDD!$D$8:$AZ$8,0),FALSE)</f>
        <v>450</v>
      </c>
      <c r="V30" s="7" t="str">
        <f ca="1">VLOOKUP($B30,BNA_pré_INDD!$D$47:$AZ$81,MATCH(U$3,BNA_pré_INDD!$D$8:$AZ$8,0),FALSE)</f>
        <v>▼ -64%</v>
      </c>
      <c r="W30" s="7" t="str">
        <f ca="1">VLOOKUP($B30,BNA_pré_INDD!$D$8:$AZ$45,MATCH(W$3,BNA_pré_INDD!$D$8:$AZ$8,0),FALSE)</f>
        <v>MC</v>
      </c>
      <c r="X30" s="7" t="str">
        <f ca="1">VLOOKUP($B30,BNA_pré_INDD!$D$47:$AZ$81,MATCH(W$3,BNA_pré_INDD!$D$8:$AZ$8,0),FALSE)</f>
        <v>-</v>
      </c>
      <c r="Y30" s="7">
        <f ca="1">VLOOKUP($B30,BNA_pré_INDD!$D$8:$AZ$45,MATCH(Y$3,BNA_pré_INDD!$D$8:$AZ$8,0),FALSE)</f>
        <v>1250</v>
      </c>
      <c r="Z30" s="7" t="str">
        <f ca="1">VLOOKUP($B30,BNA_pré_INDD!$D$47:$AZ$81,MATCH(Y$3,BNA_pré_INDD!$D$8:$AZ$8,0),FALSE)</f>
        <v>▲ 25%</v>
      </c>
      <c r="AA30" s="7" t="str">
        <f ca="1">VLOOKUP($B30,BNA_pré_INDD!$D$8:$AZ$45,MATCH(AA$3,BNA_pré_INDD!$D$8:$AZ$8,0),FALSE)</f>
        <v>MC</v>
      </c>
      <c r="AB30" s="7" t="str">
        <f ca="1">VLOOKUP($B30,BNA_pré_INDD!$D$47:$AZ$81,MATCH(AA$3,BNA_pré_INDD!$D$8:$AZ$8,0),FALSE)</f>
        <v>-</v>
      </c>
      <c r="AC30" s="7" t="str">
        <f ca="1">VLOOKUP($B30,BNA_pré_INDD!$D$8:$AZ$45,MATCH(AC$3,BNA_pré_INDD!$D$8:$AZ$8,0),FALSE)</f>
        <v>MC</v>
      </c>
      <c r="AD30" s="7" t="str">
        <f ca="1">VLOOKUP($B30,BNA_pré_INDD!$D$47:$AZ$81,MATCH(AC$3,BNA_pré_INDD!$D$8:$AZ$8,0),FALSE)</f>
        <v>-</v>
      </c>
      <c r="AE30" s="7" t="str">
        <f ca="1">VLOOKUP($B30,BNA_pré_INDD!$D$8:$AZ$45,MATCH(AE$3,BNA_pré_INDD!$D$8:$AZ$8,0),FALSE)</f>
        <v>MC</v>
      </c>
      <c r="AF30" s="7" t="str">
        <f ca="1">VLOOKUP($B30,BNA_pré_INDD!$D$47:$AZ$81,MATCH(AE$3,BNA_pré_INDD!$D$8:$AZ$8,0),FALSE)</f>
        <v>-</v>
      </c>
      <c r="AG30" s="7" t="str">
        <f ca="1">VLOOKUP($B30,BNA_pré_INDD!$D$8:$AZ$45,MATCH(AG$3,BNA_pré_INDD!$D$8:$AZ$8,0),FALSE)</f>
        <v>MC</v>
      </c>
      <c r="AH30" s="7" t="str">
        <f ca="1">VLOOKUP($B30,BNA_pré_INDD!$D$47:$AZ$81,MATCH(AG$3,BNA_pré_INDD!$D$8:$AZ$8,0),FALSE)</f>
        <v>-</v>
      </c>
      <c r="AI30" s="7" t="str">
        <f ca="1">VLOOKUP($B30,BNA_pré_INDD!$D$8:$AZ$45,MATCH(AI$3,BNA_pré_INDD!$D$8:$AZ$8,0),FALSE)</f>
        <v>MC</v>
      </c>
      <c r="AJ30" s="7" t="str">
        <f ca="1">VLOOKUP($B30,BNA_pré_INDD!$D$47:$AZ$81,MATCH(AI$3,BNA_pré_INDD!$D$8:$AZ$8,0),FALSE)</f>
        <v>-</v>
      </c>
      <c r="AK30" s="7" t="str">
        <f ca="1">VLOOKUP($B30,BNA_pré_INDD!$D$8:$AZ$45,MATCH(AK$3,BNA_pré_INDD!$D$8:$AZ$8,0),FALSE)</f>
        <v>MC</v>
      </c>
      <c r="AL30" s="7" t="str">
        <f ca="1">VLOOKUP($B30,BNA_pré_INDD!$D$47:$AZ$81,MATCH(AK$3,BNA_pré_INDD!$D$8:$AZ$8,0),FALSE)</f>
        <v>-</v>
      </c>
      <c r="AM30" s="7" t="str">
        <f ca="1">VLOOKUP($B30,BNA_pré_INDD!$D$8:$AZ$45,MATCH(AM$3,BNA_pré_INDD!$D$8:$AZ$8,0),FALSE)</f>
        <v>MC</v>
      </c>
      <c r="AN30" s="7" t="str">
        <f ca="1">VLOOKUP($B30,BNA_pré_INDD!$D$47:$AZ$81,MATCH(AM$3,BNA_pré_INDD!$D$8:$AZ$8,0),FALSE)</f>
        <v>-</v>
      </c>
      <c r="AO30" s="7" t="str">
        <f ca="1">VLOOKUP($B30,BNA_pré_INDD!$D$8:$AZ$45,MATCH(AO$3,BNA_pré_INDD!$D$8:$AZ$8,0),FALSE)</f>
        <v>MC</v>
      </c>
      <c r="AP30" s="7" t="str">
        <f ca="1">VLOOKUP($B30,BNA_pré_INDD!$D$47:$AZ$81,MATCH(AO$3,BNA_pré_INDD!$D$8:$AZ$8,0),FALSE)</f>
        <v>-</v>
      </c>
      <c r="AQ30" s="7" t="str">
        <f ca="1">VLOOKUP($B30,BNA_pré_INDD!$D$8:$AZ$45,MATCH(AQ$3,BNA_pré_INDD!$D$8:$AZ$8,0),FALSE)</f>
        <v>MC</v>
      </c>
      <c r="AR30" s="7" t="str">
        <f ca="1">VLOOKUP($B30,BNA_pré_INDD!$D$47:$AZ$81,MATCH(AQ$3,BNA_pré_INDD!$D$8:$AZ$8,0),FALSE)</f>
        <v>-</v>
      </c>
      <c r="AS30" s="7" t="str">
        <f ca="1">VLOOKUP($B30,BNA_pré_INDD!$D$8:$AZ$45,MATCH(AS$3,BNA_pré_INDD!$D$8:$AZ$8,0),FALSE)</f>
        <v>MC</v>
      </c>
      <c r="AT30" s="7" t="str">
        <f ca="1">VLOOKUP($B30,BNA_pré_INDD!$D$47:$AZ$81,MATCH(AS$3,BNA_pré_INDD!$D$8:$AZ$8,0),FALSE)</f>
        <v>-</v>
      </c>
      <c r="AU30" s="7" t="str">
        <f ca="1">VLOOKUP($B30,BNA_pré_INDD!$D$8:$AZ$45,MATCH(AU$3,BNA_pré_INDD!$D$8:$AZ$8,0),FALSE)</f>
        <v>MC</v>
      </c>
      <c r="AV30" s="7" t="str">
        <f ca="1">VLOOKUP($B30,BNA_pré_INDD!$D$47:$AZ$81,MATCH(AU$3,BNA_pré_INDD!$D$8:$AZ$8,0),FALSE)</f>
        <v>-</v>
      </c>
      <c r="AW30" s="7">
        <f ca="1">VLOOKUP($B30,BNA_pré_INDD!$D$8:$AZ$45,MATCH(AW$3,BNA_pré_INDD!$D$8:$AZ$8,0),FALSE)</f>
        <v>2250</v>
      </c>
      <c r="AX30" s="7" t="str">
        <f ca="1">VLOOKUP($B30,BNA_pré_INDD!$D$47:$AZ$81,MATCH(AW$3,BNA_pré_INDD!$D$8:$AZ$8,0),FALSE)</f>
        <v>-</v>
      </c>
      <c r="AY30" s="7" t="str">
        <f ca="1">VLOOKUP($B30,BNA_pré_INDD!$D$8:$AZ$45,MATCH(AY$3,BNA_pré_INDD!$D$8:$AZ$8,0),FALSE)</f>
        <v>MC</v>
      </c>
      <c r="AZ30" s="7" t="str">
        <f ca="1">VLOOKUP($B30,BNA_pré_INDD!$D$47:$AZ$81,MATCH(AY$3,BNA_pré_INDD!$D$8:$AZ$8,0),FALSE)</f>
        <v>-</v>
      </c>
      <c r="BA30" s="7">
        <f ca="1">VLOOKUP($B30,BNA_pré_INDD!$D$8:$AZ$45,MATCH(BA$3,BNA_pré_INDD!$D$8:$AZ$8,0),FALSE)</f>
        <v>750</v>
      </c>
      <c r="BB30" s="7" t="str">
        <f ca="1">VLOOKUP($B30,BNA_pré_INDD!$D$47:$AZ$81,MATCH(BA$3,BNA_pré_INDD!$D$8:$AZ$8,0),FALSE)</f>
        <v>-</v>
      </c>
    </row>
    <row r="31" spans="2:54" x14ac:dyDescent="0.35">
      <c r="B31" s="20" t="s">
        <v>3463</v>
      </c>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row>
    <row r="32" spans="2:54" x14ac:dyDescent="0.35">
      <c r="B32" t="s">
        <v>107</v>
      </c>
      <c r="C32" s="7" t="str">
        <f ca="1">VLOOKUP($B32,BNA_pré_INDD!$D$8:$AZ$45,MATCH(C$3,BNA_pré_INDD!$D$8:$AZ$8,0),FALSE)</f>
        <v>-</v>
      </c>
      <c r="D32" s="7" t="str">
        <f ca="1">VLOOKUP($B32,BNA_pré_INDD!$D$47:$AZ$81,MATCH(C$3,BNA_pré_INDD!$D$8:$AZ$8,0),FALSE)</f>
        <v>-</v>
      </c>
      <c r="E32" s="7" t="str">
        <f ca="1">VLOOKUP($B32,BNA_pré_INDD!$D$8:$AZ$45,MATCH(E$3,BNA_pré_INDD!$D$8:$AZ$8,0),FALSE)</f>
        <v>-</v>
      </c>
      <c r="F32" s="7" t="str">
        <f ca="1">VLOOKUP($B32,BNA_pré_INDD!$D$47:$AZ$81,MATCH(E$3,BNA_pré_INDD!$D$8:$AZ$8,0),FALSE)</f>
        <v>-</v>
      </c>
      <c r="G32" s="7" t="str">
        <f ca="1">VLOOKUP($B32,BNA_pré_INDD!$D$8:$AZ$45,MATCH(G$3,BNA_pré_INDD!$D$8:$AZ$8,0),FALSE)</f>
        <v>-</v>
      </c>
      <c r="H32" s="7" t="str">
        <f ca="1">VLOOKUP($B32,BNA_pré_INDD!$D$47:$AZ$81,MATCH(G$3,BNA_pré_INDD!$D$8:$AZ$8,0),FALSE)</f>
        <v>-</v>
      </c>
      <c r="I32" s="7" t="str">
        <f ca="1">VLOOKUP($B32,BNA_pré_INDD!$D$8:$AZ$45,MATCH(I$3,BNA_pré_INDD!$D$8:$AZ$8,0),FALSE)</f>
        <v>-</v>
      </c>
      <c r="J32" s="7" t="str">
        <f ca="1">VLOOKUP($B32,BNA_pré_INDD!$D$47:$AZ$81,MATCH(I$3,BNA_pré_INDD!$D$8:$AZ$8,0),FALSE)</f>
        <v>-</v>
      </c>
      <c r="K32" s="7" t="str">
        <f ca="1">VLOOKUP($B32,BNA_pré_INDD!$D$8:$AZ$45,MATCH(K$3,BNA_pré_INDD!$D$8:$AZ$8,0),FALSE)</f>
        <v>-</v>
      </c>
      <c r="L32" s="7" t="str">
        <f ca="1">VLOOKUP($B32,BNA_pré_INDD!$D$47:$AZ$81,MATCH(K$3,BNA_pré_INDD!$D$8:$AZ$8,0),FALSE)</f>
        <v>-</v>
      </c>
      <c r="M32" s="7" t="str">
        <f ca="1">VLOOKUP($B32,BNA_pré_INDD!$D$8:$AZ$45,MATCH(M$3,BNA_pré_INDD!$D$8:$AZ$8,0),FALSE)</f>
        <v>-</v>
      </c>
      <c r="N32" s="7" t="str">
        <f ca="1">VLOOKUP($B32,BNA_pré_INDD!$D$47:$AZ$81,MATCH(M$3,BNA_pré_INDD!$D$8:$AZ$8,0),FALSE)</f>
        <v>-</v>
      </c>
      <c r="O32" s="7" t="str">
        <f ca="1">VLOOKUP($B32,BNA_pré_INDD!$D$8:$AZ$45,MATCH(O$3,BNA_pré_INDD!$D$8:$AZ$8,0),FALSE)</f>
        <v>-</v>
      </c>
      <c r="P32" s="7" t="str">
        <f ca="1">VLOOKUP($B32,BNA_pré_INDD!$D$47:$AZ$81,MATCH(O$3,BNA_pré_INDD!$D$8:$AZ$8,0),FALSE)</f>
        <v>-</v>
      </c>
      <c r="Q32" s="7" t="str">
        <f ca="1">VLOOKUP($B32,BNA_pré_INDD!$D$8:$AZ$45,MATCH(Q$3,BNA_pré_INDD!$D$8:$AZ$8,0),FALSE)</f>
        <v>-</v>
      </c>
      <c r="R32" s="7" t="str">
        <f ca="1">VLOOKUP($B32,BNA_pré_INDD!$D$47:$AZ$81,MATCH(Q$3,BNA_pré_INDD!$D$8:$AZ$8,0),FALSE)</f>
        <v>-</v>
      </c>
      <c r="S32" s="7" t="str">
        <f ca="1">VLOOKUP($B32,BNA_pré_INDD!$D$8:$AZ$45,MATCH(S$3,BNA_pré_INDD!$D$8:$AZ$8,0),FALSE)</f>
        <v>-</v>
      </c>
      <c r="T32" s="7" t="str">
        <f ca="1">VLOOKUP($B32,BNA_pré_INDD!$D$47:$AZ$81,MATCH(S$3,BNA_pré_INDD!$D$8:$AZ$8,0),FALSE)</f>
        <v>-</v>
      </c>
      <c r="U32" s="7" t="str">
        <f ca="1">VLOOKUP($B32,BNA_pré_INDD!$D$8:$AZ$45,MATCH(U$3,BNA_pré_INDD!$D$8:$AZ$8,0),FALSE)</f>
        <v>-</v>
      </c>
      <c r="V32" s="7" t="str">
        <f ca="1">VLOOKUP($B32,BNA_pré_INDD!$D$47:$AZ$81,MATCH(U$3,BNA_pré_INDD!$D$8:$AZ$8,0),FALSE)</f>
        <v>-</v>
      </c>
      <c r="W32" s="7" t="str">
        <f ca="1">VLOOKUP($B32,BNA_pré_INDD!$D$8:$AZ$45,MATCH(W$3,BNA_pré_INDD!$D$8:$AZ$8,0),FALSE)</f>
        <v>-</v>
      </c>
      <c r="X32" s="7" t="str">
        <f ca="1">VLOOKUP($B32,BNA_pré_INDD!$D$47:$AZ$81,MATCH(W$3,BNA_pré_INDD!$D$8:$AZ$8,0),FALSE)</f>
        <v>-</v>
      </c>
      <c r="Y32" s="7" t="str">
        <f ca="1">VLOOKUP($B32,BNA_pré_INDD!$D$8:$AZ$45,MATCH(Y$3,BNA_pré_INDD!$D$8:$AZ$8,0),FALSE)</f>
        <v>-</v>
      </c>
      <c r="Z32" s="7" t="str">
        <f ca="1">VLOOKUP($B32,BNA_pré_INDD!$D$47:$AZ$81,MATCH(Y$3,BNA_pré_INDD!$D$8:$AZ$8,0),FALSE)</f>
        <v>-</v>
      </c>
      <c r="AA32" s="7" t="str">
        <f ca="1">VLOOKUP($B32,BNA_pré_INDD!$D$8:$AZ$45,MATCH(AA$3,BNA_pré_INDD!$D$8:$AZ$8,0),FALSE)</f>
        <v>-</v>
      </c>
      <c r="AB32" s="7" t="str">
        <f ca="1">VLOOKUP($B32,BNA_pré_INDD!$D$47:$AZ$81,MATCH(AA$3,BNA_pré_INDD!$D$8:$AZ$8,0),FALSE)</f>
        <v>-</v>
      </c>
      <c r="AC32" s="7" t="str">
        <f ca="1">VLOOKUP($B32,BNA_pré_INDD!$D$8:$AZ$45,MATCH(AC$3,BNA_pré_INDD!$D$8:$AZ$8,0),FALSE)</f>
        <v>-</v>
      </c>
      <c r="AD32" s="7" t="str">
        <f ca="1">VLOOKUP($B32,BNA_pré_INDD!$D$47:$AZ$81,MATCH(AC$3,BNA_pré_INDD!$D$8:$AZ$8,0),FALSE)</f>
        <v>-</v>
      </c>
      <c r="AE32" s="7" t="str">
        <f ca="1">VLOOKUP($B32,BNA_pré_INDD!$D$8:$AZ$45,MATCH(AE$3,BNA_pré_INDD!$D$8:$AZ$8,0),FALSE)</f>
        <v>-</v>
      </c>
      <c r="AF32" s="7" t="str">
        <f ca="1">VLOOKUP($B32,BNA_pré_INDD!$D$47:$AZ$81,MATCH(AE$3,BNA_pré_INDD!$D$8:$AZ$8,0),FALSE)</f>
        <v>-</v>
      </c>
      <c r="AG32" s="7" t="str">
        <f ca="1">VLOOKUP($B32,BNA_pré_INDD!$D$8:$AZ$45,MATCH(AG$3,BNA_pré_INDD!$D$8:$AZ$8,0),FALSE)</f>
        <v>-</v>
      </c>
      <c r="AH32" s="7" t="str">
        <f ca="1">VLOOKUP($B32,BNA_pré_INDD!$D$47:$AZ$81,MATCH(AG$3,BNA_pré_INDD!$D$8:$AZ$8,0),FALSE)</f>
        <v>-</v>
      </c>
      <c r="AI32" s="7" t="str">
        <f ca="1">VLOOKUP($B32,BNA_pré_INDD!$D$8:$AZ$45,MATCH(AI$3,BNA_pré_INDD!$D$8:$AZ$8,0),FALSE)</f>
        <v>-</v>
      </c>
      <c r="AJ32" s="7" t="str">
        <f ca="1">VLOOKUP($B32,BNA_pré_INDD!$D$47:$AZ$81,MATCH(AI$3,BNA_pré_INDD!$D$8:$AZ$8,0),FALSE)</f>
        <v>-</v>
      </c>
      <c r="AK32" s="7" t="str">
        <f ca="1">VLOOKUP($B32,BNA_pré_INDD!$D$8:$AZ$45,MATCH(AK$3,BNA_pré_INDD!$D$8:$AZ$8,0),FALSE)</f>
        <v>-</v>
      </c>
      <c r="AL32" s="7" t="str">
        <f ca="1">VLOOKUP($B32,BNA_pré_INDD!$D$47:$AZ$81,MATCH(AK$3,BNA_pré_INDD!$D$8:$AZ$8,0),FALSE)</f>
        <v>-</v>
      </c>
      <c r="AM32" s="7" t="str">
        <f ca="1">VLOOKUP($B32,BNA_pré_INDD!$D$8:$AZ$45,MATCH(AM$3,BNA_pré_INDD!$D$8:$AZ$8,0),FALSE)</f>
        <v>-</v>
      </c>
      <c r="AN32" s="7" t="str">
        <f ca="1">VLOOKUP($B32,BNA_pré_INDD!$D$47:$AZ$81,MATCH(AM$3,BNA_pré_INDD!$D$8:$AZ$8,0),FALSE)</f>
        <v>-</v>
      </c>
      <c r="AO32" s="7" t="str">
        <f ca="1">VLOOKUP($B32,BNA_pré_INDD!$D$8:$AZ$45,MATCH(AO$3,BNA_pré_INDD!$D$8:$AZ$8,0),FALSE)</f>
        <v>-</v>
      </c>
      <c r="AP32" s="7" t="str">
        <f ca="1">VLOOKUP($B32,BNA_pré_INDD!$D$47:$AZ$81,MATCH(AO$3,BNA_pré_INDD!$D$8:$AZ$8,0),FALSE)</f>
        <v>-</v>
      </c>
      <c r="AQ32" s="7" t="str">
        <f ca="1">VLOOKUP($B32,BNA_pré_INDD!$D$8:$AZ$45,MATCH(AQ$3,BNA_pré_INDD!$D$8:$AZ$8,0),FALSE)</f>
        <v>-</v>
      </c>
      <c r="AR32" s="7" t="str">
        <f ca="1">VLOOKUP($B32,BNA_pré_INDD!$D$47:$AZ$81,MATCH(AQ$3,BNA_pré_INDD!$D$8:$AZ$8,0),FALSE)</f>
        <v>-</v>
      </c>
      <c r="AS32" s="7" t="str">
        <f ca="1">VLOOKUP($B32,BNA_pré_INDD!$D$8:$AZ$45,MATCH(AS$3,BNA_pré_INDD!$D$8:$AZ$8,0),FALSE)</f>
        <v>-</v>
      </c>
      <c r="AT32" s="7" t="str">
        <f ca="1">VLOOKUP($B32,BNA_pré_INDD!$D$47:$AZ$81,MATCH(AS$3,BNA_pré_INDD!$D$8:$AZ$8,0),FALSE)</f>
        <v>-</v>
      </c>
      <c r="AU32" s="7" t="str">
        <f ca="1">VLOOKUP($B32,BNA_pré_INDD!$D$8:$AZ$45,MATCH(AU$3,BNA_pré_INDD!$D$8:$AZ$8,0),FALSE)</f>
        <v>-</v>
      </c>
      <c r="AV32" s="7" t="str">
        <f ca="1">VLOOKUP($B32,BNA_pré_INDD!$D$47:$AZ$81,MATCH(AU$3,BNA_pré_INDD!$D$8:$AZ$8,0),FALSE)</f>
        <v>-</v>
      </c>
      <c r="AW32" s="7" t="str">
        <f ca="1">VLOOKUP($B32,BNA_pré_INDD!$D$8:$AZ$45,MATCH(AW$3,BNA_pré_INDD!$D$8:$AZ$8,0),FALSE)</f>
        <v>-</v>
      </c>
      <c r="AX32" s="7" t="str">
        <f ca="1">VLOOKUP($B32,BNA_pré_INDD!$D$47:$AZ$81,MATCH(AW$3,BNA_pré_INDD!$D$8:$AZ$8,0),FALSE)</f>
        <v>-</v>
      </c>
      <c r="AY32" s="7" t="str">
        <f ca="1">VLOOKUP($B32,BNA_pré_INDD!$D$8:$AZ$45,MATCH(AY$3,BNA_pré_INDD!$D$8:$AZ$8,0),FALSE)</f>
        <v>-</v>
      </c>
      <c r="AZ32" s="7" t="str">
        <f ca="1">VLOOKUP($B32,BNA_pré_INDD!$D$47:$AZ$81,MATCH(AY$3,BNA_pré_INDD!$D$8:$AZ$8,0),FALSE)</f>
        <v>-</v>
      </c>
      <c r="BA32" s="7" t="str">
        <f ca="1">VLOOKUP($B32,BNA_pré_INDD!$D$8:$AZ$45,MATCH(BA$3,BNA_pré_INDD!$D$8:$AZ$8,0),FALSE)</f>
        <v>-</v>
      </c>
      <c r="BB32" s="7" t="str">
        <f ca="1">VLOOKUP($B32,BNA_pré_INDD!$D$47:$AZ$81,MATCH(BA$3,BNA_pré_INDD!$D$8:$AZ$8,0),FALSE)</f>
        <v>-</v>
      </c>
    </row>
    <row r="33" spans="2:54" x14ac:dyDescent="0.35">
      <c r="B33" s="51" t="s">
        <v>3465</v>
      </c>
      <c r="C33" s="52">
        <f ca="1">MEDIAN(C5:C32)</f>
        <v>1250</v>
      </c>
      <c r="D33" s="51"/>
      <c r="E33" s="52">
        <f ca="1">MEDIAN(E5:E32)</f>
        <v>2000</v>
      </c>
      <c r="F33" s="51"/>
      <c r="G33" s="52">
        <f ca="1">MEDIAN(G5:G32)</f>
        <v>2375</v>
      </c>
      <c r="H33" s="51"/>
      <c r="I33" s="52">
        <f ca="1">MEDIAN(I5:I32)</f>
        <v>500</v>
      </c>
      <c r="J33" s="51"/>
      <c r="K33" s="52">
        <f ca="1">MEDIAN(K5:K32)</f>
        <v>300</v>
      </c>
      <c r="L33" s="51"/>
      <c r="M33" s="52">
        <f ca="1">MEDIAN(M5:M32)</f>
        <v>5000</v>
      </c>
      <c r="N33" s="51"/>
      <c r="O33" s="52">
        <f ca="1">MEDIAN(O5:O32)</f>
        <v>10000</v>
      </c>
      <c r="P33" s="51"/>
      <c r="Q33" s="52">
        <f ca="1">MEDIAN(Q5:Q32)</f>
        <v>1400</v>
      </c>
      <c r="R33" s="51"/>
      <c r="S33" s="52">
        <f ca="1">MEDIAN(S5:S32)</f>
        <v>2125</v>
      </c>
      <c r="T33" s="51"/>
      <c r="U33" s="52">
        <f ca="1">MEDIAN(U5:U32)</f>
        <v>100</v>
      </c>
      <c r="V33" s="51"/>
      <c r="W33" s="52">
        <f ca="1">MEDIAN(W5:W32)</f>
        <v>27750</v>
      </c>
      <c r="X33" s="51"/>
      <c r="Y33" s="52">
        <f ca="1">MEDIAN(Y5:Y32)</f>
        <v>500</v>
      </c>
      <c r="Z33" s="51"/>
      <c r="AA33" s="52">
        <f ca="1">MEDIAN(AA5:AA32)</f>
        <v>7000</v>
      </c>
      <c r="AB33" s="51"/>
      <c r="AC33" s="52">
        <f ca="1">MEDIAN(AC5:AC32)</f>
        <v>5250</v>
      </c>
      <c r="AD33" s="51"/>
      <c r="AE33" s="52">
        <f ca="1">MEDIAN(AE5:AE32)</f>
        <v>500</v>
      </c>
      <c r="AF33" s="51"/>
      <c r="AG33" s="52">
        <f ca="1">MEDIAN(AG5:AG32)</f>
        <v>150</v>
      </c>
      <c r="AH33" s="51"/>
      <c r="AI33" s="52">
        <f ca="1">MEDIAN(AI5:AI32)</f>
        <v>450</v>
      </c>
      <c r="AJ33" s="51"/>
      <c r="AK33" s="52">
        <f ca="1">MEDIAN(AK5:AK32)</f>
        <v>750</v>
      </c>
      <c r="AL33" s="51"/>
      <c r="AM33" s="52">
        <f ca="1">MEDIAN(AM5:AM32)</f>
        <v>1600</v>
      </c>
      <c r="AN33" s="51"/>
      <c r="AO33" s="52">
        <f ca="1">MEDIAN(AO5:AO32)</f>
        <v>2000</v>
      </c>
      <c r="AP33" s="51"/>
      <c r="AQ33" s="52">
        <f ca="1">MEDIAN(AQ5:AQ32)</f>
        <v>3250</v>
      </c>
      <c r="AR33" s="51"/>
      <c r="AS33" s="52">
        <f ca="1">MEDIAN(AS5:AS32)</f>
        <v>2500</v>
      </c>
      <c r="AT33" s="51"/>
      <c r="AU33" s="52">
        <f ca="1">MEDIAN(AU5:AU32)</f>
        <v>2750</v>
      </c>
      <c r="AV33" s="51"/>
      <c r="AW33" s="52">
        <f ca="1">MEDIAN(AW5:AW32)</f>
        <v>1500</v>
      </c>
      <c r="AX33" s="51"/>
      <c r="AY33" s="52">
        <f ca="1">MEDIAN(AY5:AY32)</f>
        <v>3000</v>
      </c>
      <c r="AZ33" s="51"/>
      <c r="BA33" s="52">
        <f ca="1">MEDIAN(BA5:BA32)</f>
        <v>275</v>
      </c>
      <c r="BB33" s="51"/>
    </row>
  </sheetData>
  <autoFilter ref="B3:BB32" xr:uid="{7E861F4B-2774-4852-BCD3-4E7D2D96CCBE}"/>
  <conditionalFormatting sqref="C4:BB32">
    <cfRule type="expression" dxfId="19" priority="1">
      <formula>AND(ISNUMBER(C4),C4&gt;2*C$33)</formula>
    </cfRule>
    <cfRule type="expression" dxfId="18" priority="2">
      <formula>AND(ISNUMBER(C4),C4=C$33)</formula>
    </cfRule>
    <cfRule type="expression" dxfId="17" priority="3">
      <formula>AND(ISNUMBER(C4),C4&gt;C$33)</formula>
    </cfRule>
    <cfRule type="expression" dxfId="16" priority="7">
      <formula>AND(ISNUMBER(C4),C4&lt;C$33)</formula>
    </cfRule>
  </conditionalFormatting>
  <pageMargins left="0.7" right="0.7" top="0.75" bottom="0.75" header="0.3" footer="0.3"/>
  <pageSetup orientation="portrait" r:id="rId1"/>
  <ignoredErrors>
    <ignoredError sqref="D35 BC33:BD40 D33 F33 H33 J33 L33 N33 P33 R33 T33 AA34:BB35 BB33 AA37:BB40 AA36:AR36 AT36:BB36 D34:X34 D36:X40 D19:Y29 AA19:BD29 F35:X35 AA15:BD17 D15:Y17 D5:Y9 AA5:BD10 D10 F10:Y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2137.5</v>
      </c>
      <c r="G5" s="7">
        <v>1050</v>
      </c>
      <c r="H5" s="7">
        <v>475</v>
      </c>
      <c r="I5" s="7">
        <v>275</v>
      </c>
      <c r="J5" s="7">
        <v>5000</v>
      </c>
      <c r="K5" s="7">
        <v>9000</v>
      </c>
      <c r="L5" s="7">
        <v>1000</v>
      </c>
      <c r="M5" s="7">
        <v>2000</v>
      </c>
      <c r="N5" s="7">
        <v>7687.5</v>
      </c>
      <c r="O5" s="7">
        <v>100</v>
      </c>
      <c r="P5" s="7">
        <v>16000</v>
      </c>
      <c r="Q5" s="7">
        <v>27375</v>
      </c>
      <c r="R5" s="7">
        <v>32500</v>
      </c>
      <c r="S5" s="7">
        <v>6750</v>
      </c>
      <c r="T5" s="7">
        <v>5250</v>
      </c>
      <c r="U5" s="7">
        <v>500</v>
      </c>
      <c r="V5" s="7">
        <v>137.5</v>
      </c>
      <c r="W5" s="7">
        <v>525</v>
      </c>
      <c r="X5" s="7">
        <v>800</v>
      </c>
      <c r="Y5" s="7">
        <v>1175</v>
      </c>
      <c r="Z5" s="7">
        <v>1587.5</v>
      </c>
      <c r="AA5" s="7">
        <v>3000</v>
      </c>
      <c r="AB5" s="7">
        <v>2500</v>
      </c>
      <c r="AC5" s="7">
        <v>2000</v>
      </c>
      <c r="AD5" s="7">
        <v>1750</v>
      </c>
      <c r="AE5" s="7">
        <v>5000</v>
      </c>
      <c r="AF5" s="7">
        <v>275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275</v>
      </c>
      <c r="J9" s="7">
        <v>5000</v>
      </c>
      <c r="K9" s="7" t="s">
        <v>33</v>
      </c>
      <c r="L9" s="7">
        <v>1125</v>
      </c>
      <c r="M9" s="7">
        <v>2000</v>
      </c>
      <c r="N9" s="7" t="s">
        <v>33</v>
      </c>
      <c r="O9" s="7">
        <v>100</v>
      </c>
      <c r="P9" s="7" t="s">
        <v>33</v>
      </c>
      <c r="Q9" s="7" t="s">
        <v>33</v>
      </c>
      <c r="R9" s="7" t="s">
        <v>33</v>
      </c>
      <c r="S9" s="7">
        <v>7500</v>
      </c>
      <c r="T9" s="7">
        <v>5250</v>
      </c>
      <c r="U9" s="7">
        <v>400</v>
      </c>
      <c r="V9" s="7">
        <v>125</v>
      </c>
      <c r="W9" s="7">
        <v>550</v>
      </c>
      <c r="X9" s="7">
        <v>775</v>
      </c>
      <c r="Y9" s="7">
        <v>1150</v>
      </c>
      <c r="Z9" s="7">
        <v>2000</v>
      </c>
      <c r="AA9" s="7">
        <v>3000</v>
      </c>
      <c r="AB9" s="7">
        <v>2500</v>
      </c>
      <c r="AC9" s="7" t="s">
        <v>33</v>
      </c>
      <c r="AD9" s="7">
        <v>1500</v>
      </c>
      <c r="AE9" s="7">
        <v>2250</v>
      </c>
      <c r="AF9" s="7">
        <v>250</v>
      </c>
      <c r="AG9" s="7" t="s">
        <v>33</v>
      </c>
      <c r="AJ9" s="5"/>
      <c r="AK9" s="5"/>
      <c r="AL9" s="5"/>
      <c r="AM9" s="5"/>
      <c r="AN9" s="5"/>
    </row>
    <row r="10" spans="1:40" x14ac:dyDescent="0.35">
      <c r="A10" s="4" t="s">
        <v>64</v>
      </c>
      <c r="B10" s="4" t="s">
        <v>65</v>
      </c>
      <c r="C10" s="4" t="s">
        <v>66</v>
      </c>
      <c r="E10" s="7">
        <v>1000</v>
      </c>
      <c r="F10" s="7" t="s">
        <v>67</v>
      </c>
      <c r="G10" s="7" t="s">
        <v>67</v>
      </c>
      <c r="H10" s="7">
        <v>450</v>
      </c>
      <c r="I10" s="7">
        <v>250</v>
      </c>
      <c r="J10" s="7">
        <v>5000</v>
      </c>
      <c r="K10" s="7" t="s">
        <v>67</v>
      </c>
      <c r="L10" s="7">
        <v>1000</v>
      </c>
      <c r="M10" s="7">
        <v>1500</v>
      </c>
      <c r="N10" s="7" t="s">
        <v>67</v>
      </c>
      <c r="O10" s="7">
        <v>100</v>
      </c>
      <c r="P10" s="7" t="s">
        <v>67</v>
      </c>
      <c r="Q10" s="7" t="s">
        <v>67</v>
      </c>
      <c r="R10" s="7" t="s">
        <v>67</v>
      </c>
      <c r="S10" s="7">
        <v>7000</v>
      </c>
      <c r="T10" s="7">
        <v>5000</v>
      </c>
      <c r="U10" s="7">
        <v>300</v>
      </c>
      <c r="V10" s="7">
        <v>100</v>
      </c>
      <c r="W10" s="7">
        <v>500</v>
      </c>
      <c r="X10" s="7">
        <v>750</v>
      </c>
      <c r="Y10" s="7">
        <v>1000</v>
      </c>
      <c r="Z10" s="7">
        <v>1500</v>
      </c>
      <c r="AA10" s="7">
        <v>3000</v>
      </c>
      <c r="AB10" s="7">
        <v>2500</v>
      </c>
      <c r="AC10" s="7" t="s">
        <v>67</v>
      </c>
      <c r="AD10" s="7">
        <v>1500</v>
      </c>
      <c r="AE10" s="7">
        <v>2250</v>
      </c>
      <c r="AF10" s="7">
        <v>225</v>
      </c>
      <c r="AG10" s="7" t="s">
        <v>67</v>
      </c>
    </row>
    <row r="11" spans="1:40" x14ac:dyDescent="0.35">
      <c r="A11" s="4" t="s">
        <v>64</v>
      </c>
      <c r="B11" s="4" t="s">
        <v>65</v>
      </c>
      <c r="C11" s="4" t="s">
        <v>68</v>
      </c>
      <c r="E11" s="7">
        <v>1100</v>
      </c>
      <c r="F11" s="7" t="s">
        <v>67</v>
      </c>
      <c r="G11" s="7" t="s">
        <v>67</v>
      </c>
      <c r="H11" s="7">
        <v>450</v>
      </c>
      <c r="I11" s="7">
        <v>300</v>
      </c>
      <c r="J11" s="7">
        <v>5000</v>
      </c>
      <c r="K11" s="7" t="s">
        <v>67</v>
      </c>
      <c r="L11" s="7">
        <v>1500</v>
      </c>
      <c r="M11" s="7">
        <v>2000</v>
      </c>
      <c r="N11" s="7" t="s">
        <v>67</v>
      </c>
      <c r="O11" s="7">
        <v>100</v>
      </c>
      <c r="P11" s="7" t="s">
        <v>67</v>
      </c>
      <c r="Q11" s="7" t="s">
        <v>67</v>
      </c>
      <c r="R11" s="7" t="s">
        <v>67</v>
      </c>
      <c r="S11" s="7">
        <v>8500</v>
      </c>
      <c r="T11" s="7">
        <v>6000</v>
      </c>
      <c r="U11" s="7">
        <v>500</v>
      </c>
      <c r="V11" s="7">
        <v>125</v>
      </c>
      <c r="W11" s="7">
        <v>600</v>
      </c>
      <c r="X11" s="7">
        <v>1000</v>
      </c>
      <c r="Y11" s="7">
        <v>1250</v>
      </c>
      <c r="Z11" s="7">
        <v>5000</v>
      </c>
      <c r="AA11" s="7">
        <v>3000</v>
      </c>
      <c r="AB11" s="7">
        <v>2500</v>
      </c>
      <c r="AC11" s="7" t="s">
        <v>67</v>
      </c>
      <c r="AD11" s="7">
        <v>1500</v>
      </c>
      <c r="AE11" s="7">
        <v>2250</v>
      </c>
      <c r="AF11" s="7">
        <v>250</v>
      </c>
      <c r="AG11" s="7" t="s">
        <v>67</v>
      </c>
    </row>
    <row r="12" spans="1:40" x14ac:dyDescent="0.35">
      <c r="E12" s="7" t="s">
        <v>67</v>
      </c>
      <c r="F12" s="7" t="s">
        <v>67</v>
      </c>
      <c r="G12" s="7" t="s">
        <v>67</v>
      </c>
      <c r="H12" s="7" t="s">
        <v>67</v>
      </c>
      <c r="I12" s="7" t="s">
        <v>67</v>
      </c>
      <c r="J12" s="7" t="s">
        <v>67</v>
      </c>
      <c r="K12" s="7" t="s">
        <v>67</v>
      </c>
      <c r="L12" s="7" t="s">
        <v>69</v>
      </c>
      <c r="M12" s="7" t="s">
        <v>69</v>
      </c>
      <c r="N12" s="7" t="s">
        <v>67</v>
      </c>
      <c r="O12" s="7" t="s">
        <v>67</v>
      </c>
      <c r="P12" s="7" t="s">
        <v>67</v>
      </c>
      <c r="Q12" s="7" t="s">
        <v>67</v>
      </c>
      <c r="R12" s="7" t="s">
        <v>67</v>
      </c>
      <c r="S12" s="7" t="s">
        <v>67</v>
      </c>
      <c r="T12" s="7" t="s">
        <v>67</v>
      </c>
      <c r="U12" s="7" t="s">
        <v>69</v>
      </c>
      <c r="V12" s="7" t="s">
        <v>69</v>
      </c>
      <c r="W12" s="7" t="s">
        <v>67</v>
      </c>
      <c r="X12" s="7" t="s">
        <v>69</v>
      </c>
      <c r="Y12" s="7" t="s">
        <v>69</v>
      </c>
      <c r="Z12" s="7" t="s">
        <v>69</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1050</v>
      </c>
      <c r="H27" s="7">
        <v>500</v>
      </c>
      <c r="I27" s="7">
        <v>262.5</v>
      </c>
      <c r="J27" s="7">
        <v>6375</v>
      </c>
      <c r="K27" s="7">
        <v>9000</v>
      </c>
      <c r="L27" s="7">
        <v>2000</v>
      </c>
      <c r="M27" s="7">
        <v>1725</v>
      </c>
      <c r="N27" s="7">
        <v>8875</v>
      </c>
      <c r="O27" s="7">
        <v>100</v>
      </c>
      <c r="P27" s="7" t="s">
        <v>33</v>
      </c>
      <c r="Q27" s="7">
        <v>27250</v>
      </c>
      <c r="R27" s="7">
        <v>46300</v>
      </c>
      <c r="S27" s="7">
        <v>6000</v>
      </c>
      <c r="T27" s="7">
        <v>5000</v>
      </c>
      <c r="U27" s="7">
        <v>350</v>
      </c>
      <c r="V27" s="7">
        <v>137.5</v>
      </c>
      <c r="W27" s="7">
        <v>300</v>
      </c>
      <c r="X27" s="7">
        <v>575</v>
      </c>
      <c r="Y27" s="7">
        <v>1100</v>
      </c>
      <c r="Z27" s="7">
        <v>1675</v>
      </c>
      <c r="AA27" s="7">
        <v>4125</v>
      </c>
      <c r="AB27" s="7">
        <v>2750</v>
      </c>
      <c r="AC27" s="7">
        <v>2500</v>
      </c>
      <c r="AD27" s="7">
        <v>2125</v>
      </c>
      <c r="AE27" s="7">
        <v>6000</v>
      </c>
      <c r="AF27" s="7">
        <v>300</v>
      </c>
      <c r="AG27" s="7">
        <v>500</v>
      </c>
    </row>
    <row r="28" spans="1:33" x14ac:dyDescent="0.35">
      <c r="A28" s="4" t="s">
        <v>73</v>
      </c>
      <c r="B28" s="4" t="s">
        <v>77</v>
      </c>
      <c r="C28" s="4" t="s">
        <v>66</v>
      </c>
      <c r="E28" s="7">
        <v>1000</v>
      </c>
      <c r="F28" s="7">
        <v>700</v>
      </c>
      <c r="G28" s="7">
        <v>1000</v>
      </c>
      <c r="H28" s="7">
        <v>450</v>
      </c>
      <c r="I28" s="7">
        <v>250</v>
      </c>
      <c r="J28" s="7">
        <v>6000</v>
      </c>
      <c r="K28" s="7">
        <v>8500</v>
      </c>
      <c r="L28" s="7">
        <v>2000</v>
      </c>
      <c r="M28" s="7">
        <v>1500</v>
      </c>
      <c r="N28" s="7">
        <v>8600</v>
      </c>
      <c r="O28" s="7">
        <v>100</v>
      </c>
      <c r="P28" s="7" t="s">
        <v>67</v>
      </c>
      <c r="Q28" s="7">
        <v>27000</v>
      </c>
      <c r="R28" s="7">
        <v>45000</v>
      </c>
      <c r="S28" s="7">
        <v>6000</v>
      </c>
      <c r="T28" s="7">
        <v>4750</v>
      </c>
      <c r="U28" s="7">
        <v>300</v>
      </c>
      <c r="V28" s="7">
        <v>125</v>
      </c>
      <c r="W28" s="7">
        <v>300</v>
      </c>
      <c r="X28" s="7">
        <v>450</v>
      </c>
      <c r="Y28" s="7">
        <v>1000</v>
      </c>
      <c r="Z28" s="7">
        <v>1600</v>
      </c>
      <c r="AA28" s="7">
        <v>4000</v>
      </c>
      <c r="AB28" s="7">
        <v>2500</v>
      </c>
      <c r="AC28" s="7">
        <v>2250</v>
      </c>
      <c r="AD28" s="7">
        <v>2000</v>
      </c>
      <c r="AE28" s="7">
        <v>6000</v>
      </c>
      <c r="AF28" s="7">
        <v>300</v>
      </c>
      <c r="AG28" s="7">
        <v>500</v>
      </c>
    </row>
    <row r="29" spans="1:33" x14ac:dyDescent="0.35">
      <c r="A29" s="4" t="s">
        <v>73</v>
      </c>
      <c r="B29" s="4" t="s">
        <v>77</v>
      </c>
      <c r="C29" s="4" t="s">
        <v>68</v>
      </c>
      <c r="E29" s="7">
        <v>1250</v>
      </c>
      <c r="F29" s="7">
        <v>800</v>
      </c>
      <c r="G29" s="7">
        <v>1100</v>
      </c>
      <c r="H29" s="7">
        <v>550</v>
      </c>
      <c r="I29" s="7">
        <v>275</v>
      </c>
      <c r="J29" s="7">
        <v>6500</v>
      </c>
      <c r="K29" s="7">
        <v>9250</v>
      </c>
      <c r="L29" s="7">
        <v>2200</v>
      </c>
      <c r="M29" s="7">
        <v>1800</v>
      </c>
      <c r="N29" s="7">
        <v>9000</v>
      </c>
      <c r="O29" s="7">
        <v>100</v>
      </c>
      <c r="P29" s="7" t="s">
        <v>67</v>
      </c>
      <c r="Q29" s="7">
        <v>27500</v>
      </c>
      <c r="R29" s="7">
        <v>48500</v>
      </c>
      <c r="S29" s="7">
        <v>6250</v>
      </c>
      <c r="T29" s="7">
        <v>5200</v>
      </c>
      <c r="U29" s="7">
        <v>400</v>
      </c>
      <c r="V29" s="7">
        <v>150</v>
      </c>
      <c r="W29" s="7">
        <v>350</v>
      </c>
      <c r="X29" s="7">
        <v>750</v>
      </c>
      <c r="Y29" s="7">
        <v>1250</v>
      </c>
      <c r="Z29" s="7">
        <v>1750</v>
      </c>
      <c r="AA29" s="7">
        <v>4250</v>
      </c>
      <c r="AB29" s="7">
        <v>3250</v>
      </c>
      <c r="AC29" s="7">
        <v>2750</v>
      </c>
      <c r="AD29" s="7">
        <v>2500</v>
      </c>
      <c r="AE29" s="7">
        <v>6250</v>
      </c>
      <c r="AF29" s="7">
        <v>300</v>
      </c>
      <c r="AG29" s="7">
        <v>500</v>
      </c>
    </row>
    <row r="30" spans="1:33" x14ac:dyDescent="0.35">
      <c r="E30" s="7" t="s">
        <v>69</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69</v>
      </c>
      <c r="Y30" s="7" t="s">
        <v>69</v>
      </c>
      <c r="Z30" s="7" t="s">
        <v>67</v>
      </c>
      <c r="AA30" s="7" t="s">
        <v>67</v>
      </c>
      <c r="AB30" s="7" t="s">
        <v>69</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3500</v>
      </c>
      <c r="G57" s="7" t="s">
        <v>33</v>
      </c>
      <c r="H57" s="7" t="s">
        <v>33</v>
      </c>
      <c r="I57" s="7">
        <v>275</v>
      </c>
      <c r="J57" s="7">
        <v>5000</v>
      </c>
      <c r="K57" s="7">
        <v>10000</v>
      </c>
      <c r="L57" s="7">
        <v>1000</v>
      </c>
      <c r="M57" s="7">
        <v>2000</v>
      </c>
      <c r="N57" s="7">
        <v>6500</v>
      </c>
      <c r="O57" s="7">
        <v>100</v>
      </c>
      <c r="P57" s="7" t="s">
        <v>33</v>
      </c>
      <c r="Q57" s="7">
        <v>27500</v>
      </c>
      <c r="R57" s="7" t="s">
        <v>33</v>
      </c>
      <c r="S57" s="7">
        <v>6750</v>
      </c>
      <c r="T57" s="7">
        <v>5250</v>
      </c>
      <c r="U57" s="7">
        <v>1750</v>
      </c>
      <c r="V57" s="7">
        <v>125</v>
      </c>
      <c r="W57" s="7">
        <v>750</v>
      </c>
      <c r="X57" s="7">
        <v>1000</v>
      </c>
      <c r="Y57" s="7">
        <v>1250</v>
      </c>
      <c r="Z57" s="7">
        <v>1500</v>
      </c>
      <c r="AA57" s="7">
        <v>3000</v>
      </c>
      <c r="AB57" s="7">
        <v>2500</v>
      </c>
      <c r="AC57" s="7">
        <v>2000</v>
      </c>
      <c r="AD57" s="7">
        <v>2000</v>
      </c>
      <c r="AE57" s="7">
        <v>5000</v>
      </c>
      <c r="AF57" s="7">
        <v>300</v>
      </c>
      <c r="AG57" s="7">
        <v>500</v>
      </c>
    </row>
    <row r="58" spans="1:33" x14ac:dyDescent="0.35">
      <c r="A58" s="4" t="s">
        <v>81</v>
      </c>
      <c r="B58" s="4" t="s">
        <v>88</v>
      </c>
      <c r="C58" s="4" t="s">
        <v>66</v>
      </c>
      <c r="E58" s="7">
        <v>1000</v>
      </c>
      <c r="F58" s="7">
        <v>2500</v>
      </c>
      <c r="G58" s="7" t="s">
        <v>67</v>
      </c>
      <c r="H58" s="7" t="s">
        <v>67</v>
      </c>
      <c r="I58" s="7">
        <v>275</v>
      </c>
      <c r="J58" s="7">
        <v>4000</v>
      </c>
      <c r="K58" s="7">
        <v>10000</v>
      </c>
      <c r="L58" s="7">
        <v>1000</v>
      </c>
      <c r="M58" s="7">
        <v>1750</v>
      </c>
      <c r="N58" s="7">
        <v>6000</v>
      </c>
      <c r="O58" s="7">
        <v>100</v>
      </c>
      <c r="P58" s="7" t="s">
        <v>67</v>
      </c>
      <c r="Q58" s="7">
        <v>27000</v>
      </c>
      <c r="R58" s="7" t="s">
        <v>67</v>
      </c>
      <c r="S58" s="7">
        <v>6000</v>
      </c>
      <c r="T58" s="7">
        <v>5000</v>
      </c>
      <c r="U58" s="7">
        <v>1000</v>
      </c>
      <c r="V58" s="7">
        <v>125</v>
      </c>
      <c r="W58" s="7">
        <v>500</v>
      </c>
      <c r="X58" s="7">
        <v>750</v>
      </c>
      <c r="Y58" s="7">
        <v>1000</v>
      </c>
      <c r="Z58" s="7">
        <v>1500</v>
      </c>
      <c r="AA58" s="7">
        <v>2750</v>
      </c>
      <c r="AB58" s="7">
        <v>2000</v>
      </c>
      <c r="AC58" s="7">
        <v>1750</v>
      </c>
      <c r="AD58" s="7">
        <v>1500</v>
      </c>
      <c r="AE58" s="7">
        <v>5000</v>
      </c>
      <c r="AF58" s="7">
        <v>200</v>
      </c>
      <c r="AG58" s="7">
        <v>500</v>
      </c>
    </row>
    <row r="59" spans="1:33" x14ac:dyDescent="0.35">
      <c r="A59" s="4" t="s">
        <v>81</v>
      </c>
      <c r="B59" s="4" t="s">
        <v>88</v>
      </c>
      <c r="C59" s="4" t="s">
        <v>68</v>
      </c>
      <c r="E59" s="7">
        <v>1000</v>
      </c>
      <c r="F59" s="7">
        <v>4000</v>
      </c>
      <c r="G59" s="7" t="s">
        <v>67</v>
      </c>
      <c r="H59" s="7" t="s">
        <v>67</v>
      </c>
      <c r="I59" s="7">
        <v>300</v>
      </c>
      <c r="J59" s="7">
        <v>6000</v>
      </c>
      <c r="K59" s="7">
        <v>11000</v>
      </c>
      <c r="L59" s="7">
        <v>1500</v>
      </c>
      <c r="M59" s="7">
        <v>3000</v>
      </c>
      <c r="N59" s="7">
        <v>6500</v>
      </c>
      <c r="O59" s="7">
        <v>100</v>
      </c>
      <c r="P59" s="7" t="s">
        <v>67</v>
      </c>
      <c r="Q59" s="7">
        <v>30000</v>
      </c>
      <c r="R59" s="7" t="s">
        <v>67</v>
      </c>
      <c r="S59" s="7">
        <v>7000</v>
      </c>
      <c r="T59" s="7">
        <v>5500</v>
      </c>
      <c r="U59" s="7">
        <v>2500</v>
      </c>
      <c r="V59" s="7">
        <v>150</v>
      </c>
      <c r="W59" s="7">
        <v>1000</v>
      </c>
      <c r="X59" s="7">
        <v>1500</v>
      </c>
      <c r="Y59" s="7">
        <v>2000</v>
      </c>
      <c r="Z59" s="7">
        <v>2000</v>
      </c>
      <c r="AA59" s="7">
        <v>3500</v>
      </c>
      <c r="AB59" s="7">
        <v>6000</v>
      </c>
      <c r="AC59" s="7">
        <v>2500</v>
      </c>
      <c r="AD59" s="7">
        <v>3000</v>
      </c>
      <c r="AE59" s="7">
        <v>5000</v>
      </c>
      <c r="AF59" s="7">
        <v>500</v>
      </c>
      <c r="AG59" s="7">
        <v>500</v>
      </c>
    </row>
    <row r="60" spans="1:33" x14ac:dyDescent="0.35">
      <c r="E60" s="7" t="s">
        <v>67</v>
      </c>
      <c r="F60" s="7" t="s">
        <v>69</v>
      </c>
      <c r="G60" s="7" t="s">
        <v>67</v>
      </c>
      <c r="H60" s="7" t="s">
        <v>67</v>
      </c>
      <c r="I60" s="7" t="s">
        <v>67</v>
      </c>
      <c r="J60" s="7" t="s">
        <v>69</v>
      </c>
      <c r="K60" s="7" t="s">
        <v>67</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69</v>
      </c>
      <c r="AB60" s="7" t="s">
        <v>69</v>
      </c>
      <c r="AC60" s="7" t="s">
        <v>69</v>
      </c>
      <c r="AD60" s="7" t="s">
        <v>69</v>
      </c>
      <c r="AE60" s="7" t="s">
        <v>67</v>
      </c>
      <c r="AF60" s="7" t="s">
        <v>69</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300</v>
      </c>
      <c r="J81" s="7">
        <v>7500</v>
      </c>
      <c r="K81" s="7">
        <v>6500</v>
      </c>
      <c r="L81" s="7">
        <v>1000</v>
      </c>
      <c r="M81" s="7">
        <v>1750</v>
      </c>
      <c r="N81" s="7">
        <v>9750</v>
      </c>
      <c r="O81" s="7">
        <v>150</v>
      </c>
      <c r="P81" s="7">
        <v>16000</v>
      </c>
      <c r="Q81" s="7">
        <v>30000</v>
      </c>
      <c r="R81" s="7">
        <v>32500</v>
      </c>
      <c r="S81" s="7">
        <v>5500</v>
      </c>
      <c r="T81" s="7">
        <v>5000</v>
      </c>
      <c r="U81" s="7">
        <v>1000</v>
      </c>
      <c r="V81" s="7">
        <v>175</v>
      </c>
      <c r="W81" s="7">
        <v>500</v>
      </c>
      <c r="X81" s="7">
        <v>800</v>
      </c>
      <c r="Y81" s="7">
        <v>1175</v>
      </c>
      <c r="Z81" s="7">
        <v>1000</v>
      </c>
      <c r="AA81" s="7">
        <v>3000</v>
      </c>
      <c r="AB81" s="7">
        <v>2000</v>
      </c>
      <c r="AC81" s="7">
        <v>2000</v>
      </c>
      <c r="AD81" s="7">
        <v>1250</v>
      </c>
      <c r="AE81" s="7">
        <v>3000</v>
      </c>
      <c r="AF81" s="7">
        <v>200</v>
      </c>
      <c r="AG81" s="7">
        <v>300</v>
      </c>
    </row>
    <row r="82" spans="1:33" x14ac:dyDescent="0.35">
      <c r="A82" s="4" t="s">
        <v>96</v>
      </c>
      <c r="B82" s="4" t="s">
        <v>97</v>
      </c>
      <c r="C82" s="4" t="s">
        <v>66</v>
      </c>
      <c r="E82" s="7">
        <v>800</v>
      </c>
      <c r="F82" s="7" t="s">
        <v>67</v>
      </c>
      <c r="G82" s="7" t="s">
        <v>67</v>
      </c>
      <c r="H82" s="7">
        <v>450</v>
      </c>
      <c r="I82" s="7">
        <v>300</v>
      </c>
      <c r="J82" s="7">
        <v>4000</v>
      </c>
      <c r="K82" s="7">
        <v>5000</v>
      </c>
      <c r="L82" s="7">
        <v>1000</v>
      </c>
      <c r="M82" s="7">
        <v>1250</v>
      </c>
      <c r="N82" s="7">
        <v>8500</v>
      </c>
      <c r="O82" s="7">
        <v>100</v>
      </c>
      <c r="P82" s="7">
        <v>15000</v>
      </c>
      <c r="Q82" s="7">
        <v>27500</v>
      </c>
      <c r="R82" s="7">
        <v>29000</v>
      </c>
      <c r="S82" s="7">
        <v>5000</v>
      </c>
      <c r="T82" s="7">
        <v>4500</v>
      </c>
      <c r="U82" s="7">
        <v>800</v>
      </c>
      <c r="V82" s="7">
        <v>150</v>
      </c>
      <c r="W82" s="7">
        <v>500</v>
      </c>
      <c r="X82" s="7">
        <v>750</v>
      </c>
      <c r="Y82" s="7">
        <v>1100</v>
      </c>
      <c r="Z82" s="7">
        <v>900</v>
      </c>
      <c r="AA82" s="7">
        <v>3000</v>
      </c>
      <c r="AB82" s="7">
        <v>2000</v>
      </c>
      <c r="AC82" s="7">
        <v>2000</v>
      </c>
      <c r="AD82" s="7">
        <v>750</v>
      </c>
      <c r="AE82" s="7">
        <v>3000</v>
      </c>
      <c r="AF82" s="7">
        <v>200</v>
      </c>
      <c r="AG82" s="7">
        <v>250</v>
      </c>
    </row>
    <row r="83" spans="1:33" x14ac:dyDescent="0.35">
      <c r="A83" s="4" t="s">
        <v>96</v>
      </c>
      <c r="B83" s="4" t="s">
        <v>97</v>
      </c>
      <c r="C83" s="4" t="s">
        <v>68</v>
      </c>
      <c r="E83" s="7">
        <v>1300</v>
      </c>
      <c r="F83" s="7" t="s">
        <v>67</v>
      </c>
      <c r="G83" s="7" t="s">
        <v>67</v>
      </c>
      <c r="H83" s="7">
        <v>475</v>
      </c>
      <c r="I83" s="7">
        <v>300</v>
      </c>
      <c r="J83" s="7">
        <v>8750</v>
      </c>
      <c r="K83" s="7">
        <v>14000</v>
      </c>
      <c r="L83" s="7">
        <v>1750</v>
      </c>
      <c r="M83" s="7">
        <v>2000</v>
      </c>
      <c r="N83" s="7">
        <v>10000</v>
      </c>
      <c r="O83" s="7">
        <v>200</v>
      </c>
      <c r="P83" s="7">
        <v>16000</v>
      </c>
      <c r="Q83" s="7">
        <v>32500</v>
      </c>
      <c r="R83" s="7">
        <v>35000</v>
      </c>
      <c r="S83" s="7">
        <v>6750</v>
      </c>
      <c r="T83" s="7">
        <v>5750</v>
      </c>
      <c r="U83" s="7">
        <v>1250</v>
      </c>
      <c r="V83" s="7">
        <v>225</v>
      </c>
      <c r="W83" s="7">
        <v>750</v>
      </c>
      <c r="X83" s="7">
        <v>1000</v>
      </c>
      <c r="Y83" s="7">
        <v>1500</v>
      </c>
      <c r="Z83" s="7">
        <v>1250</v>
      </c>
      <c r="AA83" s="7">
        <v>3000</v>
      </c>
      <c r="AB83" s="7">
        <v>2000</v>
      </c>
      <c r="AC83" s="7">
        <v>2200</v>
      </c>
      <c r="AD83" s="7">
        <v>1750</v>
      </c>
      <c r="AE83" s="7">
        <v>3000</v>
      </c>
      <c r="AF83" s="7">
        <v>250</v>
      </c>
      <c r="AG83" s="7">
        <v>350</v>
      </c>
    </row>
    <row r="84" spans="1:33" x14ac:dyDescent="0.35">
      <c r="E84" s="7" t="s">
        <v>69</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282.5</v>
      </c>
      <c r="J111" s="7">
        <v>5000</v>
      </c>
      <c r="K111" s="7" t="s">
        <v>33</v>
      </c>
      <c r="L111" s="7">
        <v>1000</v>
      </c>
      <c r="M111" s="7">
        <v>2500</v>
      </c>
      <c r="N111" s="7">
        <v>6500</v>
      </c>
      <c r="O111" s="7">
        <v>100</v>
      </c>
      <c r="P111" s="7" t="s">
        <v>33</v>
      </c>
      <c r="Q111" s="7">
        <v>15750</v>
      </c>
      <c r="R111" s="7">
        <v>22500</v>
      </c>
      <c r="S111" s="7">
        <v>7500</v>
      </c>
      <c r="T111" s="7">
        <v>6500</v>
      </c>
      <c r="U111" s="7">
        <v>500</v>
      </c>
      <c r="V111" s="7">
        <v>200</v>
      </c>
      <c r="W111" s="7" t="s">
        <v>33</v>
      </c>
      <c r="X111" s="7">
        <v>1500</v>
      </c>
      <c r="Y111" s="7">
        <v>2000</v>
      </c>
      <c r="Z111" s="7" t="s">
        <v>33</v>
      </c>
      <c r="AA111" s="7" t="s">
        <v>33</v>
      </c>
      <c r="AB111" s="7" t="s">
        <v>33</v>
      </c>
      <c r="AC111" s="7" t="s">
        <v>33</v>
      </c>
      <c r="AD111" s="7" t="s">
        <v>33</v>
      </c>
      <c r="AE111" s="7">
        <v>5000</v>
      </c>
      <c r="AF111" s="7" t="s">
        <v>33</v>
      </c>
      <c r="AG111" s="7">
        <v>1000</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15750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4500</v>
      </c>
      <c r="AF112" s="7" t="s">
        <v>67</v>
      </c>
      <c r="AG112" s="7">
        <v>500</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15750</v>
      </c>
      <c r="R113" s="7">
        <v>22500</v>
      </c>
      <c r="S113" s="7">
        <v>8000</v>
      </c>
      <c r="T113" s="7">
        <v>7000</v>
      </c>
      <c r="U113" s="7">
        <v>500</v>
      </c>
      <c r="V113" s="7">
        <v>200</v>
      </c>
      <c r="W113" s="7" t="s">
        <v>67</v>
      </c>
      <c r="X113" s="7">
        <v>2500</v>
      </c>
      <c r="Y113" s="7">
        <v>3000</v>
      </c>
      <c r="Z113" s="7" t="s">
        <v>67</v>
      </c>
      <c r="AA113" s="7" t="s">
        <v>67</v>
      </c>
      <c r="AB113" s="7" t="s">
        <v>67</v>
      </c>
      <c r="AC113" s="7" t="s">
        <v>67</v>
      </c>
      <c r="AD113" s="7" t="s">
        <v>67</v>
      </c>
      <c r="AE113" s="7">
        <v>5000</v>
      </c>
      <c r="AF113" s="7" t="s">
        <v>67</v>
      </c>
      <c r="AG113" s="7">
        <v>1000</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67</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E140"/>
  <sheetViews>
    <sheetView view="pageBreakPreview" zoomScale="55" zoomScaleNormal="85" zoomScaleSheetLayoutView="55" workbookViewId="0">
      <pane xSplit="6" ySplit="8" topLeftCell="K62" activePane="bottomRight" state="frozen"/>
      <selection pane="topRight" activeCell="G1" sqref="G1"/>
      <selection pane="bottomLeft" activeCell="A9" sqref="A9"/>
      <selection pane="bottomRight" activeCell="T52" sqref="T52"/>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36.453125" style="4" customWidth="1"/>
    <col min="7" max="16384" width="10.81640625" style="4"/>
  </cols>
  <sheetData>
    <row r="1" spans="2:27" outlineLevel="1" x14ac:dyDescent="0.35">
      <c r="B1" s="4" t="s">
        <v>3308</v>
      </c>
      <c r="C1" s="4" t="s">
        <v>3311</v>
      </c>
      <c r="D1" s="4"/>
      <c r="F1" s="17"/>
      <c r="G1" s="4" t="s">
        <v>65</v>
      </c>
      <c r="H1" s="4" t="s">
        <v>71</v>
      </c>
      <c r="I1" s="4" t="s">
        <v>74</v>
      </c>
      <c r="J1" s="4" t="s">
        <v>77</v>
      </c>
      <c r="K1" s="4" t="s">
        <v>79</v>
      </c>
      <c r="L1" s="4" t="s">
        <v>2426</v>
      </c>
      <c r="M1" s="4" t="s">
        <v>2373</v>
      </c>
      <c r="N1" s="4" t="s">
        <v>2412</v>
      </c>
      <c r="O1" s="4" t="s">
        <v>82</v>
      </c>
      <c r="P1" s="4" t="s">
        <v>84</v>
      </c>
      <c r="Q1" s="4" t="s">
        <v>2189</v>
      </c>
      <c r="R1" s="4" t="s">
        <v>86</v>
      </c>
      <c r="S1" s="4" t="s">
        <v>88</v>
      </c>
      <c r="T1" s="4" t="s">
        <v>90</v>
      </c>
      <c r="U1" s="4" t="s">
        <v>92</v>
      </c>
      <c r="V1" s="4" t="s">
        <v>94</v>
      </c>
      <c r="W1" s="4" t="s">
        <v>97</v>
      </c>
      <c r="X1" s="4" t="s">
        <v>100</v>
      </c>
      <c r="Y1" s="4" t="s">
        <v>102</v>
      </c>
      <c r="Z1" s="4" t="s">
        <v>104</v>
      </c>
      <c r="AA1" s="4" t="s">
        <v>106</v>
      </c>
    </row>
    <row r="2" spans="2:27" outlineLevel="1" x14ac:dyDescent="0.35">
      <c r="B2" s="8" t="s">
        <v>111</v>
      </c>
      <c r="C2" s="4" t="s">
        <v>2242</v>
      </c>
      <c r="D2" s="4" t="s">
        <v>3312</v>
      </c>
      <c r="F2" s="17"/>
      <c r="G2" s="4">
        <v>1</v>
      </c>
      <c r="H2" s="4">
        <v>1</v>
      </c>
      <c r="I2" s="4">
        <v>1</v>
      </c>
      <c r="J2" s="4">
        <v>1</v>
      </c>
      <c r="K2" s="4">
        <v>1</v>
      </c>
      <c r="L2" s="4">
        <v>1</v>
      </c>
      <c r="M2" s="4">
        <v>1</v>
      </c>
      <c r="N2" s="4">
        <v>1</v>
      </c>
      <c r="O2" s="4">
        <v>1</v>
      </c>
      <c r="P2" s="4">
        <v>1</v>
      </c>
      <c r="Q2" s="4">
        <v>1</v>
      </c>
      <c r="R2" s="4">
        <v>1</v>
      </c>
      <c r="S2" s="4">
        <v>1</v>
      </c>
      <c r="T2" s="4">
        <v>1</v>
      </c>
      <c r="U2" s="4">
        <v>1</v>
      </c>
      <c r="V2" s="4">
        <v>1</v>
      </c>
      <c r="W2" s="4">
        <v>1</v>
      </c>
      <c r="X2" s="4">
        <v>1</v>
      </c>
      <c r="Y2" s="4">
        <v>1</v>
      </c>
      <c r="Z2" s="4">
        <v>1</v>
      </c>
      <c r="AA2" s="4">
        <v>1</v>
      </c>
    </row>
    <row r="3" spans="2:27" outlineLevel="1" x14ac:dyDescent="0.35">
      <c r="B3" s="4" t="s">
        <v>3310</v>
      </c>
      <c r="C3" s="4" t="s">
        <v>2239</v>
      </c>
      <c r="D3" s="4" t="s">
        <v>3313</v>
      </c>
      <c r="F3" s="17"/>
    </row>
    <row r="4" spans="2:27" outlineLevel="1" x14ac:dyDescent="0.35">
      <c r="B4" s="4" t="s">
        <v>3309</v>
      </c>
      <c r="C4" s="4" t="s">
        <v>2251</v>
      </c>
      <c r="D4" s="4" t="s">
        <v>3314</v>
      </c>
      <c r="F4" s="17"/>
    </row>
    <row r="5" spans="2:27" x14ac:dyDescent="0.35">
      <c r="C5" s="4"/>
      <c r="D5" s="4"/>
      <c r="F5" s="17"/>
    </row>
    <row r="6" spans="2:27" x14ac:dyDescent="0.35">
      <c r="C6" s="4"/>
      <c r="D6" s="4"/>
      <c r="F6" s="9" t="s">
        <v>3466</v>
      </c>
    </row>
    <row r="7" spans="2:27" s="38" customFormat="1" x14ac:dyDescent="0.35">
      <c r="C7" s="73"/>
      <c r="D7" s="73"/>
      <c r="F7" s="73"/>
      <c r="G7" s="38" t="s">
        <v>3196</v>
      </c>
      <c r="I7" s="38" t="s">
        <v>3199</v>
      </c>
      <c r="L7" s="38" t="s">
        <v>3462</v>
      </c>
      <c r="O7" s="38" t="s">
        <v>3202</v>
      </c>
      <c r="W7" s="38" t="s">
        <v>3207</v>
      </c>
      <c r="X7" s="38" t="s">
        <v>3209</v>
      </c>
    </row>
    <row r="8" spans="2:27" s="17" customFormat="1" x14ac:dyDescent="0.35">
      <c r="B8" s="4"/>
      <c r="C8" s="4"/>
      <c r="D8" s="4"/>
      <c r="E8" s="4"/>
      <c r="F8" s="40" t="s">
        <v>3273</v>
      </c>
      <c r="G8" s="67" t="s">
        <v>63</v>
      </c>
      <c r="H8" s="67" t="s">
        <v>70</v>
      </c>
      <c r="I8" s="67" t="s">
        <v>72</v>
      </c>
      <c r="J8" s="67" t="s">
        <v>76</v>
      </c>
      <c r="K8" s="67" t="s">
        <v>78</v>
      </c>
      <c r="L8" s="67" t="s">
        <v>3434</v>
      </c>
      <c r="M8" s="67" t="s">
        <v>3433</v>
      </c>
      <c r="N8" s="67" t="s">
        <v>3432</v>
      </c>
      <c r="O8" s="67" t="s">
        <v>80</v>
      </c>
      <c r="P8" s="67" t="s">
        <v>83</v>
      </c>
      <c r="Q8" s="67" t="s">
        <v>2188</v>
      </c>
      <c r="R8" s="67" t="s">
        <v>85</v>
      </c>
      <c r="S8" s="67" t="s">
        <v>87</v>
      </c>
      <c r="T8" s="67" t="s">
        <v>89</v>
      </c>
      <c r="U8" s="67" t="s">
        <v>91</v>
      </c>
      <c r="V8" s="67" t="s">
        <v>93</v>
      </c>
      <c r="W8" s="67" t="s">
        <v>95</v>
      </c>
      <c r="X8" s="67" t="s">
        <v>98</v>
      </c>
      <c r="Y8" s="67" t="s">
        <v>101</v>
      </c>
      <c r="Z8" s="67" t="s">
        <v>103</v>
      </c>
      <c r="AA8" s="67" t="s">
        <v>105</v>
      </c>
    </row>
    <row r="9" spans="2:27" x14ac:dyDescent="0.35">
      <c r="B9" s="39" t="s">
        <v>2339</v>
      </c>
      <c r="C9" s="4" t="s">
        <v>3467</v>
      </c>
      <c r="D9" s="4"/>
      <c r="E9" s="6"/>
      <c r="F9" s="74" t="s">
        <v>3468</v>
      </c>
      <c r="G9" s="41" cm="1">
        <f t="array" aca="1" ref="G9" ca="1">IFERROR(MEDIAN(IF(INDIRECT($B$2&amp;$B$1)=G$1,IF(INDIRECT($B$2&amp;$C9)&gt;0,IF(COUNTIFS(INDIRECT($B$2&amp;$B$1),G$1,INDIRECT($B$2&amp;$C9),"&gt;0")&gt;=G$2,INDIRECT($B$2&amp;$C9))))),"NA")</f>
        <v>45</v>
      </c>
      <c r="H9" s="41" cm="1">
        <f t="array" aca="1" ref="H9" ca="1">IFERROR(MEDIAN(IF(INDIRECT($B$2&amp;$B$1)=H$1,IF(INDIRECT($B$2&amp;$C9)&gt;0,IF(COUNTIFS(INDIRECT($B$2&amp;$B$1),H$1,INDIRECT($B$2&amp;$C9),"&gt;0")&gt;=H$2,INDIRECT($B$2&amp;$C9))))),"NA")</f>
        <v>145</v>
      </c>
      <c r="I9" s="41" t="str" cm="1">
        <f t="array" aca="1" ref="I9" ca="1">IFERROR(MEDIAN(IF(INDIRECT($B$2&amp;$B$1)=I$1,IF(INDIRECT($B$2&amp;$C9)&gt;0,IF(COUNTIFS(INDIRECT($B$2&amp;$B$1),I$1,INDIRECT($B$2&amp;$C9),"&gt;0")&gt;=I$2,INDIRECT($B$2&amp;$C9))))),"NA")</f>
        <v>NA</v>
      </c>
      <c r="J9" s="41" cm="1">
        <f t="array" aca="1" ref="J9" ca="1">IFERROR(MEDIAN(IF(INDIRECT($B$2&amp;$B$1)=J$1,IF(INDIRECT($B$2&amp;$C9)&gt;0,IF(COUNTIFS(INDIRECT($B$2&amp;$B$1),J$1,INDIRECT($B$2&amp;$C9),"&gt;0")&gt;=J$2,INDIRECT($B$2&amp;$C9))))),"NA")</f>
        <v>30</v>
      </c>
      <c r="K9" s="41" cm="1">
        <f t="array" aca="1" ref="K9" ca="1">IFERROR(MEDIAN(IF(INDIRECT($B$2&amp;$B$1)=K$1,IF(INDIRECT($B$2&amp;$C9)&gt;0,IF(COUNTIFS(INDIRECT($B$2&amp;$B$1),K$1,INDIRECT($B$2&amp;$C9),"&gt;0")&gt;=K$2,INDIRECT($B$2&amp;$C9))))),"NA")</f>
        <v>17.5</v>
      </c>
      <c r="L9" s="41" cm="1">
        <f t="array" aca="1" ref="L9" ca="1">IFERROR(MEDIAN(IF(INDIRECT($B$2&amp;$B$1)=L$1,IF(INDIRECT($B$2&amp;$C9)&gt;0,IF(COUNTIFS(INDIRECT($B$2&amp;$B$1),L$1,INDIRECT($B$2&amp;$C9),"&gt;0")&gt;=L$2,INDIRECT($B$2&amp;$C9))))),"NA")</f>
        <v>21</v>
      </c>
      <c r="M9" s="41" cm="1">
        <f t="array" aca="1" ref="M9" ca="1">IFERROR(MEDIAN(IF(INDIRECT($B$2&amp;$B$1)=M$1,IF(INDIRECT($B$2&amp;$C9)&gt;0,IF(COUNTIFS(INDIRECT($B$2&amp;$B$1),M$1,INDIRECT($B$2&amp;$C9),"&gt;0")&gt;=M$2,INDIRECT($B$2&amp;$C9))))),"NA")</f>
        <v>15</v>
      </c>
      <c r="N9" s="41" cm="1">
        <f t="array" aca="1" ref="N9" ca="1">IFERROR(MEDIAN(IF(INDIRECT($B$2&amp;$B$1)=N$1,IF(INDIRECT($B$2&amp;$C9)&gt;0,IF(COUNTIFS(INDIRECT($B$2&amp;$B$1),N$1,INDIRECT($B$2&amp;$C9),"&gt;0")&gt;=N$2,INDIRECT($B$2&amp;$C9))))),"NA")</f>
        <v>8.5</v>
      </c>
      <c r="O9" s="41" cm="1">
        <f t="array" aca="1" ref="O9" ca="1">IFERROR(MEDIAN(IF(INDIRECT($B$2&amp;$B$1)=O$1,IF(INDIRECT($B$2&amp;$C9)&gt;0,IF(COUNTIFS(INDIRECT($B$2&amp;$B$1),O$1,INDIRECT($B$2&amp;$C9),"&gt;0")&gt;=O$2,INDIRECT($B$2&amp;$C9))))),"NA")</f>
        <v>14</v>
      </c>
      <c r="P9" s="41" t="str" cm="1">
        <f t="array" aca="1" ref="P9" ca="1">IFERROR(MEDIAN(IF(INDIRECT($B$2&amp;$B$1)=P$1,IF(INDIRECT($B$2&amp;$C9)&gt;0,IF(COUNTIFS(INDIRECT($B$2&amp;$B$1),P$1,INDIRECT($B$2&amp;$C9),"&gt;0")&gt;=P$2,INDIRECT($B$2&amp;$C9))))),"NA")</f>
        <v>NA</v>
      </c>
      <c r="Q9" s="41" t="str" cm="1">
        <f t="array" aca="1" ref="Q9" ca="1">IFERROR(MEDIAN(IF(INDIRECT($B$2&amp;$B$1)=Q$1,IF(INDIRECT($B$2&amp;$C9)&gt;0,IF(COUNTIFS(INDIRECT($B$2&amp;$B$1),Q$1,INDIRECT($B$2&amp;$C9),"&gt;0")&gt;=Q$2,INDIRECT($B$2&amp;$C9))))),"NA")</f>
        <v>NA</v>
      </c>
      <c r="R9" s="41" t="str" cm="1">
        <f t="array" aca="1" ref="R9" ca="1">IFERROR(MEDIAN(IF(INDIRECT($B$2&amp;$B$1)=R$1,IF(INDIRECT($B$2&amp;$C9)&gt;0,IF(COUNTIFS(INDIRECT($B$2&amp;$B$1),R$1,INDIRECT($B$2&amp;$C9),"&gt;0")&gt;=R$2,INDIRECT($B$2&amp;$C9))))),"NA")</f>
        <v>NA</v>
      </c>
      <c r="S9" s="41" cm="1">
        <f t="array" aca="1" ref="S9" ca="1">IFERROR(MEDIAN(IF(INDIRECT($B$2&amp;$B$1)=S$1,IF(INDIRECT($B$2&amp;$C9)&gt;0,IF(COUNTIFS(INDIRECT($B$2&amp;$B$1),S$1,INDIRECT($B$2&amp;$C9),"&gt;0")&gt;=S$2,INDIRECT($B$2&amp;$C9))))),"NA")</f>
        <v>14.5</v>
      </c>
      <c r="T9" s="41" cm="1">
        <f t="array" aca="1" ref="T9" ca="1">IFERROR(MEDIAN(IF(INDIRECT($B$2&amp;$B$1)=T$1,IF(INDIRECT($B$2&amp;$C9)&gt;0,IF(COUNTIFS(INDIRECT($B$2&amp;$B$1),T$1,INDIRECT($B$2&amp;$C9),"&gt;0")&gt;=T$2,INDIRECT($B$2&amp;$C9))))),"NA")</f>
        <v>22.5</v>
      </c>
      <c r="U9" s="41" cm="1">
        <f t="array" aca="1" ref="U9" ca="1">IFERROR(MEDIAN(IF(INDIRECT($B$2&amp;$B$1)=U$1,IF(INDIRECT($B$2&amp;$C9)&gt;0,IF(COUNTIFS(INDIRECT($B$2&amp;$B$1),U$1,INDIRECT($B$2&amp;$C9),"&gt;0")&gt;=U$2,INDIRECT($B$2&amp;$C9))))),"NA")</f>
        <v>90</v>
      </c>
      <c r="V9" s="41" cm="1">
        <f t="array" aca="1" ref="V9" ca="1">IFERROR(MEDIAN(IF(INDIRECT($B$2&amp;$B$1)=V$1,IF(INDIRECT($B$2&amp;$C9)&gt;0,IF(COUNTIFS(INDIRECT($B$2&amp;$B$1),V$1,INDIRECT($B$2&amp;$C9),"&gt;0")&gt;=V$2,INDIRECT($B$2&amp;$C9))))),"NA")</f>
        <v>35</v>
      </c>
      <c r="W9" s="41" t="str" cm="1">
        <f t="array" aca="1" ref="W9" ca="1">IFERROR(MEDIAN(IF(INDIRECT($B$2&amp;$B$1)=W$1,IF(INDIRECT($B$2&amp;$C9)&gt;0,IF(COUNTIFS(INDIRECT($B$2&amp;$B$1),W$1,INDIRECT($B$2&amp;$C9),"&gt;0")&gt;=W$2,INDIRECT($B$2&amp;$C9))))),"NA")</f>
        <v>NA</v>
      </c>
      <c r="X9" s="41" t="str" cm="1">
        <f t="array" aca="1" ref="X9" ca="1">IFERROR(MEDIAN(IF(INDIRECT($B$2&amp;$B$1)=X$1,IF(INDIRECT($B$2&amp;$C9)&gt;0,IF(COUNTIFS(INDIRECT($B$2&amp;$B$1),X$1,INDIRECT($B$2&amp;$C9),"&gt;0")&gt;=X$2,INDIRECT($B$2&amp;$C9))))),"NA")</f>
        <v>NA</v>
      </c>
      <c r="Y9" s="41" t="str" cm="1">
        <f t="array" aca="1" ref="Y9" ca="1">IFERROR(MEDIAN(IF(INDIRECT($B$2&amp;$B$1)=Y$1,IF(INDIRECT($B$2&amp;$C9)&gt;0,IF(COUNTIFS(INDIRECT($B$2&amp;$B$1),Y$1,INDIRECT($B$2&amp;$C9),"&gt;0")&gt;=Y$2,INDIRECT($B$2&amp;$C9))))),"NA")</f>
        <v>NA</v>
      </c>
      <c r="Z9" s="41" t="str" cm="1">
        <f t="array" aca="1" ref="Z9" ca="1">IFERROR(MEDIAN(IF(INDIRECT($B$2&amp;$B$1)=Z$1,IF(INDIRECT($B$2&amp;$C9)&gt;0,IF(COUNTIFS(INDIRECT($B$2&amp;$B$1),Z$1,INDIRECT($B$2&amp;$C9),"&gt;0")&gt;=Z$2,INDIRECT($B$2&amp;$C9))))),"NA")</f>
        <v>NA</v>
      </c>
      <c r="AA9" s="41" cm="1">
        <f t="array" aca="1" ref="AA9" ca="1">IFERROR(MEDIAN(IF(INDIRECT($B$2&amp;$B$1)=AA$1,IF(INDIRECT($B$2&amp;$C9)&gt;0,IF(COUNTIFS(INDIRECT($B$2&amp;$B$1),AA$1,INDIRECT($B$2&amp;$C9),"&gt;0")&gt;=AA$2,INDIRECT($B$2&amp;$C9))))),"NA")</f>
        <v>20</v>
      </c>
    </row>
    <row r="10" spans="2:27" x14ac:dyDescent="0.35">
      <c r="B10" s="39" t="s">
        <v>2347</v>
      </c>
      <c r="C10" s="4" t="s">
        <v>3351</v>
      </c>
      <c r="D10" s="4"/>
      <c r="E10" s="6"/>
      <c r="F10" s="74" t="s">
        <v>3469</v>
      </c>
      <c r="G10" s="41" t="str" cm="1">
        <f t="array" aca="1" ref="G10" ca="1">IFERROR(MEDIAN(IF(INDIRECT($B$2&amp;$B$1)=G$1,IF(INDIRECT($B$2&amp;$C10)&gt;0,IF(COUNTIFS(INDIRECT($B$2&amp;$B$1),G$1,INDIRECT($B$2&amp;$C10),"&gt;0")&gt;=G$2,INDIRECT($B$2&amp;$C10))))),"NA")</f>
        <v>NA</v>
      </c>
      <c r="H10" s="41" cm="1">
        <f t="array" aca="1" ref="H10" ca="1">IFERROR(MEDIAN(IF(INDIRECT($B$2&amp;$B$1)=H$1,IF(INDIRECT($B$2&amp;$C10)&gt;0,IF(COUNTIFS(INDIRECT($B$2&amp;$B$1),H$1,INDIRECT($B$2&amp;$C10),"&gt;0")&gt;=H$2,INDIRECT($B$2&amp;$C10))))),"NA")</f>
        <v>90</v>
      </c>
      <c r="I10" s="41" t="str" cm="1">
        <f t="array" aca="1" ref="I10" ca="1">IFERROR(MEDIAN(IF(INDIRECT($B$2&amp;$B$1)=I$1,IF(INDIRECT($B$2&amp;$C10)&gt;0,IF(COUNTIFS(INDIRECT($B$2&amp;$B$1),I$1,INDIRECT($B$2&amp;$C10),"&gt;0")&gt;=I$2,INDIRECT($B$2&amp;$C10))))),"NA")</f>
        <v>NA</v>
      </c>
      <c r="J10" s="41" cm="1">
        <f t="array" aca="1" ref="J10" ca="1">IFERROR(MEDIAN(IF(INDIRECT($B$2&amp;$B$1)=J$1,IF(INDIRECT($B$2&amp;$C10)&gt;0,IF(COUNTIFS(INDIRECT($B$2&amp;$B$1),J$1,INDIRECT($B$2&amp;$C10),"&gt;0")&gt;=J$2,INDIRECT($B$2&amp;$C10))))),"NA")</f>
        <v>7</v>
      </c>
      <c r="K10" s="41" cm="1">
        <f t="array" aca="1" ref="K10" ca="1">IFERROR(MEDIAN(IF(INDIRECT($B$2&amp;$B$1)=K$1,IF(INDIRECT($B$2&amp;$C10)&gt;0,IF(COUNTIFS(INDIRECT($B$2&amp;$B$1),K$1,INDIRECT($B$2&amp;$C10),"&gt;0")&gt;=K$2,INDIRECT($B$2&amp;$C10))))),"NA")</f>
        <v>30</v>
      </c>
      <c r="L10" s="41" t="str" cm="1">
        <f t="array" aca="1" ref="L10" ca="1">IFERROR(MEDIAN(IF(INDIRECT($B$2&amp;$B$1)=L$1,IF(INDIRECT($B$2&amp;$C10)&gt;0,IF(COUNTIFS(INDIRECT($B$2&amp;$B$1),L$1,INDIRECT($B$2&amp;$C10),"&gt;0")&gt;=L$2,INDIRECT($B$2&amp;$C10))))),"NA")</f>
        <v>NA</v>
      </c>
      <c r="M10" s="41" t="str" cm="1">
        <f t="array" aca="1" ref="M10" ca="1">IFERROR(MEDIAN(IF(INDIRECT($B$2&amp;$B$1)=M$1,IF(INDIRECT($B$2&amp;$C10)&gt;0,IF(COUNTIFS(INDIRECT($B$2&amp;$B$1),M$1,INDIRECT($B$2&amp;$C10),"&gt;0")&gt;=M$2,INDIRECT($B$2&amp;$C10))))),"NA")</f>
        <v>NA</v>
      </c>
      <c r="N10" s="41" cm="1">
        <f t="array" aca="1" ref="N10" ca="1">IFERROR(MEDIAN(IF(INDIRECT($B$2&amp;$B$1)=N$1,IF(INDIRECT($B$2&amp;$C10)&gt;0,IF(COUNTIFS(INDIRECT($B$2&amp;$B$1),N$1,INDIRECT($B$2&amp;$C10),"&gt;0")&gt;=N$2,INDIRECT($B$2&amp;$C10))))),"NA")</f>
        <v>7.5</v>
      </c>
      <c r="O10" s="41" cm="1">
        <f t="array" aca="1" ref="O10" ca="1">IFERROR(MEDIAN(IF(INDIRECT($B$2&amp;$B$1)=O$1,IF(INDIRECT($B$2&amp;$C10)&gt;0,IF(COUNTIFS(INDIRECT($B$2&amp;$B$1),O$1,INDIRECT($B$2&amp;$C10),"&gt;0")&gt;=O$2,INDIRECT($B$2&amp;$C10))))),"NA")</f>
        <v>14</v>
      </c>
      <c r="P10" s="41" t="str" cm="1">
        <f t="array" aca="1" ref="P10" ca="1">IFERROR(MEDIAN(IF(INDIRECT($B$2&amp;$B$1)=P$1,IF(INDIRECT($B$2&amp;$C10)&gt;0,IF(COUNTIFS(INDIRECT($B$2&amp;$B$1),P$1,INDIRECT($B$2&amp;$C10),"&gt;0")&gt;=P$2,INDIRECT($B$2&amp;$C10))))),"NA")</f>
        <v>NA</v>
      </c>
      <c r="Q10" s="41" t="str" cm="1">
        <f t="array" aca="1" ref="Q10" ca="1">IFERROR(MEDIAN(IF(INDIRECT($B$2&amp;$B$1)=Q$1,IF(INDIRECT($B$2&amp;$C10)&gt;0,IF(COUNTIFS(INDIRECT($B$2&amp;$B$1),Q$1,INDIRECT($B$2&amp;$C10),"&gt;0")&gt;=Q$2,INDIRECT($B$2&amp;$C10))))),"NA")</f>
        <v>NA</v>
      </c>
      <c r="R10" s="41" t="str" cm="1">
        <f t="array" aca="1" ref="R10" ca="1">IFERROR(MEDIAN(IF(INDIRECT($B$2&amp;$B$1)=R$1,IF(INDIRECT($B$2&amp;$C10)&gt;0,IF(COUNTIFS(INDIRECT($B$2&amp;$B$1),R$1,INDIRECT($B$2&amp;$C10),"&gt;0")&gt;=R$2,INDIRECT($B$2&amp;$C10))))),"NA")</f>
        <v>NA</v>
      </c>
      <c r="S10" s="41" cm="1">
        <f t="array" aca="1" ref="S10" ca="1">IFERROR(MEDIAN(IF(INDIRECT($B$2&amp;$B$1)=S$1,IF(INDIRECT($B$2&amp;$C10)&gt;0,IF(COUNTIFS(INDIRECT($B$2&amp;$B$1),S$1,INDIRECT($B$2&amp;$C10),"&gt;0")&gt;=S$2,INDIRECT($B$2&amp;$C10))))),"NA")</f>
        <v>15</v>
      </c>
      <c r="T10" s="41" t="str" cm="1">
        <f t="array" aca="1" ref="T10" ca="1">IFERROR(MEDIAN(IF(INDIRECT($B$2&amp;$B$1)=T$1,IF(INDIRECT($B$2&amp;$C10)&gt;0,IF(COUNTIFS(INDIRECT($B$2&amp;$B$1),T$1,INDIRECT($B$2&amp;$C10),"&gt;0")&gt;=T$2,INDIRECT($B$2&amp;$C10))))),"NA")</f>
        <v>NA</v>
      </c>
      <c r="U10" s="41" t="str" cm="1">
        <f t="array" aca="1" ref="U10" ca="1">IFERROR(MEDIAN(IF(INDIRECT($B$2&amp;$B$1)=U$1,IF(INDIRECT($B$2&amp;$C10)&gt;0,IF(COUNTIFS(INDIRECT($B$2&amp;$B$1),U$1,INDIRECT($B$2&amp;$C10),"&gt;0")&gt;=U$2,INDIRECT($B$2&amp;$C10))))),"NA")</f>
        <v>NA</v>
      </c>
      <c r="V10" s="41" t="str" cm="1">
        <f t="array" aca="1" ref="V10" ca="1">IFERROR(MEDIAN(IF(INDIRECT($B$2&amp;$B$1)=V$1,IF(INDIRECT($B$2&amp;$C10)&gt;0,IF(COUNTIFS(INDIRECT($B$2&amp;$B$1),V$1,INDIRECT($B$2&amp;$C10),"&gt;0")&gt;=V$2,INDIRECT($B$2&amp;$C10))))),"NA")</f>
        <v>NA</v>
      </c>
      <c r="W10" s="41" t="str" cm="1">
        <f t="array" aca="1" ref="W10" ca="1">IFERROR(MEDIAN(IF(INDIRECT($B$2&amp;$B$1)=W$1,IF(INDIRECT($B$2&amp;$C10)&gt;0,IF(COUNTIFS(INDIRECT($B$2&amp;$B$1),W$1,INDIRECT($B$2&amp;$C10),"&gt;0")&gt;=W$2,INDIRECT($B$2&amp;$C10))))),"NA")</f>
        <v>NA</v>
      </c>
      <c r="X10" s="41" t="str" cm="1">
        <f t="array" aca="1" ref="X10" ca="1">IFERROR(MEDIAN(IF(INDIRECT($B$2&amp;$B$1)=X$1,IF(INDIRECT($B$2&amp;$C10)&gt;0,IF(COUNTIFS(INDIRECT($B$2&amp;$B$1),X$1,INDIRECT($B$2&amp;$C10),"&gt;0")&gt;=X$2,INDIRECT($B$2&amp;$C10))))),"NA")</f>
        <v>NA</v>
      </c>
      <c r="Y10" s="41" t="str" cm="1">
        <f t="array" aca="1" ref="Y10" ca="1">IFERROR(MEDIAN(IF(INDIRECT($B$2&amp;$B$1)=Y$1,IF(INDIRECT($B$2&amp;$C10)&gt;0,IF(COUNTIFS(INDIRECT($B$2&amp;$B$1),Y$1,INDIRECT($B$2&amp;$C10),"&gt;0")&gt;=Y$2,INDIRECT($B$2&amp;$C10))))),"NA")</f>
        <v>NA</v>
      </c>
      <c r="Z10" s="41" t="str" cm="1">
        <f t="array" aca="1" ref="Z10" ca="1">IFERROR(MEDIAN(IF(INDIRECT($B$2&amp;$B$1)=Z$1,IF(INDIRECT($B$2&amp;$C10)&gt;0,IF(COUNTIFS(INDIRECT($B$2&amp;$B$1),Z$1,INDIRECT($B$2&amp;$C10),"&gt;0")&gt;=Z$2,INDIRECT($B$2&amp;$C10))))),"NA")</f>
        <v>NA</v>
      </c>
      <c r="AA10" s="41" cm="1">
        <f t="array" aca="1" ref="AA10" ca="1">IFERROR(MEDIAN(IF(INDIRECT($B$2&amp;$B$1)=AA$1,IF(INDIRECT($B$2&amp;$C10)&gt;0,IF(COUNTIFS(INDIRECT($B$2&amp;$B$1),AA$1,INDIRECT($B$2&amp;$C10),"&gt;0")&gt;=AA$2,INDIRECT($B$2&amp;$C10))))),"NA")</f>
        <v>20</v>
      </c>
    </row>
    <row r="11" spans="2:27" x14ac:dyDescent="0.35">
      <c r="B11" s="39" t="s">
        <v>2300</v>
      </c>
      <c r="C11" s="4" t="s">
        <v>3407</v>
      </c>
      <c r="D11" s="4"/>
      <c r="E11" s="6"/>
      <c r="F11" s="74" t="s">
        <v>3470</v>
      </c>
      <c r="G11" s="41" cm="1">
        <f t="array" aca="1" ref="G11" ca="1">IFERROR(MEDIAN(IF(INDIRECT($B$2&amp;$B$1)=G$1,IF(INDIRECT($B$2&amp;$C11)&gt;0,IF(COUNTIFS(INDIRECT($B$2&amp;$B$1),G$1,INDIRECT($B$2&amp;$C11),"&gt;0")&gt;=G$2,INDIRECT($B$2&amp;$C11))))),"NA")</f>
        <v>30</v>
      </c>
      <c r="H11" s="41" cm="1">
        <f t="array" aca="1" ref="H11" ca="1">IFERROR(MEDIAN(IF(INDIRECT($B$2&amp;$B$1)=H$1,IF(INDIRECT($B$2&amp;$C11)&gt;0,IF(COUNTIFS(INDIRECT($B$2&amp;$B$1),H$1,INDIRECT($B$2&amp;$C11),"&gt;0")&gt;=H$2,INDIRECT($B$2&amp;$C11))))),"NA")</f>
        <v>33</v>
      </c>
      <c r="I11" s="41" t="str" cm="1">
        <f t="array" aca="1" ref="I11" ca="1">IFERROR(MEDIAN(IF(INDIRECT($B$2&amp;$B$1)=I$1,IF(INDIRECT($B$2&amp;$C11)&gt;0,IF(COUNTIFS(INDIRECT($B$2&amp;$B$1),I$1,INDIRECT($B$2&amp;$C11),"&gt;0")&gt;=I$2,INDIRECT($B$2&amp;$C11))))),"NA")</f>
        <v>NA</v>
      </c>
      <c r="J11" s="41" cm="1">
        <f t="array" aca="1" ref="J11" ca="1">IFERROR(MEDIAN(IF(INDIRECT($B$2&amp;$B$1)=J$1,IF(INDIRECT($B$2&amp;$C11)&gt;0,IF(COUNTIFS(INDIRECT($B$2&amp;$B$1),J$1,INDIRECT($B$2&amp;$C11),"&gt;0")&gt;=J$2,INDIRECT($B$2&amp;$C11))))),"NA")</f>
        <v>10</v>
      </c>
      <c r="K11" s="41" cm="1">
        <f t="array" aca="1" ref="K11" ca="1">IFERROR(MEDIAN(IF(INDIRECT($B$2&amp;$B$1)=K$1,IF(INDIRECT($B$2&amp;$C11)&gt;0,IF(COUNTIFS(INDIRECT($B$2&amp;$B$1),K$1,INDIRECT($B$2&amp;$C11),"&gt;0")&gt;=K$2,INDIRECT($B$2&amp;$C11))))),"NA")</f>
        <v>17.5</v>
      </c>
      <c r="L11" s="41" cm="1">
        <f t="array" aca="1" ref="L11" ca="1">IFERROR(MEDIAN(IF(INDIRECT($B$2&amp;$B$1)=L$1,IF(INDIRECT($B$2&amp;$C11)&gt;0,IF(COUNTIFS(INDIRECT($B$2&amp;$B$1),L$1,INDIRECT($B$2&amp;$C11),"&gt;0")&gt;=L$2,INDIRECT($B$2&amp;$C11))))),"NA")</f>
        <v>10</v>
      </c>
      <c r="M11" s="41" cm="1">
        <f t="array" aca="1" ref="M11" ca="1">IFERROR(MEDIAN(IF(INDIRECT($B$2&amp;$B$1)=M$1,IF(INDIRECT($B$2&amp;$C11)&gt;0,IF(COUNTIFS(INDIRECT($B$2&amp;$B$1),M$1,INDIRECT($B$2&amp;$C11),"&gt;0")&gt;=M$2,INDIRECT($B$2&amp;$C11))))),"NA")</f>
        <v>25</v>
      </c>
      <c r="N11" s="41" cm="1">
        <f t="array" aca="1" ref="N11" ca="1">IFERROR(MEDIAN(IF(INDIRECT($B$2&amp;$B$1)=N$1,IF(INDIRECT($B$2&amp;$C11)&gt;0,IF(COUNTIFS(INDIRECT($B$2&amp;$B$1),N$1,INDIRECT($B$2&amp;$C11),"&gt;0")&gt;=N$2,INDIRECT($B$2&amp;$C11))))),"NA")</f>
        <v>10</v>
      </c>
      <c r="O11" s="41" cm="1">
        <f t="array" aca="1" ref="O11" ca="1">IFERROR(MEDIAN(IF(INDIRECT($B$2&amp;$B$1)=O$1,IF(INDIRECT($B$2&amp;$C11)&gt;0,IF(COUNTIFS(INDIRECT($B$2&amp;$B$1),O$1,INDIRECT($B$2&amp;$C11),"&gt;0")&gt;=O$2,INDIRECT($B$2&amp;$C11))))),"NA")</f>
        <v>14</v>
      </c>
      <c r="P11" s="41" cm="1">
        <f t="array" aca="1" ref="P11" ca="1">IFERROR(MEDIAN(IF(INDIRECT($B$2&amp;$B$1)=P$1,IF(INDIRECT($B$2&amp;$C11)&gt;0,IF(COUNTIFS(INDIRECT($B$2&amp;$B$1),P$1,INDIRECT($B$2&amp;$C11),"&gt;0")&gt;=P$2,INDIRECT($B$2&amp;$C11))))),"NA")</f>
        <v>30</v>
      </c>
      <c r="Q11" s="41" cm="1">
        <f t="array" aca="1" ref="Q11" ca="1">IFERROR(MEDIAN(IF(INDIRECT($B$2&amp;$B$1)=Q$1,IF(INDIRECT($B$2&amp;$C11)&gt;0,IF(COUNTIFS(INDIRECT($B$2&amp;$B$1),Q$1,INDIRECT($B$2&amp;$C11),"&gt;0")&gt;=Q$2,INDIRECT($B$2&amp;$C11))))),"NA")</f>
        <v>60</v>
      </c>
      <c r="R11" s="41" cm="1">
        <f t="array" aca="1" ref="R11" ca="1">IFERROR(MEDIAN(IF(INDIRECT($B$2&amp;$B$1)=R$1,IF(INDIRECT($B$2&amp;$C11)&gt;0,IF(COUNTIFS(INDIRECT($B$2&amp;$B$1),R$1,INDIRECT($B$2&amp;$C11),"&gt;0")&gt;=R$2,INDIRECT($B$2&amp;$C11))))),"NA")</f>
        <v>18</v>
      </c>
      <c r="S11" s="41" cm="1">
        <f t="array" aca="1" ref="S11" ca="1">IFERROR(MEDIAN(IF(INDIRECT($B$2&amp;$B$1)=S$1,IF(INDIRECT($B$2&amp;$C11)&gt;0,IF(COUNTIFS(INDIRECT($B$2&amp;$B$1),S$1,INDIRECT($B$2&amp;$C11),"&gt;0")&gt;=S$2,INDIRECT($B$2&amp;$C11))))),"NA")</f>
        <v>14</v>
      </c>
      <c r="T11" s="41" cm="1">
        <f t="array" aca="1" ref="T11" ca="1">IFERROR(MEDIAN(IF(INDIRECT($B$2&amp;$B$1)=T$1,IF(INDIRECT($B$2&amp;$C11)&gt;0,IF(COUNTIFS(INDIRECT($B$2&amp;$B$1),T$1,INDIRECT($B$2&amp;$C11),"&gt;0")&gt;=T$2,INDIRECT($B$2&amp;$C11))))),"NA")</f>
        <v>45</v>
      </c>
      <c r="U11" s="41" cm="1">
        <f t="array" aca="1" ref="U11" ca="1">IFERROR(MEDIAN(IF(INDIRECT($B$2&amp;$B$1)=U$1,IF(INDIRECT($B$2&amp;$C11)&gt;0,IF(COUNTIFS(INDIRECT($B$2&amp;$B$1),U$1,INDIRECT($B$2&amp;$C11),"&gt;0")&gt;=U$2,INDIRECT($B$2&amp;$C11))))),"NA")</f>
        <v>90</v>
      </c>
      <c r="V11" s="41" cm="1">
        <f t="array" aca="1" ref="V11" ca="1">IFERROR(MEDIAN(IF(INDIRECT($B$2&amp;$B$1)=V$1,IF(INDIRECT($B$2&amp;$C11)&gt;0,IF(COUNTIFS(INDIRECT($B$2&amp;$B$1),V$1,INDIRECT($B$2&amp;$C11),"&gt;0")&gt;=V$2,INDIRECT($B$2&amp;$C11))))),"NA")</f>
        <v>30</v>
      </c>
      <c r="W11" s="41" t="str" cm="1">
        <f t="array" aca="1" ref="W11" ca="1">IFERROR(MEDIAN(IF(INDIRECT($B$2&amp;$B$1)=W$1,IF(INDIRECT($B$2&amp;$C11)&gt;0,IF(COUNTIFS(INDIRECT($B$2&amp;$B$1),W$1,INDIRECT($B$2&amp;$C11),"&gt;0")&gt;=W$2,INDIRECT($B$2&amp;$C11))))),"NA")</f>
        <v>NA</v>
      </c>
      <c r="X11" s="41" t="str" cm="1">
        <f t="array" aca="1" ref="X11" ca="1">IFERROR(MEDIAN(IF(INDIRECT($B$2&amp;$B$1)=X$1,IF(INDIRECT($B$2&amp;$C11)&gt;0,IF(COUNTIFS(INDIRECT($B$2&amp;$B$1),X$1,INDIRECT($B$2&amp;$C11),"&gt;0")&gt;=X$2,INDIRECT($B$2&amp;$C11))))),"NA")</f>
        <v>NA</v>
      </c>
      <c r="Y11" s="41" t="str" cm="1">
        <f t="array" aca="1" ref="Y11" ca="1">IFERROR(MEDIAN(IF(INDIRECT($B$2&amp;$B$1)=Y$1,IF(INDIRECT($B$2&amp;$C11)&gt;0,IF(COUNTIFS(INDIRECT($B$2&amp;$B$1),Y$1,INDIRECT($B$2&amp;$C11),"&gt;0")&gt;=Y$2,INDIRECT($B$2&amp;$C11))))),"NA")</f>
        <v>NA</v>
      </c>
      <c r="Z11" s="41" t="str" cm="1">
        <f t="array" aca="1" ref="Z11" ca="1">IFERROR(MEDIAN(IF(INDIRECT($B$2&amp;$B$1)=Z$1,IF(INDIRECT($B$2&amp;$C11)&gt;0,IF(COUNTIFS(INDIRECT($B$2&amp;$B$1),Z$1,INDIRECT($B$2&amp;$C11),"&gt;0")&gt;=Z$2,INDIRECT($B$2&amp;$C11))))),"NA")</f>
        <v>NA</v>
      </c>
      <c r="AA11" s="41" t="str" cm="1">
        <f t="array" aca="1" ref="AA11" ca="1">IFERROR(MEDIAN(IF(INDIRECT($B$2&amp;$B$1)=AA$1,IF(INDIRECT($B$2&amp;$C11)&gt;0,IF(COUNTIFS(INDIRECT($B$2&amp;$B$1),AA$1,INDIRECT($B$2&amp;$C11),"&gt;0")&gt;=AA$2,INDIRECT($B$2&amp;$C11))))),"NA")</f>
        <v>NA</v>
      </c>
    </row>
    <row r="12" spans="2:27" x14ac:dyDescent="0.35">
      <c r="B12" s="39" t="s">
        <v>2350</v>
      </c>
      <c r="C12" s="4" t="s">
        <v>3471</v>
      </c>
      <c r="D12" s="4"/>
      <c r="E12" s="6"/>
      <c r="F12" s="75" t="s">
        <v>3472</v>
      </c>
      <c r="G12" s="41" cm="1">
        <f t="array" aca="1" ref="G12" ca="1">IFERROR(MEDIAN(IF(INDIRECT($B$2&amp;$B$1)=G$1,IF(INDIRECT($B$2&amp;$C12)&gt;0,IF(COUNTIFS(INDIRECT($B$2&amp;$B$1),G$1,INDIRECT($B$2&amp;$C12),"&gt;0")&gt;=G$2,INDIRECT($B$2&amp;$C12))))),"NA")</f>
        <v>60</v>
      </c>
      <c r="H12" s="41" cm="1">
        <f t="array" aca="1" ref="H12" ca="1">IFERROR(MEDIAN(IF(INDIRECT($B$2&amp;$B$1)=H$1,IF(INDIRECT($B$2&amp;$C12)&gt;0,IF(COUNTIFS(INDIRECT($B$2&amp;$B$1),H$1,INDIRECT($B$2&amp;$C12),"&gt;0")&gt;=H$2,INDIRECT($B$2&amp;$C12))))),"NA")</f>
        <v>90</v>
      </c>
      <c r="I12" s="41" t="str" cm="1">
        <f t="array" aca="1" ref="I12" ca="1">IFERROR(MEDIAN(IF(INDIRECT($B$2&amp;$B$1)=I$1,IF(INDIRECT($B$2&amp;$C12)&gt;0,IF(COUNTIFS(INDIRECT($B$2&amp;$B$1),I$1,INDIRECT($B$2&amp;$C12),"&gt;0")&gt;=I$2,INDIRECT($B$2&amp;$C12))))),"NA")</f>
        <v>NA</v>
      </c>
      <c r="J12" s="41" cm="1">
        <f t="array" aca="1" ref="J12" ca="1">IFERROR(MEDIAN(IF(INDIRECT($B$2&amp;$B$1)=J$1,IF(INDIRECT($B$2&amp;$C12)&gt;0,IF(COUNTIFS(INDIRECT($B$2&amp;$B$1),J$1,INDIRECT($B$2&amp;$C12),"&gt;0")&gt;=J$2,INDIRECT($B$2&amp;$C12))))),"NA")</f>
        <v>25</v>
      </c>
      <c r="K12" s="41" cm="1">
        <f t="array" aca="1" ref="K12" ca="1">IFERROR(MEDIAN(IF(INDIRECT($B$2&amp;$B$1)=K$1,IF(INDIRECT($B$2&amp;$C12)&gt;0,IF(COUNTIFS(INDIRECT($B$2&amp;$B$1),K$1,INDIRECT($B$2&amp;$C12),"&gt;0")&gt;=K$2,INDIRECT($B$2&amp;$C12))))),"NA")</f>
        <v>30</v>
      </c>
      <c r="L12" s="41" cm="1">
        <f t="array" aca="1" ref="L12" ca="1">IFERROR(MEDIAN(IF(INDIRECT($B$2&amp;$B$1)=L$1,IF(INDIRECT($B$2&amp;$C12)&gt;0,IF(COUNTIFS(INDIRECT($B$2&amp;$B$1),L$1,INDIRECT($B$2&amp;$C12),"&gt;0")&gt;=L$2,INDIRECT($B$2&amp;$C12))))),"NA")</f>
        <v>10</v>
      </c>
      <c r="M12" s="41" cm="1">
        <f t="array" aca="1" ref="M12" ca="1">IFERROR(MEDIAN(IF(INDIRECT($B$2&amp;$B$1)=M$1,IF(INDIRECT($B$2&amp;$C12)&gt;0,IF(COUNTIFS(INDIRECT($B$2&amp;$B$1),M$1,INDIRECT($B$2&amp;$C12),"&gt;0")&gt;=M$2,INDIRECT($B$2&amp;$C12))))),"NA")</f>
        <v>30</v>
      </c>
      <c r="N12" s="41" cm="1">
        <f t="array" aca="1" ref="N12" ca="1">IFERROR(MEDIAN(IF(INDIRECT($B$2&amp;$B$1)=N$1,IF(INDIRECT($B$2&amp;$C12)&gt;0,IF(COUNTIFS(INDIRECT($B$2&amp;$B$1),N$1,INDIRECT($B$2&amp;$C12),"&gt;0")&gt;=N$2,INDIRECT($B$2&amp;$C12))))),"NA")</f>
        <v>25</v>
      </c>
      <c r="O12" s="41" cm="1">
        <f t="array" aca="1" ref="O12" ca="1">IFERROR(MEDIAN(IF(INDIRECT($B$2&amp;$B$1)=O$1,IF(INDIRECT($B$2&amp;$C12)&gt;0,IF(COUNTIFS(INDIRECT($B$2&amp;$B$1),O$1,INDIRECT($B$2&amp;$C12),"&gt;0")&gt;=O$2,INDIRECT($B$2&amp;$C12))))),"NA")</f>
        <v>14.5</v>
      </c>
      <c r="P12" s="41" cm="1">
        <f t="array" aca="1" ref="P12" ca="1">IFERROR(MEDIAN(IF(INDIRECT($B$2&amp;$B$1)=P$1,IF(INDIRECT($B$2&amp;$C12)&gt;0,IF(COUNTIFS(INDIRECT($B$2&amp;$B$1),P$1,INDIRECT($B$2&amp;$C12),"&gt;0")&gt;=P$2,INDIRECT($B$2&amp;$C12))))),"NA")</f>
        <v>45</v>
      </c>
      <c r="Q12" s="41" t="str" cm="1">
        <f t="array" aca="1" ref="Q12" ca="1">IFERROR(MEDIAN(IF(INDIRECT($B$2&amp;$B$1)=Q$1,IF(INDIRECT($B$2&amp;$C12)&gt;0,IF(COUNTIFS(INDIRECT($B$2&amp;$B$1),Q$1,INDIRECT($B$2&amp;$C12),"&gt;0")&gt;=Q$2,INDIRECT($B$2&amp;$C12))))),"NA")</f>
        <v>NA</v>
      </c>
      <c r="R12" s="41" cm="1">
        <f t="array" aca="1" ref="R12" ca="1">IFERROR(MEDIAN(IF(INDIRECT($B$2&amp;$B$1)=R$1,IF(INDIRECT($B$2&amp;$C12)&gt;0,IF(COUNTIFS(INDIRECT($B$2&amp;$B$1),R$1,INDIRECT($B$2&amp;$C12),"&gt;0")&gt;=R$2,INDIRECT($B$2&amp;$C12))))),"NA")</f>
        <v>25</v>
      </c>
      <c r="S12" s="41" cm="1">
        <f t="array" aca="1" ref="S12" ca="1">IFERROR(MEDIAN(IF(INDIRECT($B$2&amp;$B$1)=S$1,IF(INDIRECT($B$2&amp;$C12)&gt;0,IF(COUNTIFS(INDIRECT($B$2&amp;$B$1),S$1,INDIRECT($B$2&amp;$C12),"&gt;0")&gt;=S$2,INDIRECT($B$2&amp;$C12))))),"NA")</f>
        <v>14</v>
      </c>
      <c r="T12" s="41" cm="1">
        <f t="array" aca="1" ref="T12" ca="1">IFERROR(MEDIAN(IF(INDIRECT($B$2&amp;$B$1)=T$1,IF(INDIRECT($B$2&amp;$C12)&gt;0,IF(COUNTIFS(INDIRECT($B$2&amp;$B$1),T$1,INDIRECT($B$2&amp;$C12),"&gt;0")&gt;=T$2,INDIRECT($B$2&amp;$C12))))),"NA")</f>
        <v>30</v>
      </c>
      <c r="U12" s="41" cm="1">
        <f t="array" aca="1" ref="U12" ca="1">IFERROR(MEDIAN(IF(INDIRECT($B$2&amp;$B$1)=U$1,IF(INDIRECT($B$2&amp;$C12)&gt;0,IF(COUNTIFS(INDIRECT($B$2&amp;$B$1),U$1,INDIRECT($B$2&amp;$C12),"&gt;0")&gt;=U$2,INDIRECT($B$2&amp;$C12))))),"NA")</f>
        <v>90</v>
      </c>
      <c r="V12" s="41" cm="1">
        <f t="array" aca="1" ref="V12" ca="1">IFERROR(MEDIAN(IF(INDIRECT($B$2&amp;$B$1)=V$1,IF(INDIRECT($B$2&amp;$C12)&gt;0,IF(COUNTIFS(INDIRECT($B$2&amp;$B$1),V$1,INDIRECT($B$2&amp;$C12),"&gt;0")&gt;=V$2,INDIRECT($B$2&amp;$C12))))),"NA")</f>
        <v>32.5</v>
      </c>
      <c r="W12" s="41" t="str" cm="1">
        <f t="array" aca="1" ref="W12" ca="1">IFERROR(MEDIAN(IF(INDIRECT($B$2&amp;$B$1)=W$1,IF(INDIRECT($B$2&amp;$C12)&gt;0,IF(COUNTIFS(INDIRECT($B$2&amp;$B$1),W$1,INDIRECT($B$2&amp;$C12),"&gt;0")&gt;=W$2,INDIRECT($B$2&amp;$C12))))),"NA")</f>
        <v>NA</v>
      </c>
      <c r="X12" s="41" t="str" cm="1">
        <f t="array" aca="1" ref="X12" ca="1">IFERROR(MEDIAN(IF(INDIRECT($B$2&amp;$B$1)=X$1,IF(INDIRECT($B$2&amp;$C12)&gt;0,IF(COUNTIFS(INDIRECT($B$2&amp;$B$1),X$1,INDIRECT($B$2&amp;$C12),"&gt;0")&gt;=X$2,INDIRECT($B$2&amp;$C12))))),"NA")</f>
        <v>NA</v>
      </c>
      <c r="Y12" s="41" t="str" cm="1">
        <f t="array" aca="1" ref="Y12" ca="1">IFERROR(MEDIAN(IF(INDIRECT($B$2&amp;$B$1)=Y$1,IF(INDIRECT($B$2&amp;$C12)&gt;0,IF(COUNTIFS(INDIRECT($B$2&amp;$B$1),Y$1,INDIRECT($B$2&amp;$C12),"&gt;0")&gt;=Y$2,INDIRECT($B$2&amp;$C12))))),"NA")</f>
        <v>NA</v>
      </c>
      <c r="Z12" s="41" t="str" cm="1">
        <f t="array" aca="1" ref="Z12" ca="1">IFERROR(MEDIAN(IF(INDIRECT($B$2&amp;$B$1)=Z$1,IF(INDIRECT($B$2&amp;$C12)&gt;0,IF(COUNTIFS(INDIRECT($B$2&amp;$B$1),Z$1,INDIRECT($B$2&amp;$C12),"&gt;0")&gt;=Z$2,INDIRECT($B$2&amp;$C12))))),"NA")</f>
        <v>NA</v>
      </c>
      <c r="AA12" s="41" t="str" cm="1">
        <f t="array" aca="1" ref="AA12" ca="1">IFERROR(MEDIAN(IF(INDIRECT($B$2&amp;$B$1)=AA$1,IF(INDIRECT($B$2&amp;$C12)&gt;0,IF(COUNTIFS(INDIRECT($B$2&amp;$B$1),AA$1,INDIRECT($B$2&amp;$C12),"&gt;0")&gt;=AA$2,INDIRECT($B$2&amp;$C12))))),"NA")</f>
        <v>NA</v>
      </c>
    </row>
    <row r="13" spans="2:27" x14ac:dyDescent="0.35">
      <c r="B13" s="39" t="s">
        <v>2570</v>
      </c>
      <c r="C13" s="4" t="s">
        <v>3473</v>
      </c>
      <c r="D13" s="4"/>
      <c r="E13" s="6"/>
      <c r="F13" s="75" t="s">
        <v>40</v>
      </c>
      <c r="G13" s="41" cm="1">
        <f t="array" aca="1" ref="G13" ca="1">IFERROR(MEDIAN(IF(INDIRECT($B$2&amp;$B$1)=G$1,IF(INDIRECT($B$2&amp;$C13)&gt;0,IF(COUNTIFS(INDIRECT($B$2&amp;$B$1),G$1,INDIRECT($B$2&amp;$C13),"&gt;0")&gt;=G$2,INDIRECT($B$2&amp;$C13))))),"NA")</f>
        <v>60</v>
      </c>
      <c r="H13" s="41" cm="1">
        <f t="array" aca="1" ref="H13" ca="1">IFERROR(MEDIAN(IF(INDIRECT($B$2&amp;$B$1)=H$1,IF(INDIRECT($B$2&amp;$C13)&gt;0,IF(COUNTIFS(INDIRECT($B$2&amp;$B$1),H$1,INDIRECT($B$2&amp;$C13),"&gt;0")&gt;=H$2,INDIRECT($B$2&amp;$C13))))),"NA")</f>
        <v>90</v>
      </c>
      <c r="I13" s="41" t="str" cm="1">
        <f t="array" aca="1" ref="I13" ca="1">IFERROR(MEDIAN(IF(INDIRECT($B$2&amp;$B$1)=I$1,IF(INDIRECT($B$2&amp;$C13)&gt;0,IF(COUNTIFS(INDIRECT($B$2&amp;$B$1),I$1,INDIRECT($B$2&amp;$C13),"&gt;0")&gt;=I$2,INDIRECT($B$2&amp;$C13))))),"NA")</f>
        <v>NA</v>
      </c>
      <c r="J13" s="41" cm="1">
        <f t="array" aca="1" ref="J13" ca="1">IFERROR(MEDIAN(IF(INDIRECT($B$2&amp;$B$1)=J$1,IF(INDIRECT($B$2&amp;$C13)&gt;0,IF(COUNTIFS(INDIRECT($B$2&amp;$B$1),J$1,INDIRECT($B$2&amp;$C13),"&gt;0")&gt;=J$2,INDIRECT($B$2&amp;$C13))))),"NA")</f>
        <v>25</v>
      </c>
      <c r="K13" s="41" cm="1">
        <f t="array" aca="1" ref="K13" ca="1">IFERROR(MEDIAN(IF(INDIRECT($B$2&amp;$B$1)=K$1,IF(INDIRECT($B$2&amp;$C13)&gt;0,IF(COUNTIFS(INDIRECT($B$2&amp;$B$1),K$1,INDIRECT($B$2&amp;$C13),"&gt;0")&gt;=K$2,INDIRECT($B$2&amp;$C13))))),"NA")</f>
        <v>18</v>
      </c>
      <c r="L13" s="41" cm="1">
        <f t="array" aca="1" ref="L13" ca="1">IFERROR(MEDIAN(IF(INDIRECT($B$2&amp;$B$1)=L$1,IF(INDIRECT($B$2&amp;$C13)&gt;0,IF(COUNTIFS(INDIRECT($B$2&amp;$B$1),L$1,INDIRECT($B$2&amp;$C13),"&gt;0")&gt;=L$2,INDIRECT($B$2&amp;$C13))))),"NA")</f>
        <v>30</v>
      </c>
      <c r="M13" s="41" cm="1">
        <f t="array" aca="1" ref="M13" ca="1">IFERROR(MEDIAN(IF(INDIRECT($B$2&amp;$B$1)=M$1,IF(INDIRECT($B$2&amp;$C13)&gt;0,IF(COUNTIFS(INDIRECT($B$2&amp;$B$1),M$1,INDIRECT($B$2&amp;$C13),"&gt;0")&gt;=M$2,INDIRECT($B$2&amp;$C13))))),"NA")</f>
        <v>30</v>
      </c>
      <c r="N13" s="41" cm="1">
        <f t="array" aca="1" ref="N13" ca="1">IFERROR(MEDIAN(IF(INDIRECT($B$2&amp;$B$1)=N$1,IF(INDIRECT($B$2&amp;$C13)&gt;0,IF(COUNTIFS(INDIRECT($B$2&amp;$B$1),N$1,INDIRECT($B$2&amp;$C13),"&gt;0")&gt;=N$2,INDIRECT($B$2&amp;$C13))))),"NA")</f>
        <v>25</v>
      </c>
      <c r="O13" s="41" t="str" cm="1">
        <f t="array" aca="1" ref="O13" ca="1">IFERROR(MEDIAN(IF(INDIRECT($B$2&amp;$B$1)=O$1,IF(INDIRECT($B$2&amp;$C13)&gt;0,IF(COUNTIFS(INDIRECT($B$2&amp;$B$1),O$1,INDIRECT($B$2&amp;$C13),"&gt;0")&gt;=O$2,INDIRECT($B$2&amp;$C13))))),"NA")</f>
        <v>NA</v>
      </c>
      <c r="P13" s="41" cm="1">
        <f t="array" aca="1" ref="P13" ca="1">IFERROR(MEDIAN(IF(INDIRECT($B$2&amp;$B$1)=P$1,IF(INDIRECT($B$2&amp;$C13)&gt;0,IF(COUNTIFS(INDIRECT($B$2&amp;$B$1),P$1,INDIRECT($B$2&amp;$C13),"&gt;0")&gt;=P$2,INDIRECT($B$2&amp;$C13))))),"NA")</f>
        <v>45</v>
      </c>
      <c r="Q13" s="41" t="str" cm="1">
        <f t="array" aca="1" ref="Q13" ca="1">IFERROR(MEDIAN(IF(INDIRECT($B$2&amp;$B$1)=Q$1,IF(INDIRECT($B$2&amp;$C13)&gt;0,IF(COUNTIFS(INDIRECT($B$2&amp;$B$1),Q$1,INDIRECT($B$2&amp;$C13),"&gt;0")&gt;=Q$2,INDIRECT($B$2&amp;$C13))))),"NA")</f>
        <v>NA</v>
      </c>
      <c r="R13" s="41" cm="1">
        <f t="array" aca="1" ref="R13" ca="1">IFERROR(MEDIAN(IF(INDIRECT($B$2&amp;$B$1)=R$1,IF(INDIRECT($B$2&amp;$C13)&gt;0,IF(COUNTIFS(INDIRECT($B$2&amp;$B$1),R$1,INDIRECT($B$2&amp;$C13),"&gt;0")&gt;=R$2,INDIRECT($B$2&amp;$C13))))),"NA")</f>
        <v>27.5</v>
      </c>
      <c r="S13" s="41" cm="1">
        <f t="array" aca="1" ref="S13" ca="1">IFERROR(MEDIAN(IF(INDIRECT($B$2&amp;$B$1)=S$1,IF(INDIRECT($B$2&amp;$C13)&gt;0,IF(COUNTIFS(INDIRECT($B$2&amp;$B$1),S$1,INDIRECT($B$2&amp;$C13),"&gt;0")&gt;=S$2,INDIRECT($B$2&amp;$C13))))),"NA")</f>
        <v>27.5</v>
      </c>
      <c r="T13" s="41" cm="1">
        <f t="array" aca="1" ref="T13" ca="1">IFERROR(MEDIAN(IF(INDIRECT($B$2&amp;$B$1)=T$1,IF(INDIRECT($B$2&amp;$C13)&gt;0,IF(COUNTIFS(INDIRECT($B$2&amp;$B$1),T$1,INDIRECT($B$2&amp;$C13),"&gt;0")&gt;=T$2,INDIRECT($B$2&amp;$C13))))),"NA")</f>
        <v>14</v>
      </c>
      <c r="U13" s="41" cm="1">
        <f t="array" aca="1" ref="U13" ca="1">IFERROR(MEDIAN(IF(INDIRECT($B$2&amp;$B$1)=U$1,IF(INDIRECT($B$2&amp;$C13)&gt;0,IF(COUNTIFS(INDIRECT($B$2&amp;$B$1),U$1,INDIRECT($B$2&amp;$C13),"&gt;0")&gt;=U$2,INDIRECT($B$2&amp;$C13))))),"NA")</f>
        <v>105</v>
      </c>
      <c r="V13" s="41" cm="1">
        <f t="array" aca="1" ref="V13" ca="1">IFERROR(MEDIAN(IF(INDIRECT($B$2&amp;$B$1)=V$1,IF(INDIRECT($B$2&amp;$C13)&gt;0,IF(COUNTIFS(INDIRECT($B$2&amp;$B$1),V$1,INDIRECT($B$2&amp;$C13),"&gt;0")&gt;=V$2,INDIRECT($B$2&amp;$C13))))),"NA")</f>
        <v>17.5</v>
      </c>
      <c r="W13" s="41" t="str" cm="1">
        <f t="array" aca="1" ref="W13" ca="1">IFERROR(MEDIAN(IF(INDIRECT($B$2&amp;$B$1)=W$1,IF(INDIRECT($B$2&amp;$C13)&gt;0,IF(COUNTIFS(INDIRECT($B$2&amp;$B$1),W$1,INDIRECT($B$2&amp;$C13),"&gt;0")&gt;=W$2,INDIRECT($B$2&amp;$C13))))),"NA")</f>
        <v>NA</v>
      </c>
      <c r="X13" s="41" t="str" cm="1">
        <f t="array" aca="1" ref="X13" ca="1">IFERROR(MEDIAN(IF(INDIRECT($B$2&amp;$B$1)=X$1,IF(INDIRECT($B$2&amp;$C13)&gt;0,IF(COUNTIFS(INDIRECT($B$2&amp;$B$1),X$1,INDIRECT($B$2&amp;$C13),"&gt;0")&gt;=X$2,INDIRECT($B$2&amp;$C13))))),"NA")</f>
        <v>NA</v>
      </c>
      <c r="Y13" s="41" t="str" cm="1">
        <f t="array" aca="1" ref="Y13" ca="1">IFERROR(MEDIAN(IF(INDIRECT($B$2&amp;$B$1)=Y$1,IF(INDIRECT($B$2&amp;$C13)&gt;0,IF(COUNTIFS(INDIRECT($B$2&amp;$B$1),Y$1,INDIRECT($B$2&amp;$C13),"&gt;0")&gt;=Y$2,INDIRECT($B$2&amp;$C13))))),"NA")</f>
        <v>NA</v>
      </c>
      <c r="Z13" s="41" t="str" cm="1">
        <f t="array" aca="1" ref="Z13" ca="1">IFERROR(MEDIAN(IF(INDIRECT($B$2&amp;$B$1)=Z$1,IF(INDIRECT($B$2&amp;$C13)&gt;0,IF(COUNTIFS(INDIRECT($B$2&amp;$B$1),Z$1,INDIRECT($B$2&amp;$C13),"&gt;0")&gt;=Z$2,INDIRECT($B$2&amp;$C13))))),"NA")</f>
        <v>NA</v>
      </c>
      <c r="AA13" s="41" t="str" cm="1">
        <f t="array" aca="1" ref="AA13" ca="1">IFERROR(MEDIAN(IF(INDIRECT($B$2&amp;$B$1)=AA$1,IF(INDIRECT($B$2&amp;$C13)&gt;0,IF(COUNTIFS(INDIRECT($B$2&amp;$B$1),AA$1,INDIRECT($B$2&amp;$C13),"&gt;0")&gt;=AA$2,INDIRECT($B$2&amp;$C13))))),"NA")</f>
        <v>NA</v>
      </c>
    </row>
    <row r="14" spans="2:27" x14ac:dyDescent="0.35">
      <c r="B14" s="39" t="s">
        <v>2755</v>
      </c>
      <c r="C14" s="4" t="s">
        <v>3474</v>
      </c>
      <c r="D14" s="4"/>
      <c r="E14" s="6"/>
      <c r="F14" s="75" t="s">
        <v>41</v>
      </c>
      <c r="G14" s="41" cm="1">
        <f t="array" aca="1" ref="G14" ca="1">IFERROR(MEDIAN(IF(INDIRECT($B$2&amp;$B$1)=G$1,IF(INDIRECT($B$2&amp;$C14)&gt;0,IF(COUNTIFS(INDIRECT($B$2&amp;$B$1),G$1,INDIRECT($B$2&amp;$C14),"&gt;0")&gt;=G$2,INDIRECT($B$2&amp;$C14))))),"NA")</f>
        <v>75</v>
      </c>
      <c r="H14" s="41" cm="1">
        <f t="array" aca="1" ref="H14" ca="1">IFERROR(MEDIAN(IF(INDIRECT($B$2&amp;$B$1)=H$1,IF(INDIRECT($B$2&amp;$C14)&gt;0,IF(COUNTIFS(INDIRECT($B$2&amp;$B$1),H$1,INDIRECT($B$2&amp;$C14),"&gt;0")&gt;=H$2,INDIRECT($B$2&amp;$C14))))),"NA")</f>
        <v>170</v>
      </c>
      <c r="I14" s="41" t="str" cm="1">
        <f t="array" aca="1" ref="I14" ca="1">IFERROR(MEDIAN(IF(INDIRECT($B$2&amp;$B$1)=I$1,IF(INDIRECT($B$2&amp;$C14)&gt;0,IF(COUNTIFS(INDIRECT($B$2&amp;$B$1),I$1,INDIRECT($B$2&amp;$C14),"&gt;0")&gt;=I$2,INDIRECT($B$2&amp;$C14))))),"NA")</f>
        <v>NA</v>
      </c>
      <c r="J14" s="41" cm="1">
        <f t="array" aca="1" ref="J14" ca="1">IFERROR(MEDIAN(IF(INDIRECT($B$2&amp;$B$1)=J$1,IF(INDIRECT($B$2&amp;$C14)&gt;0,IF(COUNTIFS(INDIRECT($B$2&amp;$B$1),J$1,INDIRECT($B$2&amp;$C14),"&gt;0")&gt;=J$2,INDIRECT($B$2&amp;$C14))))),"NA")</f>
        <v>26</v>
      </c>
      <c r="K14" s="41" cm="1">
        <f t="array" aca="1" ref="K14" ca="1">IFERROR(MEDIAN(IF(INDIRECT($B$2&amp;$B$1)=K$1,IF(INDIRECT($B$2&amp;$C14)&gt;0,IF(COUNTIFS(INDIRECT($B$2&amp;$B$1),K$1,INDIRECT($B$2&amp;$C14),"&gt;0")&gt;=K$2,INDIRECT($B$2&amp;$C14))))),"NA")</f>
        <v>24.5</v>
      </c>
      <c r="L14" s="41" cm="1">
        <f t="array" aca="1" ref="L14" ca="1">IFERROR(MEDIAN(IF(INDIRECT($B$2&amp;$B$1)=L$1,IF(INDIRECT($B$2&amp;$C14)&gt;0,IF(COUNTIFS(INDIRECT($B$2&amp;$B$1),L$1,INDIRECT($B$2&amp;$C14),"&gt;0")&gt;=L$2,INDIRECT($B$2&amp;$C14))))),"NA")</f>
        <v>30</v>
      </c>
      <c r="M14" s="41" cm="1">
        <f t="array" aca="1" ref="M14" ca="1">IFERROR(MEDIAN(IF(INDIRECT($B$2&amp;$B$1)=M$1,IF(INDIRECT($B$2&amp;$C14)&gt;0,IF(COUNTIFS(INDIRECT($B$2&amp;$B$1),M$1,INDIRECT($B$2&amp;$C14),"&gt;0")&gt;=M$2,INDIRECT($B$2&amp;$C14))))),"NA")</f>
        <v>30</v>
      </c>
      <c r="N14" s="41" cm="1">
        <f t="array" aca="1" ref="N14" ca="1">IFERROR(MEDIAN(IF(INDIRECT($B$2&amp;$B$1)=N$1,IF(INDIRECT($B$2&amp;$C14)&gt;0,IF(COUNTIFS(INDIRECT($B$2&amp;$B$1),N$1,INDIRECT($B$2&amp;$C14),"&gt;0")&gt;=N$2,INDIRECT($B$2&amp;$C14))))),"NA")</f>
        <v>18</v>
      </c>
      <c r="O14" s="41" cm="1">
        <f t="array" aca="1" ref="O14" ca="1">IFERROR(MEDIAN(IF(INDIRECT($B$2&amp;$B$1)=O$1,IF(INDIRECT($B$2&amp;$C14)&gt;0,IF(COUNTIFS(INDIRECT($B$2&amp;$B$1),O$1,INDIRECT($B$2&amp;$C14),"&gt;0")&gt;=O$2,INDIRECT($B$2&amp;$C14))))),"NA")</f>
        <v>14</v>
      </c>
      <c r="P14" s="41" cm="1">
        <f t="array" aca="1" ref="P14" ca="1">IFERROR(MEDIAN(IF(INDIRECT($B$2&amp;$B$1)=P$1,IF(INDIRECT($B$2&amp;$C14)&gt;0,IF(COUNTIFS(INDIRECT($B$2&amp;$B$1),P$1,INDIRECT($B$2&amp;$C14),"&gt;0")&gt;=P$2,INDIRECT($B$2&amp;$C14))))),"NA")</f>
        <v>90</v>
      </c>
      <c r="Q14" s="41" t="str" cm="1">
        <f t="array" aca="1" ref="Q14" ca="1">IFERROR(MEDIAN(IF(INDIRECT($B$2&amp;$B$1)=Q$1,IF(INDIRECT($B$2&amp;$C14)&gt;0,IF(COUNTIFS(INDIRECT($B$2&amp;$B$1),Q$1,INDIRECT($B$2&amp;$C14),"&gt;0")&gt;=Q$2,INDIRECT($B$2&amp;$C14))))),"NA")</f>
        <v>NA</v>
      </c>
      <c r="R14" s="41" cm="1">
        <f t="array" aca="1" ref="R14" ca="1">IFERROR(MEDIAN(IF(INDIRECT($B$2&amp;$B$1)=R$1,IF(INDIRECT($B$2&amp;$C14)&gt;0,IF(COUNTIFS(INDIRECT($B$2&amp;$B$1),R$1,INDIRECT($B$2&amp;$C14),"&gt;0")&gt;=R$2,INDIRECT($B$2&amp;$C14))))),"NA")</f>
        <v>30</v>
      </c>
      <c r="S14" s="41" cm="1">
        <f t="array" aca="1" ref="S14" ca="1">IFERROR(MEDIAN(IF(INDIRECT($B$2&amp;$B$1)=S$1,IF(INDIRECT($B$2&amp;$C14)&gt;0,IF(COUNTIFS(INDIRECT($B$2&amp;$B$1),S$1,INDIRECT($B$2&amp;$C14),"&gt;0")&gt;=S$2,INDIRECT($B$2&amp;$C14))))),"NA")</f>
        <v>22.5</v>
      </c>
      <c r="T14" s="41" t="str" cm="1">
        <f t="array" aca="1" ref="T14" ca="1">IFERROR(MEDIAN(IF(INDIRECT($B$2&amp;$B$1)=T$1,IF(INDIRECT($B$2&amp;$C14)&gt;0,IF(COUNTIFS(INDIRECT($B$2&amp;$B$1),T$1,INDIRECT($B$2&amp;$C14),"&gt;0")&gt;=T$2,INDIRECT($B$2&amp;$C14))))),"NA")</f>
        <v>NA</v>
      </c>
      <c r="U14" s="41" cm="1">
        <f t="array" aca="1" ref="U14" ca="1">IFERROR(MEDIAN(IF(INDIRECT($B$2&amp;$B$1)=U$1,IF(INDIRECT($B$2&amp;$C14)&gt;0,IF(COUNTIFS(INDIRECT($B$2&amp;$B$1),U$1,INDIRECT($B$2&amp;$C14),"&gt;0")&gt;=U$2,INDIRECT($B$2&amp;$C14))))),"NA")</f>
        <v>120</v>
      </c>
      <c r="V14" s="41" cm="1">
        <f t="array" aca="1" ref="V14" ca="1">IFERROR(MEDIAN(IF(INDIRECT($B$2&amp;$B$1)=V$1,IF(INDIRECT($B$2&amp;$C14)&gt;0,IF(COUNTIFS(INDIRECT($B$2&amp;$B$1),V$1,INDIRECT($B$2&amp;$C14),"&gt;0")&gt;=V$2,INDIRECT($B$2&amp;$C14))))),"NA")</f>
        <v>45</v>
      </c>
      <c r="W14" s="41" t="str" cm="1">
        <f t="array" aca="1" ref="W14" ca="1">IFERROR(MEDIAN(IF(INDIRECT($B$2&amp;$B$1)=W$1,IF(INDIRECT($B$2&amp;$C14)&gt;0,IF(COUNTIFS(INDIRECT($B$2&amp;$B$1),W$1,INDIRECT($B$2&amp;$C14),"&gt;0")&gt;=W$2,INDIRECT($B$2&amp;$C14))))),"NA")</f>
        <v>NA</v>
      </c>
      <c r="X14" s="41" t="str" cm="1">
        <f t="array" aca="1" ref="X14" ca="1">IFERROR(MEDIAN(IF(INDIRECT($B$2&amp;$B$1)=X$1,IF(INDIRECT($B$2&amp;$C14)&gt;0,IF(COUNTIFS(INDIRECT($B$2&amp;$B$1),X$1,INDIRECT($B$2&amp;$C14),"&gt;0")&gt;=X$2,INDIRECT($B$2&amp;$C14))))),"NA")</f>
        <v>NA</v>
      </c>
      <c r="Y14" s="41" t="str" cm="1">
        <f t="array" aca="1" ref="Y14" ca="1">IFERROR(MEDIAN(IF(INDIRECT($B$2&amp;$B$1)=Y$1,IF(INDIRECT($B$2&amp;$C14)&gt;0,IF(COUNTIFS(INDIRECT($B$2&amp;$B$1),Y$1,INDIRECT($B$2&amp;$C14),"&gt;0")&gt;=Y$2,INDIRECT($B$2&amp;$C14))))),"NA")</f>
        <v>NA</v>
      </c>
      <c r="Z14" s="41" t="str" cm="1">
        <f t="array" aca="1" ref="Z14" ca="1">IFERROR(MEDIAN(IF(INDIRECT($B$2&amp;$B$1)=Z$1,IF(INDIRECT($B$2&amp;$C14)&gt;0,IF(COUNTIFS(INDIRECT($B$2&amp;$B$1),Z$1,INDIRECT($B$2&amp;$C14),"&gt;0")&gt;=Z$2,INDIRECT($B$2&amp;$C14))))),"NA")</f>
        <v>NA</v>
      </c>
      <c r="AA14" s="41" t="str" cm="1">
        <f t="array" aca="1" ref="AA14" ca="1">IFERROR(MEDIAN(IF(INDIRECT($B$2&amp;$B$1)=AA$1,IF(INDIRECT($B$2&amp;$C14)&gt;0,IF(COUNTIFS(INDIRECT($B$2&amp;$B$1),AA$1,INDIRECT($B$2&amp;$C14),"&gt;0")&gt;=AA$2,INDIRECT($B$2&amp;$C14))))),"NA")</f>
        <v>NA</v>
      </c>
    </row>
    <row r="15" spans="2:27" x14ac:dyDescent="0.35">
      <c r="B15" s="39" t="s">
        <v>2576</v>
      </c>
      <c r="C15" s="4" t="s">
        <v>3475</v>
      </c>
      <c r="D15" s="4"/>
      <c r="E15" s="6"/>
      <c r="F15" s="75" t="s">
        <v>42</v>
      </c>
      <c r="G15" s="41" cm="1">
        <f t="array" aca="1" ref="G15" ca="1">IFERROR(MEDIAN(IF(INDIRECT($B$2&amp;$B$1)=G$1,IF(INDIRECT($B$2&amp;$C15)&gt;0,IF(COUNTIFS(INDIRECT($B$2&amp;$B$1),G$1,INDIRECT($B$2&amp;$C15),"&gt;0")&gt;=G$2,INDIRECT($B$2&amp;$C15))))),"NA")</f>
        <v>90</v>
      </c>
      <c r="H15" s="41" cm="1">
        <f t="array" aca="1" ref="H15" ca="1">IFERROR(MEDIAN(IF(INDIRECT($B$2&amp;$B$1)=H$1,IF(INDIRECT($B$2&amp;$C15)&gt;0,IF(COUNTIFS(INDIRECT($B$2&amp;$B$1),H$1,INDIRECT($B$2&amp;$C15),"&gt;0")&gt;=H$2,INDIRECT($B$2&amp;$C15))))),"NA")</f>
        <v>120</v>
      </c>
      <c r="I15" s="41" t="str" cm="1">
        <f t="array" aca="1" ref="I15" ca="1">IFERROR(MEDIAN(IF(INDIRECT($B$2&amp;$B$1)=I$1,IF(INDIRECT($B$2&amp;$C15)&gt;0,IF(COUNTIFS(INDIRECT($B$2&amp;$B$1),I$1,INDIRECT($B$2&amp;$C15),"&gt;0")&gt;=I$2,INDIRECT($B$2&amp;$C15))))),"NA")</f>
        <v>NA</v>
      </c>
      <c r="J15" s="41" cm="1">
        <f t="array" aca="1" ref="J15" ca="1">IFERROR(MEDIAN(IF(INDIRECT($B$2&amp;$B$1)=J$1,IF(INDIRECT($B$2&amp;$C15)&gt;0,IF(COUNTIFS(INDIRECT($B$2&amp;$B$1),J$1,INDIRECT($B$2&amp;$C15),"&gt;0")&gt;=J$2,INDIRECT($B$2&amp;$C15))))),"NA")</f>
        <v>45</v>
      </c>
      <c r="K15" s="41" cm="1">
        <f t="array" aca="1" ref="K15" ca="1">IFERROR(MEDIAN(IF(INDIRECT($B$2&amp;$B$1)=K$1,IF(INDIRECT($B$2&amp;$C15)&gt;0,IF(COUNTIFS(INDIRECT($B$2&amp;$B$1),K$1,INDIRECT($B$2&amp;$C15),"&gt;0")&gt;=K$2,INDIRECT($B$2&amp;$C15))))),"NA")</f>
        <v>30</v>
      </c>
      <c r="L15" s="41" cm="1">
        <f t="array" aca="1" ref="L15" ca="1">IFERROR(MEDIAN(IF(INDIRECT($B$2&amp;$B$1)=L$1,IF(INDIRECT($B$2&amp;$C15)&gt;0,IF(COUNTIFS(INDIRECT($B$2&amp;$B$1),L$1,INDIRECT($B$2&amp;$C15),"&gt;0")&gt;=L$2,INDIRECT($B$2&amp;$C15))))),"NA")</f>
        <v>30</v>
      </c>
      <c r="M15" s="41" cm="1">
        <f t="array" aca="1" ref="M15" ca="1">IFERROR(MEDIAN(IF(INDIRECT($B$2&amp;$B$1)=M$1,IF(INDIRECT($B$2&amp;$C15)&gt;0,IF(COUNTIFS(INDIRECT($B$2&amp;$B$1),M$1,INDIRECT($B$2&amp;$C15),"&gt;0")&gt;=M$2,INDIRECT($B$2&amp;$C15))))),"NA")</f>
        <v>30</v>
      </c>
      <c r="N15" s="41" cm="1">
        <f t="array" aca="1" ref="N15" ca="1">IFERROR(MEDIAN(IF(INDIRECT($B$2&amp;$B$1)=N$1,IF(INDIRECT($B$2&amp;$C15)&gt;0,IF(COUNTIFS(INDIRECT($B$2&amp;$B$1),N$1,INDIRECT($B$2&amp;$C15),"&gt;0")&gt;=N$2,INDIRECT($B$2&amp;$C15))))),"NA")</f>
        <v>14</v>
      </c>
      <c r="O15" s="41" cm="1">
        <f t="array" aca="1" ref="O15" ca="1">IFERROR(MEDIAN(IF(INDIRECT($B$2&amp;$B$1)=O$1,IF(INDIRECT($B$2&amp;$C15)&gt;0,IF(COUNTIFS(INDIRECT($B$2&amp;$B$1),O$1,INDIRECT($B$2&amp;$C15),"&gt;0")&gt;=O$2,INDIRECT($B$2&amp;$C15))))),"NA")</f>
        <v>14</v>
      </c>
      <c r="P15" s="41" t="str" cm="1">
        <f t="array" aca="1" ref="P15" ca="1">IFERROR(MEDIAN(IF(INDIRECT($B$2&amp;$B$1)=P$1,IF(INDIRECT($B$2&amp;$C15)&gt;0,IF(COUNTIFS(INDIRECT($B$2&amp;$B$1),P$1,INDIRECT($B$2&amp;$C15),"&gt;0")&gt;=P$2,INDIRECT($B$2&amp;$C15))))),"NA")</f>
        <v>NA</v>
      </c>
      <c r="Q15" s="41" t="str" cm="1">
        <f t="array" aca="1" ref="Q15" ca="1">IFERROR(MEDIAN(IF(INDIRECT($B$2&amp;$B$1)=Q$1,IF(INDIRECT($B$2&amp;$C15)&gt;0,IF(COUNTIFS(INDIRECT($B$2&amp;$B$1),Q$1,INDIRECT($B$2&amp;$C15),"&gt;0")&gt;=Q$2,INDIRECT($B$2&amp;$C15))))),"NA")</f>
        <v>NA</v>
      </c>
      <c r="R15" s="41" cm="1">
        <f t="array" aca="1" ref="R15" ca="1">IFERROR(MEDIAN(IF(INDIRECT($B$2&amp;$B$1)=R$1,IF(INDIRECT($B$2&amp;$C15)&gt;0,IF(COUNTIFS(INDIRECT($B$2&amp;$B$1),R$1,INDIRECT($B$2&amp;$C15),"&gt;0")&gt;=R$2,INDIRECT($B$2&amp;$C15))))),"NA")</f>
        <v>30</v>
      </c>
      <c r="S15" s="41" cm="1">
        <f t="array" aca="1" ref="S15" ca="1">IFERROR(MEDIAN(IF(INDIRECT($B$2&amp;$B$1)=S$1,IF(INDIRECT($B$2&amp;$C15)&gt;0,IF(COUNTIFS(INDIRECT($B$2&amp;$B$1),S$1,INDIRECT($B$2&amp;$C15),"&gt;0")&gt;=S$2,INDIRECT($B$2&amp;$C15))))),"NA")</f>
        <v>19.5</v>
      </c>
      <c r="T15" s="41" cm="1">
        <f t="array" aca="1" ref="T15" ca="1">IFERROR(MEDIAN(IF(INDIRECT($B$2&amp;$B$1)=T$1,IF(INDIRECT($B$2&amp;$C15)&gt;0,IF(COUNTIFS(INDIRECT($B$2&amp;$B$1),T$1,INDIRECT($B$2&amp;$C15),"&gt;0")&gt;=T$2,INDIRECT($B$2&amp;$C15))))),"NA")</f>
        <v>20</v>
      </c>
      <c r="U15" s="41" cm="1">
        <f t="array" aca="1" ref="U15" ca="1">IFERROR(MEDIAN(IF(INDIRECT($B$2&amp;$B$1)=U$1,IF(INDIRECT($B$2&amp;$C15)&gt;0,IF(COUNTIFS(INDIRECT($B$2&amp;$B$1),U$1,INDIRECT($B$2&amp;$C15),"&gt;0")&gt;=U$2,INDIRECT($B$2&amp;$C15))))),"NA")</f>
        <v>120</v>
      </c>
      <c r="V15" s="41" cm="1">
        <f t="array" aca="1" ref="V15" ca="1">IFERROR(MEDIAN(IF(INDIRECT($B$2&amp;$B$1)=V$1,IF(INDIRECT($B$2&amp;$C15)&gt;0,IF(COUNTIFS(INDIRECT($B$2&amp;$B$1),V$1,INDIRECT($B$2&amp;$C15),"&gt;0")&gt;=V$2,INDIRECT($B$2&amp;$C15))))),"NA")</f>
        <v>45</v>
      </c>
      <c r="W15" s="41" t="str" cm="1">
        <f t="array" aca="1" ref="W15" ca="1">IFERROR(MEDIAN(IF(INDIRECT($B$2&amp;$B$1)=W$1,IF(INDIRECT($B$2&amp;$C15)&gt;0,IF(COUNTIFS(INDIRECT($B$2&amp;$B$1),W$1,INDIRECT($B$2&amp;$C15),"&gt;0")&gt;=W$2,INDIRECT($B$2&amp;$C15))))),"NA")</f>
        <v>NA</v>
      </c>
      <c r="X15" s="41" t="str" cm="1">
        <f t="array" aca="1" ref="X15" ca="1">IFERROR(MEDIAN(IF(INDIRECT($B$2&amp;$B$1)=X$1,IF(INDIRECT($B$2&amp;$C15)&gt;0,IF(COUNTIFS(INDIRECT($B$2&amp;$B$1),X$1,INDIRECT($B$2&amp;$C15),"&gt;0")&gt;=X$2,INDIRECT($B$2&amp;$C15))))),"NA")</f>
        <v>NA</v>
      </c>
      <c r="Y15" s="41" t="str" cm="1">
        <f t="array" aca="1" ref="Y15" ca="1">IFERROR(MEDIAN(IF(INDIRECT($B$2&amp;$B$1)=Y$1,IF(INDIRECT($B$2&amp;$C15)&gt;0,IF(COUNTIFS(INDIRECT($B$2&amp;$B$1),Y$1,INDIRECT($B$2&amp;$C15),"&gt;0")&gt;=Y$2,INDIRECT($B$2&amp;$C15))))),"NA")</f>
        <v>NA</v>
      </c>
      <c r="Z15" s="41" t="str" cm="1">
        <f t="array" aca="1" ref="Z15" ca="1">IFERROR(MEDIAN(IF(INDIRECT($B$2&amp;$B$1)=Z$1,IF(INDIRECT($B$2&amp;$C15)&gt;0,IF(COUNTIFS(INDIRECT($B$2&amp;$B$1),Z$1,INDIRECT($B$2&amp;$C15),"&gt;0")&gt;=Z$2,INDIRECT($B$2&amp;$C15))))),"NA")</f>
        <v>NA</v>
      </c>
      <c r="AA15" s="41" t="str" cm="1">
        <f t="array" aca="1" ref="AA15" ca="1">IFERROR(MEDIAN(IF(INDIRECT($B$2&amp;$B$1)=AA$1,IF(INDIRECT($B$2&amp;$C15)&gt;0,IF(COUNTIFS(INDIRECT($B$2&amp;$B$1),AA$1,INDIRECT($B$2&amp;$C15),"&gt;0")&gt;=AA$2,INDIRECT($B$2&amp;$C15))))),"NA")</f>
        <v>NA</v>
      </c>
    </row>
    <row r="16" spans="2:27" x14ac:dyDescent="0.35">
      <c r="B16" s="39" t="s">
        <v>3476</v>
      </c>
      <c r="C16" s="4" t="s">
        <v>3477</v>
      </c>
      <c r="D16" s="4"/>
      <c r="E16" s="6"/>
      <c r="F16" s="76" t="s">
        <v>62</v>
      </c>
      <c r="G16" s="41" cm="1">
        <f t="array" aca="1" ref="G16" ca="1">IFERROR(MEDIAN(IF(INDIRECT($B$2&amp;$B$1)=G$1,IF(INDIRECT($B$2&amp;$C16)&gt;0,IF(COUNTIFS(INDIRECT($B$2&amp;$B$1),G$1,INDIRECT($B$2&amp;$C16),"&gt;0")&gt;=G$2,INDIRECT($B$2&amp;$C16))))),"NA")</f>
        <v>30</v>
      </c>
      <c r="H16" s="41" cm="1">
        <f t="array" aca="1" ref="H16" ca="1">IFERROR(MEDIAN(IF(INDIRECT($B$2&amp;$B$1)=H$1,IF(INDIRECT($B$2&amp;$C16)&gt;0,IF(COUNTIFS(INDIRECT($B$2&amp;$B$1),H$1,INDIRECT($B$2&amp;$C16),"&gt;0")&gt;=H$2,INDIRECT($B$2&amp;$C16))))),"NA")</f>
        <v>15</v>
      </c>
      <c r="I16" s="41" t="str" cm="1">
        <f t="array" aca="1" ref="I16" ca="1">IFERROR(MEDIAN(IF(INDIRECT($B$2&amp;$B$1)=I$1,IF(INDIRECT($B$2&amp;$C16)&gt;0,IF(COUNTIFS(INDIRECT($B$2&amp;$B$1),I$1,INDIRECT($B$2&amp;$C16),"&gt;0")&gt;=I$2,INDIRECT($B$2&amp;$C16))))),"NA")</f>
        <v>NA</v>
      </c>
      <c r="J16" s="41" t="str" cm="1">
        <f t="array" aca="1" ref="J16" ca="1">IFERROR(MEDIAN(IF(INDIRECT($B$2&amp;$B$1)=J$1,IF(INDIRECT($B$2&amp;$C16)&gt;0,IF(COUNTIFS(INDIRECT($B$2&amp;$B$1),J$1,INDIRECT($B$2&amp;$C16),"&gt;0")&gt;=J$2,INDIRECT($B$2&amp;$C16))))),"NA")</f>
        <v>NA</v>
      </c>
      <c r="K16" s="41" t="str" cm="1">
        <f t="array" aca="1" ref="K16" ca="1">IFERROR(MEDIAN(IF(INDIRECT($B$2&amp;$B$1)=K$1,IF(INDIRECT($B$2&amp;$C16)&gt;0,IF(COUNTIFS(INDIRECT($B$2&amp;$B$1),K$1,INDIRECT($B$2&amp;$C16),"&gt;0")&gt;=K$2,INDIRECT($B$2&amp;$C16))))),"NA")</f>
        <v>NA</v>
      </c>
      <c r="L16" s="41" cm="1">
        <f t="array" aca="1" ref="L16" ca="1">IFERROR(MEDIAN(IF(INDIRECT($B$2&amp;$B$1)=L$1,IF(INDIRECT($B$2&amp;$C16)&gt;0,IF(COUNTIFS(INDIRECT($B$2&amp;$B$1),L$1,INDIRECT($B$2&amp;$C16),"&gt;0")&gt;=L$2,INDIRECT($B$2&amp;$C16))))),"NA")</f>
        <v>7</v>
      </c>
      <c r="M16" s="41" cm="1">
        <f t="array" aca="1" ref="M16" ca="1">IFERROR(MEDIAN(IF(INDIRECT($B$2&amp;$B$1)=M$1,IF(INDIRECT($B$2&amp;$C16)&gt;0,IF(COUNTIFS(INDIRECT($B$2&amp;$B$1),M$1,INDIRECT($B$2&amp;$C16),"&gt;0")&gt;=M$2,INDIRECT($B$2&amp;$C16))))),"NA")</f>
        <v>22.5</v>
      </c>
      <c r="N16" s="41" cm="1">
        <f t="array" aca="1" ref="N16" ca="1">IFERROR(MEDIAN(IF(INDIRECT($B$2&amp;$B$1)=N$1,IF(INDIRECT($B$2&amp;$C16)&gt;0,IF(COUNTIFS(INDIRECT($B$2&amp;$B$1),N$1,INDIRECT($B$2&amp;$C16),"&gt;0")&gt;=N$2,INDIRECT($B$2&amp;$C16))))),"NA")</f>
        <v>20</v>
      </c>
      <c r="O16" s="41" t="str" cm="1">
        <f t="array" aca="1" ref="O16" ca="1">IFERROR(MEDIAN(IF(INDIRECT($B$2&amp;$B$1)=O$1,IF(INDIRECT($B$2&amp;$C16)&gt;0,IF(COUNTIFS(INDIRECT($B$2&amp;$B$1),O$1,INDIRECT($B$2&amp;$C16),"&gt;0")&gt;=O$2,INDIRECT($B$2&amp;$C16))))),"NA")</f>
        <v>NA</v>
      </c>
      <c r="P16" s="41" t="str" cm="1">
        <f t="array" aca="1" ref="P16" ca="1">IFERROR(MEDIAN(IF(INDIRECT($B$2&amp;$B$1)=P$1,IF(INDIRECT($B$2&amp;$C16)&gt;0,IF(COUNTIFS(INDIRECT($B$2&amp;$B$1),P$1,INDIRECT($B$2&amp;$C16),"&gt;0")&gt;=P$2,INDIRECT($B$2&amp;$C16))))),"NA")</f>
        <v>NA</v>
      </c>
      <c r="Q16" s="41" t="str" cm="1">
        <f t="array" aca="1" ref="Q16" ca="1">IFERROR(MEDIAN(IF(INDIRECT($B$2&amp;$B$1)=Q$1,IF(INDIRECT($B$2&amp;$C16)&gt;0,IF(COUNTIFS(INDIRECT($B$2&amp;$B$1),Q$1,INDIRECT($B$2&amp;$C16),"&gt;0")&gt;=Q$2,INDIRECT($B$2&amp;$C16))))),"NA")</f>
        <v>NA</v>
      </c>
      <c r="R16" s="41" t="str" cm="1">
        <f t="array" aca="1" ref="R16" ca="1">IFERROR(MEDIAN(IF(INDIRECT($B$2&amp;$B$1)=R$1,IF(INDIRECT($B$2&amp;$C16)&gt;0,IF(COUNTIFS(INDIRECT($B$2&amp;$B$1),R$1,INDIRECT($B$2&amp;$C16),"&gt;0")&gt;=R$2,INDIRECT($B$2&amp;$C16))))),"NA")</f>
        <v>NA</v>
      </c>
      <c r="S16" s="41" cm="1">
        <f t="array" aca="1" ref="S16" ca="1">IFERROR(MEDIAN(IF(INDIRECT($B$2&amp;$B$1)=S$1,IF(INDIRECT($B$2&amp;$C16)&gt;0,IF(COUNTIFS(INDIRECT($B$2&amp;$B$1),S$1,INDIRECT($B$2&amp;$C16),"&gt;0")&gt;=S$2,INDIRECT($B$2&amp;$C16))))),"NA")</f>
        <v>5.5</v>
      </c>
      <c r="T16" s="41" t="str" cm="1">
        <f t="array" aca="1" ref="T16" ca="1">IFERROR(MEDIAN(IF(INDIRECT($B$2&amp;$B$1)=T$1,IF(INDIRECT($B$2&amp;$C16)&gt;0,IF(COUNTIFS(INDIRECT($B$2&amp;$B$1),T$1,INDIRECT($B$2&amp;$C16),"&gt;0")&gt;=T$2,INDIRECT($B$2&amp;$C16))))),"NA")</f>
        <v>NA</v>
      </c>
      <c r="U16" s="41" t="str" cm="1">
        <f t="array" aca="1" ref="U16" ca="1">IFERROR(MEDIAN(IF(INDIRECT($B$2&amp;$B$1)=U$1,IF(INDIRECT($B$2&amp;$C16)&gt;0,IF(COUNTIFS(INDIRECT($B$2&amp;$B$1),U$1,INDIRECT($B$2&amp;$C16),"&gt;0")&gt;=U$2,INDIRECT($B$2&amp;$C16))))),"NA")</f>
        <v>NA</v>
      </c>
      <c r="V16" s="41" t="str" cm="1">
        <f t="array" aca="1" ref="V16" ca="1">IFERROR(MEDIAN(IF(INDIRECT($B$2&amp;$B$1)=V$1,IF(INDIRECT($B$2&amp;$C16)&gt;0,IF(COUNTIFS(INDIRECT($B$2&amp;$B$1),V$1,INDIRECT($B$2&amp;$C16),"&gt;0")&gt;=V$2,INDIRECT($B$2&amp;$C16))))),"NA")</f>
        <v>NA</v>
      </c>
      <c r="W16" s="41" t="str" cm="1">
        <f t="array" aca="1" ref="W16" ca="1">IFERROR(MEDIAN(IF(INDIRECT($B$2&amp;$B$1)=W$1,IF(INDIRECT($B$2&amp;$C16)&gt;0,IF(COUNTIFS(INDIRECT($B$2&amp;$B$1),W$1,INDIRECT($B$2&amp;$C16),"&gt;0")&gt;=W$2,INDIRECT($B$2&amp;$C16))))),"NA")</f>
        <v>NA</v>
      </c>
      <c r="X16" s="41" t="str" cm="1">
        <f t="array" aca="1" ref="X16" ca="1">IFERROR(MEDIAN(IF(INDIRECT($B$2&amp;$B$1)=X$1,IF(INDIRECT($B$2&amp;$C16)&gt;0,IF(COUNTIFS(INDIRECT($B$2&amp;$B$1),X$1,INDIRECT($B$2&amp;$C16),"&gt;0")&gt;=X$2,INDIRECT($B$2&amp;$C16))))),"NA")</f>
        <v>NA</v>
      </c>
      <c r="Y16" s="41" t="str" cm="1">
        <f t="array" aca="1" ref="Y16" ca="1">IFERROR(MEDIAN(IF(INDIRECT($B$2&amp;$B$1)=Y$1,IF(INDIRECT($B$2&amp;$C16)&gt;0,IF(COUNTIFS(INDIRECT($B$2&amp;$B$1),Y$1,INDIRECT($B$2&amp;$C16),"&gt;0")&gt;=Y$2,INDIRECT($B$2&amp;$C16))))),"NA")</f>
        <v>NA</v>
      </c>
      <c r="Z16" s="41" t="str" cm="1">
        <f t="array" aca="1" ref="Z16" ca="1">IFERROR(MEDIAN(IF(INDIRECT($B$2&amp;$B$1)=Z$1,IF(INDIRECT($B$2&amp;$C16)&gt;0,IF(COUNTIFS(INDIRECT($B$2&amp;$B$1),Z$1,INDIRECT($B$2&amp;$C16),"&gt;0")&gt;=Z$2,INDIRECT($B$2&amp;$C16))))),"NA")</f>
        <v>NA</v>
      </c>
      <c r="AA16" s="41" cm="1">
        <f t="array" aca="1" ref="AA16" ca="1">IFERROR(MEDIAN(IF(INDIRECT($B$2&amp;$B$1)=AA$1,IF(INDIRECT($B$2&amp;$C16)&gt;0,IF(COUNTIFS(INDIRECT($B$2&amp;$B$1),AA$1,INDIRECT($B$2&amp;$C16),"&gt;0")&gt;=AA$2,INDIRECT($B$2&amp;$C16))))),"NA")</f>
        <v>15</v>
      </c>
    </row>
    <row r="17" spans="2:27" x14ac:dyDescent="0.35">
      <c r="B17" s="39" t="s">
        <v>3478</v>
      </c>
      <c r="C17" s="4" t="s">
        <v>3479</v>
      </c>
      <c r="D17" s="4"/>
      <c r="E17" s="6"/>
      <c r="F17" s="76" t="s">
        <v>44</v>
      </c>
      <c r="G17" s="41" cm="1">
        <f t="array" aca="1" ref="G17" ca="1">IFERROR(MEDIAN(IF(INDIRECT($B$2&amp;$B$1)=G$1,IF(INDIRECT($B$2&amp;$C17)&gt;0,IF(COUNTIFS(INDIRECT($B$2&amp;$B$1),G$1,INDIRECT($B$2&amp;$C17),"&gt;0")&gt;=G$2,INDIRECT($B$2&amp;$C17))))),"NA")</f>
        <v>30</v>
      </c>
      <c r="H17" s="41" cm="1">
        <f t="array" aca="1" ref="H17" ca="1">IFERROR(MEDIAN(IF(INDIRECT($B$2&amp;$B$1)=H$1,IF(INDIRECT($B$2&amp;$C17)&gt;0,IF(COUNTIFS(INDIRECT($B$2&amp;$B$1),H$1,INDIRECT($B$2&amp;$C17),"&gt;0")&gt;=H$2,INDIRECT($B$2&amp;$C17))))),"NA")</f>
        <v>120</v>
      </c>
      <c r="I17" s="41" t="str" cm="1">
        <f t="array" aca="1" ref="I17" ca="1">IFERROR(MEDIAN(IF(INDIRECT($B$2&amp;$B$1)=I$1,IF(INDIRECT($B$2&amp;$C17)&gt;0,IF(COUNTIFS(INDIRECT($B$2&amp;$B$1),I$1,INDIRECT($B$2&amp;$C17),"&gt;0")&gt;=I$2,INDIRECT($B$2&amp;$C17))))),"NA")</f>
        <v>NA</v>
      </c>
      <c r="J17" s="41" t="str" cm="1">
        <f t="array" aca="1" ref="J17" ca="1">IFERROR(MEDIAN(IF(INDIRECT($B$2&amp;$B$1)=J$1,IF(INDIRECT($B$2&amp;$C17)&gt;0,IF(COUNTIFS(INDIRECT($B$2&amp;$B$1),J$1,INDIRECT($B$2&amp;$C17),"&gt;0")&gt;=J$2,INDIRECT($B$2&amp;$C17))))),"NA")</f>
        <v>NA</v>
      </c>
      <c r="K17" s="41" cm="1">
        <f t="array" aca="1" ref="K17" ca="1">IFERROR(MEDIAN(IF(INDIRECT($B$2&amp;$B$1)=K$1,IF(INDIRECT($B$2&amp;$C17)&gt;0,IF(COUNTIFS(INDIRECT($B$2&amp;$B$1),K$1,INDIRECT($B$2&amp;$C17),"&gt;0")&gt;=K$2,INDIRECT($B$2&amp;$C17))))),"NA")</f>
        <v>45</v>
      </c>
      <c r="L17" s="41" cm="1">
        <f t="array" aca="1" ref="L17" ca="1">IFERROR(MEDIAN(IF(INDIRECT($B$2&amp;$B$1)=L$1,IF(INDIRECT($B$2&amp;$C17)&gt;0,IF(COUNTIFS(INDIRECT($B$2&amp;$B$1),L$1,INDIRECT($B$2&amp;$C17),"&gt;0")&gt;=L$2,INDIRECT($B$2&amp;$C17))))),"NA")</f>
        <v>14</v>
      </c>
      <c r="M17" s="41" cm="1">
        <f t="array" aca="1" ref="M17" ca="1">IFERROR(MEDIAN(IF(INDIRECT($B$2&amp;$B$1)=M$1,IF(INDIRECT($B$2&amp;$C17)&gt;0,IF(COUNTIFS(INDIRECT($B$2&amp;$B$1),M$1,INDIRECT($B$2&amp;$C17),"&gt;0")&gt;=M$2,INDIRECT($B$2&amp;$C17))))),"NA")</f>
        <v>14</v>
      </c>
      <c r="N17" s="41" cm="1">
        <f t="array" aca="1" ref="N17" ca="1">IFERROR(MEDIAN(IF(INDIRECT($B$2&amp;$B$1)=N$1,IF(INDIRECT($B$2&amp;$C17)&gt;0,IF(COUNTIFS(INDIRECT($B$2&amp;$B$1),N$1,INDIRECT($B$2&amp;$C17),"&gt;0")&gt;=N$2,INDIRECT($B$2&amp;$C17))))),"NA")</f>
        <v>15</v>
      </c>
      <c r="O17" s="41" cm="1">
        <f t="array" aca="1" ref="O17" ca="1">IFERROR(MEDIAN(IF(INDIRECT($B$2&amp;$B$1)=O$1,IF(INDIRECT($B$2&amp;$C17)&gt;0,IF(COUNTIFS(INDIRECT($B$2&amp;$B$1),O$1,INDIRECT($B$2&amp;$C17),"&gt;0")&gt;=O$2,INDIRECT($B$2&amp;$C17))))),"NA")</f>
        <v>12</v>
      </c>
      <c r="P17" s="41" cm="1">
        <f t="array" aca="1" ref="P17" ca="1">IFERROR(MEDIAN(IF(INDIRECT($B$2&amp;$B$1)=P$1,IF(INDIRECT($B$2&amp;$C17)&gt;0,IF(COUNTIFS(INDIRECT($B$2&amp;$B$1),P$1,INDIRECT($B$2&amp;$C17),"&gt;0")&gt;=P$2,INDIRECT($B$2&amp;$C17))))),"NA")</f>
        <v>30</v>
      </c>
      <c r="Q17" s="41" t="str" cm="1">
        <f t="array" aca="1" ref="Q17" ca="1">IFERROR(MEDIAN(IF(INDIRECT($B$2&amp;$B$1)=Q$1,IF(INDIRECT($B$2&amp;$C17)&gt;0,IF(COUNTIFS(INDIRECT($B$2&amp;$B$1),Q$1,INDIRECT($B$2&amp;$C17),"&gt;0")&gt;=Q$2,INDIRECT($B$2&amp;$C17))))),"NA")</f>
        <v>NA</v>
      </c>
      <c r="R17" s="41" cm="1">
        <f t="array" aca="1" ref="R17" ca="1">IFERROR(MEDIAN(IF(INDIRECT($B$2&amp;$B$1)=R$1,IF(INDIRECT($B$2&amp;$C17)&gt;0,IF(COUNTIFS(INDIRECT($B$2&amp;$B$1),R$1,INDIRECT($B$2&amp;$C17),"&gt;0")&gt;=R$2,INDIRECT($B$2&amp;$C17))))),"NA")</f>
        <v>10</v>
      </c>
      <c r="S17" s="41" cm="1">
        <f t="array" aca="1" ref="S17" ca="1">IFERROR(MEDIAN(IF(INDIRECT($B$2&amp;$B$1)=S$1,IF(INDIRECT($B$2&amp;$C17)&gt;0,IF(COUNTIFS(INDIRECT($B$2&amp;$B$1),S$1,INDIRECT($B$2&amp;$C17),"&gt;0")&gt;=S$2,INDIRECT($B$2&amp;$C17))))),"NA")</f>
        <v>4.5</v>
      </c>
      <c r="T17" s="41" cm="1">
        <f t="array" aca="1" ref="T17" ca="1">IFERROR(MEDIAN(IF(INDIRECT($B$2&amp;$B$1)=T$1,IF(INDIRECT($B$2&amp;$C17)&gt;0,IF(COUNTIFS(INDIRECT($B$2&amp;$B$1),T$1,INDIRECT($B$2&amp;$C17),"&gt;0")&gt;=T$2,INDIRECT($B$2&amp;$C17))))),"NA")</f>
        <v>10</v>
      </c>
      <c r="U17" s="41" cm="1">
        <f t="array" aca="1" ref="U17" ca="1">IFERROR(MEDIAN(IF(INDIRECT($B$2&amp;$B$1)=U$1,IF(INDIRECT($B$2&amp;$C17)&gt;0,IF(COUNTIFS(INDIRECT($B$2&amp;$B$1),U$1,INDIRECT($B$2&amp;$C17),"&gt;0")&gt;=U$2,INDIRECT($B$2&amp;$C17))))),"NA")</f>
        <v>60</v>
      </c>
      <c r="V17" s="41" cm="1">
        <f t="array" aca="1" ref="V17" ca="1">IFERROR(MEDIAN(IF(INDIRECT($B$2&amp;$B$1)=V$1,IF(INDIRECT($B$2&amp;$C17)&gt;0,IF(COUNTIFS(INDIRECT($B$2&amp;$B$1),V$1,INDIRECT($B$2&amp;$C17),"&gt;0")&gt;=V$2,INDIRECT($B$2&amp;$C17))))),"NA")</f>
        <v>30</v>
      </c>
      <c r="W17" s="41" t="str" cm="1">
        <f t="array" aca="1" ref="W17" ca="1">IFERROR(MEDIAN(IF(INDIRECT($B$2&amp;$B$1)=W$1,IF(INDIRECT($B$2&amp;$C17)&gt;0,IF(COUNTIFS(INDIRECT($B$2&amp;$B$1),W$1,INDIRECT($B$2&amp;$C17),"&gt;0")&gt;=W$2,INDIRECT($B$2&amp;$C17))))),"NA")</f>
        <v>NA</v>
      </c>
      <c r="X17" s="41" t="str" cm="1">
        <f t="array" aca="1" ref="X17" ca="1">IFERROR(MEDIAN(IF(INDIRECT($B$2&amp;$B$1)=X$1,IF(INDIRECT($B$2&amp;$C17)&gt;0,IF(COUNTIFS(INDIRECT($B$2&amp;$B$1),X$1,INDIRECT($B$2&amp;$C17),"&gt;0")&gt;=X$2,INDIRECT($B$2&amp;$C17))))),"NA")</f>
        <v>NA</v>
      </c>
      <c r="Y17" s="41" t="str" cm="1">
        <f t="array" aca="1" ref="Y17" ca="1">IFERROR(MEDIAN(IF(INDIRECT($B$2&amp;$B$1)=Y$1,IF(INDIRECT($B$2&amp;$C17)&gt;0,IF(COUNTIFS(INDIRECT($B$2&amp;$B$1),Y$1,INDIRECT($B$2&amp;$C17),"&gt;0")&gt;=Y$2,INDIRECT($B$2&amp;$C17))))),"NA")</f>
        <v>NA</v>
      </c>
      <c r="Z17" s="41" t="str" cm="1">
        <f t="array" aca="1" ref="Z17" ca="1">IFERROR(MEDIAN(IF(INDIRECT($B$2&amp;$B$1)=Z$1,IF(INDIRECT($B$2&amp;$C17)&gt;0,IF(COUNTIFS(INDIRECT($B$2&amp;$B$1),Z$1,INDIRECT($B$2&amp;$C17),"&gt;0")&gt;=Z$2,INDIRECT($B$2&amp;$C17))))),"NA")</f>
        <v>NA</v>
      </c>
      <c r="AA17" s="41" cm="1">
        <f t="array" aca="1" ref="AA17" ca="1">IFERROR(MEDIAN(IF(INDIRECT($B$2&amp;$B$1)=AA$1,IF(INDIRECT($B$2&amp;$C17)&gt;0,IF(COUNTIFS(INDIRECT($B$2&amp;$B$1),AA$1,INDIRECT($B$2&amp;$C17),"&gt;0")&gt;=AA$2,INDIRECT($B$2&amp;$C17))))),"NA")</f>
        <v>15</v>
      </c>
    </row>
    <row r="18" spans="2:27" x14ac:dyDescent="0.35">
      <c r="B18" s="39" t="s">
        <v>3480</v>
      </c>
      <c r="C18" s="4" t="s">
        <v>3481</v>
      </c>
      <c r="D18" s="4"/>
      <c r="E18" s="6"/>
      <c r="F18" s="76" t="s">
        <v>46</v>
      </c>
      <c r="G18" s="41" cm="1">
        <f t="array" aca="1" ref="G18" ca="1">IFERROR(MEDIAN(IF(INDIRECT($B$2&amp;$B$1)=G$1,IF(INDIRECT($B$2&amp;$C18)&gt;0,IF(COUNTIFS(INDIRECT($B$2&amp;$B$1),G$1,INDIRECT($B$2&amp;$C18),"&gt;0")&gt;=G$2,INDIRECT($B$2&amp;$C18))))),"NA")</f>
        <v>60</v>
      </c>
      <c r="H18" s="41" cm="1">
        <f t="array" aca="1" ref="H18" ca="1">IFERROR(MEDIAN(IF(INDIRECT($B$2&amp;$B$1)=H$1,IF(INDIRECT($B$2&amp;$C18)&gt;0,IF(COUNTIFS(INDIRECT($B$2&amp;$B$1),H$1,INDIRECT($B$2&amp;$C18),"&gt;0")&gt;=H$2,INDIRECT($B$2&amp;$C18))))),"NA")</f>
        <v>60</v>
      </c>
      <c r="I18" s="41" t="str" cm="1">
        <f t="array" aca="1" ref="I18" ca="1">IFERROR(MEDIAN(IF(INDIRECT($B$2&amp;$B$1)=I$1,IF(INDIRECT($B$2&amp;$C18)&gt;0,IF(COUNTIFS(INDIRECT($B$2&amp;$B$1),I$1,INDIRECT($B$2&amp;$C18),"&gt;0")&gt;=I$2,INDIRECT($B$2&amp;$C18))))),"NA")</f>
        <v>NA</v>
      </c>
      <c r="J18" s="41" cm="1">
        <f t="array" aca="1" ref="J18" ca="1">IFERROR(MEDIAN(IF(INDIRECT($B$2&amp;$B$1)=J$1,IF(INDIRECT($B$2&amp;$C18)&gt;0,IF(COUNTIFS(INDIRECT($B$2&amp;$B$1),J$1,INDIRECT($B$2&amp;$C18),"&gt;0")&gt;=J$2,INDIRECT($B$2&amp;$C18))))),"NA")</f>
        <v>37.5</v>
      </c>
      <c r="K18" s="41" cm="1">
        <f t="array" aca="1" ref="K18" ca="1">IFERROR(MEDIAN(IF(INDIRECT($B$2&amp;$B$1)=K$1,IF(INDIRECT($B$2&amp;$C18)&gt;0,IF(COUNTIFS(INDIRECT($B$2&amp;$B$1),K$1,INDIRECT($B$2&amp;$C18),"&gt;0")&gt;=K$2,INDIRECT($B$2&amp;$C18))))),"NA")</f>
        <v>45</v>
      </c>
      <c r="L18" s="41" cm="1">
        <f t="array" aca="1" ref="L18" ca="1">IFERROR(MEDIAN(IF(INDIRECT($B$2&amp;$B$1)=L$1,IF(INDIRECT($B$2&amp;$C18)&gt;0,IF(COUNTIFS(INDIRECT($B$2&amp;$B$1),L$1,INDIRECT($B$2&amp;$C18),"&gt;0")&gt;=L$2,INDIRECT($B$2&amp;$C18))))),"NA")</f>
        <v>25.5</v>
      </c>
      <c r="M18" s="41" cm="1">
        <f t="array" aca="1" ref="M18" ca="1">IFERROR(MEDIAN(IF(INDIRECT($B$2&amp;$B$1)=M$1,IF(INDIRECT($B$2&amp;$C18)&gt;0,IF(COUNTIFS(INDIRECT($B$2&amp;$B$1),M$1,INDIRECT($B$2&amp;$C18),"&gt;0")&gt;=M$2,INDIRECT($B$2&amp;$C18))))),"NA")</f>
        <v>15</v>
      </c>
      <c r="N18" s="41" cm="1">
        <f t="array" aca="1" ref="N18" ca="1">IFERROR(MEDIAN(IF(INDIRECT($B$2&amp;$B$1)=N$1,IF(INDIRECT($B$2&amp;$C18)&gt;0,IF(COUNTIFS(INDIRECT($B$2&amp;$B$1),N$1,INDIRECT($B$2&amp;$C18),"&gt;0")&gt;=N$2,INDIRECT($B$2&amp;$C18))))),"NA")</f>
        <v>13.5</v>
      </c>
      <c r="O18" s="41" cm="1">
        <f t="array" aca="1" ref="O18" ca="1">IFERROR(MEDIAN(IF(INDIRECT($B$2&amp;$B$1)=O$1,IF(INDIRECT($B$2&amp;$C18)&gt;0,IF(COUNTIFS(INDIRECT($B$2&amp;$B$1),O$1,INDIRECT($B$2&amp;$C18),"&gt;0")&gt;=O$2,INDIRECT($B$2&amp;$C18))))),"NA")</f>
        <v>14</v>
      </c>
      <c r="P18" s="41" cm="1">
        <f t="array" aca="1" ref="P18" ca="1">IFERROR(MEDIAN(IF(INDIRECT($B$2&amp;$B$1)=P$1,IF(INDIRECT($B$2&amp;$C18)&gt;0,IF(COUNTIFS(INDIRECT($B$2&amp;$B$1),P$1,INDIRECT($B$2&amp;$C18),"&gt;0")&gt;=P$2,INDIRECT($B$2&amp;$C18))))),"NA")</f>
        <v>30</v>
      </c>
      <c r="Q18" s="41" t="str" cm="1">
        <f t="array" aca="1" ref="Q18" ca="1">IFERROR(MEDIAN(IF(INDIRECT($B$2&amp;$B$1)=Q$1,IF(INDIRECT($B$2&amp;$C18)&gt;0,IF(COUNTIFS(INDIRECT($B$2&amp;$B$1),Q$1,INDIRECT($B$2&amp;$C18),"&gt;0")&gt;=Q$2,INDIRECT($B$2&amp;$C18))))),"NA")</f>
        <v>NA</v>
      </c>
      <c r="R18" s="41" cm="1">
        <f t="array" aca="1" ref="R18" ca="1">IFERROR(MEDIAN(IF(INDIRECT($B$2&amp;$B$1)=R$1,IF(INDIRECT($B$2&amp;$C18)&gt;0,IF(COUNTIFS(INDIRECT($B$2&amp;$B$1),R$1,INDIRECT($B$2&amp;$C18),"&gt;0")&gt;=R$2,INDIRECT($B$2&amp;$C18))))),"NA")</f>
        <v>8</v>
      </c>
      <c r="S18" s="41" cm="1">
        <f t="array" aca="1" ref="S18" ca="1">IFERROR(MEDIAN(IF(INDIRECT($B$2&amp;$B$1)=S$1,IF(INDIRECT($B$2&amp;$C18)&gt;0,IF(COUNTIFS(INDIRECT($B$2&amp;$B$1),S$1,INDIRECT($B$2&amp;$C18),"&gt;0")&gt;=S$2,INDIRECT($B$2&amp;$C18))))),"NA")</f>
        <v>15</v>
      </c>
      <c r="T18" s="41" t="str" cm="1">
        <f t="array" aca="1" ref="T18" ca="1">IFERROR(MEDIAN(IF(INDIRECT($B$2&amp;$B$1)=T$1,IF(INDIRECT($B$2&amp;$C18)&gt;0,IF(COUNTIFS(INDIRECT($B$2&amp;$B$1),T$1,INDIRECT($B$2&amp;$C18),"&gt;0")&gt;=T$2,INDIRECT($B$2&amp;$C18))))),"NA")</f>
        <v>NA</v>
      </c>
      <c r="U18" s="41" cm="1">
        <f t="array" aca="1" ref="U18" ca="1">IFERROR(MEDIAN(IF(INDIRECT($B$2&amp;$B$1)=U$1,IF(INDIRECT($B$2&amp;$C18)&gt;0,IF(COUNTIFS(INDIRECT($B$2&amp;$B$1),U$1,INDIRECT($B$2&amp;$C18),"&gt;0")&gt;=U$2,INDIRECT($B$2&amp;$C18))))),"NA")</f>
        <v>30</v>
      </c>
      <c r="V18" s="41" cm="1">
        <f t="array" aca="1" ref="V18" ca="1">IFERROR(MEDIAN(IF(INDIRECT($B$2&amp;$B$1)=V$1,IF(INDIRECT($B$2&amp;$C18)&gt;0,IF(COUNTIFS(INDIRECT($B$2&amp;$B$1),V$1,INDIRECT($B$2&amp;$C18),"&gt;0")&gt;=V$2,INDIRECT($B$2&amp;$C18))))),"NA")</f>
        <v>15</v>
      </c>
      <c r="W18" s="41" t="str" cm="1">
        <f t="array" aca="1" ref="W18" ca="1">IFERROR(MEDIAN(IF(INDIRECT($B$2&amp;$B$1)=W$1,IF(INDIRECT($B$2&amp;$C18)&gt;0,IF(COUNTIFS(INDIRECT($B$2&amp;$B$1),W$1,INDIRECT($B$2&amp;$C18),"&gt;0")&gt;=W$2,INDIRECT($B$2&amp;$C18))))),"NA")</f>
        <v>NA</v>
      </c>
      <c r="X18" s="41" t="str" cm="1">
        <f t="array" aca="1" ref="X18" ca="1">IFERROR(MEDIAN(IF(INDIRECT($B$2&amp;$B$1)=X$1,IF(INDIRECT($B$2&amp;$C18)&gt;0,IF(COUNTIFS(INDIRECT($B$2&amp;$B$1),X$1,INDIRECT($B$2&amp;$C18),"&gt;0")&gt;=X$2,INDIRECT($B$2&amp;$C18))))),"NA")</f>
        <v>NA</v>
      </c>
      <c r="Y18" s="41" t="str" cm="1">
        <f t="array" aca="1" ref="Y18" ca="1">IFERROR(MEDIAN(IF(INDIRECT($B$2&amp;$B$1)=Y$1,IF(INDIRECT($B$2&amp;$C18)&gt;0,IF(COUNTIFS(INDIRECT($B$2&amp;$B$1),Y$1,INDIRECT($B$2&amp;$C18),"&gt;0")&gt;=Y$2,INDIRECT($B$2&amp;$C18))))),"NA")</f>
        <v>NA</v>
      </c>
      <c r="Z18" s="41" t="str" cm="1">
        <f t="array" aca="1" ref="Z18" ca="1">IFERROR(MEDIAN(IF(INDIRECT($B$2&amp;$B$1)=Z$1,IF(INDIRECT($B$2&amp;$C18)&gt;0,IF(COUNTIFS(INDIRECT($B$2&amp;$B$1),Z$1,INDIRECT($B$2&amp;$C18),"&gt;0")&gt;=Z$2,INDIRECT($B$2&amp;$C18))))),"NA")</f>
        <v>NA</v>
      </c>
      <c r="AA18" s="41" t="str" cm="1">
        <f t="array" aca="1" ref="AA18" ca="1">IFERROR(MEDIAN(IF(INDIRECT($B$2&amp;$B$1)=AA$1,IF(INDIRECT($B$2&amp;$C18)&gt;0,IF(COUNTIFS(INDIRECT($B$2&amp;$B$1),AA$1,INDIRECT($B$2&amp;$C18),"&gt;0")&gt;=AA$2,INDIRECT($B$2&amp;$C18))))),"NA")</f>
        <v>NA</v>
      </c>
    </row>
    <row r="19" spans="2:27" x14ac:dyDescent="0.35">
      <c r="B19" s="39" t="s">
        <v>3482</v>
      </c>
      <c r="C19" s="4" t="s">
        <v>3483</v>
      </c>
      <c r="D19" s="4"/>
      <c r="E19" s="6"/>
      <c r="F19" s="79" t="s">
        <v>3484</v>
      </c>
      <c r="G19" s="41" cm="1">
        <f t="array" aca="1" ref="G19" ca="1">IFERROR(MEDIAN(IF(INDIRECT($B$2&amp;$B$1)=G$1,IF(INDIRECT($B$2&amp;$C19)&gt;0,IF(COUNTIFS(INDIRECT($B$2&amp;$B$1),G$1,INDIRECT($B$2&amp;$C19),"&gt;0")&gt;=G$2,INDIRECT($B$2&amp;$C19))))),"NA")</f>
        <v>60</v>
      </c>
      <c r="H19" s="41" cm="1">
        <f t="array" aca="1" ref="H19" ca="1">IFERROR(MEDIAN(IF(INDIRECT($B$2&amp;$B$1)=H$1,IF(INDIRECT($B$2&amp;$C19)&gt;0,IF(COUNTIFS(INDIRECT($B$2&amp;$B$1),H$1,INDIRECT($B$2&amp;$C19),"&gt;0")&gt;=H$2,INDIRECT($B$2&amp;$C19))))),"NA")</f>
        <v>175</v>
      </c>
      <c r="I19" s="41" t="str" cm="1">
        <f t="array" aca="1" ref="I19" ca="1">IFERROR(MEDIAN(IF(INDIRECT($B$2&amp;$B$1)=I$1,IF(INDIRECT($B$2&amp;$C19)&gt;0,IF(COUNTIFS(INDIRECT($B$2&amp;$B$1),I$1,INDIRECT($B$2&amp;$C19),"&gt;0")&gt;=I$2,INDIRECT($B$2&amp;$C19))))),"NA")</f>
        <v>NA</v>
      </c>
      <c r="J19" s="41" t="str" cm="1">
        <f t="array" aca="1" ref="J19" ca="1">IFERROR(MEDIAN(IF(INDIRECT($B$2&amp;$B$1)=J$1,IF(INDIRECT($B$2&amp;$C19)&gt;0,IF(COUNTIFS(INDIRECT($B$2&amp;$B$1),J$1,INDIRECT($B$2&amp;$C19),"&gt;0")&gt;=J$2,INDIRECT($B$2&amp;$C19))))),"NA")</f>
        <v>NA</v>
      </c>
      <c r="K19" s="41" cm="1">
        <f t="array" aca="1" ref="K19" ca="1">IFERROR(MEDIAN(IF(INDIRECT($B$2&amp;$B$1)=K$1,IF(INDIRECT($B$2&amp;$C19)&gt;0,IF(COUNTIFS(INDIRECT($B$2&amp;$B$1),K$1,INDIRECT($B$2&amp;$C19),"&gt;0")&gt;=K$2,INDIRECT($B$2&amp;$C19))))),"NA")</f>
        <v>25.5</v>
      </c>
      <c r="L19" s="41" cm="1">
        <f t="array" aca="1" ref="L19" ca="1">IFERROR(MEDIAN(IF(INDIRECT($B$2&amp;$B$1)=L$1,IF(INDIRECT($B$2&amp;$C19)&gt;0,IF(COUNTIFS(INDIRECT($B$2&amp;$B$1),L$1,INDIRECT($B$2&amp;$C19),"&gt;0")&gt;=L$2,INDIRECT($B$2&amp;$C19))))),"NA")</f>
        <v>21</v>
      </c>
      <c r="M19" s="41" cm="1">
        <f t="array" aca="1" ref="M19" ca="1">IFERROR(MEDIAN(IF(INDIRECT($B$2&amp;$B$1)=M$1,IF(INDIRECT($B$2&amp;$C19)&gt;0,IF(COUNTIFS(INDIRECT($B$2&amp;$B$1),M$1,INDIRECT($B$2&amp;$C19),"&gt;0")&gt;=M$2,INDIRECT($B$2&amp;$C19))))),"NA")</f>
        <v>20</v>
      </c>
      <c r="N19" s="41" cm="1">
        <f t="array" aca="1" ref="N19" ca="1">IFERROR(MEDIAN(IF(INDIRECT($B$2&amp;$B$1)=N$1,IF(INDIRECT($B$2&amp;$C19)&gt;0,IF(COUNTIFS(INDIRECT($B$2&amp;$B$1),N$1,INDIRECT($B$2&amp;$C19),"&gt;0")&gt;=N$2,INDIRECT($B$2&amp;$C19))))),"NA")</f>
        <v>12.5</v>
      </c>
      <c r="O19" s="41" cm="1">
        <f t="array" aca="1" ref="O19" ca="1">IFERROR(MEDIAN(IF(INDIRECT($B$2&amp;$B$1)=O$1,IF(INDIRECT($B$2&amp;$C19)&gt;0,IF(COUNTIFS(INDIRECT($B$2&amp;$B$1),O$1,INDIRECT($B$2&amp;$C19),"&gt;0")&gt;=O$2,INDIRECT($B$2&amp;$C19))))),"NA")</f>
        <v>12</v>
      </c>
      <c r="P19" s="41" cm="1">
        <f t="array" aca="1" ref="P19" ca="1">IFERROR(MEDIAN(IF(INDIRECT($B$2&amp;$B$1)=P$1,IF(INDIRECT($B$2&amp;$C19)&gt;0,IF(COUNTIFS(INDIRECT($B$2&amp;$B$1),P$1,INDIRECT($B$2&amp;$C19),"&gt;0")&gt;=P$2,INDIRECT($B$2&amp;$C19))))),"NA")</f>
        <v>75</v>
      </c>
      <c r="Q19" s="41" cm="1">
        <f t="array" aca="1" ref="Q19" ca="1">IFERROR(MEDIAN(IF(INDIRECT($B$2&amp;$B$1)=Q$1,IF(INDIRECT($B$2&amp;$C19)&gt;0,IF(COUNTIFS(INDIRECT($B$2&amp;$B$1),Q$1,INDIRECT($B$2&amp;$C19),"&gt;0")&gt;=Q$2,INDIRECT($B$2&amp;$C19))))),"NA")</f>
        <v>30</v>
      </c>
      <c r="R19" s="41" cm="1">
        <f t="array" aca="1" ref="R19" ca="1">IFERROR(MEDIAN(IF(INDIRECT($B$2&amp;$B$1)=R$1,IF(INDIRECT($B$2&amp;$C19)&gt;0,IF(COUNTIFS(INDIRECT($B$2&amp;$B$1),R$1,INDIRECT($B$2&amp;$C19),"&gt;0")&gt;=R$2,INDIRECT($B$2&amp;$C19))))),"NA")</f>
        <v>30</v>
      </c>
      <c r="S19" s="41" cm="1">
        <f t="array" aca="1" ref="S19" ca="1">IFERROR(MEDIAN(IF(INDIRECT($B$2&amp;$B$1)=S$1,IF(INDIRECT($B$2&amp;$C19)&gt;0,IF(COUNTIFS(INDIRECT($B$2&amp;$B$1),S$1,INDIRECT($B$2&amp;$C19),"&gt;0")&gt;=S$2,INDIRECT($B$2&amp;$C19))))),"NA")</f>
        <v>14.5</v>
      </c>
      <c r="T19" s="41" t="str" cm="1">
        <f t="array" aca="1" ref="T19" ca="1">IFERROR(MEDIAN(IF(INDIRECT($B$2&amp;$B$1)=T$1,IF(INDIRECT($B$2&amp;$C19)&gt;0,IF(COUNTIFS(INDIRECT($B$2&amp;$B$1),T$1,INDIRECT($B$2&amp;$C19),"&gt;0")&gt;=T$2,INDIRECT($B$2&amp;$C19))))),"NA")</f>
        <v>NA</v>
      </c>
      <c r="U19" s="41" cm="1">
        <f t="array" aca="1" ref="U19" ca="1">IFERROR(MEDIAN(IF(INDIRECT($B$2&amp;$B$1)=U$1,IF(INDIRECT($B$2&amp;$C19)&gt;0,IF(COUNTIFS(INDIRECT($B$2&amp;$B$1),U$1,INDIRECT($B$2&amp;$C19),"&gt;0")&gt;=U$2,INDIRECT($B$2&amp;$C19))))),"NA")</f>
        <v>90</v>
      </c>
      <c r="V19" s="41" cm="1">
        <f t="array" aca="1" ref="V19" ca="1">IFERROR(MEDIAN(IF(INDIRECT($B$2&amp;$B$1)=V$1,IF(INDIRECT($B$2&amp;$C19)&gt;0,IF(COUNTIFS(INDIRECT($B$2&amp;$B$1),V$1,INDIRECT($B$2&amp;$C19),"&gt;0")&gt;=V$2,INDIRECT($B$2&amp;$C19))))),"NA")</f>
        <v>30</v>
      </c>
      <c r="W19" s="41" t="str" cm="1">
        <f t="array" aca="1" ref="W19" ca="1">IFERROR(MEDIAN(IF(INDIRECT($B$2&amp;$B$1)=W$1,IF(INDIRECT($B$2&amp;$C19)&gt;0,IF(COUNTIFS(INDIRECT($B$2&amp;$B$1),W$1,INDIRECT($B$2&amp;$C19),"&gt;0")&gt;=W$2,INDIRECT($B$2&amp;$C19))))),"NA")</f>
        <v>NA</v>
      </c>
      <c r="X19" s="41" cm="1">
        <f t="array" aca="1" ref="X19" ca="1">IFERROR(MEDIAN(IF(INDIRECT($B$2&amp;$B$1)=X$1,IF(INDIRECT($B$2&amp;$C19)&gt;0,IF(COUNTIFS(INDIRECT($B$2&amp;$B$1),X$1,INDIRECT($B$2&amp;$C19),"&gt;0")&gt;=X$2,INDIRECT($B$2&amp;$C19))))),"NA")</f>
        <v>60</v>
      </c>
      <c r="Y19" s="41" t="str" cm="1">
        <f t="array" aca="1" ref="Y19" ca="1">IFERROR(MEDIAN(IF(INDIRECT($B$2&amp;$B$1)=Y$1,IF(INDIRECT($B$2&amp;$C19)&gt;0,IF(COUNTIFS(INDIRECT($B$2&amp;$B$1),Y$1,INDIRECT($B$2&amp;$C19),"&gt;0")&gt;=Y$2,INDIRECT($B$2&amp;$C19))))),"NA")</f>
        <v>NA</v>
      </c>
      <c r="Z19" s="41" t="str" cm="1">
        <f t="array" aca="1" ref="Z19" ca="1">IFERROR(MEDIAN(IF(INDIRECT($B$2&amp;$B$1)=Z$1,IF(INDIRECT($B$2&amp;$C19)&gt;0,IF(COUNTIFS(INDIRECT($B$2&amp;$B$1),Z$1,INDIRECT($B$2&amp;$C19),"&gt;0")&gt;=Z$2,INDIRECT($B$2&amp;$C19))))),"NA")</f>
        <v>NA</v>
      </c>
      <c r="AA19" s="41" t="str" cm="1">
        <f t="array" aca="1" ref="AA19" ca="1">IFERROR(MEDIAN(IF(INDIRECT($B$2&amp;$B$1)=AA$1,IF(INDIRECT($B$2&amp;$C19)&gt;0,IF(COUNTIFS(INDIRECT($B$2&amp;$B$1),AA$1,INDIRECT($B$2&amp;$C19),"&gt;0")&gt;=AA$2,INDIRECT($B$2&amp;$C19))))),"NA")</f>
        <v>NA</v>
      </c>
    </row>
    <row r="20" spans="2:27" x14ac:dyDescent="0.35">
      <c r="B20" s="39" t="s">
        <v>3485</v>
      </c>
      <c r="C20" s="4" t="s">
        <v>3486</v>
      </c>
      <c r="D20" s="4"/>
      <c r="E20" s="6"/>
      <c r="F20" s="79" t="s">
        <v>3487</v>
      </c>
      <c r="G20" s="41" cm="1">
        <f t="array" aca="1" ref="G20" ca="1">IFERROR(MEDIAN(IF(INDIRECT($B$2&amp;$B$1)=G$1,IF(INDIRECT($B$2&amp;$C20)&gt;0,IF(COUNTIFS(INDIRECT($B$2&amp;$B$1),G$1,INDIRECT($B$2&amp;$C20),"&gt;0")&gt;=G$2,INDIRECT($B$2&amp;$C20))))),"NA")</f>
        <v>60</v>
      </c>
      <c r="H20" s="41" cm="1">
        <f t="array" aca="1" ref="H20" ca="1">IFERROR(MEDIAN(IF(INDIRECT($B$2&amp;$B$1)=H$1,IF(INDIRECT($B$2&amp;$C20)&gt;0,IF(COUNTIFS(INDIRECT($B$2&amp;$B$1),H$1,INDIRECT($B$2&amp;$C20),"&gt;0")&gt;=H$2,INDIRECT($B$2&amp;$C20))))),"NA")</f>
        <v>180</v>
      </c>
      <c r="I20" s="41" t="str" cm="1">
        <f t="array" aca="1" ref="I20" ca="1">IFERROR(MEDIAN(IF(INDIRECT($B$2&amp;$B$1)=I$1,IF(INDIRECT($B$2&amp;$C20)&gt;0,IF(COUNTIFS(INDIRECT($B$2&amp;$B$1),I$1,INDIRECT($B$2&amp;$C20),"&gt;0")&gt;=I$2,INDIRECT($B$2&amp;$C20))))),"NA")</f>
        <v>NA</v>
      </c>
      <c r="J20" s="41" t="str" cm="1">
        <f t="array" aca="1" ref="J20" ca="1">IFERROR(MEDIAN(IF(INDIRECT($B$2&amp;$B$1)=J$1,IF(INDIRECT($B$2&amp;$C20)&gt;0,IF(COUNTIFS(INDIRECT($B$2&amp;$B$1),J$1,INDIRECT($B$2&amp;$C20),"&gt;0")&gt;=J$2,INDIRECT($B$2&amp;$C20))))),"NA")</f>
        <v>NA</v>
      </c>
      <c r="K20" s="41" cm="1">
        <f t="array" aca="1" ref="K20" ca="1">IFERROR(MEDIAN(IF(INDIRECT($B$2&amp;$B$1)=K$1,IF(INDIRECT($B$2&amp;$C20)&gt;0,IF(COUNTIFS(INDIRECT($B$2&amp;$B$1),K$1,INDIRECT($B$2&amp;$C20),"&gt;0")&gt;=K$2,INDIRECT($B$2&amp;$C20))))),"NA")</f>
        <v>17.5</v>
      </c>
      <c r="L20" s="41" cm="1">
        <f t="array" aca="1" ref="L20" ca="1">IFERROR(MEDIAN(IF(INDIRECT($B$2&amp;$B$1)=L$1,IF(INDIRECT($B$2&amp;$C20)&gt;0,IF(COUNTIFS(INDIRECT($B$2&amp;$B$1),L$1,INDIRECT($B$2&amp;$C20),"&gt;0")&gt;=L$2,INDIRECT($B$2&amp;$C20))))),"NA")</f>
        <v>21</v>
      </c>
      <c r="M20" s="41" cm="1">
        <f t="array" aca="1" ref="M20" ca="1">IFERROR(MEDIAN(IF(INDIRECT($B$2&amp;$B$1)=M$1,IF(INDIRECT($B$2&amp;$C20)&gt;0,IF(COUNTIFS(INDIRECT($B$2&amp;$B$1),M$1,INDIRECT($B$2&amp;$C20),"&gt;0")&gt;=M$2,INDIRECT($B$2&amp;$C20))))),"NA")</f>
        <v>15</v>
      </c>
      <c r="N20" s="41" cm="1">
        <f t="array" aca="1" ref="N20" ca="1">IFERROR(MEDIAN(IF(INDIRECT($B$2&amp;$B$1)=N$1,IF(INDIRECT($B$2&amp;$C20)&gt;0,IF(COUNTIFS(INDIRECT($B$2&amp;$B$1),N$1,INDIRECT($B$2&amp;$C20),"&gt;0")&gt;=N$2,INDIRECT($B$2&amp;$C20))))),"NA")</f>
        <v>15</v>
      </c>
      <c r="O20" s="41" cm="1">
        <f t="array" aca="1" ref="O20" ca="1">IFERROR(MEDIAN(IF(INDIRECT($B$2&amp;$B$1)=O$1,IF(INDIRECT($B$2&amp;$C20)&gt;0,IF(COUNTIFS(INDIRECT($B$2&amp;$B$1),O$1,INDIRECT($B$2&amp;$C20),"&gt;0")&gt;=O$2,INDIRECT($B$2&amp;$C20))))),"NA")</f>
        <v>12</v>
      </c>
      <c r="P20" s="41" cm="1">
        <f t="array" aca="1" ref="P20" ca="1">IFERROR(MEDIAN(IF(INDIRECT($B$2&amp;$B$1)=P$1,IF(INDIRECT($B$2&amp;$C20)&gt;0,IF(COUNTIFS(INDIRECT($B$2&amp;$B$1),P$1,INDIRECT($B$2&amp;$C20),"&gt;0")&gt;=P$2,INDIRECT($B$2&amp;$C20))))),"NA")</f>
        <v>75</v>
      </c>
      <c r="Q20" s="41" t="str" cm="1">
        <f t="array" aca="1" ref="Q20" ca="1">IFERROR(MEDIAN(IF(INDIRECT($B$2&amp;$B$1)=Q$1,IF(INDIRECT($B$2&amp;$C20)&gt;0,IF(COUNTIFS(INDIRECT($B$2&amp;$B$1),Q$1,INDIRECT($B$2&amp;$C20),"&gt;0")&gt;=Q$2,INDIRECT($B$2&amp;$C20))))),"NA")</f>
        <v>NA</v>
      </c>
      <c r="R20" s="41" cm="1">
        <f t="array" aca="1" ref="R20" ca="1">IFERROR(MEDIAN(IF(INDIRECT($B$2&amp;$B$1)=R$1,IF(INDIRECT($B$2&amp;$C20)&gt;0,IF(COUNTIFS(INDIRECT($B$2&amp;$B$1),R$1,INDIRECT($B$2&amp;$C20),"&gt;0")&gt;=R$2,INDIRECT($B$2&amp;$C20))))),"NA")</f>
        <v>30</v>
      </c>
      <c r="S20" s="41" cm="1">
        <f t="array" aca="1" ref="S20" ca="1">IFERROR(MEDIAN(IF(INDIRECT($B$2&amp;$B$1)=S$1,IF(INDIRECT($B$2&amp;$C20)&gt;0,IF(COUNTIFS(INDIRECT($B$2&amp;$B$1),S$1,INDIRECT($B$2&amp;$C20),"&gt;0")&gt;=S$2,INDIRECT($B$2&amp;$C20))))),"NA")</f>
        <v>17.5</v>
      </c>
      <c r="T20" s="41" t="str" cm="1">
        <f t="array" aca="1" ref="T20" ca="1">IFERROR(MEDIAN(IF(INDIRECT($B$2&amp;$B$1)=T$1,IF(INDIRECT($B$2&amp;$C20)&gt;0,IF(COUNTIFS(INDIRECT($B$2&amp;$B$1),T$1,INDIRECT($B$2&amp;$C20),"&gt;0")&gt;=T$2,INDIRECT($B$2&amp;$C20))))),"NA")</f>
        <v>NA</v>
      </c>
      <c r="U20" s="41" cm="1">
        <f t="array" aca="1" ref="U20" ca="1">IFERROR(MEDIAN(IF(INDIRECT($B$2&amp;$B$1)=U$1,IF(INDIRECT($B$2&amp;$C20)&gt;0,IF(COUNTIFS(INDIRECT($B$2&amp;$B$1),U$1,INDIRECT($B$2&amp;$C20),"&gt;0")&gt;=U$2,INDIRECT($B$2&amp;$C20))))),"NA")</f>
        <v>90</v>
      </c>
      <c r="V20" s="41" cm="1">
        <f t="array" aca="1" ref="V20" ca="1">IFERROR(MEDIAN(IF(INDIRECT($B$2&amp;$B$1)=V$1,IF(INDIRECT($B$2&amp;$C20)&gt;0,IF(COUNTIFS(INDIRECT($B$2&amp;$B$1),V$1,INDIRECT($B$2&amp;$C20),"&gt;0")&gt;=V$2,INDIRECT($B$2&amp;$C20))))),"NA")</f>
        <v>30</v>
      </c>
      <c r="W20" s="41" t="str" cm="1">
        <f t="array" aca="1" ref="W20" ca="1">IFERROR(MEDIAN(IF(INDIRECT($B$2&amp;$B$1)=W$1,IF(INDIRECT($B$2&amp;$C20)&gt;0,IF(COUNTIFS(INDIRECT($B$2&amp;$B$1),W$1,INDIRECT($B$2&amp;$C20),"&gt;0")&gt;=W$2,INDIRECT($B$2&amp;$C20))))),"NA")</f>
        <v>NA</v>
      </c>
      <c r="X20" s="41" cm="1">
        <f t="array" aca="1" ref="X20" ca="1">IFERROR(MEDIAN(IF(INDIRECT($B$2&amp;$B$1)=X$1,IF(INDIRECT($B$2&amp;$C20)&gt;0,IF(COUNTIFS(INDIRECT($B$2&amp;$B$1),X$1,INDIRECT($B$2&amp;$C20),"&gt;0")&gt;=X$2,INDIRECT($B$2&amp;$C20))))),"NA")</f>
        <v>60</v>
      </c>
      <c r="Y20" s="41" t="str" cm="1">
        <f t="array" aca="1" ref="Y20" ca="1">IFERROR(MEDIAN(IF(INDIRECT($B$2&amp;$B$1)=Y$1,IF(INDIRECT($B$2&amp;$C20)&gt;0,IF(COUNTIFS(INDIRECT($B$2&amp;$B$1),Y$1,INDIRECT($B$2&amp;$C20),"&gt;0")&gt;=Y$2,INDIRECT($B$2&amp;$C20))))),"NA")</f>
        <v>NA</v>
      </c>
      <c r="Z20" s="41" t="str" cm="1">
        <f t="array" aca="1" ref="Z20" ca="1">IFERROR(MEDIAN(IF(INDIRECT($B$2&amp;$B$1)=Z$1,IF(INDIRECT($B$2&amp;$C20)&gt;0,IF(COUNTIFS(INDIRECT($B$2&amp;$B$1),Z$1,INDIRECT($B$2&amp;$C20),"&gt;0")&gt;=Z$2,INDIRECT($B$2&amp;$C20))))),"NA")</f>
        <v>NA</v>
      </c>
      <c r="AA20" s="41" t="str" cm="1">
        <f t="array" aca="1" ref="AA20" ca="1">IFERROR(MEDIAN(IF(INDIRECT($B$2&amp;$B$1)=AA$1,IF(INDIRECT($B$2&amp;$C20)&gt;0,IF(COUNTIFS(INDIRECT($B$2&amp;$B$1),AA$1,INDIRECT($B$2&amp;$C20),"&gt;0")&gt;=AA$2,INDIRECT($B$2&amp;$C20))))),"NA")</f>
        <v>NA</v>
      </c>
    </row>
    <row r="21" spans="2:27" x14ac:dyDescent="0.35">
      <c r="B21" s="39" t="s">
        <v>3488</v>
      </c>
      <c r="C21" s="4" t="s">
        <v>3489</v>
      </c>
      <c r="D21" s="4"/>
      <c r="E21" s="6"/>
      <c r="F21" s="79" t="s">
        <v>50</v>
      </c>
      <c r="G21" s="41" cm="1">
        <f t="array" aca="1" ref="G21" ca="1">IFERROR(MEDIAN(IF(INDIRECT($B$2&amp;$B$1)=G$1,IF(INDIRECT($B$2&amp;$C21)&gt;0,IF(COUNTIFS(INDIRECT($B$2&amp;$B$1),G$1,INDIRECT($B$2&amp;$C21),"&gt;0")&gt;=G$2,INDIRECT($B$2&amp;$C21))))),"NA")</f>
        <v>30</v>
      </c>
      <c r="H21" s="41" cm="1">
        <f t="array" aca="1" ref="H21" ca="1">IFERROR(MEDIAN(IF(INDIRECT($B$2&amp;$B$1)=H$1,IF(INDIRECT($B$2&amp;$C21)&gt;0,IF(COUNTIFS(INDIRECT($B$2&amp;$B$1),H$1,INDIRECT($B$2&amp;$C21),"&gt;0")&gt;=H$2,INDIRECT($B$2&amp;$C21))))),"NA")</f>
        <v>30</v>
      </c>
      <c r="I21" s="41" t="str" cm="1">
        <f t="array" aca="1" ref="I21" ca="1">IFERROR(MEDIAN(IF(INDIRECT($B$2&amp;$B$1)=I$1,IF(INDIRECT($B$2&amp;$C21)&gt;0,IF(COUNTIFS(INDIRECT($B$2&amp;$B$1),I$1,INDIRECT($B$2&amp;$C21),"&gt;0")&gt;=I$2,INDIRECT($B$2&amp;$C21))))),"NA")</f>
        <v>NA</v>
      </c>
      <c r="J21" s="41" t="str" cm="1">
        <f t="array" aca="1" ref="J21" ca="1">IFERROR(MEDIAN(IF(INDIRECT($B$2&amp;$B$1)=J$1,IF(INDIRECT($B$2&amp;$C21)&gt;0,IF(COUNTIFS(INDIRECT($B$2&amp;$B$1),J$1,INDIRECT($B$2&amp;$C21),"&gt;0")&gt;=J$2,INDIRECT($B$2&amp;$C21))))),"NA")</f>
        <v>NA</v>
      </c>
      <c r="K21" s="41" cm="1">
        <f t="array" aca="1" ref="K21" ca="1">IFERROR(MEDIAN(IF(INDIRECT($B$2&amp;$B$1)=K$1,IF(INDIRECT($B$2&amp;$C21)&gt;0,IF(COUNTIFS(INDIRECT($B$2&amp;$B$1),K$1,INDIRECT($B$2&amp;$C21),"&gt;0")&gt;=K$2,INDIRECT($B$2&amp;$C21))))),"NA")</f>
        <v>21</v>
      </c>
      <c r="L21" s="41" cm="1">
        <f t="array" aca="1" ref="L21" ca="1">IFERROR(MEDIAN(IF(INDIRECT($B$2&amp;$B$1)=L$1,IF(INDIRECT($B$2&amp;$C21)&gt;0,IF(COUNTIFS(INDIRECT($B$2&amp;$B$1),L$1,INDIRECT($B$2&amp;$C21),"&gt;0")&gt;=L$2,INDIRECT($B$2&amp;$C21))))),"NA")</f>
        <v>21</v>
      </c>
      <c r="M21" s="41" cm="1">
        <f t="array" aca="1" ref="M21" ca="1">IFERROR(MEDIAN(IF(INDIRECT($B$2&amp;$B$1)=M$1,IF(INDIRECT($B$2&amp;$C21)&gt;0,IF(COUNTIFS(INDIRECT($B$2&amp;$B$1),M$1,INDIRECT($B$2&amp;$C21),"&gt;0")&gt;=M$2,INDIRECT($B$2&amp;$C21))))),"NA")</f>
        <v>25</v>
      </c>
      <c r="N21" s="41" cm="1">
        <f t="array" aca="1" ref="N21" ca="1">IFERROR(MEDIAN(IF(INDIRECT($B$2&amp;$B$1)=N$1,IF(INDIRECT($B$2&amp;$C21)&gt;0,IF(COUNTIFS(INDIRECT($B$2&amp;$B$1),N$1,INDIRECT($B$2&amp;$C21),"&gt;0")&gt;=N$2,INDIRECT($B$2&amp;$C21))))),"NA")</f>
        <v>15</v>
      </c>
      <c r="O21" s="41" t="str" cm="1">
        <f t="array" aca="1" ref="O21" ca="1">IFERROR(MEDIAN(IF(INDIRECT($B$2&amp;$B$1)=O$1,IF(INDIRECT($B$2&amp;$C21)&gt;0,IF(COUNTIFS(INDIRECT($B$2&amp;$B$1),O$1,INDIRECT($B$2&amp;$C21),"&gt;0")&gt;=O$2,INDIRECT($B$2&amp;$C21))))),"NA")</f>
        <v>NA</v>
      </c>
      <c r="P21" s="41" cm="1">
        <f t="array" aca="1" ref="P21" ca="1">IFERROR(MEDIAN(IF(INDIRECT($B$2&amp;$B$1)=P$1,IF(INDIRECT($B$2&amp;$C21)&gt;0,IF(COUNTIFS(INDIRECT($B$2&amp;$B$1),P$1,INDIRECT($B$2&amp;$C21),"&gt;0")&gt;=P$2,INDIRECT($B$2&amp;$C21))))),"NA")</f>
        <v>30</v>
      </c>
      <c r="Q21" s="41" t="str" cm="1">
        <f t="array" aca="1" ref="Q21" ca="1">IFERROR(MEDIAN(IF(INDIRECT($B$2&amp;$B$1)=Q$1,IF(INDIRECT($B$2&amp;$C21)&gt;0,IF(COUNTIFS(INDIRECT($B$2&amp;$B$1),Q$1,INDIRECT($B$2&amp;$C21),"&gt;0")&gt;=Q$2,INDIRECT($B$2&amp;$C21))))),"NA")</f>
        <v>NA</v>
      </c>
      <c r="R21" s="41" cm="1">
        <f t="array" aca="1" ref="R21" ca="1">IFERROR(MEDIAN(IF(INDIRECT($B$2&amp;$B$1)=R$1,IF(INDIRECT($B$2&amp;$C21)&gt;0,IF(COUNTIFS(INDIRECT($B$2&amp;$B$1),R$1,INDIRECT($B$2&amp;$C21),"&gt;0")&gt;=R$2,INDIRECT($B$2&amp;$C21))))),"NA")</f>
        <v>27.5</v>
      </c>
      <c r="S21" s="41" cm="1">
        <f t="array" aca="1" ref="S21" ca="1">IFERROR(MEDIAN(IF(INDIRECT($B$2&amp;$B$1)=S$1,IF(INDIRECT($B$2&amp;$C21)&gt;0,IF(COUNTIFS(INDIRECT($B$2&amp;$B$1),S$1,INDIRECT($B$2&amp;$C21),"&gt;0")&gt;=S$2,INDIRECT($B$2&amp;$C21))))),"NA")</f>
        <v>7</v>
      </c>
      <c r="T21" s="41" t="str" cm="1">
        <f t="array" aca="1" ref="T21" ca="1">IFERROR(MEDIAN(IF(INDIRECT($B$2&amp;$B$1)=T$1,IF(INDIRECT($B$2&amp;$C21)&gt;0,IF(COUNTIFS(INDIRECT($B$2&amp;$B$1),T$1,INDIRECT($B$2&amp;$C21),"&gt;0")&gt;=T$2,INDIRECT($B$2&amp;$C21))))),"NA")</f>
        <v>NA</v>
      </c>
      <c r="U21" s="41" cm="1">
        <f t="array" aca="1" ref="U21" ca="1">IFERROR(MEDIAN(IF(INDIRECT($B$2&amp;$B$1)=U$1,IF(INDIRECT($B$2&amp;$C21)&gt;0,IF(COUNTIFS(INDIRECT($B$2&amp;$B$1),U$1,INDIRECT($B$2&amp;$C21),"&gt;0")&gt;=U$2,INDIRECT($B$2&amp;$C21))))),"NA")</f>
        <v>90</v>
      </c>
      <c r="V21" s="41" cm="1">
        <f t="array" aca="1" ref="V21" ca="1">IFERROR(MEDIAN(IF(INDIRECT($B$2&amp;$B$1)=V$1,IF(INDIRECT($B$2&amp;$C21)&gt;0,IF(COUNTIFS(INDIRECT($B$2&amp;$B$1),V$1,INDIRECT($B$2&amp;$C21),"&gt;0")&gt;=V$2,INDIRECT($B$2&amp;$C21))))),"NA")</f>
        <v>20</v>
      </c>
      <c r="W21" s="41" t="str" cm="1">
        <f t="array" aca="1" ref="W21" ca="1">IFERROR(MEDIAN(IF(INDIRECT($B$2&amp;$B$1)=W$1,IF(INDIRECT($B$2&amp;$C21)&gt;0,IF(COUNTIFS(INDIRECT($B$2&amp;$B$1),W$1,INDIRECT($B$2&amp;$C21),"&gt;0")&gt;=W$2,INDIRECT($B$2&amp;$C21))))),"NA")</f>
        <v>NA</v>
      </c>
      <c r="X21" s="41" t="str" cm="1">
        <f t="array" aca="1" ref="X21" ca="1">IFERROR(MEDIAN(IF(INDIRECT($B$2&amp;$B$1)=X$1,IF(INDIRECT($B$2&amp;$C21)&gt;0,IF(COUNTIFS(INDIRECT($B$2&amp;$B$1),X$1,INDIRECT($B$2&amp;$C21),"&gt;0")&gt;=X$2,INDIRECT($B$2&amp;$C21))))),"NA")</f>
        <v>NA</v>
      </c>
      <c r="Y21" s="41" t="str" cm="1">
        <f t="array" aca="1" ref="Y21" ca="1">IFERROR(MEDIAN(IF(INDIRECT($B$2&amp;$B$1)=Y$1,IF(INDIRECT($B$2&amp;$C21)&gt;0,IF(COUNTIFS(INDIRECT($B$2&amp;$B$1),Y$1,INDIRECT($B$2&amp;$C21),"&gt;0")&gt;=Y$2,INDIRECT($B$2&amp;$C21))))),"NA")</f>
        <v>NA</v>
      </c>
      <c r="Z21" s="41" t="str" cm="1">
        <f t="array" aca="1" ref="Z21" ca="1">IFERROR(MEDIAN(IF(INDIRECT($B$2&amp;$B$1)=Z$1,IF(INDIRECT($B$2&amp;$C21)&gt;0,IF(COUNTIFS(INDIRECT($B$2&amp;$B$1),Z$1,INDIRECT($B$2&amp;$C21),"&gt;0")&gt;=Z$2,INDIRECT($B$2&amp;$C21))))),"NA")</f>
        <v>NA</v>
      </c>
      <c r="AA21" s="41" t="str" cm="1">
        <f t="array" aca="1" ref="AA21" ca="1">IFERROR(MEDIAN(IF(INDIRECT($B$2&amp;$B$1)=AA$1,IF(INDIRECT($B$2&amp;$C21)&gt;0,IF(COUNTIFS(INDIRECT($B$2&amp;$B$1),AA$1,INDIRECT($B$2&amp;$C21),"&gt;0")&gt;=AA$2,INDIRECT($B$2&amp;$C21))))),"NA")</f>
        <v>NA</v>
      </c>
    </row>
    <row r="22" spans="2:27" x14ac:dyDescent="0.35">
      <c r="B22" s="39" t="s">
        <v>2686</v>
      </c>
      <c r="C22" s="4" t="s">
        <v>3490</v>
      </c>
      <c r="D22" s="4"/>
      <c r="E22" s="6"/>
      <c r="F22" s="79" t="s">
        <v>51</v>
      </c>
      <c r="G22" s="41" cm="1">
        <f t="array" aca="1" ref="G22" ca="1">IFERROR(MEDIAN(IF(INDIRECT($B$2&amp;$B$1)=G$1,IF(INDIRECT($B$2&amp;$C22)&gt;0,IF(COUNTIFS(INDIRECT($B$2&amp;$B$1),G$1,INDIRECT($B$2&amp;$C22),"&gt;0")&gt;=G$2,INDIRECT($B$2&amp;$C22))))),"NA")</f>
        <v>45</v>
      </c>
      <c r="H22" s="41" cm="1">
        <f t="array" aca="1" ref="H22" ca="1">IFERROR(MEDIAN(IF(INDIRECT($B$2&amp;$B$1)=H$1,IF(INDIRECT($B$2&amp;$C22)&gt;0,IF(COUNTIFS(INDIRECT($B$2&amp;$B$1),H$1,INDIRECT($B$2&amp;$C22),"&gt;0")&gt;=H$2,INDIRECT($B$2&amp;$C22))))),"NA")</f>
        <v>180</v>
      </c>
      <c r="I22" s="41" t="str" cm="1">
        <f t="array" aca="1" ref="I22" ca="1">IFERROR(MEDIAN(IF(INDIRECT($B$2&amp;$B$1)=I$1,IF(INDIRECT($B$2&amp;$C22)&gt;0,IF(COUNTIFS(INDIRECT($B$2&amp;$B$1),I$1,INDIRECT($B$2&amp;$C22),"&gt;0")&gt;=I$2,INDIRECT($B$2&amp;$C22))))),"NA")</f>
        <v>NA</v>
      </c>
      <c r="J22" s="41" cm="1">
        <f t="array" aca="1" ref="J22" ca="1">IFERROR(MEDIAN(IF(INDIRECT($B$2&amp;$B$1)=J$1,IF(INDIRECT($B$2&amp;$C22)&gt;0,IF(COUNTIFS(INDIRECT($B$2&amp;$B$1),J$1,INDIRECT($B$2&amp;$C22),"&gt;0")&gt;=J$2,INDIRECT($B$2&amp;$C22))))),"NA")</f>
        <v>30</v>
      </c>
      <c r="K22" s="41" cm="1">
        <f t="array" aca="1" ref="K22" ca="1">IFERROR(MEDIAN(IF(INDIRECT($B$2&amp;$B$1)=K$1,IF(INDIRECT($B$2&amp;$C22)&gt;0,IF(COUNTIFS(INDIRECT($B$2&amp;$B$1),K$1,INDIRECT($B$2&amp;$C22),"&gt;0")&gt;=K$2,INDIRECT($B$2&amp;$C22))))),"NA")</f>
        <v>17.5</v>
      </c>
      <c r="L22" s="41" cm="1">
        <f t="array" aca="1" ref="L22" ca="1">IFERROR(MEDIAN(IF(INDIRECT($B$2&amp;$B$1)=L$1,IF(INDIRECT($B$2&amp;$C22)&gt;0,IF(COUNTIFS(INDIRECT($B$2&amp;$B$1),L$1,INDIRECT($B$2&amp;$C22),"&gt;0")&gt;=L$2,INDIRECT($B$2&amp;$C22))))),"NA")</f>
        <v>14</v>
      </c>
      <c r="M22" s="41" cm="1">
        <f t="array" aca="1" ref="M22" ca="1">IFERROR(MEDIAN(IF(INDIRECT($B$2&amp;$B$1)=M$1,IF(INDIRECT($B$2&amp;$C22)&gt;0,IF(COUNTIFS(INDIRECT($B$2&amp;$B$1),M$1,INDIRECT($B$2&amp;$C22),"&gt;0")&gt;=M$2,INDIRECT($B$2&amp;$C22))))),"NA")</f>
        <v>20</v>
      </c>
      <c r="N22" s="41" cm="1">
        <f t="array" aca="1" ref="N22" ca="1">IFERROR(MEDIAN(IF(INDIRECT($B$2&amp;$B$1)=N$1,IF(INDIRECT($B$2&amp;$C22)&gt;0,IF(COUNTIFS(INDIRECT($B$2&amp;$B$1),N$1,INDIRECT($B$2&amp;$C22),"&gt;0")&gt;=N$2,INDIRECT($B$2&amp;$C22))))),"NA")</f>
        <v>12</v>
      </c>
      <c r="O22" s="41" cm="1">
        <f t="array" aca="1" ref="O22" ca="1">IFERROR(MEDIAN(IF(INDIRECT($B$2&amp;$B$1)=O$1,IF(INDIRECT($B$2&amp;$C22)&gt;0,IF(COUNTIFS(INDIRECT($B$2&amp;$B$1),O$1,INDIRECT($B$2&amp;$C22),"&gt;0")&gt;=O$2,INDIRECT($B$2&amp;$C22))))),"NA")</f>
        <v>13.5</v>
      </c>
      <c r="P22" s="41" cm="1">
        <f t="array" aca="1" ref="P22" ca="1">IFERROR(MEDIAN(IF(INDIRECT($B$2&amp;$B$1)=P$1,IF(INDIRECT($B$2&amp;$C22)&gt;0,IF(COUNTIFS(INDIRECT($B$2&amp;$B$1),P$1,INDIRECT($B$2&amp;$C22),"&gt;0")&gt;=P$2,INDIRECT($B$2&amp;$C22))))),"NA")</f>
        <v>30</v>
      </c>
      <c r="Q22" s="41" t="str" cm="1">
        <f t="array" aca="1" ref="Q22" ca="1">IFERROR(MEDIAN(IF(INDIRECT($B$2&amp;$B$1)=Q$1,IF(INDIRECT($B$2&amp;$C22)&gt;0,IF(COUNTIFS(INDIRECT($B$2&amp;$B$1),Q$1,INDIRECT($B$2&amp;$C22),"&gt;0")&gt;=Q$2,INDIRECT($B$2&amp;$C22))))),"NA")</f>
        <v>NA</v>
      </c>
      <c r="R22" s="41" cm="1">
        <f t="array" aca="1" ref="R22" ca="1">IFERROR(MEDIAN(IF(INDIRECT($B$2&amp;$B$1)=R$1,IF(INDIRECT($B$2&amp;$C22)&gt;0,IF(COUNTIFS(INDIRECT($B$2&amp;$B$1),R$1,INDIRECT($B$2&amp;$C22),"&gt;0")&gt;=R$2,INDIRECT($B$2&amp;$C22))))),"NA")</f>
        <v>20</v>
      </c>
      <c r="S22" s="41" cm="1">
        <f t="array" aca="1" ref="S22" ca="1">IFERROR(MEDIAN(IF(INDIRECT($B$2&amp;$B$1)=S$1,IF(INDIRECT($B$2&amp;$C22)&gt;0,IF(COUNTIFS(INDIRECT($B$2&amp;$B$1),S$1,INDIRECT($B$2&amp;$C22),"&gt;0")&gt;=S$2,INDIRECT($B$2&amp;$C22))))),"NA")</f>
        <v>20</v>
      </c>
      <c r="T22" s="41" cm="1">
        <f t="array" aca="1" ref="T22" ca="1">IFERROR(MEDIAN(IF(INDIRECT($B$2&amp;$B$1)=T$1,IF(INDIRECT($B$2&amp;$C22)&gt;0,IF(COUNTIFS(INDIRECT($B$2&amp;$B$1),T$1,INDIRECT($B$2&amp;$C22),"&gt;0")&gt;=T$2,INDIRECT($B$2&amp;$C22))))),"NA")</f>
        <v>45</v>
      </c>
      <c r="U22" s="41" cm="1">
        <f t="array" aca="1" ref="U22" ca="1">IFERROR(MEDIAN(IF(INDIRECT($B$2&amp;$B$1)=U$1,IF(INDIRECT($B$2&amp;$C22)&gt;0,IF(COUNTIFS(INDIRECT($B$2&amp;$B$1),U$1,INDIRECT($B$2&amp;$C22),"&gt;0")&gt;=U$2,INDIRECT($B$2&amp;$C22))))),"NA")</f>
        <v>120</v>
      </c>
      <c r="V22" s="41" cm="1">
        <f t="array" aca="1" ref="V22" ca="1">IFERROR(MEDIAN(IF(INDIRECT($B$2&amp;$B$1)=V$1,IF(INDIRECT($B$2&amp;$C22)&gt;0,IF(COUNTIFS(INDIRECT($B$2&amp;$B$1),V$1,INDIRECT($B$2&amp;$C22),"&gt;0")&gt;=V$2,INDIRECT($B$2&amp;$C22))))),"NA")</f>
        <v>25</v>
      </c>
      <c r="W22" s="41" t="str" cm="1">
        <f t="array" aca="1" ref="W22" ca="1">IFERROR(MEDIAN(IF(INDIRECT($B$2&amp;$B$1)=W$1,IF(INDIRECT($B$2&amp;$C22)&gt;0,IF(COUNTIFS(INDIRECT($B$2&amp;$B$1),W$1,INDIRECT($B$2&amp;$C22),"&gt;0")&gt;=W$2,INDIRECT($B$2&amp;$C22))))),"NA")</f>
        <v>NA</v>
      </c>
      <c r="X22" s="41" cm="1">
        <f t="array" aca="1" ref="X22" ca="1">IFERROR(MEDIAN(IF(INDIRECT($B$2&amp;$B$1)=X$1,IF(INDIRECT($B$2&amp;$C22)&gt;0,IF(COUNTIFS(INDIRECT($B$2&amp;$B$1),X$1,INDIRECT($B$2&amp;$C22),"&gt;0")&gt;=X$2,INDIRECT($B$2&amp;$C22))))),"NA")</f>
        <v>60</v>
      </c>
      <c r="Y22" s="41" t="str" cm="1">
        <f t="array" aca="1" ref="Y22" ca="1">IFERROR(MEDIAN(IF(INDIRECT($B$2&amp;$B$1)=Y$1,IF(INDIRECT($B$2&amp;$C22)&gt;0,IF(COUNTIFS(INDIRECT($B$2&amp;$B$1),Y$1,INDIRECT($B$2&amp;$C22),"&gt;0")&gt;=Y$2,INDIRECT($B$2&amp;$C22))))),"NA")</f>
        <v>NA</v>
      </c>
      <c r="Z22" s="41" t="str" cm="1">
        <f t="array" aca="1" ref="Z22" ca="1">IFERROR(MEDIAN(IF(INDIRECT($B$2&amp;$B$1)=Z$1,IF(INDIRECT($B$2&amp;$C22)&gt;0,IF(COUNTIFS(INDIRECT($B$2&amp;$B$1),Z$1,INDIRECT($B$2&amp;$C22),"&gt;0")&gt;=Z$2,INDIRECT($B$2&amp;$C22))))),"NA")</f>
        <v>NA</v>
      </c>
      <c r="AA22" s="41" t="str" cm="1">
        <f t="array" aca="1" ref="AA22" ca="1">IFERROR(MEDIAN(IF(INDIRECT($B$2&amp;$B$1)=AA$1,IF(INDIRECT($B$2&amp;$C22)&gt;0,IF(COUNTIFS(INDIRECT($B$2&amp;$B$1),AA$1,INDIRECT($B$2&amp;$C22),"&gt;0")&gt;=AA$2,INDIRECT($B$2&amp;$C22))))),"NA")</f>
        <v>NA</v>
      </c>
    </row>
    <row r="23" spans="2:27" x14ac:dyDescent="0.35">
      <c r="B23" s="39" t="s">
        <v>3491</v>
      </c>
      <c r="C23" s="4" t="s">
        <v>3492</v>
      </c>
      <c r="D23" s="4"/>
      <c r="E23" s="6"/>
      <c r="F23" s="79" t="s">
        <v>3493</v>
      </c>
      <c r="G23" s="41" cm="1">
        <f t="array" aca="1" ref="G23" ca="1">IFERROR(MEDIAN(IF(INDIRECT($B$2&amp;$B$1)=G$1,IF(INDIRECT($B$2&amp;$C23)&gt;0,IF(COUNTIFS(INDIRECT($B$2&amp;$B$1),G$1,INDIRECT($B$2&amp;$C23),"&gt;0")&gt;=G$2,INDIRECT($B$2&amp;$C23))))),"NA")</f>
        <v>60</v>
      </c>
      <c r="H23" s="41" cm="1">
        <f t="array" aca="1" ref="H23" ca="1">IFERROR(MEDIAN(IF(INDIRECT($B$2&amp;$B$1)=H$1,IF(INDIRECT($B$2&amp;$C23)&gt;0,IF(COUNTIFS(INDIRECT($B$2&amp;$B$1),H$1,INDIRECT($B$2&amp;$C23),"&gt;0")&gt;=H$2,INDIRECT($B$2&amp;$C23))))),"NA")</f>
        <v>285</v>
      </c>
      <c r="I23" s="41" t="str" cm="1">
        <f t="array" aca="1" ref="I23" ca="1">IFERROR(MEDIAN(IF(INDIRECT($B$2&amp;$B$1)=I$1,IF(INDIRECT($B$2&amp;$C23)&gt;0,IF(COUNTIFS(INDIRECT($B$2&amp;$B$1),I$1,INDIRECT($B$2&amp;$C23),"&gt;0")&gt;=I$2,INDIRECT($B$2&amp;$C23))))),"NA")</f>
        <v>NA</v>
      </c>
      <c r="J23" s="41" t="str" cm="1">
        <f t="array" aca="1" ref="J23" ca="1">IFERROR(MEDIAN(IF(INDIRECT($B$2&amp;$B$1)=J$1,IF(INDIRECT($B$2&amp;$C23)&gt;0,IF(COUNTIFS(INDIRECT($B$2&amp;$B$1),J$1,INDIRECT($B$2&amp;$C23),"&gt;0")&gt;=J$2,INDIRECT($B$2&amp;$C23))))),"NA")</f>
        <v>NA</v>
      </c>
      <c r="K23" s="41" cm="1">
        <f t="array" aca="1" ref="K23" ca="1">IFERROR(MEDIAN(IF(INDIRECT($B$2&amp;$B$1)=K$1,IF(INDIRECT($B$2&amp;$C23)&gt;0,IF(COUNTIFS(INDIRECT($B$2&amp;$B$1),K$1,INDIRECT($B$2&amp;$C23),"&gt;0")&gt;=K$2,INDIRECT($B$2&amp;$C23))))),"NA")</f>
        <v>25.5</v>
      </c>
      <c r="L23" s="41" cm="1">
        <f t="array" aca="1" ref="L23" ca="1">IFERROR(MEDIAN(IF(INDIRECT($B$2&amp;$B$1)=L$1,IF(INDIRECT($B$2&amp;$C23)&gt;0,IF(COUNTIFS(INDIRECT($B$2&amp;$B$1),L$1,INDIRECT($B$2&amp;$C23),"&gt;0")&gt;=L$2,INDIRECT($B$2&amp;$C23))))),"NA")</f>
        <v>21</v>
      </c>
      <c r="M23" s="41" cm="1">
        <f t="array" aca="1" ref="M23" ca="1">IFERROR(MEDIAN(IF(INDIRECT($B$2&amp;$B$1)=M$1,IF(INDIRECT($B$2&amp;$C23)&gt;0,IF(COUNTIFS(INDIRECT($B$2&amp;$B$1),M$1,INDIRECT($B$2&amp;$C23),"&gt;0")&gt;=M$2,INDIRECT($B$2&amp;$C23))))),"NA")</f>
        <v>30</v>
      </c>
      <c r="N23" s="41" cm="1">
        <f t="array" aca="1" ref="N23" ca="1">IFERROR(MEDIAN(IF(INDIRECT($B$2&amp;$B$1)=N$1,IF(INDIRECT($B$2&amp;$C23)&gt;0,IF(COUNTIFS(INDIRECT($B$2&amp;$B$1),N$1,INDIRECT($B$2&amp;$C23),"&gt;0")&gt;=N$2,INDIRECT($B$2&amp;$C23))))),"NA")</f>
        <v>20</v>
      </c>
      <c r="O23" s="41" t="str" cm="1">
        <f t="array" aca="1" ref="O23" ca="1">IFERROR(MEDIAN(IF(INDIRECT($B$2&amp;$B$1)=O$1,IF(INDIRECT($B$2&amp;$C23)&gt;0,IF(COUNTIFS(INDIRECT($B$2&amp;$B$1),O$1,INDIRECT($B$2&amp;$C23),"&gt;0")&gt;=O$2,INDIRECT($B$2&amp;$C23))))),"NA")</f>
        <v>NA</v>
      </c>
      <c r="P23" s="41" cm="1">
        <f t="array" aca="1" ref="P23" ca="1">IFERROR(MEDIAN(IF(INDIRECT($B$2&amp;$B$1)=P$1,IF(INDIRECT($B$2&amp;$C23)&gt;0,IF(COUNTIFS(INDIRECT($B$2&amp;$B$1),P$1,INDIRECT($B$2&amp;$C23),"&gt;0")&gt;=P$2,INDIRECT($B$2&amp;$C23))))),"NA")</f>
        <v>90</v>
      </c>
      <c r="Q23" s="41" t="str" cm="1">
        <f t="array" aca="1" ref="Q23" ca="1">IFERROR(MEDIAN(IF(INDIRECT($B$2&amp;$B$1)=Q$1,IF(INDIRECT($B$2&amp;$C23)&gt;0,IF(COUNTIFS(INDIRECT($B$2&amp;$B$1),Q$1,INDIRECT($B$2&amp;$C23),"&gt;0")&gt;=Q$2,INDIRECT($B$2&amp;$C23))))),"NA")</f>
        <v>NA</v>
      </c>
      <c r="R23" s="41" cm="1">
        <f t="array" aca="1" ref="R23" ca="1">IFERROR(MEDIAN(IF(INDIRECT($B$2&amp;$B$1)=R$1,IF(INDIRECT($B$2&amp;$C23)&gt;0,IF(COUNTIFS(INDIRECT($B$2&amp;$B$1),R$1,INDIRECT($B$2&amp;$C23),"&gt;0")&gt;=R$2,INDIRECT($B$2&amp;$C23))))),"NA")</f>
        <v>25</v>
      </c>
      <c r="S23" s="41" cm="1">
        <f t="array" aca="1" ref="S23" ca="1">IFERROR(MEDIAN(IF(INDIRECT($B$2&amp;$B$1)=S$1,IF(INDIRECT($B$2&amp;$C23)&gt;0,IF(COUNTIFS(INDIRECT($B$2&amp;$B$1),S$1,INDIRECT($B$2&amp;$C23),"&gt;0")&gt;=S$2,INDIRECT($B$2&amp;$C23))))),"NA")</f>
        <v>22</v>
      </c>
      <c r="T23" s="41" t="str" cm="1">
        <f t="array" aca="1" ref="T23" ca="1">IFERROR(MEDIAN(IF(INDIRECT($B$2&amp;$B$1)=T$1,IF(INDIRECT($B$2&amp;$C23)&gt;0,IF(COUNTIFS(INDIRECT($B$2&amp;$B$1),T$1,INDIRECT($B$2&amp;$C23),"&gt;0")&gt;=T$2,INDIRECT($B$2&amp;$C23))))),"NA")</f>
        <v>NA</v>
      </c>
      <c r="U23" s="41" t="str" cm="1">
        <f t="array" aca="1" ref="U23" ca="1">IFERROR(MEDIAN(IF(INDIRECT($B$2&amp;$B$1)=U$1,IF(INDIRECT($B$2&amp;$C23)&gt;0,IF(COUNTIFS(INDIRECT($B$2&amp;$B$1),U$1,INDIRECT($B$2&amp;$C23),"&gt;0")&gt;=U$2,INDIRECT($B$2&amp;$C23))))),"NA")</f>
        <v>NA</v>
      </c>
      <c r="V23" s="41" cm="1">
        <f t="array" aca="1" ref="V23" ca="1">IFERROR(MEDIAN(IF(INDIRECT($B$2&amp;$B$1)=V$1,IF(INDIRECT($B$2&amp;$C23)&gt;0,IF(COUNTIFS(INDIRECT($B$2&amp;$B$1),V$1,INDIRECT($B$2&amp;$C23),"&gt;0")&gt;=V$2,INDIRECT($B$2&amp;$C23))))),"NA")</f>
        <v>37.5</v>
      </c>
      <c r="W23" s="41" t="str" cm="1">
        <f t="array" aca="1" ref="W23" ca="1">IFERROR(MEDIAN(IF(INDIRECT($B$2&amp;$B$1)=W$1,IF(INDIRECT($B$2&amp;$C23)&gt;0,IF(COUNTIFS(INDIRECT($B$2&amp;$B$1),W$1,INDIRECT($B$2&amp;$C23),"&gt;0")&gt;=W$2,INDIRECT($B$2&amp;$C23))))),"NA")</f>
        <v>NA</v>
      </c>
      <c r="X23" s="41" t="str" cm="1">
        <f t="array" aca="1" ref="X23" ca="1">IFERROR(MEDIAN(IF(INDIRECT($B$2&amp;$B$1)=X$1,IF(INDIRECT($B$2&amp;$C23)&gt;0,IF(COUNTIFS(INDIRECT($B$2&amp;$B$1),X$1,INDIRECT($B$2&amp;$C23),"&gt;0")&gt;=X$2,INDIRECT($B$2&amp;$C23))))),"NA")</f>
        <v>NA</v>
      </c>
      <c r="Y23" s="41" t="str" cm="1">
        <f t="array" aca="1" ref="Y23" ca="1">IFERROR(MEDIAN(IF(INDIRECT($B$2&amp;$B$1)=Y$1,IF(INDIRECT($B$2&amp;$C23)&gt;0,IF(COUNTIFS(INDIRECT($B$2&amp;$B$1),Y$1,INDIRECT($B$2&amp;$C23),"&gt;0")&gt;=Y$2,INDIRECT($B$2&amp;$C23))))),"NA")</f>
        <v>NA</v>
      </c>
      <c r="Z23" s="41" t="str" cm="1">
        <f t="array" aca="1" ref="Z23" ca="1">IFERROR(MEDIAN(IF(INDIRECT($B$2&amp;$B$1)=Z$1,IF(INDIRECT($B$2&amp;$C23)&gt;0,IF(COUNTIFS(INDIRECT($B$2&amp;$B$1),Z$1,INDIRECT($B$2&amp;$C23),"&gt;0")&gt;=Z$2,INDIRECT($B$2&amp;$C23))))),"NA")</f>
        <v>NA</v>
      </c>
      <c r="AA23" s="41" t="str" cm="1">
        <f t="array" aca="1" ref="AA23" ca="1">IFERROR(MEDIAN(IF(INDIRECT($B$2&amp;$B$1)=AA$1,IF(INDIRECT($B$2&amp;$C23)&gt;0,IF(COUNTIFS(INDIRECT($B$2&amp;$B$1),AA$1,INDIRECT($B$2&amp;$C23),"&gt;0")&gt;=AA$2,INDIRECT($B$2&amp;$C23))))),"NA")</f>
        <v>NA</v>
      </c>
    </row>
    <row r="24" spans="2:27" x14ac:dyDescent="0.35">
      <c r="B24" s="39" t="s">
        <v>2539</v>
      </c>
      <c r="C24" s="4" t="s">
        <v>3494</v>
      </c>
      <c r="D24" s="4"/>
      <c r="E24" s="6"/>
      <c r="F24" s="79" t="s">
        <v>55</v>
      </c>
      <c r="G24" s="41" cm="1">
        <f t="array" aca="1" ref="G24" ca="1">IFERROR(MEDIAN(IF(INDIRECT($B$2&amp;$B$1)=G$1,IF(INDIRECT($B$2&amp;$C24)&gt;0,IF(COUNTIFS(INDIRECT($B$2&amp;$B$1),G$1,INDIRECT($B$2&amp;$C24),"&gt;0")&gt;=G$2,INDIRECT($B$2&amp;$C24))))),"NA")</f>
        <v>60</v>
      </c>
      <c r="H24" s="41" cm="1">
        <f t="array" aca="1" ref="H24" ca="1">IFERROR(MEDIAN(IF(INDIRECT($B$2&amp;$B$1)=H$1,IF(INDIRECT($B$2&amp;$C24)&gt;0,IF(COUNTIFS(INDIRECT($B$2&amp;$B$1),H$1,INDIRECT($B$2&amp;$C24),"&gt;0")&gt;=H$2,INDIRECT($B$2&amp;$C24))))),"NA")</f>
        <v>120</v>
      </c>
      <c r="I24" s="41" t="str" cm="1">
        <f t="array" aca="1" ref="I24" ca="1">IFERROR(MEDIAN(IF(INDIRECT($B$2&amp;$B$1)=I$1,IF(INDIRECT($B$2&amp;$C24)&gt;0,IF(COUNTIFS(INDIRECT($B$2&amp;$B$1),I$1,INDIRECT($B$2&amp;$C24),"&gt;0")&gt;=I$2,INDIRECT($B$2&amp;$C24))))),"NA")</f>
        <v>NA</v>
      </c>
      <c r="J24" s="41" cm="1">
        <f t="array" aca="1" ref="J24" ca="1">IFERROR(MEDIAN(IF(INDIRECT($B$2&amp;$B$1)=J$1,IF(INDIRECT($B$2&amp;$C24)&gt;0,IF(COUNTIFS(INDIRECT($B$2&amp;$B$1),J$1,INDIRECT($B$2&amp;$C24),"&gt;0")&gt;=J$2,INDIRECT($B$2&amp;$C24))))),"NA")</f>
        <v>30</v>
      </c>
      <c r="K24" s="41" cm="1">
        <f t="array" aca="1" ref="K24" ca="1">IFERROR(MEDIAN(IF(INDIRECT($B$2&amp;$B$1)=K$1,IF(INDIRECT($B$2&amp;$C24)&gt;0,IF(COUNTIFS(INDIRECT($B$2&amp;$B$1),K$1,INDIRECT($B$2&amp;$C24),"&gt;0")&gt;=K$2,INDIRECT($B$2&amp;$C24))))),"NA")</f>
        <v>25.5</v>
      </c>
      <c r="L24" s="41" cm="1">
        <f t="array" aca="1" ref="L24" ca="1">IFERROR(MEDIAN(IF(INDIRECT($B$2&amp;$B$1)=L$1,IF(INDIRECT($B$2&amp;$C24)&gt;0,IF(COUNTIFS(INDIRECT($B$2&amp;$B$1),L$1,INDIRECT($B$2&amp;$C24),"&gt;0")&gt;=L$2,INDIRECT($B$2&amp;$C24))))),"NA")</f>
        <v>30</v>
      </c>
      <c r="M24" s="41" cm="1">
        <f t="array" aca="1" ref="M24" ca="1">IFERROR(MEDIAN(IF(INDIRECT($B$2&amp;$B$1)=M$1,IF(INDIRECT($B$2&amp;$C24)&gt;0,IF(COUNTIFS(INDIRECT($B$2&amp;$B$1),M$1,INDIRECT($B$2&amp;$C24),"&gt;0")&gt;=M$2,INDIRECT($B$2&amp;$C24))))),"NA")</f>
        <v>20</v>
      </c>
      <c r="N24" s="41" cm="1">
        <f t="array" aca="1" ref="N24" ca="1">IFERROR(MEDIAN(IF(INDIRECT($B$2&amp;$B$1)=N$1,IF(INDIRECT($B$2&amp;$C24)&gt;0,IF(COUNTIFS(INDIRECT($B$2&amp;$B$1),N$1,INDIRECT($B$2&amp;$C24),"&gt;0")&gt;=N$2,INDIRECT($B$2&amp;$C24))))),"NA")</f>
        <v>15</v>
      </c>
      <c r="O24" s="41" cm="1">
        <f t="array" aca="1" ref="O24" ca="1">IFERROR(MEDIAN(IF(INDIRECT($B$2&amp;$B$1)=O$1,IF(INDIRECT($B$2&amp;$C24)&gt;0,IF(COUNTIFS(INDIRECT($B$2&amp;$B$1),O$1,INDIRECT($B$2&amp;$C24),"&gt;0")&gt;=O$2,INDIRECT($B$2&amp;$C24))))),"NA")</f>
        <v>14</v>
      </c>
      <c r="P24" s="41" cm="1">
        <f t="array" aca="1" ref="P24" ca="1">IFERROR(MEDIAN(IF(INDIRECT($B$2&amp;$B$1)=P$1,IF(INDIRECT($B$2&amp;$C24)&gt;0,IF(COUNTIFS(INDIRECT($B$2&amp;$B$1),P$1,INDIRECT($B$2&amp;$C24),"&gt;0")&gt;=P$2,INDIRECT($B$2&amp;$C24))))),"NA")</f>
        <v>75</v>
      </c>
      <c r="Q24" s="41" t="str" cm="1">
        <f t="array" aca="1" ref="Q24" ca="1">IFERROR(MEDIAN(IF(INDIRECT($B$2&amp;$B$1)=Q$1,IF(INDIRECT($B$2&amp;$C24)&gt;0,IF(COUNTIFS(INDIRECT($B$2&amp;$B$1),Q$1,INDIRECT($B$2&amp;$C24),"&gt;0")&gt;=Q$2,INDIRECT($B$2&amp;$C24))))),"NA")</f>
        <v>NA</v>
      </c>
      <c r="R24" s="41" cm="1">
        <f t="array" aca="1" ref="R24" ca="1">IFERROR(MEDIAN(IF(INDIRECT($B$2&amp;$B$1)=R$1,IF(INDIRECT($B$2&amp;$C24)&gt;0,IF(COUNTIFS(INDIRECT($B$2&amp;$B$1),R$1,INDIRECT($B$2&amp;$C24),"&gt;0")&gt;=R$2,INDIRECT($B$2&amp;$C24))))),"NA")</f>
        <v>30</v>
      </c>
      <c r="S24" s="41" cm="1">
        <f t="array" aca="1" ref="S24" ca="1">IFERROR(MEDIAN(IF(INDIRECT($B$2&amp;$B$1)=S$1,IF(INDIRECT($B$2&amp;$C24)&gt;0,IF(COUNTIFS(INDIRECT($B$2&amp;$B$1),S$1,INDIRECT($B$2&amp;$C24),"&gt;0")&gt;=S$2,INDIRECT($B$2&amp;$C24))))),"NA")</f>
        <v>11</v>
      </c>
      <c r="T24" s="41" cm="1">
        <f t="array" aca="1" ref="T24" ca="1">IFERROR(MEDIAN(IF(INDIRECT($B$2&amp;$B$1)=T$1,IF(INDIRECT($B$2&amp;$C24)&gt;0,IF(COUNTIFS(INDIRECT($B$2&amp;$B$1),T$1,INDIRECT($B$2&amp;$C24),"&gt;0")&gt;=T$2,INDIRECT($B$2&amp;$C24))))),"NA")</f>
        <v>30</v>
      </c>
      <c r="U24" s="41" cm="1">
        <f t="array" aca="1" ref="U24" ca="1">IFERROR(MEDIAN(IF(INDIRECT($B$2&amp;$B$1)=U$1,IF(INDIRECT($B$2&amp;$C24)&gt;0,IF(COUNTIFS(INDIRECT($B$2&amp;$B$1),U$1,INDIRECT($B$2&amp;$C24),"&gt;0")&gt;=U$2,INDIRECT($B$2&amp;$C24))))),"NA")</f>
        <v>90</v>
      </c>
      <c r="V24" s="41" cm="1">
        <f t="array" aca="1" ref="V24" ca="1">IFERROR(MEDIAN(IF(INDIRECT($B$2&amp;$B$1)=V$1,IF(INDIRECT($B$2&amp;$C24)&gt;0,IF(COUNTIFS(INDIRECT($B$2&amp;$B$1),V$1,INDIRECT($B$2&amp;$C24),"&gt;0")&gt;=V$2,INDIRECT($B$2&amp;$C24))))),"NA")</f>
        <v>27.5</v>
      </c>
      <c r="W24" s="41" t="str" cm="1">
        <f t="array" aca="1" ref="W24" ca="1">IFERROR(MEDIAN(IF(INDIRECT($B$2&amp;$B$1)=W$1,IF(INDIRECT($B$2&amp;$C24)&gt;0,IF(COUNTIFS(INDIRECT($B$2&amp;$B$1),W$1,INDIRECT($B$2&amp;$C24),"&gt;0")&gt;=W$2,INDIRECT($B$2&amp;$C24))))),"NA")</f>
        <v>NA</v>
      </c>
      <c r="X24" s="41" t="str" cm="1">
        <f t="array" aca="1" ref="X24" ca="1">IFERROR(MEDIAN(IF(INDIRECT($B$2&amp;$B$1)=X$1,IF(INDIRECT($B$2&amp;$C24)&gt;0,IF(COUNTIFS(INDIRECT($B$2&amp;$B$1),X$1,INDIRECT($B$2&amp;$C24),"&gt;0")&gt;=X$2,INDIRECT($B$2&amp;$C24))))),"NA")</f>
        <v>NA</v>
      </c>
      <c r="Y24" s="41" t="str" cm="1">
        <f t="array" aca="1" ref="Y24" ca="1">IFERROR(MEDIAN(IF(INDIRECT($B$2&amp;$B$1)=Y$1,IF(INDIRECT($B$2&amp;$C24)&gt;0,IF(COUNTIFS(INDIRECT($B$2&amp;$B$1),Y$1,INDIRECT($B$2&amp;$C24),"&gt;0")&gt;=Y$2,INDIRECT($B$2&amp;$C24))))),"NA")</f>
        <v>NA</v>
      </c>
      <c r="Z24" s="41" t="str" cm="1">
        <f t="array" aca="1" ref="Z24" ca="1">IFERROR(MEDIAN(IF(INDIRECT($B$2&amp;$B$1)=Z$1,IF(INDIRECT($B$2&amp;$C24)&gt;0,IF(COUNTIFS(INDIRECT($B$2&amp;$B$1),Z$1,INDIRECT($B$2&amp;$C24),"&gt;0")&gt;=Z$2,INDIRECT($B$2&amp;$C24))))),"NA")</f>
        <v>NA</v>
      </c>
      <c r="AA24" s="41" t="str" cm="1">
        <f t="array" aca="1" ref="AA24" ca="1">IFERROR(MEDIAN(IF(INDIRECT($B$2&amp;$B$1)=AA$1,IF(INDIRECT($B$2&amp;$C24)&gt;0,IF(COUNTIFS(INDIRECT($B$2&amp;$B$1),AA$1,INDIRECT($B$2&amp;$C24),"&gt;0")&gt;=AA$2,INDIRECT($B$2&amp;$C24))))),"NA")</f>
        <v>NA</v>
      </c>
    </row>
    <row r="25" spans="2:27" x14ac:dyDescent="0.35">
      <c r="B25" s="39" t="s">
        <v>2560</v>
      </c>
      <c r="C25" s="4" t="s">
        <v>3495</v>
      </c>
      <c r="D25" s="4"/>
      <c r="E25" s="6"/>
      <c r="F25" s="79" t="s">
        <v>56</v>
      </c>
      <c r="G25" s="41" cm="1">
        <f t="array" aca="1" ref="G25" ca="1">IFERROR(MEDIAN(IF(INDIRECT($B$2&amp;$B$1)=G$1,IF(INDIRECT($B$2&amp;$C25)&gt;0,IF(COUNTIFS(INDIRECT($B$2&amp;$B$1),G$1,INDIRECT($B$2&amp;$C25),"&gt;0")&gt;=G$2,INDIRECT($B$2&amp;$C25))))),"NA")</f>
        <v>75</v>
      </c>
      <c r="H25" s="41" cm="1">
        <f t="array" aca="1" ref="H25" ca="1">IFERROR(MEDIAN(IF(INDIRECT($B$2&amp;$B$1)=H$1,IF(INDIRECT($B$2&amp;$C25)&gt;0,IF(COUNTIFS(INDIRECT($B$2&amp;$B$1),H$1,INDIRECT($B$2&amp;$C25),"&gt;0")&gt;=H$2,INDIRECT($B$2&amp;$C25))))),"NA")</f>
        <v>90</v>
      </c>
      <c r="I25" s="41" t="str" cm="1">
        <f t="array" aca="1" ref="I25" ca="1">IFERROR(MEDIAN(IF(INDIRECT($B$2&amp;$B$1)=I$1,IF(INDIRECT($B$2&amp;$C25)&gt;0,IF(COUNTIFS(INDIRECT($B$2&amp;$B$1),I$1,INDIRECT($B$2&amp;$C25),"&gt;0")&gt;=I$2,INDIRECT($B$2&amp;$C25))))),"NA")</f>
        <v>NA</v>
      </c>
      <c r="J25" s="41" cm="1">
        <f t="array" aca="1" ref="J25" ca="1">IFERROR(MEDIAN(IF(INDIRECT($B$2&amp;$B$1)=J$1,IF(INDIRECT($B$2&amp;$C25)&gt;0,IF(COUNTIFS(INDIRECT($B$2&amp;$B$1),J$1,INDIRECT($B$2&amp;$C25),"&gt;0")&gt;=J$2,INDIRECT($B$2&amp;$C25))))),"NA")</f>
        <v>30</v>
      </c>
      <c r="K25" s="41" cm="1">
        <f t="array" aca="1" ref="K25" ca="1">IFERROR(MEDIAN(IF(INDIRECT($B$2&amp;$B$1)=K$1,IF(INDIRECT($B$2&amp;$C25)&gt;0,IF(COUNTIFS(INDIRECT($B$2&amp;$B$1),K$1,INDIRECT($B$2&amp;$C25),"&gt;0")&gt;=K$2,INDIRECT($B$2&amp;$C25))))),"NA")</f>
        <v>22</v>
      </c>
      <c r="L25" s="41" cm="1">
        <f t="array" aca="1" ref="L25" ca="1">IFERROR(MEDIAN(IF(INDIRECT($B$2&amp;$B$1)=L$1,IF(INDIRECT($B$2&amp;$C25)&gt;0,IF(COUNTIFS(INDIRECT($B$2&amp;$B$1),L$1,INDIRECT($B$2&amp;$C25),"&gt;0")&gt;=L$2,INDIRECT($B$2&amp;$C25))))),"NA")</f>
        <v>30</v>
      </c>
      <c r="M25" s="41" cm="1">
        <f t="array" aca="1" ref="M25" ca="1">IFERROR(MEDIAN(IF(INDIRECT($B$2&amp;$B$1)=M$1,IF(INDIRECT($B$2&amp;$C25)&gt;0,IF(COUNTIFS(INDIRECT($B$2&amp;$B$1),M$1,INDIRECT($B$2&amp;$C25),"&gt;0")&gt;=M$2,INDIRECT($B$2&amp;$C25))))),"NA")</f>
        <v>30</v>
      </c>
      <c r="N25" s="41" cm="1">
        <f t="array" aca="1" ref="N25" ca="1">IFERROR(MEDIAN(IF(INDIRECT($B$2&amp;$B$1)=N$1,IF(INDIRECT($B$2&amp;$C25)&gt;0,IF(COUNTIFS(INDIRECT($B$2&amp;$B$1),N$1,INDIRECT($B$2&amp;$C25),"&gt;0")&gt;=N$2,INDIRECT($B$2&amp;$C25))))),"NA")</f>
        <v>18</v>
      </c>
      <c r="O25" s="41" cm="1">
        <f t="array" aca="1" ref="O25" ca="1">IFERROR(MEDIAN(IF(INDIRECT($B$2&amp;$B$1)=O$1,IF(INDIRECT($B$2&amp;$C25)&gt;0,IF(COUNTIFS(INDIRECT($B$2&amp;$B$1),O$1,INDIRECT($B$2&amp;$C25),"&gt;0")&gt;=O$2,INDIRECT($B$2&amp;$C25))))),"NA")</f>
        <v>15</v>
      </c>
      <c r="P25" s="41" cm="1">
        <f t="array" aca="1" ref="P25" ca="1">IFERROR(MEDIAN(IF(INDIRECT($B$2&amp;$B$1)=P$1,IF(INDIRECT($B$2&amp;$C25)&gt;0,IF(COUNTIFS(INDIRECT($B$2&amp;$B$1),P$1,INDIRECT($B$2&amp;$C25),"&gt;0")&gt;=P$2,INDIRECT($B$2&amp;$C25))))),"NA")</f>
        <v>45</v>
      </c>
      <c r="Q25" s="41" t="str" cm="1">
        <f t="array" aca="1" ref="Q25" ca="1">IFERROR(MEDIAN(IF(INDIRECT($B$2&amp;$B$1)=Q$1,IF(INDIRECT($B$2&amp;$C25)&gt;0,IF(COUNTIFS(INDIRECT($B$2&amp;$B$1),Q$1,INDIRECT($B$2&amp;$C25),"&gt;0")&gt;=Q$2,INDIRECT($B$2&amp;$C25))))),"NA")</f>
        <v>NA</v>
      </c>
      <c r="R25" s="41" cm="1">
        <f t="array" aca="1" ref="R25" ca="1">IFERROR(MEDIAN(IF(INDIRECT($B$2&amp;$B$1)=R$1,IF(INDIRECT($B$2&amp;$C25)&gt;0,IF(COUNTIFS(INDIRECT($B$2&amp;$B$1),R$1,INDIRECT($B$2&amp;$C25),"&gt;0")&gt;=R$2,INDIRECT($B$2&amp;$C25))))),"NA")</f>
        <v>35</v>
      </c>
      <c r="S25" s="41" cm="1">
        <f t="array" aca="1" ref="S25" ca="1">IFERROR(MEDIAN(IF(INDIRECT($B$2&amp;$B$1)=S$1,IF(INDIRECT($B$2&amp;$C25)&gt;0,IF(COUNTIFS(INDIRECT($B$2&amp;$B$1),S$1,INDIRECT($B$2&amp;$C25),"&gt;0")&gt;=S$2,INDIRECT($B$2&amp;$C25))))),"NA")</f>
        <v>14</v>
      </c>
      <c r="T25" s="41" cm="1">
        <f t="array" aca="1" ref="T25" ca="1">IFERROR(MEDIAN(IF(INDIRECT($B$2&amp;$B$1)=T$1,IF(INDIRECT($B$2&amp;$C25)&gt;0,IF(COUNTIFS(INDIRECT($B$2&amp;$B$1),T$1,INDIRECT($B$2&amp;$C25),"&gt;0")&gt;=T$2,INDIRECT($B$2&amp;$C25))))),"NA")</f>
        <v>30</v>
      </c>
      <c r="U25" s="41" cm="1">
        <f t="array" aca="1" ref="U25" ca="1">IFERROR(MEDIAN(IF(INDIRECT($B$2&amp;$B$1)=U$1,IF(INDIRECT($B$2&amp;$C25)&gt;0,IF(COUNTIFS(INDIRECT($B$2&amp;$B$1),U$1,INDIRECT($B$2&amp;$C25),"&gt;0")&gt;=U$2,INDIRECT($B$2&amp;$C25))))),"NA")</f>
        <v>90</v>
      </c>
      <c r="V25" s="41" cm="1">
        <f t="array" aca="1" ref="V25" ca="1">IFERROR(MEDIAN(IF(INDIRECT($B$2&amp;$B$1)=V$1,IF(INDIRECT($B$2&amp;$C25)&gt;0,IF(COUNTIFS(INDIRECT($B$2&amp;$B$1),V$1,INDIRECT($B$2&amp;$C25),"&gt;0")&gt;=V$2,INDIRECT($B$2&amp;$C25))))),"NA")</f>
        <v>52.5</v>
      </c>
      <c r="W25" s="41" t="str" cm="1">
        <f t="array" aca="1" ref="W25" ca="1">IFERROR(MEDIAN(IF(INDIRECT($B$2&amp;$B$1)=W$1,IF(INDIRECT($B$2&amp;$C25)&gt;0,IF(COUNTIFS(INDIRECT($B$2&amp;$B$1),W$1,INDIRECT($B$2&amp;$C25),"&gt;0")&gt;=W$2,INDIRECT($B$2&amp;$C25))))),"NA")</f>
        <v>NA</v>
      </c>
      <c r="X25" s="41" cm="1">
        <f t="array" aca="1" ref="X25" ca="1">IFERROR(MEDIAN(IF(INDIRECT($B$2&amp;$B$1)=X$1,IF(INDIRECT($B$2&amp;$C25)&gt;0,IF(COUNTIFS(INDIRECT($B$2&amp;$B$1),X$1,INDIRECT($B$2&amp;$C25),"&gt;0")&gt;=X$2,INDIRECT($B$2&amp;$C25))))),"NA")</f>
        <v>60</v>
      </c>
      <c r="Y25" s="41" t="str" cm="1">
        <f t="array" aca="1" ref="Y25" ca="1">IFERROR(MEDIAN(IF(INDIRECT($B$2&amp;$B$1)=Y$1,IF(INDIRECT($B$2&amp;$C25)&gt;0,IF(COUNTIFS(INDIRECT($B$2&amp;$B$1),Y$1,INDIRECT($B$2&amp;$C25),"&gt;0")&gt;=Y$2,INDIRECT($B$2&amp;$C25))))),"NA")</f>
        <v>NA</v>
      </c>
      <c r="Z25" s="41" t="str" cm="1">
        <f t="array" aca="1" ref="Z25" ca="1">IFERROR(MEDIAN(IF(INDIRECT($B$2&amp;$B$1)=Z$1,IF(INDIRECT($B$2&amp;$C25)&gt;0,IF(COUNTIFS(INDIRECT($B$2&amp;$B$1),Z$1,INDIRECT($B$2&amp;$C25),"&gt;0")&gt;=Z$2,INDIRECT($B$2&amp;$C25))))),"NA")</f>
        <v>NA</v>
      </c>
      <c r="AA25" s="41" t="str" cm="1">
        <f t="array" aca="1" ref="AA25" ca="1">IFERROR(MEDIAN(IF(INDIRECT($B$2&amp;$B$1)=AA$1,IF(INDIRECT($B$2&amp;$C25)&gt;0,IF(COUNTIFS(INDIRECT($B$2&amp;$B$1),AA$1,INDIRECT($B$2&amp;$C25),"&gt;0")&gt;=AA$2,INDIRECT($B$2&amp;$C25))))),"NA")</f>
        <v>NA</v>
      </c>
    </row>
    <row r="26" spans="2:27" x14ac:dyDescent="0.35">
      <c r="B26" s="39" t="s">
        <v>2567</v>
      </c>
      <c r="C26" s="4" t="s">
        <v>3496</v>
      </c>
      <c r="D26" s="4"/>
      <c r="E26" s="6"/>
      <c r="F26" s="79" t="s">
        <v>57</v>
      </c>
      <c r="G26" s="41" cm="1">
        <f t="array" aca="1" ref="G26" ca="1">IFERROR(MEDIAN(IF(INDIRECT($B$2&amp;$B$1)=G$1,IF(INDIRECT($B$2&amp;$C26)&gt;0,IF(COUNTIFS(INDIRECT($B$2&amp;$B$1),G$1,INDIRECT($B$2&amp;$C26),"&gt;0")&gt;=G$2,INDIRECT($B$2&amp;$C26))))),"NA")</f>
        <v>90</v>
      </c>
      <c r="H26" s="41" cm="1">
        <f t="array" aca="1" ref="H26" ca="1">IFERROR(MEDIAN(IF(INDIRECT($B$2&amp;$B$1)=H$1,IF(INDIRECT($B$2&amp;$C26)&gt;0,IF(COUNTIFS(INDIRECT($B$2&amp;$B$1),H$1,INDIRECT($B$2&amp;$C26),"&gt;0")&gt;=H$2,INDIRECT($B$2&amp;$C26))))),"NA")</f>
        <v>180</v>
      </c>
      <c r="I26" s="41" t="str" cm="1">
        <f t="array" aca="1" ref="I26" ca="1">IFERROR(MEDIAN(IF(INDIRECT($B$2&amp;$B$1)=I$1,IF(INDIRECT($B$2&amp;$C26)&gt;0,IF(COUNTIFS(INDIRECT($B$2&amp;$B$1),I$1,INDIRECT($B$2&amp;$C26),"&gt;0")&gt;=I$2,INDIRECT($B$2&amp;$C26))))),"NA")</f>
        <v>NA</v>
      </c>
      <c r="J26" s="41" cm="1">
        <f t="array" aca="1" ref="J26" ca="1">IFERROR(MEDIAN(IF(INDIRECT($B$2&amp;$B$1)=J$1,IF(INDIRECT($B$2&amp;$C26)&gt;0,IF(COUNTIFS(INDIRECT($B$2&amp;$B$1),J$1,INDIRECT($B$2&amp;$C26),"&gt;0")&gt;=J$2,INDIRECT($B$2&amp;$C26))))),"NA")</f>
        <v>90</v>
      </c>
      <c r="K26" s="41" cm="1">
        <f t="array" aca="1" ref="K26" ca="1">IFERROR(MEDIAN(IF(INDIRECT($B$2&amp;$B$1)=K$1,IF(INDIRECT($B$2&amp;$C26)&gt;0,IF(COUNTIFS(INDIRECT($B$2&amp;$B$1),K$1,INDIRECT($B$2&amp;$C26),"&gt;0")&gt;=K$2,INDIRECT($B$2&amp;$C26))))),"NA")</f>
        <v>37.5</v>
      </c>
      <c r="L26" s="41" cm="1">
        <f t="array" aca="1" ref="L26" ca="1">IFERROR(MEDIAN(IF(INDIRECT($B$2&amp;$B$1)=L$1,IF(INDIRECT($B$2&amp;$C26)&gt;0,IF(COUNTIFS(INDIRECT($B$2&amp;$B$1),L$1,INDIRECT($B$2&amp;$C26),"&gt;0")&gt;=L$2,INDIRECT($B$2&amp;$C26))))),"NA")</f>
        <v>30</v>
      </c>
      <c r="M26" s="41" cm="1">
        <f t="array" aca="1" ref="M26" ca="1">IFERROR(MEDIAN(IF(INDIRECT($B$2&amp;$B$1)=M$1,IF(INDIRECT($B$2&amp;$C26)&gt;0,IF(COUNTIFS(INDIRECT($B$2&amp;$B$1),M$1,INDIRECT($B$2&amp;$C26),"&gt;0")&gt;=M$2,INDIRECT($B$2&amp;$C26))))),"NA")</f>
        <v>30</v>
      </c>
      <c r="N26" s="41" cm="1">
        <f t="array" aca="1" ref="N26" ca="1">IFERROR(MEDIAN(IF(INDIRECT($B$2&amp;$B$1)=N$1,IF(INDIRECT($B$2&amp;$C26)&gt;0,IF(COUNTIFS(INDIRECT($B$2&amp;$B$1),N$1,INDIRECT($B$2&amp;$C26),"&gt;0")&gt;=N$2,INDIRECT($B$2&amp;$C26))))),"NA")</f>
        <v>25</v>
      </c>
      <c r="O26" s="41" cm="1">
        <f t="array" aca="1" ref="O26" ca="1">IFERROR(MEDIAN(IF(INDIRECT($B$2&amp;$B$1)=O$1,IF(INDIRECT($B$2&amp;$C26)&gt;0,IF(COUNTIFS(INDIRECT($B$2&amp;$B$1),O$1,INDIRECT($B$2&amp;$C26),"&gt;0")&gt;=O$2,INDIRECT($B$2&amp;$C26))))),"NA")</f>
        <v>15</v>
      </c>
      <c r="P26" s="41" cm="1">
        <f t="array" aca="1" ref="P26" ca="1">IFERROR(MEDIAN(IF(INDIRECT($B$2&amp;$B$1)=P$1,IF(INDIRECT($B$2&amp;$C26)&gt;0,IF(COUNTIFS(INDIRECT($B$2&amp;$B$1),P$1,INDIRECT($B$2&amp;$C26),"&gt;0")&gt;=P$2,INDIRECT($B$2&amp;$C26))))),"NA")</f>
        <v>60</v>
      </c>
      <c r="Q26" s="41" t="str" cm="1">
        <f t="array" aca="1" ref="Q26" ca="1">IFERROR(MEDIAN(IF(INDIRECT($B$2&amp;$B$1)=Q$1,IF(INDIRECT($B$2&amp;$C26)&gt;0,IF(COUNTIFS(INDIRECT($B$2&amp;$B$1),Q$1,INDIRECT($B$2&amp;$C26),"&gt;0")&gt;=Q$2,INDIRECT($B$2&amp;$C26))))),"NA")</f>
        <v>NA</v>
      </c>
      <c r="R26" s="41" cm="1">
        <f t="array" aca="1" ref="R26" ca="1">IFERROR(MEDIAN(IF(INDIRECT($B$2&amp;$B$1)=R$1,IF(INDIRECT($B$2&amp;$C26)&gt;0,IF(COUNTIFS(INDIRECT($B$2&amp;$B$1),R$1,INDIRECT($B$2&amp;$C26),"&gt;0")&gt;=R$2,INDIRECT($B$2&amp;$C26))))),"NA")</f>
        <v>30</v>
      </c>
      <c r="S26" s="41" cm="1">
        <f t="array" aca="1" ref="S26" ca="1">IFERROR(MEDIAN(IF(INDIRECT($B$2&amp;$B$1)=S$1,IF(INDIRECT($B$2&amp;$C26)&gt;0,IF(COUNTIFS(INDIRECT($B$2&amp;$B$1),S$1,INDIRECT($B$2&amp;$C26),"&gt;0")&gt;=S$2,INDIRECT($B$2&amp;$C26))))),"NA")</f>
        <v>30</v>
      </c>
      <c r="T26" s="41" cm="1">
        <f t="array" aca="1" ref="T26" ca="1">IFERROR(MEDIAN(IF(INDIRECT($B$2&amp;$B$1)=T$1,IF(INDIRECT($B$2&amp;$C26)&gt;0,IF(COUNTIFS(INDIRECT($B$2&amp;$B$1),T$1,INDIRECT($B$2&amp;$C26),"&gt;0")&gt;=T$2,INDIRECT($B$2&amp;$C26))))),"NA")</f>
        <v>30</v>
      </c>
      <c r="U26" s="41" cm="1">
        <f t="array" aca="1" ref="U26" ca="1">IFERROR(MEDIAN(IF(INDIRECT($B$2&amp;$B$1)=U$1,IF(INDIRECT($B$2&amp;$C26)&gt;0,IF(COUNTIFS(INDIRECT($B$2&amp;$B$1),U$1,INDIRECT($B$2&amp;$C26),"&gt;0")&gt;=U$2,INDIRECT($B$2&amp;$C26))))),"NA")</f>
        <v>90</v>
      </c>
      <c r="V26" s="41" cm="1">
        <f t="array" aca="1" ref="V26" ca="1">IFERROR(MEDIAN(IF(INDIRECT($B$2&amp;$B$1)=V$1,IF(INDIRECT($B$2&amp;$C26)&gt;0,IF(COUNTIFS(INDIRECT($B$2&amp;$B$1),V$1,INDIRECT($B$2&amp;$C26),"&gt;0")&gt;=V$2,INDIRECT($B$2&amp;$C26))))),"NA")</f>
        <v>25</v>
      </c>
      <c r="W26" s="41" t="str" cm="1">
        <f t="array" aca="1" ref="W26" ca="1">IFERROR(MEDIAN(IF(INDIRECT($B$2&amp;$B$1)=W$1,IF(INDIRECT($B$2&amp;$C26)&gt;0,IF(COUNTIFS(INDIRECT($B$2&amp;$B$1),W$1,INDIRECT($B$2&amp;$C26),"&gt;0")&gt;=W$2,INDIRECT($B$2&amp;$C26))))),"NA")</f>
        <v>NA</v>
      </c>
      <c r="X26" s="41" t="str" cm="1">
        <f t="array" aca="1" ref="X26" ca="1">IFERROR(MEDIAN(IF(INDIRECT($B$2&amp;$B$1)=X$1,IF(INDIRECT($B$2&amp;$C26)&gt;0,IF(COUNTIFS(INDIRECT($B$2&amp;$B$1),X$1,INDIRECT($B$2&amp;$C26),"&gt;0")&gt;=X$2,INDIRECT($B$2&amp;$C26))))),"NA")</f>
        <v>NA</v>
      </c>
      <c r="Y26" s="41" t="str" cm="1">
        <f t="array" aca="1" ref="Y26" ca="1">IFERROR(MEDIAN(IF(INDIRECT($B$2&amp;$B$1)=Y$1,IF(INDIRECT($B$2&amp;$C26)&gt;0,IF(COUNTIFS(INDIRECT($B$2&amp;$B$1),Y$1,INDIRECT($B$2&amp;$C26),"&gt;0")&gt;=Y$2,INDIRECT($B$2&amp;$C26))))),"NA")</f>
        <v>NA</v>
      </c>
      <c r="Z26" s="41" t="str" cm="1">
        <f t="array" aca="1" ref="Z26" ca="1">IFERROR(MEDIAN(IF(INDIRECT($B$2&amp;$B$1)=Z$1,IF(INDIRECT($B$2&amp;$C26)&gt;0,IF(COUNTIFS(INDIRECT($B$2&amp;$B$1),Z$1,INDIRECT($B$2&amp;$C26),"&gt;0")&gt;=Z$2,INDIRECT($B$2&amp;$C26))))),"NA")</f>
        <v>NA</v>
      </c>
      <c r="AA26" s="41" t="str" cm="1">
        <f t="array" aca="1" ref="AA26" ca="1">IFERROR(MEDIAN(IF(INDIRECT($B$2&amp;$B$1)=AA$1,IF(INDIRECT($B$2&amp;$C26)&gt;0,IF(COUNTIFS(INDIRECT($B$2&amp;$B$1),AA$1,INDIRECT($B$2&amp;$C26),"&gt;0")&gt;=AA$2,INDIRECT($B$2&amp;$C26))))),"NA")</f>
        <v>NA</v>
      </c>
    </row>
    <row r="27" spans="2:27" x14ac:dyDescent="0.35">
      <c r="B27" s="39" t="s">
        <v>3497</v>
      </c>
      <c r="C27" s="4" t="s">
        <v>3498</v>
      </c>
      <c r="D27" s="4"/>
      <c r="E27" s="6"/>
      <c r="F27" s="79" t="s">
        <v>58</v>
      </c>
      <c r="G27" s="41" cm="1">
        <f t="array" aca="1" ref="G27" ca="1">IFERROR(MEDIAN(IF(INDIRECT($B$2&amp;$B$1)=G$1,IF(INDIRECT($B$2&amp;$C27)&gt;0,IF(COUNTIFS(INDIRECT($B$2&amp;$B$1),G$1,INDIRECT($B$2&amp;$C27),"&gt;0")&gt;=G$2,INDIRECT($B$2&amp;$C27))))),"NA")</f>
        <v>90</v>
      </c>
      <c r="H27" s="41" t="str" cm="1">
        <f t="array" aca="1" ref="H27" ca="1">IFERROR(MEDIAN(IF(INDIRECT($B$2&amp;$B$1)=H$1,IF(INDIRECT($B$2&amp;$C27)&gt;0,IF(COUNTIFS(INDIRECT($B$2&amp;$B$1),H$1,INDIRECT($B$2&amp;$C27),"&gt;0")&gt;=H$2,INDIRECT($B$2&amp;$C27))))),"NA")</f>
        <v>NA</v>
      </c>
      <c r="I27" s="41" t="str" cm="1">
        <f t="array" aca="1" ref="I27" ca="1">IFERROR(MEDIAN(IF(INDIRECT($B$2&amp;$B$1)=I$1,IF(INDIRECT($B$2&amp;$C27)&gt;0,IF(COUNTIFS(INDIRECT($B$2&amp;$B$1),I$1,INDIRECT($B$2&amp;$C27),"&gt;0")&gt;=I$2,INDIRECT($B$2&amp;$C27))))),"NA")</f>
        <v>NA</v>
      </c>
      <c r="J27" s="41" t="str" cm="1">
        <f t="array" aca="1" ref="J27" ca="1">IFERROR(MEDIAN(IF(INDIRECT($B$2&amp;$B$1)=J$1,IF(INDIRECT($B$2&amp;$C27)&gt;0,IF(COUNTIFS(INDIRECT($B$2&amp;$B$1),J$1,INDIRECT($B$2&amp;$C27),"&gt;0")&gt;=J$2,INDIRECT($B$2&amp;$C27))))),"NA")</f>
        <v>NA</v>
      </c>
      <c r="K27" s="41" cm="1">
        <f t="array" aca="1" ref="K27" ca="1">IFERROR(MEDIAN(IF(INDIRECT($B$2&amp;$B$1)=K$1,IF(INDIRECT($B$2&amp;$C27)&gt;0,IF(COUNTIFS(INDIRECT($B$2&amp;$B$1),K$1,INDIRECT($B$2&amp;$C27),"&gt;0")&gt;=K$2,INDIRECT($B$2&amp;$C27))))),"NA")</f>
        <v>21</v>
      </c>
      <c r="L27" s="41" cm="1">
        <f t="array" aca="1" ref="L27" ca="1">IFERROR(MEDIAN(IF(INDIRECT($B$2&amp;$B$1)=L$1,IF(INDIRECT($B$2&amp;$C27)&gt;0,IF(COUNTIFS(INDIRECT($B$2&amp;$B$1),L$1,INDIRECT($B$2&amp;$C27),"&gt;0")&gt;=L$2,INDIRECT($B$2&amp;$C27))))),"NA")</f>
        <v>21</v>
      </c>
      <c r="M27" s="41" cm="1">
        <f t="array" aca="1" ref="M27" ca="1">IFERROR(MEDIAN(IF(INDIRECT($B$2&amp;$B$1)=M$1,IF(INDIRECT($B$2&amp;$C27)&gt;0,IF(COUNTIFS(INDIRECT($B$2&amp;$B$1),M$1,INDIRECT($B$2&amp;$C27),"&gt;0")&gt;=M$2,INDIRECT($B$2&amp;$C27))))),"NA")</f>
        <v>30</v>
      </c>
      <c r="N27" s="41" cm="1">
        <f t="array" aca="1" ref="N27" ca="1">IFERROR(MEDIAN(IF(INDIRECT($B$2&amp;$B$1)=N$1,IF(INDIRECT($B$2&amp;$C27)&gt;0,IF(COUNTIFS(INDIRECT($B$2&amp;$B$1),N$1,INDIRECT($B$2&amp;$C27),"&gt;0")&gt;=N$2,INDIRECT($B$2&amp;$C27))))),"NA")</f>
        <v>15</v>
      </c>
      <c r="O27" s="41" cm="1">
        <f t="array" aca="1" ref="O27" ca="1">IFERROR(MEDIAN(IF(INDIRECT($B$2&amp;$B$1)=O$1,IF(INDIRECT($B$2&amp;$C27)&gt;0,IF(COUNTIFS(INDIRECT($B$2&amp;$B$1),O$1,INDIRECT($B$2&amp;$C27),"&gt;0")&gt;=O$2,INDIRECT($B$2&amp;$C27))))),"NA")</f>
        <v>14.5</v>
      </c>
      <c r="P27" s="41" t="str" cm="1">
        <f t="array" aca="1" ref="P27" ca="1">IFERROR(MEDIAN(IF(INDIRECT($B$2&amp;$B$1)=P$1,IF(INDIRECT($B$2&amp;$C27)&gt;0,IF(COUNTIFS(INDIRECT($B$2&amp;$B$1),P$1,INDIRECT($B$2&amp;$C27),"&gt;0")&gt;=P$2,INDIRECT($B$2&amp;$C27))))),"NA")</f>
        <v>NA</v>
      </c>
      <c r="Q27" s="41" t="str" cm="1">
        <f t="array" aca="1" ref="Q27" ca="1">IFERROR(MEDIAN(IF(INDIRECT($B$2&amp;$B$1)=Q$1,IF(INDIRECT($B$2&amp;$C27)&gt;0,IF(COUNTIFS(INDIRECT($B$2&amp;$B$1),Q$1,INDIRECT($B$2&amp;$C27),"&gt;0")&gt;=Q$2,INDIRECT($B$2&amp;$C27))))),"NA")</f>
        <v>NA</v>
      </c>
      <c r="R27" s="41" t="str" cm="1">
        <f t="array" aca="1" ref="R27" ca="1">IFERROR(MEDIAN(IF(INDIRECT($B$2&amp;$B$1)=R$1,IF(INDIRECT($B$2&amp;$C27)&gt;0,IF(COUNTIFS(INDIRECT($B$2&amp;$B$1),R$1,INDIRECT($B$2&amp;$C27),"&gt;0")&gt;=R$2,INDIRECT($B$2&amp;$C27))))),"NA")</f>
        <v>NA</v>
      </c>
      <c r="S27" s="41" cm="1">
        <f t="array" aca="1" ref="S27" ca="1">IFERROR(MEDIAN(IF(INDIRECT($B$2&amp;$B$1)=S$1,IF(INDIRECT($B$2&amp;$C27)&gt;0,IF(COUNTIFS(INDIRECT($B$2&amp;$B$1),S$1,INDIRECT($B$2&amp;$C27),"&gt;0")&gt;=S$2,INDIRECT($B$2&amp;$C27))))),"NA")</f>
        <v>30</v>
      </c>
      <c r="T27" s="41" cm="1">
        <f t="array" aca="1" ref="T27" ca="1">IFERROR(MEDIAN(IF(INDIRECT($B$2&amp;$B$1)=T$1,IF(INDIRECT($B$2&amp;$C27)&gt;0,IF(COUNTIFS(INDIRECT($B$2&amp;$B$1),T$1,INDIRECT($B$2&amp;$C27),"&gt;0")&gt;=T$2,INDIRECT($B$2&amp;$C27))))),"NA")</f>
        <v>20</v>
      </c>
      <c r="U27" s="41" t="str" cm="1">
        <f t="array" aca="1" ref="U27" ca="1">IFERROR(MEDIAN(IF(INDIRECT($B$2&amp;$B$1)=U$1,IF(INDIRECT($B$2&amp;$C27)&gt;0,IF(COUNTIFS(INDIRECT($B$2&amp;$B$1),U$1,INDIRECT($B$2&amp;$C27),"&gt;0")&gt;=U$2,INDIRECT($B$2&amp;$C27))))),"NA")</f>
        <v>NA</v>
      </c>
      <c r="V27" s="41" t="str" cm="1">
        <f t="array" aca="1" ref="V27" ca="1">IFERROR(MEDIAN(IF(INDIRECT($B$2&amp;$B$1)=V$1,IF(INDIRECT($B$2&amp;$C27)&gt;0,IF(COUNTIFS(INDIRECT($B$2&amp;$B$1),V$1,INDIRECT($B$2&amp;$C27),"&gt;0")&gt;=V$2,INDIRECT($B$2&amp;$C27))))),"NA")</f>
        <v>NA</v>
      </c>
      <c r="W27" s="41" t="str" cm="1">
        <f t="array" aca="1" ref="W27" ca="1">IFERROR(MEDIAN(IF(INDIRECT($B$2&amp;$B$1)=W$1,IF(INDIRECT($B$2&amp;$C27)&gt;0,IF(COUNTIFS(INDIRECT($B$2&amp;$B$1),W$1,INDIRECT($B$2&amp;$C27),"&gt;0")&gt;=W$2,INDIRECT($B$2&amp;$C27))))),"NA")</f>
        <v>NA</v>
      </c>
      <c r="X27" s="41" t="str" cm="1">
        <f t="array" aca="1" ref="X27" ca="1">IFERROR(MEDIAN(IF(INDIRECT($B$2&amp;$B$1)=X$1,IF(INDIRECT($B$2&amp;$C27)&gt;0,IF(COUNTIFS(INDIRECT($B$2&amp;$B$1),X$1,INDIRECT($B$2&amp;$C27),"&gt;0")&gt;=X$2,INDIRECT($B$2&amp;$C27))))),"NA")</f>
        <v>NA</v>
      </c>
      <c r="Y27" s="41" t="str" cm="1">
        <f t="array" aca="1" ref="Y27" ca="1">IFERROR(MEDIAN(IF(INDIRECT($B$2&amp;$B$1)=Y$1,IF(INDIRECT($B$2&amp;$C27)&gt;0,IF(COUNTIFS(INDIRECT($B$2&amp;$B$1),Y$1,INDIRECT($B$2&amp;$C27),"&gt;0")&gt;=Y$2,INDIRECT($B$2&amp;$C27))))),"NA")</f>
        <v>NA</v>
      </c>
      <c r="Z27" s="41" t="str" cm="1">
        <f t="array" aca="1" ref="Z27" ca="1">IFERROR(MEDIAN(IF(INDIRECT($B$2&amp;$B$1)=Z$1,IF(INDIRECT($B$2&amp;$C27)&gt;0,IF(COUNTIFS(INDIRECT($B$2&amp;$B$1),Z$1,INDIRECT($B$2&amp;$C27),"&gt;0")&gt;=Z$2,INDIRECT($B$2&amp;$C27))))),"NA")</f>
        <v>NA</v>
      </c>
      <c r="AA27" s="41" t="str" cm="1">
        <f t="array" aca="1" ref="AA27" ca="1">IFERROR(MEDIAN(IF(INDIRECT($B$2&amp;$B$1)=AA$1,IF(INDIRECT($B$2&amp;$C27)&gt;0,IF(COUNTIFS(INDIRECT($B$2&amp;$B$1),AA$1,INDIRECT($B$2&amp;$C27),"&gt;0")&gt;=AA$2,INDIRECT($B$2&amp;$C27))))),"NA")</f>
        <v>NA</v>
      </c>
    </row>
    <row r="28" spans="2:27" x14ac:dyDescent="0.35">
      <c r="B28" s="39" t="s">
        <v>2443</v>
      </c>
      <c r="C28" s="4" t="s">
        <v>3499</v>
      </c>
      <c r="D28" s="4"/>
      <c r="F28" s="79" t="s">
        <v>59</v>
      </c>
      <c r="G28" s="41" cm="1">
        <f t="array" aca="1" ref="G28" ca="1">IFERROR(MEDIAN(IF(INDIRECT($B$2&amp;$B$1)=G$1,IF(INDIRECT($B$2&amp;$C28)&gt;0,IF(COUNTIFS(INDIRECT($B$2&amp;$B$1),G$1,INDIRECT($B$2&amp;$C28),"&gt;0")&gt;=G$2,INDIRECT($B$2&amp;$C28))))),"NA")</f>
        <v>60</v>
      </c>
      <c r="H28" s="41" cm="1">
        <f t="array" aca="1" ref="H28" ca="1">IFERROR(MEDIAN(IF(INDIRECT($B$2&amp;$B$1)=H$1,IF(INDIRECT($B$2&amp;$C28)&gt;0,IF(COUNTIFS(INDIRECT($B$2&amp;$B$1),H$1,INDIRECT($B$2&amp;$C28),"&gt;0")&gt;=H$2,INDIRECT($B$2&amp;$C28))))),"NA")</f>
        <v>90</v>
      </c>
      <c r="I28" s="41" t="str" cm="1">
        <f t="array" aca="1" ref="I28" ca="1">IFERROR(MEDIAN(IF(INDIRECT($B$2&amp;$B$1)=I$1,IF(INDIRECT($B$2&amp;$C28)&gt;0,IF(COUNTIFS(INDIRECT($B$2&amp;$B$1),I$1,INDIRECT($B$2&amp;$C28),"&gt;0")&gt;=I$2,INDIRECT($B$2&amp;$C28))))),"NA")</f>
        <v>NA</v>
      </c>
      <c r="J28" s="41" cm="1">
        <f t="array" aca="1" ref="J28" ca="1">IFERROR(MEDIAN(IF(INDIRECT($B$2&amp;$B$1)=J$1,IF(INDIRECT($B$2&amp;$C28)&gt;0,IF(COUNTIFS(INDIRECT($B$2&amp;$B$1),J$1,INDIRECT($B$2&amp;$C28),"&gt;0")&gt;=J$2,INDIRECT($B$2&amp;$C28))))),"NA")</f>
        <v>25</v>
      </c>
      <c r="K28" s="41" cm="1">
        <f t="array" aca="1" ref="K28" ca="1">IFERROR(MEDIAN(IF(INDIRECT($B$2&amp;$B$1)=K$1,IF(INDIRECT($B$2&amp;$C28)&gt;0,IF(COUNTIFS(INDIRECT($B$2&amp;$B$1),K$1,INDIRECT($B$2&amp;$C28),"&gt;0")&gt;=K$2,INDIRECT($B$2&amp;$C28))))),"NA")</f>
        <v>21</v>
      </c>
      <c r="L28" s="41" cm="1">
        <f t="array" aca="1" ref="L28" ca="1">IFERROR(MEDIAN(IF(INDIRECT($B$2&amp;$B$1)=L$1,IF(INDIRECT($B$2&amp;$C28)&gt;0,IF(COUNTIFS(INDIRECT($B$2&amp;$B$1),L$1,INDIRECT($B$2&amp;$C28),"&gt;0")&gt;=L$2,INDIRECT($B$2&amp;$C28))))),"NA")</f>
        <v>30</v>
      </c>
      <c r="M28" s="41" cm="1">
        <f t="array" aca="1" ref="M28" ca="1">IFERROR(MEDIAN(IF(INDIRECT($B$2&amp;$B$1)=M$1,IF(INDIRECT($B$2&amp;$C28)&gt;0,IF(COUNTIFS(INDIRECT($B$2&amp;$B$1),M$1,INDIRECT($B$2&amp;$C28),"&gt;0")&gt;=M$2,INDIRECT($B$2&amp;$C28))))),"NA")</f>
        <v>20</v>
      </c>
      <c r="N28" s="41" cm="1">
        <f t="array" aca="1" ref="N28" ca="1">IFERROR(MEDIAN(IF(INDIRECT($B$2&amp;$B$1)=N$1,IF(INDIRECT($B$2&amp;$C28)&gt;0,IF(COUNTIFS(INDIRECT($B$2&amp;$B$1),N$1,INDIRECT($B$2&amp;$C28),"&gt;0")&gt;=N$2,INDIRECT($B$2&amp;$C28))))),"NA")</f>
        <v>25</v>
      </c>
      <c r="O28" s="41" cm="1">
        <f t="array" aca="1" ref="O28" ca="1">IFERROR(MEDIAN(IF(INDIRECT($B$2&amp;$B$1)=O$1,IF(INDIRECT($B$2&amp;$C28)&gt;0,IF(COUNTIFS(INDIRECT($B$2&amp;$B$1),O$1,INDIRECT($B$2&amp;$C28),"&gt;0")&gt;=O$2,INDIRECT($B$2&amp;$C28))))),"NA")</f>
        <v>18</v>
      </c>
      <c r="P28" s="41" cm="1">
        <f t="array" aca="1" ref="P28" ca="1">IFERROR(MEDIAN(IF(INDIRECT($B$2&amp;$B$1)=P$1,IF(INDIRECT($B$2&amp;$C28)&gt;0,IF(COUNTIFS(INDIRECT($B$2&amp;$B$1),P$1,INDIRECT($B$2&amp;$C28),"&gt;0")&gt;=P$2,INDIRECT($B$2&amp;$C28))))),"NA")</f>
        <v>45</v>
      </c>
      <c r="Q28" s="41" cm="1">
        <f t="array" aca="1" ref="Q28" ca="1">IFERROR(MEDIAN(IF(INDIRECT($B$2&amp;$B$1)=Q$1,IF(INDIRECT($B$2&amp;$C28)&gt;0,IF(COUNTIFS(INDIRECT($B$2&amp;$B$1),Q$1,INDIRECT($B$2&amp;$C28),"&gt;0")&gt;=Q$2,INDIRECT($B$2&amp;$C28))))),"NA")</f>
        <v>60</v>
      </c>
      <c r="R28" s="41" cm="1">
        <f t="array" aca="1" ref="R28" ca="1">IFERROR(MEDIAN(IF(INDIRECT($B$2&amp;$B$1)=R$1,IF(INDIRECT($B$2&amp;$C28)&gt;0,IF(COUNTIFS(INDIRECT($B$2&amp;$B$1),R$1,INDIRECT($B$2&amp;$C28),"&gt;0")&gt;=R$2,INDIRECT($B$2&amp;$C28))))),"NA")</f>
        <v>20.5</v>
      </c>
      <c r="S28" s="41" cm="1">
        <f t="array" aca="1" ref="S28" ca="1">IFERROR(MEDIAN(IF(INDIRECT($B$2&amp;$B$1)=S$1,IF(INDIRECT($B$2&amp;$C28)&gt;0,IF(COUNTIFS(INDIRECT($B$2&amp;$B$1),S$1,INDIRECT($B$2&amp;$C28),"&gt;0")&gt;=S$2,INDIRECT($B$2&amp;$C28))))),"NA")</f>
        <v>15</v>
      </c>
      <c r="T28" s="41" cm="1">
        <f t="array" aca="1" ref="T28" ca="1">IFERROR(MEDIAN(IF(INDIRECT($B$2&amp;$B$1)=T$1,IF(INDIRECT($B$2&amp;$C28)&gt;0,IF(COUNTIFS(INDIRECT($B$2&amp;$B$1),T$1,INDIRECT($B$2&amp;$C28),"&gt;0")&gt;=T$2,INDIRECT($B$2&amp;$C28))))),"NA")</f>
        <v>30</v>
      </c>
      <c r="U28" s="41" cm="1">
        <f t="array" aca="1" ref="U28" ca="1">IFERROR(MEDIAN(IF(INDIRECT($B$2&amp;$B$1)=U$1,IF(INDIRECT($B$2&amp;$C28)&gt;0,IF(COUNTIFS(INDIRECT($B$2&amp;$B$1),U$1,INDIRECT($B$2&amp;$C28),"&gt;0")&gt;=U$2,INDIRECT($B$2&amp;$C28))))),"NA")</f>
        <v>120</v>
      </c>
      <c r="V28" s="41" cm="1">
        <f t="array" aca="1" ref="V28" ca="1">IFERROR(MEDIAN(IF(INDIRECT($B$2&amp;$B$1)=V$1,IF(INDIRECT($B$2&amp;$C28)&gt;0,IF(COUNTIFS(INDIRECT($B$2&amp;$B$1),V$1,INDIRECT($B$2&amp;$C28),"&gt;0")&gt;=V$2,INDIRECT($B$2&amp;$C28))))),"NA")</f>
        <v>22.5</v>
      </c>
      <c r="W28" s="41" t="str" cm="1">
        <f t="array" aca="1" ref="W28" ca="1">IFERROR(MEDIAN(IF(INDIRECT($B$2&amp;$B$1)=W$1,IF(INDIRECT($B$2&amp;$C28)&gt;0,IF(COUNTIFS(INDIRECT($B$2&amp;$B$1),W$1,INDIRECT($B$2&amp;$C28),"&gt;0")&gt;=W$2,INDIRECT($B$2&amp;$C28))))),"NA")</f>
        <v>NA</v>
      </c>
      <c r="X28" s="41" t="str" cm="1">
        <f t="array" aca="1" ref="X28" ca="1">IFERROR(MEDIAN(IF(INDIRECT($B$2&amp;$B$1)=X$1,IF(INDIRECT($B$2&amp;$C28)&gt;0,IF(COUNTIFS(INDIRECT($B$2&amp;$B$1),X$1,INDIRECT($B$2&amp;$C28),"&gt;0")&gt;=X$2,INDIRECT($B$2&amp;$C28))))),"NA")</f>
        <v>NA</v>
      </c>
      <c r="Y28" s="41" t="str" cm="1">
        <f t="array" aca="1" ref="Y28" ca="1">IFERROR(MEDIAN(IF(INDIRECT($B$2&amp;$B$1)=Y$1,IF(INDIRECT($B$2&amp;$C28)&gt;0,IF(COUNTIFS(INDIRECT($B$2&amp;$B$1),Y$1,INDIRECT($B$2&amp;$C28),"&gt;0")&gt;=Y$2,INDIRECT($B$2&amp;$C28))))),"NA")</f>
        <v>NA</v>
      </c>
      <c r="Z28" s="41" t="str" cm="1">
        <f t="array" aca="1" ref="Z28" ca="1">IFERROR(MEDIAN(IF(INDIRECT($B$2&amp;$B$1)=Z$1,IF(INDIRECT($B$2&amp;$C28)&gt;0,IF(COUNTIFS(INDIRECT($B$2&amp;$B$1),Z$1,INDIRECT($B$2&amp;$C28),"&gt;0")&gt;=Z$2,INDIRECT($B$2&amp;$C28))))),"NA")</f>
        <v>NA</v>
      </c>
      <c r="AA28" s="41" cm="1">
        <f t="array" aca="1" ref="AA28" ca="1">IFERROR(MEDIAN(IF(INDIRECT($B$2&amp;$B$1)=AA$1,IF(INDIRECT($B$2&amp;$C28)&gt;0,IF(COUNTIFS(INDIRECT($B$2&amp;$B$1),AA$1,INDIRECT($B$2&amp;$C28),"&gt;0")&gt;=AA$2,INDIRECT($B$2&amp;$C28))))),"NA")</f>
        <v>20</v>
      </c>
    </row>
    <row r="29" spans="2:27" x14ac:dyDescent="0.35">
      <c r="B29" s="39" t="s">
        <v>3500</v>
      </c>
      <c r="C29" s="4" t="s">
        <v>3501</v>
      </c>
      <c r="D29" s="4"/>
      <c r="F29" s="79" t="s">
        <v>60</v>
      </c>
      <c r="G29" s="41" cm="1">
        <f t="array" aca="1" ref="G29" ca="1">IFERROR(MEDIAN(IF(INDIRECT($B$2&amp;$B$1)=G$1,IF(INDIRECT($B$2&amp;$C29)&gt;0,IF(COUNTIFS(INDIRECT($B$2&amp;$B$1),G$1,INDIRECT($B$2&amp;$C29),"&gt;0")&gt;=G$2,INDIRECT($B$2&amp;$C29))))),"NA")</f>
        <v>30</v>
      </c>
      <c r="H29" s="41" cm="1">
        <f t="array" aca="1" ref="H29" ca="1">IFERROR(MEDIAN(IF(INDIRECT($B$2&amp;$B$1)=H$1,IF(INDIRECT($B$2&amp;$C29)&gt;0,IF(COUNTIFS(INDIRECT($B$2&amp;$B$1),H$1,INDIRECT($B$2&amp;$C29),"&gt;0")&gt;=H$2,INDIRECT($B$2&amp;$C29))))),"NA")</f>
        <v>365</v>
      </c>
      <c r="I29" s="41" t="str" cm="1">
        <f t="array" aca="1" ref="I29" ca="1">IFERROR(MEDIAN(IF(INDIRECT($B$2&amp;$B$1)=I$1,IF(INDIRECT($B$2&amp;$C29)&gt;0,IF(COUNTIFS(INDIRECT($B$2&amp;$B$1),I$1,INDIRECT($B$2&amp;$C29),"&gt;0")&gt;=I$2,INDIRECT($B$2&amp;$C29))))),"NA")</f>
        <v>NA</v>
      </c>
      <c r="J29" s="41" cm="1">
        <f t="array" aca="1" ref="J29" ca="1">IFERROR(MEDIAN(IF(INDIRECT($B$2&amp;$B$1)=J$1,IF(INDIRECT($B$2&amp;$C29)&gt;0,IF(COUNTIFS(INDIRECT($B$2&amp;$B$1),J$1,INDIRECT($B$2&amp;$C29),"&gt;0")&gt;=J$2,INDIRECT($B$2&amp;$C29))))),"NA")</f>
        <v>30</v>
      </c>
      <c r="K29" s="41" cm="1">
        <f t="array" aca="1" ref="K29" ca="1">IFERROR(MEDIAN(IF(INDIRECT($B$2&amp;$B$1)=K$1,IF(INDIRECT($B$2&amp;$C29)&gt;0,IF(COUNTIFS(INDIRECT($B$2&amp;$B$1),K$1,INDIRECT($B$2&amp;$C29),"&gt;0")&gt;=K$2,INDIRECT($B$2&amp;$C29))))),"NA")</f>
        <v>22</v>
      </c>
      <c r="L29" s="41" cm="1">
        <f t="array" aca="1" ref="L29" ca="1">IFERROR(MEDIAN(IF(INDIRECT($B$2&amp;$B$1)=L$1,IF(INDIRECT($B$2&amp;$C29)&gt;0,IF(COUNTIFS(INDIRECT($B$2&amp;$B$1),L$1,INDIRECT($B$2&amp;$C29),"&gt;0")&gt;=L$2,INDIRECT($B$2&amp;$C29))))),"NA")</f>
        <v>21</v>
      </c>
      <c r="M29" s="41" cm="1">
        <f t="array" aca="1" ref="M29" ca="1">IFERROR(MEDIAN(IF(INDIRECT($B$2&amp;$B$1)=M$1,IF(INDIRECT($B$2&amp;$C29)&gt;0,IF(COUNTIFS(INDIRECT($B$2&amp;$B$1),M$1,INDIRECT($B$2&amp;$C29),"&gt;0")&gt;=M$2,INDIRECT($B$2&amp;$C29))))),"NA")</f>
        <v>25</v>
      </c>
      <c r="N29" s="41" cm="1">
        <f t="array" aca="1" ref="N29" ca="1">IFERROR(MEDIAN(IF(INDIRECT($B$2&amp;$B$1)=N$1,IF(INDIRECT($B$2&amp;$C29)&gt;0,IF(COUNTIFS(INDIRECT($B$2&amp;$B$1),N$1,INDIRECT($B$2&amp;$C29),"&gt;0")&gt;=N$2,INDIRECT($B$2&amp;$C29))))),"NA")</f>
        <v>15</v>
      </c>
      <c r="O29" s="41" cm="1">
        <f t="array" aca="1" ref="O29" ca="1">IFERROR(MEDIAN(IF(INDIRECT($B$2&amp;$B$1)=O$1,IF(INDIRECT($B$2&amp;$C29)&gt;0,IF(COUNTIFS(INDIRECT($B$2&amp;$B$1),O$1,INDIRECT($B$2&amp;$C29),"&gt;0")&gt;=O$2,INDIRECT($B$2&amp;$C29))))),"NA")</f>
        <v>21</v>
      </c>
      <c r="P29" s="41" cm="1">
        <f t="array" aca="1" ref="P29" ca="1">IFERROR(MEDIAN(IF(INDIRECT($B$2&amp;$B$1)=P$1,IF(INDIRECT($B$2&amp;$C29)&gt;0,IF(COUNTIFS(INDIRECT($B$2&amp;$B$1),P$1,INDIRECT($B$2&amp;$C29),"&gt;0")&gt;=P$2,INDIRECT($B$2&amp;$C29))))),"NA")</f>
        <v>60</v>
      </c>
      <c r="Q29" s="41" cm="1">
        <f t="array" aca="1" ref="Q29" ca="1">IFERROR(MEDIAN(IF(INDIRECT($B$2&amp;$B$1)=Q$1,IF(INDIRECT($B$2&amp;$C29)&gt;0,IF(COUNTIFS(INDIRECT($B$2&amp;$B$1),Q$1,INDIRECT($B$2&amp;$C29),"&gt;0")&gt;=Q$2,INDIRECT($B$2&amp;$C29))))),"NA")</f>
        <v>60</v>
      </c>
      <c r="R29" s="41" cm="1">
        <f t="array" aca="1" ref="R29" ca="1">IFERROR(MEDIAN(IF(INDIRECT($B$2&amp;$B$1)=R$1,IF(INDIRECT($B$2&amp;$C29)&gt;0,IF(COUNTIFS(INDIRECT($B$2&amp;$B$1),R$1,INDIRECT($B$2&amp;$C29),"&gt;0")&gt;=R$2,INDIRECT($B$2&amp;$C29))))),"NA")</f>
        <v>30</v>
      </c>
      <c r="S29" s="41" cm="1">
        <f t="array" aca="1" ref="S29" ca="1">IFERROR(MEDIAN(IF(INDIRECT($B$2&amp;$B$1)=S$1,IF(INDIRECT($B$2&amp;$C29)&gt;0,IF(COUNTIFS(INDIRECT($B$2&amp;$B$1),S$1,INDIRECT($B$2&amp;$C29),"&gt;0")&gt;=S$2,INDIRECT($B$2&amp;$C29))))),"NA")</f>
        <v>14</v>
      </c>
      <c r="T29" s="41" cm="1">
        <f t="array" aca="1" ref="T29" ca="1">IFERROR(MEDIAN(IF(INDIRECT($B$2&amp;$B$1)=T$1,IF(INDIRECT($B$2&amp;$C29)&gt;0,IF(COUNTIFS(INDIRECT($B$2&amp;$B$1),T$1,INDIRECT($B$2&amp;$C29),"&gt;0")&gt;=T$2,INDIRECT($B$2&amp;$C29))))),"NA")</f>
        <v>15</v>
      </c>
      <c r="U29" s="41" cm="1">
        <f t="array" aca="1" ref="U29" ca="1">IFERROR(MEDIAN(IF(INDIRECT($B$2&amp;$B$1)=U$1,IF(INDIRECT($B$2&amp;$C29)&gt;0,IF(COUNTIFS(INDIRECT($B$2&amp;$B$1),U$1,INDIRECT($B$2&amp;$C29),"&gt;0")&gt;=U$2,INDIRECT($B$2&amp;$C29))))),"NA")</f>
        <v>90</v>
      </c>
      <c r="V29" s="41" cm="1">
        <f t="array" aca="1" ref="V29" ca="1">IFERROR(MEDIAN(IF(INDIRECT($B$2&amp;$B$1)=V$1,IF(INDIRECT($B$2&amp;$C29)&gt;0,IF(COUNTIFS(INDIRECT($B$2&amp;$B$1),V$1,INDIRECT($B$2&amp;$C29),"&gt;0")&gt;=V$2,INDIRECT($B$2&amp;$C29))))),"NA")</f>
        <v>30</v>
      </c>
      <c r="W29" s="41" t="str" cm="1">
        <f t="array" aca="1" ref="W29" ca="1">IFERROR(MEDIAN(IF(INDIRECT($B$2&amp;$B$1)=W$1,IF(INDIRECT($B$2&amp;$C29)&gt;0,IF(COUNTIFS(INDIRECT($B$2&amp;$B$1),W$1,INDIRECT($B$2&amp;$C29),"&gt;0")&gt;=W$2,INDIRECT($B$2&amp;$C29))))),"NA")</f>
        <v>NA</v>
      </c>
      <c r="X29" s="41" cm="1">
        <f t="array" aca="1" ref="X29" ca="1">IFERROR(MEDIAN(IF(INDIRECT($B$2&amp;$B$1)=X$1,IF(INDIRECT($B$2&amp;$C29)&gt;0,IF(COUNTIFS(INDIRECT($B$2&amp;$B$1),X$1,INDIRECT($B$2&amp;$C29),"&gt;0")&gt;=X$2,INDIRECT($B$2&amp;$C29))))),"NA")</f>
        <v>90</v>
      </c>
      <c r="Y29" s="41" t="str" cm="1">
        <f t="array" aca="1" ref="Y29" ca="1">IFERROR(MEDIAN(IF(INDIRECT($B$2&amp;$B$1)=Y$1,IF(INDIRECT($B$2&amp;$C29)&gt;0,IF(COUNTIFS(INDIRECT($B$2&amp;$B$1),Y$1,INDIRECT($B$2&amp;$C29),"&gt;0")&gt;=Y$2,INDIRECT($B$2&amp;$C29))))),"NA")</f>
        <v>NA</v>
      </c>
      <c r="Z29" s="41" t="str" cm="1">
        <f t="array" aca="1" ref="Z29" ca="1">IFERROR(MEDIAN(IF(INDIRECT($B$2&amp;$B$1)=Z$1,IF(INDIRECT($B$2&amp;$C29)&gt;0,IF(COUNTIFS(INDIRECT($B$2&amp;$B$1),Z$1,INDIRECT($B$2&amp;$C29),"&gt;0")&gt;=Z$2,INDIRECT($B$2&amp;$C29))))),"NA")</f>
        <v>NA</v>
      </c>
      <c r="AA29" s="41" t="str" cm="1">
        <f t="array" aca="1" ref="AA29" ca="1">IFERROR(MEDIAN(IF(INDIRECT($B$2&amp;$B$1)=AA$1,IF(INDIRECT($B$2&amp;$C29)&gt;0,IF(COUNTIFS(INDIRECT($B$2&amp;$B$1),AA$1,INDIRECT($B$2&amp;$C29),"&gt;0")&gt;=AA$2,INDIRECT($B$2&amp;$C29))))),"NA")</f>
        <v>NA</v>
      </c>
    </row>
    <row r="30" spans="2:27" x14ac:dyDescent="0.35">
      <c r="B30" s="39" t="s">
        <v>2455</v>
      </c>
      <c r="C30" s="4" t="s">
        <v>3502</v>
      </c>
      <c r="D30" s="4"/>
      <c r="F30" s="79" t="s">
        <v>61</v>
      </c>
      <c r="G30" s="41" cm="1">
        <f t="array" aca="1" ref="G30" ca="1">IFERROR(MEDIAN(IF(INDIRECT($B$2&amp;$B$1)=G$1,IF(INDIRECT($B$2&amp;$C30)&gt;0,IF(COUNTIFS(INDIRECT($B$2&amp;$B$1),G$1,INDIRECT($B$2&amp;$C30),"&gt;0")&gt;=G$2,INDIRECT($B$2&amp;$C30))))),"NA")</f>
        <v>30</v>
      </c>
      <c r="H30" s="41" cm="1">
        <f t="array" aca="1" ref="H30" ca="1">IFERROR(MEDIAN(IF(INDIRECT($B$2&amp;$B$1)=H$1,IF(INDIRECT($B$2&amp;$C30)&gt;0,IF(COUNTIFS(INDIRECT($B$2&amp;$B$1),H$1,INDIRECT($B$2&amp;$C30),"&gt;0")&gt;=H$2,INDIRECT($B$2&amp;$C30))))),"NA")</f>
        <v>120</v>
      </c>
      <c r="I30" s="41" t="str" cm="1">
        <f t="array" aca="1" ref="I30" ca="1">IFERROR(MEDIAN(IF(INDIRECT($B$2&amp;$B$1)=I$1,IF(INDIRECT($B$2&amp;$C30)&gt;0,IF(COUNTIFS(INDIRECT($B$2&amp;$B$1),I$1,INDIRECT($B$2&amp;$C30),"&gt;0")&gt;=I$2,INDIRECT($B$2&amp;$C30))))),"NA")</f>
        <v>NA</v>
      </c>
      <c r="J30" s="41" cm="1">
        <f t="array" aca="1" ref="J30" ca="1">IFERROR(MEDIAN(IF(INDIRECT($B$2&amp;$B$1)=J$1,IF(INDIRECT($B$2&amp;$C30)&gt;0,IF(COUNTIFS(INDIRECT($B$2&amp;$B$1),J$1,INDIRECT($B$2&amp;$C30),"&gt;0")&gt;=J$2,INDIRECT($B$2&amp;$C30))))),"NA")</f>
        <v>10</v>
      </c>
      <c r="K30" s="41" cm="1">
        <f t="array" aca="1" ref="K30" ca="1">IFERROR(MEDIAN(IF(INDIRECT($B$2&amp;$B$1)=K$1,IF(INDIRECT($B$2&amp;$C30)&gt;0,IF(COUNTIFS(INDIRECT($B$2&amp;$B$1),K$1,INDIRECT($B$2&amp;$C30),"&gt;0")&gt;=K$2,INDIRECT($B$2&amp;$C30))))),"NA")</f>
        <v>30</v>
      </c>
      <c r="L30" s="41" cm="1">
        <f t="array" aca="1" ref="L30" ca="1">IFERROR(MEDIAN(IF(INDIRECT($B$2&amp;$B$1)=L$1,IF(INDIRECT($B$2&amp;$C30)&gt;0,IF(COUNTIFS(INDIRECT($B$2&amp;$B$1),L$1,INDIRECT($B$2&amp;$C30),"&gt;0")&gt;=L$2,INDIRECT($B$2&amp;$C30))))),"NA")</f>
        <v>21</v>
      </c>
      <c r="M30" s="41" cm="1">
        <f t="array" aca="1" ref="M30" ca="1">IFERROR(MEDIAN(IF(INDIRECT($B$2&amp;$B$1)=M$1,IF(INDIRECT($B$2&amp;$C30)&gt;0,IF(COUNTIFS(INDIRECT($B$2&amp;$B$1),M$1,INDIRECT($B$2&amp;$C30),"&gt;0")&gt;=M$2,INDIRECT($B$2&amp;$C30))))),"NA")</f>
        <v>10</v>
      </c>
      <c r="N30" s="41" cm="1">
        <f t="array" aca="1" ref="N30" ca="1">IFERROR(MEDIAN(IF(INDIRECT($B$2&amp;$B$1)=N$1,IF(INDIRECT($B$2&amp;$C30)&gt;0,IF(COUNTIFS(INDIRECT($B$2&amp;$B$1),N$1,INDIRECT($B$2&amp;$C30),"&gt;0")&gt;=N$2,INDIRECT($B$2&amp;$C30))))),"NA")</f>
        <v>25.5</v>
      </c>
      <c r="O30" s="41" cm="1">
        <f t="array" aca="1" ref="O30" ca="1">IFERROR(MEDIAN(IF(INDIRECT($B$2&amp;$B$1)=O$1,IF(INDIRECT($B$2&amp;$C30)&gt;0,IF(COUNTIFS(INDIRECT($B$2&amp;$B$1),O$1,INDIRECT($B$2&amp;$C30),"&gt;0")&gt;=O$2,INDIRECT($B$2&amp;$C30))))),"NA")</f>
        <v>12</v>
      </c>
      <c r="P30" s="41" cm="1">
        <f t="array" aca="1" ref="P30" ca="1">IFERROR(MEDIAN(IF(INDIRECT($B$2&amp;$B$1)=P$1,IF(INDIRECT($B$2&amp;$C30)&gt;0,IF(COUNTIFS(INDIRECT($B$2&amp;$B$1),P$1,INDIRECT($B$2&amp;$C30),"&gt;0")&gt;=P$2,INDIRECT($B$2&amp;$C30))))),"NA")</f>
        <v>60</v>
      </c>
      <c r="Q30" s="41" t="str" cm="1">
        <f t="array" aca="1" ref="Q30" ca="1">IFERROR(MEDIAN(IF(INDIRECT($B$2&amp;$B$1)=Q$1,IF(INDIRECT($B$2&amp;$C30)&gt;0,IF(COUNTIFS(INDIRECT($B$2&amp;$B$1),Q$1,INDIRECT($B$2&amp;$C30),"&gt;0")&gt;=Q$2,INDIRECT($B$2&amp;$C30))))),"NA")</f>
        <v>NA</v>
      </c>
      <c r="R30" s="41" cm="1">
        <f t="array" aca="1" ref="R30" ca="1">IFERROR(MEDIAN(IF(INDIRECT($B$2&amp;$B$1)=R$1,IF(INDIRECT($B$2&amp;$C30)&gt;0,IF(COUNTIFS(INDIRECT($B$2&amp;$B$1),R$1,INDIRECT($B$2&amp;$C30),"&gt;0")&gt;=R$2,INDIRECT($B$2&amp;$C30))))),"NA")</f>
        <v>15</v>
      </c>
      <c r="S30" s="41" cm="1">
        <f t="array" aca="1" ref="S30" ca="1">IFERROR(MEDIAN(IF(INDIRECT($B$2&amp;$B$1)=S$1,IF(INDIRECT($B$2&amp;$C30)&gt;0,IF(COUNTIFS(INDIRECT($B$2&amp;$B$1),S$1,INDIRECT($B$2&amp;$C30),"&gt;0")&gt;=S$2,INDIRECT($B$2&amp;$C30))))),"NA")</f>
        <v>15</v>
      </c>
      <c r="T30" s="41" cm="1">
        <f t="array" aca="1" ref="T30" ca="1">IFERROR(MEDIAN(IF(INDIRECT($B$2&amp;$B$1)=T$1,IF(INDIRECT($B$2&amp;$C30)&gt;0,IF(COUNTIFS(INDIRECT($B$2&amp;$B$1),T$1,INDIRECT($B$2&amp;$C30),"&gt;0")&gt;=T$2,INDIRECT($B$2&amp;$C30))))),"NA")</f>
        <v>45</v>
      </c>
      <c r="U30" s="41" cm="1">
        <f t="array" aca="1" ref="U30" ca="1">IFERROR(MEDIAN(IF(INDIRECT($B$2&amp;$B$1)=U$1,IF(INDIRECT($B$2&amp;$C30)&gt;0,IF(COUNTIFS(INDIRECT($B$2&amp;$B$1),U$1,INDIRECT($B$2&amp;$C30),"&gt;0")&gt;=U$2,INDIRECT($B$2&amp;$C30))))),"NA")</f>
        <v>90</v>
      </c>
      <c r="V30" s="41" cm="1">
        <f t="array" aca="1" ref="V30" ca="1">IFERROR(MEDIAN(IF(INDIRECT($B$2&amp;$B$1)=V$1,IF(INDIRECT($B$2&amp;$C30)&gt;0,IF(COUNTIFS(INDIRECT($B$2&amp;$B$1),V$1,INDIRECT($B$2&amp;$C30),"&gt;0")&gt;=V$2,INDIRECT($B$2&amp;$C30))))),"NA")</f>
        <v>30</v>
      </c>
      <c r="W30" s="41" t="str" cm="1">
        <f t="array" aca="1" ref="W30" ca="1">IFERROR(MEDIAN(IF(INDIRECT($B$2&amp;$B$1)=W$1,IF(INDIRECT($B$2&amp;$C30)&gt;0,IF(COUNTIFS(INDIRECT($B$2&amp;$B$1),W$1,INDIRECT($B$2&amp;$C30),"&gt;0")&gt;=W$2,INDIRECT($B$2&amp;$C30))))),"NA")</f>
        <v>NA</v>
      </c>
      <c r="X30" s="41" t="str" cm="1">
        <f t="array" aca="1" ref="X30" ca="1">IFERROR(MEDIAN(IF(INDIRECT($B$2&amp;$B$1)=X$1,IF(INDIRECT($B$2&amp;$C30)&gt;0,IF(COUNTIFS(INDIRECT($B$2&amp;$B$1),X$1,INDIRECT($B$2&amp;$C30),"&gt;0")&gt;=X$2,INDIRECT($B$2&amp;$C30))))),"NA")</f>
        <v>NA</v>
      </c>
      <c r="Y30" s="41" t="str" cm="1">
        <f t="array" aca="1" ref="Y30" ca="1">IFERROR(MEDIAN(IF(INDIRECT($B$2&amp;$B$1)=Y$1,IF(INDIRECT($B$2&amp;$C30)&gt;0,IF(COUNTIFS(INDIRECT($B$2&amp;$B$1),Y$1,INDIRECT($B$2&amp;$C30),"&gt;0")&gt;=Y$2,INDIRECT($B$2&amp;$C30))))),"NA")</f>
        <v>NA</v>
      </c>
      <c r="Z30" s="41" t="str" cm="1">
        <f t="array" aca="1" ref="Z30" ca="1">IFERROR(MEDIAN(IF(INDIRECT($B$2&amp;$B$1)=Z$1,IF(INDIRECT($B$2&amp;$C30)&gt;0,IF(COUNTIFS(INDIRECT($B$2&amp;$B$1),Z$1,INDIRECT($B$2&amp;$C30),"&gt;0")&gt;=Z$2,INDIRECT($B$2&amp;$C30))))),"NA")</f>
        <v>NA</v>
      </c>
      <c r="AA30" s="41" cm="1">
        <f t="array" aca="1" ref="AA30" ca="1">IFERROR(MEDIAN(IF(INDIRECT($B$2&amp;$B$1)=AA$1,IF(INDIRECT($B$2&amp;$C30)&gt;0,IF(COUNTIFS(INDIRECT($B$2&amp;$B$1),AA$1,INDIRECT($B$2&amp;$C30),"&gt;0")&gt;=AA$2,INDIRECT($B$2&amp;$C30))))),"NA")</f>
        <v>15</v>
      </c>
    </row>
    <row r="31" spans="2:27" x14ac:dyDescent="0.35">
      <c r="C31" s="4"/>
      <c r="D31" s="4"/>
      <c r="F31" s="70"/>
    </row>
    <row r="32" spans="2:27" x14ac:dyDescent="0.35">
      <c r="C32" s="4"/>
      <c r="D32" s="4"/>
    </row>
    <row r="33" spans="2:31" x14ac:dyDescent="0.35">
      <c r="F33" s="68" t="s">
        <v>3503</v>
      </c>
    </row>
    <row r="34" spans="2:31" s="38" customFormat="1" x14ac:dyDescent="0.35">
      <c r="C34" s="73"/>
      <c r="D34" s="73"/>
      <c r="F34" s="73"/>
      <c r="G34" s="38" t="s">
        <v>3196</v>
      </c>
      <c r="I34" s="38" t="s">
        <v>3199</v>
      </c>
      <c r="L34" s="38" t="s">
        <v>3462</v>
      </c>
      <c r="O34" s="38" t="s">
        <v>3202</v>
      </c>
      <c r="W34" s="38" t="s">
        <v>3207</v>
      </c>
      <c r="X34" s="38" t="s">
        <v>3209</v>
      </c>
    </row>
    <row r="35" spans="2:31" s="17" customFormat="1" x14ac:dyDescent="0.35">
      <c r="B35" s="4"/>
      <c r="C35" s="6"/>
      <c r="D35" s="6"/>
      <c r="E35" s="4"/>
      <c r="F35" s="40" t="s">
        <v>3273</v>
      </c>
      <c r="G35" s="67" t="s">
        <v>63</v>
      </c>
      <c r="H35" s="67" t="s">
        <v>70</v>
      </c>
      <c r="I35" s="67" t="s">
        <v>72</v>
      </c>
      <c r="J35" s="67" t="s">
        <v>76</v>
      </c>
      <c r="K35" s="67" t="s">
        <v>78</v>
      </c>
      <c r="L35" s="67" t="s">
        <v>3434</v>
      </c>
      <c r="M35" s="67" t="s">
        <v>3433</v>
      </c>
      <c r="N35" s="67" t="s">
        <v>3432</v>
      </c>
      <c r="O35" s="67" t="s">
        <v>80</v>
      </c>
      <c r="P35" s="67" t="s">
        <v>83</v>
      </c>
      <c r="Q35" s="67" t="s">
        <v>2188</v>
      </c>
      <c r="R35" s="67" t="s">
        <v>85</v>
      </c>
      <c r="S35" s="67" t="s">
        <v>87</v>
      </c>
      <c r="T35" s="67" t="s">
        <v>89</v>
      </c>
      <c r="U35" s="67" t="s">
        <v>91</v>
      </c>
      <c r="V35" s="67" t="s">
        <v>93</v>
      </c>
      <c r="W35" s="67" t="s">
        <v>95</v>
      </c>
      <c r="X35" s="67" t="s">
        <v>98</v>
      </c>
      <c r="Y35" s="67" t="s">
        <v>101</v>
      </c>
      <c r="Z35" s="67" t="s">
        <v>103</v>
      </c>
      <c r="AA35" s="67" t="s">
        <v>105</v>
      </c>
    </row>
    <row r="36" spans="2:31" ht="15.5" x14ac:dyDescent="0.35">
      <c r="B36" s="39" t="s">
        <v>2339</v>
      </c>
      <c r="C36" s="6" t="s">
        <v>3504</v>
      </c>
      <c r="E36" s="69" t="s">
        <v>3505</v>
      </c>
      <c r="F36" s="74" t="s">
        <v>3468</v>
      </c>
      <c r="G36" s="41" cm="1">
        <f t="array" aca="1" ref="G36" ca="1">IFERROR(MEDIAN(IF(INDIRECT($B$2&amp;$B$1)=G$1,IF(INDIRECT($B$2&amp;$C36)&gt;0,IF(COUNTIFS(INDIRECT($B$2&amp;$B$1),G$1,INDIRECT($B$2&amp;$C36),"&gt;0")&gt;=G$2,INDIRECT($B$2&amp;$C36))))),"NA")</f>
        <v>3.5</v>
      </c>
      <c r="H36" s="41" cm="1">
        <f t="array" aca="1" ref="H36" ca="1">IFERROR(MEDIAN(IF(INDIRECT($B$2&amp;$B$1)=H$1,IF(INDIRECT($B$2&amp;$C36)&gt;0,IF(COUNTIFS(INDIRECT($B$2&amp;$B$1),H$1,INDIRECT($B$2&amp;$C36),"&gt;0")&gt;=H$2,INDIRECT($B$2&amp;$C36))))),"NA")</f>
        <v>7</v>
      </c>
      <c r="I36" s="41" t="str" cm="1">
        <f t="array" aca="1" ref="I36" ca="1">IFERROR(MEDIAN(IF(INDIRECT($B$2&amp;$B$1)=I$1,IF(INDIRECT($B$2&amp;$C36)&gt;0,IF(COUNTIFS(INDIRECT($B$2&amp;$B$1),I$1,INDIRECT($B$2&amp;$C36),"&gt;0")&gt;=I$2,INDIRECT($B$2&amp;$C36))))),"NA")</f>
        <v>NA</v>
      </c>
      <c r="J36" s="41" cm="1">
        <f t="array" aca="1" ref="J36" ca="1">IFERROR(MEDIAN(IF(INDIRECT($B$2&amp;$B$1)=J$1,IF(INDIRECT($B$2&amp;$C36)&gt;0,IF(COUNTIFS(INDIRECT($B$2&amp;$B$1),J$1,INDIRECT($B$2&amp;$C36),"&gt;0")&gt;=J$2,INDIRECT($B$2&amp;$C36))))),"NA")</f>
        <v>1</v>
      </c>
      <c r="K36" s="41" cm="1">
        <f t="array" aca="1" ref="K36" ca="1">IFERROR(MEDIAN(IF(INDIRECT($B$2&amp;$B$1)=K$1,IF(INDIRECT($B$2&amp;$C36)&gt;0,IF(COUNTIFS(INDIRECT($B$2&amp;$B$1),K$1,INDIRECT($B$2&amp;$C36),"&gt;0")&gt;=K$2,INDIRECT($B$2&amp;$C36))))),"NA")</f>
        <v>2</v>
      </c>
      <c r="L36" s="41" cm="1">
        <f t="array" aca="1" ref="L36" ca="1">IFERROR(MEDIAN(IF(INDIRECT($B$2&amp;$B$1)=L$1,IF(INDIRECT($B$2&amp;$C36)&gt;0,IF(COUNTIFS(INDIRECT($B$2&amp;$B$1),L$1,INDIRECT($B$2&amp;$C36),"&gt;0")&gt;=L$2,INDIRECT($B$2&amp;$C36))))),"NA")</f>
        <v>2</v>
      </c>
      <c r="M36" s="41" cm="1">
        <f t="array" aca="1" ref="M36" ca="1">IFERROR(MEDIAN(IF(INDIRECT($B$2&amp;$B$1)=M$1,IF(INDIRECT($B$2&amp;$C36)&gt;0,IF(COUNTIFS(INDIRECT($B$2&amp;$B$1),M$1,INDIRECT($B$2&amp;$C36),"&gt;0")&gt;=M$2,INDIRECT($B$2&amp;$C36))))),"NA")</f>
        <v>3</v>
      </c>
      <c r="N36" s="41" cm="1">
        <f t="array" aca="1" ref="N36" ca="1">IFERROR(MEDIAN(IF(INDIRECT($B$2&amp;$B$1)=N$1,IF(INDIRECT($B$2&amp;$C36)&gt;0,IF(COUNTIFS(INDIRECT($B$2&amp;$B$1),N$1,INDIRECT($B$2&amp;$C36),"&gt;0")&gt;=N$2,INDIRECT($B$2&amp;$C36))))),"NA")</f>
        <v>3</v>
      </c>
      <c r="O36" s="41" cm="1">
        <f t="array" aca="1" ref="O36" ca="1">IFERROR(MEDIAN(IF(INDIRECT($B$2&amp;$B$1)=O$1,IF(INDIRECT($B$2&amp;$C36)&gt;0,IF(COUNTIFS(INDIRECT($B$2&amp;$B$1),O$1,INDIRECT($B$2&amp;$C36),"&gt;0")&gt;=O$2,INDIRECT($B$2&amp;$C36))))),"NA")</f>
        <v>3</v>
      </c>
      <c r="P36" s="41" t="str" cm="1">
        <f t="array" aca="1" ref="P36" ca="1">IFERROR(MEDIAN(IF(INDIRECT($B$2&amp;$B$1)=P$1,IF(INDIRECT($B$2&amp;$C36)&gt;0,IF(COUNTIFS(INDIRECT($B$2&amp;$B$1),P$1,INDIRECT($B$2&amp;$C36),"&gt;0")&gt;=P$2,INDIRECT($B$2&amp;$C36))))),"NA")</f>
        <v>NA</v>
      </c>
      <c r="Q36" s="41" t="str" cm="1">
        <f t="array" aca="1" ref="Q36" ca="1">IFERROR(MEDIAN(IF(INDIRECT($B$2&amp;$B$1)=Q$1,IF(INDIRECT($B$2&amp;$C36)&gt;0,IF(COUNTIFS(INDIRECT($B$2&amp;$B$1),Q$1,INDIRECT($B$2&amp;$C36),"&gt;0")&gt;=Q$2,INDIRECT($B$2&amp;$C36))))),"NA")</f>
        <v>NA</v>
      </c>
      <c r="R36" s="41" t="str" cm="1">
        <f t="array" aca="1" ref="R36" ca="1">IFERROR(MEDIAN(IF(INDIRECT($B$2&amp;$B$1)=R$1,IF(INDIRECT($B$2&amp;$C36)&gt;0,IF(COUNTIFS(INDIRECT($B$2&amp;$B$1),R$1,INDIRECT($B$2&amp;$C36),"&gt;0")&gt;=R$2,INDIRECT($B$2&amp;$C36))))),"NA")</f>
        <v>NA</v>
      </c>
      <c r="S36" s="41" cm="1">
        <f t="array" aca="1" ref="S36" ca="1">IFERROR(MEDIAN(IF(INDIRECT($B$2&amp;$B$1)=S$1,IF(INDIRECT($B$2&amp;$C36)&gt;0,IF(COUNTIFS(INDIRECT($B$2&amp;$B$1),S$1,INDIRECT($B$2&amp;$C36),"&gt;0")&gt;=S$2,INDIRECT($B$2&amp;$C36))))),"NA")</f>
        <v>3</v>
      </c>
      <c r="T36" s="41" cm="1">
        <f t="array" aca="1" ref="T36" ca="1">IFERROR(MEDIAN(IF(INDIRECT($B$2&amp;$B$1)=T$1,IF(INDIRECT($B$2&amp;$C36)&gt;0,IF(COUNTIFS(INDIRECT($B$2&amp;$B$1),T$1,INDIRECT($B$2&amp;$C36),"&gt;0")&gt;=T$2,INDIRECT($B$2&amp;$C36))))),"NA")</f>
        <v>30</v>
      </c>
      <c r="U36" s="41" cm="1">
        <f t="array" aca="1" ref="U36" ca="1">IFERROR(MEDIAN(IF(INDIRECT($B$2&amp;$B$1)=U$1,IF(INDIRECT($B$2&amp;$C36)&gt;0,IF(COUNTIFS(INDIRECT($B$2&amp;$B$1),U$1,INDIRECT($B$2&amp;$C36),"&gt;0")&gt;=U$2,INDIRECT($B$2&amp;$C36))))),"NA")</f>
        <v>7</v>
      </c>
      <c r="V36" s="41" cm="1">
        <f t="array" aca="1" ref="V36" ca="1">IFERROR(MEDIAN(IF(INDIRECT($B$2&amp;$B$1)=V$1,IF(INDIRECT($B$2&amp;$C36)&gt;0,IF(COUNTIFS(INDIRECT($B$2&amp;$B$1),V$1,INDIRECT($B$2&amp;$C36),"&gt;0")&gt;=V$2,INDIRECT($B$2&amp;$C36))))),"NA")</f>
        <v>1.5</v>
      </c>
      <c r="W36" s="41" t="str" cm="1">
        <f t="array" aca="1" ref="W36" ca="1">IFERROR(MEDIAN(IF(INDIRECT($B$2&amp;$B$1)=W$1,IF(INDIRECT($B$2&amp;$C36)&gt;0,IF(COUNTIFS(INDIRECT($B$2&amp;$B$1),W$1,INDIRECT($B$2&amp;$C36),"&gt;0")&gt;=W$2,INDIRECT($B$2&amp;$C36))))),"NA")</f>
        <v>NA</v>
      </c>
      <c r="X36" s="41" t="str" cm="1">
        <f t="array" aca="1" ref="X36" ca="1">IFERROR(MEDIAN(IF(INDIRECT($B$2&amp;$B$1)=X$1,IF(INDIRECT($B$2&amp;$C36)&gt;0,IF(COUNTIFS(INDIRECT($B$2&amp;$B$1),X$1,INDIRECT($B$2&amp;$C36),"&gt;0")&gt;=X$2,INDIRECT($B$2&amp;$C36))))),"NA")</f>
        <v>NA</v>
      </c>
      <c r="Y36" s="41" t="str" cm="1">
        <f t="array" aca="1" ref="Y36" ca="1">IFERROR(MEDIAN(IF(INDIRECT($B$2&amp;$B$1)=Y$1,IF(INDIRECT($B$2&amp;$C36)&gt;0,IF(COUNTIFS(INDIRECT($B$2&amp;$B$1),Y$1,INDIRECT($B$2&amp;$C36),"&gt;0")&gt;=Y$2,INDIRECT($B$2&amp;$C36))))),"NA")</f>
        <v>NA</v>
      </c>
      <c r="Z36" s="41" t="str" cm="1">
        <f t="array" aca="1" ref="Z36" ca="1">IFERROR(MEDIAN(IF(INDIRECT($B$2&amp;$B$1)=Z$1,IF(INDIRECT($B$2&amp;$C36)&gt;0,IF(COUNTIFS(INDIRECT($B$2&amp;$B$1),Z$1,INDIRECT($B$2&amp;$C36),"&gt;0")&gt;=Z$2,INDIRECT($B$2&amp;$C36))))),"NA")</f>
        <v>NA</v>
      </c>
      <c r="AA36" s="41" cm="1">
        <f t="array" aca="1" ref="AA36" ca="1">IFERROR(MEDIAN(IF(INDIRECT($B$2&amp;$B$1)=AA$1,IF(INDIRECT($B$2&amp;$C36)&gt;0,IF(COUNTIFS(INDIRECT($B$2&amp;$B$1),AA$1,INDIRECT($B$2&amp;$C36),"&gt;0")&gt;=AA$2,INDIRECT($B$2&amp;$C36))))),"NA")</f>
        <v>120</v>
      </c>
    </row>
    <row r="37" spans="2:31" x14ac:dyDescent="0.35">
      <c r="B37" s="39" t="s">
        <v>2347</v>
      </c>
      <c r="C37" s="6" t="s">
        <v>3354</v>
      </c>
      <c r="F37" s="74" t="s">
        <v>3469</v>
      </c>
      <c r="G37" s="41" t="str" cm="1">
        <f t="array" aca="1" ref="G37" ca="1">IFERROR(MEDIAN(IF(INDIRECT($B$2&amp;$B$1)=G$1,IF(INDIRECT($B$2&amp;$C37)&gt;0,IF(COUNTIFS(INDIRECT($B$2&amp;$B$1),G$1,INDIRECT($B$2&amp;$C37),"&gt;0")&gt;=G$2,INDIRECT($B$2&amp;$C37))))),"NA")</f>
        <v>NA</v>
      </c>
      <c r="H37" s="41" cm="1">
        <f t="array" aca="1" ref="H37" ca="1">IFERROR(MEDIAN(IF(INDIRECT($B$2&amp;$B$1)=H$1,IF(INDIRECT($B$2&amp;$C37)&gt;0,IF(COUNTIFS(INDIRECT($B$2&amp;$B$1),H$1,INDIRECT($B$2&amp;$C37),"&gt;0")&gt;=H$2,INDIRECT($B$2&amp;$C37))))),"NA")</f>
        <v>7</v>
      </c>
      <c r="I37" s="41" t="str" cm="1">
        <f t="array" aca="1" ref="I37" ca="1">IFERROR(MEDIAN(IF(INDIRECT($B$2&amp;$B$1)=I$1,IF(INDIRECT($B$2&amp;$C37)&gt;0,IF(COUNTIFS(INDIRECT($B$2&amp;$B$1),I$1,INDIRECT($B$2&amp;$C37),"&gt;0")&gt;=I$2,INDIRECT($B$2&amp;$C37))))),"NA")</f>
        <v>NA</v>
      </c>
      <c r="J37" s="41" cm="1">
        <f t="array" aca="1" ref="J37" ca="1">IFERROR(MEDIAN(IF(INDIRECT($B$2&amp;$B$1)=J$1,IF(INDIRECT($B$2&amp;$C37)&gt;0,IF(COUNTIFS(INDIRECT($B$2&amp;$B$1),J$1,INDIRECT($B$2&amp;$C37),"&gt;0")&gt;=J$2,INDIRECT($B$2&amp;$C37))))),"NA")</f>
        <v>2</v>
      </c>
      <c r="K37" s="41" cm="1">
        <f t="array" aca="1" ref="K37" ca="1">IFERROR(MEDIAN(IF(INDIRECT($B$2&amp;$B$1)=K$1,IF(INDIRECT($B$2&amp;$C37)&gt;0,IF(COUNTIFS(INDIRECT($B$2&amp;$B$1),K$1,INDIRECT($B$2&amp;$C37),"&gt;0")&gt;=K$2,INDIRECT($B$2&amp;$C37))))),"NA")</f>
        <v>3</v>
      </c>
      <c r="L37" s="41" t="str" cm="1">
        <f t="array" aca="1" ref="L37" ca="1">IFERROR(MEDIAN(IF(INDIRECT($B$2&amp;$B$1)=L$1,IF(INDIRECT($B$2&amp;$C37)&gt;0,IF(COUNTIFS(INDIRECT($B$2&amp;$B$1),L$1,INDIRECT($B$2&amp;$C37),"&gt;0")&gt;=L$2,INDIRECT($B$2&amp;$C37))))),"NA")</f>
        <v>NA</v>
      </c>
      <c r="M37" s="41" t="str" cm="1">
        <f t="array" aca="1" ref="M37" ca="1">IFERROR(MEDIAN(IF(INDIRECT($B$2&amp;$B$1)=M$1,IF(INDIRECT($B$2&amp;$C37)&gt;0,IF(COUNTIFS(INDIRECT($B$2&amp;$B$1),M$1,INDIRECT($B$2&amp;$C37),"&gt;0")&gt;=M$2,INDIRECT($B$2&amp;$C37))))),"NA")</f>
        <v>NA</v>
      </c>
      <c r="N37" s="41" cm="1">
        <f t="array" aca="1" ref="N37" ca="1">IFERROR(MEDIAN(IF(INDIRECT($B$2&amp;$B$1)=N$1,IF(INDIRECT($B$2&amp;$C37)&gt;0,IF(COUNTIFS(INDIRECT($B$2&amp;$B$1),N$1,INDIRECT($B$2&amp;$C37),"&gt;0")&gt;=N$2,INDIRECT($B$2&amp;$C37))))),"NA")</f>
        <v>5</v>
      </c>
      <c r="O37" s="41" cm="1">
        <f t="array" aca="1" ref="O37" ca="1">IFERROR(MEDIAN(IF(INDIRECT($B$2&amp;$B$1)=O$1,IF(INDIRECT($B$2&amp;$C37)&gt;0,IF(COUNTIFS(INDIRECT($B$2&amp;$B$1),O$1,INDIRECT($B$2&amp;$C37),"&gt;0")&gt;=O$2,INDIRECT($B$2&amp;$C37))))),"NA")</f>
        <v>3</v>
      </c>
      <c r="P37" s="41" t="str" cm="1">
        <f t="array" aca="1" ref="P37" ca="1">IFERROR(MEDIAN(IF(INDIRECT($B$2&amp;$B$1)=P$1,IF(INDIRECT($B$2&amp;$C37)&gt;0,IF(COUNTIFS(INDIRECT($B$2&amp;$B$1),P$1,INDIRECT($B$2&amp;$C37),"&gt;0")&gt;=P$2,INDIRECT($B$2&amp;$C37))))),"NA")</f>
        <v>NA</v>
      </c>
      <c r="Q37" s="41" t="str" cm="1">
        <f t="array" aca="1" ref="Q37" ca="1">IFERROR(MEDIAN(IF(INDIRECT($B$2&amp;$B$1)=Q$1,IF(INDIRECT($B$2&amp;$C37)&gt;0,IF(COUNTIFS(INDIRECT($B$2&amp;$B$1),Q$1,INDIRECT($B$2&amp;$C37),"&gt;0")&gt;=Q$2,INDIRECT($B$2&amp;$C37))))),"NA")</f>
        <v>NA</v>
      </c>
      <c r="R37" s="41" t="str" cm="1">
        <f t="array" aca="1" ref="R37" ca="1">IFERROR(MEDIAN(IF(INDIRECT($B$2&amp;$B$1)=R$1,IF(INDIRECT($B$2&amp;$C37)&gt;0,IF(COUNTIFS(INDIRECT($B$2&amp;$B$1),R$1,INDIRECT($B$2&amp;$C37),"&gt;0")&gt;=R$2,INDIRECT($B$2&amp;$C37))))),"NA")</f>
        <v>NA</v>
      </c>
      <c r="S37" s="41" cm="1">
        <f t="array" aca="1" ref="S37" ca="1">IFERROR(MEDIAN(IF(INDIRECT($B$2&amp;$B$1)=S$1,IF(INDIRECT($B$2&amp;$C37)&gt;0,IF(COUNTIFS(INDIRECT($B$2&amp;$B$1),S$1,INDIRECT($B$2&amp;$C37),"&gt;0")&gt;=S$2,INDIRECT($B$2&amp;$C37))))),"NA")</f>
        <v>3.5</v>
      </c>
      <c r="T37" s="41" t="str" cm="1">
        <f t="array" aca="1" ref="T37" ca="1">IFERROR(MEDIAN(IF(INDIRECT($B$2&amp;$B$1)=T$1,IF(INDIRECT($B$2&amp;$C37)&gt;0,IF(COUNTIFS(INDIRECT($B$2&amp;$B$1),T$1,INDIRECT($B$2&amp;$C37),"&gt;0")&gt;=T$2,INDIRECT($B$2&amp;$C37))))),"NA")</f>
        <v>NA</v>
      </c>
      <c r="U37" s="41" t="str" cm="1">
        <f t="array" aca="1" ref="U37" ca="1">IFERROR(MEDIAN(IF(INDIRECT($B$2&amp;$B$1)=U$1,IF(INDIRECT($B$2&amp;$C37)&gt;0,IF(COUNTIFS(INDIRECT($B$2&amp;$B$1),U$1,INDIRECT($B$2&amp;$C37),"&gt;0")&gt;=U$2,INDIRECT($B$2&amp;$C37))))),"NA")</f>
        <v>NA</v>
      </c>
      <c r="V37" s="41" t="str" cm="1">
        <f t="array" aca="1" ref="V37" ca="1">IFERROR(MEDIAN(IF(INDIRECT($B$2&amp;$B$1)=V$1,IF(INDIRECT($B$2&amp;$C37)&gt;0,IF(COUNTIFS(INDIRECT($B$2&amp;$B$1),V$1,INDIRECT($B$2&amp;$C37),"&gt;0")&gt;=V$2,INDIRECT($B$2&amp;$C37))))),"NA")</f>
        <v>NA</v>
      </c>
      <c r="W37" s="41" t="str" cm="1">
        <f t="array" aca="1" ref="W37" ca="1">IFERROR(MEDIAN(IF(INDIRECT($B$2&amp;$B$1)=W$1,IF(INDIRECT($B$2&amp;$C37)&gt;0,IF(COUNTIFS(INDIRECT($B$2&amp;$B$1),W$1,INDIRECT($B$2&amp;$C37),"&gt;0")&gt;=W$2,INDIRECT($B$2&amp;$C37))))),"NA")</f>
        <v>NA</v>
      </c>
      <c r="X37" s="41" t="str" cm="1">
        <f t="array" aca="1" ref="X37" ca="1">IFERROR(MEDIAN(IF(INDIRECT($B$2&amp;$B$1)=X$1,IF(INDIRECT($B$2&amp;$C37)&gt;0,IF(COUNTIFS(INDIRECT($B$2&amp;$B$1),X$1,INDIRECT($B$2&amp;$C37),"&gt;0")&gt;=X$2,INDIRECT($B$2&amp;$C37))))),"NA")</f>
        <v>NA</v>
      </c>
      <c r="Y37" s="41" t="str" cm="1">
        <f t="array" aca="1" ref="Y37" ca="1">IFERROR(MEDIAN(IF(INDIRECT($B$2&amp;$B$1)=Y$1,IF(INDIRECT($B$2&amp;$C37)&gt;0,IF(COUNTIFS(INDIRECT($B$2&amp;$B$1),Y$1,INDIRECT($B$2&amp;$C37),"&gt;0")&gt;=Y$2,INDIRECT($B$2&amp;$C37))))),"NA")</f>
        <v>NA</v>
      </c>
      <c r="Z37" s="41" t="str" cm="1">
        <f t="array" aca="1" ref="Z37" ca="1">IFERROR(MEDIAN(IF(INDIRECT($B$2&amp;$B$1)=Z$1,IF(INDIRECT($B$2&amp;$C37)&gt;0,IF(COUNTIFS(INDIRECT($B$2&amp;$B$1),Z$1,INDIRECT($B$2&amp;$C37),"&gt;0")&gt;=Z$2,INDIRECT($B$2&amp;$C37))))),"NA")</f>
        <v>NA</v>
      </c>
      <c r="AA37" s="41" cm="1">
        <f t="array" aca="1" ref="AA37" ca="1">IFERROR(MEDIAN(IF(INDIRECT($B$2&amp;$B$1)=AA$1,IF(INDIRECT($B$2&amp;$C37)&gt;0,IF(COUNTIFS(INDIRECT($B$2&amp;$B$1),AA$1,INDIRECT($B$2&amp;$C37),"&gt;0")&gt;=AA$2,INDIRECT($B$2&amp;$C37))))),"NA")</f>
        <v>120</v>
      </c>
    </row>
    <row r="38" spans="2:31" x14ac:dyDescent="0.35">
      <c r="B38" s="39" t="s">
        <v>3506</v>
      </c>
      <c r="C38" s="6" t="s">
        <v>3411</v>
      </c>
      <c r="F38" s="74" t="s">
        <v>3470</v>
      </c>
      <c r="G38" s="41" cm="1">
        <f t="array" aca="1" ref="G38" ca="1">IFERROR(MEDIAN(IF(INDIRECT($B$2&amp;$B$1)=G$1,IF(INDIRECT($B$2&amp;$C38)&gt;0,IF(COUNTIFS(INDIRECT($B$2&amp;$B$1),G$1,INDIRECT($B$2&amp;$C38),"&gt;0")&gt;=G$2,INDIRECT($B$2&amp;$C38))))),"NA")</f>
        <v>1.5</v>
      </c>
      <c r="H38" s="41" cm="1">
        <f t="array" aca="1" ref="H38" ca="1">IFERROR(MEDIAN(IF(INDIRECT($B$2&amp;$B$1)=H$1,IF(INDIRECT($B$2&amp;$C38)&gt;0,IF(COUNTIFS(INDIRECT($B$2&amp;$B$1),H$1,INDIRECT($B$2&amp;$C38),"&gt;0")&gt;=H$2,INDIRECT($B$2&amp;$C38))))),"NA")</f>
        <v>7</v>
      </c>
      <c r="I38" s="41" t="str" cm="1">
        <f t="array" aca="1" ref="I38" ca="1">IFERROR(MEDIAN(IF(INDIRECT($B$2&amp;$B$1)=I$1,IF(INDIRECT($B$2&amp;$C38)&gt;0,IF(COUNTIFS(INDIRECT($B$2&amp;$B$1),I$1,INDIRECT($B$2&amp;$C38),"&gt;0")&gt;=I$2,INDIRECT($B$2&amp;$C38))))),"NA")</f>
        <v>NA</v>
      </c>
      <c r="J38" s="41" cm="1">
        <f t="array" aca="1" ref="J38" ca="1">IFERROR(MEDIAN(IF(INDIRECT($B$2&amp;$B$1)=J$1,IF(INDIRECT($B$2&amp;$C38)&gt;0,IF(COUNTIFS(INDIRECT($B$2&amp;$B$1),J$1,INDIRECT($B$2&amp;$C38),"&gt;0")&gt;=J$2,INDIRECT($B$2&amp;$C38))))),"NA")</f>
        <v>1</v>
      </c>
      <c r="K38" s="41" cm="1">
        <f t="array" aca="1" ref="K38" ca="1">IFERROR(MEDIAN(IF(INDIRECT($B$2&amp;$B$1)=K$1,IF(INDIRECT($B$2&amp;$C38)&gt;0,IF(COUNTIFS(INDIRECT($B$2&amp;$B$1),K$1,INDIRECT($B$2&amp;$C38),"&gt;0")&gt;=K$2,INDIRECT($B$2&amp;$C38))))),"NA")</f>
        <v>2</v>
      </c>
      <c r="L38" s="41" cm="1">
        <f t="array" aca="1" ref="L38" ca="1">IFERROR(MEDIAN(IF(INDIRECT($B$2&amp;$B$1)=L$1,IF(INDIRECT($B$2&amp;$C38)&gt;0,IF(COUNTIFS(INDIRECT($B$2&amp;$B$1),L$1,INDIRECT($B$2&amp;$C38),"&gt;0")&gt;=L$2,INDIRECT($B$2&amp;$C38))))),"NA")</f>
        <v>2</v>
      </c>
      <c r="M38" s="41" cm="1">
        <f t="array" aca="1" ref="M38" ca="1">IFERROR(MEDIAN(IF(INDIRECT($B$2&amp;$B$1)=M$1,IF(INDIRECT($B$2&amp;$C38)&gt;0,IF(COUNTIFS(INDIRECT($B$2&amp;$B$1),M$1,INDIRECT($B$2&amp;$C38),"&gt;0")&gt;=M$2,INDIRECT($B$2&amp;$C38))))),"NA")</f>
        <v>2</v>
      </c>
      <c r="N38" s="41" cm="1">
        <f t="array" aca="1" ref="N38" ca="1">IFERROR(MEDIAN(IF(INDIRECT($B$2&amp;$B$1)=N$1,IF(INDIRECT($B$2&amp;$C38)&gt;0,IF(COUNTIFS(INDIRECT($B$2&amp;$B$1),N$1,INDIRECT($B$2&amp;$C38),"&gt;0")&gt;=N$2,INDIRECT($B$2&amp;$C38))))),"NA")</f>
        <v>4</v>
      </c>
      <c r="O38" s="41" cm="1">
        <f t="array" aca="1" ref="O38" ca="1">IFERROR(MEDIAN(IF(INDIRECT($B$2&amp;$B$1)=O$1,IF(INDIRECT($B$2&amp;$C38)&gt;0,IF(COUNTIFS(INDIRECT($B$2&amp;$B$1),O$1,INDIRECT($B$2&amp;$C38),"&gt;0")&gt;=O$2,INDIRECT($B$2&amp;$C38))))),"NA")</f>
        <v>3</v>
      </c>
      <c r="P38" s="41" cm="1">
        <f t="array" aca="1" ref="P38" ca="1">IFERROR(MEDIAN(IF(INDIRECT($B$2&amp;$B$1)=P$1,IF(INDIRECT($B$2&amp;$C38)&gt;0,IF(COUNTIFS(INDIRECT($B$2&amp;$B$1),P$1,INDIRECT($B$2&amp;$C38),"&gt;0")&gt;=P$2,INDIRECT($B$2&amp;$C38))))),"NA")</f>
        <v>3</v>
      </c>
      <c r="Q38" s="41" cm="1">
        <f t="array" aca="1" ref="Q38" ca="1">IFERROR(MEDIAN(IF(INDIRECT($B$2&amp;$B$1)=Q$1,IF(INDIRECT($B$2&amp;$C38)&gt;0,IF(COUNTIFS(INDIRECT($B$2&amp;$B$1),Q$1,INDIRECT($B$2&amp;$C38),"&gt;0")&gt;=Q$2,INDIRECT($B$2&amp;$C38))))),"NA")</f>
        <v>75</v>
      </c>
      <c r="R38" s="41" cm="1">
        <f t="array" aca="1" ref="R38" ca="1">IFERROR(MEDIAN(IF(INDIRECT($B$2&amp;$B$1)=R$1,IF(INDIRECT($B$2&amp;$C38)&gt;0,IF(COUNTIFS(INDIRECT($B$2&amp;$B$1),R$1,INDIRECT($B$2&amp;$C38),"&gt;0")&gt;=R$2,INDIRECT($B$2&amp;$C38))))),"NA")</f>
        <v>2</v>
      </c>
      <c r="S38" s="41" cm="1">
        <f t="array" aca="1" ref="S38" ca="1">IFERROR(MEDIAN(IF(INDIRECT($B$2&amp;$B$1)=S$1,IF(INDIRECT($B$2&amp;$C38)&gt;0,IF(COUNTIFS(INDIRECT($B$2&amp;$B$1),S$1,INDIRECT($B$2&amp;$C38),"&gt;0")&gt;=S$2,INDIRECT($B$2&amp;$C38))))),"NA")</f>
        <v>3</v>
      </c>
      <c r="T38" s="41" cm="1">
        <f t="array" aca="1" ref="T38" ca="1">IFERROR(MEDIAN(IF(INDIRECT($B$2&amp;$B$1)=T$1,IF(INDIRECT($B$2&amp;$C38)&gt;0,IF(COUNTIFS(INDIRECT($B$2&amp;$B$1),T$1,INDIRECT($B$2&amp;$C38),"&gt;0")&gt;=T$2,INDIRECT($B$2&amp;$C38))))),"NA")</f>
        <v>30</v>
      </c>
      <c r="U38" s="41" cm="1">
        <f t="array" aca="1" ref="U38" ca="1">IFERROR(MEDIAN(IF(INDIRECT($B$2&amp;$B$1)=U$1,IF(INDIRECT($B$2&amp;$C38)&gt;0,IF(COUNTIFS(INDIRECT($B$2&amp;$B$1),U$1,INDIRECT($B$2&amp;$C38),"&gt;0")&gt;=U$2,INDIRECT($B$2&amp;$C38))))),"NA")</f>
        <v>7</v>
      </c>
      <c r="V38" s="41" cm="1">
        <f t="array" aca="1" ref="V38" ca="1">IFERROR(MEDIAN(IF(INDIRECT($B$2&amp;$B$1)=V$1,IF(INDIRECT($B$2&amp;$C38)&gt;0,IF(COUNTIFS(INDIRECT($B$2&amp;$B$1),V$1,INDIRECT($B$2&amp;$C38),"&gt;0")&gt;=V$2,INDIRECT($B$2&amp;$C38))))),"NA")</f>
        <v>2</v>
      </c>
      <c r="W38" s="41" t="str" cm="1">
        <f t="array" aca="1" ref="W38" ca="1">IFERROR(MEDIAN(IF(INDIRECT($B$2&amp;$B$1)=W$1,IF(INDIRECT($B$2&amp;$C38)&gt;0,IF(COUNTIFS(INDIRECT($B$2&amp;$B$1),W$1,INDIRECT($B$2&amp;$C38),"&gt;0")&gt;=W$2,INDIRECT($B$2&amp;$C38))))),"NA")</f>
        <v>NA</v>
      </c>
      <c r="X38" s="41" t="str" cm="1">
        <f t="array" aca="1" ref="X38" ca="1">IFERROR(MEDIAN(IF(INDIRECT($B$2&amp;$B$1)=X$1,IF(INDIRECT($B$2&amp;$C38)&gt;0,IF(COUNTIFS(INDIRECT($B$2&amp;$B$1),X$1,INDIRECT($B$2&amp;$C38),"&gt;0")&gt;=X$2,INDIRECT($B$2&amp;$C38))))),"NA")</f>
        <v>NA</v>
      </c>
      <c r="Y38" s="41" t="str" cm="1">
        <f t="array" aca="1" ref="Y38" ca="1">IFERROR(MEDIAN(IF(INDIRECT($B$2&amp;$B$1)=Y$1,IF(INDIRECT($B$2&amp;$C38)&gt;0,IF(COUNTIFS(INDIRECT($B$2&amp;$B$1),Y$1,INDIRECT($B$2&amp;$C38),"&gt;0")&gt;=Y$2,INDIRECT($B$2&amp;$C38))))),"NA")</f>
        <v>NA</v>
      </c>
      <c r="Z38" s="41" t="str" cm="1">
        <f t="array" aca="1" ref="Z38" ca="1">IFERROR(MEDIAN(IF(INDIRECT($B$2&amp;$B$1)=Z$1,IF(INDIRECT($B$2&amp;$C38)&gt;0,IF(COUNTIFS(INDIRECT($B$2&amp;$B$1),Z$1,INDIRECT($B$2&amp;$C38),"&gt;0")&gt;=Z$2,INDIRECT($B$2&amp;$C38))))),"NA")</f>
        <v>NA</v>
      </c>
      <c r="AA38" s="41" t="str" cm="1">
        <f t="array" aca="1" ref="AA38" ca="1">IFERROR(MEDIAN(IF(INDIRECT($B$2&amp;$B$1)=AA$1,IF(INDIRECT($B$2&amp;$C38)&gt;0,IF(COUNTIFS(INDIRECT($B$2&amp;$B$1),AA$1,INDIRECT($B$2&amp;$C38),"&gt;0")&gt;=AA$2,INDIRECT($B$2&amp;$C38))))),"NA")</f>
        <v>NA</v>
      </c>
    </row>
    <row r="39" spans="2:31" ht="15.5" x14ac:dyDescent="0.35">
      <c r="B39" s="39" t="s">
        <v>2350</v>
      </c>
      <c r="C39" s="6" t="s">
        <v>3507</v>
      </c>
      <c r="E39" s="69" t="s">
        <v>3508</v>
      </c>
      <c r="F39" s="75" t="s">
        <v>3472</v>
      </c>
      <c r="G39" s="41" cm="1">
        <f t="array" aca="1" ref="G39" ca="1">IFERROR(MEDIAN(IF(INDIRECT($B$2&amp;$B$1)=G$1,IF(INDIRECT($B$2&amp;$C39)&gt;0,IF(COUNTIFS(INDIRECT($B$2&amp;$B$1),G$1,INDIRECT($B$2&amp;$C39),"&gt;0")&gt;=G$2,INDIRECT($B$2&amp;$C39))))),"NA")</f>
        <v>2</v>
      </c>
      <c r="H39" s="41" cm="1">
        <f t="array" aca="1" ref="H39" ca="1">IFERROR(MEDIAN(IF(INDIRECT($B$2&amp;$B$1)=H$1,IF(INDIRECT($B$2&amp;$C39)&gt;0,IF(COUNTIFS(INDIRECT($B$2&amp;$B$1),H$1,INDIRECT($B$2&amp;$C39),"&gt;0")&gt;=H$2,INDIRECT($B$2&amp;$C39))))),"NA")</f>
        <v>7</v>
      </c>
      <c r="I39" s="41" t="str" cm="1">
        <f t="array" aca="1" ref="I39" ca="1">IFERROR(MEDIAN(IF(INDIRECT($B$2&amp;$B$1)=I$1,IF(INDIRECT($B$2&amp;$C39)&gt;0,IF(COUNTIFS(INDIRECT($B$2&amp;$B$1),I$1,INDIRECT($B$2&amp;$C39),"&gt;0")&gt;=I$2,INDIRECT($B$2&amp;$C39))))),"NA")</f>
        <v>NA</v>
      </c>
      <c r="J39" s="41" cm="1">
        <f t="array" aca="1" ref="J39" ca="1">IFERROR(MEDIAN(IF(INDIRECT($B$2&amp;$B$1)=J$1,IF(INDIRECT($B$2&amp;$C39)&gt;0,IF(COUNTIFS(INDIRECT($B$2&amp;$B$1),J$1,INDIRECT($B$2&amp;$C39),"&gt;0")&gt;=J$2,INDIRECT($B$2&amp;$C39))))),"NA")</f>
        <v>2</v>
      </c>
      <c r="K39" s="41" cm="1">
        <f t="array" aca="1" ref="K39" ca="1">IFERROR(MEDIAN(IF(INDIRECT($B$2&amp;$B$1)=K$1,IF(INDIRECT($B$2&amp;$C39)&gt;0,IF(COUNTIFS(INDIRECT($B$2&amp;$B$1),K$1,INDIRECT($B$2&amp;$C39),"&gt;0")&gt;=K$2,INDIRECT($B$2&amp;$C39))))),"NA")</f>
        <v>2</v>
      </c>
      <c r="L39" s="41" cm="1">
        <f t="array" aca="1" ref="L39" ca="1">IFERROR(MEDIAN(IF(INDIRECT($B$2&amp;$B$1)=L$1,IF(INDIRECT($B$2&amp;$C39)&gt;0,IF(COUNTIFS(INDIRECT($B$2&amp;$B$1),L$1,INDIRECT($B$2&amp;$C39),"&gt;0")&gt;=L$2,INDIRECT($B$2&amp;$C39))))),"NA")</f>
        <v>2</v>
      </c>
      <c r="M39" s="41" cm="1">
        <f t="array" aca="1" ref="M39" ca="1">IFERROR(MEDIAN(IF(INDIRECT($B$2&amp;$B$1)=M$1,IF(INDIRECT($B$2&amp;$C39)&gt;0,IF(COUNTIFS(INDIRECT($B$2&amp;$B$1),M$1,INDIRECT($B$2&amp;$C39),"&gt;0")&gt;=M$2,INDIRECT($B$2&amp;$C39))))),"NA")</f>
        <v>3.5</v>
      </c>
      <c r="N39" s="41" cm="1">
        <f t="array" aca="1" ref="N39" ca="1">IFERROR(MEDIAN(IF(INDIRECT($B$2&amp;$B$1)=N$1,IF(INDIRECT($B$2&amp;$C39)&gt;0,IF(COUNTIFS(INDIRECT($B$2&amp;$B$1),N$1,INDIRECT($B$2&amp;$C39),"&gt;0")&gt;=N$2,INDIRECT($B$2&amp;$C39))))),"NA")</f>
        <v>2</v>
      </c>
      <c r="O39" s="41" cm="1">
        <f t="array" aca="1" ref="O39" ca="1">IFERROR(MEDIAN(IF(INDIRECT($B$2&amp;$B$1)=O$1,IF(INDIRECT($B$2&amp;$C39)&gt;0,IF(COUNTIFS(INDIRECT($B$2&amp;$B$1),O$1,INDIRECT($B$2&amp;$C39),"&gt;0")&gt;=O$2,INDIRECT($B$2&amp;$C39))))),"NA")</f>
        <v>3</v>
      </c>
      <c r="P39" s="41" cm="1">
        <f t="array" aca="1" ref="P39" ca="1">IFERROR(MEDIAN(IF(INDIRECT($B$2&amp;$B$1)=P$1,IF(INDIRECT($B$2&amp;$C39)&gt;0,IF(COUNTIFS(INDIRECT($B$2&amp;$B$1),P$1,INDIRECT($B$2&amp;$C39),"&gt;0")&gt;=P$2,INDIRECT($B$2&amp;$C39))))),"NA")</f>
        <v>3.5</v>
      </c>
      <c r="Q39" s="41" t="str" cm="1">
        <f t="array" aca="1" ref="Q39" ca="1">IFERROR(MEDIAN(IF(INDIRECT($B$2&amp;$B$1)=Q$1,IF(INDIRECT($B$2&amp;$C39)&gt;0,IF(COUNTIFS(INDIRECT($B$2&amp;$B$1),Q$1,INDIRECT($B$2&amp;$C39),"&gt;0")&gt;=Q$2,INDIRECT($B$2&amp;$C39))))),"NA")</f>
        <v>NA</v>
      </c>
      <c r="R39" s="41" cm="1">
        <f t="array" aca="1" ref="R39" ca="1">IFERROR(MEDIAN(IF(INDIRECT($B$2&amp;$B$1)=R$1,IF(INDIRECT($B$2&amp;$C39)&gt;0,IF(COUNTIFS(INDIRECT($B$2&amp;$B$1),R$1,INDIRECT($B$2&amp;$C39),"&gt;0")&gt;=R$2,INDIRECT($B$2&amp;$C39))))),"NA")</f>
        <v>2</v>
      </c>
      <c r="S39" s="41" cm="1">
        <f t="array" aca="1" ref="S39" ca="1">IFERROR(MEDIAN(IF(INDIRECT($B$2&amp;$B$1)=S$1,IF(INDIRECT($B$2&amp;$C39)&gt;0,IF(COUNTIFS(INDIRECT($B$2&amp;$B$1),S$1,INDIRECT($B$2&amp;$C39),"&gt;0")&gt;=S$2,INDIRECT($B$2&amp;$C39))))),"NA")</f>
        <v>3</v>
      </c>
      <c r="T39" s="41" cm="1">
        <f t="array" aca="1" ref="T39" ca="1">IFERROR(MEDIAN(IF(INDIRECT($B$2&amp;$B$1)=T$1,IF(INDIRECT($B$2&amp;$C39)&gt;0,IF(COUNTIFS(INDIRECT($B$2&amp;$B$1),T$1,INDIRECT($B$2&amp;$C39),"&gt;0")&gt;=T$2,INDIRECT($B$2&amp;$C39))))),"NA")</f>
        <v>60</v>
      </c>
      <c r="U39" s="41" cm="1">
        <f t="array" aca="1" ref="U39" ca="1">IFERROR(MEDIAN(IF(INDIRECT($B$2&amp;$B$1)=U$1,IF(INDIRECT($B$2&amp;$C39)&gt;0,IF(COUNTIFS(INDIRECT($B$2&amp;$B$1),U$1,INDIRECT($B$2&amp;$C39),"&gt;0")&gt;=U$2,INDIRECT($B$2&amp;$C39))))),"NA")</f>
        <v>7</v>
      </c>
      <c r="V39" s="41" cm="1">
        <f t="array" aca="1" ref="V39" ca="1">IFERROR(MEDIAN(IF(INDIRECT($B$2&amp;$B$1)=V$1,IF(INDIRECT($B$2&amp;$C39)&gt;0,IF(COUNTIFS(INDIRECT($B$2&amp;$B$1),V$1,INDIRECT($B$2&amp;$C39),"&gt;0")&gt;=V$2,INDIRECT($B$2&amp;$C39))))),"NA")</f>
        <v>2</v>
      </c>
      <c r="W39" s="41" t="str" cm="1">
        <f t="array" aca="1" ref="W39" ca="1">IFERROR(MEDIAN(IF(INDIRECT($B$2&amp;$B$1)=W$1,IF(INDIRECT($B$2&amp;$C39)&gt;0,IF(COUNTIFS(INDIRECT($B$2&amp;$B$1),W$1,INDIRECT($B$2&amp;$C39),"&gt;0")&gt;=W$2,INDIRECT($B$2&amp;$C39))))),"NA")</f>
        <v>NA</v>
      </c>
      <c r="X39" s="41" t="str" cm="1">
        <f t="array" aca="1" ref="X39" ca="1">IFERROR(MEDIAN(IF(INDIRECT($B$2&amp;$B$1)=X$1,IF(INDIRECT($B$2&amp;$C39)&gt;0,IF(COUNTIFS(INDIRECT($B$2&amp;$B$1),X$1,INDIRECT($B$2&amp;$C39),"&gt;0")&gt;=X$2,INDIRECT($B$2&amp;$C39))))),"NA")</f>
        <v>NA</v>
      </c>
      <c r="Y39" s="41" t="str" cm="1">
        <f t="array" aca="1" ref="Y39" ca="1">IFERROR(MEDIAN(IF(INDIRECT($B$2&amp;$B$1)=Y$1,IF(INDIRECT($B$2&amp;$C39)&gt;0,IF(COUNTIFS(INDIRECT($B$2&amp;$B$1),Y$1,INDIRECT($B$2&amp;$C39),"&gt;0")&gt;=Y$2,INDIRECT($B$2&amp;$C39))))),"NA")</f>
        <v>NA</v>
      </c>
      <c r="Z39" s="41" t="str" cm="1">
        <f t="array" aca="1" ref="Z39" ca="1">IFERROR(MEDIAN(IF(INDIRECT($B$2&amp;$B$1)=Z$1,IF(INDIRECT($B$2&amp;$C39)&gt;0,IF(COUNTIFS(INDIRECT($B$2&amp;$B$1),Z$1,INDIRECT($B$2&amp;$C39),"&gt;0")&gt;=Z$2,INDIRECT($B$2&amp;$C39))))),"NA")</f>
        <v>NA</v>
      </c>
      <c r="AA39" s="41" t="str" cm="1">
        <f t="array" aca="1" ref="AA39" ca="1">IFERROR(MEDIAN(IF(INDIRECT($B$2&amp;$B$1)=AA$1,IF(INDIRECT($B$2&amp;$C39)&gt;0,IF(COUNTIFS(INDIRECT($B$2&amp;$B$1),AA$1,INDIRECT($B$2&amp;$C39),"&gt;0")&gt;=AA$2,INDIRECT($B$2&amp;$C39))))),"NA")</f>
        <v>NA</v>
      </c>
    </row>
    <row r="40" spans="2:31" x14ac:dyDescent="0.35">
      <c r="B40" s="39" t="s">
        <v>2570</v>
      </c>
      <c r="C40" s="6" t="s">
        <v>3509</v>
      </c>
      <c r="F40" s="75" t="s">
        <v>40</v>
      </c>
      <c r="G40" s="41" cm="1">
        <f t="array" aca="1" ref="G40" ca="1">IFERROR(MEDIAN(IF(INDIRECT($B$2&amp;$B$1)=G$1,IF(INDIRECT($B$2&amp;$C40)&gt;0,IF(COUNTIFS(INDIRECT($B$2&amp;$B$1),G$1,INDIRECT($B$2&amp;$C40),"&gt;0")&gt;=G$2,INDIRECT($B$2&amp;$C40))))),"NA")</f>
        <v>2</v>
      </c>
      <c r="H40" s="41" cm="1">
        <f t="array" aca="1" ref="H40" ca="1">IFERROR(MEDIAN(IF(INDIRECT($B$2&amp;$B$1)=H$1,IF(INDIRECT($B$2&amp;$C40)&gt;0,IF(COUNTIFS(INDIRECT($B$2&amp;$B$1),H$1,INDIRECT($B$2&amp;$C40),"&gt;0")&gt;=H$2,INDIRECT($B$2&amp;$C40))))),"NA")</f>
        <v>7</v>
      </c>
      <c r="I40" s="41" t="str" cm="1">
        <f t="array" aca="1" ref="I40" ca="1">IFERROR(MEDIAN(IF(INDIRECT($B$2&amp;$B$1)=I$1,IF(INDIRECT($B$2&amp;$C40)&gt;0,IF(COUNTIFS(INDIRECT($B$2&amp;$B$1),I$1,INDIRECT($B$2&amp;$C40),"&gt;0")&gt;=I$2,INDIRECT($B$2&amp;$C40))))),"NA")</f>
        <v>NA</v>
      </c>
      <c r="J40" s="41" cm="1">
        <f t="array" aca="1" ref="J40" ca="1">IFERROR(MEDIAN(IF(INDIRECT($B$2&amp;$B$1)=J$1,IF(INDIRECT($B$2&amp;$C40)&gt;0,IF(COUNTIFS(INDIRECT($B$2&amp;$B$1),J$1,INDIRECT($B$2&amp;$C40),"&gt;0")&gt;=J$2,INDIRECT($B$2&amp;$C40))))),"NA")</f>
        <v>2</v>
      </c>
      <c r="K40" s="41" cm="1">
        <f t="array" aca="1" ref="K40" ca="1">IFERROR(MEDIAN(IF(INDIRECT($B$2&amp;$B$1)=K$1,IF(INDIRECT($B$2&amp;$C40)&gt;0,IF(COUNTIFS(INDIRECT($B$2&amp;$B$1),K$1,INDIRECT($B$2&amp;$C40),"&gt;0")&gt;=K$2,INDIRECT($B$2&amp;$C40))))),"NA")</f>
        <v>2</v>
      </c>
      <c r="L40" s="41" cm="1">
        <f t="array" aca="1" ref="L40" ca="1">IFERROR(MEDIAN(IF(INDIRECT($B$2&amp;$B$1)=L$1,IF(INDIRECT($B$2&amp;$C40)&gt;0,IF(COUNTIFS(INDIRECT($B$2&amp;$B$1),L$1,INDIRECT($B$2&amp;$C40),"&gt;0")&gt;=L$2,INDIRECT($B$2&amp;$C40))))),"NA")</f>
        <v>2</v>
      </c>
      <c r="M40" s="41" cm="1">
        <f t="array" aca="1" ref="M40" ca="1">IFERROR(MEDIAN(IF(INDIRECT($B$2&amp;$B$1)=M$1,IF(INDIRECT($B$2&amp;$C40)&gt;0,IF(COUNTIFS(INDIRECT($B$2&amp;$B$1),M$1,INDIRECT($B$2&amp;$C40),"&gt;0")&gt;=M$2,INDIRECT($B$2&amp;$C40))))),"NA")</f>
        <v>3.5</v>
      </c>
      <c r="N40" s="41" cm="1">
        <f t="array" aca="1" ref="N40" ca="1">IFERROR(MEDIAN(IF(INDIRECT($B$2&amp;$B$1)=N$1,IF(INDIRECT($B$2&amp;$C40)&gt;0,IF(COUNTIFS(INDIRECT($B$2&amp;$B$1),N$1,INDIRECT($B$2&amp;$C40),"&gt;0")&gt;=N$2,INDIRECT($B$2&amp;$C40))))),"NA")</f>
        <v>4</v>
      </c>
      <c r="O40" s="41" t="str" cm="1">
        <f t="array" aca="1" ref="O40" ca="1">IFERROR(MEDIAN(IF(INDIRECT($B$2&amp;$B$1)=O$1,IF(INDIRECT($B$2&amp;$C40)&gt;0,IF(COUNTIFS(INDIRECT($B$2&amp;$B$1),O$1,INDIRECT($B$2&amp;$C40),"&gt;0")&gt;=O$2,INDIRECT($B$2&amp;$C40))))),"NA")</f>
        <v>NA</v>
      </c>
      <c r="P40" s="41" cm="1">
        <f t="array" aca="1" ref="P40" ca="1">IFERROR(MEDIAN(IF(INDIRECT($B$2&amp;$B$1)=P$1,IF(INDIRECT($B$2&amp;$C40)&gt;0,IF(COUNTIFS(INDIRECT($B$2&amp;$B$1),P$1,INDIRECT($B$2&amp;$C40),"&gt;0")&gt;=P$2,INDIRECT($B$2&amp;$C40))))),"NA")</f>
        <v>3.5</v>
      </c>
      <c r="Q40" s="41" t="str" cm="1">
        <f t="array" aca="1" ref="Q40" ca="1">IFERROR(MEDIAN(IF(INDIRECT($B$2&amp;$B$1)=Q$1,IF(INDIRECT($B$2&amp;$C40)&gt;0,IF(COUNTIFS(INDIRECT($B$2&amp;$B$1),Q$1,INDIRECT($B$2&amp;$C40),"&gt;0")&gt;=Q$2,INDIRECT($B$2&amp;$C40))))),"NA")</f>
        <v>NA</v>
      </c>
      <c r="R40" s="41" cm="1">
        <f t="array" aca="1" ref="R40" ca="1">IFERROR(MEDIAN(IF(INDIRECT($B$2&amp;$B$1)=R$1,IF(INDIRECT($B$2&amp;$C40)&gt;0,IF(COUNTIFS(INDIRECT($B$2&amp;$B$1),R$1,INDIRECT($B$2&amp;$C40),"&gt;0")&gt;=R$2,INDIRECT($B$2&amp;$C40))))),"NA")</f>
        <v>2</v>
      </c>
      <c r="S40" s="41" cm="1">
        <f t="array" aca="1" ref="S40" ca="1">IFERROR(MEDIAN(IF(INDIRECT($B$2&amp;$B$1)=S$1,IF(INDIRECT($B$2&amp;$C40)&gt;0,IF(COUNTIFS(INDIRECT($B$2&amp;$B$1),S$1,INDIRECT($B$2&amp;$C40),"&gt;0")&gt;=S$2,INDIRECT($B$2&amp;$C40))))),"NA")</f>
        <v>3</v>
      </c>
      <c r="T40" s="41" cm="1">
        <f t="array" aca="1" ref="T40" ca="1">IFERROR(MEDIAN(IF(INDIRECT($B$2&amp;$B$1)=T$1,IF(INDIRECT($B$2&amp;$C40)&gt;0,IF(COUNTIFS(INDIRECT($B$2&amp;$B$1),T$1,INDIRECT($B$2&amp;$C40),"&gt;0")&gt;=T$2,INDIRECT($B$2&amp;$C40))))),"NA")</f>
        <v>60</v>
      </c>
      <c r="U40" s="41" cm="1">
        <f t="array" aca="1" ref="U40" ca="1">IFERROR(MEDIAN(IF(INDIRECT($B$2&amp;$B$1)=U$1,IF(INDIRECT($B$2&amp;$C40)&gt;0,IF(COUNTIFS(INDIRECT($B$2&amp;$B$1),U$1,INDIRECT($B$2&amp;$C40),"&gt;0")&gt;=U$2,INDIRECT($B$2&amp;$C40))))),"NA")</f>
        <v>7</v>
      </c>
      <c r="V40" s="41" cm="1">
        <f t="array" aca="1" ref="V40" ca="1">IFERROR(MEDIAN(IF(INDIRECT($B$2&amp;$B$1)=V$1,IF(INDIRECT($B$2&amp;$C40)&gt;0,IF(COUNTIFS(INDIRECT($B$2&amp;$B$1),V$1,INDIRECT($B$2&amp;$C40),"&gt;0")&gt;=V$2,INDIRECT($B$2&amp;$C40))))),"NA")</f>
        <v>2</v>
      </c>
      <c r="W40" s="41" t="str" cm="1">
        <f t="array" aca="1" ref="W40" ca="1">IFERROR(MEDIAN(IF(INDIRECT($B$2&amp;$B$1)=W$1,IF(INDIRECT($B$2&amp;$C40)&gt;0,IF(COUNTIFS(INDIRECT($B$2&amp;$B$1),W$1,INDIRECT($B$2&amp;$C40),"&gt;0")&gt;=W$2,INDIRECT($B$2&amp;$C40))))),"NA")</f>
        <v>NA</v>
      </c>
      <c r="X40" s="41" t="str" cm="1">
        <f t="array" aca="1" ref="X40" ca="1">IFERROR(MEDIAN(IF(INDIRECT($B$2&amp;$B$1)=X$1,IF(INDIRECT($B$2&amp;$C40)&gt;0,IF(COUNTIFS(INDIRECT($B$2&amp;$B$1),X$1,INDIRECT($B$2&amp;$C40),"&gt;0")&gt;=X$2,INDIRECT($B$2&amp;$C40))))),"NA")</f>
        <v>NA</v>
      </c>
      <c r="Y40" s="41" t="str" cm="1">
        <f t="array" aca="1" ref="Y40" ca="1">IFERROR(MEDIAN(IF(INDIRECT($B$2&amp;$B$1)=Y$1,IF(INDIRECT($B$2&amp;$C40)&gt;0,IF(COUNTIFS(INDIRECT($B$2&amp;$B$1),Y$1,INDIRECT($B$2&amp;$C40),"&gt;0")&gt;=Y$2,INDIRECT($B$2&amp;$C40))))),"NA")</f>
        <v>NA</v>
      </c>
      <c r="Z40" s="41" t="str" cm="1">
        <f t="array" aca="1" ref="Z40" ca="1">IFERROR(MEDIAN(IF(INDIRECT($B$2&amp;$B$1)=Z$1,IF(INDIRECT($B$2&amp;$C40)&gt;0,IF(COUNTIFS(INDIRECT($B$2&amp;$B$1),Z$1,INDIRECT($B$2&amp;$C40),"&gt;0")&gt;=Z$2,INDIRECT($B$2&amp;$C40))))),"NA")</f>
        <v>NA</v>
      </c>
      <c r="AA40" s="41" t="str" cm="1">
        <f t="array" aca="1" ref="AA40" ca="1">IFERROR(MEDIAN(IF(INDIRECT($B$2&amp;$B$1)=AA$1,IF(INDIRECT($B$2&amp;$C40)&gt;0,IF(COUNTIFS(INDIRECT($B$2&amp;$B$1),AA$1,INDIRECT($B$2&amp;$C40),"&gt;0")&gt;=AA$2,INDIRECT($B$2&amp;$C40))))),"NA")</f>
        <v>NA</v>
      </c>
    </row>
    <row r="41" spans="2:31" x14ac:dyDescent="0.35">
      <c r="B41" s="39" t="s">
        <v>2755</v>
      </c>
      <c r="C41" s="6" t="s">
        <v>3510</v>
      </c>
      <c r="F41" s="75" t="s">
        <v>41</v>
      </c>
      <c r="G41" s="41" cm="1">
        <f t="array" aca="1" ref="G41" ca="1">IFERROR(MEDIAN(IF(INDIRECT($B$2&amp;$B$1)=G$1,IF(INDIRECT($B$2&amp;$C41)&gt;0,IF(COUNTIFS(INDIRECT($B$2&amp;$B$1),G$1,INDIRECT($B$2&amp;$C41),"&gt;0")&gt;=G$2,INDIRECT($B$2&amp;$C41))))),"NA")</f>
        <v>1</v>
      </c>
      <c r="H41" s="41" cm="1">
        <f t="array" aca="1" ref="H41" ca="1">IFERROR(MEDIAN(IF(INDIRECT($B$2&amp;$B$1)=H$1,IF(INDIRECT($B$2&amp;$C41)&gt;0,IF(COUNTIFS(INDIRECT($B$2&amp;$B$1),H$1,INDIRECT($B$2&amp;$C41),"&gt;0")&gt;=H$2,INDIRECT($B$2&amp;$C41))))),"NA")</f>
        <v>7</v>
      </c>
      <c r="I41" s="41" t="str" cm="1">
        <f t="array" aca="1" ref="I41" ca="1">IFERROR(MEDIAN(IF(INDIRECT($B$2&amp;$B$1)=I$1,IF(INDIRECT($B$2&amp;$C41)&gt;0,IF(COUNTIFS(INDIRECT($B$2&amp;$B$1),I$1,INDIRECT($B$2&amp;$C41),"&gt;0")&gt;=I$2,INDIRECT($B$2&amp;$C41))))),"NA")</f>
        <v>NA</v>
      </c>
      <c r="J41" s="41" cm="1">
        <f t="array" aca="1" ref="J41" ca="1">IFERROR(MEDIAN(IF(INDIRECT($B$2&amp;$B$1)=J$1,IF(INDIRECT($B$2&amp;$C41)&gt;0,IF(COUNTIFS(INDIRECT($B$2&amp;$B$1),J$1,INDIRECT($B$2&amp;$C41),"&gt;0")&gt;=J$2,INDIRECT($B$2&amp;$C41))))),"NA")</f>
        <v>2</v>
      </c>
      <c r="K41" s="41" cm="1">
        <f t="array" aca="1" ref="K41" ca="1">IFERROR(MEDIAN(IF(INDIRECT($B$2&amp;$B$1)=K$1,IF(INDIRECT($B$2&amp;$C41)&gt;0,IF(COUNTIFS(INDIRECT($B$2&amp;$B$1),K$1,INDIRECT($B$2&amp;$C41),"&gt;0")&gt;=K$2,INDIRECT($B$2&amp;$C41))))),"NA")</f>
        <v>2</v>
      </c>
      <c r="L41" s="41" cm="1">
        <f t="array" aca="1" ref="L41" ca="1">IFERROR(MEDIAN(IF(INDIRECT($B$2&amp;$B$1)=L$1,IF(INDIRECT($B$2&amp;$C41)&gt;0,IF(COUNTIFS(INDIRECT($B$2&amp;$B$1),L$1,INDIRECT($B$2&amp;$C41),"&gt;0")&gt;=L$2,INDIRECT($B$2&amp;$C41))))),"NA")</f>
        <v>1</v>
      </c>
      <c r="M41" s="41" cm="1">
        <f t="array" aca="1" ref="M41" ca="1">IFERROR(MEDIAN(IF(INDIRECT($B$2&amp;$B$1)=M$1,IF(INDIRECT($B$2&amp;$C41)&gt;0,IF(COUNTIFS(INDIRECT($B$2&amp;$B$1),M$1,INDIRECT($B$2&amp;$C41),"&gt;0")&gt;=M$2,INDIRECT($B$2&amp;$C41))))),"NA")</f>
        <v>3.5</v>
      </c>
      <c r="N41" s="41" cm="1">
        <f t="array" aca="1" ref="N41" ca="1">IFERROR(MEDIAN(IF(INDIRECT($B$2&amp;$B$1)=N$1,IF(INDIRECT($B$2&amp;$C41)&gt;0,IF(COUNTIFS(INDIRECT($B$2&amp;$B$1),N$1,INDIRECT($B$2&amp;$C41),"&gt;0")&gt;=N$2,INDIRECT($B$2&amp;$C41))))),"NA")</f>
        <v>2</v>
      </c>
      <c r="O41" s="41" cm="1">
        <f t="array" aca="1" ref="O41" ca="1">IFERROR(MEDIAN(IF(INDIRECT($B$2&amp;$B$1)=O$1,IF(INDIRECT($B$2&amp;$C41)&gt;0,IF(COUNTIFS(INDIRECT($B$2&amp;$B$1),O$1,INDIRECT($B$2&amp;$C41),"&gt;0")&gt;=O$2,INDIRECT($B$2&amp;$C41))))),"NA")</f>
        <v>3</v>
      </c>
      <c r="P41" s="41" cm="1">
        <f t="array" aca="1" ref="P41" ca="1">IFERROR(MEDIAN(IF(INDIRECT($B$2&amp;$B$1)=P$1,IF(INDIRECT($B$2&amp;$C41)&gt;0,IF(COUNTIFS(INDIRECT($B$2&amp;$B$1),P$1,INDIRECT($B$2&amp;$C41),"&gt;0")&gt;=P$2,INDIRECT($B$2&amp;$C41))))),"NA")</f>
        <v>3.5</v>
      </c>
      <c r="Q41" s="41" t="str" cm="1">
        <f t="array" aca="1" ref="Q41" ca="1">IFERROR(MEDIAN(IF(INDIRECT($B$2&amp;$B$1)=Q$1,IF(INDIRECT($B$2&amp;$C41)&gt;0,IF(COUNTIFS(INDIRECT($B$2&amp;$B$1),Q$1,INDIRECT($B$2&amp;$C41),"&gt;0")&gt;=Q$2,INDIRECT($B$2&amp;$C41))))),"NA")</f>
        <v>NA</v>
      </c>
      <c r="R41" s="41" cm="1">
        <f t="array" aca="1" ref="R41" ca="1">IFERROR(MEDIAN(IF(INDIRECT($B$2&amp;$B$1)=R$1,IF(INDIRECT($B$2&amp;$C41)&gt;0,IF(COUNTIFS(INDIRECT($B$2&amp;$B$1),R$1,INDIRECT($B$2&amp;$C41),"&gt;0")&gt;=R$2,INDIRECT($B$2&amp;$C41))))),"NA")</f>
        <v>2</v>
      </c>
      <c r="S41" s="41" cm="1">
        <f t="array" aca="1" ref="S41" ca="1">IFERROR(MEDIAN(IF(INDIRECT($B$2&amp;$B$1)=S$1,IF(INDIRECT($B$2&amp;$C41)&gt;0,IF(COUNTIFS(INDIRECT($B$2&amp;$B$1),S$1,INDIRECT($B$2&amp;$C41),"&gt;0")&gt;=S$2,INDIRECT($B$2&amp;$C41))))),"NA")</f>
        <v>3</v>
      </c>
      <c r="T41" s="41" t="str" cm="1">
        <f t="array" aca="1" ref="T41" ca="1">IFERROR(MEDIAN(IF(INDIRECT($B$2&amp;$B$1)=T$1,IF(INDIRECT($B$2&amp;$C41)&gt;0,IF(COUNTIFS(INDIRECT($B$2&amp;$B$1),T$1,INDIRECT($B$2&amp;$C41),"&gt;0")&gt;=T$2,INDIRECT($B$2&amp;$C41))))),"NA")</f>
        <v>NA</v>
      </c>
      <c r="U41" s="41" cm="1">
        <f t="array" aca="1" ref="U41" ca="1">IFERROR(MEDIAN(IF(INDIRECT($B$2&amp;$B$1)=U$1,IF(INDIRECT($B$2&amp;$C41)&gt;0,IF(COUNTIFS(INDIRECT($B$2&amp;$B$1),U$1,INDIRECT($B$2&amp;$C41),"&gt;0")&gt;=U$2,INDIRECT($B$2&amp;$C41))))),"NA")</f>
        <v>6</v>
      </c>
      <c r="V41" s="41" cm="1">
        <f t="array" aca="1" ref="V41" ca="1">IFERROR(MEDIAN(IF(INDIRECT($B$2&amp;$B$1)=V$1,IF(INDIRECT($B$2&amp;$C41)&gt;0,IF(COUNTIFS(INDIRECT($B$2&amp;$B$1),V$1,INDIRECT($B$2&amp;$C41),"&gt;0")&gt;=V$2,INDIRECT($B$2&amp;$C41))))),"NA")</f>
        <v>2</v>
      </c>
      <c r="W41" s="41" t="str" cm="1">
        <f t="array" aca="1" ref="W41" ca="1">IFERROR(MEDIAN(IF(INDIRECT($B$2&amp;$B$1)=W$1,IF(INDIRECT($B$2&amp;$C41)&gt;0,IF(COUNTIFS(INDIRECT($B$2&amp;$B$1),W$1,INDIRECT($B$2&amp;$C41),"&gt;0")&gt;=W$2,INDIRECT($B$2&amp;$C41))))),"NA")</f>
        <v>NA</v>
      </c>
      <c r="X41" s="41" t="str" cm="1">
        <f t="array" aca="1" ref="X41" ca="1">IFERROR(MEDIAN(IF(INDIRECT($B$2&amp;$B$1)=X$1,IF(INDIRECT($B$2&amp;$C41)&gt;0,IF(COUNTIFS(INDIRECT($B$2&amp;$B$1),X$1,INDIRECT($B$2&amp;$C41),"&gt;0")&gt;=X$2,INDIRECT($B$2&amp;$C41))))),"NA")</f>
        <v>NA</v>
      </c>
      <c r="Y41" s="41" t="str" cm="1">
        <f t="array" aca="1" ref="Y41" ca="1">IFERROR(MEDIAN(IF(INDIRECT($B$2&amp;$B$1)=Y$1,IF(INDIRECT($B$2&amp;$C41)&gt;0,IF(COUNTIFS(INDIRECT($B$2&amp;$B$1),Y$1,INDIRECT($B$2&amp;$C41),"&gt;0")&gt;=Y$2,INDIRECT($B$2&amp;$C41))))),"NA")</f>
        <v>NA</v>
      </c>
      <c r="Z41" s="41" t="str" cm="1">
        <f t="array" aca="1" ref="Z41" ca="1">IFERROR(MEDIAN(IF(INDIRECT($B$2&amp;$B$1)=Z$1,IF(INDIRECT($B$2&amp;$C41)&gt;0,IF(COUNTIFS(INDIRECT($B$2&amp;$B$1),Z$1,INDIRECT($B$2&amp;$C41),"&gt;0")&gt;=Z$2,INDIRECT($B$2&amp;$C41))))),"NA")</f>
        <v>NA</v>
      </c>
      <c r="AA41" s="41" t="str" cm="1">
        <f t="array" aca="1" ref="AA41" ca="1">IFERROR(MEDIAN(IF(INDIRECT($B$2&amp;$B$1)=AA$1,IF(INDIRECT($B$2&amp;$C41)&gt;0,IF(COUNTIFS(INDIRECT($B$2&amp;$B$1),AA$1,INDIRECT($B$2&amp;$C41),"&gt;0")&gt;=AA$2,INDIRECT($B$2&amp;$C41))))),"NA")</f>
        <v>NA</v>
      </c>
    </row>
    <row r="42" spans="2:31" x14ac:dyDescent="0.35">
      <c r="B42" s="39" t="s">
        <v>2576</v>
      </c>
      <c r="C42" s="6" t="s">
        <v>3511</v>
      </c>
      <c r="F42" s="75" t="s">
        <v>42</v>
      </c>
      <c r="G42" s="41" cm="1">
        <f t="array" aca="1" ref="G42" ca="1">IFERROR(MEDIAN(IF(INDIRECT($B$2&amp;$B$1)=G$1,IF(INDIRECT($B$2&amp;$C42)&gt;0,IF(COUNTIFS(INDIRECT($B$2&amp;$B$1),G$1,INDIRECT($B$2&amp;$C42),"&gt;0")&gt;=G$2,INDIRECT($B$2&amp;$C42))))),"NA")</f>
        <v>1</v>
      </c>
      <c r="H42" s="41" cm="1">
        <f t="array" aca="1" ref="H42" ca="1">IFERROR(MEDIAN(IF(INDIRECT($B$2&amp;$B$1)=H$1,IF(INDIRECT($B$2&amp;$C42)&gt;0,IF(COUNTIFS(INDIRECT($B$2&amp;$B$1),H$1,INDIRECT($B$2&amp;$C42),"&gt;0")&gt;=H$2,INDIRECT($B$2&amp;$C42))))),"NA")</f>
        <v>7</v>
      </c>
      <c r="I42" s="41" t="str" cm="1">
        <f t="array" aca="1" ref="I42" ca="1">IFERROR(MEDIAN(IF(INDIRECT($B$2&amp;$B$1)=I$1,IF(INDIRECT($B$2&amp;$C42)&gt;0,IF(COUNTIFS(INDIRECT($B$2&amp;$B$1),I$1,INDIRECT($B$2&amp;$C42),"&gt;0")&gt;=I$2,INDIRECT($B$2&amp;$C42))))),"NA")</f>
        <v>NA</v>
      </c>
      <c r="J42" s="41" cm="1">
        <f t="array" aca="1" ref="J42" ca="1">IFERROR(MEDIAN(IF(INDIRECT($B$2&amp;$B$1)=J$1,IF(INDIRECT($B$2&amp;$C42)&gt;0,IF(COUNTIFS(INDIRECT($B$2&amp;$B$1),J$1,INDIRECT($B$2&amp;$C42),"&gt;0")&gt;=J$2,INDIRECT($B$2&amp;$C42))))),"NA")</f>
        <v>2</v>
      </c>
      <c r="K42" s="41" cm="1">
        <f t="array" aca="1" ref="K42" ca="1">IFERROR(MEDIAN(IF(INDIRECT($B$2&amp;$B$1)=K$1,IF(INDIRECT($B$2&amp;$C42)&gt;0,IF(COUNTIFS(INDIRECT($B$2&amp;$B$1),K$1,INDIRECT($B$2&amp;$C42),"&gt;0")&gt;=K$2,INDIRECT($B$2&amp;$C42))))),"NA")</f>
        <v>2</v>
      </c>
      <c r="L42" s="41" cm="1">
        <f t="array" aca="1" ref="L42" ca="1">IFERROR(MEDIAN(IF(INDIRECT($B$2&amp;$B$1)=L$1,IF(INDIRECT($B$2&amp;$C42)&gt;0,IF(COUNTIFS(INDIRECT($B$2&amp;$B$1),L$1,INDIRECT($B$2&amp;$C42),"&gt;0")&gt;=L$2,INDIRECT($B$2&amp;$C42))))),"NA")</f>
        <v>2</v>
      </c>
      <c r="M42" s="41" cm="1">
        <f t="array" aca="1" ref="M42" ca="1">IFERROR(MEDIAN(IF(INDIRECT($B$2&amp;$B$1)=M$1,IF(INDIRECT($B$2&amp;$C42)&gt;0,IF(COUNTIFS(INDIRECT($B$2&amp;$B$1),M$1,INDIRECT($B$2&amp;$C42),"&gt;0")&gt;=M$2,INDIRECT($B$2&amp;$C42))))),"NA")</f>
        <v>3</v>
      </c>
      <c r="N42" s="41" cm="1">
        <f t="array" aca="1" ref="N42" ca="1">IFERROR(MEDIAN(IF(INDIRECT($B$2&amp;$B$1)=N$1,IF(INDIRECT($B$2&amp;$C42)&gt;0,IF(COUNTIFS(INDIRECT($B$2&amp;$B$1),N$1,INDIRECT($B$2&amp;$C42),"&gt;0")&gt;=N$2,INDIRECT($B$2&amp;$C42))))),"NA")</f>
        <v>3</v>
      </c>
      <c r="O42" s="41" cm="1">
        <f t="array" aca="1" ref="O42" ca="1">IFERROR(MEDIAN(IF(INDIRECT($B$2&amp;$B$1)=O$1,IF(INDIRECT($B$2&amp;$C42)&gt;0,IF(COUNTIFS(INDIRECT($B$2&amp;$B$1),O$1,INDIRECT($B$2&amp;$C42),"&gt;0")&gt;=O$2,INDIRECT($B$2&amp;$C42))))),"NA")</f>
        <v>3</v>
      </c>
      <c r="P42" s="41" t="str" cm="1">
        <f t="array" aca="1" ref="P42" ca="1">IFERROR(MEDIAN(IF(INDIRECT($B$2&amp;$B$1)=P$1,IF(INDIRECT($B$2&amp;$C42)&gt;0,IF(COUNTIFS(INDIRECT($B$2&amp;$B$1),P$1,INDIRECT($B$2&amp;$C42),"&gt;0")&gt;=P$2,INDIRECT($B$2&amp;$C42))))),"NA")</f>
        <v>NA</v>
      </c>
      <c r="Q42" s="41" t="str" cm="1">
        <f t="array" aca="1" ref="Q42" ca="1">IFERROR(MEDIAN(IF(INDIRECT($B$2&amp;$B$1)=Q$1,IF(INDIRECT($B$2&amp;$C42)&gt;0,IF(COUNTIFS(INDIRECT($B$2&amp;$B$1),Q$1,INDIRECT($B$2&amp;$C42),"&gt;0")&gt;=Q$2,INDIRECT($B$2&amp;$C42))))),"NA")</f>
        <v>NA</v>
      </c>
      <c r="R42" s="41" cm="1">
        <f t="array" aca="1" ref="R42" ca="1">IFERROR(MEDIAN(IF(INDIRECT($B$2&amp;$B$1)=R$1,IF(INDIRECT($B$2&amp;$C42)&gt;0,IF(COUNTIFS(INDIRECT($B$2&amp;$B$1),R$1,INDIRECT($B$2&amp;$C42),"&gt;0")&gt;=R$2,INDIRECT($B$2&amp;$C42))))),"NA")</f>
        <v>2</v>
      </c>
      <c r="S42" s="41" cm="1">
        <f t="array" aca="1" ref="S42" ca="1">IFERROR(MEDIAN(IF(INDIRECT($B$2&amp;$B$1)=S$1,IF(INDIRECT($B$2&amp;$C42)&gt;0,IF(COUNTIFS(INDIRECT($B$2&amp;$B$1),S$1,INDIRECT($B$2&amp;$C42),"&gt;0")&gt;=S$2,INDIRECT($B$2&amp;$C42))))),"NA")</f>
        <v>3</v>
      </c>
      <c r="T42" s="41" cm="1">
        <f t="array" aca="1" ref="T42" ca="1">IFERROR(MEDIAN(IF(INDIRECT($B$2&amp;$B$1)=T$1,IF(INDIRECT($B$2&amp;$C42)&gt;0,IF(COUNTIFS(INDIRECT($B$2&amp;$B$1),T$1,INDIRECT($B$2&amp;$C42),"&gt;0")&gt;=T$2,INDIRECT($B$2&amp;$C42))))),"NA")</f>
        <v>60</v>
      </c>
      <c r="U42" s="41" cm="1">
        <f t="array" aca="1" ref="U42" ca="1">IFERROR(MEDIAN(IF(INDIRECT($B$2&amp;$B$1)=U$1,IF(INDIRECT($B$2&amp;$C42)&gt;0,IF(COUNTIFS(INDIRECT($B$2&amp;$B$1),U$1,INDIRECT($B$2&amp;$C42),"&gt;0")&gt;=U$2,INDIRECT($B$2&amp;$C42))))),"NA")</f>
        <v>7</v>
      </c>
      <c r="V42" s="41" cm="1">
        <f t="array" aca="1" ref="V42" ca="1">IFERROR(MEDIAN(IF(INDIRECT($B$2&amp;$B$1)=V$1,IF(INDIRECT($B$2&amp;$C42)&gt;0,IF(COUNTIFS(INDIRECT($B$2&amp;$B$1),V$1,INDIRECT($B$2&amp;$C42),"&gt;0")&gt;=V$2,INDIRECT($B$2&amp;$C42))))),"NA")</f>
        <v>2</v>
      </c>
      <c r="W42" s="41" t="str" cm="1">
        <f t="array" aca="1" ref="W42" ca="1">IFERROR(MEDIAN(IF(INDIRECT($B$2&amp;$B$1)=W$1,IF(INDIRECT($B$2&amp;$C42)&gt;0,IF(COUNTIFS(INDIRECT($B$2&amp;$B$1),W$1,INDIRECT($B$2&amp;$C42),"&gt;0")&gt;=W$2,INDIRECT($B$2&amp;$C42))))),"NA")</f>
        <v>NA</v>
      </c>
      <c r="X42" s="41" t="str" cm="1">
        <f t="array" aca="1" ref="X42" ca="1">IFERROR(MEDIAN(IF(INDIRECT($B$2&amp;$B$1)=X$1,IF(INDIRECT($B$2&amp;$C42)&gt;0,IF(COUNTIFS(INDIRECT($B$2&amp;$B$1),X$1,INDIRECT($B$2&amp;$C42),"&gt;0")&gt;=X$2,INDIRECT($B$2&amp;$C42))))),"NA")</f>
        <v>NA</v>
      </c>
      <c r="Y42" s="41" t="str" cm="1">
        <f t="array" aca="1" ref="Y42" ca="1">IFERROR(MEDIAN(IF(INDIRECT($B$2&amp;$B$1)=Y$1,IF(INDIRECT($B$2&amp;$C42)&gt;0,IF(COUNTIFS(INDIRECT($B$2&amp;$B$1),Y$1,INDIRECT($B$2&amp;$C42),"&gt;0")&gt;=Y$2,INDIRECT($B$2&amp;$C42))))),"NA")</f>
        <v>NA</v>
      </c>
      <c r="Z42" s="41" t="str" cm="1">
        <f t="array" aca="1" ref="Z42" ca="1">IFERROR(MEDIAN(IF(INDIRECT($B$2&amp;$B$1)=Z$1,IF(INDIRECT($B$2&amp;$C42)&gt;0,IF(COUNTIFS(INDIRECT($B$2&amp;$B$1),Z$1,INDIRECT($B$2&amp;$C42),"&gt;0")&gt;=Z$2,INDIRECT($B$2&amp;$C42))))),"NA")</f>
        <v>NA</v>
      </c>
      <c r="AA42" s="41" t="str" cm="1">
        <f t="array" aca="1" ref="AA42" ca="1">IFERROR(MEDIAN(IF(INDIRECT($B$2&amp;$B$1)=AA$1,IF(INDIRECT($B$2&amp;$C42)&gt;0,IF(COUNTIFS(INDIRECT($B$2&amp;$B$1),AA$1,INDIRECT($B$2&amp;$C42),"&gt;0")&gt;=AA$2,INDIRECT($B$2&amp;$C42))))),"NA")</f>
        <v>NA</v>
      </c>
    </row>
    <row r="43" spans="2:31" ht="15.5" x14ac:dyDescent="0.35">
      <c r="B43" s="39" t="s">
        <v>3476</v>
      </c>
      <c r="C43" s="6" t="s">
        <v>3512</v>
      </c>
      <c r="E43" s="69" t="s">
        <v>3513</v>
      </c>
      <c r="F43" s="76" t="s">
        <v>62</v>
      </c>
      <c r="G43" s="41" cm="1">
        <f t="array" aca="1" ref="G43" ca="1">IFERROR(MEDIAN(IF(INDIRECT($B$2&amp;$B$1)=G$1,IF(INDIRECT($B$2&amp;$C43)&gt;0,IF(COUNTIFS(INDIRECT($B$2&amp;$B$1),G$1,INDIRECT($B$2&amp;$C43),"&gt;0")&gt;=G$2,INDIRECT($B$2&amp;$C43))))),"NA")</f>
        <v>3</v>
      </c>
      <c r="H43" s="41" cm="1">
        <f t="array" aca="1" ref="H43" ca="1">IFERROR(MEDIAN(IF(INDIRECT($B$2&amp;$B$1)=H$1,IF(INDIRECT($B$2&amp;$C43)&gt;0,IF(COUNTIFS(INDIRECT($B$2&amp;$B$1),H$1,INDIRECT($B$2&amp;$C43),"&gt;0")&gt;=H$2,INDIRECT($B$2&amp;$C43))))),"NA")</f>
        <v>5</v>
      </c>
      <c r="I43" s="41" t="str" cm="1">
        <f t="array" aca="1" ref="I43" ca="1">IFERROR(MEDIAN(IF(INDIRECT($B$2&amp;$B$1)=I$1,IF(INDIRECT($B$2&amp;$C43)&gt;0,IF(COUNTIFS(INDIRECT($B$2&amp;$B$1),I$1,INDIRECT($B$2&amp;$C43),"&gt;0")&gt;=I$2,INDIRECT($B$2&amp;$C43))))),"NA")</f>
        <v>NA</v>
      </c>
      <c r="J43" s="41" t="str" cm="1">
        <f t="array" aca="1" ref="J43" ca="1">IFERROR(MEDIAN(IF(INDIRECT($B$2&amp;$B$1)=J$1,IF(INDIRECT($B$2&amp;$C43)&gt;0,IF(COUNTIFS(INDIRECT($B$2&amp;$B$1),J$1,INDIRECT($B$2&amp;$C43),"&gt;0")&gt;=J$2,INDIRECT($B$2&amp;$C43))))),"NA")</f>
        <v>NA</v>
      </c>
      <c r="K43" s="41" t="str" cm="1">
        <f t="array" aca="1" ref="K43" ca="1">IFERROR(MEDIAN(IF(INDIRECT($B$2&amp;$B$1)=K$1,IF(INDIRECT($B$2&amp;$C43)&gt;0,IF(COUNTIFS(INDIRECT($B$2&amp;$B$1),K$1,INDIRECT($B$2&amp;$C43),"&gt;0")&gt;=K$2,INDIRECT($B$2&amp;$C43))))),"NA")</f>
        <v>NA</v>
      </c>
      <c r="L43" s="41" cm="1">
        <f t="array" aca="1" ref="L43" ca="1">IFERROR(MEDIAN(IF(INDIRECT($B$2&amp;$B$1)=L$1,IF(INDIRECT($B$2&amp;$C43)&gt;0,IF(COUNTIFS(INDIRECT($B$2&amp;$B$1),L$1,INDIRECT($B$2&amp;$C43),"&gt;0")&gt;=L$2,INDIRECT($B$2&amp;$C43))))),"NA")</f>
        <v>2</v>
      </c>
      <c r="M43" s="41" cm="1">
        <f t="array" aca="1" ref="M43" ca="1">IFERROR(MEDIAN(IF(INDIRECT($B$2&amp;$B$1)=M$1,IF(INDIRECT($B$2&amp;$C43)&gt;0,IF(COUNTIFS(INDIRECT($B$2&amp;$B$1),M$1,INDIRECT($B$2&amp;$C43),"&gt;0")&gt;=M$2,INDIRECT($B$2&amp;$C43))))),"NA")</f>
        <v>8.5</v>
      </c>
      <c r="N43" s="41" cm="1">
        <f t="array" aca="1" ref="N43" ca="1">IFERROR(MEDIAN(IF(INDIRECT($B$2&amp;$B$1)=N$1,IF(INDIRECT($B$2&amp;$C43)&gt;0,IF(COUNTIFS(INDIRECT($B$2&amp;$B$1),N$1,INDIRECT($B$2&amp;$C43),"&gt;0")&gt;=N$2,INDIRECT($B$2&amp;$C43))))),"NA")</f>
        <v>1</v>
      </c>
      <c r="O43" s="41" t="str" cm="1">
        <f t="array" aca="1" ref="O43" ca="1">IFERROR(MEDIAN(IF(INDIRECT($B$2&amp;$B$1)=O$1,IF(INDIRECT($B$2&amp;$C43)&gt;0,IF(COUNTIFS(INDIRECT($B$2&amp;$B$1),O$1,INDIRECT($B$2&amp;$C43),"&gt;0")&gt;=O$2,INDIRECT($B$2&amp;$C43))))),"NA")</f>
        <v>NA</v>
      </c>
      <c r="P43" s="41" t="str" cm="1">
        <f t="array" aca="1" ref="P43" ca="1">IFERROR(MEDIAN(IF(INDIRECT($B$2&amp;$B$1)=P$1,IF(INDIRECT($B$2&amp;$C43)&gt;0,IF(COUNTIFS(INDIRECT($B$2&amp;$B$1),P$1,INDIRECT($B$2&amp;$C43),"&gt;0")&gt;=P$2,INDIRECT($B$2&amp;$C43))))),"NA")</f>
        <v>NA</v>
      </c>
      <c r="Q43" s="41" t="str" cm="1">
        <f t="array" aca="1" ref="Q43" ca="1">IFERROR(MEDIAN(IF(INDIRECT($B$2&amp;$B$1)=Q$1,IF(INDIRECT($B$2&amp;$C43)&gt;0,IF(COUNTIFS(INDIRECT($B$2&amp;$B$1),Q$1,INDIRECT($B$2&amp;$C43),"&gt;0")&gt;=Q$2,INDIRECT($B$2&amp;$C43))))),"NA")</f>
        <v>NA</v>
      </c>
      <c r="R43" s="41" t="str" cm="1">
        <f t="array" aca="1" ref="R43" ca="1">IFERROR(MEDIAN(IF(INDIRECT($B$2&amp;$B$1)=R$1,IF(INDIRECT($B$2&amp;$C43)&gt;0,IF(COUNTIFS(INDIRECT($B$2&amp;$B$1),R$1,INDIRECT($B$2&amp;$C43),"&gt;0")&gt;=R$2,INDIRECT($B$2&amp;$C43))))),"NA")</f>
        <v>NA</v>
      </c>
      <c r="S43" s="41" cm="1">
        <f t="array" aca="1" ref="S43" ca="1">IFERROR(MEDIAN(IF(INDIRECT($B$2&amp;$B$1)=S$1,IF(INDIRECT($B$2&amp;$C43)&gt;0,IF(COUNTIFS(INDIRECT($B$2&amp;$B$1),S$1,INDIRECT($B$2&amp;$C43),"&gt;0")&gt;=S$2,INDIRECT($B$2&amp;$C43))))),"NA")</f>
        <v>2</v>
      </c>
      <c r="T43" s="41" t="str" cm="1">
        <f t="array" aca="1" ref="T43" ca="1">IFERROR(MEDIAN(IF(INDIRECT($B$2&amp;$B$1)=T$1,IF(INDIRECT($B$2&amp;$C43)&gt;0,IF(COUNTIFS(INDIRECT($B$2&amp;$B$1),T$1,INDIRECT($B$2&amp;$C43),"&gt;0")&gt;=T$2,INDIRECT($B$2&amp;$C43))))),"NA")</f>
        <v>NA</v>
      </c>
      <c r="U43" s="41" t="str" cm="1">
        <f t="array" aca="1" ref="U43" ca="1">IFERROR(MEDIAN(IF(INDIRECT($B$2&amp;$B$1)=U$1,IF(INDIRECT($B$2&amp;$C43)&gt;0,IF(COUNTIFS(INDIRECT($B$2&amp;$B$1),U$1,INDIRECT($B$2&amp;$C43),"&gt;0")&gt;=U$2,INDIRECT($B$2&amp;$C43))))),"NA")</f>
        <v>NA</v>
      </c>
      <c r="V43" s="41" t="str" cm="1">
        <f t="array" aca="1" ref="V43" ca="1">IFERROR(MEDIAN(IF(INDIRECT($B$2&amp;$B$1)=V$1,IF(INDIRECT($B$2&amp;$C43)&gt;0,IF(COUNTIFS(INDIRECT($B$2&amp;$B$1),V$1,INDIRECT($B$2&amp;$C43),"&gt;0")&gt;=V$2,INDIRECT($B$2&amp;$C43))))),"NA")</f>
        <v>NA</v>
      </c>
      <c r="W43" s="41" t="str" cm="1">
        <f t="array" aca="1" ref="W43" ca="1">IFERROR(MEDIAN(IF(INDIRECT($B$2&amp;$B$1)=W$1,IF(INDIRECT($B$2&amp;$C43)&gt;0,IF(COUNTIFS(INDIRECT($B$2&amp;$B$1),W$1,INDIRECT($B$2&amp;$C43),"&gt;0")&gt;=W$2,INDIRECT($B$2&amp;$C43))))),"NA")</f>
        <v>NA</v>
      </c>
      <c r="X43" s="41" t="str" cm="1">
        <f t="array" aca="1" ref="X43" ca="1">IFERROR(MEDIAN(IF(INDIRECT($B$2&amp;$B$1)=X$1,IF(INDIRECT($B$2&amp;$C43)&gt;0,IF(COUNTIFS(INDIRECT($B$2&amp;$B$1),X$1,INDIRECT($B$2&amp;$C43),"&gt;0")&gt;=X$2,INDIRECT($B$2&amp;$C43))))),"NA")</f>
        <v>NA</v>
      </c>
      <c r="Y43" s="41" t="str" cm="1">
        <f t="array" aca="1" ref="Y43" ca="1">IFERROR(MEDIAN(IF(INDIRECT($B$2&amp;$B$1)=Y$1,IF(INDIRECT($B$2&amp;$C43)&gt;0,IF(COUNTIFS(INDIRECT($B$2&amp;$B$1),Y$1,INDIRECT($B$2&amp;$C43),"&gt;0")&gt;=Y$2,INDIRECT($B$2&amp;$C43))))),"NA")</f>
        <v>NA</v>
      </c>
      <c r="Z43" s="41" t="str" cm="1">
        <f t="array" aca="1" ref="Z43" ca="1">IFERROR(MEDIAN(IF(INDIRECT($B$2&amp;$B$1)=Z$1,IF(INDIRECT($B$2&amp;$C43)&gt;0,IF(COUNTIFS(INDIRECT($B$2&amp;$B$1),Z$1,INDIRECT($B$2&amp;$C43),"&gt;0")&gt;=Z$2,INDIRECT($B$2&amp;$C43))))),"NA")</f>
        <v>NA</v>
      </c>
      <c r="AA43" s="41" cm="1">
        <f t="array" aca="1" ref="AA43" ca="1">IFERROR(MEDIAN(IF(INDIRECT($B$2&amp;$B$1)=AA$1,IF(INDIRECT($B$2&amp;$C43)&gt;0,IF(COUNTIFS(INDIRECT($B$2&amp;$B$1),AA$1,INDIRECT($B$2&amp;$C43),"&gt;0")&gt;=AA$2,INDIRECT($B$2&amp;$C43))))),"NA")</f>
        <v>20</v>
      </c>
    </row>
    <row r="44" spans="2:31" x14ac:dyDescent="0.35">
      <c r="B44" s="39" t="s">
        <v>3478</v>
      </c>
      <c r="C44" s="6" t="s">
        <v>3514</v>
      </c>
      <c r="F44" s="76" t="s">
        <v>44</v>
      </c>
      <c r="G44" s="41" cm="1">
        <f t="array" aca="1" ref="G44" ca="1">IFERROR(MEDIAN(IF(INDIRECT($B$2&amp;$B$1)=G$1,IF(INDIRECT($B$2&amp;$C44)&gt;0,IF(COUNTIFS(INDIRECT($B$2&amp;$B$1),G$1,INDIRECT($B$2&amp;$C44),"&gt;0")&gt;=G$2,INDIRECT($B$2&amp;$C44))))),"NA")</f>
        <v>7</v>
      </c>
      <c r="H44" s="41" cm="1">
        <f t="array" aca="1" ref="H44" ca="1">IFERROR(MEDIAN(IF(INDIRECT($B$2&amp;$B$1)=H$1,IF(INDIRECT($B$2&amp;$C44)&gt;0,IF(COUNTIFS(INDIRECT($B$2&amp;$B$1),H$1,INDIRECT($B$2&amp;$C44),"&gt;0")&gt;=H$2,INDIRECT($B$2&amp;$C44))))),"NA")</f>
        <v>7</v>
      </c>
      <c r="I44" s="41" t="str" cm="1">
        <f t="array" aca="1" ref="I44" ca="1">IFERROR(MEDIAN(IF(INDIRECT($B$2&amp;$B$1)=I$1,IF(INDIRECT($B$2&amp;$C44)&gt;0,IF(COUNTIFS(INDIRECT($B$2&amp;$B$1),I$1,INDIRECT($B$2&amp;$C44),"&gt;0")&gt;=I$2,INDIRECT($B$2&amp;$C44))))),"NA")</f>
        <v>NA</v>
      </c>
      <c r="J44" s="41" t="str" cm="1">
        <f t="array" aca="1" ref="J44" ca="1">IFERROR(MEDIAN(IF(INDIRECT($B$2&amp;$B$1)=J$1,IF(INDIRECT($B$2&amp;$C44)&gt;0,IF(COUNTIFS(INDIRECT($B$2&amp;$B$1),J$1,INDIRECT($B$2&amp;$C44),"&gt;0")&gt;=J$2,INDIRECT($B$2&amp;$C44))))),"NA")</f>
        <v>NA</v>
      </c>
      <c r="K44" s="41" cm="1">
        <f t="array" aca="1" ref="K44" ca="1">IFERROR(MEDIAN(IF(INDIRECT($B$2&amp;$B$1)=K$1,IF(INDIRECT($B$2&amp;$C44)&gt;0,IF(COUNTIFS(INDIRECT($B$2&amp;$B$1),K$1,INDIRECT($B$2&amp;$C44),"&gt;0")&gt;=K$2,INDIRECT($B$2&amp;$C44))))),"NA")</f>
        <v>5</v>
      </c>
      <c r="L44" s="41" cm="1">
        <f t="array" aca="1" ref="L44" ca="1">IFERROR(MEDIAN(IF(INDIRECT($B$2&amp;$B$1)=L$1,IF(INDIRECT($B$2&amp;$C44)&gt;0,IF(COUNTIFS(INDIRECT($B$2&amp;$B$1),L$1,INDIRECT($B$2&amp;$C44),"&gt;0")&gt;=L$2,INDIRECT($B$2&amp;$C44))))),"NA")</f>
        <v>2</v>
      </c>
      <c r="M44" s="41" cm="1">
        <f t="array" aca="1" ref="M44" ca="1">IFERROR(MEDIAN(IF(INDIRECT($B$2&amp;$B$1)=M$1,IF(INDIRECT($B$2&amp;$C44)&gt;0,IF(COUNTIFS(INDIRECT($B$2&amp;$B$1),M$1,INDIRECT($B$2&amp;$C44),"&gt;0")&gt;=M$2,INDIRECT($B$2&amp;$C44))))),"NA")</f>
        <v>5.5</v>
      </c>
      <c r="N44" s="41" cm="1">
        <f t="array" aca="1" ref="N44" ca="1">IFERROR(MEDIAN(IF(INDIRECT($B$2&amp;$B$1)=N$1,IF(INDIRECT($B$2&amp;$C44)&gt;0,IF(COUNTIFS(INDIRECT($B$2&amp;$B$1),N$1,INDIRECT($B$2&amp;$C44),"&gt;0")&gt;=N$2,INDIRECT($B$2&amp;$C44))))),"NA")</f>
        <v>3</v>
      </c>
      <c r="O44" s="41" cm="1">
        <f t="array" aca="1" ref="O44" ca="1">IFERROR(MEDIAN(IF(INDIRECT($B$2&amp;$B$1)=O$1,IF(INDIRECT($B$2&amp;$C44)&gt;0,IF(COUNTIFS(INDIRECT($B$2&amp;$B$1),O$1,INDIRECT($B$2&amp;$C44),"&gt;0")&gt;=O$2,INDIRECT($B$2&amp;$C44))))),"NA")</f>
        <v>3</v>
      </c>
      <c r="P44" s="41" cm="1">
        <f t="array" aca="1" ref="P44" ca="1">IFERROR(MEDIAN(IF(INDIRECT($B$2&amp;$B$1)=P$1,IF(INDIRECT($B$2&amp;$C44)&gt;0,IF(COUNTIFS(INDIRECT($B$2&amp;$B$1),P$1,INDIRECT($B$2&amp;$C44),"&gt;0")&gt;=P$2,INDIRECT($B$2&amp;$C44))))),"NA")</f>
        <v>90</v>
      </c>
      <c r="Q44" s="41" t="str" cm="1">
        <f t="array" aca="1" ref="Q44" ca="1">IFERROR(MEDIAN(IF(INDIRECT($B$2&amp;$B$1)=Q$1,IF(INDIRECT($B$2&amp;$C44)&gt;0,IF(COUNTIFS(INDIRECT($B$2&amp;$B$1),Q$1,INDIRECT($B$2&amp;$C44),"&gt;0")&gt;=Q$2,INDIRECT($B$2&amp;$C44))))),"NA")</f>
        <v>NA</v>
      </c>
      <c r="R44" s="41" cm="1">
        <f t="array" aca="1" ref="R44" ca="1">IFERROR(MEDIAN(IF(INDIRECT($B$2&amp;$B$1)=R$1,IF(INDIRECT($B$2&amp;$C44)&gt;0,IF(COUNTIFS(INDIRECT($B$2&amp;$B$1),R$1,INDIRECT($B$2&amp;$C44),"&gt;0")&gt;=R$2,INDIRECT($B$2&amp;$C44))))),"NA")</f>
        <v>4</v>
      </c>
      <c r="S44" s="41" cm="1">
        <f t="array" aca="1" ref="S44" ca="1">IFERROR(MEDIAN(IF(INDIRECT($B$2&amp;$B$1)=S$1,IF(INDIRECT($B$2&amp;$C44)&gt;0,IF(COUNTIFS(INDIRECT($B$2&amp;$B$1),S$1,INDIRECT($B$2&amp;$C44),"&gt;0")&gt;=S$2,INDIRECT($B$2&amp;$C44))))),"NA")</f>
        <v>4</v>
      </c>
      <c r="T44" s="41" cm="1">
        <f t="array" aca="1" ref="T44" ca="1">IFERROR(MEDIAN(IF(INDIRECT($B$2&amp;$B$1)=T$1,IF(INDIRECT($B$2&amp;$C44)&gt;0,IF(COUNTIFS(INDIRECT($B$2&amp;$B$1),T$1,INDIRECT($B$2&amp;$C44),"&gt;0")&gt;=T$2,INDIRECT($B$2&amp;$C44))))),"NA")</f>
        <v>14</v>
      </c>
      <c r="U44" s="41" cm="1">
        <f t="array" aca="1" ref="U44" ca="1">IFERROR(MEDIAN(IF(INDIRECT($B$2&amp;$B$1)=U$1,IF(INDIRECT($B$2&amp;$C44)&gt;0,IF(COUNTIFS(INDIRECT($B$2&amp;$B$1),U$1,INDIRECT($B$2&amp;$C44),"&gt;0")&gt;=U$2,INDIRECT($B$2&amp;$C44))))),"NA")</f>
        <v>17.5</v>
      </c>
      <c r="V44" s="41" cm="1">
        <f t="array" aca="1" ref="V44" ca="1">IFERROR(MEDIAN(IF(INDIRECT($B$2&amp;$B$1)=V$1,IF(INDIRECT($B$2&amp;$C44)&gt;0,IF(COUNTIFS(INDIRECT($B$2&amp;$B$1),V$1,INDIRECT($B$2&amp;$C44),"&gt;0")&gt;=V$2,INDIRECT($B$2&amp;$C44))))),"NA")</f>
        <v>10</v>
      </c>
      <c r="W44" s="41" t="str" cm="1">
        <f t="array" aca="1" ref="W44" ca="1">IFERROR(MEDIAN(IF(INDIRECT($B$2&amp;$B$1)=W$1,IF(INDIRECT($B$2&amp;$C44)&gt;0,IF(COUNTIFS(INDIRECT($B$2&amp;$B$1),W$1,INDIRECT($B$2&amp;$C44),"&gt;0")&gt;=W$2,INDIRECT($B$2&amp;$C44))))),"NA")</f>
        <v>NA</v>
      </c>
      <c r="X44" s="41" t="str" cm="1">
        <f t="array" aca="1" ref="X44" ca="1">IFERROR(MEDIAN(IF(INDIRECT($B$2&amp;$B$1)=X$1,IF(INDIRECT($B$2&amp;$C44)&gt;0,IF(COUNTIFS(INDIRECT($B$2&amp;$B$1),X$1,INDIRECT($B$2&amp;$C44),"&gt;0")&gt;=X$2,INDIRECT($B$2&amp;$C44))))),"NA")</f>
        <v>NA</v>
      </c>
      <c r="Y44" s="41" t="str" cm="1">
        <f t="array" aca="1" ref="Y44" ca="1">IFERROR(MEDIAN(IF(INDIRECT($B$2&amp;$B$1)=Y$1,IF(INDIRECT($B$2&amp;$C44)&gt;0,IF(COUNTIFS(INDIRECT($B$2&amp;$B$1),Y$1,INDIRECT($B$2&amp;$C44),"&gt;0")&gt;=Y$2,INDIRECT($B$2&amp;$C44))))),"NA")</f>
        <v>NA</v>
      </c>
      <c r="Z44" s="41" t="str" cm="1">
        <f t="array" aca="1" ref="Z44" ca="1">IFERROR(MEDIAN(IF(INDIRECT($B$2&amp;$B$1)=Z$1,IF(INDIRECT($B$2&amp;$C44)&gt;0,IF(COUNTIFS(INDIRECT($B$2&amp;$B$1),Z$1,INDIRECT($B$2&amp;$C44),"&gt;0")&gt;=Z$2,INDIRECT($B$2&amp;$C44))))),"NA")</f>
        <v>NA</v>
      </c>
      <c r="AA44" s="41" cm="1">
        <f t="array" aca="1" ref="AA44" ca="1">IFERROR(MEDIAN(IF(INDIRECT($B$2&amp;$B$1)=AA$1,IF(INDIRECT($B$2&amp;$C44)&gt;0,IF(COUNTIFS(INDIRECT($B$2&amp;$B$1),AA$1,INDIRECT($B$2&amp;$C44),"&gt;0")&gt;=AA$2,INDIRECT($B$2&amp;$C44))))),"NA")</f>
        <v>20</v>
      </c>
    </row>
    <row r="45" spans="2:31" x14ac:dyDescent="0.35">
      <c r="B45" s="39" t="s">
        <v>3480</v>
      </c>
      <c r="C45" s="6" t="s">
        <v>3515</v>
      </c>
      <c r="F45" s="76" t="s">
        <v>46</v>
      </c>
      <c r="G45" s="41" cm="1">
        <f t="array" aca="1" ref="G45" ca="1">IFERROR(MEDIAN(IF(INDIRECT($B$2&amp;$B$1)=G$1,IF(INDIRECT($B$2&amp;$C45)&gt;0,IF(COUNTIFS(INDIRECT($B$2&amp;$B$1),G$1,INDIRECT($B$2&amp;$C45),"&gt;0")&gt;=G$2,INDIRECT($B$2&amp;$C45))))),"NA")</f>
        <v>3</v>
      </c>
      <c r="H45" s="41" cm="1">
        <f t="array" aca="1" ref="H45" ca="1">IFERROR(MEDIAN(IF(INDIRECT($B$2&amp;$B$1)=H$1,IF(INDIRECT($B$2&amp;$C45)&gt;0,IF(COUNTIFS(INDIRECT($B$2&amp;$B$1),H$1,INDIRECT($B$2&amp;$C45),"&gt;0")&gt;=H$2,INDIRECT($B$2&amp;$C45))))),"NA")</f>
        <v>7</v>
      </c>
      <c r="I45" s="41" t="str" cm="1">
        <f t="array" aca="1" ref="I45" ca="1">IFERROR(MEDIAN(IF(INDIRECT($B$2&amp;$B$1)=I$1,IF(INDIRECT($B$2&amp;$C45)&gt;0,IF(COUNTIFS(INDIRECT($B$2&amp;$B$1),I$1,INDIRECT($B$2&amp;$C45),"&gt;0")&gt;=I$2,INDIRECT($B$2&amp;$C45))))),"NA")</f>
        <v>NA</v>
      </c>
      <c r="J45" s="41" cm="1">
        <f t="array" aca="1" ref="J45" ca="1">IFERROR(MEDIAN(IF(INDIRECT($B$2&amp;$B$1)=J$1,IF(INDIRECT($B$2&amp;$C45)&gt;0,IF(COUNTIFS(INDIRECT($B$2&amp;$B$1),J$1,INDIRECT($B$2&amp;$C45),"&gt;0")&gt;=J$2,INDIRECT($B$2&amp;$C45))))),"NA")</f>
        <v>6</v>
      </c>
      <c r="K45" s="41" cm="1">
        <f t="array" aca="1" ref="K45" ca="1">IFERROR(MEDIAN(IF(INDIRECT($B$2&amp;$B$1)=K$1,IF(INDIRECT($B$2&amp;$C45)&gt;0,IF(COUNTIFS(INDIRECT($B$2&amp;$B$1),K$1,INDIRECT($B$2&amp;$C45),"&gt;0")&gt;=K$2,INDIRECT($B$2&amp;$C45))))),"NA")</f>
        <v>3</v>
      </c>
      <c r="L45" s="41" cm="1">
        <f t="array" aca="1" ref="L45" ca="1">IFERROR(MEDIAN(IF(INDIRECT($B$2&amp;$B$1)=L$1,IF(INDIRECT($B$2&amp;$C45)&gt;0,IF(COUNTIFS(INDIRECT($B$2&amp;$B$1),L$1,INDIRECT($B$2&amp;$C45),"&gt;0")&gt;=L$2,INDIRECT($B$2&amp;$C45))))),"NA")</f>
        <v>8.5</v>
      </c>
      <c r="M45" s="41" cm="1">
        <f t="array" aca="1" ref="M45" ca="1">IFERROR(MEDIAN(IF(INDIRECT($B$2&amp;$B$1)=M$1,IF(INDIRECT($B$2&amp;$C45)&gt;0,IF(COUNTIFS(INDIRECT($B$2&amp;$B$1),M$1,INDIRECT($B$2&amp;$C45),"&gt;0")&gt;=M$2,INDIRECT($B$2&amp;$C45))))),"NA")</f>
        <v>7</v>
      </c>
      <c r="N45" s="41" cm="1">
        <f t="array" aca="1" ref="N45" ca="1">IFERROR(MEDIAN(IF(INDIRECT($B$2&amp;$B$1)=N$1,IF(INDIRECT($B$2&amp;$C45)&gt;0,IF(COUNTIFS(INDIRECT($B$2&amp;$B$1),N$1,INDIRECT($B$2&amp;$C45),"&gt;0")&gt;=N$2,INDIRECT($B$2&amp;$C45))))),"NA")</f>
        <v>5</v>
      </c>
      <c r="O45" s="41" cm="1">
        <f t="array" aca="1" ref="O45" ca="1">IFERROR(MEDIAN(IF(INDIRECT($B$2&amp;$B$1)=O$1,IF(INDIRECT($B$2&amp;$C45)&gt;0,IF(COUNTIFS(INDIRECT($B$2&amp;$B$1),O$1,INDIRECT($B$2&amp;$C45),"&gt;0")&gt;=O$2,INDIRECT($B$2&amp;$C45))))),"NA")</f>
        <v>3</v>
      </c>
      <c r="P45" s="41" cm="1">
        <f t="array" aca="1" ref="P45" ca="1">IFERROR(MEDIAN(IF(INDIRECT($B$2&amp;$B$1)=P$1,IF(INDIRECT($B$2&amp;$C45)&gt;0,IF(COUNTIFS(INDIRECT($B$2&amp;$B$1),P$1,INDIRECT($B$2&amp;$C45),"&gt;0")&gt;=P$2,INDIRECT($B$2&amp;$C45))))),"NA")</f>
        <v>7</v>
      </c>
      <c r="Q45" s="41" t="str" cm="1">
        <f t="array" aca="1" ref="Q45" ca="1">IFERROR(MEDIAN(IF(INDIRECT($B$2&amp;$B$1)=Q$1,IF(INDIRECT($B$2&amp;$C45)&gt;0,IF(COUNTIFS(INDIRECT($B$2&amp;$B$1),Q$1,INDIRECT($B$2&amp;$C45),"&gt;0")&gt;=Q$2,INDIRECT($B$2&amp;$C45))))),"NA")</f>
        <v>NA</v>
      </c>
      <c r="R45" s="41" cm="1">
        <f t="array" aca="1" ref="R45" ca="1">IFERROR(MEDIAN(IF(INDIRECT($B$2&amp;$B$1)=R$1,IF(INDIRECT($B$2&amp;$C45)&gt;0,IF(COUNTIFS(INDIRECT($B$2&amp;$B$1),R$1,INDIRECT($B$2&amp;$C45),"&gt;0")&gt;=R$2,INDIRECT($B$2&amp;$C45))))),"NA")</f>
        <v>4</v>
      </c>
      <c r="S45" s="41" cm="1">
        <f t="array" aca="1" ref="S45" ca="1">IFERROR(MEDIAN(IF(INDIRECT($B$2&amp;$B$1)=S$1,IF(INDIRECT($B$2&amp;$C45)&gt;0,IF(COUNTIFS(INDIRECT($B$2&amp;$B$1),S$1,INDIRECT($B$2&amp;$C45),"&gt;0")&gt;=S$2,INDIRECT($B$2&amp;$C45))))),"NA")</f>
        <v>3</v>
      </c>
      <c r="T45" s="41" t="str" cm="1">
        <f t="array" aca="1" ref="T45" ca="1">IFERROR(MEDIAN(IF(INDIRECT($B$2&amp;$B$1)=T$1,IF(INDIRECT($B$2&amp;$C45)&gt;0,IF(COUNTIFS(INDIRECT($B$2&amp;$B$1),T$1,INDIRECT($B$2&amp;$C45),"&gt;0")&gt;=T$2,INDIRECT($B$2&amp;$C45))))),"NA")</f>
        <v>NA</v>
      </c>
      <c r="U45" s="41" cm="1">
        <f t="array" aca="1" ref="U45" ca="1">IFERROR(MEDIAN(IF(INDIRECT($B$2&amp;$B$1)=U$1,IF(INDIRECT($B$2&amp;$C45)&gt;0,IF(COUNTIFS(INDIRECT($B$2&amp;$B$1),U$1,INDIRECT($B$2&amp;$C45),"&gt;0")&gt;=U$2,INDIRECT($B$2&amp;$C45))))),"NA")</f>
        <v>30</v>
      </c>
      <c r="V45" s="41" cm="1">
        <f t="array" aca="1" ref="V45" ca="1">IFERROR(MEDIAN(IF(INDIRECT($B$2&amp;$B$1)=V$1,IF(INDIRECT($B$2&amp;$C45)&gt;0,IF(COUNTIFS(INDIRECT($B$2&amp;$B$1),V$1,INDIRECT($B$2&amp;$C45),"&gt;0")&gt;=V$2,INDIRECT($B$2&amp;$C45))))),"NA")</f>
        <v>5</v>
      </c>
      <c r="W45" s="41" t="str" cm="1">
        <f t="array" aca="1" ref="W45" ca="1">IFERROR(MEDIAN(IF(INDIRECT($B$2&amp;$B$1)=W$1,IF(INDIRECT($B$2&amp;$C45)&gt;0,IF(COUNTIFS(INDIRECT($B$2&amp;$B$1),W$1,INDIRECT($B$2&amp;$C45),"&gt;0")&gt;=W$2,INDIRECT($B$2&amp;$C45))))),"NA")</f>
        <v>NA</v>
      </c>
      <c r="X45" s="41" t="str" cm="1">
        <f t="array" aca="1" ref="X45" ca="1">IFERROR(MEDIAN(IF(INDIRECT($B$2&amp;$B$1)=X$1,IF(INDIRECT($B$2&amp;$C45)&gt;0,IF(COUNTIFS(INDIRECT($B$2&amp;$B$1),X$1,INDIRECT($B$2&amp;$C45),"&gt;0")&gt;=X$2,INDIRECT($B$2&amp;$C45))))),"NA")</f>
        <v>NA</v>
      </c>
      <c r="Y45" s="41" t="str" cm="1">
        <f t="array" aca="1" ref="Y45" ca="1">IFERROR(MEDIAN(IF(INDIRECT($B$2&amp;$B$1)=Y$1,IF(INDIRECT($B$2&amp;$C45)&gt;0,IF(COUNTIFS(INDIRECT($B$2&amp;$B$1),Y$1,INDIRECT($B$2&amp;$C45),"&gt;0")&gt;=Y$2,INDIRECT($B$2&amp;$C45))))),"NA")</f>
        <v>NA</v>
      </c>
      <c r="Z45" s="41" t="str" cm="1">
        <f t="array" aca="1" ref="Z45" ca="1">IFERROR(MEDIAN(IF(INDIRECT($B$2&amp;$B$1)=Z$1,IF(INDIRECT($B$2&amp;$C45)&gt;0,IF(COUNTIFS(INDIRECT($B$2&amp;$B$1),Z$1,INDIRECT($B$2&amp;$C45),"&gt;0")&gt;=Z$2,INDIRECT($B$2&amp;$C45))))),"NA")</f>
        <v>NA</v>
      </c>
      <c r="AA45" s="41" t="str" cm="1">
        <f t="array" aca="1" ref="AA45" ca="1">IFERROR(MEDIAN(IF(INDIRECT($B$2&amp;$B$1)=AA$1,IF(INDIRECT($B$2&amp;$C45)&gt;0,IF(COUNTIFS(INDIRECT($B$2&amp;$B$1),AA$1,INDIRECT($B$2&amp;$C45),"&gt;0")&gt;=AA$2,INDIRECT($B$2&amp;$C45))))),"NA")</f>
        <v>NA</v>
      </c>
      <c r="AE45" s="32"/>
    </row>
    <row r="46" spans="2:31" ht="15.5" x14ac:dyDescent="0.35">
      <c r="B46" s="39" t="s">
        <v>3482</v>
      </c>
      <c r="C46" s="6" t="s">
        <v>3516</v>
      </c>
      <c r="E46" s="69" t="s">
        <v>3517</v>
      </c>
      <c r="F46" s="79" t="s">
        <v>3484</v>
      </c>
      <c r="G46" s="41" cm="1">
        <f t="array" aca="1" ref="G46" ca="1">IFERROR(MEDIAN(IF(INDIRECT($B$2&amp;$B$1)=G$1,IF(INDIRECT($B$2&amp;$C46)&gt;0,IF(COUNTIFS(INDIRECT($B$2&amp;$B$1),G$1,INDIRECT($B$2&amp;$C46),"&gt;0")&gt;=G$2,INDIRECT($B$2&amp;$C46))))),"NA")</f>
        <v>2</v>
      </c>
      <c r="H46" s="41" cm="1">
        <f t="array" aca="1" ref="H46" ca="1">IFERROR(MEDIAN(IF(INDIRECT($B$2&amp;$B$1)=H$1,IF(INDIRECT($B$2&amp;$C46)&gt;0,IF(COUNTIFS(INDIRECT($B$2&amp;$B$1),H$1,INDIRECT($B$2&amp;$C46),"&gt;0")&gt;=H$2,INDIRECT($B$2&amp;$C46))))),"NA")</f>
        <v>7</v>
      </c>
      <c r="I46" s="41" t="str" cm="1">
        <f t="array" aca="1" ref="I46" ca="1">IFERROR(MEDIAN(IF(INDIRECT($B$2&amp;$B$1)=I$1,IF(INDIRECT($B$2&amp;$C46)&gt;0,IF(COUNTIFS(INDIRECT($B$2&amp;$B$1),I$1,INDIRECT($B$2&amp;$C46),"&gt;0")&gt;=I$2,INDIRECT($B$2&amp;$C46))))),"NA")</f>
        <v>NA</v>
      </c>
      <c r="J46" s="41" t="str" cm="1">
        <f t="array" aca="1" ref="J46" ca="1">IFERROR(MEDIAN(IF(INDIRECT($B$2&amp;$B$1)=J$1,IF(INDIRECT($B$2&amp;$C46)&gt;0,IF(COUNTIFS(INDIRECT($B$2&amp;$B$1),J$1,INDIRECT($B$2&amp;$C46),"&gt;0")&gt;=J$2,INDIRECT($B$2&amp;$C46))))),"NA")</f>
        <v>NA</v>
      </c>
      <c r="K46" s="41" cm="1">
        <f t="array" aca="1" ref="K46" ca="1">IFERROR(MEDIAN(IF(INDIRECT($B$2&amp;$B$1)=K$1,IF(INDIRECT($B$2&amp;$C46)&gt;0,IF(COUNTIFS(INDIRECT($B$2&amp;$B$1),K$1,INDIRECT($B$2&amp;$C46),"&gt;0")&gt;=K$2,INDIRECT($B$2&amp;$C46))))),"NA")</f>
        <v>2.5</v>
      </c>
      <c r="L46" s="41" cm="1">
        <f t="array" aca="1" ref="L46" ca="1">IFERROR(MEDIAN(IF(INDIRECT($B$2&amp;$B$1)=L$1,IF(INDIRECT($B$2&amp;$C46)&gt;0,IF(COUNTIFS(INDIRECT($B$2&amp;$B$1),L$1,INDIRECT($B$2&amp;$C46),"&gt;0")&gt;=L$2,INDIRECT($B$2&amp;$C46))))),"NA")</f>
        <v>2</v>
      </c>
      <c r="M46" s="41" cm="1">
        <f t="array" aca="1" ref="M46" ca="1">IFERROR(MEDIAN(IF(INDIRECT($B$2&amp;$B$1)=M$1,IF(INDIRECT($B$2&amp;$C46)&gt;0,IF(COUNTIFS(INDIRECT($B$2&amp;$B$1),M$1,INDIRECT($B$2&amp;$C46),"&gt;0")&gt;=M$2,INDIRECT($B$2&amp;$C46))))),"NA")</f>
        <v>5</v>
      </c>
      <c r="N46" s="41" cm="1">
        <f t="array" aca="1" ref="N46" ca="1">IFERROR(MEDIAN(IF(INDIRECT($B$2&amp;$B$1)=N$1,IF(INDIRECT($B$2&amp;$C46)&gt;0,IF(COUNTIFS(INDIRECT($B$2&amp;$B$1),N$1,INDIRECT($B$2&amp;$C46),"&gt;0")&gt;=N$2,INDIRECT($B$2&amp;$C46))))),"NA")</f>
        <v>3.5</v>
      </c>
      <c r="O46" s="41" cm="1">
        <f t="array" aca="1" ref="O46" ca="1">IFERROR(MEDIAN(IF(INDIRECT($B$2&amp;$B$1)=O$1,IF(INDIRECT($B$2&amp;$C46)&gt;0,IF(COUNTIFS(INDIRECT($B$2&amp;$B$1),O$1,INDIRECT($B$2&amp;$C46),"&gt;0")&gt;=O$2,INDIRECT($B$2&amp;$C46))))),"NA")</f>
        <v>3</v>
      </c>
      <c r="P46" s="41" cm="1">
        <f t="array" aca="1" ref="P46" ca="1">IFERROR(MEDIAN(IF(INDIRECT($B$2&amp;$B$1)=P$1,IF(INDIRECT($B$2&amp;$C46)&gt;0,IF(COUNTIFS(INDIRECT($B$2&amp;$B$1),P$1,INDIRECT($B$2&amp;$C46),"&gt;0")&gt;=P$2,INDIRECT($B$2&amp;$C46))))),"NA")</f>
        <v>3</v>
      </c>
      <c r="Q46" s="41" cm="1">
        <f t="array" aca="1" ref="Q46" ca="1">IFERROR(MEDIAN(IF(INDIRECT($B$2&amp;$B$1)=Q$1,IF(INDIRECT($B$2&amp;$C46)&gt;0,IF(COUNTIFS(INDIRECT($B$2&amp;$B$1),Q$1,INDIRECT($B$2&amp;$C46),"&gt;0")&gt;=Q$2,INDIRECT($B$2&amp;$C46))))),"NA")</f>
        <v>90</v>
      </c>
      <c r="R46" s="41" cm="1">
        <f t="array" aca="1" ref="R46" ca="1">IFERROR(MEDIAN(IF(INDIRECT($B$2&amp;$B$1)=R$1,IF(INDIRECT($B$2&amp;$C46)&gt;0,IF(COUNTIFS(INDIRECT($B$2&amp;$B$1),R$1,INDIRECT($B$2&amp;$C46),"&gt;0")&gt;=R$2,INDIRECT($B$2&amp;$C46))))),"NA")</f>
        <v>4</v>
      </c>
      <c r="S46" s="41" cm="1">
        <f t="array" aca="1" ref="S46" ca="1">IFERROR(MEDIAN(IF(INDIRECT($B$2&amp;$B$1)=S$1,IF(INDIRECT($B$2&amp;$C46)&gt;0,IF(COUNTIFS(INDIRECT($B$2&amp;$B$1),S$1,INDIRECT($B$2&amp;$C46),"&gt;0")&gt;=S$2,INDIRECT($B$2&amp;$C46))))),"NA")</f>
        <v>3</v>
      </c>
      <c r="T46" s="41" t="str" cm="1">
        <f t="array" aca="1" ref="T46" ca="1">IFERROR(MEDIAN(IF(INDIRECT($B$2&amp;$B$1)=T$1,IF(INDIRECT($B$2&amp;$C46)&gt;0,IF(COUNTIFS(INDIRECT($B$2&amp;$B$1),T$1,INDIRECT($B$2&amp;$C46),"&gt;0")&gt;=T$2,INDIRECT($B$2&amp;$C46))))),"NA")</f>
        <v>NA</v>
      </c>
      <c r="U46" s="41" cm="1">
        <f t="array" aca="1" ref="U46" ca="1">IFERROR(MEDIAN(IF(INDIRECT($B$2&amp;$B$1)=U$1,IF(INDIRECT($B$2&amp;$C46)&gt;0,IF(COUNTIFS(INDIRECT($B$2&amp;$B$1),U$1,INDIRECT($B$2&amp;$C46),"&gt;0")&gt;=U$2,INDIRECT($B$2&amp;$C46))))),"NA")</f>
        <v>7</v>
      </c>
      <c r="V46" s="41" cm="1">
        <f t="array" aca="1" ref="V46" ca="1">IFERROR(MEDIAN(IF(INDIRECT($B$2&amp;$B$1)=V$1,IF(INDIRECT($B$2&amp;$C46)&gt;0,IF(COUNTIFS(INDIRECT($B$2&amp;$B$1),V$1,INDIRECT($B$2&amp;$C46),"&gt;0")&gt;=V$2,INDIRECT($B$2&amp;$C46))))),"NA")</f>
        <v>7</v>
      </c>
      <c r="W46" s="41" t="str" cm="1">
        <f t="array" aca="1" ref="W46" ca="1">IFERROR(MEDIAN(IF(INDIRECT($B$2&amp;$B$1)=W$1,IF(INDIRECT($B$2&amp;$C46)&gt;0,IF(COUNTIFS(INDIRECT($B$2&amp;$B$1),W$1,INDIRECT($B$2&amp;$C46),"&gt;0")&gt;=W$2,INDIRECT($B$2&amp;$C46))))),"NA")</f>
        <v>NA</v>
      </c>
      <c r="X46" s="41" cm="1">
        <f t="array" aca="1" ref="X46" ca="1">IFERROR(MEDIAN(IF(INDIRECT($B$2&amp;$B$1)=X$1,IF(INDIRECT($B$2&amp;$C46)&gt;0,IF(COUNTIFS(INDIRECT($B$2&amp;$B$1),X$1,INDIRECT($B$2&amp;$C46),"&gt;0")&gt;=X$2,INDIRECT($B$2&amp;$C46))))),"NA")</f>
        <v>120</v>
      </c>
      <c r="Y46" s="41" t="str" cm="1">
        <f t="array" aca="1" ref="Y46" ca="1">IFERROR(MEDIAN(IF(INDIRECT($B$2&amp;$B$1)=Y$1,IF(INDIRECT($B$2&amp;$C46)&gt;0,IF(COUNTIFS(INDIRECT($B$2&amp;$B$1),Y$1,INDIRECT($B$2&amp;$C46),"&gt;0")&gt;=Y$2,INDIRECT($B$2&amp;$C46))))),"NA")</f>
        <v>NA</v>
      </c>
      <c r="Z46" s="41" t="str" cm="1">
        <f t="array" aca="1" ref="Z46" ca="1">IFERROR(MEDIAN(IF(INDIRECT($B$2&amp;$B$1)=Z$1,IF(INDIRECT($B$2&amp;$C46)&gt;0,IF(COUNTIFS(INDIRECT($B$2&amp;$B$1),Z$1,INDIRECT($B$2&amp;$C46),"&gt;0")&gt;=Z$2,INDIRECT($B$2&amp;$C46))))),"NA")</f>
        <v>NA</v>
      </c>
      <c r="AA46" s="41" t="str" cm="1">
        <f t="array" aca="1" ref="AA46" ca="1">IFERROR(MEDIAN(IF(INDIRECT($B$2&amp;$B$1)=AA$1,IF(INDIRECT($B$2&amp;$C46)&gt;0,IF(COUNTIFS(INDIRECT($B$2&amp;$B$1),AA$1,INDIRECT($B$2&amp;$C46),"&gt;0")&gt;=AA$2,INDIRECT($B$2&amp;$C46))))),"NA")</f>
        <v>NA</v>
      </c>
    </row>
    <row r="47" spans="2:31" x14ac:dyDescent="0.35">
      <c r="B47" s="39" t="s">
        <v>3485</v>
      </c>
      <c r="C47" s="6" t="s">
        <v>3518</v>
      </c>
      <c r="F47" s="79" t="s">
        <v>3487</v>
      </c>
      <c r="G47" s="41" cm="1">
        <f t="array" aca="1" ref="G47" ca="1">IFERROR(MEDIAN(IF(INDIRECT($B$2&amp;$B$1)=G$1,IF(INDIRECT($B$2&amp;$C47)&gt;0,IF(COUNTIFS(INDIRECT($B$2&amp;$B$1),G$1,INDIRECT($B$2&amp;$C47),"&gt;0")&gt;=G$2,INDIRECT($B$2&amp;$C47))))),"NA")</f>
        <v>2</v>
      </c>
      <c r="H47" s="41" cm="1">
        <f t="array" aca="1" ref="H47" ca="1">IFERROR(MEDIAN(IF(INDIRECT($B$2&amp;$B$1)=H$1,IF(INDIRECT($B$2&amp;$C47)&gt;0,IF(COUNTIFS(INDIRECT($B$2&amp;$B$1),H$1,INDIRECT($B$2&amp;$C47),"&gt;0")&gt;=H$2,INDIRECT($B$2&amp;$C47))))),"NA")</f>
        <v>7.5</v>
      </c>
      <c r="I47" s="41" t="str" cm="1">
        <f t="array" aca="1" ref="I47" ca="1">IFERROR(MEDIAN(IF(INDIRECT($B$2&amp;$B$1)=I$1,IF(INDIRECT($B$2&amp;$C47)&gt;0,IF(COUNTIFS(INDIRECT($B$2&amp;$B$1),I$1,INDIRECT($B$2&amp;$C47),"&gt;0")&gt;=I$2,INDIRECT($B$2&amp;$C47))))),"NA")</f>
        <v>NA</v>
      </c>
      <c r="J47" s="41" t="str" cm="1">
        <f t="array" aca="1" ref="J47" ca="1">IFERROR(MEDIAN(IF(INDIRECT($B$2&amp;$B$1)=J$1,IF(INDIRECT($B$2&amp;$C47)&gt;0,IF(COUNTIFS(INDIRECT($B$2&amp;$B$1),J$1,INDIRECT($B$2&amp;$C47),"&gt;0")&gt;=J$2,INDIRECT($B$2&amp;$C47))))),"NA")</f>
        <v>NA</v>
      </c>
      <c r="K47" s="41" cm="1">
        <f t="array" aca="1" ref="K47" ca="1">IFERROR(MEDIAN(IF(INDIRECT($B$2&amp;$B$1)=K$1,IF(INDIRECT($B$2&amp;$C47)&gt;0,IF(COUNTIFS(INDIRECT($B$2&amp;$B$1),K$1,INDIRECT($B$2&amp;$C47),"&gt;0")&gt;=K$2,INDIRECT($B$2&amp;$C47))))),"NA")</f>
        <v>2.5</v>
      </c>
      <c r="L47" s="41" cm="1">
        <f t="array" aca="1" ref="L47" ca="1">IFERROR(MEDIAN(IF(INDIRECT($B$2&amp;$B$1)=L$1,IF(INDIRECT($B$2&amp;$C47)&gt;0,IF(COUNTIFS(INDIRECT($B$2&amp;$B$1),L$1,INDIRECT($B$2&amp;$C47),"&gt;0")&gt;=L$2,INDIRECT($B$2&amp;$C47))))),"NA")</f>
        <v>2</v>
      </c>
      <c r="M47" s="41" cm="1">
        <f t="array" aca="1" ref="M47" ca="1">IFERROR(MEDIAN(IF(INDIRECT($B$2&amp;$B$1)=M$1,IF(INDIRECT($B$2&amp;$C47)&gt;0,IF(COUNTIFS(INDIRECT($B$2&amp;$B$1),M$1,INDIRECT($B$2&amp;$C47),"&gt;0")&gt;=M$2,INDIRECT($B$2&amp;$C47))))),"NA")</f>
        <v>4.5</v>
      </c>
      <c r="N47" s="41" cm="1">
        <f t="array" aca="1" ref="N47" ca="1">IFERROR(MEDIAN(IF(INDIRECT($B$2&amp;$B$1)=N$1,IF(INDIRECT($B$2&amp;$C47)&gt;0,IF(COUNTIFS(INDIRECT($B$2&amp;$B$1),N$1,INDIRECT($B$2&amp;$C47),"&gt;0")&gt;=N$2,INDIRECT($B$2&amp;$C47))))),"NA")</f>
        <v>3.5</v>
      </c>
      <c r="O47" s="41" cm="1">
        <f t="array" aca="1" ref="O47" ca="1">IFERROR(MEDIAN(IF(INDIRECT($B$2&amp;$B$1)=O$1,IF(INDIRECT($B$2&amp;$C47)&gt;0,IF(COUNTIFS(INDIRECT($B$2&amp;$B$1),O$1,INDIRECT($B$2&amp;$C47),"&gt;0")&gt;=O$2,INDIRECT($B$2&amp;$C47))))),"NA")</f>
        <v>3</v>
      </c>
      <c r="P47" s="41" cm="1">
        <f t="array" aca="1" ref="P47" ca="1">IFERROR(MEDIAN(IF(INDIRECT($B$2&amp;$B$1)=P$1,IF(INDIRECT($B$2&amp;$C47)&gt;0,IF(COUNTIFS(INDIRECT($B$2&amp;$B$1),P$1,INDIRECT($B$2&amp;$C47),"&gt;0")&gt;=P$2,INDIRECT($B$2&amp;$C47))))),"NA")</f>
        <v>3</v>
      </c>
      <c r="Q47" s="41" t="str" cm="1">
        <f t="array" aca="1" ref="Q47" ca="1">IFERROR(MEDIAN(IF(INDIRECT($B$2&amp;$B$1)=Q$1,IF(INDIRECT($B$2&amp;$C47)&gt;0,IF(COUNTIFS(INDIRECT($B$2&amp;$B$1),Q$1,INDIRECT($B$2&amp;$C47),"&gt;0")&gt;=Q$2,INDIRECT($B$2&amp;$C47))))),"NA")</f>
        <v>NA</v>
      </c>
      <c r="R47" s="41" cm="1">
        <f t="array" aca="1" ref="R47" ca="1">IFERROR(MEDIAN(IF(INDIRECT($B$2&amp;$B$1)=R$1,IF(INDIRECT($B$2&amp;$C47)&gt;0,IF(COUNTIFS(INDIRECT($B$2&amp;$B$1),R$1,INDIRECT($B$2&amp;$C47),"&gt;0")&gt;=R$2,INDIRECT($B$2&amp;$C47))))),"NA")</f>
        <v>4</v>
      </c>
      <c r="S47" s="41" cm="1">
        <f t="array" aca="1" ref="S47" ca="1">IFERROR(MEDIAN(IF(INDIRECT($B$2&amp;$B$1)=S$1,IF(INDIRECT($B$2&amp;$C47)&gt;0,IF(COUNTIFS(INDIRECT($B$2&amp;$B$1),S$1,INDIRECT($B$2&amp;$C47),"&gt;0")&gt;=S$2,INDIRECT($B$2&amp;$C47))))),"NA")</f>
        <v>3</v>
      </c>
      <c r="T47" s="41" t="str" cm="1">
        <f t="array" aca="1" ref="T47" ca="1">IFERROR(MEDIAN(IF(INDIRECT($B$2&amp;$B$1)=T$1,IF(INDIRECT($B$2&amp;$C47)&gt;0,IF(COUNTIFS(INDIRECT($B$2&amp;$B$1),T$1,INDIRECT($B$2&amp;$C47),"&gt;0")&gt;=T$2,INDIRECT($B$2&amp;$C47))))),"NA")</f>
        <v>NA</v>
      </c>
      <c r="U47" s="41" cm="1">
        <f t="array" aca="1" ref="U47" ca="1">IFERROR(MEDIAN(IF(INDIRECT($B$2&amp;$B$1)=U$1,IF(INDIRECT($B$2&amp;$C47)&gt;0,IF(COUNTIFS(INDIRECT($B$2&amp;$B$1),U$1,INDIRECT($B$2&amp;$C47),"&gt;0")&gt;=U$2,INDIRECT($B$2&amp;$C47))))),"NA")</f>
        <v>6</v>
      </c>
      <c r="V47" s="41" cm="1">
        <f t="array" aca="1" ref="V47" ca="1">IFERROR(MEDIAN(IF(INDIRECT($B$2&amp;$B$1)=V$1,IF(INDIRECT($B$2&amp;$C47)&gt;0,IF(COUNTIFS(INDIRECT($B$2&amp;$B$1),V$1,INDIRECT($B$2&amp;$C47),"&gt;0")&gt;=V$2,INDIRECT($B$2&amp;$C47))))),"NA")</f>
        <v>7</v>
      </c>
      <c r="W47" s="41" t="str" cm="1">
        <f t="array" aca="1" ref="W47" ca="1">IFERROR(MEDIAN(IF(INDIRECT($B$2&amp;$B$1)=W$1,IF(INDIRECT($B$2&amp;$C47)&gt;0,IF(COUNTIFS(INDIRECT($B$2&amp;$B$1),W$1,INDIRECT($B$2&amp;$C47),"&gt;0")&gt;=W$2,INDIRECT($B$2&amp;$C47))))),"NA")</f>
        <v>NA</v>
      </c>
      <c r="X47" s="41" cm="1">
        <f t="array" aca="1" ref="X47" ca="1">IFERROR(MEDIAN(IF(INDIRECT($B$2&amp;$B$1)=X$1,IF(INDIRECT($B$2&amp;$C47)&gt;0,IF(COUNTIFS(INDIRECT($B$2&amp;$B$1),X$1,INDIRECT($B$2&amp;$C47),"&gt;0")&gt;=X$2,INDIRECT($B$2&amp;$C47))))),"NA")</f>
        <v>60</v>
      </c>
      <c r="Y47" s="41" t="str" cm="1">
        <f t="array" aca="1" ref="Y47" ca="1">IFERROR(MEDIAN(IF(INDIRECT($B$2&amp;$B$1)=Y$1,IF(INDIRECT($B$2&amp;$C47)&gt;0,IF(COUNTIFS(INDIRECT($B$2&amp;$B$1),Y$1,INDIRECT($B$2&amp;$C47),"&gt;0")&gt;=Y$2,INDIRECT($B$2&amp;$C47))))),"NA")</f>
        <v>NA</v>
      </c>
      <c r="Z47" s="41" t="str" cm="1">
        <f t="array" aca="1" ref="Z47" ca="1">IFERROR(MEDIAN(IF(INDIRECT($B$2&amp;$B$1)=Z$1,IF(INDIRECT($B$2&amp;$C47)&gt;0,IF(COUNTIFS(INDIRECT($B$2&amp;$B$1),Z$1,INDIRECT($B$2&amp;$C47),"&gt;0")&gt;=Z$2,INDIRECT($B$2&amp;$C47))))),"NA")</f>
        <v>NA</v>
      </c>
      <c r="AA47" s="41" t="str" cm="1">
        <f t="array" aca="1" ref="AA47" ca="1">IFERROR(MEDIAN(IF(INDIRECT($B$2&amp;$B$1)=AA$1,IF(INDIRECT($B$2&amp;$C47)&gt;0,IF(COUNTIFS(INDIRECT($B$2&amp;$B$1),AA$1,INDIRECT($B$2&amp;$C47),"&gt;0")&gt;=AA$2,INDIRECT($B$2&amp;$C47))))),"NA")</f>
        <v>NA</v>
      </c>
    </row>
    <row r="48" spans="2:31" x14ac:dyDescent="0.35">
      <c r="B48" s="39" t="s">
        <v>3488</v>
      </c>
      <c r="C48" s="6" t="s">
        <v>3519</v>
      </c>
      <c r="F48" s="79" t="s">
        <v>50</v>
      </c>
      <c r="G48" s="41" cm="1">
        <f t="array" aca="1" ref="G48" ca="1">IFERROR(MEDIAN(IF(INDIRECT($B$2&amp;$B$1)=G$1,IF(INDIRECT($B$2&amp;$C48)&gt;0,IF(COUNTIFS(INDIRECT($B$2&amp;$B$1),G$1,INDIRECT($B$2&amp;$C48),"&gt;0")&gt;=G$2,INDIRECT($B$2&amp;$C48))))),"NA")</f>
        <v>2</v>
      </c>
      <c r="H48" s="41" cm="1">
        <f t="array" aca="1" ref="H48" ca="1">IFERROR(MEDIAN(IF(INDIRECT($B$2&amp;$B$1)=H$1,IF(INDIRECT($B$2&amp;$C48)&gt;0,IF(COUNTIFS(INDIRECT($B$2&amp;$B$1),H$1,INDIRECT($B$2&amp;$C48),"&gt;0")&gt;=H$2,INDIRECT($B$2&amp;$C48))))),"NA")</f>
        <v>7</v>
      </c>
      <c r="I48" s="41" t="str" cm="1">
        <f t="array" aca="1" ref="I48" ca="1">IFERROR(MEDIAN(IF(INDIRECT($B$2&amp;$B$1)=I$1,IF(INDIRECT($B$2&amp;$C48)&gt;0,IF(COUNTIFS(INDIRECT($B$2&amp;$B$1),I$1,INDIRECT($B$2&amp;$C48),"&gt;0")&gt;=I$2,INDIRECT($B$2&amp;$C48))))),"NA")</f>
        <v>NA</v>
      </c>
      <c r="J48" s="41" t="str" cm="1">
        <f t="array" aca="1" ref="J48" ca="1">IFERROR(MEDIAN(IF(INDIRECT($B$2&amp;$B$1)=J$1,IF(INDIRECT($B$2&amp;$C48)&gt;0,IF(COUNTIFS(INDIRECT($B$2&amp;$B$1),J$1,INDIRECT($B$2&amp;$C48),"&gt;0")&gt;=J$2,INDIRECT($B$2&amp;$C48))))),"NA")</f>
        <v>NA</v>
      </c>
      <c r="K48" s="41" cm="1">
        <f t="array" aca="1" ref="K48" ca="1">IFERROR(MEDIAN(IF(INDIRECT($B$2&amp;$B$1)=K$1,IF(INDIRECT($B$2&amp;$C48)&gt;0,IF(COUNTIFS(INDIRECT($B$2&amp;$B$1),K$1,INDIRECT($B$2&amp;$C48),"&gt;0")&gt;=K$2,INDIRECT($B$2&amp;$C48))))),"NA")</f>
        <v>2</v>
      </c>
      <c r="L48" s="41" cm="1">
        <f t="array" aca="1" ref="L48" ca="1">IFERROR(MEDIAN(IF(INDIRECT($B$2&amp;$B$1)=L$1,IF(INDIRECT($B$2&amp;$C48)&gt;0,IF(COUNTIFS(INDIRECT($B$2&amp;$B$1),L$1,INDIRECT($B$2&amp;$C48),"&gt;0")&gt;=L$2,INDIRECT($B$2&amp;$C48))))),"NA")</f>
        <v>1</v>
      </c>
      <c r="M48" s="41" cm="1">
        <f t="array" aca="1" ref="M48" ca="1">IFERROR(MEDIAN(IF(INDIRECT($B$2&amp;$B$1)=M$1,IF(INDIRECT($B$2&amp;$C48)&gt;0,IF(COUNTIFS(INDIRECT($B$2&amp;$B$1),M$1,INDIRECT($B$2&amp;$C48),"&gt;0")&gt;=M$2,INDIRECT($B$2&amp;$C48))))),"NA")</f>
        <v>3</v>
      </c>
      <c r="N48" s="41" cm="1">
        <f t="array" aca="1" ref="N48" ca="1">IFERROR(MEDIAN(IF(INDIRECT($B$2&amp;$B$1)=N$1,IF(INDIRECT($B$2&amp;$C48)&gt;0,IF(COUNTIFS(INDIRECT($B$2&amp;$B$1),N$1,INDIRECT($B$2&amp;$C48),"&gt;0")&gt;=N$2,INDIRECT($B$2&amp;$C48))))),"NA")</f>
        <v>2</v>
      </c>
      <c r="O48" s="41" t="str" cm="1">
        <f t="array" aca="1" ref="O48" ca="1">IFERROR(MEDIAN(IF(INDIRECT($B$2&amp;$B$1)=O$1,IF(INDIRECT($B$2&amp;$C48)&gt;0,IF(COUNTIFS(INDIRECT($B$2&amp;$B$1),O$1,INDIRECT($B$2&amp;$C48),"&gt;0")&gt;=O$2,INDIRECT($B$2&amp;$C48))))),"NA")</f>
        <v>NA</v>
      </c>
      <c r="P48" s="41" cm="1">
        <f t="array" aca="1" ref="P48" ca="1">IFERROR(MEDIAN(IF(INDIRECT($B$2&amp;$B$1)=P$1,IF(INDIRECT($B$2&amp;$C48)&gt;0,IF(COUNTIFS(INDIRECT($B$2&amp;$B$1),P$1,INDIRECT($B$2&amp;$C48),"&gt;0")&gt;=P$2,INDIRECT($B$2&amp;$C48))))),"NA")</f>
        <v>3</v>
      </c>
      <c r="Q48" s="41" t="str" cm="1">
        <f t="array" aca="1" ref="Q48" ca="1">IFERROR(MEDIAN(IF(INDIRECT($B$2&amp;$B$1)=Q$1,IF(INDIRECT($B$2&amp;$C48)&gt;0,IF(COUNTIFS(INDIRECT($B$2&amp;$B$1),Q$1,INDIRECT($B$2&amp;$C48),"&gt;0")&gt;=Q$2,INDIRECT($B$2&amp;$C48))))),"NA")</f>
        <v>NA</v>
      </c>
      <c r="R48" s="41" cm="1">
        <f t="array" aca="1" ref="R48" ca="1">IFERROR(MEDIAN(IF(INDIRECT($B$2&amp;$B$1)=R$1,IF(INDIRECT($B$2&amp;$C48)&gt;0,IF(COUNTIFS(INDIRECT($B$2&amp;$B$1),R$1,INDIRECT($B$2&amp;$C48),"&gt;0")&gt;=R$2,INDIRECT($B$2&amp;$C48))))),"NA")</f>
        <v>2</v>
      </c>
      <c r="S48" s="41" cm="1">
        <f t="array" aca="1" ref="S48" ca="1">IFERROR(MEDIAN(IF(INDIRECT($B$2&amp;$B$1)=S$1,IF(INDIRECT($B$2&amp;$C48)&gt;0,IF(COUNTIFS(INDIRECT($B$2&amp;$B$1),S$1,INDIRECT($B$2&amp;$C48),"&gt;0")&gt;=S$2,INDIRECT($B$2&amp;$C48))))),"NA")</f>
        <v>3</v>
      </c>
      <c r="T48" s="41" t="str" cm="1">
        <f t="array" aca="1" ref="T48" ca="1">IFERROR(MEDIAN(IF(INDIRECT($B$2&amp;$B$1)=T$1,IF(INDIRECT($B$2&amp;$C48)&gt;0,IF(COUNTIFS(INDIRECT($B$2&amp;$B$1),T$1,INDIRECT($B$2&amp;$C48),"&gt;0")&gt;=T$2,INDIRECT($B$2&amp;$C48))))),"NA")</f>
        <v>NA</v>
      </c>
      <c r="U48" s="41" cm="1">
        <f t="array" aca="1" ref="U48" ca="1">IFERROR(MEDIAN(IF(INDIRECT($B$2&amp;$B$1)=U$1,IF(INDIRECT($B$2&amp;$C48)&gt;0,IF(COUNTIFS(INDIRECT($B$2&amp;$B$1),U$1,INDIRECT($B$2&amp;$C48),"&gt;0")&gt;=U$2,INDIRECT($B$2&amp;$C48))))),"NA")</f>
        <v>5</v>
      </c>
      <c r="V48" s="41" cm="1">
        <f t="array" aca="1" ref="V48" ca="1">IFERROR(MEDIAN(IF(INDIRECT($B$2&amp;$B$1)=V$1,IF(INDIRECT($B$2&amp;$C48)&gt;0,IF(COUNTIFS(INDIRECT($B$2&amp;$B$1),V$1,INDIRECT($B$2&amp;$C48),"&gt;0")&gt;=V$2,INDIRECT($B$2&amp;$C48))))),"NA")</f>
        <v>1</v>
      </c>
      <c r="W48" s="41" t="str" cm="1">
        <f t="array" aca="1" ref="W48" ca="1">IFERROR(MEDIAN(IF(INDIRECT($B$2&amp;$B$1)=W$1,IF(INDIRECT($B$2&amp;$C48)&gt;0,IF(COUNTIFS(INDIRECT($B$2&amp;$B$1),W$1,INDIRECT($B$2&amp;$C48),"&gt;0")&gt;=W$2,INDIRECT($B$2&amp;$C48))))),"NA")</f>
        <v>NA</v>
      </c>
      <c r="X48" s="41" t="str" cm="1">
        <f t="array" aca="1" ref="X48" ca="1">IFERROR(MEDIAN(IF(INDIRECT($B$2&amp;$B$1)=X$1,IF(INDIRECT($B$2&amp;$C48)&gt;0,IF(COUNTIFS(INDIRECT($B$2&amp;$B$1),X$1,INDIRECT($B$2&amp;$C48),"&gt;0")&gt;=X$2,INDIRECT($B$2&amp;$C48))))),"NA")</f>
        <v>NA</v>
      </c>
      <c r="Y48" s="41" t="str" cm="1">
        <f t="array" aca="1" ref="Y48" ca="1">IFERROR(MEDIAN(IF(INDIRECT($B$2&amp;$B$1)=Y$1,IF(INDIRECT($B$2&amp;$C48)&gt;0,IF(COUNTIFS(INDIRECT($B$2&amp;$B$1),Y$1,INDIRECT($B$2&amp;$C48),"&gt;0")&gt;=Y$2,INDIRECT($B$2&amp;$C48))))),"NA")</f>
        <v>NA</v>
      </c>
      <c r="Z48" s="41" t="str" cm="1">
        <f t="array" aca="1" ref="Z48" ca="1">IFERROR(MEDIAN(IF(INDIRECT($B$2&amp;$B$1)=Z$1,IF(INDIRECT($B$2&amp;$C48)&gt;0,IF(COUNTIFS(INDIRECT($B$2&amp;$B$1),Z$1,INDIRECT($B$2&amp;$C48),"&gt;0")&gt;=Z$2,INDIRECT($B$2&amp;$C48))))),"NA")</f>
        <v>NA</v>
      </c>
      <c r="AA48" s="41" t="str" cm="1">
        <f t="array" aca="1" ref="AA48" ca="1">IFERROR(MEDIAN(IF(INDIRECT($B$2&amp;$B$1)=AA$1,IF(INDIRECT($B$2&amp;$C48)&gt;0,IF(COUNTIFS(INDIRECT($B$2&amp;$B$1),AA$1,INDIRECT($B$2&amp;$C48),"&gt;0")&gt;=AA$2,INDIRECT($B$2&amp;$C48))))),"NA")</f>
        <v>NA</v>
      </c>
    </row>
    <row r="49" spans="2:27" ht="15.5" x14ac:dyDescent="0.35">
      <c r="B49" s="39" t="s">
        <v>2686</v>
      </c>
      <c r="C49" s="6" t="s">
        <v>3520</v>
      </c>
      <c r="E49" s="69"/>
      <c r="F49" s="79" t="s">
        <v>51</v>
      </c>
      <c r="G49" s="41" cm="1">
        <f t="array" aca="1" ref="G49" ca="1">IFERROR(MEDIAN(IF(INDIRECT($B$2&amp;$B$1)=G$1,IF(INDIRECT($B$2&amp;$C49)&gt;0,IF(COUNTIFS(INDIRECT($B$2&amp;$B$1),G$1,INDIRECT($B$2&amp;$C49),"&gt;0")&gt;=G$2,INDIRECT($B$2&amp;$C49))))),"NA")</f>
        <v>2</v>
      </c>
      <c r="H49" s="41" cm="1">
        <f t="array" aca="1" ref="H49" ca="1">IFERROR(MEDIAN(IF(INDIRECT($B$2&amp;$B$1)=H$1,IF(INDIRECT($B$2&amp;$C49)&gt;0,IF(COUNTIFS(INDIRECT($B$2&amp;$B$1),H$1,INDIRECT($B$2&amp;$C49),"&gt;0")&gt;=H$2,INDIRECT($B$2&amp;$C49))))),"NA")</f>
        <v>7</v>
      </c>
      <c r="I49" s="41" t="str" cm="1">
        <f t="array" aca="1" ref="I49" ca="1">IFERROR(MEDIAN(IF(INDIRECT($B$2&amp;$B$1)=I$1,IF(INDIRECT($B$2&amp;$C49)&gt;0,IF(COUNTIFS(INDIRECT($B$2&amp;$B$1),I$1,INDIRECT($B$2&amp;$C49),"&gt;0")&gt;=I$2,INDIRECT($B$2&amp;$C49))))),"NA")</f>
        <v>NA</v>
      </c>
      <c r="J49" s="41" cm="1">
        <f t="array" aca="1" ref="J49" ca="1">IFERROR(MEDIAN(IF(INDIRECT($B$2&amp;$B$1)=J$1,IF(INDIRECT($B$2&amp;$C49)&gt;0,IF(COUNTIFS(INDIRECT($B$2&amp;$B$1),J$1,INDIRECT($B$2&amp;$C49),"&gt;0")&gt;=J$2,INDIRECT($B$2&amp;$C49))))),"NA")</f>
        <v>1.5</v>
      </c>
      <c r="K49" s="41" cm="1">
        <f t="array" aca="1" ref="K49" ca="1">IFERROR(MEDIAN(IF(INDIRECT($B$2&amp;$B$1)=K$1,IF(INDIRECT($B$2&amp;$C49)&gt;0,IF(COUNTIFS(INDIRECT($B$2&amp;$B$1),K$1,INDIRECT($B$2&amp;$C49),"&gt;0")&gt;=K$2,INDIRECT($B$2&amp;$C49))))),"NA")</f>
        <v>2</v>
      </c>
      <c r="L49" s="41" cm="1">
        <f t="array" aca="1" ref="L49" ca="1">IFERROR(MEDIAN(IF(INDIRECT($B$2&amp;$B$1)=L$1,IF(INDIRECT($B$2&amp;$C49)&gt;0,IF(COUNTIFS(INDIRECT($B$2&amp;$B$1),L$1,INDIRECT($B$2&amp;$C49),"&gt;0")&gt;=L$2,INDIRECT($B$2&amp;$C49))))),"NA")</f>
        <v>2</v>
      </c>
      <c r="M49" s="41" cm="1">
        <f t="array" aca="1" ref="M49" ca="1">IFERROR(MEDIAN(IF(INDIRECT($B$2&amp;$B$1)=M$1,IF(INDIRECT($B$2&amp;$C49)&gt;0,IF(COUNTIFS(INDIRECT($B$2&amp;$B$1),M$1,INDIRECT($B$2&amp;$C49),"&gt;0")&gt;=M$2,INDIRECT($B$2&amp;$C49))))),"NA")</f>
        <v>4</v>
      </c>
      <c r="N49" s="41" cm="1">
        <f t="array" aca="1" ref="N49" ca="1">IFERROR(MEDIAN(IF(INDIRECT($B$2&amp;$B$1)=N$1,IF(INDIRECT($B$2&amp;$C49)&gt;0,IF(COUNTIFS(INDIRECT($B$2&amp;$B$1),N$1,INDIRECT($B$2&amp;$C49),"&gt;0")&gt;=N$2,INDIRECT($B$2&amp;$C49))))),"NA")</f>
        <v>1</v>
      </c>
      <c r="O49" s="41" cm="1">
        <f t="array" aca="1" ref="O49" ca="1">IFERROR(MEDIAN(IF(INDIRECT($B$2&amp;$B$1)=O$1,IF(INDIRECT($B$2&amp;$C49)&gt;0,IF(COUNTIFS(INDIRECT($B$2&amp;$B$1),O$1,INDIRECT($B$2&amp;$C49),"&gt;0")&gt;=O$2,INDIRECT($B$2&amp;$C49))))),"NA")</f>
        <v>3</v>
      </c>
      <c r="P49" s="41" cm="1">
        <f t="array" aca="1" ref="P49" ca="1">IFERROR(MEDIAN(IF(INDIRECT($B$2&amp;$B$1)=P$1,IF(INDIRECT($B$2&amp;$C49)&gt;0,IF(COUNTIFS(INDIRECT($B$2&amp;$B$1),P$1,INDIRECT($B$2&amp;$C49),"&gt;0")&gt;=P$2,INDIRECT($B$2&amp;$C49))))),"NA")</f>
        <v>3</v>
      </c>
      <c r="Q49" s="41" t="str" cm="1">
        <f t="array" aca="1" ref="Q49" ca="1">IFERROR(MEDIAN(IF(INDIRECT($B$2&amp;$B$1)=Q$1,IF(INDIRECT($B$2&amp;$C49)&gt;0,IF(COUNTIFS(INDIRECT($B$2&amp;$B$1),Q$1,INDIRECT($B$2&amp;$C49),"&gt;0")&gt;=Q$2,INDIRECT($B$2&amp;$C49))))),"NA")</f>
        <v>NA</v>
      </c>
      <c r="R49" s="41" cm="1">
        <f t="array" aca="1" ref="R49" ca="1">IFERROR(MEDIAN(IF(INDIRECT($B$2&amp;$B$1)=R$1,IF(INDIRECT($B$2&amp;$C49)&gt;0,IF(COUNTIFS(INDIRECT($B$2&amp;$B$1),R$1,INDIRECT($B$2&amp;$C49),"&gt;0")&gt;=R$2,INDIRECT($B$2&amp;$C49))))),"NA")</f>
        <v>2</v>
      </c>
      <c r="S49" s="41" cm="1">
        <f t="array" aca="1" ref="S49" ca="1">IFERROR(MEDIAN(IF(INDIRECT($B$2&amp;$B$1)=S$1,IF(INDIRECT($B$2&amp;$C49)&gt;0,IF(COUNTIFS(INDIRECT($B$2&amp;$B$1),S$1,INDIRECT($B$2&amp;$C49),"&gt;0")&gt;=S$2,INDIRECT($B$2&amp;$C49))))),"NA")</f>
        <v>3</v>
      </c>
      <c r="T49" s="41" cm="1">
        <f t="array" aca="1" ref="T49" ca="1">IFERROR(MEDIAN(IF(INDIRECT($B$2&amp;$B$1)=T$1,IF(INDIRECT($B$2&amp;$C49)&gt;0,IF(COUNTIFS(INDIRECT($B$2&amp;$B$1),T$1,INDIRECT($B$2&amp;$C49),"&gt;0")&gt;=T$2,INDIRECT($B$2&amp;$C49))))),"NA")</f>
        <v>30</v>
      </c>
      <c r="U49" s="41" cm="1">
        <f t="array" aca="1" ref="U49" ca="1">IFERROR(MEDIAN(IF(INDIRECT($B$2&amp;$B$1)=U$1,IF(INDIRECT($B$2&amp;$C49)&gt;0,IF(COUNTIFS(INDIRECT($B$2&amp;$B$1),U$1,INDIRECT($B$2&amp;$C49),"&gt;0")&gt;=U$2,INDIRECT($B$2&amp;$C49))))),"NA")</f>
        <v>7</v>
      </c>
      <c r="V49" s="41" cm="1">
        <f t="array" aca="1" ref="V49" ca="1">IFERROR(MEDIAN(IF(INDIRECT($B$2&amp;$B$1)=V$1,IF(INDIRECT($B$2&amp;$C49)&gt;0,IF(COUNTIFS(INDIRECT($B$2&amp;$B$1),V$1,INDIRECT($B$2&amp;$C49),"&gt;0")&gt;=V$2,INDIRECT($B$2&amp;$C49))))),"NA")</f>
        <v>1</v>
      </c>
      <c r="W49" s="41" t="str" cm="1">
        <f t="array" aca="1" ref="W49" ca="1">IFERROR(MEDIAN(IF(INDIRECT($B$2&amp;$B$1)=W$1,IF(INDIRECT($B$2&amp;$C49)&gt;0,IF(COUNTIFS(INDIRECT($B$2&amp;$B$1),W$1,INDIRECT($B$2&amp;$C49),"&gt;0")&gt;=W$2,INDIRECT($B$2&amp;$C49))))),"NA")</f>
        <v>NA</v>
      </c>
      <c r="X49" s="41" cm="1">
        <f t="array" aca="1" ref="X49" ca="1">IFERROR(MEDIAN(IF(INDIRECT($B$2&amp;$B$1)=X$1,IF(INDIRECT($B$2&amp;$C49)&gt;0,IF(COUNTIFS(INDIRECT($B$2&amp;$B$1),X$1,INDIRECT($B$2&amp;$C49),"&gt;0")&gt;=X$2,INDIRECT($B$2&amp;$C49))))),"NA")</f>
        <v>150</v>
      </c>
      <c r="Y49" s="41" t="str" cm="1">
        <f t="array" aca="1" ref="Y49" ca="1">IFERROR(MEDIAN(IF(INDIRECT($B$2&amp;$B$1)=Y$1,IF(INDIRECT($B$2&amp;$C49)&gt;0,IF(COUNTIFS(INDIRECT($B$2&amp;$B$1),Y$1,INDIRECT($B$2&amp;$C49),"&gt;0")&gt;=Y$2,INDIRECT($B$2&amp;$C49))))),"NA")</f>
        <v>NA</v>
      </c>
      <c r="Z49" s="41" t="str" cm="1">
        <f t="array" aca="1" ref="Z49" ca="1">IFERROR(MEDIAN(IF(INDIRECT($B$2&amp;$B$1)=Z$1,IF(INDIRECT($B$2&amp;$C49)&gt;0,IF(COUNTIFS(INDIRECT($B$2&amp;$B$1),Z$1,INDIRECT($B$2&amp;$C49),"&gt;0")&gt;=Z$2,INDIRECT($B$2&amp;$C49))))),"NA")</f>
        <v>NA</v>
      </c>
      <c r="AA49" s="41" t="str" cm="1">
        <f t="array" aca="1" ref="AA49" ca="1">IFERROR(MEDIAN(IF(INDIRECT($B$2&amp;$B$1)=AA$1,IF(INDIRECT($B$2&amp;$C49)&gt;0,IF(COUNTIFS(INDIRECT($B$2&amp;$B$1),AA$1,INDIRECT($B$2&amp;$C49),"&gt;0")&gt;=AA$2,INDIRECT($B$2&amp;$C49))))),"NA")</f>
        <v>NA</v>
      </c>
    </row>
    <row r="50" spans="2:27" x14ac:dyDescent="0.35">
      <c r="B50" s="39" t="s">
        <v>3491</v>
      </c>
      <c r="C50" s="6" t="s">
        <v>3521</v>
      </c>
      <c r="F50" s="79" t="s">
        <v>3493</v>
      </c>
      <c r="G50" s="41" cm="1">
        <f t="array" aca="1" ref="G50" ca="1">IFERROR(MEDIAN(IF(INDIRECT($B$2&amp;$B$1)=G$1,IF(INDIRECT($B$2&amp;$C50)&gt;0,IF(COUNTIFS(INDIRECT($B$2&amp;$B$1),G$1,INDIRECT($B$2&amp;$C50),"&gt;0")&gt;=G$2,INDIRECT($B$2&amp;$C50))))),"NA")</f>
        <v>2</v>
      </c>
      <c r="H50" s="41" cm="1">
        <f t="array" aca="1" ref="H50" ca="1">IFERROR(MEDIAN(IF(INDIRECT($B$2&amp;$B$1)=H$1,IF(INDIRECT($B$2&amp;$C50)&gt;0,IF(COUNTIFS(INDIRECT($B$2&amp;$B$1),H$1,INDIRECT($B$2&amp;$C50),"&gt;0")&gt;=H$2,INDIRECT($B$2&amp;$C50))))),"NA")</f>
        <v>7.5</v>
      </c>
      <c r="I50" s="41" t="str" cm="1">
        <f t="array" aca="1" ref="I50" ca="1">IFERROR(MEDIAN(IF(INDIRECT($B$2&amp;$B$1)=I$1,IF(INDIRECT($B$2&amp;$C50)&gt;0,IF(COUNTIFS(INDIRECT($B$2&amp;$B$1),I$1,INDIRECT($B$2&amp;$C50),"&gt;0")&gt;=I$2,INDIRECT($B$2&amp;$C50))))),"NA")</f>
        <v>NA</v>
      </c>
      <c r="J50" s="41" t="str" cm="1">
        <f t="array" aca="1" ref="J50" ca="1">IFERROR(MEDIAN(IF(INDIRECT($B$2&amp;$B$1)=J$1,IF(INDIRECT($B$2&amp;$C50)&gt;0,IF(COUNTIFS(INDIRECT($B$2&amp;$B$1),J$1,INDIRECT($B$2&amp;$C50),"&gt;0")&gt;=J$2,INDIRECT($B$2&amp;$C50))))),"NA")</f>
        <v>NA</v>
      </c>
      <c r="K50" s="41" cm="1">
        <f t="array" aca="1" ref="K50" ca="1">IFERROR(MEDIAN(IF(INDIRECT($B$2&amp;$B$1)=K$1,IF(INDIRECT($B$2&amp;$C50)&gt;0,IF(COUNTIFS(INDIRECT($B$2&amp;$B$1),K$1,INDIRECT($B$2&amp;$C50),"&gt;0")&gt;=K$2,INDIRECT($B$2&amp;$C50))))),"NA")</f>
        <v>2</v>
      </c>
      <c r="L50" s="41" cm="1">
        <f t="array" aca="1" ref="L50" ca="1">IFERROR(MEDIAN(IF(INDIRECT($B$2&amp;$B$1)=L$1,IF(INDIRECT($B$2&amp;$C50)&gt;0,IF(COUNTIFS(INDIRECT($B$2&amp;$B$1),L$1,INDIRECT($B$2&amp;$C50),"&gt;0")&gt;=L$2,INDIRECT($B$2&amp;$C50))))),"NA")</f>
        <v>2</v>
      </c>
      <c r="M50" s="41" cm="1">
        <f t="array" aca="1" ref="M50" ca="1">IFERROR(MEDIAN(IF(INDIRECT($B$2&amp;$B$1)=M$1,IF(INDIRECT($B$2&amp;$C50)&gt;0,IF(COUNTIFS(INDIRECT($B$2&amp;$B$1),M$1,INDIRECT($B$2&amp;$C50),"&gt;0")&gt;=M$2,INDIRECT($B$2&amp;$C50))))),"NA")</f>
        <v>5.5</v>
      </c>
      <c r="N50" s="41" cm="1">
        <f t="array" aca="1" ref="N50" ca="1">IFERROR(MEDIAN(IF(INDIRECT($B$2&amp;$B$1)=N$1,IF(INDIRECT($B$2&amp;$C50)&gt;0,IF(COUNTIFS(INDIRECT($B$2&amp;$B$1),N$1,INDIRECT($B$2&amp;$C50),"&gt;0")&gt;=N$2,INDIRECT($B$2&amp;$C50))))),"NA")</f>
        <v>5</v>
      </c>
      <c r="O50" s="41" t="str" cm="1">
        <f t="array" aca="1" ref="O50" ca="1">IFERROR(MEDIAN(IF(INDIRECT($B$2&amp;$B$1)=O$1,IF(INDIRECT($B$2&amp;$C50)&gt;0,IF(COUNTIFS(INDIRECT($B$2&amp;$B$1),O$1,INDIRECT($B$2&amp;$C50),"&gt;0")&gt;=O$2,INDIRECT($B$2&amp;$C50))))),"NA")</f>
        <v>NA</v>
      </c>
      <c r="P50" s="41" cm="1">
        <f t="array" aca="1" ref="P50" ca="1">IFERROR(MEDIAN(IF(INDIRECT($B$2&amp;$B$1)=P$1,IF(INDIRECT($B$2&amp;$C50)&gt;0,IF(COUNTIFS(INDIRECT($B$2&amp;$B$1),P$1,INDIRECT($B$2&amp;$C50),"&gt;0")&gt;=P$2,INDIRECT($B$2&amp;$C50))))),"NA")</f>
        <v>3</v>
      </c>
      <c r="Q50" s="41" t="str" cm="1">
        <f t="array" aca="1" ref="Q50" ca="1">IFERROR(MEDIAN(IF(INDIRECT($B$2&amp;$B$1)=Q$1,IF(INDIRECT($B$2&amp;$C50)&gt;0,IF(COUNTIFS(INDIRECT($B$2&amp;$B$1),Q$1,INDIRECT($B$2&amp;$C50),"&gt;0")&gt;=Q$2,INDIRECT($B$2&amp;$C50))))),"NA")</f>
        <v>NA</v>
      </c>
      <c r="R50" s="41" cm="1">
        <f t="array" aca="1" ref="R50" ca="1">IFERROR(MEDIAN(IF(INDIRECT($B$2&amp;$B$1)=R$1,IF(INDIRECT($B$2&amp;$C50)&gt;0,IF(COUNTIFS(INDIRECT($B$2&amp;$B$1),R$1,INDIRECT($B$2&amp;$C50),"&gt;0")&gt;=R$2,INDIRECT($B$2&amp;$C50))))),"NA")</f>
        <v>2</v>
      </c>
      <c r="S50" s="41" cm="1">
        <f t="array" aca="1" ref="S50" ca="1">IFERROR(MEDIAN(IF(INDIRECT($B$2&amp;$B$1)=S$1,IF(INDIRECT($B$2&amp;$C50)&gt;0,IF(COUNTIFS(INDIRECT($B$2&amp;$B$1),S$1,INDIRECT($B$2&amp;$C50),"&gt;0")&gt;=S$2,INDIRECT($B$2&amp;$C50))))),"NA")</f>
        <v>3</v>
      </c>
      <c r="T50" s="41" t="str" cm="1">
        <f t="array" aca="1" ref="T50" ca="1">IFERROR(MEDIAN(IF(INDIRECT($B$2&amp;$B$1)=T$1,IF(INDIRECT($B$2&amp;$C50)&gt;0,IF(COUNTIFS(INDIRECT($B$2&amp;$B$1),T$1,INDIRECT($B$2&amp;$C50),"&gt;0")&gt;=T$2,INDIRECT($B$2&amp;$C50))))),"NA")</f>
        <v>NA</v>
      </c>
      <c r="U50" s="41" t="str" cm="1">
        <f t="array" aca="1" ref="U50" ca="1">IFERROR(MEDIAN(IF(INDIRECT($B$2&amp;$B$1)=U$1,IF(INDIRECT($B$2&amp;$C50)&gt;0,IF(COUNTIFS(INDIRECT($B$2&amp;$B$1),U$1,INDIRECT($B$2&amp;$C50),"&gt;0")&gt;=U$2,INDIRECT($B$2&amp;$C50))))),"NA")</f>
        <v>NA</v>
      </c>
      <c r="V50" s="41" cm="1">
        <f t="array" aca="1" ref="V50" ca="1">IFERROR(MEDIAN(IF(INDIRECT($B$2&amp;$B$1)=V$1,IF(INDIRECT($B$2&amp;$C50)&gt;0,IF(COUNTIFS(INDIRECT($B$2&amp;$B$1),V$1,INDIRECT($B$2&amp;$C50),"&gt;0")&gt;=V$2,INDIRECT($B$2&amp;$C50))))),"NA")</f>
        <v>1</v>
      </c>
      <c r="W50" s="41" t="str" cm="1">
        <f t="array" aca="1" ref="W50" ca="1">IFERROR(MEDIAN(IF(INDIRECT($B$2&amp;$B$1)=W$1,IF(INDIRECT($B$2&amp;$C50)&gt;0,IF(COUNTIFS(INDIRECT($B$2&amp;$B$1),W$1,INDIRECT($B$2&amp;$C50),"&gt;0")&gt;=W$2,INDIRECT($B$2&amp;$C50))))),"NA")</f>
        <v>NA</v>
      </c>
      <c r="X50" s="41" t="str" cm="1">
        <f t="array" aca="1" ref="X50" ca="1">IFERROR(MEDIAN(IF(INDIRECT($B$2&amp;$B$1)=X$1,IF(INDIRECT($B$2&amp;$C50)&gt;0,IF(COUNTIFS(INDIRECT($B$2&amp;$B$1),X$1,INDIRECT($B$2&amp;$C50),"&gt;0")&gt;=X$2,INDIRECT($B$2&amp;$C50))))),"NA")</f>
        <v>NA</v>
      </c>
      <c r="Y50" s="41" t="str" cm="1">
        <f t="array" aca="1" ref="Y50" ca="1">IFERROR(MEDIAN(IF(INDIRECT($B$2&amp;$B$1)=Y$1,IF(INDIRECT($B$2&amp;$C50)&gt;0,IF(COUNTIFS(INDIRECT($B$2&amp;$B$1),Y$1,INDIRECT($B$2&amp;$C50),"&gt;0")&gt;=Y$2,INDIRECT($B$2&amp;$C50))))),"NA")</f>
        <v>NA</v>
      </c>
      <c r="Z50" s="41" t="str" cm="1">
        <f t="array" aca="1" ref="Z50" ca="1">IFERROR(MEDIAN(IF(INDIRECT($B$2&amp;$B$1)=Z$1,IF(INDIRECT($B$2&amp;$C50)&gt;0,IF(COUNTIFS(INDIRECT($B$2&amp;$B$1),Z$1,INDIRECT($B$2&amp;$C50),"&gt;0")&gt;=Z$2,INDIRECT($B$2&amp;$C50))))),"NA")</f>
        <v>NA</v>
      </c>
      <c r="AA50" s="41" t="str" cm="1">
        <f t="array" aca="1" ref="AA50" ca="1">IFERROR(MEDIAN(IF(INDIRECT($B$2&amp;$B$1)=AA$1,IF(INDIRECT($B$2&amp;$C50)&gt;0,IF(COUNTIFS(INDIRECT($B$2&amp;$B$1),AA$1,INDIRECT($B$2&amp;$C50),"&gt;0")&gt;=AA$2,INDIRECT($B$2&amp;$C50))))),"NA")</f>
        <v>NA</v>
      </c>
    </row>
    <row r="51" spans="2:27" x14ac:dyDescent="0.35">
      <c r="B51" s="39" t="s">
        <v>2539</v>
      </c>
      <c r="C51" s="6" t="s">
        <v>3522</v>
      </c>
      <c r="F51" s="79" t="s">
        <v>55</v>
      </c>
      <c r="G51" s="41" cm="1">
        <f t="array" aca="1" ref="G51" ca="1">IFERROR(MEDIAN(IF(INDIRECT($B$2&amp;$B$1)=G$1,IF(INDIRECT($B$2&amp;$C51)&gt;0,IF(COUNTIFS(INDIRECT($B$2&amp;$B$1),G$1,INDIRECT($B$2&amp;$C51),"&gt;0")&gt;=G$2,INDIRECT($B$2&amp;$C51))))),"NA")</f>
        <v>2</v>
      </c>
      <c r="H51" s="41" cm="1">
        <f t="array" aca="1" ref="H51" ca="1">IFERROR(MEDIAN(IF(INDIRECT($B$2&amp;$B$1)=H$1,IF(INDIRECT($B$2&amp;$C51)&gt;0,IF(COUNTIFS(INDIRECT($B$2&amp;$B$1),H$1,INDIRECT($B$2&amp;$C51),"&gt;0")&gt;=H$2,INDIRECT($B$2&amp;$C51))))),"NA")</f>
        <v>7</v>
      </c>
      <c r="I51" s="41" t="str" cm="1">
        <f t="array" aca="1" ref="I51" ca="1">IFERROR(MEDIAN(IF(INDIRECT($B$2&amp;$B$1)=I$1,IF(INDIRECT($B$2&amp;$C51)&gt;0,IF(COUNTIFS(INDIRECT($B$2&amp;$B$1),I$1,INDIRECT($B$2&amp;$C51),"&gt;0")&gt;=I$2,INDIRECT($B$2&amp;$C51))))),"NA")</f>
        <v>NA</v>
      </c>
      <c r="J51" s="41" cm="1">
        <f t="array" aca="1" ref="J51" ca="1">IFERROR(MEDIAN(IF(INDIRECT($B$2&amp;$B$1)=J$1,IF(INDIRECT($B$2&amp;$C51)&gt;0,IF(COUNTIFS(INDIRECT($B$2&amp;$B$1),J$1,INDIRECT($B$2&amp;$C51),"&gt;0")&gt;=J$2,INDIRECT($B$2&amp;$C51))))),"NA")</f>
        <v>2</v>
      </c>
      <c r="K51" s="41" cm="1">
        <f t="array" aca="1" ref="K51" ca="1">IFERROR(MEDIAN(IF(INDIRECT($B$2&amp;$B$1)=K$1,IF(INDIRECT($B$2&amp;$C51)&gt;0,IF(COUNTIFS(INDIRECT($B$2&amp;$B$1),K$1,INDIRECT($B$2&amp;$C51),"&gt;0")&gt;=K$2,INDIRECT($B$2&amp;$C51))))),"NA")</f>
        <v>2</v>
      </c>
      <c r="L51" s="41" cm="1">
        <f t="array" aca="1" ref="L51" ca="1">IFERROR(MEDIAN(IF(INDIRECT($B$2&amp;$B$1)=L$1,IF(INDIRECT($B$2&amp;$C51)&gt;0,IF(COUNTIFS(INDIRECT($B$2&amp;$B$1),L$1,INDIRECT($B$2&amp;$C51),"&gt;0")&gt;=L$2,INDIRECT($B$2&amp;$C51))))),"NA")</f>
        <v>2</v>
      </c>
      <c r="M51" s="41" cm="1">
        <f t="array" aca="1" ref="M51" ca="1">IFERROR(MEDIAN(IF(INDIRECT($B$2&amp;$B$1)=M$1,IF(INDIRECT($B$2&amp;$C51)&gt;0,IF(COUNTIFS(INDIRECT($B$2&amp;$B$1),M$1,INDIRECT($B$2&amp;$C51),"&gt;0")&gt;=M$2,INDIRECT($B$2&amp;$C51))))),"NA")</f>
        <v>4</v>
      </c>
      <c r="N51" s="41" cm="1">
        <f t="array" aca="1" ref="N51" ca="1">IFERROR(MEDIAN(IF(INDIRECT($B$2&amp;$B$1)=N$1,IF(INDIRECT($B$2&amp;$C51)&gt;0,IF(COUNTIFS(INDIRECT($B$2&amp;$B$1),N$1,INDIRECT($B$2&amp;$C51),"&gt;0")&gt;=N$2,INDIRECT($B$2&amp;$C51))))),"NA")</f>
        <v>2</v>
      </c>
      <c r="O51" s="41" cm="1">
        <f t="array" aca="1" ref="O51" ca="1">IFERROR(MEDIAN(IF(INDIRECT($B$2&amp;$B$1)=O$1,IF(INDIRECT($B$2&amp;$C51)&gt;0,IF(COUNTIFS(INDIRECT($B$2&amp;$B$1),O$1,INDIRECT($B$2&amp;$C51),"&gt;0")&gt;=O$2,INDIRECT($B$2&amp;$C51))))),"NA")</f>
        <v>3</v>
      </c>
      <c r="P51" s="41" cm="1">
        <f t="array" aca="1" ref="P51" ca="1">IFERROR(MEDIAN(IF(INDIRECT($B$2&amp;$B$1)=P$1,IF(INDIRECT($B$2&amp;$C51)&gt;0,IF(COUNTIFS(INDIRECT($B$2&amp;$B$1),P$1,INDIRECT($B$2&amp;$C51),"&gt;0")&gt;=P$2,INDIRECT($B$2&amp;$C51))))),"NA")</f>
        <v>3</v>
      </c>
      <c r="Q51" s="41" t="str" cm="1">
        <f t="array" aca="1" ref="Q51" ca="1">IFERROR(MEDIAN(IF(INDIRECT($B$2&amp;$B$1)=Q$1,IF(INDIRECT($B$2&amp;$C51)&gt;0,IF(COUNTIFS(INDIRECT($B$2&amp;$B$1),Q$1,INDIRECT($B$2&amp;$C51),"&gt;0")&gt;=Q$2,INDIRECT($B$2&amp;$C51))))),"NA")</f>
        <v>NA</v>
      </c>
      <c r="R51" s="41" cm="1">
        <f t="array" aca="1" ref="R51" ca="1">IFERROR(MEDIAN(IF(INDIRECT($B$2&amp;$B$1)=R$1,IF(INDIRECT($B$2&amp;$C51)&gt;0,IF(COUNTIFS(INDIRECT($B$2&amp;$B$1),R$1,INDIRECT($B$2&amp;$C51),"&gt;0")&gt;=R$2,INDIRECT($B$2&amp;$C51))))),"NA")</f>
        <v>2</v>
      </c>
      <c r="S51" s="41" cm="1">
        <f t="array" aca="1" ref="S51" ca="1">IFERROR(MEDIAN(IF(INDIRECT($B$2&amp;$B$1)=S$1,IF(INDIRECT($B$2&amp;$C51)&gt;0,IF(COUNTIFS(INDIRECT($B$2&amp;$B$1),S$1,INDIRECT($B$2&amp;$C51),"&gt;0")&gt;=S$2,INDIRECT($B$2&amp;$C51))))),"NA")</f>
        <v>3</v>
      </c>
      <c r="T51" s="41" cm="1">
        <f t="array" aca="1" ref="T51" ca="1">IFERROR(MEDIAN(IF(INDIRECT($B$2&amp;$B$1)=T$1,IF(INDIRECT($B$2&amp;$C51)&gt;0,IF(COUNTIFS(INDIRECT($B$2&amp;$B$1),T$1,INDIRECT($B$2&amp;$C51),"&gt;0")&gt;=T$2,INDIRECT($B$2&amp;$C51))))),"NA")</f>
        <v>30</v>
      </c>
      <c r="U51" s="41" cm="1">
        <f t="array" aca="1" ref="U51" ca="1">IFERROR(MEDIAN(IF(INDIRECT($B$2&amp;$B$1)=U$1,IF(INDIRECT($B$2&amp;$C51)&gt;0,IF(COUNTIFS(INDIRECT($B$2&amp;$B$1),U$1,INDIRECT($B$2&amp;$C51),"&gt;0")&gt;=U$2,INDIRECT($B$2&amp;$C51))))),"NA")</f>
        <v>7</v>
      </c>
      <c r="V51" s="41" cm="1">
        <f t="array" aca="1" ref="V51" ca="1">IFERROR(MEDIAN(IF(INDIRECT($B$2&amp;$B$1)=V$1,IF(INDIRECT($B$2&amp;$C51)&gt;0,IF(COUNTIFS(INDIRECT($B$2&amp;$B$1),V$1,INDIRECT($B$2&amp;$C51),"&gt;0")&gt;=V$2,INDIRECT($B$2&amp;$C51))))),"NA")</f>
        <v>1</v>
      </c>
      <c r="W51" s="41" t="str" cm="1">
        <f t="array" aca="1" ref="W51" ca="1">IFERROR(MEDIAN(IF(INDIRECT($B$2&amp;$B$1)=W$1,IF(INDIRECT($B$2&amp;$C51)&gt;0,IF(COUNTIFS(INDIRECT($B$2&amp;$B$1),W$1,INDIRECT($B$2&amp;$C51),"&gt;0")&gt;=W$2,INDIRECT($B$2&amp;$C51))))),"NA")</f>
        <v>NA</v>
      </c>
      <c r="X51" s="41" t="str" cm="1">
        <f t="array" aca="1" ref="X51" ca="1">IFERROR(MEDIAN(IF(INDIRECT($B$2&amp;$B$1)=X$1,IF(INDIRECT($B$2&amp;$C51)&gt;0,IF(COUNTIFS(INDIRECT($B$2&amp;$B$1),X$1,INDIRECT($B$2&amp;$C51),"&gt;0")&gt;=X$2,INDIRECT($B$2&amp;$C51))))),"NA")</f>
        <v>NA</v>
      </c>
      <c r="Y51" s="41" t="str" cm="1">
        <f t="array" aca="1" ref="Y51" ca="1">IFERROR(MEDIAN(IF(INDIRECT($B$2&amp;$B$1)=Y$1,IF(INDIRECT($B$2&amp;$C51)&gt;0,IF(COUNTIFS(INDIRECT($B$2&amp;$B$1),Y$1,INDIRECT($B$2&amp;$C51),"&gt;0")&gt;=Y$2,INDIRECT($B$2&amp;$C51))))),"NA")</f>
        <v>NA</v>
      </c>
      <c r="Z51" s="41" t="str" cm="1">
        <f t="array" aca="1" ref="Z51" ca="1">IFERROR(MEDIAN(IF(INDIRECT($B$2&amp;$B$1)=Z$1,IF(INDIRECT($B$2&amp;$C51)&gt;0,IF(COUNTIFS(INDIRECT($B$2&amp;$B$1),Z$1,INDIRECT($B$2&amp;$C51),"&gt;0")&gt;=Z$2,INDIRECT($B$2&amp;$C51))))),"NA")</f>
        <v>NA</v>
      </c>
      <c r="AA51" s="41" t="str" cm="1">
        <f t="array" aca="1" ref="AA51" ca="1">IFERROR(MEDIAN(IF(INDIRECT($B$2&amp;$B$1)=AA$1,IF(INDIRECT($B$2&amp;$C51)&gt;0,IF(COUNTIFS(INDIRECT($B$2&amp;$B$1),AA$1,INDIRECT($B$2&amp;$C51),"&gt;0")&gt;=AA$2,INDIRECT($B$2&amp;$C51))))),"NA")</f>
        <v>NA</v>
      </c>
    </row>
    <row r="52" spans="2:27" x14ac:dyDescent="0.35">
      <c r="B52" s="39" t="s">
        <v>2560</v>
      </c>
      <c r="C52" s="6" t="s">
        <v>3523</v>
      </c>
      <c r="F52" s="79" t="s">
        <v>56</v>
      </c>
      <c r="G52" s="41" cm="1">
        <f t="array" aca="1" ref="G52" ca="1">IFERROR(MEDIAN(IF(INDIRECT($B$2&amp;$B$1)=G$1,IF(INDIRECT($B$2&amp;$C52)&gt;0,IF(COUNTIFS(INDIRECT($B$2&amp;$B$1),G$1,INDIRECT($B$2&amp;$C52),"&gt;0")&gt;=G$2,INDIRECT($B$2&amp;$C52))))),"NA")</f>
        <v>2</v>
      </c>
      <c r="H52" s="41" cm="1">
        <f t="array" aca="1" ref="H52" ca="1">IFERROR(MEDIAN(IF(INDIRECT($B$2&amp;$B$1)=H$1,IF(INDIRECT($B$2&amp;$C52)&gt;0,IF(COUNTIFS(INDIRECT($B$2&amp;$B$1),H$1,INDIRECT($B$2&amp;$C52),"&gt;0")&gt;=H$2,INDIRECT($B$2&amp;$C52))))),"NA")</f>
        <v>7</v>
      </c>
      <c r="I52" s="41" t="str" cm="1">
        <f t="array" aca="1" ref="I52" ca="1">IFERROR(MEDIAN(IF(INDIRECT($B$2&amp;$B$1)=I$1,IF(INDIRECT($B$2&amp;$C52)&gt;0,IF(COUNTIFS(INDIRECT($B$2&amp;$B$1),I$1,INDIRECT($B$2&amp;$C52),"&gt;0")&gt;=I$2,INDIRECT($B$2&amp;$C52))))),"NA")</f>
        <v>NA</v>
      </c>
      <c r="J52" s="41" cm="1">
        <f t="array" aca="1" ref="J52" ca="1">IFERROR(MEDIAN(IF(INDIRECT($B$2&amp;$B$1)=J$1,IF(INDIRECT($B$2&amp;$C52)&gt;0,IF(COUNTIFS(INDIRECT($B$2&amp;$B$1),J$1,INDIRECT($B$2&amp;$C52),"&gt;0")&gt;=J$2,INDIRECT($B$2&amp;$C52))))),"NA")</f>
        <v>1</v>
      </c>
      <c r="K52" s="41" cm="1">
        <f t="array" aca="1" ref="K52" ca="1">IFERROR(MEDIAN(IF(INDIRECT($B$2&amp;$B$1)=K$1,IF(INDIRECT($B$2&amp;$C52)&gt;0,IF(COUNTIFS(INDIRECT($B$2&amp;$B$1),K$1,INDIRECT($B$2&amp;$C52),"&gt;0")&gt;=K$2,INDIRECT($B$2&amp;$C52))))),"NA")</f>
        <v>2</v>
      </c>
      <c r="L52" s="41" cm="1">
        <f t="array" aca="1" ref="L52" ca="1">IFERROR(MEDIAN(IF(INDIRECT($B$2&amp;$B$1)=L$1,IF(INDIRECT($B$2&amp;$C52)&gt;0,IF(COUNTIFS(INDIRECT($B$2&amp;$B$1),L$1,INDIRECT($B$2&amp;$C52),"&gt;0")&gt;=L$2,INDIRECT($B$2&amp;$C52))))),"NA")</f>
        <v>2</v>
      </c>
      <c r="M52" s="41" cm="1">
        <f t="array" aca="1" ref="M52" ca="1">IFERROR(MEDIAN(IF(INDIRECT($B$2&amp;$B$1)=M$1,IF(INDIRECT($B$2&amp;$C52)&gt;0,IF(COUNTIFS(INDIRECT($B$2&amp;$B$1),M$1,INDIRECT($B$2&amp;$C52),"&gt;0")&gt;=M$2,INDIRECT($B$2&amp;$C52))))),"NA")</f>
        <v>4</v>
      </c>
      <c r="N52" s="41" cm="1">
        <f t="array" aca="1" ref="N52" ca="1">IFERROR(MEDIAN(IF(INDIRECT($B$2&amp;$B$1)=N$1,IF(INDIRECT($B$2&amp;$C52)&gt;0,IF(COUNTIFS(INDIRECT($B$2&amp;$B$1),N$1,INDIRECT($B$2&amp;$C52),"&gt;0")&gt;=N$2,INDIRECT($B$2&amp;$C52))))),"NA")</f>
        <v>1</v>
      </c>
      <c r="O52" s="41" cm="1">
        <f t="array" aca="1" ref="O52" ca="1">IFERROR(MEDIAN(IF(INDIRECT($B$2&amp;$B$1)=O$1,IF(INDIRECT($B$2&amp;$C52)&gt;0,IF(COUNTIFS(INDIRECT($B$2&amp;$B$1),O$1,INDIRECT($B$2&amp;$C52),"&gt;0")&gt;=O$2,INDIRECT($B$2&amp;$C52))))),"NA")</f>
        <v>3</v>
      </c>
      <c r="P52" s="41" cm="1">
        <f t="array" aca="1" ref="P52" ca="1">IFERROR(MEDIAN(IF(INDIRECT($B$2&amp;$B$1)=P$1,IF(INDIRECT($B$2&amp;$C52)&gt;0,IF(COUNTIFS(INDIRECT($B$2&amp;$B$1),P$1,INDIRECT($B$2&amp;$C52),"&gt;0")&gt;=P$2,INDIRECT($B$2&amp;$C52))))),"NA")</f>
        <v>3.5</v>
      </c>
      <c r="Q52" s="41" t="str" cm="1">
        <f t="array" aca="1" ref="Q52" ca="1">IFERROR(MEDIAN(IF(INDIRECT($B$2&amp;$B$1)=Q$1,IF(INDIRECT($B$2&amp;$C52)&gt;0,IF(COUNTIFS(INDIRECT($B$2&amp;$B$1),Q$1,INDIRECT($B$2&amp;$C52),"&gt;0")&gt;=Q$2,INDIRECT($B$2&amp;$C52))))),"NA")</f>
        <v>NA</v>
      </c>
      <c r="R52" s="41" cm="1">
        <f t="array" aca="1" ref="R52" ca="1">IFERROR(MEDIAN(IF(INDIRECT($B$2&amp;$B$1)=R$1,IF(INDIRECT($B$2&amp;$C52)&gt;0,IF(COUNTIFS(INDIRECT($B$2&amp;$B$1),R$1,INDIRECT($B$2&amp;$C52),"&gt;0")&gt;=R$2,INDIRECT($B$2&amp;$C52))))),"NA")</f>
        <v>2</v>
      </c>
      <c r="S52" s="41" cm="1">
        <f t="array" aca="1" ref="S52" ca="1">IFERROR(MEDIAN(IF(INDIRECT($B$2&amp;$B$1)=S$1,IF(INDIRECT($B$2&amp;$C52)&gt;0,IF(COUNTIFS(INDIRECT($B$2&amp;$B$1),S$1,INDIRECT($B$2&amp;$C52),"&gt;0")&gt;=S$2,INDIRECT($B$2&amp;$C52))))),"NA")</f>
        <v>3</v>
      </c>
      <c r="T52" s="41" cm="1">
        <f t="array" aca="1" ref="T52" ca="1">IFERROR(MEDIAN(IF(INDIRECT($B$2&amp;$B$1)=T$1,IF(INDIRECT($B$2&amp;$C52)&gt;0,IF(COUNTIFS(INDIRECT($B$2&amp;$B$1),T$1,INDIRECT($B$2&amp;$C52),"&gt;0")&gt;=T$2,INDIRECT($B$2&amp;$C52))))),"NA")</f>
        <v>30</v>
      </c>
      <c r="U52" s="41" cm="1">
        <f t="array" aca="1" ref="U52" ca="1">IFERROR(MEDIAN(IF(INDIRECT($B$2&amp;$B$1)=U$1,IF(INDIRECT($B$2&amp;$C52)&gt;0,IF(COUNTIFS(INDIRECT($B$2&amp;$B$1),U$1,INDIRECT($B$2&amp;$C52),"&gt;0")&gt;=U$2,INDIRECT($B$2&amp;$C52))))),"NA")</f>
        <v>7</v>
      </c>
      <c r="V52" s="41" cm="1">
        <f t="array" aca="1" ref="V52" ca="1">IFERROR(MEDIAN(IF(INDIRECT($B$2&amp;$B$1)=V$1,IF(INDIRECT($B$2&amp;$C52)&gt;0,IF(COUNTIFS(INDIRECT($B$2&amp;$B$1),V$1,INDIRECT($B$2&amp;$C52),"&gt;0")&gt;=V$2,INDIRECT($B$2&amp;$C52))))),"NA")</f>
        <v>2</v>
      </c>
      <c r="W52" s="41" t="str" cm="1">
        <f t="array" aca="1" ref="W52" ca="1">IFERROR(MEDIAN(IF(INDIRECT($B$2&amp;$B$1)=W$1,IF(INDIRECT($B$2&amp;$C52)&gt;0,IF(COUNTIFS(INDIRECT($B$2&amp;$B$1),W$1,INDIRECT($B$2&amp;$C52),"&gt;0")&gt;=W$2,INDIRECT($B$2&amp;$C52))))),"NA")</f>
        <v>NA</v>
      </c>
      <c r="X52" s="41" cm="1">
        <f t="array" aca="1" ref="X52" ca="1">IFERROR(MEDIAN(IF(INDIRECT($B$2&amp;$B$1)=X$1,IF(INDIRECT($B$2&amp;$C52)&gt;0,IF(COUNTIFS(INDIRECT($B$2&amp;$B$1),X$1,INDIRECT($B$2&amp;$C52),"&gt;0")&gt;=X$2,INDIRECT($B$2&amp;$C52))))),"NA")</f>
        <v>150</v>
      </c>
      <c r="Y52" s="41" t="str" cm="1">
        <f t="array" aca="1" ref="Y52" ca="1">IFERROR(MEDIAN(IF(INDIRECT($B$2&amp;$B$1)=Y$1,IF(INDIRECT($B$2&amp;$C52)&gt;0,IF(COUNTIFS(INDIRECT($B$2&amp;$B$1),Y$1,INDIRECT($B$2&amp;$C52),"&gt;0")&gt;=Y$2,INDIRECT($B$2&amp;$C52))))),"NA")</f>
        <v>NA</v>
      </c>
      <c r="Z52" s="41" t="str" cm="1">
        <f t="array" aca="1" ref="Z52" ca="1">IFERROR(MEDIAN(IF(INDIRECT($B$2&amp;$B$1)=Z$1,IF(INDIRECT($B$2&amp;$C52)&gt;0,IF(COUNTIFS(INDIRECT($B$2&amp;$B$1),Z$1,INDIRECT($B$2&amp;$C52),"&gt;0")&gt;=Z$2,INDIRECT($B$2&amp;$C52))))),"NA")</f>
        <v>NA</v>
      </c>
      <c r="AA52" s="41" t="str" cm="1">
        <f t="array" aca="1" ref="AA52" ca="1">IFERROR(MEDIAN(IF(INDIRECT($B$2&amp;$B$1)=AA$1,IF(INDIRECT($B$2&amp;$C52)&gt;0,IF(COUNTIFS(INDIRECT($B$2&amp;$B$1),AA$1,INDIRECT($B$2&amp;$C52),"&gt;0")&gt;=AA$2,INDIRECT($B$2&amp;$C52))))),"NA")</f>
        <v>NA</v>
      </c>
    </row>
    <row r="53" spans="2:27" x14ac:dyDescent="0.35">
      <c r="B53" s="39" t="s">
        <v>2567</v>
      </c>
      <c r="C53" s="6" t="s">
        <v>3524</v>
      </c>
      <c r="F53" s="79" t="s">
        <v>57</v>
      </c>
      <c r="G53" s="41" cm="1">
        <f t="array" aca="1" ref="G53" ca="1">IFERROR(MEDIAN(IF(INDIRECT($B$2&amp;$B$1)=G$1,IF(INDIRECT($B$2&amp;$C53)&gt;0,IF(COUNTIFS(INDIRECT($B$2&amp;$B$1),G$1,INDIRECT($B$2&amp;$C53),"&gt;0")&gt;=G$2,INDIRECT($B$2&amp;$C53))))),"NA")</f>
        <v>2</v>
      </c>
      <c r="H53" s="41" cm="1">
        <f t="array" aca="1" ref="H53" ca="1">IFERROR(MEDIAN(IF(INDIRECT($B$2&amp;$B$1)=H$1,IF(INDIRECT($B$2&amp;$C53)&gt;0,IF(COUNTIFS(INDIRECT($B$2&amp;$B$1),H$1,INDIRECT($B$2&amp;$C53),"&gt;0")&gt;=H$2,INDIRECT($B$2&amp;$C53))))),"NA")</f>
        <v>7</v>
      </c>
      <c r="I53" s="41" t="str" cm="1">
        <f t="array" aca="1" ref="I53" ca="1">IFERROR(MEDIAN(IF(INDIRECT($B$2&amp;$B$1)=I$1,IF(INDIRECT($B$2&amp;$C53)&gt;0,IF(COUNTIFS(INDIRECT($B$2&amp;$B$1),I$1,INDIRECT($B$2&amp;$C53),"&gt;0")&gt;=I$2,INDIRECT($B$2&amp;$C53))))),"NA")</f>
        <v>NA</v>
      </c>
      <c r="J53" s="41" cm="1">
        <f t="array" aca="1" ref="J53" ca="1">IFERROR(MEDIAN(IF(INDIRECT($B$2&amp;$B$1)=J$1,IF(INDIRECT($B$2&amp;$C53)&gt;0,IF(COUNTIFS(INDIRECT($B$2&amp;$B$1),J$1,INDIRECT($B$2&amp;$C53),"&gt;0")&gt;=J$2,INDIRECT($B$2&amp;$C53))))),"NA")</f>
        <v>1</v>
      </c>
      <c r="K53" s="41" cm="1">
        <f t="array" aca="1" ref="K53" ca="1">IFERROR(MEDIAN(IF(INDIRECT($B$2&amp;$B$1)=K$1,IF(INDIRECT($B$2&amp;$C53)&gt;0,IF(COUNTIFS(INDIRECT($B$2&amp;$B$1),K$1,INDIRECT($B$2&amp;$C53),"&gt;0")&gt;=K$2,INDIRECT($B$2&amp;$C53))))),"NA")</f>
        <v>2</v>
      </c>
      <c r="L53" s="41" cm="1">
        <f t="array" aca="1" ref="L53" ca="1">IFERROR(MEDIAN(IF(INDIRECT($B$2&amp;$B$1)=L$1,IF(INDIRECT($B$2&amp;$C53)&gt;0,IF(COUNTIFS(INDIRECT($B$2&amp;$B$1),L$1,INDIRECT($B$2&amp;$C53),"&gt;0")&gt;=L$2,INDIRECT($B$2&amp;$C53))))),"NA")</f>
        <v>2</v>
      </c>
      <c r="M53" s="41" cm="1">
        <f t="array" aca="1" ref="M53" ca="1">IFERROR(MEDIAN(IF(INDIRECT($B$2&amp;$B$1)=M$1,IF(INDIRECT($B$2&amp;$C53)&gt;0,IF(COUNTIFS(INDIRECT($B$2&amp;$B$1),M$1,INDIRECT($B$2&amp;$C53),"&gt;0")&gt;=M$2,INDIRECT($B$2&amp;$C53))))),"NA")</f>
        <v>7</v>
      </c>
      <c r="N53" s="41" cm="1">
        <f t="array" aca="1" ref="N53" ca="1">IFERROR(MEDIAN(IF(INDIRECT($B$2&amp;$B$1)=N$1,IF(INDIRECT($B$2&amp;$C53)&gt;0,IF(COUNTIFS(INDIRECT($B$2&amp;$B$1),N$1,INDIRECT($B$2&amp;$C53),"&gt;0")&gt;=N$2,INDIRECT($B$2&amp;$C53))))),"NA")</f>
        <v>2</v>
      </c>
      <c r="O53" s="41" cm="1">
        <f t="array" aca="1" ref="O53" ca="1">IFERROR(MEDIAN(IF(INDIRECT($B$2&amp;$B$1)=O$1,IF(INDIRECT($B$2&amp;$C53)&gt;0,IF(COUNTIFS(INDIRECT($B$2&amp;$B$1),O$1,INDIRECT($B$2&amp;$C53),"&gt;0")&gt;=O$2,INDIRECT($B$2&amp;$C53))))),"NA")</f>
        <v>3</v>
      </c>
      <c r="P53" s="41" cm="1">
        <f t="array" aca="1" ref="P53" ca="1">IFERROR(MEDIAN(IF(INDIRECT($B$2&amp;$B$1)=P$1,IF(INDIRECT($B$2&amp;$C53)&gt;0,IF(COUNTIFS(INDIRECT($B$2&amp;$B$1),P$1,INDIRECT($B$2&amp;$C53),"&gt;0")&gt;=P$2,INDIRECT($B$2&amp;$C53))))),"NA")</f>
        <v>3</v>
      </c>
      <c r="Q53" s="41" t="str" cm="1">
        <f t="array" aca="1" ref="Q53" ca="1">IFERROR(MEDIAN(IF(INDIRECT($B$2&amp;$B$1)=Q$1,IF(INDIRECT($B$2&amp;$C53)&gt;0,IF(COUNTIFS(INDIRECT($B$2&amp;$B$1),Q$1,INDIRECT($B$2&amp;$C53),"&gt;0")&gt;=Q$2,INDIRECT($B$2&amp;$C53))))),"NA")</f>
        <v>NA</v>
      </c>
      <c r="R53" s="41" cm="1">
        <f t="array" aca="1" ref="R53" ca="1">IFERROR(MEDIAN(IF(INDIRECT($B$2&amp;$B$1)=R$1,IF(INDIRECT($B$2&amp;$C53)&gt;0,IF(COUNTIFS(INDIRECT($B$2&amp;$B$1),R$1,INDIRECT($B$2&amp;$C53),"&gt;0")&gt;=R$2,INDIRECT($B$2&amp;$C53))))),"NA")</f>
        <v>2</v>
      </c>
      <c r="S53" s="41" cm="1">
        <f t="array" aca="1" ref="S53" ca="1">IFERROR(MEDIAN(IF(INDIRECT($B$2&amp;$B$1)=S$1,IF(INDIRECT($B$2&amp;$C53)&gt;0,IF(COUNTIFS(INDIRECT($B$2&amp;$B$1),S$1,INDIRECT($B$2&amp;$C53),"&gt;0")&gt;=S$2,INDIRECT($B$2&amp;$C53))))),"NA")</f>
        <v>3</v>
      </c>
      <c r="T53" s="41" cm="1">
        <f t="array" aca="1" ref="T53" ca="1">IFERROR(MEDIAN(IF(INDIRECT($B$2&amp;$B$1)=T$1,IF(INDIRECT($B$2&amp;$C53)&gt;0,IF(COUNTIFS(INDIRECT($B$2&amp;$B$1),T$1,INDIRECT($B$2&amp;$C53),"&gt;0")&gt;=T$2,INDIRECT($B$2&amp;$C53))))),"NA")</f>
        <v>30</v>
      </c>
      <c r="U53" s="41" cm="1">
        <f t="array" aca="1" ref="U53" ca="1">IFERROR(MEDIAN(IF(INDIRECT($B$2&amp;$B$1)=U$1,IF(INDIRECT($B$2&amp;$C53)&gt;0,IF(COUNTIFS(INDIRECT($B$2&amp;$B$1),U$1,INDIRECT($B$2&amp;$C53),"&gt;0")&gt;=U$2,INDIRECT($B$2&amp;$C53))))),"NA")</f>
        <v>7</v>
      </c>
      <c r="V53" s="41" cm="1">
        <f t="array" aca="1" ref="V53" ca="1">IFERROR(MEDIAN(IF(INDIRECT($B$2&amp;$B$1)=V$1,IF(INDIRECT($B$2&amp;$C53)&gt;0,IF(COUNTIFS(INDIRECT($B$2&amp;$B$1),V$1,INDIRECT($B$2&amp;$C53),"&gt;0")&gt;=V$2,INDIRECT($B$2&amp;$C53))))),"NA")</f>
        <v>1.5</v>
      </c>
      <c r="W53" s="41" t="str" cm="1">
        <f t="array" aca="1" ref="W53" ca="1">IFERROR(MEDIAN(IF(INDIRECT($B$2&amp;$B$1)=W$1,IF(INDIRECT($B$2&amp;$C53)&gt;0,IF(COUNTIFS(INDIRECT($B$2&amp;$B$1),W$1,INDIRECT($B$2&amp;$C53),"&gt;0")&gt;=W$2,INDIRECT($B$2&amp;$C53))))),"NA")</f>
        <v>NA</v>
      </c>
      <c r="X53" s="41" t="str" cm="1">
        <f t="array" aca="1" ref="X53" ca="1">IFERROR(MEDIAN(IF(INDIRECT($B$2&amp;$B$1)=X$1,IF(INDIRECT($B$2&amp;$C53)&gt;0,IF(COUNTIFS(INDIRECT($B$2&amp;$B$1),X$1,INDIRECT($B$2&amp;$C53),"&gt;0")&gt;=X$2,INDIRECT($B$2&amp;$C53))))),"NA")</f>
        <v>NA</v>
      </c>
      <c r="Y53" s="41" t="str" cm="1">
        <f t="array" aca="1" ref="Y53" ca="1">IFERROR(MEDIAN(IF(INDIRECT($B$2&amp;$B$1)=Y$1,IF(INDIRECT($B$2&amp;$C53)&gt;0,IF(COUNTIFS(INDIRECT($B$2&amp;$B$1),Y$1,INDIRECT($B$2&amp;$C53),"&gt;0")&gt;=Y$2,INDIRECT($B$2&amp;$C53))))),"NA")</f>
        <v>NA</v>
      </c>
      <c r="Z53" s="41" t="str" cm="1">
        <f t="array" aca="1" ref="Z53" ca="1">IFERROR(MEDIAN(IF(INDIRECT($B$2&amp;$B$1)=Z$1,IF(INDIRECT($B$2&amp;$C53)&gt;0,IF(COUNTIFS(INDIRECT($B$2&amp;$B$1),Z$1,INDIRECT($B$2&amp;$C53),"&gt;0")&gt;=Z$2,INDIRECT($B$2&amp;$C53))))),"NA")</f>
        <v>NA</v>
      </c>
      <c r="AA53" s="41" t="str" cm="1">
        <f t="array" aca="1" ref="AA53" ca="1">IFERROR(MEDIAN(IF(INDIRECT($B$2&amp;$B$1)=AA$1,IF(INDIRECT($B$2&amp;$C53)&gt;0,IF(COUNTIFS(INDIRECT($B$2&amp;$B$1),AA$1,INDIRECT($B$2&amp;$C53),"&gt;0")&gt;=AA$2,INDIRECT($B$2&amp;$C53))))),"NA")</f>
        <v>NA</v>
      </c>
    </row>
    <row r="54" spans="2:27" x14ac:dyDescent="0.35">
      <c r="B54" s="39" t="s">
        <v>3497</v>
      </c>
      <c r="C54" s="6" t="s">
        <v>3525</v>
      </c>
      <c r="F54" s="79" t="s">
        <v>58</v>
      </c>
      <c r="G54" s="41" cm="1">
        <f t="array" aca="1" ref="G54" ca="1">IFERROR(MEDIAN(IF(INDIRECT($B$2&amp;$B$1)=G$1,IF(INDIRECT($B$2&amp;$C54)&gt;0,IF(COUNTIFS(INDIRECT($B$2&amp;$B$1),G$1,INDIRECT($B$2&amp;$C54),"&gt;0")&gt;=G$2,INDIRECT($B$2&amp;$C54))))),"NA")</f>
        <v>2</v>
      </c>
      <c r="H54" s="41" t="str" cm="1">
        <f t="array" aca="1" ref="H54" ca="1">IFERROR(MEDIAN(IF(INDIRECT($B$2&amp;$B$1)=H$1,IF(INDIRECT($B$2&amp;$C54)&gt;0,IF(COUNTIFS(INDIRECT($B$2&amp;$B$1),H$1,INDIRECT($B$2&amp;$C54),"&gt;0")&gt;=H$2,INDIRECT($B$2&amp;$C54))))),"NA")</f>
        <v>NA</v>
      </c>
      <c r="I54" s="41" t="str" cm="1">
        <f t="array" aca="1" ref="I54" ca="1">IFERROR(MEDIAN(IF(INDIRECT($B$2&amp;$B$1)=I$1,IF(INDIRECT($B$2&amp;$C54)&gt;0,IF(COUNTIFS(INDIRECT($B$2&amp;$B$1),I$1,INDIRECT($B$2&amp;$C54),"&gt;0")&gt;=I$2,INDIRECT($B$2&amp;$C54))))),"NA")</f>
        <v>NA</v>
      </c>
      <c r="J54" s="41" t="str" cm="1">
        <f t="array" aca="1" ref="J54" ca="1">IFERROR(MEDIAN(IF(INDIRECT($B$2&amp;$B$1)=J$1,IF(INDIRECT($B$2&amp;$C54)&gt;0,IF(COUNTIFS(INDIRECT($B$2&amp;$B$1),J$1,INDIRECT($B$2&amp;$C54),"&gt;0")&gt;=J$2,INDIRECT($B$2&amp;$C54))))),"NA")</f>
        <v>NA</v>
      </c>
      <c r="K54" s="41" cm="1">
        <f t="array" aca="1" ref="K54" ca="1">IFERROR(MEDIAN(IF(INDIRECT($B$2&amp;$B$1)=K$1,IF(INDIRECT($B$2&amp;$C54)&gt;0,IF(COUNTIFS(INDIRECT($B$2&amp;$B$1),K$1,INDIRECT($B$2&amp;$C54),"&gt;0")&gt;=K$2,INDIRECT($B$2&amp;$C54))))),"NA")</f>
        <v>2.5</v>
      </c>
      <c r="L54" s="41" cm="1">
        <f t="array" aca="1" ref="L54" ca="1">IFERROR(MEDIAN(IF(INDIRECT($B$2&amp;$B$1)=L$1,IF(INDIRECT($B$2&amp;$C54)&gt;0,IF(COUNTIFS(INDIRECT($B$2&amp;$B$1),L$1,INDIRECT($B$2&amp;$C54),"&gt;0")&gt;=L$2,INDIRECT($B$2&amp;$C54))))),"NA")</f>
        <v>2</v>
      </c>
      <c r="M54" s="41" cm="1">
        <f t="array" aca="1" ref="M54" ca="1">IFERROR(MEDIAN(IF(INDIRECT($B$2&amp;$B$1)=M$1,IF(INDIRECT($B$2&amp;$C54)&gt;0,IF(COUNTIFS(INDIRECT($B$2&amp;$B$1),M$1,INDIRECT($B$2&amp;$C54),"&gt;0")&gt;=M$2,INDIRECT($B$2&amp;$C54))))),"NA")</f>
        <v>5</v>
      </c>
      <c r="N54" s="41" cm="1">
        <f t="array" aca="1" ref="N54" ca="1">IFERROR(MEDIAN(IF(INDIRECT($B$2&amp;$B$1)=N$1,IF(INDIRECT($B$2&amp;$C54)&gt;0,IF(COUNTIFS(INDIRECT($B$2&amp;$B$1),N$1,INDIRECT($B$2&amp;$C54),"&gt;0")&gt;=N$2,INDIRECT($B$2&amp;$C54))))),"NA")</f>
        <v>2</v>
      </c>
      <c r="O54" s="41" cm="1">
        <f t="array" aca="1" ref="O54" ca="1">IFERROR(MEDIAN(IF(INDIRECT($B$2&amp;$B$1)=O$1,IF(INDIRECT($B$2&amp;$C54)&gt;0,IF(COUNTIFS(INDIRECT($B$2&amp;$B$1),O$1,INDIRECT($B$2&amp;$C54),"&gt;0")&gt;=O$2,INDIRECT($B$2&amp;$C54))))),"NA")</f>
        <v>3</v>
      </c>
      <c r="P54" s="41" t="str" cm="1">
        <f t="array" aca="1" ref="P54" ca="1">IFERROR(MEDIAN(IF(INDIRECT($B$2&amp;$B$1)=P$1,IF(INDIRECT($B$2&amp;$C54)&gt;0,IF(COUNTIFS(INDIRECT($B$2&amp;$B$1),P$1,INDIRECT($B$2&amp;$C54),"&gt;0")&gt;=P$2,INDIRECT($B$2&amp;$C54))))),"NA")</f>
        <v>NA</v>
      </c>
      <c r="Q54" s="41" t="str" cm="1">
        <f t="array" aca="1" ref="Q54" ca="1">IFERROR(MEDIAN(IF(INDIRECT($B$2&amp;$B$1)=Q$1,IF(INDIRECT($B$2&amp;$C54)&gt;0,IF(COUNTIFS(INDIRECT($B$2&amp;$B$1),Q$1,INDIRECT($B$2&amp;$C54),"&gt;0")&gt;=Q$2,INDIRECT($B$2&amp;$C54))))),"NA")</f>
        <v>NA</v>
      </c>
      <c r="R54" s="41" t="str" cm="1">
        <f t="array" aca="1" ref="R54" ca="1">IFERROR(MEDIAN(IF(INDIRECT($B$2&amp;$B$1)=R$1,IF(INDIRECT($B$2&amp;$C54)&gt;0,IF(COUNTIFS(INDIRECT($B$2&amp;$B$1),R$1,INDIRECT($B$2&amp;$C54),"&gt;0")&gt;=R$2,INDIRECT($B$2&amp;$C54))))),"NA")</f>
        <v>NA</v>
      </c>
      <c r="S54" s="41" cm="1">
        <f t="array" aca="1" ref="S54" ca="1">IFERROR(MEDIAN(IF(INDIRECT($B$2&amp;$B$1)=S$1,IF(INDIRECT($B$2&amp;$C54)&gt;0,IF(COUNTIFS(INDIRECT($B$2&amp;$B$1),S$1,INDIRECT($B$2&amp;$C54),"&gt;0")&gt;=S$2,INDIRECT($B$2&amp;$C54))))),"NA")</f>
        <v>3</v>
      </c>
      <c r="T54" s="41" cm="1">
        <f t="array" aca="1" ref="T54" ca="1">IFERROR(MEDIAN(IF(INDIRECT($B$2&amp;$B$1)=T$1,IF(INDIRECT($B$2&amp;$C54)&gt;0,IF(COUNTIFS(INDIRECT($B$2&amp;$B$1),T$1,INDIRECT($B$2&amp;$C54),"&gt;0")&gt;=T$2,INDIRECT($B$2&amp;$C54))))),"NA")</f>
        <v>30</v>
      </c>
      <c r="U54" s="41" t="str" cm="1">
        <f t="array" aca="1" ref="U54" ca="1">IFERROR(MEDIAN(IF(INDIRECT($B$2&amp;$B$1)=U$1,IF(INDIRECT($B$2&amp;$C54)&gt;0,IF(COUNTIFS(INDIRECT($B$2&amp;$B$1),U$1,INDIRECT($B$2&amp;$C54),"&gt;0")&gt;=U$2,INDIRECT($B$2&amp;$C54))))),"NA")</f>
        <v>NA</v>
      </c>
      <c r="V54" s="41" t="str" cm="1">
        <f t="array" aca="1" ref="V54" ca="1">IFERROR(MEDIAN(IF(INDIRECT($B$2&amp;$B$1)=V$1,IF(INDIRECT($B$2&amp;$C54)&gt;0,IF(COUNTIFS(INDIRECT($B$2&amp;$B$1),V$1,INDIRECT($B$2&amp;$C54),"&gt;0")&gt;=V$2,INDIRECT($B$2&amp;$C54))))),"NA")</f>
        <v>NA</v>
      </c>
      <c r="W54" s="41" t="str" cm="1">
        <f t="array" aca="1" ref="W54" ca="1">IFERROR(MEDIAN(IF(INDIRECT($B$2&amp;$B$1)=W$1,IF(INDIRECT($B$2&amp;$C54)&gt;0,IF(COUNTIFS(INDIRECT($B$2&amp;$B$1),W$1,INDIRECT($B$2&amp;$C54),"&gt;0")&gt;=W$2,INDIRECT($B$2&amp;$C54))))),"NA")</f>
        <v>NA</v>
      </c>
      <c r="X54" s="41" t="str" cm="1">
        <f t="array" aca="1" ref="X54" ca="1">IFERROR(MEDIAN(IF(INDIRECT($B$2&amp;$B$1)=X$1,IF(INDIRECT($B$2&amp;$C54)&gt;0,IF(COUNTIFS(INDIRECT($B$2&amp;$B$1),X$1,INDIRECT($B$2&amp;$C54),"&gt;0")&gt;=X$2,INDIRECT($B$2&amp;$C54))))),"NA")</f>
        <v>NA</v>
      </c>
      <c r="Y54" s="41" t="str" cm="1">
        <f t="array" aca="1" ref="Y54" ca="1">IFERROR(MEDIAN(IF(INDIRECT($B$2&amp;$B$1)=Y$1,IF(INDIRECT($B$2&amp;$C54)&gt;0,IF(COUNTIFS(INDIRECT($B$2&amp;$B$1),Y$1,INDIRECT($B$2&amp;$C54),"&gt;0")&gt;=Y$2,INDIRECT($B$2&amp;$C54))))),"NA")</f>
        <v>NA</v>
      </c>
      <c r="Z54" s="41" t="str" cm="1">
        <f t="array" aca="1" ref="Z54" ca="1">IFERROR(MEDIAN(IF(INDIRECT($B$2&amp;$B$1)=Z$1,IF(INDIRECT($B$2&amp;$C54)&gt;0,IF(COUNTIFS(INDIRECT($B$2&amp;$B$1),Z$1,INDIRECT($B$2&amp;$C54),"&gt;0")&gt;=Z$2,INDIRECT($B$2&amp;$C54))))),"NA")</f>
        <v>NA</v>
      </c>
      <c r="AA54" s="41" t="str" cm="1">
        <f t="array" aca="1" ref="AA54" ca="1">IFERROR(MEDIAN(IF(INDIRECT($B$2&amp;$B$1)=AA$1,IF(INDIRECT($B$2&amp;$C54)&gt;0,IF(COUNTIFS(INDIRECT($B$2&amp;$B$1),AA$1,INDIRECT($B$2&amp;$C54),"&gt;0")&gt;=AA$2,INDIRECT($B$2&amp;$C54))))),"NA")</f>
        <v>NA</v>
      </c>
    </row>
    <row r="55" spans="2:27" x14ac:dyDescent="0.35">
      <c r="B55" s="39" t="s">
        <v>2443</v>
      </c>
      <c r="C55" s="6" t="s">
        <v>3526</v>
      </c>
      <c r="F55" s="79" t="s">
        <v>59</v>
      </c>
      <c r="G55" s="41" cm="1">
        <f t="array" aca="1" ref="G55" ca="1">IFERROR(MEDIAN(IF(INDIRECT($B$2&amp;$B$1)=G$1,IF(INDIRECT($B$2&amp;$C55)&gt;0,IF(COUNTIFS(INDIRECT($B$2&amp;$B$1),G$1,INDIRECT($B$2&amp;$C55),"&gt;0")&gt;=G$2,INDIRECT($B$2&amp;$C55))))),"NA")</f>
        <v>1</v>
      </c>
      <c r="H55" s="41" cm="1">
        <f t="array" aca="1" ref="H55" ca="1">IFERROR(MEDIAN(IF(INDIRECT($B$2&amp;$B$1)=H$1,IF(INDIRECT($B$2&amp;$C55)&gt;0,IF(COUNTIFS(INDIRECT($B$2&amp;$B$1),H$1,INDIRECT($B$2&amp;$C55),"&gt;0")&gt;=H$2,INDIRECT($B$2&amp;$C55))))),"NA")</f>
        <v>7</v>
      </c>
      <c r="I55" s="41" t="str" cm="1">
        <f t="array" aca="1" ref="I55" ca="1">IFERROR(MEDIAN(IF(INDIRECT($B$2&amp;$B$1)=I$1,IF(INDIRECT($B$2&amp;$C55)&gt;0,IF(COUNTIFS(INDIRECT($B$2&amp;$B$1),I$1,INDIRECT($B$2&amp;$C55),"&gt;0")&gt;=I$2,INDIRECT($B$2&amp;$C55))))),"NA")</f>
        <v>NA</v>
      </c>
      <c r="J55" s="41" cm="1">
        <f t="array" aca="1" ref="J55" ca="1">IFERROR(MEDIAN(IF(INDIRECT($B$2&amp;$B$1)=J$1,IF(INDIRECT($B$2&amp;$C55)&gt;0,IF(COUNTIFS(INDIRECT($B$2&amp;$B$1),J$1,INDIRECT($B$2&amp;$C55),"&gt;0")&gt;=J$2,INDIRECT($B$2&amp;$C55))))),"NA")</f>
        <v>1</v>
      </c>
      <c r="K55" s="41" cm="1">
        <f t="array" aca="1" ref="K55" ca="1">IFERROR(MEDIAN(IF(INDIRECT($B$2&amp;$B$1)=K$1,IF(INDIRECT($B$2&amp;$C55)&gt;0,IF(COUNTIFS(INDIRECT($B$2&amp;$B$1),K$1,INDIRECT($B$2&amp;$C55),"&gt;0")&gt;=K$2,INDIRECT($B$2&amp;$C55))))),"NA")</f>
        <v>2</v>
      </c>
      <c r="L55" s="41" cm="1">
        <f t="array" aca="1" ref="L55" ca="1">IFERROR(MEDIAN(IF(INDIRECT($B$2&amp;$B$1)=L$1,IF(INDIRECT($B$2&amp;$C55)&gt;0,IF(COUNTIFS(INDIRECT($B$2&amp;$B$1),L$1,INDIRECT($B$2&amp;$C55),"&gt;0")&gt;=L$2,INDIRECT($B$2&amp;$C55))))),"NA")</f>
        <v>1</v>
      </c>
      <c r="M55" s="41" cm="1">
        <f t="array" aca="1" ref="M55" ca="1">IFERROR(MEDIAN(IF(INDIRECT($B$2&amp;$B$1)=M$1,IF(INDIRECT($B$2&amp;$C55)&gt;0,IF(COUNTIFS(INDIRECT($B$2&amp;$B$1),M$1,INDIRECT($B$2&amp;$C55),"&gt;0")&gt;=M$2,INDIRECT($B$2&amp;$C55))))),"NA")</f>
        <v>4</v>
      </c>
      <c r="N55" s="41" cm="1">
        <f t="array" aca="1" ref="N55" ca="1">IFERROR(MEDIAN(IF(INDIRECT($B$2&amp;$B$1)=N$1,IF(INDIRECT($B$2&amp;$C55)&gt;0,IF(COUNTIFS(INDIRECT($B$2&amp;$B$1),N$1,INDIRECT($B$2&amp;$C55),"&gt;0")&gt;=N$2,INDIRECT($B$2&amp;$C55))))),"NA")</f>
        <v>1</v>
      </c>
      <c r="O55" s="41" cm="1">
        <f t="array" aca="1" ref="O55" ca="1">IFERROR(MEDIAN(IF(INDIRECT($B$2&amp;$B$1)=O$1,IF(INDIRECT($B$2&amp;$C55)&gt;0,IF(COUNTIFS(INDIRECT($B$2&amp;$B$1),O$1,INDIRECT($B$2&amp;$C55),"&gt;0")&gt;=O$2,INDIRECT($B$2&amp;$C55))))),"NA")</f>
        <v>3</v>
      </c>
      <c r="P55" s="41" cm="1">
        <f t="array" aca="1" ref="P55" ca="1">IFERROR(MEDIAN(IF(INDIRECT($B$2&amp;$B$1)=P$1,IF(INDIRECT($B$2&amp;$C55)&gt;0,IF(COUNTIFS(INDIRECT($B$2&amp;$B$1),P$1,INDIRECT($B$2&amp;$C55),"&gt;0")&gt;=P$2,INDIRECT($B$2&amp;$C55))))),"NA")</f>
        <v>3.5</v>
      </c>
      <c r="Q55" s="41" cm="1">
        <f t="array" aca="1" ref="Q55" ca="1">IFERROR(MEDIAN(IF(INDIRECT($B$2&amp;$B$1)=Q$1,IF(INDIRECT($B$2&amp;$C55)&gt;0,IF(COUNTIFS(INDIRECT($B$2&amp;$B$1),Q$1,INDIRECT($B$2&amp;$C55),"&gt;0")&gt;=Q$2,INDIRECT($B$2&amp;$C55))))),"NA")</f>
        <v>90</v>
      </c>
      <c r="R55" s="41" cm="1">
        <f t="array" aca="1" ref="R55" ca="1">IFERROR(MEDIAN(IF(INDIRECT($B$2&amp;$B$1)=R$1,IF(INDIRECT($B$2&amp;$C55)&gt;0,IF(COUNTIFS(INDIRECT($B$2&amp;$B$1),R$1,INDIRECT($B$2&amp;$C55),"&gt;0")&gt;=R$2,INDIRECT($B$2&amp;$C55))))),"NA")</f>
        <v>2</v>
      </c>
      <c r="S55" s="41" cm="1">
        <f t="array" aca="1" ref="S55" ca="1">IFERROR(MEDIAN(IF(INDIRECT($B$2&amp;$B$1)=S$1,IF(INDIRECT($B$2&amp;$C55)&gt;0,IF(COUNTIFS(INDIRECT($B$2&amp;$B$1),S$1,INDIRECT($B$2&amp;$C55),"&gt;0")&gt;=S$2,INDIRECT($B$2&amp;$C55))))),"NA")</f>
        <v>3</v>
      </c>
      <c r="T55" s="41" cm="1">
        <f t="array" aca="1" ref="T55" ca="1">IFERROR(MEDIAN(IF(INDIRECT($B$2&amp;$B$1)=T$1,IF(INDIRECT($B$2&amp;$C55)&gt;0,IF(COUNTIFS(INDIRECT($B$2&amp;$B$1),T$1,INDIRECT($B$2&amp;$C55),"&gt;0")&gt;=T$2,INDIRECT($B$2&amp;$C55))))),"NA")</f>
        <v>30</v>
      </c>
      <c r="U55" s="41" cm="1">
        <f t="array" aca="1" ref="U55" ca="1">IFERROR(MEDIAN(IF(INDIRECT($B$2&amp;$B$1)=U$1,IF(INDIRECT($B$2&amp;$C55)&gt;0,IF(COUNTIFS(INDIRECT($B$2&amp;$B$1),U$1,INDIRECT($B$2&amp;$C55),"&gt;0")&gt;=U$2,INDIRECT($B$2&amp;$C55))))),"NA")</f>
        <v>7</v>
      </c>
      <c r="V55" s="41" cm="1">
        <f t="array" aca="1" ref="V55" ca="1">IFERROR(MEDIAN(IF(INDIRECT($B$2&amp;$B$1)=V$1,IF(INDIRECT($B$2&amp;$C55)&gt;0,IF(COUNTIFS(INDIRECT($B$2&amp;$B$1),V$1,INDIRECT($B$2&amp;$C55),"&gt;0")&gt;=V$2,INDIRECT($B$2&amp;$C55))))),"NA")</f>
        <v>1</v>
      </c>
      <c r="W55" s="41" t="str" cm="1">
        <f t="array" aca="1" ref="W55" ca="1">IFERROR(MEDIAN(IF(INDIRECT($B$2&amp;$B$1)=W$1,IF(INDIRECT($B$2&amp;$C55)&gt;0,IF(COUNTIFS(INDIRECT($B$2&amp;$B$1),W$1,INDIRECT($B$2&amp;$C55),"&gt;0")&gt;=W$2,INDIRECT($B$2&amp;$C55))))),"NA")</f>
        <v>NA</v>
      </c>
      <c r="X55" s="41" t="str" cm="1">
        <f t="array" aca="1" ref="X55" ca="1">IFERROR(MEDIAN(IF(INDIRECT($B$2&amp;$B$1)=X$1,IF(INDIRECT($B$2&amp;$C55)&gt;0,IF(COUNTIFS(INDIRECT($B$2&amp;$B$1),X$1,INDIRECT($B$2&amp;$C55),"&gt;0")&gt;=X$2,INDIRECT($B$2&amp;$C55))))),"NA")</f>
        <v>NA</v>
      </c>
      <c r="Y55" s="41" t="str" cm="1">
        <f t="array" aca="1" ref="Y55" ca="1">IFERROR(MEDIAN(IF(INDIRECT($B$2&amp;$B$1)=Y$1,IF(INDIRECT($B$2&amp;$C55)&gt;0,IF(COUNTIFS(INDIRECT($B$2&amp;$B$1),Y$1,INDIRECT($B$2&amp;$C55),"&gt;0")&gt;=Y$2,INDIRECT($B$2&amp;$C55))))),"NA")</f>
        <v>NA</v>
      </c>
      <c r="Z55" s="41" t="str" cm="1">
        <f t="array" aca="1" ref="Z55" ca="1">IFERROR(MEDIAN(IF(INDIRECT($B$2&amp;$B$1)=Z$1,IF(INDIRECT($B$2&amp;$C55)&gt;0,IF(COUNTIFS(INDIRECT($B$2&amp;$B$1),Z$1,INDIRECT($B$2&amp;$C55),"&gt;0")&gt;=Z$2,INDIRECT($B$2&amp;$C55))))),"NA")</f>
        <v>NA</v>
      </c>
      <c r="AA55" s="41" cm="1">
        <f t="array" aca="1" ref="AA55" ca="1">IFERROR(MEDIAN(IF(INDIRECT($B$2&amp;$B$1)=AA$1,IF(INDIRECT($B$2&amp;$C55)&gt;0,IF(COUNTIFS(INDIRECT($B$2&amp;$B$1),AA$1,INDIRECT($B$2&amp;$C55),"&gt;0")&gt;=AA$2,INDIRECT($B$2&amp;$C55))))),"NA")</f>
        <v>120</v>
      </c>
    </row>
    <row r="56" spans="2:27" x14ac:dyDescent="0.35">
      <c r="B56" s="39" t="s">
        <v>3500</v>
      </c>
      <c r="C56" s="6" t="s">
        <v>3527</v>
      </c>
      <c r="F56" s="79" t="s">
        <v>60</v>
      </c>
      <c r="G56" s="41" cm="1">
        <f t="array" aca="1" ref="G56" ca="1">IFERROR(MEDIAN(IF(INDIRECT($B$2&amp;$B$1)=G$1,IF(INDIRECT($B$2&amp;$C56)&gt;0,IF(COUNTIFS(INDIRECT($B$2&amp;$B$1),G$1,INDIRECT($B$2&amp;$C56),"&gt;0")&gt;=G$2,INDIRECT($B$2&amp;$C56))))),"NA")</f>
        <v>2</v>
      </c>
      <c r="H56" s="41" t="str" cm="1">
        <f t="array" aca="1" ref="H56" ca="1">IFERROR(MEDIAN(IF(INDIRECT($B$2&amp;$B$1)=H$1,IF(INDIRECT($B$2&amp;$C56)&gt;0,IF(COUNTIFS(INDIRECT($B$2&amp;$B$1),H$1,INDIRECT($B$2&amp;$C56),"&gt;0")&gt;=H$2,INDIRECT($B$2&amp;$C56))))),"NA")</f>
        <v>NA</v>
      </c>
      <c r="I56" s="41" t="str" cm="1">
        <f t="array" aca="1" ref="I56" ca="1">IFERROR(MEDIAN(IF(INDIRECT($B$2&amp;$B$1)=I$1,IF(INDIRECT($B$2&amp;$C56)&gt;0,IF(COUNTIFS(INDIRECT($B$2&amp;$B$1),I$1,INDIRECT($B$2&amp;$C56),"&gt;0")&gt;=I$2,INDIRECT($B$2&amp;$C56))))),"NA")</f>
        <v>NA</v>
      </c>
      <c r="J56" s="41" cm="1">
        <f t="array" aca="1" ref="J56" ca="1">IFERROR(MEDIAN(IF(INDIRECT($B$2&amp;$B$1)=J$1,IF(INDIRECT($B$2&amp;$C56)&gt;0,IF(COUNTIFS(INDIRECT($B$2&amp;$B$1),J$1,INDIRECT($B$2&amp;$C56),"&gt;0")&gt;=J$2,INDIRECT($B$2&amp;$C56))))),"NA")</f>
        <v>1</v>
      </c>
      <c r="K56" s="41" cm="1">
        <f t="array" aca="1" ref="K56" ca="1">IFERROR(MEDIAN(IF(INDIRECT($B$2&amp;$B$1)=K$1,IF(INDIRECT($B$2&amp;$C56)&gt;0,IF(COUNTIFS(INDIRECT($B$2&amp;$B$1),K$1,INDIRECT($B$2&amp;$C56),"&gt;0")&gt;=K$2,INDIRECT($B$2&amp;$C56))))),"NA")</f>
        <v>2</v>
      </c>
      <c r="L56" s="41" cm="1">
        <f t="array" aca="1" ref="L56" ca="1">IFERROR(MEDIAN(IF(INDIRECT($B$2&amp;$B$1)=L$1,IF(INDIRECT($B$2&amp;$C56)&gt;0,IF(COUNTIFS(INDIRECT($B$2&amp;$B$1),L$1,INDIRECT($B$2&amp;$C56),"&gt;0")&gt;=L$2,INDIRECT($B$2&amp;$C56))))),"NA")</f>
        <v>2</v>
      </c>
      <c r="M56" s="41" cm="1">
        <f t="array" aca="1" ref="M56" ca="1">IFERROR(MEDIAN(IF(INDIRECT($B$2&amp;$B$1)=M$1,IF(INDIRECT($B$2&amp;$C56)&gt;0,IF(COUNTIFS(INDIRECT($B$2&amp;$B$1),M$1,INDIRECT($B$2&amp;$C56),"&gt;0")&gt;=M$2,INDIRECT($B$2&amp;$C56))))),"NA")</f>
        <v>4</v>
      </c>
      <c r="N56" s="41" cm="1">
        <f t="array" aca="1" ref="N56" ca="1">IFERROR(MEDIAN(IF(INDIRECT($B$2&amp;$B$1)=N$1,IF(INDIRECT($B$2&amp;$C56)&gt;0,IF(COUNTIFS(INDIRECT($B$2&amp;$B$1),N$1,INDIRECT($B$2&amp;$C56),"&gt;0")&gt;=N$2,INDIRECT($B$2&amp;$C56))))),"NA")</f>
        <v>2.5</v>
      </c>
      <c r="O56" s="41" cm="1">
        <f t="array" aca="1" ref="O56" ca="1">IFERROR(MEDIAN(IF(INDIRECT($B$2&amp;$B$1)=O$1,IF(INDIRECT($B$2&amp;$C56)&gt;0,IF(COUNTIFS(INDIRECT($B$2&amp;$B$1),O$1,INDIRECT($B$2&amp;$C56),"&gt;0")&gt;=O$2,INDIRECT($B$2&amp;$C56))))),"NA")</f>
        <v>3</v>
      </c>
      <c r="P56" s="41" cm="1">
        <f t="array" aca="1" ref="P56" ca="1">IFERROR(MEDIAN(IF(INDIRECT($B$2&amp;$B$1)=P$1,IF(INDIRECT($B$2&amp;$C56)&gt;0,IF(COUNTIFS(INDIRECT($B$2&amp;$B$1),P$1,INDIRECT($B$2&amp;$C56),"&gt;0")&gt;=P$2,INDIRECT($B$2&amp;$C56))))),"NA")</f>
        <v>3</v>
      </c>
      <c r="Q56" s="41" cm="1">
        <f t="array" aca="1" ref="Q56" ca="1">IFERROR(MEDIAN(IF(INDIRECT($B$2&amp;$B$1)=Q$1,IF(INDIRECT($B$2&amp;$C56)&gt;0,IF(COUNTIFS(INDIRECT($B$2&amp;$B$1),Q$1,INDIRECT($B$2&amp;$C56),"&gt;0")&gt;=Q$2,INDIRECT($B$2&amp;$C56))))),"NA")</f>
        <v>90</v>
      </c>
      <c r="R56" s="41" cm="1">
        <f t="array" aca="1" ref="R56" ca="1">IFERROR(MEDIAN(IF(INDIRECT($B$2&amp;$B$1)=R$1,IF(INDIRECT($B$2&amp;$C56)&gt;0,IF(COUNTIFS(INDIRECT($B$2&amp;$B$1),R$1,INDIRECT($B$2&amp;$C56),"&gt;0")&gt;=R$2,INDIRECT($B$2&amp;$C56))))),"NA")</f>
        <v>2</v>
      </c>
      <c r="S56" s="41" cm="1">
        <f t="array" aca="1" ref="S56" ca="1">IFERROR(MEDIAN(IF(INDIRECT($B$2&amp;$B$1)=S$1,IF(INDIRECT($B$2&amp;$C56)&gt;0,IF(COUNTIFS(INDIRECT($B$2&amp;$B$1),S$1,INDIRECT($B$2&amp;$C56),"&gt;0")&gt;=S$2,INDIRECT($B$2&amp;$C56))))),"NA")</f>
        <v>3</v>
      </c>
      <c r="T56" s="41" cm="1">
        <f t="array" aca="1" ref="T56" ca="1">IFERROR(MEDIAN(IF(INDIRECT($B$2&amp;$B$1)=T$1,IF(INDIRECT($B$2&amp;$C56)&gt;0,IF(COUNTIFS(INDIRECT($B$2&amp;$B$1),T$1,INDIRECT($B$2&amp;$C56),"&gt;0")&gt;=T$2,INDIRECT($B$2&amp;$C56))))),"NA")</f>
        <v>30</v>
      </c>
      <c r="U56" s="41" cm="1">
        <f t="array" aca="1" ref="U56" ca="1">IFERROR(MEDIAN(IF(INDIRECT($B$2&amp;$B$1)=U$1,IF(INDIRECT($B$2&amp;$C56)&gt;0,IF(COUNTIFS(INDIRECT($B$2&amp;$B$1),U$1,INDIRECT($B$2&amp;$C56),"&gt;0")&gt;=U$2,INDIRECT($B$2&amp;$C56))))),"NA")</f>
        <v>7</v>
      </c>
      <c r="V56" s="41" cm="1">
        <f t="array" aca="1" ref="V56" ca="1">IFERROR(MEDIAN(IF(INDIRECT($B$2&amp;$B$1)=V$1,IF(INDIRECT($B$2&amp;$C56)&gt;0,IF(COUNTIFS(INDIRECT($B$2&amp;$B$1),V$1,INDIRECT($B$2&amp;$C56),"&gt;0")&gt;=V$2,INDIRECT($B$2&amp;$C56))))),"NA")</f>
        <v>1.5</v>
      </c>
      <c r="W56" s="41" t="str" cm="1">
        <f t="array" aca="1" ref="W56" ca="1">IFERROR(MEDIAN(IF(INDIRECT($B$2&amp;$B$1)=W$1,IF(INDIRECT($B$2&amp;$C56)&gt;0,IF(COUNTIFS(INDIRECT($B$2&amp;$B$1),W$1,INDIRECT($B$2&amp;$C56),"&gt;0")&gt;=W$2,INDIRECT($B$2&amp;$C56))))),"NA")</f>
        <v>NA</v>
      </c>
      <c r="X56" s="41" cm="1">
        <f t="array" aca="1" ref="X56" ca="1">IFERROR(MEDIAN(IF(INDIRECT($B$2&amp;$B$1)=X$1,IF(INDIRECT($B$2&amp;$C56)&gt;0,IF(COUNTIFS(INDIRECT($B$2&amp;$B$1),X$1,INDIRECT($B$2&amp;$C56),"&gt;0")&gt;=X$2,INDIRECT($B$2&amp;$C56))))),"NA")</f>
        <v>150</v>
      </c>
      <c r="Y56" s="41" t="str" cm="1">
        <f t="array" aca="1" ref="Y56" ca="1">IFERROR(MEDIAN(IF(INDIRECT($B$2&amp;$B$1)=Y$1,IF(INDIRECT($B$2&amp;$C56)&gt;0,IF(COUNTIFS(INDIRECT($B$2&amp;$B$1),Y$1,INDIRECT($B$2&amp;$C56),"&gt;0")&gt;=Y$2,INDIRECT($B$2&amp;$C56))))),"NA")</f>
        <v>NA</v>
      </c>
      <c r="Z56" s="41" t="str" cm="1">
        <f t="array" aca="1" ref="Z56" ca="1">IFERROR(MEDIAN(IF(INDIRECT($B$2&amp;$B$1)=Z$1,IF(INDIRECT($B$2&amp;$C56)&gt;0,IF(COUNTIFS(INDIRECT($B$2&amp;$B$1),Z$1,INDIRECT($B$2&amp;$C56),"&gt;0")&gt;=Z$2,INDIRECT($B$2&amp;$C56))))),"NA")</f>
        <v>NA</v>
      </c>
      <c r="AA56" s="41" t="str" cm="1">
        <f t="array" aca="1" ref="AA56" ca="1">IFERROR(MEDIAN(IF(INDIRECT($B$2&amp;$B$1)=AA$1,IF(INDIRECT($B$2&amp;$C56)&gt;0,IF(COUNTIFS(INDIRECT($B$2&amp;$B$1),AA$1,INDIRECT($B$2&amp;$C56),"&gt;0")&gt;=AA$2,INDIRECT($B$2&amp;$C56))))),"NA")</f>
        <v>NA</v>
      </c>
    </row>
    <row r="57" spans="2:27" ht="15.5" x14ac:dyDescent="0.35">
      <c r="B57" s="39" t="s">
        <v>2455</v>
      </c>
      <c r="C57" s="6" t="s">
        <v>3528</v>
      </c>
      <c r="E57" s="69"/>
      <c r="F57" s="79" t="s">
        <v>61</v>
      </c>
      <c r="G57" s="41" cm="1">
        <f t="array" aca="1" ref="G57" ca="1">IFERROR(MEDIAN(IF(INDIRECT($B$2&amp;$B$1)=G$1,IF(INDIRECT($B$2&amp;$C57)&gt;0,IF(COUNTIFS(INDIRECT($B$2&amp;$B$1),G$1,INDIRECT($B$2&amp;$C57),"&gt;0")&gt;=G$2,INDIRECT($B$2&amp;$C57))))),"NA")</f>
        <v>1.5</v>
      </c>
      <c r="H57" s="41" cm="1">
        <f t="array" aca="1" ref="H57" ca="1">IFERROR(MEDIAN(IF(INDIRECT($B$2&amp;$B$1)=H$1,IF(INDIRECT($B$2&amp;$C57)&gt;0,IF(COUNTIFS(INDIRECT($B$2&amp;$B$1),H$1,INDIRECT($B$2&amp;$C57),"&gt;0")&gt;=H$2,INDIRECT($B$2&amp;$C57))))),"NA")</f>
        <v>7</v>
      </c>
      <c r="I57" s="41" t="str" cm="1">
        <f t="array" aca="1" ref="I57" ca="1">IFERROR(MEDIAN(IF(INDIRECT($B$2&amp;$B$1)=I$1,IF(INDIRECT($B$2&amp;$C57)&gt;0,IF(COUNTIFS(INDIRECT($B$2&amp;$B$1),I$1,INDIRECT($B$2&amp;$C57),"&gt;0")&gt;=I$2,INDIRECT($B$2&amp;$C57))))),"NA")</f>
        <v>NA</v>
      </c>
      <c r="J57" s="41" cm="1">
        <f t="array" aca="1" ref="J57" ca="1">IFERROR(MEDIAN(IF(INDIRECT($B$2&amp;$B$1)=J$1,IF(INDIRECT($B$2&amp;$C57)&gt;0,IF(COUNTIFS(INDIRECT($B$2&amp;$B$1),J$1,INDIRECT($B$2&amp;$C57),"&gt;0")&gt;=J$2,INDIRECT($B$2&amp;$C57))))),"NA")</f>
        <v>1</v>
      </c>
      <c r="K57" s="41" cm="1">
        <f t="array" aca="1" ref="K57" ca="1">IFERROR(MEDIAN(IF(INDIRECT($B$2&amp;$B$1)=K$1,IF(INDIRECT($B$2&amp;$C57)&gt;0,IF(COUNTIFS(INDIRECT($B$2&amp;$B$1),K$1,INDIRECT($B$2&amp;$C57),"&gt;0")&gt;=K$2,INDIRECT($B$2&amp;$C57))))),"NA")</f>
        <v>2</v>
      </c>
      <c r="L57" s="41" cm="1">
        <f t="array" aca="1" ref="L57" ca="1">IFERROR(MEDIAN(IF(INDIRECT($B$2&amp;$B$1)=L$1,IF(INDIRECT($B$2&amp;$C57)&gt;0,IF(COUNTIFS(INDIRECT($B$2&amp;$B$1),L$1,INDIRECT($B$2&amp;$C57),"&gt;0")&gt;=L$2,INDIRECT($B$2&amp;$C57))))),"NA")</f>
        <v>2</v>
      </c>
      <c r="M57" s="41" cm="1">
        <f t="array" aca="1" ref="M57" ca="1">IFERROR(MEDIAN(IF(INDIRECT($B$2&amp;$B$1)=M$1,IF(INDIRECT($B$2&amp;$C57)&gt;0,IF(COUNTIFS(INDIRECT($B$2&amp;$B$1),M$1,INDIRECT($B$2&amp;$C57),"&gt;0")&gt;=M$2,INDIRECT($B$2&amp;$C57))))),"NA")</f>
        <v>3</v>
      </c>
      <c r="N57" s="41" cm="1">
        <f t="array" aca="1" ref="N57" ca="1">IFERROR(MEDIAN(IF(INDIRECT($B$2&amp;$B$1)=N$1,IF(INDIRECT($B$2&amp;$C57)&gt;0,IF(COUNTIFS(INDIRECT($B$2&amp;$B$1),N$1,INDIRECT($B$2&amp;$C57),"&gt;0")&gt;=N$2,INDIRECT($B$2&amp;$C57))))),"NA")</f>
        <v>3.5</v>
      </c>
      <c r="O57" s="41" cm="1">
        <f t="array" aca="1" ref="O57" ca="1">IFERROR(MEDIAN(IF(INDIRECT($B$2&amp;$B$1)=O$1,IF(INDIRECT($B$2&amp;$C57)&gt;0,IF(COUNTIFS(INDIRECT($B$2&amp;$B$1),O$1,INDIRECT($B$2&amp;$C57),"&gt;0")&gt;=O$2,INDIRECT($B$2&amp;$C57))))),"NA")</f>
        <v>3</v>
      </c>
      <c r="P57" s="41" cm="1">
        <f t="array" aca="1" ref="P57" ca="1">IFERROR(MEDIAN(IF(INDIRECT($B$2&amp;$B$1)=P$1,IF(INDIRECT($B$2&amp;$C57)&gt;0,IF(COUNTIFS(INDIRECT($B$2&amp;$B$1),P$1,INDIRECT($B$2&amp;$C57),"&gt;0")&gt;=P$2,INDIRECT($B$2&amp;$C57))))),"NA")</f>
        <v>3.5</v>
      </c>
      <c r="Q57" s="41" t="str" cm="1">
        <f t="array" aca="1" ref="Q57" ca="1">IFERROR(MEDIAN(IF(INDIRECT($B$2&amp;$B$1)=Q$1,IF(INDIRECT($B$2&amp;$C57)&gt;0,IF(COUNTIFS(INDIRECT($B$2&amp;$B$1),Q$1,INDIRECT($B$2&amp;$C57),"&gt;0")&gt;=Q$2,INDIRECT($B$2&amp;$C57))))),"NA")</f>
        <v>NA</v>
      </c>
      <c r="R57" s="41" cm="1">
        <f t="array" aca="1" ref="R57" ca="1">IFERROR(MEDIAN(IF(INDIRECT($B$2&amp;$B$1)=R$1,IF(INDIRECT($B$2&amp;$C57)&gt;0,IF(COUNTIFS(INDIRECT($B$2&amp;$B$1),R$1,INDIRECT($B$2&amp;$C57),"&gt;0")&gt;=R$2,INDIRECT($B$2&amp;$C57))))),"NA")</f>
        <v>2</v>
      </c>
      <c r="S57" s="41" cm="1">
        <f t="array" aca="1" ref="S57" ca="1">IFERROR(MEDIAN(IF(INDIRECT($B$2&amp;$B$1)=S$1,IF(INDIRECT($B$2&amp;$C57)&gt;0,IF(COUNTIFS(INDIRECT($B$2&amp;$B$1),S$1,INDIRECT($B$2&amp;$C57),"&gt;0")&gt;=S$2,INDIRECT($B$2&amp;$C57))))),"NA")</f>
        <v>3</v>
      </c>
      <c r="T57" s="41" cm="1">
        <f t="array" aca="1" ref="T57" ca="1">IFERROR(MEDIAN(IF(INDIRECT($B$2&amp;$B$1)=T$1,IF(INDIRECT($B$2&amp;$C57)&gt;0,IF(COUNTIFS(INDIRECT($B$2&amp;$B$1),T$1,INDIRECT($B$2&amp;$C57),"&gt;0")&gt;=T$2,INDIRECT($B$2&amp;$C57))))),"NA")</f>
        <v>30</v>
      </c>
      <c r="U57" s="41" cm="1">
        <f t="array" aca="1" ref="U57" ca="1">IFERROR(MEDIAN(IF(INDIRECT($B$2&amp;$B$1)=U$1,IF(INDIRECT($B$2&amp;$C57)&gt;0,IF(COUNTIFS(INDIRECT($B$2&amp;$B$1),U$1,INDIRECT($B$2&amp;$C57),"&gt;0")&gt;=U$2,INDIRECT($B$2&amp;$C57))))),"NA")</f>
        <v>5</v>
      </c>
      <c r="V57" s="41" cm="1">
        <f t="array" aca="1" ref="V57" ca="1">IFERROR(MEDIAN(IF(INDIRECT($B$2&amp;$B$1)=V$1,IF(INDIRECT($B$2&amp;$C57)&gt;0,IF(COUNTIFS(INDIRECT($B$2&amp;$B$1),V$1,INDIRECT($B$2&amp;$C57),"&gt;0")&gt;=V$2,INDIRECT($B$2&amp;$C57))))),"NA")</f>
        <v>1</v>
      </c>
      <c r="W57" s="41" t="str" cm="1">
        <f t="array" aca="1" ref="W57" ca="1">IFERROR(MEDIAN(IF(INDIRECT($B$2&amp;$B$1)=W$1,IF(INDIRECT($B$2&amp;$C57)&gt;0,IF(COUNTIFS(INDIRECT($B$2&amp;$B$1),W$1,INDIRECT($B$2&amp;$C57),"&gt;0")&gt;=W$2,INDIRECT($B$2&amp;$C57))))),"NA")</f>
        <v>NA</v>
      </c>
      <c r="X57" s="41" t="str" cm="1">
        <f t="array" aca="1" ref="X57" ca="1">IFERROR(MEDIAN(IF(INDIRECT($B$2&amp;$B$1)=X$1,IF(INDIRECT($B$2&amp;$C57)&gt;0,IF(COUNTIFS(INDIRECT($B$2&amp;$B$1),X$1,INDIRECT($B$2&amp;$C57),"&gt;0")&gt;=X$2,INDIRECT($B$2&amp;$C57))))),"NA")</f>
        <v>NA</v>
      </c>
      <c r="Y57" s="41" t="str" cm="1">
        <f t="array" aca="1" ref="Y57" ca="1">IFERROR(MEDIAN(IF(INDIRECT($B$2&amp;$B$1)=Y$1,IF(INDIRECT($B$2&amp;$C57)&gt;0,IF(COUNTIFS(INDIRECT($B$2&amp;$B$1),Y$1,INDIRECT($B$2&amp;$C57),"&gt;0")&gt;=Y$2,INDIRECT($B$2&amp;$C57))))),"NA")</f>
        <v>NA</v>
      </c>
      <c r="Z57" s="41" t="str" cm="1">
        <f t="array" aca="1" ref="Z57" ca="1">IFERROR(MEDIAN(IF(INDIRECT($B$2&amp;$B$1)=Z$1,IF(INDIRECT($B$2&amp;$C57)&gt;0,IF(COUNTIFS(INDIRECT($B$2&amp;$B$1),Z$1,INDIRECT($B$2&amp;$C57),"&gt;0")&gt;=Z$2,INDIRECT($B$2&amp;$C57))))),"NA")</f>
        <v>NA</v>
      </c>
      <c r="AA57" s="41" cm="1">
        <f t="array" aca="1" ref="AA57" ca="1">IFERROR(MEDIAN(IF(INDIRECT($B$2&amp;$B$1)=AA$1,IF(INDIRECT($B$2&amp;$C57)&gt;0,IF(COUNTIFS(INDIRECT($B$2&amp;$B$1),AA$1,INDIRECT($B$2&amp;$C57),"&gt;0")&gt;=AA$2,INDIRECT($B$2&amp;$C57))))),"NA")</f>
        <v>120</v>
      </c>
    </row>
    <row r="59" spans="2:27" x14ac:dyDescent="0.35">
      <c r="C59" s="4"/>
      <c r="D59" s="4"/>
    </row>
    <row r="60" spans="2:27" x14ac:dyDescent="0.35">
      <c r="C60" s="4"/>
      <c r="D60" s="4"/>
      <c r="F60" s="68" t="s">
        <v>3529</v>
      </c>
    </row>
    <row r="61" spans="2:27" s="38" customFormat="1" x14ac:dyDescent="0.35">
      <c r="C61" s="73"/>
      <c r="D61" s="73"/>
      <c r="F61" s="73"/>
      <c r="G61" s="38" t="s">
        <v>3196</v>
      </c>
      <c r="I61" s="38" t="s">
        <v>3199</v>
      </c>
      <c r="L61" s="38" t="s">
        <v>3462</v>
      </c>
      <c r="O61" s="38" t="s">
        <v>3202</v>
      </c>
      <c r="W61" s="38" t="s">
        <v>3207</v>
      </c>
      <c r="X61" s="38" t="s">
        <v>3209</v>
      </c>
    </row>
    <row r="62" spans="2:27" x14ac:dyDescent="0.35">
      <c r="C62" s="4"/>
      <c r="D62" s="4"/>
      <c r="F62" s="40" t="s">
        <v>3273</v>
      </c>
      <c r="G62" s="67" t="s">
        <v>63</v>
      </c>
      <c r="H62" s="67" t="s">
        <v>70</v>
      </c>
      <c r="I62" s="67" t="s">
        <v>72</v>
      </c>
      <c r="J62" s="67" t="s">
        <v>76</v>
      </c>
      <c r="K62" s="67" t="s">
        <v>78</v>
      </c>
      <c r="L62" s="67" t="s">
        <v>3434</v>
      </c>
      <c r="M62" s="67" t="s">
        <v>3433</v>
      </c>
      <c r="N62" s="67" t="s">
        <v>3432</v>
      </c>
      <c r="O62" s="67" t="s">
        <v>80</v>
      </c>
      <c r="P62" s="67" t="s">
        <v>83</v>
      </c>
      <c r="Q62" s="67" t="s">
        <v>2188</v>
      </c>
      <c r="R62" s="67" t="s">
        <v>85</v>
      </c>
      <c r="S62" s="67" t="s">
        <v>87</v>
      </c>
      <c r="T62" s="67" t="s">
        <v>89</v>
      </c>
      <c r="U62" s="67" t="s">
        <v>91</v>
      </c>
      <c r="V62" s="67" t="s">
        <v>93</v>
      </c>
      <c r="W62" s="67" t="s">
        <v>95</v>
      </c>
      <c r="X62" s="67" t="s">
        <v>98</v>
      </c>
      <c r="Y62" s="67" t="s">
        <v>101</v>
      </c>
      <c r="Z62" s="67" t="s">
        <v>103</v>
      </c>
      <c r="AA62" s="67" t="s">
        <v>105</v>
      </c>
    </row>
    <row r="63" spans="2:27" ht="15.5" x14ac:dyDescent="0.35">
      <c r="C63" s="4"/>
      <c r="D63" s="4"/>
      <c r="E63" s="69" t="s">
        <v>3505</v>
      </c>
      <c r="F63" s="74" t="s">
        <v>3468</v>
      </c>
      <c r="G63" s="41" t="str">
        <f ca="1">IFERROR(IF(G9-G36&lt;0,"X",IF(G9-G36&lt;7,"O","-")),"NA")</f>
        <v>-</v>
      </c>
      <c r="H63" s="41" t="str">
        <f t="shared" ref="H63:AA63" ca="1" si="0">IFERROR(IF(H9-H36&lt;0,"X",IF(H9-H36&lt;7,"O","-")),"NA")</f>
        <v>-</v>
      </c>
      <c r="I63" s="41" t="str">
        <f t="shared" ca="1" si="0"/>
        <v>NA</v>
      </c>
      <c r="J63" s="41" t="str">
        <f t="shared" ca="1" si="0"/>
        <v>-</v>
      </c>
      <c r="K63" s="41" t="str">
        <f t="shared" ca="1" si="0"/>
        <v>-</v>
      </c>
      <c r="L63" s="41" t="str">
        <f t="shared" ref="L63:N63" ca="1" si="1">IFERROR(IF(L9-L36&lt;0,"X",IF(L9-L36&lt;7,"O","-")),"NA")</f>
        <v>-</v>
      </c>
      <c r="M63" s="41" t="str">
        <f t="shared" ca="1" si="1"/>
        <v>-</v>
      </c>
      <c r="N63" s="41" t="str">
        <f t="shared" ca="1" si="1"/>
        <v>O</v>
      </c>
      <c r="O63" s="41" t="str">
        <f t="shared" ca="1" si="0"/>
        <v>-</v>
      </c>
      <c r="P63" s="41" t="str">
        <f t="shared" ca="1" si="0"/>
        <v>NA</v>
      </c>
      <c r="Q63" s="41" t="str">
        <f t="shared" ref="Q63:Q84" ca="1" si="2">IFERROR(IF(Q9-Q36&lt;0,"X",IF(Q9-Q36&lt;7,"O","-")),"NA")</f>
        <v>NA</v>
      </c>
      <c r="R63" s="41" t="str">
        <f t="shared" ca="1" si="0"/>
        <v>NA</v>
      </c>
      <c r="S63" s="41" t="str">
        <f t="shared" ca="1" si="0"/>
        <v>-</v>
      </c>
      <c r="T63" s="41" t="str">
        <f t="shared" ca="1" si="0"/>
        <v>X</v>
      </c>
      <c r="U63" s="41" t="str">
        <f t="shared" ca="1" si="0"/>
        <v>-</v>
      </c>
      <c r="V63" s="41" t="str">
        <f t="shared" ca="1" si="0"/>
        <v>-</v>
      </c>
      <c r="W63" s="41" t="str">
        <f t="shared" ca="1" si="0"/>
        <v>NA</v>
      </c>
      <c r="X63" s="41" t="str">
        <f t="shared" ca="1" si="0"/>
        <v>NA</v>
      </c>
      <c r="Y63" s="41" t="str">
        <f t="shared" ca="1" si="0"/>
        <v>NA</v>
      </c>
      <c r="Z63" s="41" t="str">
        <f t="shared" ca="1" si="0"/>
        <v>NA</v>
      </c>
      <c r="AA63" s="41" t="str">
        <f t="shared" ca="1" si="0"/>
        <v>X</v>
      </c>
    </row>
    <row r="64" spans="2:27" x14ac:dyDescent="0.35">
      <c r="F64" s="74" t="s">
        <v>3469</v>
      </c>
      <c r="G64" s="41" t="str">
        <f t="shared" ref="G64:AA64" ca="1" si="3">IFERROR(IF(G10-G37&lt;0,"X",IF(G10-G37&lt;7,"O","-")),"NA")</f>
        <v>NA</v>
      </c>
      <c r="H64" s="41" t="str">
        <f t="shared" ca="1" si="3"/>
        <v>-</v>
      </c>
      <c r="I64" s="41" t="str">
        <f t="shared" ca="1" si="3"/>
        <v>NA</v>
      </c>
      <c r="J64" s="41" t="str">
        <f t="shared" ca="1" si="3"/>
        <v>O</v>
      </c>
      <c r="K64" s="41" t="str">
        <f t="shared" ca="1" si="3"/>
        <v>-</v>
      </c>
      <c r="L64" s="41" t="str">
        <f t="shared" ref="L64:N64" ca="1" si="4">IFERROR(IF(L10-L37&lt;0,"X",IF(L10-L37&lt;7,"O","-")),"NA")</f>
        <v>NA</v>
      </c>
      <c r="M64" s="41" t="str">
        <f t="shared" ca="1" si="4"/>
        <v>NA</v>
      </c>
      <c r="N64" s="41" t="str">
        <f t="shared" ca="1" si="4"/>
        <v>O</v>
      </c>
      <c r="O64" s="41" t="str">
        <f t="shared" ca="1" si="3"/>
        <v>-</v>
      </c>
      <c r="P64" s="41" t="str">
        <f t="shared" ca="1" si="3"/>
        <v>NA</v>
      </c>
      <c r="Q64" s="41" t="str">
        <f t="shared" ca="1" si="2"/>
        <v>NA</v>
      </c>
      <c r="R64" s="41" t="str">
        <f t="shared" ca="1" si="3"/>
        <v>NA</v>
      </c>
      <c r="S64" s="41" t="str">
        <f t="shared" ca="1" si="3"/>
        <v>-</v>
      </c>
      <c r="T64" s="41" t="str">
        <f t="shared" ca="1" si="3"/>
        <v>NA</v>
      </c>
      <c r="U64" s="41" t="str">
        <f t="shared" ca="1" si="3"/>
        <v>NA</v>
      </c>
      <c r="V64" s="41" t="str">
        <f t="shared" ca="1" si="3"/>
        <v>NA</v>
      </c>
      <c r="W64" s="41" t="str">
        <f t="shared" ca="1" si="3"/>
        <v>NA</v>
      </c>
      <c r="X64" s="41" t="str">
        <f t="shared" ca="1" si="3"/>
        <v>NA</v>
      </c>
      <c r="Y64" s="41" t="str">
        <f t="shared" ca="1" si="3"/>
        <v>NA</v>
      </c>
      <c r="Z64" s="41" t="str">
        <f t="shared" ca="1" si="3"/>
        <v>NA</v>
      </c>
      <c r="AA64" s="41" t="str">
        <f t="shared" ca="1" si="3"/>
        <v>X</v>
      </c>
    </row>
    <row r="65" spans="3:27" x14ac:dyDescent="0.35">
      <c r="C65" s="4"/>
      <c r="D65" s="4"/>
      <c r="F65" s="74" t="s">
        <v>3470</v>
      </c>
      <c r="G65" s="41" t="str">
        <f t="shared" ref="G65:AA65" ca="1" si="5">IFERROR(IF(G11-G38&lt;0,"X",IF(G11-G38&lt;7,"O","-")),"NA")</f>
        <v>-</v>
      </c>
      <c r="H65" s="41" t="str">
        <f t="shared" ca="1" si="5"/>
        <v>-</v>
      </c>
      <c r="I65" s="41" t="str">
        <f t="shared" ca="1" si="5"/>
        <v>NA</v>
      </c>
      <c r="J65" s="41" t="str">
        <f t="shared" ca="1" si="5"/>
        <v>-</v>
      </c>
      <c r="K65" s="41" t="str">
        <f t="shared" ca="1" si="5"/>
        <v>-</v>
      </c>
      <c r="L65" s="41" t="str">
        <f t="shared" ref="L65:N65" ca="1" si="6">IFERROR(IF(L11-L38&lt;0,"X",IF(L11-L38&lt;7,"O","-")),"NA")</f>
        <v>-</v>
      </c>
      <c r="M65" s="41" t="str">
        <f t="shared" ca="1" si="6"/>
        <v>-</v>
      </c>
      <c r="N65" s="41" t="str">
        <f t="shared" ca="1" si="6"/>
        <v>O</v>
      </c>
      <c r="O65" s="41" t="str">
        <f t="shared" ca="1" si="5"/>
        <v>-</v>
      </c>
      <c r="P65" s="41" t="str">
        <f t="shared" ca="1" si="5"/>
        <v>-</v>
      </c>
      <c r="Q65" s="41" t="str">
        <f t="shared" ca="1" si="2"/>
        <v>X</v>
      </c>
      <c r="R65" s="41" t="str">
        <f t="shared" ca="1" si="5"/>
        <v>-</v>
      </c>
      <c r="S65" s="41" t="str">
        <f t="shared" ca="1" si="5"/>
        <v>-</v>
      </c>
      <c r="T65" s="41" t="str">
        <f t="shared" ca="1" si="5"/>
        <v>-</v>
      </c>
      <c r="U65" s="41" t="str">
        <f t="shared" ca="1" si="5"/>
        <v>-</v>
      </c>
      <c r="V65" s="41" t="str">
        <f t="shared" ca="1" si="5"/>
        <v>-</v>
      </c>
      <c r="W65" s="41" t="str">
        <f t="shared" ca="1" si="5"/>
        <v>NA</v>
      </c>
      <c r="X65" s="41" t="str">
        <f t="shared" ca="1" si="5"/>
        <v>NA</v>
      </c>
      <c r="Y65" s="41" t="str">
        <f t="shared" ca="1" si="5"/>
        <v>NA</v>
      </c>
      <c r="Z65" s="41" t="str">
        <f t="shared" ca="1" si="5"/>
        <v>NA</v>
      </c>
      <c r="AA65" s="41" t="str">
        <f t="shared" ca="1" si="5"/>
        <v>NA</v>
      </c>
    </row>
    <row r="66" spans="3:27" ht="15.5" x14ac:dyDescent="0.35">
      <c r="C66" s="4"/>
      <c r="D66" s="4"/>
      <c r="E66" s="69" t="s">
        <v>3508</v>
      </c>
      <c r="F66" s="75" t="s">
        <v>3472</v>
      </c>
      <c r="G66" s="41" t="str">
        <f t="shared" ref="G66:AA66" ca="1" si="7">IFERROR(IF(G12-G39&lt;0,"X",IF(G12-G39&lt;7,"O","-")),"NA")</f>
        <v>-</v>
      </c>
      <c r="H66" s="41" t="str">
        <f t="shared" ca="1" si="7"/>
        <v>-</v>
      </c>
      <c r="I66" s="41" t="str">
        <f t="shared" ca="1" si="7"/>
        <v>NA</v>
      </c>
      <c r="J66" s="41" t="str">
        <f t="shared" ca="1" si="7"/>
        <v>-</v>
      </c>
      <c r="K66" s="41" t="str">
        <f t="shared" ca="1" si="7"/>
        <v>-</v>
      </c>
      <c r="L66" s="41" t="str">
        <f t="shared" ref="L66:N66" ca="1" si="8">IFERROR(IF(L12-L39&lt;0,"X",IF(L12-L39&lt;7,"O","-")),"NA")</f>
        <v>-</v>
      </c>
      <c r="M66" s="41" t="str">
        <f t="shared" ca="1" si="8"/>
        <v>-</v>
      </c>
      <c r="N66" s="41" t="str">
        <f t="shared" ca="1" si="8"/>
        <v>-</v>
      </c>
      <c r="O66" s="41" t="str">
        <f t="shared" ca="1" si="7"/>
        <v>-</v>
      </c>
      <c r="P66" s="41" t="str">
        <f t="shared" ca="1" si="7"/>
        <v>-</v>
      </c>
      <c r="Q66" s="41" t="str">
        <f t="shared" ca="1" si="2"/>
        <v>NA</v>
      </c>
      <c r="R66" s="41" t="str">
        <f t="shared" ca="1" si="7"/>
        <v>-</v>
      </c>
      <c r="S66" s="41" t="str">
        <f t="shared" ca="1" si="7"/>
        <v>-</v>
      </c>
      <c r="T66" s="41" t="str">
        <f t="shared" ca="1" si="7"/>
        <v>X</v>
      </c>
      <c r="U66" s="41" t="str">
        <f t="shared" ca="1" si="7"/>
        <v>-</v>
      </c>
      <c r="V66" s="41" t="str">
        <f t="shared" ca="1" si="7"/>
        <v>-</v>
      </c>
      <c r="W66" s="41" t="str">
        <f t="shared" ca="1" si="7"/>
        <v>NA</v>
      </c>
      <c r="X66" s="41" t="str">
        <f t="shared" ca="1" si="7"/>
        <v>NA</v>
      </c>
      <c r="Y66" s="41" t="str">
        <f t="shared" ca="1" si="7"/>
        <v>NA</v>
      </c>
      <c r="Z66" s="41" t="str">
        <f t="shared" ca="1" si="7"/>
        <v>NA</v>
      </c>
      <c r="AA66" s="41" t="str">
        <f t="shared" ca="1" si="7"/>
        <v>NA</v>
      </c>
    </row>
    <row r="67" spans="3:27" x14ac:dyDescent="0.35">
      <c r="F67" s="75" t="s">
        <v>40</v>
      </c>
      <c r="G67" s="41" t="str">
        <f t="shared" ref="G67:AA67" ca="1" si="9">IFERROR(IF(G13-G40&lt;0,"X",IF(G13-G40&lt;7,"O","-")),"NA")</f>
        <v>-</v>
      </c>
      <c r="H67" s="41" t="str">
        <f t="shared" ca="1" si="9"/>
        <v>-</v>
      </c>
      <c r="I67" s="41" t="str">
        <f t="shared" ca="1" si="9"/>
        <v>NA</v>
      </c>
      <c r="J67" s="41" t="str">
        <f t="shared" ca="1" si="9"/>
        <v>-</v>
      </c>
      <c r="K67" s="41" t="str">
        <f t="shared" ca="1" si="9"/>
        <v>-</v>
      </c>
      <c r="L67" s="41" t="str">
        <f t="shared" ref="L67:N67" ca="1" si="10">IFERROR(IF(L13-L40&lt;0,"X",IF(L13-L40&lt;7,"O","-")),"NA")</f>
        <v>-</v>
      </c>
      <c r="M67" s="41" t="str">
        <f t="shared" ca="1" si="10"/>
        <v>-</v>
      </c>
      <c r="N67" s="41" t="str">
        <f t="shared" ca="1" si="10"/>
        <v>-</v>
      </c>
      <c r="O67" s="41" t="str">
        <f t="shared" ca="1" si="9"/>
        <v>NA</v>
      </c>
      <c r="P67" s="41" t="str">
        <f t="shared" ca="1" si="9"/>
        <v>-</v>
      </c>
      <c r="Q67" s="41" t="str">
        <f t="shared" ca="1" si="2"/>
        <v>NA</v>
      </c>
      <c r="R67" s="41" t="str">
        <f t="shared" ca="1" si="9"/>
        <v>-</v>
      </c>
      <c r="S67" s="41" t="str">
        <f t="shared" ca="1" si="9"/>
        <v>-</v>
      </c>
      <c r="T67" s="41" t="str">
        <f t="shared" ca="1" si="9"/>
        <v>X</v>
      </c>
      <c r="U67" s="41" t="str">
        <f t="shared" ca="1" si="9"/>
        <v>-</v>
      </c>
      <c r="V67" s="41" t="str">
        <f t="shared" ca="1" si="9"/>
        <v>-</v>
      </c>
      <c r="W67" s="41" t="str">
        <f t="shared" ca="1" si="9"/>
        <v>NA</v>
      </c>
      <c r="X67" s="41" t="str">
        <f t="shared" ca="1" si="9"/>
        <v>NA</v>
      </c>
      <c r="Y67" s="41" t="str">
        <f t="shared" ca="1" si="9"/>
        <v>NA</v>
      </c>
      <c r="Z67" s="41" t="str">
        <f t="shared" ca="1" si="9"/>
        <v>NA</v>
      </c>
      <c r="AA67" s="41" t="str">
        <f t="shared" ca="1" si="9"/>
        <v>NA</v>
      </c>
    </row>
    <row r="68" spans="3:27" x14ac:dyDescent="0.35">
      <c r="C68" s="4"/>
      <c r="D68" s="4"/>
      <c r="F68" s="75" t="s">
        <v>41</v>
      </c>
      <c r="G68" s="41" t="str">
        <f t="shared" ref="G68:AA68" ca="1" si="11">IFERROR(IF(G14-G41&lt;0,"X",IF(G14-G41&lt;7,"O","-")),"NA")</f>
        <v>-</v>
      </c>
      <c r="H68" s="41" t="str">
        <f t="shared" ca="1" si="11"/>
        <v>-</v>
      </c>
      <c r="I68" s="41" t="str">
        <f t="shared" ca="1" si="11"/>
        <v>NA</v>
      </c>
      <c r="J68" s="41" t="str">
        <f t="shared" ca="1" si="11"/>
        <v>-</v>
      </c>
      <c r="K68" s="41" t="str">
        <f t="shared" ca="1" si="11"/>
        <v>-</v>
      </c>
      <c r="L68" s="41" t="str">
        <f t="shared" ref="L68:N68" ca="1" si="12">IFERROR(IF(L14-L41&lt;0,"X",IF(L14-L41&lt;7,"O","-")),"NA")</f>
        <v>-</v>
      </c>
      <c r="M68" s="41" t="str">
        <f t="shared" ca="1" si="12"/>
        <v>-</v>
      </c>
      <c r="N68" s="41" t="str">
        <f t="shared" ca="1" si="12"/>
        <v>-</v>
      </c>
      <c r="O68" s="41" t="str">
        <f t="shared" ca="1" si="11"/>
        <v>-</v>
      </c>
      <c r="P68" s="41" t="str">
        <f t="shared" ca="1" si="11"/>
        <v>-</v>
      </c>
      <c r="Q68" s="41" t="str">
        <f t="shared" ca="1" si="2"/>
        <v>NA</v>
      </c>
      <c r="R68" s="41" t="str">
        <f t="shared" ca="1" si="11"/>
        <v>-</v>
      </c>
      <c r="S68" s="41" t="str">
        <f t="shared" ca="1" si="11"/>
        <v>-</v>
      </c>
      <c r="T68" s="41" t="str">
        <f t="shared" ca="1" si="11"/>
        <v>NA</v>
      </c>
      <c r="U68" s="41" t="str">
        <f t="shared" ca="1" si="11"/>
        <v>-</v>
      </c>
      <c r="V68" s="41" t="str">
        <f t="shared" ca="1" si="11"/>
        <v>-</v>
      </c>
      <c r="W68" s="41" t="str">
        <f t="shared" ca="1" si="11"/>
        <v>NA</v>
      </c>
      <c r="X68" s="41" t="str">
        <f t="shared" ca="1" si="11"/>
        <v>NA</v>
      </c>
      <c r="Y68" s="41" t="str">
        <f t="shared" ca="1" si="11"/>
        <v>NA</v>
      </c>
      <c r="Z68" s="41" t="str">
        <f t="shared" ca="1" si="11"/>
        <v>NA</v>
      </c>
      <c r="AA68" s="41" t="str">
        <f t="shared" ca="1" si="11"/>
        <v>NA</v>
      </c>
    </row>
    <row r="69" spans="3:27" x14ac:dyDescent="0.35">
      <c r="C69" s="4"/>
      <c r="D69" s="4"/>
      <c r="F69" s="75" t="s">
        <v>42</v>
      </c>
      <c r="G69" s="41" t="str">
        <f t="shared" ref="G69:AA69" ca="1" si="13">IFERROR(IF(G15-G42&lt;0,"X",IF(G15-G42&lt;7,"O","-")),"NA")</f>
        <v>-</v>
      </c>
      <c r="H69" s="41" t="str">
        <f t="shared" ca="1" si="13"/>
        <v>-</v>
      </c>
      <c r="I69" s="41" t="str">
        <f t="shared" ca="1" si="13"/>
        <v>NA</v>
      </c>
      <c r="J69" s="41" t="str">
        <f t="shared" ca="1" si="13"/>
        <v>-</v>
      </c>
      <c r="K69" s="41" t="str">
        <f t="shared" ca="1" si="13"/>
        <v>-</v>
      </c>
      <c r="L69" s="41" t="str">
        <f t="shared" ref="L69:N69" ca="1" si="14">IFERROR(IF(L15-L42&lt;0,"X",IF(L15-L42&lt;7,"O","-")),"NA")</f>
        <v>-</v>
      </c>
      <c r="M69" s="41" t="str">
        <f t="shared" ca="1" si="14"/>
        <v>-</v>
      </c>
      <c r="N69" s="41" t="str">
        <f t="shared" ca="1" si="14"/>
        <v>-</v>
      </c>
      <c r="O69" s="41" t="str">
        <f t="shared" ca="1" si="13"/>
        <v>-</v>
      </c>
      <c r="P69" s="41" t="str">
        <f t="shared" ca="1" si="13"/>
        <v>NA</v>
      </c>
      <c r="Q69" s="41" t="str">
        <f t="shared" ca="1" si="2"/>
        <v>NA</v>
      </c>
      <c r="R69" s="41" t="str">
        <f t="shared" ca="1" si="13"/>
        <v>-</v>
      </c>
      <c r="S69" s="41" t="str">
        <f t="shared" ca="1" si="13"/>
        <v>-</v>
      </c>
      <c r="T69" s="41" t="str">
        <f t="shared" ca="1" si="13"/>
        <v>X</v>
      </c>
      <c r="U69" s="41" t="str">
        <f t="shared" ca="1" si="13"/>
        <v>-</v>
      </c>
      <c r="V69" s="41" t="str">
        <f t="shared" ca="1" si="13"/>
        <v>-</v>
      </c>
      <c r="W69" s="41" t="str">
        <f t="shared" ca="1" si="13"/>
        <v>NA</v>
      </c>
      <c r="X69" s="41" t="str">
        <f t="shared" ca="1" si="13"/>
        <v>NA</v>
      </c>
      <c r="Y69" s="41" t="str">
        <f t="shared" ca="1" si="13"/>
        <v>NA</v>
      </c>
      <c r="Z69" s="41" t="str">
        <f t="shared" ca="1" si="13"/>
        <v>NA</v>
      </c>
      <c r="AA69" s="41" t="str">
        <f t="shared" ca="1" si="13"/>
        <v>NA</v>
      </c>
    </row>
    <row r="70" spans="3:27" ht="15.5" x14ac:dyDescent="0.35">
      <c r="E70" s="69" t="s">
        <v>3513</v>
      </c>
      <c r="F70" s="76" t="s">
        <v>62</v>
      </c>
      <c r="G70" s="41" t="str">
        <f t="shared" ref="G70:AA70" ca="1" si="15">IFERROR(IF(G16-G43&lt;0,"X",IF(G16-G43&lt;7,"O","-")),"NA")</f>
        <v>-</v>
      </c>
      <c r="H70" s="41" t="str">
        <f t="shared" ca="1" si="15"/>
        <v>-</v>
      </c>
      <c r="I70" s="41" t="str">
        <f t="shared" ca="1" si="15"/>
        <v>NA</v>
      </c>
      <c r="J70" s="41" t="str">
        <f t="shared" ca="1" si="15"/>
        <v>NA</v>
      </c>
      <c r="K70" s="41" t="str">
        <f t="shared" ca="1" si="15"/>
        <v>NA</v>
      </c>
      <c r="L70" s="41" t="str">
        <f t="shared" ref="L70:N70" ca="1" si="16">IFERROR(IF(L16-L43&lt;0,"X",IF(L16-L43&lt;7,"O","-")),"NA")</f>
        <v>O</v>
      </c>
      <c r="M70" s="41" t="str">
        <f t="shared" ca="1" si="16"/>
        <v>-</v>
      </c>
      <c r="N70" s="41" t="str">
        <f t="shared" ca="1" si="16"/>
        <v>-</v>
      </c>
      <c r="O70" s="41" t="str">
        <f t="shared" ca="1" si="15"/>
        <v>NA</v>
      </c>
      <c r="P70" s="41" t="str">
        <f t="shared" ca="1" si="15"/>
        <v>NA</v>
      </c>
      <c r="Q70" s="41" t="str">
        <f t="shared" ca="1" si="2"/>
        <v>NA</v>
      </c>
      <c r="R70" s="41" t="str">
        <f t="shared" ca="1" si="15"/>
        <v>NA</v>
      </c>
      <c r="S70" s="41" t="str">
        <f t="shared" ca="1" si="15"/>
        <v>O</v>
      </c>
      <c r="T70" s="41" t="str">
        <f t="shared" ca="1" si="15"/>
        <v>NA</v>
      </c>
      <c r="U70" s="41" t="str">
        <f t="shared" ca="1" si="15"/>
        <v>NA</v>
      </c>
      <c r="V70" s="41" t="str">
        <f t="shared" ca="1" si="15"/>
        <v>NA</v>
      </c>
      <c r="W70" s="41" t="str">
        <f t="shared" ca="1" si="15"/>
        <v>NA</v>
      </c>
      <c r="X70" s="41" t="str">
        <f t="shared" ca="1" si="15"/>
        <v>NA</v>
      </c>
      <c r="Y70" s="41" t="str">
        <f t="shared" ca="1" si="15"/>
        <v>NA</v>
      </c>
      <c r="Z70" s="41" t="str">
        <f t="shared" ca="1" si="15"/>
        <v>NA</v>
      </c>
      <c r="AA70" s="41" t="str">
        <f t="shared" ca="1" si="15"/>
        <v>X</v>
      </c>
    </row>
    <row r="71" spans="3:27" x14ac:dyDescent="0.35">
      <c r="C71" s="4"/>
      <c r="D71" s="4"/>
      <c r="F71" s="76" t="s">
        <v>44</v>
      </c>
      <c r="G71" s="41" t="str">
        <f t="shared" ref="G71:AA71" ca="1" si="17">IFERROR(IF(G17-G44&lt;0,"X",IF(G17-G44&lt;7,"O","-")),"NA")</f>
        <v>-</v>
      </c>
      <c r="H71" s="41" t="str">
        <f t="shared" ca="1" si="17"/>
        <v>-</v>
      </c>
      <c r="I71" s="41" t="str">
        <f t="shared" ca="1" si="17"/>
        <v>NA</v>
      </c>
      <c r="J71" s="41" t="str">
        <f t="shared" ca="1" si="17"/>
        <v>NA</v>
      </c>
      <c r="K71" s="41" t="str">
        <f t="shared" ca="1" si="17"/>
        <v>-</v>
      </c>
      <c r="L71" s="41" t="str">
        <f t="shared" ref="L71:N71" ca="1" si="18">IFERROR(IF(L17-L44&lt;0,"X",IF(L17-L44&lt;7,"O","-")),"NA")</f>
        <v>-</v>
      </c>
      <c r="M71" s="41" t="str">
        <f t="shared" ca="1" si="18"/>
        <v>-</v>
      </c>
      <c r="N71" s="41" t="str">
        <f t="shared" ca="1" si="18"/>
        <v>-</v>
      </c>
      <c r="O71" s="41" t="str">
        <f t="shared" ca="1" si="17"/>
        <v>-</v>
      </c>
      <c r="P71" s="41" t="str">
        <f t="shared" ca="1" si="17"/>
        <v>X</v>
      </c>
      <c r="Q71" s="41" t="str">
        <f t="shared" ca="1" si="2"/>
        <v>NA</v>
      </c>
      <c r="R71" s="41" t="str">
        <f t="shared" ca="1" si="17"/>
        <v>O</v>
      </c>
      <c r="S71" s="41" t="str">
        <f t="shared" ca="1" si="17"/>
        <v>O</v>
      </c>
      <c r="T71" s="41" t="str">
        <f t="shared" ca="1" si="17"/>
        <v>X</v>
      </c>
      <c r="U71" s="41" t="str">
        <f t="shared" ca="1" si="17"/>
        <v>-</v>
      </c>
      <c r="V71" s="41" t="str">
        <f t="shared" ca="1" si="17"/>
        <v>-</v>
      </c>
      <c r="W71" s="41" t="str">
        <f t="shared" ca="1" si="17"/>
        <v>NA</v>
      </c>
      <c r="X71" s="41" t="str">
        <f t="shared" ca="1" si="17"/>
        <v>NA</v>
      </c>
      <c r="Y71" s="41" t="str">
        <f t="shared" ca="1" si="17"/>
        <v>NA</v>
      </c>
      <c r="Z71" s="41" t="str">
        <f t="shared" ca="1" si="17"/>
        <v>NA</v>
      </c>
      <c r="AA71" s="41" t="str">
        <f t="shared" ca="1" si="17"/>
        <v>X</v>
      </c>
    </row>
    <row r="72" spans="3:27" x14ac:dyDescent="0.35">
      <c r="C72" s="4"/>
      <c r="D72" s="4"/>
      <c r="F72" s="76" t="s">
        <v>46</v>
      </c>
      <c r="G72" s="41" t="str">
        <f t="shared" ref="G72:AA72" ca="1" si="19">IFERROR(IF(G18-G45&lt;0,"X",IF(G18-G45&lt;7,"O","-")),"NA")</f>
        <v>-</v>
      </c>
      <c r="H72" s="41" t="str">
        <f t="shared" ca="1" si="19"/>
        <v>-</v>
      </c>
      <c r="I72" s="41" t="str">
        <f t="shared" ca="1" si="19"/>
        <v>NA</v>
      </c>
      <c r="J72" s="41" t="str">
        <f t="shared" ca="1" si="19"/>
        <v>-</v>
      </c>
      <c r="K72" s="41" t="str">
        <f t="shared" ca="1" si="19"/>
        <v>-</v>
      </c>
      <c r="L72" s="41" t="str">
        <f t="shared" ref="L72:N72" ca="1" si="20">IFERROR(IF(L18-L45&lt;0,"X",IF(L18-L45&lt;7,"O","-")),"NA")</f>
        <v>-</v>
      </c>
      <c r="M72" s="41" t="str">
        <f t="shared" ca="1" si="20"/>
        <v>-</v>
      </c>
      <c r="N72" s="41" t="str">
        <f t="shared" ca="1" si="20"/>
        <v>-</v>
      </c>
      <c r="O72" s="41" t="str">
        <f t="shared" ca="1" si="19"/>
        <v>-</v>
      </c>
      <c r="P72" s="41" t="str">
        <f t="shared" ca="1" si="19"/>
        <v>-</v>
      </c>
      <c r="Q72" s="41" t="str">
        <f t="shared" ca="1" si="2"/>
        <v>NA</v>
      </c>
      <c r="R72" s="41" t="str">
        <f t="shared" ca="1" si="19"/>
        <v>O</v>
      </c>
      <c r="S72" s="41" t="str">
        <f t="shared" ca="1" si="19"/>
        <v>-</v>
      </c>
      <c r="T72" s="41" t="str">
        <f t="shared" ca="1" si="19"/>
        <v>NA</v>
      </c>
      <c r="U72" s="41" t="str">
        <f t="shared" ca="1" si="19"/>
        <v>O</v>
      </c>
      <c r="V72" s="41" t="str">
        <f t="shared" ca="1" si="19"/>
        <v>-</v>
      </c>
      <c r="W72" s="41" t="str">
        <f t="shared" ca="1" si="19"/>
        <v>NA</v>
      </c>
      <c r="X72" s="41" t="str">
        <f t="shared" ca="1" si="19"/>
        <v>NA</v>
      </c>
      <c r="Y72" s="41" t="str">
        <f t="shared" ca="1" si="19"/>
        <v>NA</v>
      </c>
      <c r="Z72" s="41" t="str">
        <f t="shared" ca="1" si="19"/>
        <v>NA</v>
      </c>
      <c r="AA72" s="41" t="str">
        <f t="shared" ca="1" si="19"/>
        <v>NA</v>
      </c>
    </row>
    <row r="73" spans="3:27" ht="15.5" x14ac:dyDescent="0.35">
      <c r="E73" s="69" t="s">
        <v>3517</v>
      </c>
      <c r="F73" s="79" t="s">
        <v>3484</v>
      </c>
      <c r="G73" s="41" t="str">
        <f t="shared" ref="G73:AA73" ca="1" si="21">IFERROR(IF(G19-G46&lt;0,"X",IF(G19-G46&lt;7,"O","-")),"NA")</f>
        <v>-</v>
      </c>
      <c r="H73" s="41" t="str">
        <f t="shared" ca="1" si="21"/>
        <v>-</v>
      </c>
      <c r="I73" s="41" t="str">
        <f t="shared" ca="1" si="21"/>
        <v>NA</v>
      </c>
      <c r="J73" s="41" t="str">
        <f t="shared" ca="1" si="21"/>
        <v>NA</v>
      </c>
      <c r="K73" s="41" t="str">
        <f t="shared" ca="1" si="21"/>
        <v>-</v>
      </c>
      <c r="L73" s="41" t="str">
        <f t="shared" ref="L73:N73" ca="1" si="22">IFERROR(IF(L19-L46&lt;0,"X",IF(L19-L46&lt;7,"O","-")),"NA")</f>
        <v>-</v>
      </c>
      <c r="M73" s="41" t="str">
        <f t="shared" ca="1" si="22"/>
        <v>-</v>
      </c>
      <c r="N73" s="41" t="str">
        <f t="shared" ca="1" si="22"/>
        <v>-</v>
      </c>
      <c r="O73" s="41" t="str">
        <f t="shared" ca="1" si="21"/>
        <v>-</v>
      </c>
      <c r="P73" s="41" t="str">
        <f t="shared" ca="1" si="21"/>
        <v>-</v>
      </c>
      <c r="Q73" s="41" t="str">
        <f t="shared" ca="1" si="2"/>
        <v>X</v>
      </c>
      <c r="R73" s="41" t="str">
        <f t="shared" ca="1" si="21"/>
        <v>-</v>
      </c>
      <c r="S73" s="41" t="str">
        <f t="shared" ca="1" si="21"/>
        <v>-</v>
      </c>
      <c r="T73" s="41" t="str">
        <f t="shared" ca="1" si="21"/>
        <v>NA</v>
      </c>
      <c r="U73" s="41" t="str">
        <f t="shared" ca="1" si="21"/>
        <v>-</v>
      </c>
      <c r="V73" s="41" t="str">
        <f t="shared" ca="1" si="21"/>
        <v>-</v>
      </c>
      <c r="W73" s="41" t="str">
        <f t="shared" ca="1" si="21"/>
        <v>NA</v>
      </c>
      <c r="X73" s="41" t="str">
        <f t="shared" ca="1" si="21"/>
        <v>X</v>
      </c>
      <c r="Y73" s="41" t="str">
        <f t="shared" ca="1" si="21"/>
        <v>NA</v>
      </c>
      <c r="Z73" s="41" t="str">
        <f t="shared" ca="1" si="21"/>
        <v>NA</v>
      </c>
      <c r="AA73" s="41" t="str">
        <f t="shared" ca="1" si="21"/>
        <v>NA</v>
      </c>
    </row>
    <row r="74" spans="3:27" x14ac:dyDescent="0.35">
      <c r="C74" s="4"/>
      <c r="D74" s="4"/>
      <c r="F74" s="79" t="s">
        <v>3487</v>
      </c>
      <c r="G74" s="41" t="str">
        <f t="shared" ref="G74:AA74" ca="1" si="23">IFERROR(IF(G20-G47&lt;0,"X",IF(G20-G47&lt;7,"O","-")),"NA")</f>
        <v>-</v>
      </c>
      <c r="H74" s="41" t="str">
        <f t="shared" ca="1" si="23"/>
        <v>-</v>
      </c>
      <c r="I74" s="41" t="str">
        <f t="shared" ca="1" si="23"/>
        <v>NA</v>
      </c>
      <c r="J74" s="41" t="str">
        <f t="shared" ca="1" si="23"/>
        <v>NA</v>
      </c>
      <c r="K74" s="41" t="str">
        <f t="shared" ca="1" si="23"/>
        <v>-</v>
      </c>
      <c r="L74" s="41" t="str">
        <f t="shared" ref="L74:N74" ca="1" si="24">IFERROR(IF(L20-L47&lt;0,"X",IF(L20-L47&lt;7,"O","-")),"NA")</f>
        <v>-</v>
      </c>
      <c r="M74" s="41" t="str">
        <f t="shared" ca="1" si="24"/>
        <v>-</v>
      </c>
      <c r="N74" s="41" t="str">
        <f t="shared" ca="1" si="24"/>
        <v>-</v>
      </c>
      <c r="O74" s="41" t="str">
        <f t="shared" ca="1" si="23"/>
        <v>-</v>
      </c>
      <c r="P74" s="41" t="str">
        <f t="shared" ca="1" si="23"/>
        <v>-</v>
      </c>
      <c r="Q74" s="41" t="str">
        <f t="shared" ca="1" si="2"/>
        <v>NA</v>
      </c>
      <c r="R74" s="41" t="str">
        <f t="shared" ca="1" si="23"/>
        <v>-</v>
      </c>
      <c r="S74" s="41" t="str">
        <f t="shared" ca="1" si="23"/>
        <v>-</v>
      </c>
      <c r="T74" s="41" t="str">
        <f t="shared" ca="1" si="23"/>
        <v>NA</v>
      </c>
      <c r="U74" s="41" t="str">
        <f t="shared" ca="1" si="23"/>
        <v>-</v>
      </c>
      <c r="V74" s="41" t="str">
        <f t="shared" ca="1" si="23"/>
        <v>-</v>
      </c>
      <c r="W74" s="41" t="str">
        <f t="shared" ca="1" si="23"/>
        <v>NA</v>
      </c>
      <c r="X74" s="41" t="str">
        <f t="shared" ca="1" si="23"/>
        <v>O</v>
      </c>
      <c r="Y74" s="41" t="str">
        <f t="shared" ca="1" si="23"/>
        <v>NA</v>
      </c>
      <c r="Z74" s="41" t="str">
        <f t="shared" ca="1" si="23"/>
        <v>NA</v>
      </c>
      <c r="AA74" s="41" t="str">
        <f t="shared" ca="1" si="23"/>
        <v>NA</v>
      </c>
    </row>
    <row r="75" spans="3:27" x14ac:dyDescent="0.35">
      <c r="C75" s="4"/>
      <c r="D75" s="4"/>
      <c r="F75" s="79" t="s">
        <v>50</v>
      </c>
      <c r="G75" s="41" t="str">
        <f t="shared" ref="G75:AA75" ca="1" si="25">IFERROR(IF(G21-G48&lt;0,"X",IF(G21-G48&lt;7,"O","-")),"NA")</f>
        <v>-</v>
      </c>
      <c r="H75" s="41" t="str">
        <f t="shared" ca="1" si="25"/>
        <v>-</v>
      </c>
      <c r="I75" s="41" t="str">
        <f t="shared" ca="1" si="25"/>
        <v>NA</v>
      </c>
      <c r="J75" s="41" t="str">
        <f t="shared" ca="1" si="25"/>
        <v>NA</v>
      </c>
      <c r="K75" s="41" t="str">
        <f t="shared" ca="1" si="25"/>
        <v>-</v>
      </c>
      <c r="L75" s="41" t="str">
        <f t="shared" ref="L75:N75" ca="1" si="26">IFERROR(IF(L21-L48&lt;0,"X",IF(L21-L48&lt;7,"O","-")),"NA")</f>
        <v>-</v>
      </c>
      <c r="M75" s="41" t="str">
        <f t="shared" ca="1" si="26"/>
        <v>-</v>
      </c>
      <c r="N75" s="41" t="str">
        <f t="shared" ca="1" si="26"/>
        <v>-</v>
      </c>
      <c r="O75" s="41" t="str">
        <f t="shared" ca="1" si="25"/>
        <v>NA</v>
      </c>
      <c r="P75" s="41" t="str">
        <f t="shared" ca="1" si="25"/>
        <v>-</v>
      </c>
      <c r="Q75" s="41" t="str">
        <f t="shared" ca="1" si="2"/>
        <v>NA</v>
      </c>
      <c r="R75" s="41" t="str">
        <f t="shared" ca="1" si="25"/>
        <v>-</v>
      </c>
      <c r="S75" s="41" t="str">
        <f t="shared" ca="1" si="25"/>
        <v>O</v>
      </c>
      <c r="T75" s="41" t="str">
        <f t="shared" ca="1" si="25"/>
        <v>NA</v>
      </c>
      <c r="U75" s="41" t="str">
        <f t="shared" ca="1" si="25"/>
        <v>-</v>
      </c>
      <c r="V75" s="41" t="str">
        <f t="shared" ca="1" si="25"/>
        <v>-</v>
      </c>
      <c r="W75" s="41" t="str">
        <f t="shared" ca="1" si="25"/>
        <v>NA</v>
      </c>
      <c r="X75" s="41" t="str">
        <f t="shared" ca="1" si="25"/>
        <v>NA</v>
      </c>
      <c r="Y75" s="41" t="str">
        <f t="shared" ca="1" si="25"/>
        <v>NA</v>
      </c>
      <c r="Z75" s="41" t="str">
        <f t="shared" ca="1" si="25"/>
        <v>NA</v>
      </c>
      <c r="AA75" s="41" t="str">
        <f t="shared" ca="1" si="25"/>
        <v>NA</v>
      </c>
    </row>
    <row r="76" spans="3:27" x14ac:dyDescent="0.35">
      <c r="F76" s="79" t="s">
        <v>51</v>
      </c>
      <c r="G76" s="41" t="str">
        <f t="shared" ref="G76:AA76" ca="1" si="27">IFERROR(IF(G22-G49&lt;0,"X",IF(G22-G49&lt;7,"O","-")),"NA")</f>
        <v>-</v>
      </c>
      <c r="H76" s="41" t="str">
        <f t="shared" ca="1" si="27"/>
        <v>-</v>
      </c>
      <c r="I76" s="41" t="str">
        <f t="shared" ca="1" si="27"/>
        <v>NA</v>
      </c>
      <c r="J76" s="41" t="str">
        <f t="shared" ca="1" si="27"/>
        <v>-</v>
      </c>
      <c r="K76" s="41" t="str">
        <f t="shared" ca="1" si="27"/>
        <v>-</v>
      </c>
      <c r="L76" s="41" t="str">
        <f t="shared" ref="L76:N76" ca="1" si="28">IFERROR(IF(L22-L49&lt;0,"X",IF(L22-L49&lt;7,"O","-")),"NA")</f>
        <v>-</v>
      </c>
      <c r="M76" s="41" t="str">
        <f t="shared" ca="1" si="28"/>
        <v>-</v>
      </c>
      <c r="N76" s="41" t="str">
        <f t="shared" ca="1" si="28"/>
        <v>-</v>
      </c>
      <c r="O76" s="41" t="str">
        <f t="shared" ca="1" si="27"/>
        <v>-</v>
      </c>
      <c r="P76" s="41" t="str">
        <f t="shared" ca="1" si="27"/>
        <v>-</v>
      </c>
      <c r="Q76" s="41" t="str">
        <f t="shared" ca="1" si="2"/>
        <v>NA</v>
      </c>
      <c r="R76" s="41" t="str">
        <f t="shared" ca="1" si="27"/>
        <v>-</v>
      </c>
      <c r="S76" s="41" t="str">
        <f t="shared" ca="1" si="27"/>
        <v>-</v>
      </c>
      <c r="T76" s="41" t="str">
        <f t="shared" ca="1" si="27"/>
        <v>-</v>
      </c>
      <c r="U76" s="41" t="str">
        <f t="shared" ca="1" si="27"/>
        <v>-</v>
      </c>
      <c r="V76" s="41" t="str">
        <f t="shared" ca="1" si="27"/>
        <v>-</v>
      </c>
      <c r="W76" s="41" t="str">
        <f t="shared" ca="1" si="27"/>
        <v>NA</v>
      </c>
      <c r="X76" s="41" t="str">
        <f t="shared" ca="1" si="27"/>
        <v>X</v>
      </c>
      <c r="Y76" s="41" t="str">
        <f t="shared" ca="1" si="27"/>
        <v>NA</v>
      </c>
      <c r="Z76" s="41" t="str">
        <f t="shared" ca="1" si="27"/>
        <v>NA</v>
      </c>
      <c r="AA76" s="41" t="str">
        <f t="shared" ca="1" si="27"/>
        <v>NA</v>
      </c>
    </row>
    <row r="77" spans="3:27" x14ac:dyDescent="0.35">
      <c r="C77" s="4"/>
      <c r="D77" s="4"/>
      <c r="F77" s="79" t="s">
        <v>3493</v>
      </c>
      <c r="G77" s="41" t="str">
        <f t="shared" ref="G77:AA77" ca="1" si="29">IFERROR(IF(G23-G50&lt;0,"X",IF(G23-G50&lt;7,"O","-")),"NA")</f>
        <v>-</v>
      </c>
      <c r="H77" s="41" t="str">
        <f t="shared" ca="1" si="29"/>
        <v>-</v>
      </c>
      <c r="I77" s="41" t="str">
        <f t="shared" ca="1" si="29"/>
        <v>NA</v>
      </c>
      <c r="J77" s="41" t="str">
        <f t="shared" ca="1" si="29"/>
        <v>NA</v>
      </c>
      <c r="K77" s="41" t="str">
        <f t="shared" ca="1" si="29"/>
        <v>-</v>
      </c>
      <c r="L77" s="41" t="str">
        <f t="shared" ref="L77:N77" ca="1" si="30">IFERROR(IF(L23-L50&lt;0,"X",IF(L23-L50&lt;7,"O","-")),"NA")</f>
        <v>-</v>
      </c>
      <c r="M77" s="41" t="str">
        <f t="shared" ca="1" si="30"/>
        <v>-</v>
      </c>
      <c r="N77" s="41" t="str">
        <f t="shared" ca="1" si="30"/>
        <v>-</v>
      </c>
      <c r="O77" s="41" t="str">
        <f t="shared" ca="1" si="29"/>
        <v>NA</v>
      </c>
      <c r="P77" s="41" t="str">
        <f t="shared" ca="1" si="29"/>
        <v>-</v>
      </c>
      <c r="Q77" s="41" t="str">
        <f t="shared" ca="1" si="2"/>
        <v>NA</v>
      </c>
      <c r="R77" s="41" t="str">
        <f t="shared" ca="1" si="29"/>
        <v>-</v>
      </c>
      <c r="S77" s="41" t="str">
        <f t="shared" ca="1" si="29"/>
        <v>-</v>
      </c>
      <c r="T77" s="41" t="str">
        <f t="shared" ca="1" si="29"/>
        <v>NA</v>
      </c>
      <c r="U77" s="41" t="str">
        <f t="shared" ca="1" si="29"/>
        <v>NA</v>
      </c>
      <c r="V77" s="41" t="str">
        <f t="shared" ca="1" si="29"/>
        <v>-</v>
      </c>
      <c r="W77" s="41" t="str">
        <f t="shared" ca="1" si="29"/>
        <v>NA</v>
      </c>
      <c r="X77" s="41" t="str">
        <f t="shared" ca="1" si="29"/>
        <v>NA</v>
      </c>
      <c r="Y77" s="41" t="str">
        <f t="shared" ca="1" si="29"/>
        <v>NA</v>
      </c>
      <c r="Z77" s="41" t="str">
        <f t="shared" ca="1" si="29"/>
        <v>NA</v>
      </c>
      <c r="AA77" s="41" t="str">
        <f t="shared" ca="1" si="29"/>
        <v>NA</v>
      </c>
    </row>
    <row r="78" spans="3:27" x14ac:dyDescent="0.35">
      <c r="C78" s="4"/>
      <c r="D78" s="4"/>
      <c r="F78" s="79" t="s">
        <v>55</v>
      </c>
      <c r="G78" s="41" t="str">
        <f t="shared" ref="G78:AA78" ca="1" si="31">IFERROR(IF(G24-G51&lt;0,"X",IF(G24-G51&lt;7,"O","-")),"NA")</f>
        <v>-</v>
      </c>
      <c r="H78" s="41" t="str">
        <f t="shared" ca="1" si="31"/>
        <v>-</v>
      </c>
      <c r="I78" s="41" t="str">
        <f t="shared" ca="1" si="31"/>
        <v>NA</v>
      </c>
      <c r="J78" s="41" t="str">
        <f t="shared" ca="1" si="31"/>
        <v>-</v>
      </c>
      <c r="K78" s="41" t="str">
        <f t="shared" ca="1" si="31"/>
        <v>-</v>
      </c>
      <c r="L78" s="41" t="str">
        <f t="shared" ref="L78:N78" ca="1" si="32">IFERROR(IF(L24-L51&lt;0,"X",IF(L24-L51&lt;7,"O","-")),"NA")</f>
        <v>-</v>
      </c>
      <c r="M78" s="41" t="str">
        <f t="shared" ca="1" si="32"/>
        <v>-</v>
      </c>
      <c r="N78" s="41" t="str">
        <f t="shared" ca="1" si="32"/>
        <v>-</v>
      </c>
      <c r="O78" s="41" t="str">
        <f t="shared" ca="1" si="31"/>
        <v>-</v>
      </c>
      <c r="P78" s="41" t="str">
        <f t="shared" ca="1" si="31"/>
        <v>-</v>
      </c>
      <c r="Q78" s="41" t="str">
        <f t="shared" ca="1" si="2"/>
        <v>NA</v>
      </c>
      <c r="R78" s="41" t="str">
        <f t="shared" ca="1" si="31"/>
        <v>-</v>
      </c>
      <c r="S78" s="41" t="str">
        <f t="shared" ca="1" si="31"/>
        <v>-</v>
      </c>
      <c r="T78" s="41" t="str">
        <f t="shared" ca="1" si="31"/>
        <v>O</v>
      </c>
      <c r="U78" s="41" t="str">
        <f t="shared" ca="1" si="31"/>
        <v>-</v>
      </c>
      <c r="V78" s="41" t="str">
        <f t="shared" ca="1" si="31"/>
        <v>-</v>
      </c>
      <c r="W78" s="41" t="str">
        <f t="shared" ca="1" si="31"/>
        <v>NA</v>
      </c>
      <c r="X78" s="41" t="str">
        <f t="shared" ca="1" si="31"/>
        <v>NA</v>
      </c>
      <c r="Y78" s="41" t="str">
        <f t="shared" ca="1" si="31"/>
        <v>NA</v>
      </c>
      <c r="Z78" s="41" t="str">
        <f t="shared" ca="1" si="31"/>
        <v>NA</v>
      </c>
      <c r="AA78" s="41" t="str">
        <f t="shared" ca="1" si="31"/>
        <v>NA</v>
      </c>
    </row>
    <row r="79" spans="3:27" x14ac:dyDescent="0.35">
      <c r="F79" s="79" t="s">
        <v>56</v>
      </c>
      <c r="G79" s="41" t="str">
        <f t="shared" ref="G79:AA79" ca="1" si="33">IFERROR(IF(G25-G52&lt;0,"X",IF(G25-G52&lt;7,"O","-")),"NA")</f>
        <v>-</v>
      </c>
      <c r="H79" s="41" t="str">
        <f t="shared" ca="1" si="33"/>
        <v>-</v>
      </c>
      <c r="I79" s="41" t="str">
        <f t="shared" ca="1" si="33"/>
        <v>NA</v>
      </c>
      <c r="J79" s="41" t="str">
        <f t="shared" ca="1" si="33"/>
        <v>-</v>
      </c>
      <c r="K79" s="41" t="str">
        <f t="shared" ca="1" si="33"/>
        <v>-</v>
      </c>
      <c r="L79" s="41" t="str">
        <f t="shared" ref="L79:N79" ca="1" si="34">IFERROR(IF(L25-L52&lt;0,"X",IF(L25-L52&lt;7,"O","-")),"NA")</f>
        <v>-</v>
      </c>
      <c r="M79" s="41" t="str">
        <f t="shared" ca="1" si="34"/>
        <v>-</v>
      </c>
      <c r="N79" s="41" t="str">
        <f t="shared" ca="1" si="34"/>
        <v>-</v>
      </c>
      <c r="O79" s="41" t="str">
        <f t="shared" ca="1" si="33"/>
        <v>-</v>
      </c>
      <c r="P79" s="41" t="str">
        <f t="shared" ca="1" si="33"/>
        <v>-</v>
      </c>
      <c r="Q79" s="41" t="str">
        <f t="shared" ca="1" si="2"/>
        <v>NA</v>
      </c>
      <c r="R79" s="41" t="str">
        <f t="shared" ca="1" si="33"/>
        <v>-</v>
      </c>
      <c r="S79" s="41" t="str">
        <f t="shared" ca="1" si="33"/>
        <v>-</v>
      </c>
      <c r="T79" s="41" t="str">
        <f t="shared" ca="1" si="33"/>
        <v>O</v>
      </c>
      <c r="U79" s="41" t="str">
        <f t="shared" ca="1" si="33"/>
        <v>-</v>
      </c>
      <c r="V79" s="41" t="str">
        <f t="shared" ca="1" si="33"/>
        <v>-</v>
      </c>
      <c r="W79" s="41" t="str">
        <f t="shared" ca="1" si="33"/>
        <v>NA</v>
      </c>
      <c r="X79" s="41" t="str">
        <f t="shared" ca="1" si="33"/>
        <v>X</v>
      </c>
      <c r="Y79" s="41" t="str">
        <f t="shared" ca="1" si="33"/>
        <v>NA</v>
      </c>
      <c r="Z79" s="41" t="str">
        <f t="shared" ca="1" si="33"/>
        <v>NA</v>
      </c>
      <c r="AA79" s="41" t="str">
        <f t="shared" ca="1" si="33"/>
        <v>NA</v>
      </c>
    </row>
    <row r="80" spans="3:27" x14ac:dyDescent="0.35">
      <c r="C80" s="4"/>
      <c r="D80" s="4"/>
      <c r="F80" s="79" t="s">
        <v>57</v>
      </c>
      <c r="G80" s="41" t="str">
        <f t="shared" ref="G80:AA80" ca="1" si="35">IFERROR(IF(G26-G53&lt;0,"X",IF(G26-G53&lt;7,"O","-")),"NA")</f>
        <v>-</v>
      </c>
      <c r="H80" s="41" t="str">
        <f t="shared" ca="1" si="35"/>
        <v>-</v>
      </c>
      <c r="I80" s="41" t="str">
        <f t="shared" ca="1" si="35"/>
        <v>NA</v>
      </c>
      <c r="J80" s="41" t="str">
        <f t="shared" ca="1" si="35"/>
        <v>-</v>
      </c>
      <c r="K80" s="41" t="str">
        <f t="shared" ca="1" si="35"/>
        <v>-</v>
      </c>
      <c r="L80" s="41" t="str">
        <f t="shared" ref="L80:N80" ca="1" si="36">IFERROR(IF(L26-L53&lt;0,"X",IF(L26-L53&lt;7,"O","-")),"NA")</f>
        <v>-</v>
      </c>
      <c r="M80" s="41" t="str">
        <f t="shared" ca="1" si="36"/>
        <v>-</v>
      </c>
      <c r="N80" s="41" t="str">
        <f t="shared" ca="1" si="36"/>
        <v>-</v>
      </c>
      <c r="O80" s="41" t="str">
        <f t="shared" ca="1" si="35"/>
        <v>-</v>
      </c>
      <c r="P80" s="41" t="str">
        <f t="shared" ca="1" si="35"/>
        <v>-</v>
      </c>
      <c r="Q80" s="41" t="str">
        <f t="shared" ca="1" si="2"/>
        <v>NA</v>
      </c>
      <c r="R80" s="41" t="str">
        <f t="shared" ca="1" si="35"/>
        <v>-</v>
      </c>
      <c r="S80" s="41" t="str">
        <f t="shared" ca="1" si="35"/>
        <v>-</v>
      </c>
      <c r="T80" s="41" t="str">
        <f t="shared" ca="1" si="35"/>
        <v>O</v>
      </c>
      <c r="U80" s="41" t="str">
        <f t="shared" ca="1" si="35"/>
        <v>-</v>
      </c>
      <c r="V80" s="41" t="str">
        <f t="shared" ca="1" si="35"/>
        <v>-</v>
      </c>
      <c r="W80" s="41" t="str">
        <f t="shared" ca="1" si="35"/>
        <v>NA</v>
      </c>
      <c r="X80" s="41" t="str">
        <f t="shared" ca="1" si="35"/>
        <v>NA</v>
      </c>
      <c r="Y80" s="41" t="str">
        <f t="shared" ca="1" si="35"/>
        <v>NA</v>
      </c>
      <c r="Z80" s="41" t="str">
        <f t="shared" ca="1" si="35"/>
        <v>NA</v>
      </c>
      <c r="AA80" s="41" t="str">
        <f t="shared" ca="1" si="35"/>
        <v>NA</v>
      </c>
    </row>
    <row r="81" spans="2:28" x14ac:dyDescent="0.35">
      <c r="C81" s="4"/>
      <c r="D81" s="4"/>
      <c r="F81" s="79" t="s">
        <v>58</v>
      </c>
      <c r="G81" s="41" t="str">
        <f t="shared" ref="G81:AA81" ca="1" si="37">IFERROR(IF(G27-G54&lt;0,"X",IF(G27-G54&lt;7,"O","-")),"NA")</f>
        <v>-</v>
      </c>
      <c r="H81" s="41" t="str">
        <f t="shared" ca="1" si="37"/>
        <v>NA</v>
      </c>
      <c r="I81" s="41" t="str">
        <f t="shared" ca="1" si="37"/>
        <v>NA</v>
      </c>
      <c r="J81" s="41" t="str">
        <f t="shared" ca="1" si="37"/>
        <v>NA</v>
      </c>
      <c r="K81" s="41" t="str">
        <f t="shared" ca="1" si="37"/>
        <v>-</v>
      </c>
      <c r="L81" s="41" t="str">
        <f t="shared" ref="L81:N81" ca="1" si="38">IFERROR(IF(L27-L54&lt;0,"X",IF(L27-L54&lt;7,"O","-")),"NA")</f>
        <v>-</v>
      </c>
      <c r="M81" s="41" t="str">
        <f t="shared" ca="1" si="38"/>
        <v>-</v>
      </c>
      <c r="N81" s="41" t="str">
        <f t="shared" ca="1" si="38"/>
        <v>-</v>
      </c>
      <c r="O81" s="41" t="str">
        <f t="shared" ca="1" si="37"/>
        <v>-</v>
      </c>
      <c r="P81" s="41" t="str">
        <f t="shared" ca="1" si="37"/>
        <v>NA</v>
      </c>
      <c r="Q81" s="41" t="str">
        <f t="shared" ca="1" si="2"/>
        <v>NA</v>
      </c>
      <c r="R81" s="41" t="str">
        <f t="shared" ca="1" si="37"/>
        <v>NA</v>
      </c>
      <c r="S81" s="41" t="str">
        <f t="shared" ca="1" si="37"/>
        <v>-</v>
      </c>
      <c r="T81" s="41" t="str">
        <f t="shared" ca="1" si="37"/>
        <v>X</v>
      </c>
      <c r="U81" s="41" t="str">
        <f t="shared" ca="1" si="37"/>
        <v>NA</v>
      </c>
      <c r="V81" s="41" t="str">
        <f t="shared" ca="1" si="37"/>
        <v>NA</v>
      </c>
      <c r="W81" s="41" t="str">
        <f t="shared" ca="1" si="37"/>
        <v>NA</v>
      </c>
      <c r="X81" s="41" t="str">
        <f t="shared" ca="1" si="37"/>
        <v>NA</v>
      </c>
      <c r="Y81" s="41" t="str">
        <f t="shared" ca="1" si="37"/>
        <v>NA</v>
      </c>
      <c r="Z81" s="41" t="str">
        <f t="shared" ca="1" si="37"/>
        <v>NA</v>
      </c>
      <c r="AA81" s="41" t="str">
        <f t="shared" ca="1" si="37"/>
        <v>NA</v>
      </c>
    </row>
    <row r="82" spans="2:28" x14ac:dyDescent="0.35">
      <c r="F82" s="79" t="s">
        <v>59</v>
      </c>
      <c r="G82" s="41" t="str">
        <f t="shared" ref="G82:AA82" ca="1" si="39">IFERROR(IF(G28-G55&lt;0,"X",IF(G28-G55&lt;7,"O","-")),"NA")</f>
        <v>-</v>
      </c>
      <c r="H82" s="41" t="str">
        <f t="shared" ca="1" si="39"/>
        <v>-</v>
      </c>
      <c r="I82" s="41" t="str">
        <f t="shared" ca="1" si="39"/>
        <v>NA</v>
      </c>
      <c r="J82" s="41" t="str">
        <f t="shared" ca="1" si="39"/>
        <v>-</v>
      </c>
      <c r="K82" s="41" t="str">
        <f t="shared" ca="1" si="39"/>
        <v>-</v>
      </c>
      <c r="L82" s="41" t="str">
        <f t="shared" ref="L82:N82" ca="1" si="40">IFERROR(IF(L28-L55&lt;0,"X",IF(L28-L55&lt;7,"O","-")),"NA")</f>
        <v>-</v>
      </c>
      <c r="M82" s="41" t="str">
        <f t="shared" ca="1" si="40"/>
        <v>-</v>
      </c>
      <c r="N82" s="41" t="str">
        <f t="shared" ca="1" si="40"/>
        <v>-</v>
      </c>
      <c r="O82" s="41" t="str">
        <f t="shared" ca="1" si="39"/>
        <v>-</v>
      </c>
      <c r="P82" s="41" t="str">
        <f t="shared" ca="1" si="39"/>
        <v>-</v>
      </c>
      <c r="Q82" s="41" t="str">
        <f t="shared" ca="1" si="2"/>
        <v>X</v>
      </c>
      <c r="R82" s="41" t="str">
        <f t="shared" ca="1" si="39"/>
        <v>-</v>
      </c>
      <c r="S82" s="41" t="str">
        <f t="shared" ca="1" si="39"/>
        <v>-</v>
      </c>
      <c r="T82" s="41" t="str">
        <f t="shared" ca="1" si="39"/>
        <v>O</v>
      </c>
      <c r="U82" s="41" t="str">
        <f t="shared" ca="1" si="39"/>
        <v>-</v>
      </c>
      <c r="V82" s="41" t="str">
        <f t="shared" ca="1" si="39"/>
        <v>-</v>
      </c>
      <c r="W82" s="41" t="str">
        <f t="shared" ca="1" si="39"/>
        <v>NA</v>
      </c>
      <c r="X82" s="41" t="str">
        <f t="shared" ca="1" si="39"/>
        <v>NA</v>
      </c>
      <c r="Y82" s="41" t="str">
        <f t="shared" ca="1" si="39"/>
        <v>NA</v>
      </c>
      <c r="Z82" s="41" t="str">
        <f t="shared" ca="1" si="39"/>
        <v>NA</v>
      </c>
      <c r="AA82" s="41" t="str">
        <f t="shared" ca="1" si="39"/>
        <v>X</v>
      </c>
    </row>
    <row r="83" spans="2:28" x14ac:dyDescent="0.35">
      <c r="C83" s="4"/>
      <c r="D83" s="4"/>
      <c r="F83" s="79" t="s">
        <v>60</v>
      </c>
      <c r="G83" s="41" t="str">
        <f t="shared" ref="G83:AA83" ca="1" si="41">IFERROR(IF(G29-G56&lt;0,"X",IF(G29-G56&lt;7,"O","-")),"NA")</f>
        <v>-</v>
      </c>
      <c r="H83" s="41" t="str">
        <f t="shared" ca="1" si="41"/>
        <v>NA</v>
      </c>
      <c r="I83" s="41" t="str">
        <f t="shared" ca="1" si="41"/>
        <v>NA</v>
      </c>
      <c r="J83" s="41" t="str">
        <f t="shared" ca="1" si="41"/>
        <v>-</v>
      </c>
      <c r="K83" s="41" t="str">
        <f t="shared" ca="1" si="41"/>
        <v>-</v>
      </c>
      <c r="L83" s="41" t="str">
        <f t="shared" ref="L83:N83" ca="1" si="42">IFERROR(IF(L29-L56&lt;0,"X",IF(L29-L56&lt;7,"O","-")),"NA")</f>
        <v>-</v>
      </c>
      <c r="M83" s="41" t="str">
        <f t="shared" ca="1" si="42"/>
        <v>-</v>
      </c>
      <c r="N83" s="41" t="str">
        <f t="shared" ca="1" si="42"/>
        <v>-</v>
      </c>
      <c r="O83" s="41" t="str">
        <f t="shared" ca="1" si="41"/>
        <v>-</v>
      </c>
      <c r="P83" s="41" t="str">
        <f t="shared" ca="1" si="41"/>
        <v>-</v>
      </c>
      <c r="Q83" s="41" t="str">
        <f t="shared" ca="1" si="2"/>
        <v>X</v>
      </c>
      <c r="R83" s="41" t="str">
        <f t="shared" ca="1" si="41"/>
        <v>-</v>
      </c>
      <c r="S83" s="41" t="str">
        <f t="shared" ca="1" si="41"/>
        <v>-</v>
      </c>
      <c r="T83" s="41" t="str">
        <f t="shared" ca="1" si="41"/>
        <v>X</v>
      </c>
      <c r="U83" s="41" t="str">
        <f t="shared" ca="1" si="41"/>
        <v>-</v>
      </c>
      <c r="V83" s="41" t="str">
        <f t="shared" ca="1" si="41"/>
        <v>-</v>
      </c>
      <c r="W83" s="41" t="str">
        <f t="shared" ca="1" si="41"/>
        <v>NA</v>
      </c>
      <c r="X83" s="41" t="str">
        <f t="shared" ca="1" si="41"/>
        <v>X</v>
      </c>
      <c r="Y83" s="41" t="str">
        <f t="shared" ca="1" si="41"/>
        <v>NA</v>
      </c>
      <c r="Z83" s="41" t="str">
        <f t="shared" ca="1" si="41"/>
        <v>NA</v>
      </c>
      <c r="AA83" s="41" t="str">
        <f t="shared" ca="1" si="41"/>
        <v>NA</v>
      </c>
    </row>
    <row r="84" spans="2:28" x14ac:dyDescent="0.35">
      <c r="C84" s="4"/>
      <c r="D84" s="4"/>
      <c r="F84" s="79" t="s">
        <v>61</v>
      </c>
      <c r="G84" s="41" t="str">
        <f t="shared" ref="G84:AA84" ca="1" si="43">IFERROR(IF(G30-G57&lt;0,"X",IF(G30-G57&lt;7,"O","-")),"NA")</f>
        <v>-</v>
      </c>
      <c r="H84" s="41" t="str">
        <f t="shared" ca="1" si="43"/>
        <v>-</v>
      </c>
      <c r="I84" s="41" t="str">
        <f t="shared" ca="1" si="43"/>
        <v>NA</v>
      </c>
      <c r="J84" s="41" t="str">
        <f t="shared" ca="1" si="43"/>
        <v>-</v>
      </c>
      <c r="K84" s="41" t="str">
        <f t="shared" ca="1" si="43"/>
        <v>-</v>
      </c>
      <c r="L84" s="41" t="str">
        <f t="shared" ref="L84:N84" ca="1" si="44">IFERROR(IF(L30-L57&lt;0,"X",IF(L30-L57&lt;7,"O","-")),"NA")</f>
        <v>-</v>
      </c>
      <c r="M84" s="41" t="str">
        <f t="shared" ca="1" si="44"/>
        <v>-</v>
      </c>
      <c r="N84" s="41" t="str">
        <f t="shared" ca="1" si="44"/>
        <v>-</v>
      </c>
      <c r="O84" s="41" t="str">
        <f t="shared" ca="1" si="43"/>
        <v>-</v>
      </c>
      <c r="P84" s="41" t="str">
        <f t="shared" ca="1" si="43"/>
        <v>-</v>
      </c>
      <c r="Q84" s="41" t="str">
        <f t="shared" ca="1" si="2"/>
        <v>NA</v>
      </c>
      <c r="R84" s="41" t="str">
        <f t="shared" ca="1" si="43"/>
        <v>-</v>
      </c>
      <c r="S84" s="41" t="str">
        <f t="shared" ca="1" si="43"/>
        <v>-</v>
      </c>
      <c r="T84" s="41" t="str">
        <f t="shared" ca="1" si="43"/>
        <v>-</v>
      </c>
      <c r="U84" s="41" t="str">
        <f t="shared" ca="1" si="43"/>
        <v>-</v>
      </c>
      <c r="V84" s="41" t="str">
        <f t="shared" ca="1" si="43"/>
        <v>-</v>
      </c>
      <c r="W84" s="41" t="str">
        <f t="shared" ca="1" si="43"/>
        <v>NA</v>
      </c>
      <c r="X84" s="41" t="str">
        <f t="shared" ca="1" si="43"/>
        <v>NA</v>
      </c>
      <c r="Y84" s="41" t="str">
        <f t="shared" ca="1" si="43"/>
        <v>NA</v>
      </c>
      <c r="Z84" s="41" t="str">
        <f t="shared" ca="1" si="43"/>
        <v>NA</v>
      </c>
      <c r="AA84" s="41" t="str">
        <f t="shared" ca="1" si="43"/>
        <v>X</v>
      </c>
    </row>
    <row r="85" spans="2:28" x14ac:dyDescent="0.35">
      <c r="F85" s="4" t="s">
        <v>3424</v>
      </c>
      <c r="G85" s="38">
        <f ca="1">COUNTIF(G$63:G$84,$F85)</f>
        <v>0</v>
      </c>
      <c r="H85" s="38">
        <f t="shared" ref="H85:AA86" ca="1" si="45">COUNTIF(H$63:H$84,$F85)</f>
        <v>0</v>
      </c>
      <c r="I85" s="38">
        <f t="shared" ca="1" si="45"/>
        <v>0</v>
      </c>
      <c r="J85" s="38">
        <f t="shared" ca="1" si="45"/>
        <v>0</v>
      </c>
      <c r="K85" s="38">
        <f t="shared" ca="1" si="45"/>
        <v>0</v>
      </c>
      <c r="L85" s="38">
        <f t="shared" ca="1" si="45"/>
        <v>0</v>
      </c>
      <c r="M85" s="38">
        <f t="shared" ca="1" si="45"/>
        <v>0</v>
      </c>
      <c r="N85" s="38">
        <f t="shared" ca="1" si="45"/>
        <v>0</v>
      </c>
      <c r="O85" s="38">
        <f t="shared" ca="1" si="45"/>
        <v>0</v>
      </c>
      <c r="P85" s="38">
        <f t="shared" ca="1" si="45"/>
        <v>1</v>
      </c>
      <c r="Q85" s="38">
        <f t="shared" ca="1" si="45"/>
        <v>4</v>
      </c>
      <c r="R85" s="38">
        <f t="shared" ca="1" si="45"/>
        <v>0</v>
      </c>
      <c r="S85" s="38">
        <f t="shared" ca="1" si="45"/>
        <v>0</v>
      </c>
      <c r="T85" s="38">
        <f t="shared" ca="1" si="45"/>
        <v>7</v>
      </c>
      <c r="U85" s="38">
        <f t="shared" ca="1" si="45"/>
        <v>0</v>
      </c>
      <c r="V85" s="38">
        <f t="shared" ca="1" si="45"/>
        <v>0</v>
      </c>
      <c r="W85" s="38">
        <f t="shared" ca="1" si="45"/>
        <v>0</v>
      </c>
      <c r="X85" s="38">
        <f t="shared" ca="1" si="45"/>
        <v>4</v>
      </c>
      <c r="Y85" s="38">
        <f t="shared" ca="1" si="45"/>
        <v>0</v>
      </c>
      <c r="Z85" s="38">
        <f t="shared" ca="1" si="45"/>
        <v>0</v>
      </c>
      <c r="AA85" s="38">
        <f t="shared" ca="1" si="45"/>
        <v>6</v>
      </c>
    </row>
    <row r="86" spans="2:28" x14ac:dyDescent="0.35">
      <c r="F86" s="4" t="s">
        <v>3069</v>
      </c>
      <c r="G86" s="38">
        <f ca="1">COUNTIF(G$63:G$84,$F86)</f>
        <v>0</v>
      </c>
      <c r="H86" s="38">
        <f t="shared" ca="1" si="45"/>
        <v>0</v>
      </c>
      <c r="I86" s="38">
        <f t="shared" ca="1" si="45"/>
        <v>0</v>
      </c>
      <c r="J86" s="38">
        <f t="shared" ca="1" si="45"/>
        <v>1</v>
      </c>
      <c r="K86" s="38">
        <f t="shared" ca="1" si="45"/>
        <v>0</v>
      </c>
      <c r="L86" s="38">
        <f t="shared" ca="1" si="45"/>
        <v>1</v>
      </c>
      <c r="M86" s="38">
        <f t="shared" ca="1" si="45"/>
        <v>0</v>
      </c>
      <c r="N86" s="38">
        <f t="shared" ca="1" si="45"/>
        <v>3</v>
      </c>
      <c r="O86" s="38">
        <f t="shared" ca="1" si="45"/>
        <v>0</v>
      </c>
      <c r="P86" s="38">
        <f t="shared" ca="1" si="45"/>
        <v>0</v>
      </c>
      <c r="Q86" s="38">
        <f t="shared" ca="1" si="45"/>
        <v>0</v>
      </c>
      <c r="R86" s="38">
        <f t="shared" ca="1" si="45"/>
        <v>2</v>
      </c>
      <c r="S86" s="38">
        <f t="shared" ca="1" si="45"/>
        <v>3</v>
      </c>
      <c r="T86" s="38">
        <f t="shared" ca="1" si="45"/>
        <v>4</v>
      </c>
      <c r="U86" s="38">
        <f t="shared" ca="1" si="45"/>
        <v>1</v>
      </c>
      <c r="V86" s="38">
        <f t="shared" ca="1" si="45"/>
        <v>0</v>
      </c>
      <c r="W86" s="38">
        <f t="shared" ca="1" si="45"/>
        <v>0</v>
      </c>
      <c r="X86" s="38">
        <f t="shared" ca="1" si="45"/>
        <v>1</v>
      </c>
      <c r="Y86" s="38">
        <f t="shared" ca="1" si="45"/>
        <v>0</v>
      </c>
      <c r="Z86" s="38">
        <f t="shared" ca="1" si="45"/>
        <v>0</v>
      </c>
      <c r="AA86" s="38">
        <f t="shared" ca="1" si="45"/>
        <v>0</v>
      </c>
    </row>
    <row r="87" spans="2:28" x14ac:dyDescent="0.35">
      <c r="G87" s="38"/>
      <c r="H87" s="38"/>
      <c r="I87" s="38"/>
      <c r="J87" s="38"/>
      <c r="K87" s="38"/>
      <c r="L87" s="38"/>
      <c r="M87" s="38"/>
      <c r="N87" s="38"/>
      <c r="O87" s="38"/>
      <c r="P87" s="38"/>
      <c r="Q87" s="38"/>
      <c r="R87" s="38"/>
      <c r="S87" s="38"/>
      <c r="T87" s="38"/>
      <c r="U87" s="38"/>
      <c r="V87" s="38"/>
      <c r="W87" s="38"/>
      <c r="X87" s="38"/>
      <c r="Y87" s="38"/>
      <c r="Z87" s="38"/>
      <c r="AA87" s="38"/>
    </row>
    <row r="88" spans="2:28" x14ac:dyDescent="0.35">
      <c r="C88" s="4"/>
      <c r="D88" s="4"/>
      <c r="G88" s="4" t="s">
        <v>3423</v>
      </c>
      <c r="H88" s="41" t="s">
        <v>3424</v>
      </c>
      <c r="I88" s="4" t="s">
        <v>3530</v>
      </c>
      <c r="L88" s="4" t="s">
        <v>3530</v>
      </c>
    </row>
    <row r="89" spans="2:28" x14ac:dyDescent="0.35">
      <c r="C89" s="4"/>
      <c r="D89" s="4"/>
      <c r="H89" s="41" t="s">
        <v>3069</v>
      </c>
      <c r="I89" s="4" t="s">
        <v>3531</v>
      </c>
      <c r="L89" s="4" t="s">
        <v>3531</v>
      </c>
    </row>
    <row r="90" spans="2:28" x14ac:dyDescent="0.35">
      <c r="H90" s="6" t="s">
        <v>3532</v>
      </c>
      <c r="I90" s="4" t="s">
        <v>3533</v>
      </c>
      <c r="L90" s="4" t="s">
        <v>3533</v>
      </c>
    </row>
    <row r="91" spans="2:28" x14ac:dyDescent="0.35">
      <c r="C91" s="4"/>
      <c r="D91" s="4"/>
    </row>
    <row r="92" spans="2:28" x14ac:dyDescent="0.35">
      <c r="F92" s="9" t="s">
        <v>3534</v>
      </c>
    </row>
    <row r="93" spans="2:28" s="38" customFormat="1" x14ac:dyDescent="0.35">
      <c r="C93" s="73"/>
      <c r="D93" s="73"/>
      <c r="F93" s="73"/>
      <c r="G93" s="38" t="s">
        <v>3196</v>
      </c>
      <c r="I93" s="38" t="s">
        <v>3199</v>
      </c>
      <c r="L93" s="38" t="s">
        <v>3462</v>
      </c>
      <c r="O93" s="38" t="s">
        <v>3202</v>
      </c>
      <c r="W93" s="38" t="s">
        <v>3207</v>
      </c>
      <c r="X93" s="38" t="s">
        <v>3209</v>
      </c>
    </row>
    <row r="94" spans="2:28" x14ac:dyDescent="0.35">
      <c r="F94" s="40" t="s">
        <v>3535</v>
      </c>
      <c r="G94" s="67" t="s">
        <v>63</v>
      </c>
      <c r="H94" s="67" t="s">
        <v>70</v>
      </c>
      <c r="I94" s="67" t="s">
        <v>72</v>
      </c>
      <c r="J94" s="67" t="s">
        <v>76</v>
      </c>
      <c r="K94" s="67" t="s">
        <v>78</v>
      </c>
      <c r="L94" s="67" t="s">
        <v>3434</v>
      </c>
      <c r="M94" s="67" t="s">
        <v>3433</v>
      </c>
      <c r="N94" s="67" t="s">
        <v>3432</v>
      </c>
      <c r="O94" s="67" t="s">
        <v>80</v>
      </c>
      <c r="P94" s="67" t="s">
        <v>83</v>
      </c>
      <c r="Q94" s="67" t="s">
        <v>2188</v>
      </c>
      <c r="R94" s="67" t="s">
        <v>85</v>
      </c>
      <c r="S94" s="67" t="s">
        <v>87</v>
      </c>
      <c r="T94" s="67" t="s">
        <v>89</v>
      </c>
      <c r="U94" s="67" t="s">
        <v>91</v>
      </c>
      <c r="V94" s="67" t="s">
        <v>93</v>
      </c>
      <c r="W94" s="67" t="s">
        <v>95</v>
      </c>
      <c r="X94" s="67" t="s">
        <v>98</v>
      </c>
      <c r="Y94" s="67" t="s">
        <v>101</v>
      </c>
      <c r="Z94" s="67" t="s">
        <v>103</v>
      </c>
      <c r="AA94" s="67" t="s">
        <v>105</v>
      </c>
    </row>
    <row r="95" spans="2:28" ht="29" x14ac:dyDescent="0.35">
      <c r="B95" s="4" t="s">
        <v>474</v>
      </c>
      <c r="C95" s="6" t="s">
        <v>3536</v>
      </c>
      <c r="F95" s="77" t="s">
        <v>475</v>
      </c>
      <c r="G95" s="61">
        <f ca="1">SUMIF(INDIRECT($B$4&amp;$B$3),G$1,INDIRECT($B$4&amp;$C95))</f>
        <v>2</v>
      </c>
      <c r="H95" s="61">
        <f t="shared" ref="G95:T105" ca="1" si="46">SUMIF(INDIRECT($B$4&amp;$B$3),H$1,INDIRECT($B$4&amp;$C95))</f>
        <v>1</v>
      </c>
      <c r="I95" s="61">
        <f ca="1">SUMIF(INDIRECT($B$4&amp;$B$3),I$1,INDIRECT($B$4&amp;$C95))</f>
        <v>0</v>
      </c>
      <c r="J95" s="61">
        <f t="shared" ca="1" si="46"/>
        <v>0</v>
      </c>
      <c r="K95" s="61">
        <f t="shared" ca="1" si="46"/>
        <v>0</v>
      </c>
      <c r="L95" s="61">
        <f ca="1">SUMIF(INDIRECT($B$4&amp;$B$3),L$1,INDIRECT($B$4&amp;$C95))</f>
        <v>0</v>
      </c>
      <c r="M95" s="61">
        <f t="shared" ca="1" si="46"/>
        <v>0</v>
      </c>
      <c r="N95" s="61">
        <f t="shared" ca="1" si="46"/>
        <v>0</v>
      </c>
      <c r="O95" s="61">
        <f t="shared" ca="1" si="46"/>
        <v>1</v>
      </c>
      <c r="P95" s="61">
        <f t="shared" ca="1" si="46"/>
        <v>0</v>
      </c>
      <c r="Q95" s="61">
        <f t="shared" ca="1" si="46"/>
        <v>6</v>
      </c>
      <c r="R95" s="61">
        <f t="shared" ca="1" si="46"/>
        <v>0</v>
      </c>
      <c r="S95" s="61">
        <f t="shared" ca="1" si="46"/>
        <v>1</v>
      </c>
      <c r="T95" s="61">
        <f t="shared" ca="1" si="46"/>
        <v>17</v>
      </c>
      <c r="U95" s="61">
        <f t="shared" ref="U95:AA105" ca="1" si="47">SUMIF(INDIRECT($B$4&amp;$B$3),U$1,INDIRECT($B$4&amp;$C95))</f>
        <v>3</v>
      </c>
      <c r="V95" s="61">
        <f t="shared" ca="1" si="47"/>
        <v>0</v>
      </c>
      <c r="W95" s="61">
        <f t="shared" ca="1" si="47"/>
        <v>0</v>
      </c>
      <c r="X95" s="61">
        <f t="shared" ca="1" si="47"/>
        <v>2</v>
      </c>
      <c r="Y95" s="61">
        <f t="shared" ca="1" si="47"/>
        <v>0</v>
      </c>
      <c r="Z95" s="61">
        <f t="shared" ca="1" si="47"/>
        <v>0</v>
      </c>
      <c r="AA95" s="61">
        <f t="shared" ca="1" si="47"/>
        <v>0</v>
      </c>
      <c r="AB95" s="169">
        <f ca="1">SUM(G95:AA95)/222</f>
        <v>0.14864864864864866</v>
      </c>
    </row>
    <row r="96" spans="2:28" ht="29" x14ac:dyDescent="0.35">
      <c r="B96" s="4" t="s">
        <v>478</v>
      </c>
      <c r="C96" s="6" t="s">
        <v>3537</v>
      </c>
      <c r="F96" s="77" t="s">
        <v>479</v>
      </c>
      <c r="G96" s="61">
        <f t="shared" ca="1" si="46"/>
        <v>0</v>
      </c>
      <c r="H96" s="61">
        <f t="shared" ca="1" si="46"/>
        <v>3</v>
      </c>
      <c r="I96" s="61">
        <f t="shared" ca="1" si="46"/>
        <v>0</v>
      </c>
      <c r="J96" s="61">
        <f t="shared" ca="1" si="46"/>
        <v>0</v>
      </c>
      <c r="K96" s="61">
        <f t="shared" ca="1" si="46"/>
        <v>0</v>
      </c>
      <c r="L96" s="61">
        <f t="shared" ca="1" si="46"/>
        <v>0</v>
      </c>
      <c r="M96" s="61">
        <f t="shared" ca="1" si="46"/>
        <v>1</v>
      </c>
      <c r="N96" s="61">
        <f t="shared" ca="1" si="46"/>
        <v>0</v>
      </c>
      <c r="O96" s="61">
        <f t="shared" ca="1" si="46"/>
        <v>0</v>
      </c>
      <c r="P96" s="61">
        <f t="shared" ca="1" si="46"/>
        <v>0</v>
      </c>
      <c r="Q96" s="61">
        <f t="shared" ca="1" si="46"/>
        <v>4</v>
      </c>
      <c r="R96" s="61">
        <f t="shared" ca="1" si="46"/>
        <v>0</v>
      </c>
      <c r="S96" s="61">
        <f t="shared" ca="1" si="46"/>
        <v>0</v>
      </c>
      <c r="T96" s="61">
        <f t="shared" ca="1" si="46"/>
        <v>0</v>
      </c>
      <c r="U96" s="61">
        <f t="shared" ca="1" si="47"/>
        <v>0</v>
      </c>
      <c r="V96" s="61">
        <f t="shared" ca="1" si="47"/>
        <v>0</v>
      </c>
      <c r="W96" s="61">
        <f t="shared" ca="1" si="47"/>
        <v>0</v>
      </c>
      <c r="X96" s="61">
        <f t="shared" ca="1" si="47"/>
        <v>0</v>
      </c>
      <c r="Y96" s="61">
        <f t="shared" ca="1" si="47"/>
        <v>0</v>
      </c>
      <c r="Z96" s="61">
        <f t="shared" ca="1" si="47"/>
        <v>0</v>
      </c>
      <c r="AA96" s="61">
        <f t="shared" ca="1" si="47"/>
        <v>0</v>
      </c>
      <c r="AB96" s="167">
        <f t="shared" ref="AB96:AB103" ca="1" si="48">SUM(G96:AA96)/222</f>
        <v>3.6036036036036036E-2</v>
      </c>
    </row>
    <row r="97" spans="2:28" ht="29" x14ac:dyDescent="0.35">
      <c r="B97" s="4" t="s">
        <v>482</v>
      </c>
      <c r="C97" s="6" t="s">
        <v>3538</v>
      </c>
      <c r="F97" s="77" t="s">
        <v>483</v>
      </c>
      <c r="G97" s="61">
        <f t="shared" ca="1" si="46"/>
        <v>0</v>
      </c>
      <c r="H97" s="61">
        <f t="shared" ca="1" si="46"/>
        <v>3</v>
      </c>
      <c r="I97" s="61">
        <f t="shared" ca="1" si="46"/>
        <v>0</v>
      </c>
      <c r="J97" s="61">
        <f ca="1">SUMIF(INDIRECT($B$4&amp;$B$3),J$1,INDIRECT($B$4&amp;$C97))</f>
        <v>0</v>
      </c>
      <c r="K97" s="61">
        <f t="shared" ca="1" si="46"/>
        <v>0</v>
      </c>
      <c r="L97" s="61">
        <f t="shared" ca="1" si="46"/>
        <v>1</v>
      </c>
      <c r="M97" s="61">
        <f ca="1">SUMIF(INDIRECT($B$4&amp;$B$3),M$1,INDIRECT($B$4&amp;$C97))</f>
        <v>0</v>
      </c>
      <c r="N97" s="61">
        <f t="shared" ca="1" si="46"/>
        <v>0</v>
      </c>
      <c r="O97" s="61">
        <f t="shared" ca="1" si="46"/>
        <v>0</v>
      </c>
      <c r="P97" s="61">
        <f ca="1">SUMIF(INDIRECT($B$4&amp;$B$3),P$1,INDIRECT($B$4&amp;$C97))</f>
        <v>0</v>
      </c>
      <c r="Q97" s="61">
        <f t="shared" ca="1" si="46"/>
        <v>0</v>
      </c>
      <c r="R97" s="61">
        <f t="shared" ca="1" si="46"/>
        <v>0</v>
      </c>
      <c r="S97" s="61">
        <f t="shared" ca="1" si="46"/>
        <v>0</v>
      </c>
      <c r="T97" s="61">
        <f t="shared" ca="1" si="46"/>
        <v>0</v>
      </c>
      <c r="U97" s="61">
        <f t="shared" ca="1" si="47"/>
        <v>0</v>
      </c>
      <c r="V97" s="61">
        <f t="shared" ca="1" si="47"/>
        <v>0</v>
      </c>
      <c r="W97" s="61">
        <f t="shared" ca="1" si="47"/>
        <v>0</v>
      </c>
      <c r="X97" s="61">
        <f t="shared" ca="1" si="47"/>
        <v>0</v>
      </c>
      <c r="Y97" s="61">
        <f t="shared" ca="1" si="47"/>
        <v>0</v>
      </c>
      <c r="Z97" s="61">
        <f t="shared" ca="1" si="47"/>
        <v>0</v>
      </c>
      <c r="AA97" s="61">
        <f t="shared" ca="1" si="47"/>
        <v>0</v>
      </c>
      <c r="AB97" s="167">
        <f t="shared" ca="1" si="48"/>
        <v>1.8018018018018018E-2</v>
      </c>
    </row>
    <row r="98" spans="2:28" x14ac:dyDescent="0.35">
      <c r="B98" s="4" t="s">
        <v>486</v>
      </c>
      <c r="C98" s="6" t="s">
        <v>3539</v>
      </c>
      <c r="F98" s="77" t="s">
        <v>487</v>
      </c>
      <c r="G98" s="61">
        <f t="shared" ca="1" si="46"/>
        <v>0</v>
      </c>
      <c r="H98" s="61">
        <f t="shared" ca="1" si="46"/>
        <v>0</v>
      </c>
      <c r="I98" s="61">
        <f t="shared" ca="1" si="46"/>
        <v>0</v>
      </c>
      <c r="J98" s="61">
        <f ca="1">SUMIF(INDIRECT($B$4&amp;$B$3),J$1,INDIRECT($B$4&amp;$C98))</f>
        <v>0</v>
      </c>
      <c r="K98" s="61">
        <f t="shared" ca="1" si="46"/>
        <v>0</v>
      </c>
      <c r="L98" s="61">
        <f t="shared" ca="1" si="46"/>
        <v>0</v>
      </c>
      <c r="M98" s="61">
        <f ca="1">SUMIF(INDIRECT($B$4&amp;$B$3),M$1,INDIRECT($B$4&amp;$C98))</f>
        <v>0</v>
      </c>
      <c r="N98" s="61">
        <f t="shared" ca="1" si="46"/>
        <v>0</v>
      </c>
      <c r="O98" s="61">
        <f t="shared" ca="1" si="46"/>
        <v>0</v>
      </c>
      <c r="P98" s="61">
        <f t="shared" ca="1" si="46"/>
        <v>0</v>
      </c>
      <c r="Q98" s="61">
        <f t="shared" ca="1" si="46"/>
        <v>7</v>
      </c>
      <c r="R98" s="61">
        <f t="shared" ca="1" si="46"/>
        <v>0</v>
      </c>
      <c r="S98" s="61">
        <f t="shared" ca="1" si="46"/>
        <v>0</v>
      </c>
      <c r="T98" s="61">
        <f t="shared" ca="1" si="46"/>
        <v>0</v>
      </c>
      <c r="U98" s="61">
        <f t="shared" ca="1" si="47"/>
        <v>4</v>
      </c>
      <c r="V98" s="61">
        <f t="shared" ca="1" si="47"/>
        <v>0</v>
      </c>
      <c r="W98" s="61">
        <f t="shared" ca="1" si="47"/>
        <v>0</v>
      </c>
      <c r="X98" s="61">
        <f t="shared" ca="1" si="47"/>
        <v>4</v>
      </c>
      <c r="Y98" s="61">
        <f t="shared" ca="1" si="47"/>
        <v>0</v>
      </c>
      <c r="Z98" s="61">
        <f t="shared" ca="1" si="47"/>
        <v>0</v>
      </c>
      <c r="AA98" s="61">
        <f ca="1">SUMIF(INDIRECT($B$4&amp;$B$3),AA$1,INDIRECT($B$4&amp;$C98))</f>
        <v>0</v>
      </c>
      <c r="AB98" s="169">
        <f t="shared" ca="1" si="48"/>
        <v>6.7567567567567571E-2</v>
      </c>
    </row>
    <row r="99" spans="2:28" ht="29" x14ac:dyDescent="0.35">
      <c r="B99" s="4" t="s">
        <v>490</v>
      </c>
      <c r="C99" s="6" t="s">
        <v>3540</v>
      </c>
      <c r="F99" s="77" t="s">
        <v>491</v>
      </c>
      <c r="G99" s="61">
        <f t="shared" ca="1" si="46"/>
        <v>0</v>
      </c>
      <c r="H99" s="61">
        <f t="shared" ca="1" si="46"/>
        <v>3</v>
      </c>
      <c r="I99" s="61">
        <f t="shared" ca="1" si="46"/>
        <v>0</v>
      </c>
      <c r="J99" s="61">
        <f t="shared" ca="1" si="46"/>
        <v>0</v>
      </c>
      <c r="K99" s="61">
        <f t="shared" ca="1" si="46"/>
        <v>0</v>
      </c>
      <c r="L99" s="61">
        <f t="shared" ca="1" si="46"/>
        <v>1</v>
      </c>
      <c r="M99" s="61">
        <f t="shared" ca="1" si="46"/>
        <v>3</v>
      </c>
      <c r="N99" s="61">
        <f t="shared" ca="1" si="46"/>
        <v>0</v>
      </c>
      <c r="O99" s="61">
        <f t="shared" ca="1" si="46"/>
        <v>5</v>
      </c>
      <c r="P99" s="61">
        <f t="shared" ca="1" si="46"/>
        <v>1</v>
      </c>
      <c r="Q99" s="61">
        <f t="shared" ca="1" si="46"/>
        <v>0</v>
      </c>
      <c r="R99" s="61">
        <f t="shared" ca="1" si="46"/>
        <v>0</v>
      </c>
      <c r="S99" s="61">
        <f t="shared" ca="1" si="46"/>
        <v>1</v>
      </c>
      <c r="T99" s="61">
        <f t="shared" ca="1" si="46"/>
        <v>3</v>
      </c>
      <c r="U99" s="61">
        <f t="shared" ca="1" si="47"/>
        <v>0</v>
      </c>
      <c r="V99" s="61">
        <f t="shared" ca="1" si="47"/>
        <v>1</v>
      </c>
      <c r="W99" s="61">
        <f t="shared" ca="1" si="47"/>
        <v>0</v>
      </c>
      <c r="X99" s="61">
        <f t="shared" ca="1" si="47"/>
        <v>3</v>
      </c>
      <c r="Y99" s="61">
        <f t="shared" ca="1" si="47"/>
        <v>0</v>
      </c>
      <c r="Z99" s="61">
        <f t="shared" ca="1" si="47"/>
        <v>0</v>
      </c>
      <c r="AA99" s="61">
        <f ca="1">SUMIF(INDIRECT($B$4&amp;$B$3),AA$1,INDIRECT($B$4&amp;$C99))</f>
        <v>0</v>
      </c>
      <c r="AB99" s="169">
        <f t="shared" ca="1" si="48"/>
        <v>9.45945945945946E-2</v>
      </c>
    </row>
    <row r="100" spans="2:28" ht="29" x14ac:dyDescent="0.35">
      <c r="B100" s="4" t="s">
        <v>494</v>
      </c>
      <c r="C100" s="6" t="s">
        <v>3541</v>
      </c>
      <c r="F100" s="77" t="s">
        <v>495</v>
      </c>
      <c r="G100" s="61">
        <f ca="1">SUMIF(INDIRECT($B$4&amp;$B$3),G$1,INDIRECT($B$4&amp;$C100))</f>
        <v>2</v>
      </c>
      <c r="H100" s="61">
        <f t="shared" ca="1" si="46"/>
        <v>3</v>
      </c>
      <c r="I100" s="61">
        <f t="shared" ca="1" si="46"/>
        <v>0</v>
      </c>
      <c r="J100" s="61">
        <f t="shared" ca="1" si="46"/>
        <v>0</v>
      </c>
      <c r="K100" s="61">
        <f t="shared" ca="1" si="46"/>
        <v>0</v>
      </c>
      <c r="L100" s="61">
        <f t="shared" ca="1" si="46"/>
        <v>4</v>
      </c>
      <c r="M100" s="61">
        <f t="shared" ca="1" si="46"/>
        <v>0</v>
      </c>
      <c r="N100" s="61">
        <f t="shared" ca="1" si="46"/>
        <v>0</v>
      </c>
      <c r="O100" s="61">
        <f t="shared" ca="1" si="46"/>
        <v>3</v>
      </c>
      <c r="P100" s="61">
        <f t="shared" ca="1" si="46"/>
        <v>0</v>
      </c>
      <c r="Q100" s="61">
        <f t="shared" ca="1" si="46"/>
        <v>7</v>
      </c>
      <c r="R100" s="61">
        <f t="shared" ca="1" si="46"/>
        <v>0</v>
      </c>
      <c r="S100" s="61">
        <f t="shared" ca="1" si="46"/>
        <v>0</v>
      </c>
      <c r="T100" s="61">
        <f t="shared" ca="1" si="46"/>
        <v>16</v>
      </c>
      <c r="U100" s="61">
        <f t="shared" ca="1" si="47"/>
        <v>4</v>
      </c>
      <c r="V100" s="61">
        <f t="shared" ca="1" si="47"/>
        <v>0</v>
      </c>
      <c r="W100" s="61">
        <f t="shared" ca="1" si="47"/>
        <v>0</v>
      </c>
      <c r="X100" s="61">
        <f t="shared" ca="1" si="47"/>
        <v>4</v>
      </c>
      <c r="Y100" s="61">
        <f t="shared" ca="1" si="47"/>
        <v>0</v>
      </c>
      <c r="Z100" s="61">
        <f t="shared" ca="1" si="47"/>
        <v>0</v>
      </c>
      <c r="AA100" s="61">
        <f ca="1">SUMIF(INDIRECT($B$4&amp;$B$3),AA$1,INDIRECT($B$4&amp;$C100))</f>
        <v>0</v>
      </c>
      <c r="AB100" s="169">
        <f t="shared" ca="1" si="48"/>
        <v>0.19369369369369369</v>
      </c>
    </row>
    <row r="101" spans="2:28" x14ac:dyDescent="0.35">
      <c r="B101" s="4" t="s">
        <v>497</v>
      </c>
      <c r="C101" s="6" t="s">
        <v>3542</v>
      </c>
      <c r="F101" s="77" t="s">
        <v>498</v>
      </c>
      <c r="G101" s="61">
        <f t="shared" ca="1" si="46"/>
        <v>2</v>
      </c>
      <c r="H101" s="61">
        <f t="shared" ca="1" si="46"/>
        <v>3</v>
      </c>
      <c r="I101" s="61">
        <f t="shared" ca="1" si="46"/>
        <v>0</v>
      </c>
      <c r="J101" s="61">
        <f t="shared" ca="1" si="46"/>
        <v>0</v>
      </c>
      <c r="K101" s="61">
        <f t="shared" ca="1" si="46"/>
        <v>0</v>
      </c>
      <c r="L101" s="61">
        <f t="shared" ca="1" si="46"/>
        <v>0</v>
      </c>
      <c r="M101" s="61">
        <f t="shared" ca="1" si="46"/>
        <v>1</v>
      </c>
      <c r="N101" s="61">
        <f t="shared" ca="1" si="46"/>
        <v>0</v>
      </c>
      <c r="O101" s="61">
        <f t="shared" ca="1" si="46"/>
        <v>5</v>
      </c>
      <c r="P101" s="61">
        <f t="shared" ca="1" si="46"/>
        <v>0</v>
      </c>
      <c r="Q101" s="61">
        <f t="shared" ca="1" si="46"/>
        <v>10</v>
      </c>
      <c r="R101" s="61">
        <f t="shared" ca="1" si="46"/>
        <v>1</v>
      </c>
      <c r="S101" s="61">
        <f t="shared" ca="1" si="46"/>
        <v>1</v>
      </c>
      <c r="T101" s="61">
        <f t="shared" ca="1" si="46"/>
        <v>0</v>
      </c>
      <c r="U101" s="61">
        <f t="shared" ca="1" si="47"/>
        <v>4</v>
      </c>
      <c r="V101" s="61">
        <f t="shared" ca="1" si="47"/>
        <v>0</v>
      </c>
      <c r="W101" s="61">
        <f t="shared" ca="1" si="47"/>
        <v>0</v>
      </c>
      <c r="X101" s="61">
        <f t="shared" ca="1" si="47"/>
        <v>4</v>
      </c>
      <c r="Y101" s="61">
        <f t="shared" ca="1" si="47"/>
        <v>0</v>
      </c>
      <c r="Z101" s="61">
        <f t="shared" ca="1" si="47"/>
        <v>0</v>
      </c>
      <c r="AA101" s="61">
        <f ca="1">SUMIF(INDIRECT($B$4&amp;$B$3),AA$1,INDIRECT($B$4&amp;$C101))</f>
        <v>0</v>
      </c>
      <c r="AB101" s="169">
        <f t="shared" ca="1" si="48"/>
        <v>0.13963963963963963</v>
      </c>
    </row>
    <row r="102" spans="2:28" ht="29" x14ac:dyDescent="0.35">
      <c r="B102" s="4" t="s">
        <v>500</v>
      </c>
      <c r="C102" s="6" t="s">
        <v>3543</v>
      </c>
      <c r="F102" s="77" t="s">
        <v>501</v>
      </c>
      <c r="G102" s="61">
        <f t="shared" ca="1" si="46"/>
        <v>1</v>
      </c>
      <c r="H102" s="61">
        <f t="shared" ca="1" si="46"/>
        <v>2</v>
      </c>
      <c r="I102" s="61">
        <f t="shared" ca="1" si="46"/>
        <v>0</v>
      </c>
      <c r="J102" s="61">
        <f t="shared" ca="1" si="46"/>
        <v>0</v>
      </c>
      <c r="K102" s="61">
        <f t="shared" ca="1" si="46"/>
        <v>0</v>
      </c>
      <c r="L102" s="61">
        <f t="shared" ca="1" si="46"/>
        <v>0</v>
      </c>
      <c r="M102" s="61">
        <f t="shared" ca="1" si="46"/>
        <v>0</v>
      </c>
      <c r="N102" s="61">
        <f t="shared" ca="1" si="46"/>
        <v>0</v>
      </c>
      <c r="O102" s="61">
        <f t="shared" ca="1" si="46"/>
        <v>4</v>
      </c>
      <c r="P102" s="61">
        <f t="shared" ca="1" si="46"/>
        <v>0</v>
      </c>
      <c r="Q102" s="61">
        <f t="shared" ca="1" si="46"/>
        <v>0</v>
      </c>
      <c r="R102" s="61">
        <f t="shared" ca="1" si="46"/>
        <v>1</v>
      </c>
      <c r="S102" s="61">
        <f t="shared" ca="1" si="46"/>
        <v>0</v>
      </c>
      <c r="T102" s="61">
        <f t="shared" ca="1" si="46"/>
        <v>0</v>
      </c>
      <c r="U102" s="61">
        <f t="shared" ca="1" si="47"/>
        <v>0</v>
      </c>
      <c r="V102" s="61">
        <f t="shared" ca="1" si="47"/>
        <v>0</v>
      </c>
      <c r="W102" s="61">
        <f t="shared" ca="1" si="47"/>
        <v>0</v>
      </c>
      <c r="X102" s="61">
        <f t="shared" ca="1" si="47"/>
        <v>0</v>
      </c>
      <c r="Y102" s="61">
        <f t="shared" ca="1" si="47"/>
        <v>0</v>
      </c>
      <c r="Z102" s="61">
        <f t="shared" ca="1" si="47"/>
        <v>0</v>
      </c>
      <c r="AA102" s="61">
        <f t="shared" ca="1" si="47"/>
        <v>0</v>
      </c>
      <c r="AB102" s="167">
        <f t="shared" ca="1" si="48"/>
        <v>3.6036036036036036E-2</v>
      </c>
    </row>
    <row r="103" spans="2:28" ht="43.5" x14ac:dyDescent="0.35">
      <c r="B103" s="4" t="s">
        <v>503</v>
      </c>
      <c r="C103" s="6" t="s">
        <v>3544</v>
      </c>
      <c r="F103" s="77" t="s">
        <v>504</v>
      </c>
      <c r="G103" s="61">
        <f t="shared" ca="1" si="46"/>
        <v>0</v>
      </c>
      <c r="H103" s="61">
        <f t="shared" ca="1" si="46"/>
        <v>2</v>
      </c>
      <c r="I103" s="61">
        <f t="shared" ca="1" si="46"/>
        <v>0</v>
      </c>
      <c r="J103" s="61">
        <f t="shared" ca="1" si="46"/>
        <v>0</v>
      </c>
      <c r="K103" s="61">
        <f t="shared" ca="1" si="46"/>
        <v>0</v>
      </c>
      <c r="L103" s="61">
        <f t="shared" ca="1" si="46"/>
        <v>0</v>
      </c>
      <c r="M103" s="61">
        <f t="shared" ca="1" si="46"/>
        <v>0</v>
      </c>
      <c r="N103" s="61">
        <f t="shared" ca="1" si="46"/>
        <v>0</v>
      </c>
      <c r="O103" s="61">
        <f t="shared" ca="1" si="46"/>
        <v>0</v>
      </c>
      <c r="P103" s="61">
        <f t="shared" ca="1" si="46"/>
        <v>0</v>
      </c>
      <c r="Q103" s="61">
        <f t="shared" ca="1" si="46"/>
        <v>0</v>
      </c>
      <c r="R103" s="61">
        <f t="shared" ca="1" si="46"/>
        <v>0</v>
      </c>
      <c r="S103" s="61">
        <f t="shared" ca="1" si="46"/>
        <v>0</v>
      </c>
      <c r="T103" s="61">
        <f t="shared" ca="1" si="46"/>
        <v>0</v>
      </c>
      <c r="U103" s="61">
        <f t="shared" ca="1" si="47"/>
        <v>0</v>
      </c>
      <c r="V103" s="61">
        <f t="shared" ca="1" si="47"/>
        <v>0</v>
      </c>
      <c r="W103" s="61">
        <f t="shared" ca="1" si="47"/>
        <v>0</v>
      </c>
      <c r="X103" s="61">
        <f t="shared" ca="1" si="47"/>
        <v>0</v>
      </c>
      <c r="Y103" s="61">
        <f t="shared" ca="1" si="47"/>
        <v>0</v>
      </c>
      <c r="Z103" s="61">
        <f t="shared" ca="1" si="47"/>
        <v>0</v>
      </c>
      <c r="AA103" s="61">
        <f t="shared" ca="1" si="47"/>
        <v>0</v>
      </c>
      <c r="AB103" s="167">
        <f t="shared" ca="1" si="48"/>
        <v>9.0090090090090089E-3</v>
      </c>
    </row>
    <row r="104" spans="2:28" ht="29.15" customHeight="1" x14ac:dyDescent="0.35">
      <c r="B104" s="4" t="s">
        <v>506</v>
      </c>
      <c r="C104" s="6" t="s">
        <v>3545</v>
      </c>
      <c r="F104" s="77" t="s">
        <v>507</v>
      </c>
      <c r="G104" s="61">
        <f t="shared" ca="1" si="46"/>
        <v>0</v>
      </c>
      <c r="H104" s="61">
        <f t="shared" ca="1" si="46"/>
        <v>0</v>
      </c>
      <c r="I104" s="61">
        <f t="shared" ca="1" si="46"/>
        <v>0</v>
      </c>
      <c r="J104" s="61">
        <f t="shared" ca="1" si="46"/>
        <v>0</v>
      </c>
      <c r="K104" s="61">
        <f t="shared" ca="1" si="46"/>
        <v>2</v>
      </c>
      <c r="L104" s="61">
        <f t="shared" ca="1" si="46"/>
        <v>1</v>
      </c>
      <c r="M104" s="61">
        <f t="shared" ca="1" si="46"/>
        <v>0</v>
      </c>
      <c r="N104" s="61">
        <f t="shared" ca="1" si="46"/>
        <v>0</v>
      </c>
      <c r="O104" s="61">
        <f t="shared" ca="1" si="46"/>
        <v>1</v>
      </c>
      <c r="P104" s="61">
        <f t="shared" ca="1" si="46"/>
        <v>2</v>
      </c>
      <c r="Q104" s="61">
        <f t="shared" ca="1" si="46"/>
        <v>0</v>
      </c>
      <c r="R104" s="61">
        <f t="shared" ca="1" si="46"/>
        <v>0</v>
      </c>
      <c r="S104" s="61">
        <f t="shared" ca="1" si="46"/>
        <v>0</v>
      </c>
      <c r="T104" s="61">
        <f t="shared" ca="1" si="46"/>
        <v>0</v>
      </c>
      <c r="U104" s="61">
        <f t="shared" ca="1" si="47"/>
        <v>0</v>
      </c>
      <c r="V104" s="61">
        <f t="shared" ca="1" si="47"/>
        <v>1</v>
      </c>
      <c r="W104" s="61">
        <f t="shared" ca="1" si="47"/>
        <v>0</v>
      </c>
      <c r="X104" s="61">
        <f t="shared" ca="1" si="47"/>
        <v>0</v>
      </c>
      <c r="Y104" s="61">
        <f t="shared" ca="1" si="47"/>
        <v>0</v>
      </c>
      <c r="Z104" s="61">
        <f t="shared" ca="1" si="47"/>
        <v>0</v>
      </c>
      <c r="AA104" s="61">
        <f t="shared" ca="1" si="47"/>
        <v>0</v>
      </c>
    </row>
    <row r="105" spans="2:28" x14ac:dyDescent="0.35">
      <c r="B105" s="4" t="s">
        <v>510</v>
      </c>
      <c r="C105" s="6" t="s">
        <v>3546</v>
      </c>
      <c r="F105" s="77" t="s">
        <v>511</v>
      </c>
      <c r="G105" s="61">
        <f t="shared" ca="1" si="46"/>
        <v>0</v>
      </c>
      <c r="H105" s="61">
        <f t="shared" ca="1" si="46"/>
        <v>0</v>
      </c>
      <c r="I105" s="61">
        <f t="shared" ca="1" si="46"/>
        <v>0</v>
      </c>
      <c r="J105" s="61">
        <f t="shared" ca="1" si="46"/>
        <v>0</v>
      </c>
      <c r="K105" s="61">
        <f t="shared" ca="1" si="46"/>
        <v>0</v>
      </c>
      <c r="L105" s="61">
        <f t="shared" ca="1" si="46"/>
        <v>0</v>
      </c>
      <c r="M105" s="61">
        <f t="shared" ca="1" si="46"/>
        <v>0</v>
      </c>
      <c r="N105" s="61">
        <f t="shared" ca="1" si="46"/>
        <v>0</v>
      </c>
      <c r="O105" s="61">
        <f t="shared" ca="1" si="46"/>
        <v>0</v>
      </c>
      <c r="P105" s="61">
        <f t="shared" ca="1" si="46"/>
        <v>0</v>
      </c>
      <c r="Q105" s="61">
        <f t="shared" ca="1" si="46"/>
        <v>0</v>
      </c>
      <c r="R105" s="61">
        <f t="shared" ca="1" si="46"/>
        <v>0</v>
      </c>
      <c r="S105" s="61">
        <f t="shared" ca="1" si="46"/>
        <v>0</v>
      </c>
      <c r="T105" s="61">
        <f t="shared" ca="1" si="46"/>
        <v>0</v>
      </c>
      <c r="U105" s="61">
        <f t="shared" ca="1" si="47"/>
        <v>0</v>
      </c>
      <c r="V105" s="61">
        <f t="shared" ca="1" si="47"/>
        <v>0</v>
      </c>
      <c r="W105" s="61">
        <f t="shared" ca="1" si="47"/>
        <v>0</v>
      </c>
      <c r="X105" s="61">
        <f t="shared" ca="1" si="47"/>
        <v>0</v>
      </c>
      <c r="Y105" s="61">
        <f t="shared" ca="1" si="47"/>
        <v>0</v>
      </c>
      <c r="Z105" s="61">
        <f t="shared" ca="1" si="47"/>
        <v>0</v>
      </c>
      <c r="AA105" s="61">
        <f t="shared" ca="1" si="47"/>
        <v>0</v>
      </c>
    </row>
    <row r="106" spans="2:28" x14ac:dyDescent="0.35">
      <c r="C106" s="4"/>
      <c r="D106" s="4"/>
      <c r="F106" s="78" t="s">
        <v>3547</v>
      </c>
      <c r="G106" s="62">
        <f t="shared" ref="G106:AA106" ca="1" si="49">COUNTIF(INDIRECT($B$4&amp;$B$3),G$1)</f>
        <v>17</v>
      </c>
      <c r="H106" s="62">
        <f t="shared" ca="1" si="49"/>
        <v>3</v>
      </c>
      <c r="I106" s="62">
        <f t="shared" ca="1" si="49"/>
        <v>0</v>
      </c>
      <c r="J106" s="62">
        <f t="shared" ca="1" si="49"/>
        <v>32</v>
      </c>
      <c r="K106" s="62">
        <f t="shared" ca="1" si="49"/>
        <v>4</v>
      </c>
      <c r="L106" s="62">
        <f t="shared" ca="1" si="49"/>
        <v>32</v>
      </c>
      <c r="M106" s="62">
        <f t="shared" ca="1" si="49"/>
        <v>17</v>
      </c>
      <c r="N106" s="62">
        <f t="shared" ca="1" si="49"/>
        <v>11</v>
      </c>
      <c r="O106" s="62">
        <f t="shared" ca="1" si="49"/>
        <v>7</v>
      </c>
      <c r="P106" s="62">
        <f t="shared" ca="1" si="49"/>
        <v>9</v>
      </c>
      <c r="Q106" s="62">
        <f t="shared" ca="1" si="49"/>
        <v>14</v>
      </c>
      <c r="R106" s="62">
        <f t="shared" ca="1" si="49"/>
        <v>18</v>
      </c>
      <c r="S106" s="62">
        <f t="shared" ca="1" si="49"/>
        <v>20</v>
      </c>
      <c r="T106" s="62">
        <f t="shared" ca="1" si="49"/>
        <v>17</v>
      </c>
      <c r="U106" s="62">
        <f t="shared" ca="1" si="49"/>
        <v>4</v>
      </c>
      <c r="V106" s="62">
        <f t="shared" ca="1" si="49"/>
        <v>10</v>
      </c>
      <c r="W106" s="62">
        <f t="shared" ca="1" si="49"/>
        <v>0</v>
      </c>
      <c r="X106" s="62">
        <f t="shared" ca="1" si="49"/>
        <v>4</v>
      </c>
      <c r="Y106" s="62">
        <f t="shared" ca="1" si="49"/>
        <v>0</v>
      </c>
      <c r="Z106" s="62">
        <f t="shared" ca="1" si="49"/>
        <v>0</v>
      </c>
      <c r="AA106" s="62">
        <f t="shared" ca="1" si="49"/>
        <v>3</v>
      </c>
    </row>
    <row r="108" spans="2:28" x14ac:dyDescent="0.35">
      <c r="G108" s="4" t="s">
        <v>3423</v>
      </c>
      <c r="H108" s="71"/>
      <c r="I108" s="4" t="s">
        <v>3548</v>
      </c>
      <c r="L108" s="4" t="s">
        <v>3548</v>
      </c>
    </row>
    <row r="111" spans="2:28" x14ac:dyDescent="0.35">
      <c r="C111" s="4"/>
      <c r="D111" s="4"/>
      <c r="F111" s="9" t="s">
        <v>3318</v>
      </c>
    </row>
    <row r="112" spans="2:28" s="38" customFormat="1" x14ac:dyDescent="0.35">
      <c r="C112" s="73"/>
      <c r="D112" s="73"/>
      <c r="F112" s="73"/>
      <c r="G112" s="38" t="s">
        <v>3196</v>
      </c>
      <c r="I112" s="38" t="s">
        <v>3199</v>
      </c>
      <c r="L112" s="38" t="s">
        <v>3462</v>
      </c>
      <c r="O112" s="38" t="s">
        <v>3202</v>
      </c>
      <c r="W112" s="38" t="s">
        <v>3207</v>
      </c>
      <c r="X112" s="38" t="s">
        <v>3209</v>
      </c>
    </row>
    <row r="113" spans="2:27" ht="15.5" x14ac:dyDescent="0.35">
      <c r="B113" s="4" t="s">
        <v>424</v>
      </c>
      <c r="C113" s="4" t="s">
        <v>3549</v>
      </c>
      <c r="D113" s="4"/>
      <c r="E113" s="69" t="s">
        <v>3505</v>
      </c>
      <c r="F113" s="74" t="s">
        <v>3468</v>
      </c>
      <c r="G113" s="41" t="str">
        <f t="shared" ref="G113:T122" ca="1" si="50">IF(COUNTIFS(INDIRECT($B$4&amp;$B$3),G$1,INDIRECT($B$4&amp;$C113),"*"&amp;$C$1&amp;"*")=0,"-",IF(COUNTIFS(INDIRECT($B$4&amp;$B$3),G$1,INDIRECT($B$4&amp;$C113),$C$2)&gt;=1%*COUNTIFS(INDIRECT($B$4&amp;$B$3),G$1,INDIRECT($B$4&amp;$C113),"*"&amp;$C$1&amp;"*"),$D$2,IF(COUNTIFS(INDIRECT($B$4&amp;$B$3),G$1,INDIRECT($B$4&amp;$C113),$C$3)&gt;=1%*COUNTIFS(INDIRECT($B$4&amp;$B$3),G$1,INDIRECT($B$4&amp;$C113),"*"&amp;$C$1&amp;"*"),$D$3,IF(COUNTIFS(INDIRECT($B$4&amp;$B$3),G$1,INDIRECT($B$4&amp;$C113),$C$4)&gt;=100%*COUNTIFS(INDIRECT($B$4&amp;$B$3),G$1,INDIRECT($B$4&amp;$C113),"*"&amp;$C$1&amp;"*"),$D$4,"F"))))</f>
        <v>Dispo</v>
      </c>
      <c r="H113" s="41" t="str">
        <f t="shared" ca="1" si="50"/>
        <v>Peu dispo</v>
      </c>
      <c r="I113" s="41" t="str">
        <f t="shared" ca="1" si="50"/>
        <v>-</v>
      </c>
      <c r="J113" s="41" t="str">
        <f t="shared" ca="1" si="50"/>
        <v>Dispo</v>
      </c>
      <c r="K113" s="41" t="str">
        <f t="shared" ca="1" si="50"/>
        <v>Dispo</v>
      </c>
      <c r="L113" s="41" t="str">
        <f t="shared" ca="1" si="50"/>
        <v>Dispo</v>
      </c>
      <c r="M113" s="41" t="str">
        <f t="shared" ca="1" si="50"/>
        <v>Dispo</v>
      </c>
      <c r="N113" s="41" t="str">
        <f t="shared" ca="1" si="50"/>
        <v>Dispo</v>
      </c>
      <c r="O113" s="41" t="str">
        <f t="shared" ca="1" si="50"/>
        <v>Dispo</v>
      </c>
      <c r="P113" s="41" t="str">
        <f t="shared" ca="1" si="50"/>
        <v>-</v>
      </c>
      <c r="Q113" s="41" t="str">
        <f t="shared" ca="1" si="50"/>
        <v>-</v>
      </c>
      <c r="R113" s="41" t="str">
        <f t="shared" ca="1" si="50"/>
        <v>-</v>
      </c>
      <c r="S113" s="41" t="str">
        <f t="shared" ca="1" si="50"/>
        <v>Dispo</v>
      </c>
      <c r="T113" s="41" t="str">
        <f t="shared" ca="1" si="50"/>
        <v>Peu dispo</v>
      </c>
      <c r="U113" s="41" t="str">
        <f t="shared" ref="U113:AA122" ca="1" si="51">IF(COUNTIFS(INDIRECT($B$4&amp;$B$3),U$1,INDIRECT($B$4&amp;$C113),"*"&amp;$C$1&amp;"*")=0,"-",IF(COUNTIFS(INDIRECT($B$4&amp;$B$3),U$1,INDIRECT($B$4&amp;$C113),$C$2)&gt;=1%*COUNTIFS(INDIRECT($B$4&amp;$B$3),U$1,INDIRECT($B$4&amp;$C113),"*"&amp;$C$1&amp;"*"),$D$2,IF(COUNTIFS(INDIRECT($B$4&amp;$B$3),U$1,INDIRECT($B$4&amp;$C113),$C$3)&gt;=1%*COUNTIFS(INDIRECT($B$4&amp;$B$3),U$1,INDIRECT($B$4&amp;$C113),"*"&amp;$C$1&amp;"*"),$D$3,IF(COUNTIFS(INDIRECT($B$4&amp;$B$3),U$1,INDIRECT($B$4&amp;$C113),$C$4)&gt;=100%*COUNTIFS(INDIRECT($B$4&amp;$B$3),U$1,INDIRECT($B$4&amp;$C113),"*"&amp;$C$1&amp;"*"),$D$4,"F"))))</f>
        <v>Peu dispo</v>
      </c>
      <c r="V113" s="41" t="str">
        <f t="shared" ca="1" si="51"/>
        <v>Dispo</v>
      </c>
      <c r="W113" s="41" t="str">
        <f t="shared" ca="1" si="51"/>
        <v>-</v>
      </c>
      <c r="X113" s="41" t="str">
        <f t="shared" ca="1" si="51"/>
        <v>-</v>
      </c>
      <c r="Y113" s="41" t="str">
        <f t="shared" ca="1" si="51"/>
        <v>-</v>
      </c>
      <c r="Z113" s="41" t="str">
        <f t="shared" ca="1" si="51"/>
        <v>-</v>
      </c>
      <c r="AA113" s="41" t="str">
        <f t="shared" ca="1" si="51"/>
        <v>Peu dispo</v>
      </c>
    </row>
    <row r="114" spans="2:27" x14ac:dyDescent="0.35">
      <c r="B114" s="4" t="s">
        <v>455</v>
      </c>
      <c r="C114" s="4" t="s">
        <v>3550</v>
      </c>
      <c r="D114" s="4"/>
      <c r="F114" s="74" t="s">
        <v>3469</v>
      </c>
      <c r="G114" s="41" t="str">
        <f t="shared" ca="1" si="50"/>
        <v>-</v>
      </c>
      <c r="H114" s="41" t="str">
        <f t="shared" ca="1" si="50"/>
        <v>Peu dispo</v>
      </c>
      <c r="I114" s="41" t="str">
        <f t="shared" ca="1" si="50"/>
        <v>-</v>
      </c>
      <c r="J114" s="41" t="str">
        <f t="shared" ca="1" si="50"/>
        <v>Dispo</v>
      </c>
      <c r="K114" s="41" t="str">
        <f t="shared" ca="1" si="50"/>
        <v>Dispo</v>
      </c>
      <c r="L114" s="41" t="str">
        <f t="shared" ca="1" si="50"/>
        <v>-</v>
      </c>
      <c r="M114" s="41" t="str">
        <f t="shared" ca="1" si="50"/>
        <v>-</v>
      </c>
      <c r="N114" s="41" t="str">
        <f t="shared" ca="1" si="50"/>
        <v>Dispo</v>
      </c>
      <c r="O114" s="41" t="str">
        <f t="shared" ca="1" si="50"/>
        <v>Peu dispo</v>
      </c>
      <c r="P114" s="41" t="str">
        <f t="shared" ca="1" si="50"/>
        <v>-</v>
      </c>
      <c r="Q114" s="41" t="str">
        <f t="shared" ca="1" si="50"/>
        <v>-</v>
      </c>
      <c r="R114" s="41" t="str">
        <f t="shared" ca="1" si="50"/>
        <v>-</v>
      </c>
      <c r="S114" s="41" t="str">
        <f t="shared" ca="1" si="50"/>
        <v>Dispo</v>
      </c>
      <c r="T114" s="41" t="str">
        <f t="shared" ca="1" si="50"/>
        <v>-</v>
      </c>
      <c r="U114" s="41" t="str">
        <f t="shared" ca="1" si="51"/>
        <v>-</v>
      </c>
      <c r="V114" s="41" t="str">
        <f t="shared" ca="1" si="51"/>
        <v>-</v>
      </c>
      <c r="W114" s="41" t="str">
        <f t="shared" ca="1" si="51"/>
        <v>-</v>
      </c>
      <c r="X114" s="41" t="str">
        <f t="shared" ca="1" si="51"/>
        <v>-</v>
      </c>
      <c r="Y114" s="41" t="str">
        <f t="shared" ca="1" si="51"/>
        <v>-</v>
      </c>
      <c r="Z114" s="41" t="str">
        <f t="shared" ca="1" si="51"/>
        <v>-</v>
      </c>
      <c r="AA114" s="41" t="str">
        <f t="shared" ca="1" si="51"/>
        <v>Peu dispo</v>
      </c>
    </row>
    <row r="115" spans="2:27" x14ac:dyDescent="0.35">
      <c r="B115" s="4" t="s">
        <v>3551</v>
      </c>
      <c r="C115" s="4" t="s">
        <v>3552</v>
      </c>
      <c r="D115" s="4"/>
      <c r="F115" s="74" t="s">
        <v>3470</v>
      </c>
      <c r="G115" s="41" t="str">
        <f t="shared" ca="1" si="50"/>
        <v>Dispo</v>
      </c>
      <c r="H115" s="41" t="str">
        <f t="shared" ca="1" si="50"/>
        <v>Dispo</v>
      </c>
      <c r="I115" s="41" t="str">
        <f t="shared" ca="1" si="50"/>
        <v>-</v>
      </c>
      <c r="J115" s="41" t="str">
        <f t="shared" ca="1" si="50"/>
        <v>Dispo</v>
      </c>
      <c r="K115" s="41" t="str">
        <f t="shared" ca="1" si="50"/>
        <v>Dispo</v>
      </c>
      <c r="L115" s="41" t="str">
        <f t="shared" ca="1" si="50"/>
        <v>Dispo</v>
      </c>
      <c r="M115" s="41" t="str">
        <f t="shared" ca="1" si="50"/>
        <v>Dispo</v>
      </c>
      <c r="N115" s="41" t="str">
        <f t="shared" ca="1" si="50"/>
        <v>Dispo</v>
      </c>
      <c r="O115" s="41" t="str">
        <f t="shared" ca="1" si="50"/>
        <v>Dispo</v>
      </c>
      <c r="P115" s="41" t="str">
        <f t="shared" ca="1" si="50"/>
        <v>Dispo</v>
      </c>
      <c r="Q115" s="41" t="str">
        <f t="shared" ca="1" si="50"/>
        <v>Dispo</v>
      </c>
      <c r="R115" s="41" t="str">
        <f t="shared" ca="1" si="50"/>
        <v>Dispo</v>
      </c>
      <c r="S115" s="41" t="str">
        <f t="shared" ca="1" si="50"/>
        <v>Dispo</v>
      </c>
      <c r="T115" s="41" t="str">
        <f t="shared" ca="1" si="50"/>
        <v>Peu dispo</v>
      </c>
      <c r="U115" s="41" t="str">
        <f t="shared" ca="1" si="51"/>
        <v>Peu dispo</v>
      </c>
      <c r="V115" s="41" t="str">
        <f t="shared" ca="1" si="51"/>
        <v>Dispo</v>
      </c>
      <c r="W115" s="41" t="str">
        <f t="shared" ca="1" si="51"/>
        <v>-</v>
      </c>
      <c r="X115" s="41" t="str">
        <f t="shared" ca="1" si="51"/>
        <v>-</v>
      </c>
      <c r="Y115" s="41" t="str">
        <f t="shared" ca="1" si="51"/>
        <v>-</v>
      </c>
      <c r="Z115" s="41" t="str">
        <f t="shared" ca="1" si="51"/>
        <v>-</v>
      </c>
      <c r="AA115" s="41" t="str">
        <f t="shared" ca="1" si="51"/>
        <v>-</v>
      </c>
    </row>
    <row r="116" spans="2:27" ht="15.5" x14ac:dyDescent="0.35">
      <c r="B116" s="4" t="s">
        <v>541</v>
      </c>
      <c r="C116" s="4" t="s">
        <v>3553</v>
      </c>
      <c r="D116" s="4"/>
      <c r="E116" s="69" t="s">
        <v>3508</v>
      </c>
      <c r="F116" s="75" t="s">
        <v>3472</v>
      </c>
      <c r="G116" s="41" t="str">
        <f t="shared" ca="1" si="50"/>
        <v>Dispo</v>
      </c>
      <c r="H116" s="41" t="str">
        <f t="shared" ca="1" si="50"/>
        <v>Peu dispo</v>
      </c>
      <c r="I116" s="41" t="str">
        <f t="shared" ca="1" si="50"/>
        <v>-</v>
      </c>
      <c r="J116" s="41" t="str">
        <f t="shared" ca="1" si="50"/>
        <v>Dispo</v>
      </c>
      <c r="K116" s="41" t="str">
        <f t="shared" ca="1" si="50"/>
        <v>Dispo</v>
      </c>
      <c r="L116" s="41" t="str">
        <f t="shared" ca="1" si="50"/>
        <v>Dispo</v>
      </c>
      <c r="M116" s="41" t="str">
        <f t="shared" ca="1" si="50"/>
        <v>Dispo</v>
      </c>
      <c r="N116" s="41" t="str">
        <f t="shared" ca="1" si="50"/>
        <v>Dispo</v>
      </c>
      <c r="O116" s="41" t="str">
        <f t="shared" ca="1" si="50"/>
        <v>Dispo</v>
      </c>
      <c r="P116" s="41" t="str">
        <f t="shared" ca="1" si="50"/>
        <v>Dispo</v>
      </c>
      <c r="Q116" s="41" t="str">
        <f t="shared" ca="1" si="50"/>
        <v>-</v>
      </c>
      <c r="R116" s="41" t="str">
        <f t="shared" ca="1" si="50"/>
        <v>Dispo</v>
      </c>
      <c r="S116" s="41" t="str">
        <f t="shared" ca="1" si="50"/>
        <v>Dispo</v>
      </c>
      <c r="T116" s="41" t="str">
        <f t="shared" ca="1" si="50"/>
        <v>Peu dispo</v>
      </c>
      <c r="U116" s="41" t="str">
        <f t="shared" ca="1" si="51"/>
        <v>Peu dispo</v>
      </c>
      <c r="V116" s="41" t="str">
        <f t="shared" ca="1" si="51"/>
        <v>Dispo</v>
      </c>
      <c r="W116" s="41" t="str">
        <f t="shared" ca="1" si="51"/>
        <v>-</v>
      </c>
      <c r="X116" s="41" t="str">
        <f t="shared" ca="1" si="51"/>
        <v>-</v>
      </c>
      <c r="Y116" s="41" t="str">
        <f t="shared" ca="1" si="51"/>
        <v>-</v>
      </c>
      <c r="Z116" s="41" t="str">
        <f t="shared" ca="1" si="51"/>
        <v>-</v>
      </c>
      <c r="AA116" s="41" t="str">
        <f t="shared" ca="1" si="51"/>
        <v>-</v>
      </c>
    </row>
    <row r="117" spans="2:27" x14ac:dyDescent="0.35">
      <c r="B117" s="4" t="s">
        <v>542</v>
      </c>
      <c r="C117" s="4" t="s">
        <v>3554</v>
      </c>
      <c r="D117" s="4"/>
      <c r="F117" s="75" t="s">
        <v>40</v>
      </c>
      <c r="G117" s="41" t="str">
        <f t="shared" ca="1" si="50"/>
        <v>Dispo</v>
      </c>
      <c r="H117" s="41" t="str">
        <f t="shared" ca="1" si="50"/>
        <v>Peu dispo</v>
      </c>
      <c r="I117" s="41" t="str">
        <f t="shared" ca="1" si="50"/>
        <v>-</v>
      </c>
      <c r="J117" s="41" t="str">
        <f t="shared" ca="1" si="50"/>
        <v>Dispo</v>
      </c>
      <c r="K117" s="41" t="str">
        <f t="shared" ca="1" si="50"/>
        <v>Dispo</v>
      </c>
      <c r="L117" s="41" t="str">
        <f t="shared" ca="1" si="50"/>
        <v>Dispo</v>
      </c>
      <c r="M117" s="41" t="str">
        <f t="shared" ca="1" si="50"/>
        <v>Dispo</v>
      </c>
      <c r="N117" s="41" t="str">
        <f t="shared" ca="1" si="50"/>
        <v>Dispo</v>
      </c>
      <c r="O117" s="41" t="str">
        <f t="shared" ca="1" si="50"/>
        <v>Non dispo</v>
      </c>
      <c r="P117" s="41" t="str">
        <f t="shared" ca="1" si="50"/>
        <v>Dispo</v>
      </c>
      <c r="Q117" s="41" t="str">
        <f t="shared" ca="1" si="50"/>
        <v>-</v>
      </c>
      <c r="R117" s="41" t="str">
        <f t="shared" ca="1" si="50"/>
        <v>Dispo</v>
      </c>
      <c r="S117" s="41" t="str">
        <f t="shared" ca="1" si="50"/>
        <v>Dispo</v>
      </c>
      <c r="T117" s="41" t="str">
        <f t="shared" ca="1" si="50"/>
        <v>Peu dispo</v>
      </c>
      <c r="U117" s="41" t="str">
        <f t="shared" ca="1" si="51"/>
        <v>Peu dispo</v>
      </c>
      <c r="V117" s="41" t="str">
        <f t="shared" ca="1" si="51"/>
        <v>Dispo</v>
      </c>
      <c r="W117" s="41" t="str">
        <f t="shared" ca="1" si="51"/>
        <v>-</v>
      </c>
      <c r="X117" s="41" t="str">
        <f t="shared" ca="1" si="51"/>
        <v>-</v>
      </c>
      <c r="Y117" s="41" t="str">
        <f t="shared" ca="1" si="51"/>
        <v>-</v>
      </c>
      <c r="Z117" s="41" t="str">
        <f t="shared" ca="1" si="51"/>
        <v>-</v>
      </c>
      <c r="AA117" s="41" t="str">
        <f t="shared" ca="1" si="51"/>
        <v>-</v>
      </c>
    </row>
    <row r="118" spans="2:27" x14ac:dyDescent="0.35">
      <c r="B118" s="4" t="s">
        <v>543</v>
      </c>
      <c r="C118" s="4" t="s">
        <v>3555</v>
      </c>
      <c r="D118" s="4"/>
      <c r="F118" s="75" t="s">
        <v>41</v>
      </c>
      <c r="G118" s="41" t="str">
        <f t="shared" ca="1" si="50"/>
        <v>Dispo</v>
      </c>
      <c r="H118" s="41" t="str">
        <f t="shared" ca="1" si="50"/>
        <v>Peu dispo</v>
      </c>
      <c r="I118" s="41" t="str">
        <f t="shared" ca="1" si="50"/>
        <v>-</v>
      </c>
      <c r="J118" s="41" t="str">
        <f t="shared" ca="1" si="50"/>
        <v>Dispo</v>
      </c>
      <c r="K118" s="41" t="str">
        <f t="shared" ca="1" si="50"/>
        <v>Dispo</v>
      </c>
      <c r="L118" s="41" t="str">
        <f t="shared" ca="1" si="50"/>
        <v>Dispo</v>
      </c>
      <c r="M118" s="41" t="str">
        <f t="shared" ca="1" si="50"/>
        <v>Dispo</v>
      </c>
      <c r="N118" s="41" t="str">
        <f t="shared" ca="1" si="50"/>
        <v>Dispo</v>
      </c>
      <c r="O118" s="41" t="str">
        <f t="shared" ca="1" si="50"/>
        <v>Dispo</v>
      </c>
      <c r="P118" s="41" t="str">
        <f t="shared" ca="1" si="50"/>
        <v>Dispo</v>
      </c>
      <c r="Q118" s="41" t="str">
        <f t="shared" ca="1" si="50"/>
        <v>-</v>
      </c>
      <c r="R118" s="41" t="str">
        <f t="shared" ca="1" si="50"/>
        <v>Peu dispo</v>
      </c>
      <c r="S118" s="41" t="str">
        <f t="shared" ca="1" si="50"/>
        <v>Dispo</v>
      </c>
      <c r="T118" s="41" t="str">
        <f t="shared" ca="1" si="50"/>
        <v>-</v>
      </c>
      <c r="U118" s="41" t="str">
        <f t="shared" ca="1" si="51"/>
        <v>Peu dispo</v>
      </c>
      <c r="V118" s="41" t="str">
        <f t="shared" ca="1" si="51"/>
        <v>Dispo</v>
      </c>
      <c r="W118" s="41" t="str">
        <f t="shared" ca="1" si="51"/>
        <v>-</v>
      </c>
      <c r="X118" s="41" t="str">
        <f t="shared" ca="1" si="51"/>
        <v>-</v>
      </c>
      <c r="Y118" s="41" t="str">
        <f t="shared" ca="1" si="51"/>
        <v>-</v>
      </c>
      <c r="Z118" s="41" t="str">
        <f t="shared" ca="1" si="51"/>
        <v>-</v>
      </c>
      <c r="AA118" s="41" t="str">
        <f t="shared" ca="1" si="51"/>
        <v>-</v>
      </c>
    </row>
    <row r="119" spans="2:27" x14ac:dyDescent="0.35">
      <c r="B119" s="4" t="s">
        <v>544</v>
      </c>
      <c r="C119" s="4" t="s">
        <v>3556</v>
      </c>
      <c r="D119" s="4"/>
      <c r="F119" s="75" t="s">
        <v>42</v>
      </c>
      <c r="G119" s="41" t="str">
        <f t="shared" ca="1" si="50"/>
        <v>Dispo</v>
      </c>
      <c r="H119" s="41" t="str">
        <f t="shared" ca="1" si="50"/>
        <v>Dispo</v>
      </c>
      <c r="I119" s="41" t="str">
        <f t="shared" ca="1" si="50"/>
        <v>-</v>
      </c>
      <c r="J119" s="41" t="str">
        <f t="shared" ca="1" si="50"/>
        <v>Dispo</v>
      </c>
      <c r="K119" s="41" t="str">
        <f t="shared" ca="1" si="50"/>
        <v>Dispo</v>
      </c>
      <c r="L119" s="41" t="str">
        <f t="shared" ca="1" si="50"/>
        <v>Dispo</v>
      </c>
      <c r="M119" s="41" t="str">
        <f t="shared" ca="1" si="50"/>
        <v>Dispo</v>
      </c>
      <c r="N119" s="41" t="str">
        <f t="shared" ca="1" si="50"/>
        <v>Dispo</v>
      </c>
      <c r="O119" s="41" t="str">
        <f t="shared" ca="1" si="50"/>
        <v>Dispo</v>
      </c>
      <c r="P119" s="41" t="str">
        <f t="shared" ca="1" si="50"/>
        <v>-</v>
      </c>
      <c r="Q119" s="41" t="str">
        <f t="shared" ca="1" si="50"/>
        <v>-</v>
      </c>
      <c r="R119" s="41" t="str">
        <f t="shared" ca="1" si="50"/>
        <v>Peu dispo</v>
      </c>
      <c r="S119" s="41" t="str">
        <f t="shared" ca="1" si="50"/>
        <v>Dispo</v>
      </c>
      <c r="T119" s="41" t="str">
        <f t="shared" ca="1" si="50"/>
        <v>Peu dispo</v>
      </c>
      <c r="U119" s="41" t="str">
        <f t="shared" ca="1" si="51"/>
        <v>Peu dispo</v>
      </c>
      <c r="V119" s="41" t="str">
        <f t="shared" ca="1" si="51"/>
        <v>Dispo</v>
      </c>
      <c r="W119" s="41" t="str">
        <f t="shared" ca="1" si="51"/>
        <v>-</v>
      </c>
      <c r="X119" s="41" t="str">
        <f t="shared" ca="1" si="51"/>
        <v>-</v>
      </c>
      <c r="Y119" s="41" t="str">
        <f t="shared" ca="1" si="51"/>
        <v>-</v>
      </c>
      <c r="Z119" s="41" t="str">
        <f t="shared" ca="1" si="51"/>
        <v>-</v>
      </c>
      <c r="AA119" s="41" t="str">
        <f t="shared" ca="1" si="51"/>
        <v>-</v>
      </c>
    </row>
    <row r="120" spans="2:27" ht="15.5" x14ac:dyDescent="0.35">
      <c r="B120" s="4" t="s">
        <v>545</v>
      </c>
      <c r="C120" s="4" t="s">
        <v>3557</v>
      </c>
      <c r="D120" s="4"/>
      <c r="E120" s="69" t="s">
        <v>3513</v>
      </c>
      <c r="F120" s="76" t="s">
        <v>62</v>
      </c>
      <c r="G120" s="41" t="str">
        <f t="shared" ca="1" si="50"/>
        <v>Dispo</v>
      </c>
      <c r="H120" s="41" t="str">
        <f t="shared" ca="1" si="50"/>
        <v>Peu dispo</v>
      </c>
      <c r="I120" s="41" t="str">
        <f t="shared" ca="1" si="50"/>
        <v>-</v>
      </c>
      <c r="J120" s="41" t="str">
        <f t="shared" ca="1" si="50"/>
        <v>-</v>
      </c>
      <c r="K120" s="41" t="str">
        <f t="shared" ca="1" si="50"/>
        <v>-</v>
      </c>
      <c r="L120" s="41" t="str">
        <f t="shared" ca="1" si="50"/>
        <v>Dispo</v>
      </c>
      <c r="M120" s="41" t="str">
        <f t="shared" ca="1" si="50"/>
        <v>Dispo</v>
      </c>
      <c r="N120" s="41" t="str">
        <f t="shared" ca="1" si="50"/>
        <v>Dispo</v>
      </c>
      <c r="O120" s="41" t="str">
        <f t="shared" ca="1" si="50"/>
        <v>Non dispo</v>
      </c>
      <c r="P120" s="41" t="str">
        <f t="shared" ca="1" si="50"/>
        <v>-</v>
      </c>
      <c r="Q120" s="41" t="str">
        <f t="shared" ca="1" si="50"/>
        <v>-</v>
      </c>
      <c r="R120" s="41" t="str">
        <f t="shared" ca="1" si="50"/>
        <v>-</v>
      </c>
      <c r="S120" s="41" t="str">
        <f t="shared" ca="1" si="50"/>
        <v>Dispo</v>
      </c>
      <c r="T120" s="41" t="str">
        <f t="shared" ca="1" si="50"/>
        <v>-</v>
      </c>
      <c r="U120" s="41" t="str">
        <f t="shared" ca="1" si="51"/>
        <v>-</v>
      </c>
      <c r="V120" s="41" t="str">
        <f t="shared" ca="1" si="51"/>
        <v>-</v>
      </c>
      <c r="W120" s="41" t="str">
        <f t="shared" ca="1" si="51"/>
        <v>-</v>
      </c>
      <c r="X120" s="41" t="str">
        <f t="shared" ca="1" si="51"/>
        <v>-</v>
      </c>
      <c r="Y120" s="41" t="str">
        <f t="shared" ca="1" si="51"/>
        <v>-</v>
      </c>
      <c r="Z120" s="41" t="str">
        <f t="shared" ca="1" si="51"/>
        <v>-</v>
      </c>
      <c r="AA120" s="41" t="str">
        <f t="shared" ca="1" si="51"/>
        <v>Dispo</v>
      </c>
    </row>
    <row r="121" spans="2:27" x14ac:dyDescent="0.35">
      <c r="B121" s="4" t="s">
        <v>546</v>
      </c>
      <c r="C121" s="4" t="s">
        <v>3558</v>
      </c>
      <c r="D121" s="4"/>
      <c r="F121" s="76" t="s">
        <v>44</v>
      </c>
      <c r="G121" s="41" t="str">
        <f t="shared" ca="1" si="50"/>
        <v>Dispo</v>
      </c>
      <c r="H121" s="41" t="str">
        <f t="shared" ca="1" si="50"/>
        <v>Peu dispo</v>
      </c>
      <c r="I121" s="41" t="str">
        <f t="shared" ca="1" si="50"/>
        <v>-</v>
      </c>
      <c r="J121" s="41" t="str">
        <f t="shared" ca="1" si="50"/>
        <v>-</v>
      </c>
      <c r="K121" s="41" t="str">
        <f t="shared" ca="1" si="50"/>
        <v>Dispo</v>
      </c>
      <c r="L121" s="41" t="str">
        <f t="shared" ca="1" si="50"/>
        <v>Dispo</v>
      </c>
      <c r="M121" s="41" t="str">
        <f t="shared" ca="1" si="50"/>
        <v>Dispo</v>
      </c>
      <c r="N121" s="41" t="str">
        <f t="shared" ca="1" si="50"/>
        <v>Dispo</v>
      </c>
      <c r="O121" s="41" t="str">
        <f t="shared" ca="1" si="50"/>
        <v>Peu dispo</v>
      </c>
      <c r="P121" s="41" t="str">
        <f t="shared" ca="1" si="50"/>
        <v>Peu dispo</v>
      </c>
      <c r="Q121" s="41" t="str">
        <f t="shared" ca="1" si="50"/>
        <v>-</v>
      </c>
      <c r="R121" s="41" t="str">
        <f t="shared" ca="1" si="50"/>
        <v>Peu dispo</v>
      </c>
      <c r="S121" s="41" t="str">
        <f t="shared" ca="1" si="50"/>
        <v>Dispo</v>
      </c>
      <c r="T121" s="41" t="str">
        <f t="shared" ca="1" si="50"/>
        <v>Peu dispo</v>
      </c>
      <c r="U121" s="41" t="str">
        <f t="shared" ca="1" si="51"/>
        <v>Peu dispo</v>
      </c>
      <c r="V121" s="41" t="str">
        <f t="shared" ca="1" si="51"/>
        <v>Peu dispo</v>
      </c>
      <c r="W121" s="41" t="str">
        <f t="shared" ca="1" si="51"/>
        <v>-</v>
      </c>
      <c r="X121" s="41" t="str">
        <f t="shared" ca="1" si="51"/>
        <v>-</v>
      </c>
      <c r="Y121" s="41" t="str">
        <f t="shared" ca="1" si="51"/>
        <v>-</v>
      </c>
      <c r="Z121" s="41" t="str">
        <f t="shared" ca="1" si="51"/>
        <v>-</v>
      </c>
      <c r="AA121" s="41" t="str">
        <f t="shared" ca="1" si="51"/>
        <v>Dispo</v>
      </c>
    </row>
    <row r="122" spans="2:27" x14ac:dyDescent="0.35">
      <c r="B122" s="4" t="s">
        <v>547</v>
      </c>
      <c r="C122" s="4" t="s">
        <v>3559</v>
      </c>
      <c r="D122" s="4"/>
      <c r="F122" s="76" t="s">
        <v>46</v>
      </c>
      <c r="G122" s="41" t="str">
        <f t="shared" ca="1" si="50"/>
        <v>Dispo</v>
      </c>
      <c r="H122" s="41" t="str">
        <f t="shared" ca="1" si="50"/>
        <v>Peu dispo</v>
      </c>
      <c r="I122" s="41" t="str">
        <f t="shared" ca="1" si="50"/>
        <v>-</v>
      </c>
      <c r="J122" s="41" t="str">
        <f t="shared" ca="1" si="50"/>
        <v>Dispo</v>
      </c>
      <c r="K122" s="41" t="str">
        <f t="shared" ca="1" si="50"/>
        <v>Dispo</v>
      </c>
      <c r="L122" s="41" t="str">
        <f t="shared" ca="1" si="50"/>
        <v>Dispo</v>
      </c>
      <c r="M122" s="41" t="str">
        <f t="shared" ca="1" si="50"/>
        <v>Dispo</v>
      </c>
      <c r="N122" s="41" t="str">
        <f t="shared" ca="1" si="50"/>
        <v>Dispo</v>
      </c>
      <c r="O122" s="41" t="str">
        <f t="shared" ca="1" si="50"/>
        <v>Dispo</v>
      </c>
      <c r="P122" s="41" t="str">
        <f t="shared" ca="1" si="50"/>
        <v>Dispo</v>
      </c>
      <c r="Q122" s="41" t="str">
        <f t="shared" ca="1" si="50"/>
        <v>-</v>
      </c>
      <c r="R122" s="41" t="str">
        <f t="shared" ca="1" si="50"/>
        <v>Peu dispo</v>
      </c>
      <c r="S122" s="41" t="str">
        <f t="shared" ca="1" si="50"/>
        <v>Dispo</v>
      </c>
      <c r="T122" s="41" t="str">
        <f t="shared" ca="1" si="50"/>
        <v>-</v>
      </c>
      <c r="U122" s="41" t="str">
        <f t="shared" ca="1" si="51"/>
        <v>Peu dispo</v>
      </c>
      <c r="V122" s="41" t="str">
        <f t="shared" ca="1" si="51"/>
        <v>Peu dispo</v>
      </c>
      <c r="W122" s="41" t="str">
        <f t="shared" ca="1" si="51"/>
        <v>-</v>
      </c>
      <c r="X122" s="41" t="str">
        <f t="shared" ca="1" si="51"/>
        <v>-</v>
      </c>
      <c r="Y122" s="41" t="str">
        <f t="shared" ca="1" si="51"/>
        <v>-</v>
      </c>
      <c r="Z122" s="41" t="str">
        <f t="shared" ca="1" si="51"/>
        <v>-</v>
      </c>
      <c r="AA122" s="41" t="str">
        <f t="shared" ca="1" si="51"/>
        <v>-</v>
      </c>
    </row>
    <row r="123" spans="2:27" ht="15.5" x14ac:dyDescent="0.35">
      <c r="B123" s="4" t="s">
        <v>548</v>
      </c>
      <c r="C123" s="4" t="s">
        <v>3560</v>
      </c>
      <c r="D123" s="4"/>
      <c r="E123" s="69" t="s">
        <v>3517</v>
      </c>
      <c r="F123" s="79" t="s">
        <v>3484</v>
      </c>
      <c r="G123" s="41" t="str">
        <f t="shared" ref="G123:T134" ca="1" si="52">IF(COUNTIFS(INDIRECT($B$4&amp;$B$3),G$1,INDIRECT($B$4&amp;$C123),"*"&amp;$C$1&amp;"*")=0,"-",IF(COUNTIFS(INDIRECT($B$4&amp;$B$3),G$1,INDIRECT($B$4&amp;$C123),$C$2)&gt;=1%*COUNTIFS(INDIRECT($B$4&amp;$B$3),G$1,INDIRECT($B$4&amp;$C123),"*"&amp;$C$1&amp;"*"),$D$2,IF(COUNTIFS(INDIRECT($B$4&amp;$B$3),G$1,INDIRECT($B$4&amp;$C123),$C$3)&gt;=1%*COUNTIFS(INDIRECT($B$4&amp;$B$3),G$1,INDIRECT($B$4&amp;$C123),"*"&amp;$C$1&amp;"*"),$D$3,IF(COUNTIFS(INDIRECT($B$4&amp;$B$3),G$1,INDIRECT($B$4&amp;$C123),$C$4)&gt;=100%*COUNTIFS(INDIRECT($B$4&amp;$B$3),G$1,INDIRECT($B$4&amp;$C123),"*"&amp;$C$1&amp;"*"),$D$4,"F"))))</f>
        <v>Dispo</v>
      </c>
      <c r="H123" s="41" t="str">
        <f t="shared" ca="1" si="52"/>
        <v>Peu dispo</v>
      </c>
      <c r="I123" s="41" t="str">
        <f t="shared" ca="1" si="52"/>
        <v>-</v>
      </c>
      <c r="J123" s="41" t="str">
        <f t="shared" ca="1" si="52"/>
        <v>-</v>
      </c>
      <c r="K123" s="41" t="str">
        <f t="shared" ca="1" si="52"/>
        <v>Dispo</v>
      </c>
      <c r="L123" s="41" t="str">
        <f t="shared" ca="1" si="52"/>
        <v>Dispo</v>
      </c>
      <c r="M123" s="41" t="str">
        <f t="shared" ca="1" si="52"/>
        <v>Dispo</v>
      </c>
      <c r="N123" s="41" t="str">
        <f t="shared" ca="1" si="52"/>
        <v>Dispo</v>
      </c>
      <c r="O123" s="41" t="str">
        <f t="shared" ca="1" si="52"/>
        <v>Dispo</v>
      </c>
      <c r="P123" s="41" t="str">
        <f t="shared" ca="1" si="52"/>
        <v>Dispo</v>
      </c>
      <c r="Q123" s="41" t="str">
        <f t="shared" ca="1" si="52"/>
        <v>Dispo</v>
      </c>
      <c r="R123" s="41" t="str">
        <f t="shared" ca="1" si="52"/>
        <v>Peu dispo</v>
      </c>
      <c r="S123" s="41" t="str">
        <f t="shared" ca="1" si="52"/>
        <v>Dispo</v>
      </c>
      <c r="T123" s="41" t="str">
        <f t="shared" ca="1" si="52"/>
        <v>-</v>
      </c>
      <c r="U123" s="41" t="str">
        <f t="shared" ref="U123:AA134" ca="1" si="53">IF(COUNTIFS(INDIRECT($B$4&amp;$B$3),U$1,INDIRECT($B$4&amp;$C123),"*"&amp;$C$1&amp;"*")=0,"-",IF(COUNTIFS(INDIRECT($B$4&amp;$B$3),U$1,INDIRECT($B$4&amp;$C123),$C$2)&gt;=1%*COUNTIFS(INDIRECT($B$4&amp;$B$3),U$1,INDIRECT($B$4&amp;$C123),"*"&amp;$C$1&amp;"*"),$D$2,IF(COUNTIFS(INDIRECT($B$4&amp;$B$3),U$1,INDIRECT($B$4&amp;$C123),$C$3)&gt;=1%*COUNTIFS(INDIRECT($B$4&amp;$B$3),U$1,INDIRECT($B$4&amp;$C123),"*"&amp;$C$1&amp;"*"),$D$3,IF(COUNTIFS(INDIRECT($B$4&amp;$B$3),U$1,INDIRECT($B$4&amp;$C123),$C$4)&gt;=100%*COUNTIFS(INDIRECT($B$4&amp;$B$3),U$1,INDIRECT($B$4&amp;$C123),"*"&amp;$C$1&amp;"*"),$D$4,"F"))))</f>
        <v>Peu dispo</v>
      </c>
      <c r="V123" s="41" t="str">
        <f t="shared" ca="1" si="53"/>
        <v>Dispo</v>
      </c>
      <c r="W123" s="41" t="str">
        <f t="shared" ca="1" si="53"/>
        <v>-</v>
      </c>
      <c r="X123" s="41" t="str">
        <f t="shared" ca="1" si="53"/>
        <v>Peu dispo</v>
      </c>
      <c r="Y123" s="41" t="str">
        <f t="shared" ca="1" si="53"/>
        <v>-</v>
      </c>
      <c r="Z123" s="41" t="str">
        <f t="shared" ca="1" si="53"/>
        <v>-</v>
      </c>
      <c r="AA123" s="41" t="str">
        <f t="shared" ca="1" si="53"/>
        <v>-</v>
      </c>
    </row>
    <row r="124" spans="2:27" x14ac:dyDescent="0.35">
      <c r="B124" s="4" t="s">
        <v>549</v>
      </c>
      <c r="C124" s="4" t="s">
        <v>3561</v>
      </c>
      <c r="D124" s="4"/>
      <c r="F124" s="79" t="s">
        <v>3487</v>
      </c>
      <c r="G124" s="41" t="str">
        <f t="shared" ca="1" si="52"/>
        <v>Dispo</v>
      </c>
      <c r="H124" s="41" t="str">
        <f t="shared" ca="1" si="52"/>
        <v>Peu dispo</v>
      </c>
      <c r="I124" s="41" t="str">
        <f t="shared" ca="1" si="52"/>
        <v>-</v>
      </c>
      <c r="J124" s="41" t="str">
        <f t="shared" ca="1" si="52"/>
        <v>-</v>
      </c>
      <c r="K124" s="41" t="str">
        <f t="shared" ca="1" si="52"/>
        <v>Dispo</v>
      </c>
      <c r="L124" s="41" t="str">
        <f t="shared" ca="1" si="52"/>
        <v>Dispo</v>
      </c>
      <c r="M124" s="41" t="str">
        <f t="shared" ca="1" si="52"/>
        <v>Dispo</v>
      </c>
      <c r="N124" s="41" t="str">
        <f t="shared" ca="1" si="52"/>
        <v>Dispo</v>
      </c>
      <c r="O124" s="41" t="str">
        <f t="shared" ca="1" si="52"/>
        <v>Dispo</v>
      </c>
      <c r="P124" s="41" t="str">
        <f t="shared" ca="1" si="52"/>
        <v>Dispo</v>
      </c>
      <c r="Q124" s="41" t="str">
        <f t="shared" ca="1" si="52"/>
        <v>-</v>
      </c>
      <c r="R124" s="41" t="str">
        <f t="shared" ca="1" si="52"/>
        <v>Peu dispo</v>
      </c>
      <c r="S124" s="41" t="str">
        <f t="shared" ca="1" si="52"/>
        <v>Dispo</v>
      </c>
      <c r="T124" s="41" t="str">
        <f t="shared" ca="1" si="52"/>
        <v>-</v>
      </c>
      <c r="U124" s="41" t="str">
        <f t="shared" ca="1" si="53"/>
        <v>Peu dispo</v>
      </c>
      <c r="V124" s="41" t="str">
        <f t="shared" ca="1" si="53"/>
        <v>Dispo</v>
      </c>
      <c r="W124" s="41" t="str">
        <f t="shared" ca="1" si="53"/>
        <v>-</v>
      </c>
      <c r="X124" s="41" t="str">
        <f t="shared" ca="1" si="53"/>
        <v>Peu dispo</v>
      </c>
      <c r="Y124" s="41" t="str">
        <f t="shared" ca="1" si="53"/>
        <v>-</v>
      </c>
      <c r="Z124" s="41" t="str">
        <f t="shared" ca="1" si="53"/>
        <v>-</v>
      </c>
      <c r="AA124" s="41" t="str">
        <f t="shared" ca="1" si="53"/>
        <v>-</v>
      </c>
    </row>
    <row r="125" spans="2:27" x14ac:dyDescent="0.35">
      <c r="B125" s="4" t="s">
        <v>550</v>
      </c>
      <c r="C125" s="4" t="s">
        <v>3562</v>
      </c>
      <c r="D125" s="4"/>
      <c r="F125" s="79" t="s">
        <v>50</v>
      </c>
      <c r="G125" s="41" t="str">
        <f t="shared" ca="1" si="52"/>
        <v>Dispo</v>
      </c>
      <c r="H125" s="41" t="str">
        <f t="shared" ca="1" si="52"/>
        <v>Peu dispo</v>
      </c>
      <c r="I125" s="41" t="str">
        <f t="shared" ca="1" si="52"/>
        <v>-</v>
      </c>
      <c r="J125" s="41" t="str">
        <f t="shared" ca="1" si="52"/>
        <v>-</v>
      </c>
      <c r="K125" s="41" t="str">
        <f t="shared" ca="1" si="52"/>
        <v>Dispo</v>
      </c>
      <c r="L125" s="41" t="str">
        <f t="shared" ca="1" si="52"/>
        <v>Dispo</v>
      </c>
      <c r="M125" s="41" t="str">
        <f t="shared" ca="1" si="52"/>
        <v>Dispo</v>
      </c>
      <c r="N125" s="41" t="str">
        <f t="shared" ca="1" si="52"/>
        <v>Dispo</v>
      </c>
      <c r="O125" s="41" t="str">
        <f t="shared" ca="1" si="52"/>
        <v>Non dispo</v>
      </c>
      <c r="P125" s="41" t="str">
        <f t="shared" ca="1" si="52"/>
        <v>Dispo</v>
      </c>
      <c r="Q125" s="41" t="str">
        <f t="shared" ca="1" si="52"/>
        <v>-</v>
      </c>
      <c r="R125" s="41" t="str">
        <f t="shared" ca="1" si="52"/>
        <v>Dispo</v>
      </c>
      <c r="S125" s="41" t="str">
        <f t="shared" ca="1" si="52"/>
        <v>Dispo</v>
      </c>
      <c r="T125" s="41" t="str">
        <f t="shared" ca="1" si="52"/>
        <v>-</v>
      </c>
      <c r="U125" s="41" t="str">
        <f t="shared" ca="1" si="53"/>
        <v>Peu dispo</v>
      </c>
      <c r="V125" s="41" t="str">
        <f t="shared" ca="1" si="53"/>
        <v>Dispo</v>
      </c>
      <c r="W125" s="41" t="str">
        <f t="shared" ca="1" si="53"/>
        <v>-</v>
      </c>
      <c r="X125" s="41" t="str">
        <f t="shared" ca="1" si="53"/>
        <v>-</v>
      </c>
      <c r="Y125" s="41" t="str">
        <f t="shared" ca="1" si="53"/>
        <v>-</v>
      </c>
      <c r="Z125" s="41" t="str">
        <f t="shared" ca="1" si="53"/>
        <v>-</v>
      </c>
      <c r="AA125" s="41" t="str">
        <f t="shared" ca="1" si="53"/>
        <v>-</v>
      </c>
    </row>
    <row r="126" spans="2:27" ht="15.5" x14ac:dyDescent="0.35">
      <c r="B126" s="4" t="s">
        <v>551</v>
      </c>
      <c r="C126" s="4" t="s">
        <v>3563</v>
      </c>
      <c r="D126" s="4"/>
      <c r="E126" s="69"/>
      <c r="F126" s="79" t="s">
        <v>51</v>
      </c>
      <c r="G126" s="41" t="str">
        <f t="shared" ca="1" si="52"/>
        <v>Dispo</v>
      </c>
      <c r="H126" s="41" t="str">
        <f t="shared" ca="1" si="52"/>
        <v>Peu dispo</v>
      </c>
      <c r="I126" s="41" t="str">
        <f t="shared" ca="1" si="52"/>
        <v>-</v>
      </c>
      <c r="J126" s="41" t="str">
        <f t="shared" ca="1" si="52"/>
        <v>Dispo</v>
      </c>
      <c r="K126" s="41" t="str">
        <f t="shared" ca="1" si="52"/>
        <v>Dispo</v>
      </c>
      <c r="L126" s="41" t="str">
        <f t="shared" ca="1" si="52"/>
        <v>Dispo</v>
      </c>
      <c r="M126" s="41" t="str">
        <f t="shared" ca="1" si="52"/>
        <v>Dispo</v>
      </c>
      <c r="N126" s="41" t="str">
        <f t="shared" ca="1" si="52"/>
        <v>Dispo</v>
      </c>
      <c r="O126" s="41" t="str">
        <f t="shared" ca="1" si="52"/>
        <v>Dispo</v>
      </c>
      <c r="P126" s="41" t="str">
        <f t="shared" ca="1" si="52"/>
        <v>Dispo</v>
      </c>
      <c r="Q126" s="41" t="str">
        <f t="shared" ca="1" si="52"/>
        <v>-</v>
      </c>
      <c r="R126" s="41" t="str">
        <f t="shared" ca="1" si="52"/>
        <v>Dispo</v>
      </c>
      <c r="S126" s="41" t="str">
        <f t="shared" ca="1" si="52"/>
        <v>Dispo</v>
      </c>
      <c r="T126" s="41" t="str">
        <f t="shared" ca="1" si="52"/>
        <v>Peu dispo</v>
      </c>
      <c r="U126" s="41" t="str">
        <f t="shared" ca="1" si="53"/>
        <v>Peu dispo</v>
      </c>
      <c r="V126" s="41" t="str">
        <f t="shared" ca="1" si="53"/>
        <v>Dispo</v>
      </c>
      <c r="W126" s="41" t="str">
        <f t="shared" ca="1" si="53"/>
        <v>-</v>
      </c>
      <c r="X126" s="41" t="str">
        <f t="shared" ca="1" si="53"/>
        <v>Peu dispo</v>
      </c>
      <c r="Y126" s="41" t="str">
        <f t="shared" ca="1" si="53"/>
        <v>-</v>
      </c>
      <c r="Z126" s="41" t="str">
        <f t="shared" ca="1" si="53"/>
        <v>-</v>
      </c>
      <c r="AA126" s="41" t="str">
        <f t="shared" ca="1" si="53"/>
        <v>-</v>
      </c>
    </row>
    <row r="127" spans="2:27" x14ac:dyDescent="0.35">
      <c r="B127" s="4" t="s">
        <v>552</v>
      </c>
      <c r="C127" s="4" t="s">
        <v>3564</v>
      </c>
      <c r="D127" s="4"/>
      <c r="F127" s="79" t="s">
        <v>3493</v>
      </c>
      <c r="G127" s="41" t="str">
        <f t="shared" ca="1" si="52"/>
        <v>Dispo</v>
      </c>
      <c r="H127" s="41" t="str">
        <f t="shared" ca="1" si="52"/>
        <v>Peu dispo</v>
      </c>
      <c r="I127" s="41" t="str">
        <f t="shared" ca="1" si="52"/>
        <v>-</v>
      </c>
      <c r="J127" s="41" t="str">
        <f t="shared" ca="1" si="52"/>
        <v>-</v>
      </c>
      <c r="K127" s="41" t="str">
        <f t="shared" ca="1" si="52"/>
        <v>Dispo</v>
      </c>
      <c r="L127" s="41" t="str">
        <f t="shared" ca="1" si="52"/>
        <v>Dispo</v>
      </c>
      <c r="M127" s="41" t="str">
        <f t="shared" ca="1" si="52"/>
        <v>Dispo</v>
      </c>
      <c r="N127" s="41" t="str">
        <f t="shared" ca="1" si="52"/>
        <v>Dispo</v>
      </c>
      <c r="O127" s="41" t="str">
        <f t="shared" ca="1" si="52"/>
        <v>Non dispo</v>
      </c>
      <c r="P127" s="41" t="str">
        <f t="shared" ca="1" si="52"/>
        <v>Dispo</v>
      </c>
      <c r="Q127" s="41" t="str">
        <f t="shared" ca="1" si="52"/>
        <v>-</v>
      </c>
      <c r="R127" s="41" t="str">
        <f t="shared" ca="1" si="52"/>
        <v>Dispo</v>
      </c>
      <c r="S127" s="41" t="str">
        <f t="shared" ca="1" si="52"/>
        <v>Dispo</v>
      </c>
      <c r="T127" s="41" t="str">
        <f t="shared" ca="1" si="52"/>
        <v>-</v>
      </c>
      <c r="U127" s="41" t="str">
        <f t="shared" ca="1" si="53"/>
        <v>-</v>
      </c>
      <c r="V127" s="41" t="str">
        <f t="shared" ca="1" si="53"/>
        <v>Dispo</v>
      </c>
      <c r="W127" s="41" t="str">
        <f t="shared" ca="1" si="53"/>
        <v>-</v>
      </c>
      <c r="X127" s="41" t="str">
        <f t="shared" ca="1" si="53"/>
        <v>-</v>
      </c>
      <c r="Y127" s="41" t="str">
        <f t="shared" ca="1" si="53"/>
        <v>-</v>
      </c>
      <c r="Z127" s="41" t="str">
        <f t="shared" ca="1" si="53"/>
        <v>-</v>
      </c>
      <c r="AA127" s="41" t="str">
        <f t="shared" ca="1" si="53"/>
        <v>-</v>
      </c>
    </row>
    <row r="128" spans="2:27" x14ac:dyDescent="0.35">
      <c r="B128" s="4" t="s">
        <v>553</v>
      </c>
      <c r="C128" s="4" t="s">
        <v>3565</v>
      </c>
      <c r="D128" s="4"/>
      <c r="F128" s="79" t="s">
        <v>55</v>
      </c>
      <c r="G128" s="41" t="str">
        <f t="shared" ca="1" si="52"/>
        <v>Dispo</v>
      </c>
      <c r="H128" s="41" t="str">
        <f t="shared" ca="1" si="52"/>
        <v>Peu dispo</v>
      </c>
      <c r="I128" s="41" t="str">
        <f t="shared" ca="1" si="52"/>
        <v>-</v>
      </c>
      <c r="J128" s="41" t="str">
        <f t="shared" ca="1" si="52"/>
        <v>Dispo</v>
      </c>
      <c r="K128" s="41" t="str">
        <f t="shared" ca="1" si="52"/>
        <v>Dispo</v>
      </c>
      <c r="L128" s="41" t="str">
        <f t="shared" ca="1" si="52"/>
        <v>Dispo</v>
      </c>
      <c r="M128" s="41" t="str">
        <f t="shared" ca="1" si="52"/>
        <v>Dispo</v>
      </c>
      <c r="N128" s="41" t="str">
        <f t="shared" ca="1" si="52"/>
        <v>Dispo</v>
      </c>
      <c r="O128" s="41" t="str">
        <f t="shared" ca="1" si="52"/>
        <v>Dispo</v>
      </c>
      <c r="P128" s="41" t="str">
        <f t="shared" ca="1" si="52"/>
        <v>Dispo</v>
      </c>
      <c r="Q128" s="41" t="str">
        <f t="shared" ca="1" si="52"/>
        <v>-</v>
      </c>
      <c r="R128" s="41" t="str">
        <f t="shared" ca="1" si="52"/>
        <v>Dispo</v>
      </c>
      <c r="S128" s="41" t="str">
        <f t="shared" ca="1" si="52"/>
        <v>Dispo</v>
      </c>
      <c r="T128" s="41" t="str">
        <f t="shared" ca="1" si="52"/>
        <v>Peu dispo</v>
      </c>
      <c r="U128" s="41" t="str">
        <f t="shared" ca="1" si="53"/>
        <v>Peu dispo</v>
      </c>
      <c r="V128" s="41" t="str">
        <f t="shared" ca="1" si="53"/>
        <v>Dispo</v>
      </c>
      <c r="W128" s="41" t="str">
        <f t="shared" ca="1" si="53"/>
        <v>-</v>
      </c>
      <c r="X128" s="41" t="str">
        <f t="shared" ca="1" si="53"/>
        <v>-</v>
      </c>
      <c r="Y128" s="41" t="str">
        <f t="shared" ca="1" si="53"/>
        <v>-</v>
      </c>
      <c r="Z128" s="41" t="str">
        <f t="shared" ca="1" si="53"/>
        <v>-</v>
      </c>
      <c r="AA128" s="41" t="str">
        <f t="shared" ca="1" si="53"/>
        <v>-</v>
      </c>
    </row>
    <row r="129" spans="2:27" x14ac:dyDescent="0.35">
      <c r="B129" s="4" t="s">
        <v>554</v>
      </c>
      <c r="C129" s="4" t="s">
        <v>3566</v>
      </c>
      <c r="D129" s="4"/>
      <c r="F129" s="79" t="s">
        <v>56</v>
      </c>
      <c r="G129" s="41" t="str">
        <f t="shared" ca="1" si="52"/>
        <v>Dispo</v>
      </c>
      <c r="H129" s="41" t="str">
        <f t="shared" ca="1" si="52"/>
        <v>Peu dispo</v>
      </c>
      <c r="I129" s="41" t="str">
        <f t="shared" ca="1" si="52"/>
        <v>-</v>
      </c>
      <c r="J129" s="41" t="str">
        <f t="shared" ca="1" si="52"/>
        <v>Dispo</v>
      </c>
      <c r="K129" s="41" t="str">
        <f t="shared" ca="1" si="52"/>
        <v>Dispo</v>
      </c>
      <c r="L129" s="41" t="str">
        <f t="shared" ca="1" si="52"/>
        <v>Dispo</v>
      </c>
      <c r="M129" s="41" t="str">
        <f t="shared" ca="1" si="52"/>
        <v>Dispo</v>
      </c>
      <c r="N129" s="41" t="str">
        <f t="shared" ca="1" si="52"/>
        <v>Dispo</v>
      </c>
      <c r="O129" s="41" t="str">
        <f t="shared" ca="1" si="52"/>
        <v>Dispo</v>
      </c>
      <c r="P129" s="41" t="str">
        <f t="shared" ca="1" si="52"/>
        <v>Dispo</v>
      </c>
      <c r="Q129" s="41" t="str">
        <f t="shared" ca="1" si="52"/>
        <v>-</v>
      </c>
      <c r="R129" s="41" t="str">
        <f t="shared" ca="1" si="52"/>
        <v>Dispo</v>
      </c>
      <c r="S129" s="41" t="str">
        <f t="shared" ca="1" si="52"/>
        <v>Dispo</v>
      </c>
      <c r="T129" s="41" t="str">
        <f t="shared" ca="1" si="52"/>
        <v>Peu dispo</v>
      </c>
      <c r="U129" s="41" t="str">
        <f t="shared" ca="1" si="53"/>
        <v>Peu dispo</v>
      </c>
      <c r="V129" s="41" t="str">
        <f t="shared" ca="1" si="53"/>
        <v>Dispo</v>
      </c>
      <c r="W129" s="41" t="str">
        <f t="shared" ca="1" si="53"/>
        <v>-</v>
      </c>
      <c r="X129" s="41" t="str">
        <f t="shared" ca="1" si="53"/>
        <v>Peu dispo</v>
      </c>
      <c r="Y129" s="41" t="str">
        <f t="shared" ca="1" si="53"/>
        <v>-</v>
      </c>
      <c r="Z129" s="41" t="str">
        <f t="shared" ca="1" si="53"/>
        <v>-</v>
      </c>
      <c r="AA129" s="41" t="str">
        <f t="shared" ca="1" si="53"/>
        <v>-</v>
      </c>
    </row>
    <row r="130" spans="2:27" x14ac:dyDescent="0.35">
      <c r="B130" s="4" t="s">
        <v>555</v>
      </c>
      <c r="C130" s="4" t="s">
        <v>3567</v>
      </c>
      <c r="D130" s="4"/>
      <c r="F130" s="79" t="s">
        <v>57</v>
      </c>
      <c r="G130" s="41" t="str">
        <f t="shared" ca="1" si="52"/>
        <v>Dispo</v>
      </c>
      <c r="H130" s="41" t="str">
        <f t="shared" ca="1" si="52"/>
        <v>Peu dispo</v>
      </c>
      <c r="I130" s="41" t="str">
        <f t="shared" ca="1" si="52"/>
        <v>-</v>
      </c>
      <c r="J130" s="41" t="str">
        <f t="shared" ca="1" si="52"/>
        <v>Dispo</v>
      </c>
      <c r="K130" s="41" t="str">
        <f t="shared" ca="1" si="52"/>
        <v>Dispo</v>
      </c>
      <c r="L130" s="41" t="str">
        <f t="shared" ca="1" si="52"/>
        <v>Dispo</v>
      </c>
      <c r="M130" s="41" t="str">
        <f t="shared" ca="1" si="52"/>
        <v>Dispo</v>
      </c>
      <c r="N130" s="41" t="str">
        <f t="shared" ca="1" si="52"/>
        <v>Dispo</v>
      </c>
      <c r="O130" s="41" t="str">
        <f t="shared" ca="1" si="52"/>
        <v>Dispo</v>
      </c>
      <c r="P130" s="41" t="str">
        <f t="shared" ca="1" si="52"/>
        <v>Dispo</v>
      </c>
      <c r="Q130" s="41" t="str">
        <f t="shared" ca="1" si="52"/>
        <v>-</v>
      </c>
      <c r="R130" s="41" t="str">
        <f t="shared" ca="1" si="52"/>
        <v>Dispo</v>
      </c>
      <c r="S130" s="41" t="str">
        <f t="shared" ca="1" si="52"/>
        <v>Dispo</v>
      </c>
      <c r="T130" s="41" t="str">
        <f t="shared" ca="1" si="52"/>
        <v>Peu dispo</v>
      </c>
      <c r="U130" s="41" t="str">
        <f t="shared" ca="1" si="53"/>
        <v>Peu dispo</v>
      </c>
      <c r="V130" s="41" t="str">
        <f t="shared" ca="1" si="53"/>
        <v>Dispo</v>
      </c>
      <c r="W130" s="41" t="str">
        <f t="shared" ca="1" si="53"/>
        <v>-</v>
      </c>
      <c r="X130" s="41" t="str">
        <f t="shared" ca="1" si="53"/>
        <v>-</v>
      </c>
      <c r="Y130" s="41" t="str">
        <f t="shared" ca="1" si="53"/>
        <v>-</v>
      </c>
      <c r="Z130" s="41" t="str">
        <f t="shared" ca="1" si="53"/>
        <v>-</v>
      </c>
      <c r="AA130" s="41" t="str">
        <f t="shared" ca="1" si="53"/>
        <v>-</v>
      </c>
    </row>
    <row r="131" spans="2:27" x14ac:dyDescent="0.35">
      <c r="B131" s="4" t="s">
        <v>556</v>
      </c>
      <c r="C131" s="4" t="s">
        <v>3568</v>
      </c>
      <c r="D131" s="4"/>
      <c r="F131" s="79" t="s">
        <v>58</v>
      </c>
      <c r="G131" s="41" t="str">
        <f t="shared" ca="1" si="52"/>
        <v>Dispo</v>
      </c>
      <c r="H131" s="41" t="str">
        <f t="shared" ca="1" si="52"/>
        <v>Non dispo</v>
      </c>
      <c r="I131" s="41" t="str">
        <f t="shared" ca="1" si="52"/>
        <v>-</v>
      </c>
      <c r="J131" s="41" t="str">
        <f t="shared" ca="1" si="52"/>
        <v>-</v>
      </c>
      <c r="K131" s="41" t="str">
        <f t="shared" ca="1" si="52"/>
        <v>Dispo</v>
      </c>
      <c r="L131" s="41" t="str">
        <f t="shared" ca="1" si="52"/>
        <v>Dispo</v>
      </c>
      <c r="M131" s="41" t="str">
        <f t="shared" ca="1" si="52"/>
        <v>Dispo</v>
      </c>
      <c r="N131" s="41" t="str">
        <f t="shared" ca="1" si="52"/>
        <v>Dispo</v>
      </c>
      <c r="O131" s="41" t="str">
        <f t="shared" ca="1" si="52"/>
        <v>Dispo</v>
      </c>
      <c r="P131" s="41" t="str">
        <f t="shared" ca="1" si="52"/>
        <v>-</v>
      </c>
      <c r="Q131" s="41" t="str">
        <f t="shared" ca="1" si="52"/>
        <v>-</v>
      </c>
      <c r="R131" s="41" t="str">
        <f t="shared" ca="1" si="52"/>
        <v>-</v>
      </c>
      <c r="S131" s="41" t="str">
        <f t="shared" ca="1" si="52"/>
        <v>Dispo</v>
      </c>
      <c r="T131" s="41" t="str">
        <f t="shared" ca="1" si="52"/>
        <v>Peu dispo</v>
      </c>
      <c r="U131" s="41" t="str">
        <f t="shared" ca="1" si="53"/>
        <v>-</v>
      </c>
      <c r="V131" s="41" t="str">
        <f t="shared" ca="1" si="53"/>
        <v>-</v>
      </c>
      <c r="W131" s="41" t="str">
        <f t="shared" ca="1" si="53"/>
        <v>-</v>
      </c>
      <c r="X131" s="41" t="str">
        <f t="shared" ca="1" si="53"/>
        <v>-</v>
      </c>
      <c r="Y131" s="41" t="str">
        <f t="shared" ca="1" si="53"/>
        <v>-</v>
      </c>
      <c r="Z131" s="41" t="str">
        <f t="shared" ca="1" si="53"/>
        <v>-</v>
      </c>
      <c r="AA131" s="41" t="str">
        <f t="shared" ca="1" si="53"/>
        <v>-</v>
      </c>
    </row>
    <row r="132" spans="2:27" x14ac:dyDescent="0.35">
      <c r="B132" s="4" t="s">
        <v>557</v>
      </c>
      <c r="C132" s="4" t="s">
        <v>3569</v>
      </c>
      <c r="D132" s="4"/>
      <c r="F132" s="79" t="s">
        <v>59</v>
      </c>
      <c r="G132" s="41" t="str">
        <f t="shared" ca="1" si="52"/>
        <v>Dispo</v>
      </c>
      <c r="H132" s="41" t="str">
        <f t="shared" ca="1" si="52"/>
        <v>Peu dispo</v>
      </c>
      <c r="I132" s="41" t="str">
        <f t="shared" ca="1" si="52"/>
        <v>-</v>
      </c>
      <c r="J132" s="41" t="str">
        <f t="shared" ca="1" si="52"/>
        <v>Dispo</v>
      </c>
      <c r="K132" s="41" t="str">
        <f t="shared" ca="1" si="52"/>
        <v>Dispo</v>
      </c>
      <c r="L132" s="41" t="str">
        <f t="shared" ca="1" si="52"/>
        <v>Dispo</v>
      </c>
      <c r="M132" s="41" t="str">
        <f t="shared" ca="1" si="52"/>
        <v>Dispo</v>
      </c>
      <c r="N132" s="41" t="str">
        <f t="shared" ca="1" si="52"/>
        <v>Dispo</v>
      </c>
      <c r="O132" s="41" t="str">
        <f t="shared" ca="1" si="52"/>
        <v>Dispo</v>
      </c>
      <c r="P132" s="41" t="str">
        <f t="shared" ca="1" si="52"/>
        <v>Dispo</v>
      </c>
      <c r="Q132" s="41" t="str">
        <f t="shared" ca="1" si="52"/>
        <v>Dispo</v>
      </c>
      <c r="R132" s="41" t="str">
        <f t="shared" ca="1" si="52"/>
        <v>Dispo</v>
      </c>
      <c r="S132" s="41" t="str">
        <f t="shared" ca="1" si="52"/>
        <v>Dispo</v>
      </c>
      <c r="T132" s="41" t="str">
        <f t="shared" ca="1" si="52"/>
        <v>Peu dispo</v>
      </c>
      <c r="U132" s="41" t="str">
        <f t="shared" ca="1" si="53"/>
        <v>Peu dispo</v>
      </c>
      <c r="V132" s="41" t="str">
        <f t="shared" ca="1" si="53"/>
        <v>Dispo</v>
      </c>
      <c r="W132" s="41" t="str">
        <f t="shared" ca="1" si="53"/>
        <v>-</v>
      </c>
      <c r="X132" s="41" t="str">
        <f t="shared" ca="1" si="53"/>
        <v>-</v>
      </c>
      <c r="Y132" s="41" t="str">
        <f t="shared" ca="1" si="53"/>
        <v>-</v>
      </c>
      <c r="Z132" s="41" t="str">
        <f t="shared" ca="1" si="53"/>
        <v>-</v>
      </c>
      <c r="AA132" s="41" t="str">
        <f t="shared" ca="1" si="53"/>
        <v>Peu dispo</v>
      </c>
    </row>
    <row r="133" spans="2:27" x14ac:dyDescent="0.35">
      <c r="B133" s="4" t="s">
        <v>558</v>
      </c>
      <c r="C133" s="4" t="s">
        <v>3570</v>
      </c>
      <c r="D133" s="4"/>
      <c r="F133" s="79" t="s">
        <v>60</v>
      </c>
      <c r="G133" s="41" t="str">
        <f t="shared" ca="1" si="52"/>
        <v>Dispo</v>
      </c>
      <c r="H133" s="41" t="str">
        <f t="shared" ca="1" si="52"/>
        <v>Peu dispo</v>
      </c>
      <c r="I133" s="41" t="str">
        <f t="shared" ca="1" si="52"/>
        <v>-</v>
      </c>
      <c r="J133" s="41" t="str">
        <f t="shared" ca="1" si="52"/>
        <v>Dispo</v>
      </c>
      <c r="K133" s="41" t="str">
        <f t="shared" ca="1" si="52"/>
        <v>Dispo</v>
      </c>
      <c r="L133" s="41" t="str">
        <f t="shared" ca="1" si="52"/>
        <v>Dispo</v>
      </c>
      <c r="M133" s="41" t="str">
        <f t="shared" ca="1" si="52"/>
        <v>Dispo</v>
      </c>
      <c r="N133" s="41" t="str">
        <f t="shared" ca="1" si="52"/>
        <v>Dispo</v>
      </c>
      <c r="O133" s="41" t="str">
        <f t="shared" ca="1" si="52"/>
        <v>Dispo</v>
      </c>
      <c r="P133" s="41" t="str">
        <f t="shared" ca="1" si="52"/>
        <v>Dispo</v>
      </c>
      <c r="Q133" s="41" t="str">
        <f t="shared" ca="1" si="52"/>
        <v>Dispo</v>
      </c>
      <c r="R133" s="41" t="str">
        <f t="shared" ca="1" si="52"/>
        <v>Dispo</v>
      </c>
      <c r="S133" s="41" t="str">
        <f t="shared" ca="1" si="52"/>
        <v>Dispo</v>
      </c>
      <c r="T133" s="41" t="str">
        <f t="shared" ca="1" si="52"/>
        <v>Peu dispo</v>
      </c>
      <c r="U133" s="41" t="str">
        <f t="shared" ca="1" si="53"/>
        <v>Peu dispo</v>
      </c>
      <c r="V133" s="41" t="str">
        <f t="shared" ca="1" si="53"/>
        <v>Dispo</v>
      </c>
      <c r="W133" s="41" t="str">
        <f t="shared" ca="1" si="53"/>
        <v>-</v>
      </c>
      <c r="X133" s="41" t="str">
        <f t="shared" ca="1" si="53"/>
        <v>Dispo</v>
      </c>
      <c r="Y133" s="41" t="str">
        <f t="shared" ca="1" si="53"/>
        <v>-</v>
      </c>
      <c r="Z133" s="41" t="str">
        <f t="shared" ca="1" si="53"/>
        <v>-</v>
      </c>
      <c r="AA133" s="41" t="str">
        <f t="shared" ca="1" si="53"/>
        <v>-</v>
      </c>
    </row>
    <row r="134" spans="2:27" ht="15.5" x14ac:dyDescent="0.35">
      <c r="B134" s="4" t="s">
        <v>559</v>
      </c>
      <c r="C134" s="4" t="s">
        <v>3571</v>
      </c>
      <c r="D134" s="4"/>
      <c r="E134" s="69"/>
      <c r="F134" s="79" t="s">
        <v>61</v>
      </c>
      <c r="G134" s="41" t="str">
        <f t="shared" ca="1" si="52"/>
        <v>Dispo</v>
      </c>
      <c r="H134" s="41" t="str">
        <f t="shared" ca="1" si="52"/>
        <v>Peu dispo</v>
      </c>
      <c r="I134" s="41" t="str">
        <f t="shared" ca="1" si="52"/>
        <v>-</v>
      </c>
      <c r="J134" s="41" t="str">
        <f t="shared" ca="1" si="52"/>
        <v>Dispo</v>
      </c>
      <c r="K134" s="41" t="str">
        <f t="shared" ca="1" si="52"/>
        <v>Dispo</v>
      </c>
      <c r="L134" s="41" t="str">
        <f t="shared" ca="1" si="52"/>
        <v>Dispo</v>
      </c>
      <c r="M134" s="41" t="str">
        <f t="shared" ca="1" si="52"/>
        <v>Dispo</v>
      </c>
      <c r="N134" s="41" t="str">
        <f t="shared" ca="1" si="52"/>
        <v>Dispo</v>
      </c>
      <c r="O134" s="41" t="str">
        <f t="shared" ca="1" si="52"/>
        <v>Dispo</v>
      </c>
      <c r="P134" s="41" t="str">
        <f t="shared" ca="1" si="52"/>
        <v>Dispo</v>
      </c>
      <c r="Q134" s="41" t="str">
        <f t="shared" ca="1" si="52"/>
        <v>-</v>
      </c>
      <c r="R134" s="41" t="str">
        <f t="shared" ca="1" si="52"/>
        <v>Dispo</v>
      </c>
      <c r="S134" s="41" t="str">
        <f t="shared" ca="1" si="52"/>
        <v>Dispo</v>
      </c>
      <c r="T134" s="41" t="str">
        <f t="shared" ca="1" si="52"/>
        <v>Peu dispo</v>
      </c>
      <c r="U134" s="41" t="str">
        <f t="shared" ca="1" si="53"/>
        <v>Peu dispo</v>
      </c>
      <c r="V134" s="41" t="str">
        <f t="shared" ca="1" si="53"/>
        <v>Dispo</v>
      </c>
      <c r="W134" s="41" t="str">
        <f t="shared" ca="1" si="53"/>
        <v>-</v>
      </c>
      <c r="X134" s="41" t="str">
        <f t="shared" ca="1" si="53"/>
        <v>-</v>
      </c>
      <c r="Y134" s="41" t="str">
        <f t="shared" ca="1" si="53"/>
        <v>-</v>
      </c>
      <c r="Z134" s="41" t="str">
        <f t="shared" ca="1" si="53"/>
        <v>-</v>
      </c>
      <c r="AA134" s="41" t="str">
        <f t="shared" ca="1" si="53"/>
        <v>Peu dispo</v>
      </c>
    </row>
    <row r="135" spans="2:27" x14ac:dyDescent="0.35">
      <c r="C135" s="4"/>
      <c r="D135" s="4"/>
      <c r="F135" s="70"/>
    </row>
    <row r="137" spans="2:27" x14ac:dyDescent="0.35">
      <c r="G137" s="4" t="s">
        <v>3423</v>
      </c>
      <c r="H137" s="41" t="s">
        <v>3312</v>
      </c>
      <c r="I137" s="4" t="s">
        <v>3426</v>
      </c>
      <c r="L137" s="4" t="s">
        <v>3426</v>
      </c>
    </row>
    <row r="138" spans="2:27" x14ac:dyDescent="0.35">
      <c r="H138" s="41" t="s">
        <v>3313</v>
      </c>
      <c r="I138" s="4" t="s">
        <v>3428</v>
      </c>
      <c r="L138" s="4" t="s">
        <v>3428</v>
      </c>
    </row>
    <row r="139" spans="2:27" x14ac:dyDescent="0.35">
      <c r="H139" s="41" t="s">
        <v>3314</v>
      </c>
      <c r="I139" s="4" t="s">
        <v>3430</v>
      </c>
      <c r="L139" s="4" t="s">
        <v>3430</v>
      </c>
    </row>
    <row r="140" spans="2:27" x14ac:dyDescent="0.35">
      <c r="H140" s="41" t="s">
        <v>3572</v>
      </c>
      <c r="I140" s="4" t="s">
        <v>3573</v>
      </c>
      <c r="L140" s="4" t="s">
        <v>3573</v>
      </c>
    </row>
  </sheetData>
  <conditionalFormatting sqref="G9:AA30">
    <cfRule type="colorScale" priority="12">
      <colorScale>
        <cfvo type="num" val="7"/>
        <cfvo type="num" val="14"/>
        <cfvo type="num" val="28"/>
        <color theme="9"/>
        <color theme="7"/>
        <color theme="6"/>
      </colorScale>
    </cfRule>
  </conditionalFormatting>
  <conditionalFormatting sqref="G36:AA57">
    <cfRule type="colorScale" priority="18">
      <colorScale>
        <cfvo type="num" val="3"/>
        <cfvo type="num" val="7"/>
        <cfvo type="num" val="40"/>
        <color theme="6"/>
        <color rgb="FFFCFCFF"/>
        <color theme="4"/>
      </colorScale>
    </cfRule>
  </conditionalFormatting>
  <conditionalFormatting sqref="G39:AA46">
    <cfRule type="expression" dxfId="15" priority="5">
      <formula>AND(ISNUMBER(G39),G39&gt;0,G39&gt;=50%*G$106)</formula>
    </cfRule>
  </conditionalFormatting>
  <conditionalFormatting sqref="G63:AA84">
    <cfRule type="containsText" dxfId="14" priority="3" operator="containsText" text="O">
      <formula>NOT(ISERROR(SEARCH("O",G63)))</formula>
    </cfRule>
    <cfRule type="containsText" dxfId="13" priority="4" operator="containsText" text="X">
      <formula>NOT(ISERROR(SEARCH("X",G63)))</formula>
    </cfRule>
  </conditionalFormatting>
  <conditionalFormatting sqref="G95:AA105">
    <cfRule type="expression" dxfId="12" priority="14">
      <formula>AND(G95&gt;0,G95&gt;=50%*G$106)</formula>
    </cfRule>
  </conditionalFormatting>
  <conditionalFormatting sqref="G113:AA134 H137:H140">
    <cfRule type="beginsWith" dxfId="11" priority="9" operator="beginsWith" text="Non dispo">
      <formula>LEFT(G113,LEN("Non dispo"))="Non dispo"</formula>
    </cfRule>
    <cfRule type="beginsWith" dxfId="10" priority="10" operator="beginsWith" text="Peu">
      <formula>LEFT(G113,LEN("Peu"))="Peu"</formula>
    </cfRule>
    <cfRule type="beginsWith" dxfId="9" priority="11" operator="beginsWith" text="Dispo">
      <formula>LEFT(G113,LEN("Dispo"))="Dispo"</formula>
    </cfRule>
  </conditionalFormatting>
  <conditionalFormatting sqref="H88:H89">
    <cfRule type="containsText" dxfId="8" priority="1" operator="containsText" text="O">
      <formula>NOT(ISERROR(SEARCH("O",H88)))</formula>
    </cfRule>
    <cfRule type="containsText" dxfId="7" priority="2" operator="containsText" text="X">
      <formula>NOT(ISERROR(SEARCH("X",H88)))</formula>
    </cfRule>
  </conditionalFormatting>
  <pageMargins left="0.7" right="0.7" top="0.75" bottom="0.75" header="0.3" footer="0.3"/>
  <pageSetup scale="3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N51"/>
  <sheetViews>
    <sheetView view="pageBreakPreview" topLeftCell="E16" zoomScale="55" zoomScaleNormal="85" zoomScaleSheetLayoutView="55" workbookViewId="0">
      <selection activeCell="L55" sqref="L55"/>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47.81640625" style="4" customWidth="1"/>
    <col min="7" max="16384" width="10.81640625" style="4"/>
  </cols>
  <sheetData>
    <row r="1" spans="2:28" outlineLevel="1" x14ac:dyDescent="0.35">
      <c r="B1" s="4" t="s">
        <v>3308</v>
      </c>
      <c r="C1" s="4" t="s">
        <v>3311</v>
      </c>
      <c r="D1" s="4"/>
      <c r="F1" s="55"/>
      <c r="G1" s="4" t="s">
        <v>65</v>
      </c>
      <c r="H1" s="4" t="s">
        <v>71</v>
      </c>
      <c r="I1" s="4" t="s">
        <v>74</v>
      </c>
      <c r="J1" s="4" t="s">
        <v>77</v>
      </c>
      <c r="K1" s="4" t="s">
        <v>79</v>
      </c>
      <c r="L1" s="4" t="s">
        <v>2426</v>
      </c>
      <c r="M1" s="4" t="s">
        <v>2373</v>
      </c>
      <c r="N1" s="4" t="s">
        <v>2412</v>
      </c>
      <c r="O1" s="4" t="s">
        <v>82</v>
      </c>
      <c r="P1" s="4" t="s">
        <v>84</v>
      </c>
      <c r="Q1" s="4" t="s">
        <v>2189</v>
      </c>
      <c r="R1" s="4" t="s">
        <v>86</v>
      </c>
      <c r="S1" s="4" t="s">
        <v>88</v>
      </c>
      <c r="T1" s="4" t="s">
        <v>90</v>
      </c>
      <c r="U1" s="4" t="s">
        <v>92</v>
      </c>
      <c r="V1" s="4" t="s">
        <v>94</v>
      </c>
      <c r="W1" s="4" t="s">
        <v>97</v>
      </c>
      <c r="X1" s="4" t="s">
        <v>100</v>
      </c>
      <c r="Y1" s="4" t="s">
        <v>102</v>
      </c>
      <c r="Z1" s="4" t="s">
        <v>104</v>
      </c>
      <c r="AA1" s="4" t="s">
        <v>106</v>
      </c>
    </row>
    <row r="2" spans="2:28" outlineLevel="1" x14ac:dyDescent="0.35">
      <c r="B2" s="8" t="s">
        <v>111</v>
      </c>
      <c r="C2" s="4" t="s">
        <v>2242</v>
      </c>
      <c r="D2" s="4" t="s">
        <v>3312</v>
      </c>
      <c r="F2" s="55"/>
      <c r="G2" s="4">
        <v>1</v>
      </c>
      <c r="H2" s="4">
        <v>1</v>
      </c>
      <c r="I2" s="4">
        <v>1</v>
      </c>
      <c r="J2" s="4">
        <v>1</v>
      </c>
      <c r="K2" s="4">
        <v>1</v>
      </c>
      <c r="L2" s="4">
        <v>1</v>
      </c>
      <c r="M2" s="4">
        <v>1</v>
      </c>
      <c r="N2" s="4">
        <v>1</v>
      </c>
      <c r="O2" s="4">
        <v>1</v>
      </c>
      <c r="P2" s="4">
        <v>1</v>
      </c>
      <c r="Q2" s="4">
        <v>1</v>
      </c>
      <c r="R2" s="4">
        <v>1</v>
      </c>
      <c r="S2" s="4">
        <v>1</v>
      </c>
      <c r="T2" s="4">
        <v>1</v>
      </c>
      <c r="U2" s="4">
        <v>1</v>
      </c>
      <c r="V2" s="4">
        <v>1</v>
      </c>
      <c r="W2" s="4">
        <v>1</v>
      </c>
      <c r="X2" s="4">
        <v>1</v>
      </c>
      <c r="Y2" s="4">
        <v>1</v>
      </c>
      <c r="Z2" s="4">
        <v>1</v>
      </c>
      <c r="AA2" s="4">
        <v>1</v>
      </c>
    </row>
    <row r="3" spans="2:28" outlineLevel="1" x14ac:dyDescent="0.35">
      <c r="B3" s="4" t="s">
        <v>3310</v>
      </c>
      <c r="C3" s="4" t="s">
        <v>2239</v>
      </c>
      <c r="D3" s="4" t="s">
        <v>3313</v>
      </c>
      <c r="F3" s="55"/>
    </row>
    <row r="4" spans="2:28" outlineLevel="1" x14ac:dyDescent="0.35">
      <c r="B4" s="4" t="s">
        <v>3309</v>
      </c>
      <c r="C4" s="4" t="s">
        <v>2251</v>
      </c>
      <c r="D4" s="4" t="s">
        <v>3314</v>
      </c>
      <c r="F4" s="55"/>
    </row>
    <row r="5" spans="2:28" outlineLevel="1" x14ac:dyDescent="0.35">
      <c r="C5" s="4"/>
      <c r="D5" s="4"/>
      <c r="F5" s="55"/>
    </row>
    <row r="6" spans="2:28" x14ac:dyDescent="0.35">
      <c r="C6" s="4"/>
      <c r="D6" s="4"/>
      <c r="F6" s="55"/>
    </row>
    <row r="7" spans="2:28" x14ac:dyDescent="0.35">
      <c r="C7" s="4"/>
      <c r="D7" s="4"/>
      <c r="F7" s="9" t="s">
        <v>3574</v>
      </c>
    </row>
    <row r="8" spans="2:28" s="38" customFormat="1" x14ac:dyDescent="0.35">
      <c r="C8" s="73"/>
      <c r="D8" s="73"/>
      <c r="F8" s="73"/>
      <c r="G8" s="38" t="s">
        <v>3196</v>
      </c>
      <c r="I8" s="38" t="s">
        <v>3199</v>
      </c>
      <c r="L8" s="38" t="s">
        <v>3462</v>
      </c>
      <c r="O8" s="38" t="s">
        <v>3202</v>
      </c>
      <c r="W8" s="38" t="s">
        <v>3207</v>
      </c>
      <c r="X8" s="38" t="s">
        <v>3209</v>
      </c>
    </row>
    <row r="9" spans="2:28" s="55" customFormat="1" x14ac:dyDescent="0.35">
      <c r="C9" s="4"/>
      <c r="D9" s="4"/>
      <c r="E9" s="4"/>
      <c r="F9" s="65" t="s">
        <v>3273</v>
      </c>
      <c r="G9" s="67" t="s">
        <v>63</v>
      </c>
      <c r="H9" s="67" t="s">
        <v>70</v>
      </c>
      <c r="I9" s="67" t="s">
        <v>72</v>
      </c>
      <c r="J9" s="67" t="s">
        <v>76</v>
      </c>
      <c r="K9" s="67" t="s">
        <v>78</v>
      </c>
      <c r="L9" s="67" t="s">
        <v>3434</v>
      </c>
      <c r="M9" s="67" t="s">
        <v>3433</v>
      </c>
      <c r="N9" s="67" t="s">
        <v>3432</v>
      </c>
      <c r="O9" s="67" t="s">
        <v>80</v>
      </c>
      <c r="P9" s="67" t="s">
        <v>83</v>
      </c>
      <c r="Q9" s="67" t="s">
        <v>2188</v>
      </c>
      <c r="R9" s="67" t="s">
        <v>85</v>
      </c>
      <c r="S9" s="67" t="s">
        <v>87</v>
      </c>
      <c r="T9" s="67" t="s">
        <v>89</v>
      </c>
      <c r="U9" s="67" t="s">
        <v>91</v>
      </c>
      <c r="V9" s="67" t="s">
        <v>93</v>
      </c>
      <c r="W9" s="67" t="s">
        <v>95</v>
      </c>
      <c r="X9" s="67" t="s">
        <v>98</v>
      </c>
      <c r="Y9" s="67" t="s">
        <v>101</v>
      </c>
      <c r="Z9" s="67" t="s">
        <v>103</v>
      </c>
      <c r="AA9" s="67" t="s">
        <v>105</v>
      </c>
    </row>
    <row r="10" spans="2:28" x14ac:dyDescent="0.35">
      <c r="B10" s="39" t="s">
        <v>2299</v>
      </c>
      <c r="C10" s="4" t="s">
        <v>3558</v>
      </c>
      <c r="D10" s="4"/>
      <c r="E10" s="6"/>
      <c r="F10" s="66" t="s">
        <v>3575</v>
      </c>
      <c r="G10" s="63">
        <f ca="1">COUNTIFS(INDIRECT($B$2&amp;$B$1),G$1,INDIRECT($B$2&amp;$C10),$B10)</f>
        <v>11</v>
      </c>
      <c r="H10" s="63">
        <f t="shared" ref="H10:AA13" ca="1" si="0">COUNTIFS(INDIRECT($B$2&amp;$B$1),H$1,INDIRECT($B$2&amp;$C10),$B10)</f>
        <v>0</v>
      </c>
      <c r="I10" s="63">
        <f t="shared" ca="1" si="0"/>
        <v>0</v>
      </c>
      <c r="J10" s="63">
        <f t="shared" ca="1" si="0"/>
        <v>3</v>
      </c>
      <c r="K10" s="63">
        <f t="shared" ca="1" si="0"/>
        <v>0</v>
      </c>
      <c r="L10" s="63">
        <f t="shared" ca="1" si="0"/>
        <v>24</v>
      </c>
      <c r="M10" s="63">
        <f t="shared" ca="1" si="0"/>
        <v>9</v>
      </c>
      <c r="N10" s="63">
        <f t="shared" ca="1" si="0"/>
        <v>4</v>
      </c>
      <c r="O10" s="63">
        <f t="shared" ca="1" si="0"/>
        <v>1</v>
      </c>
      <c r="P10" s="63">
        <f t="shared" ca="1" si="0"/>
        <v>0</v>
      </c>
      <c r="Q10" s="63">
        <f t="shared" ca="1" si="0"/>
        <v>14</v>
      </c>
      <c r="R10" s="63">
        <f t="shared" ca="1" si="0"/>
        <v>13</v>
      </c>
      <c r="S10" s="63">
        <f t="shared" ca="1" si="0"/>
        <v>14</v>
      </c>
      <c r="T10" s="63">
        <f t="shared" ca="1" si="0"/>
        <v>17</v>
      </c>
      <c r="U10" s="63">
        <f t="shared" ca="1" si="0"/>
        <v>4</v>
      </c>
      <c r="V10" s="63">
        <f t="shared" ca="1" si="0"/>
        <v>0</v>
      </c>
      <c r="W10" s="63">
        <f t="shared" ca="1" si="0"/>
        <v>0</v>
      </c>
      <c r="X10" s="63">
        <f t="shared" ca="1" si="0"/>
        <v>4</v>
      </c>
      <c r="Y10" s="63">
        <f t="shared" ca="1" si="0"/>
        <v>0</v>
      </c>
      <c r="Z10" s="63">
        <f t="shared" ca="1" si="0"/>
        <v>0</v>
      </c>
      <c r="AA10" s="63">
        <f t="shared" ca="1" si="0"/>
        <v>0</v>
      </c>
      <c r="AB10" s="167">
        <f ca="1">SUM(G10:AA10)/222</f>
        <v>0.53153153153153154</v>
      </c>
    </row>
    <row r="11" spans="2:28" x14ac:dyDescent="0.35">
      <c r="B11" s="39" t="s">
        <v>2237</v>
      </c>
      <c r="C11" s="4" t="s">
        <v>3558</v>
      </c>
      <c r="D11" s="4"/>
      <c r="E11" s="6"/>
      <c r="F11" s="66" t="s">
        <v>3576</v>
      </c>
      <c r="G11" s="63">
        <f ca="1">COUNTIFS(INDIRECT($B$2&amp;$B$1),G$1,INDIRECT($B$2&amp;$C11),$B11)</f>
        <v>6</v>
      </c>
      <c r="H11" s="63">
        <f t="shared" ca="1" si="0"/>
        <v>2</v>
      </c>
      <c r="I11" s="63">
        <f t="shared" ca="1" si="0"/>
        <v>0</v>
      </c>
      <c r="J11" s="63">
        <f t="shared" ca="1" si="0"/>
        <v>29</v>
      </c>
      <c r="K11" s="63">
        <f t="shared" ca="1" si="0"/>
        <v>2</v>
      </c>
      <c r="L11" s="63">
        <f t="shared" ca="1" si="0"/>
        <v>5</v>
      </c>
      <c r="M11" s="63">
        <f t="shared" ca="1" si="0"/>
        <v>8</v>
      </c>
      <c r="N11" s="63">
        <f t="shared" ca="1" si="0"/>
        <v>7</v>
      </c>
      <c r="O11" s="63">
        <f t="shared" ca="1" si="0"/>
        <v>6</v>
      </c>
      <c r="P11" s="63">
        <f t="shared" ca="1" si="0"/>
        <v>0</v>
      </c>
      <c r="Q11" s="63">
        <f t="shared" ca="1" si="0"/>
        <v>0</v>
      </c>
      <c r="R11" s="63">
        <f t="shared" ca="1" si="0"/>
        <v>5</v>
      </c>
      <c r="S11" s="63">
        <f t="shared" ca="1" si="0"/>
        <v>6</v>
      </c>
      <c r="T11" s="63">
        <f t="shared" ca="1" si="0"/>
        <v>0</v>
      </c>
      <c r="U11" s="63">
        <f t="shared" ca="1" si="0"/>
        <v>0</v>
      </c>
      <c r="V11" s="63">
        <f t="shared" ca="1" si="0"/>
        <v>8</v>
      </c>
      <c r="W11" s="63">
        <f t="shared" ca="1" si="0"/>
        <v>0</v>
      </c>
      <c r="X11" s="63">
        <f t="shared" ca="1" si="0"/>
        <v>0</v>
      </c>
      <c r="Y11" s="63">
        <f t="shared" ca="1" si="0"/>
        <v>0</v>
      </c>
      <c r="Z11" s="63">
        <f t="shared" ca="1" si="0"/>
        <v>0</v>
      </c>
      <c r="AA11" s="63">
        <f t="shared" ca="1" si="0"/>
        <v>0</v>
      </c>
      <c r="AB11" s="167">
        <f ca="1">SUM(G11:AA11)/222</f>
        <v>0.3783783783783784</v>
      </c>
    </row>
    <row r="12" spans="2:28" x14ac:dyDescent="0.35">
      <c r="B12" s="39" t="s">
        <v>2278</v>
      </c>
      <c r="C12" s="4" t="s">
        <v>3558</v>
      </c>
      <c r="D12" s="4"/>
      <c r="E12" s="6"/>
      <c r="F12" s="66" t="s">
        <v>3577</v>
      </c>
      <c r="G12" s="63">
        <f ca="1">COUNTIFS(INDIRECT($B$2&amp;$B$1),G$1,INDIRECT($B$2&amp;$C12),$B12)</f>
        <v>0</v>
      </c>
      <c r="H12" s="63">
        <f t="shared" ca="1" si="0"/>
        <v>1</v>
      </c>
      <c r="I12" s="63">
        <f t="shared" ca="1" si="0"/>
        <v>0</v>
      </c>
      <c r="J12" s="63">
        <f t="shared" ca="1" si="0"/>
        <v>0</v>
      </c>
      <c r="K12" s="63">
        <f t="shared" ca="1" si="0"/>
        <v>2</v>
      </c>
      <c r="L12" s="63">
        <f t="shared" ca="1" si="0"/>
        <v>1</v>
      </c>
      <c r="M12" s="63">
        <f t="shared" ca="1" si="0"/>
        <v>0</v>
      </c>
      <c r="N12" s="63">
        <f t="shared" ca="1" si="0"/>
        <v>0</v>
      </c>
      <c r="O12" s="63">
        <f t="shared" ca="1" si="0"/>
        <v>0</v>
      </c>
      <c r="P12" s="63">
        <f t="shared" ca="1" si="0"/>
        <v>0</v>
      </c>
      <c r="Q12" s="63">
        <f t="shared" ca="1" si="0"/>
        <v>0</v>
      </c>
      <c r="R12" s="63">
        <f t="shared" ca="1" si="0"/>
        <v>0</v>
      </c>
      <c r="S12" s="63">
        <f t="shared" ca="1" si="0"/>
        <v>0</v>
      </c>
      <c r="T12" s="63">
        <f t="shared" ca="1" si="0"/>
        <v>0</v>
      </c>
      <c r="U12" s="63">
        <f t="shared" ca="1" si="0"/>
        <v>0</v>
      </c>
      <c r="V12" s="63">
        <f t="shared" ca="1" si="0"/>
        <v>2</v>
      </c>
      <c r="W12" s="63">
        <f t="shared" ca="1" si="0"/>
        <v>0</v>
      </c>
      <c r="X12" s="63">
        <f t="shared" ca="1" si="0"/>
        <v>0</v>
      </c>
      <c r="Y12" s="63">
        <f t="shared" ca="1" si="0"/>
        <v>0</v>
      </c>
      <c r="Z12" s="63">
        <f t="shared" ca="1" si="0"/>
        <v>0</v>
      </c>
      <c r="AA12" s="63">
        <f t="shared" ca="1" si="0"/>
        <v>0</v>
      </c>
      <c r="AB12" s="167">
        <f ca="1">SUM(G12:AA12)/222</f>
        <v>2.7027027027027029E-2</v>
      </c>
    </row>
    <row r="13" spans="2:28" x14ac:dyDescent="0.35">
      <c r="B13" s="39" t="s">
        <v>510</v>
      </c>
      <c r="C13" s="4" t="s">
        <v>3558</v>
      </c>
      <c r="D13" s="4"/>
      <c r="E13" s="6"/>
      <c r="F13" s="66" t="s">
        <v>3578</v>
      </c>
      <c r="G13" s="63">
        <f ca="1">COUNTIFS(INDIRECT($B$2&amp;$B$1),G$1,INDIRECT($B$2&amp;$C13),$B13)</f>
        <v>0</v>
      </c>
      <c r="H13" s="63">
        <f t="shared" ca="1" si="0"/>
        <v>0</v>
      </c>
      <c r="I13" s="63">
        <f t="shared" ca="1" si="0"/>
        <v>0</v>
      </c>
      <c r="J13" s="63">
        <f t="shared" ca="1" si="0"/>
        <v>0</v>
      </c>
      <c r="K13" s="63">
        <f t="shared" ca="1" si="0"/>
        <v>0</v>
      </c>
      <c r="L13" s="63">
        <f t="shared" ca="1" si="0"/>
        <v>1</v>
      </c>
      <c r="M13" s="63">
        <f t="shared" ca="1" si="0"/>
        <v>0</v>
      </c>
      <c r="N13" s="63">
        <f t="shared" ca="1" si="0"/>
        <v>0</v>
      </c>
      <c r="O13" s="63">
        <f t="shared" ca="1" si="0"/>
        <v>0</v>
      </c>
      <c r="P13" s="63">
        <f t="shared" ca="1" si="0"/>
        <v>9</v>
      </c>
      <c r="Q13" s="63">
        <f t="shared" ca="1" si="0"/>
        <v>0</v>
      </c>
      <c r="R13" s="63">
        <f t="shared" ca="1" si="0"/>
        <v>0</v>
      </c>
      <c r="S13" s="63">
        <f t="shared" ca="1" si="0"/>
        <v>0</v>
      </c>
      <c r="T13" s="63">
        <f t="shared" ca="1" si="0"/>
        <v>0</v>
      </c>
      <c r="U13" s="63">
        <f t="shared" ca="1" si="0"/>
        <v>0</v>
      </c>
      <c r="V13" s="63">
        <f t="shared" ca="1" si="0"/>
        <v>0</v>
      </c>
      <c r="W13" s="63">
        <f t="shared" ca="1" si="0"/>
        <v>0</v>
      </c>
      <c r="X13" s="63">
        <f t="shared" ca="1" si="0"/>
        <v>0</v>
      </c>
      <c r="Y13" s="63">
        <f t="shared" ca="1" si="0"/>
        <v>0</v>
      </c>
      <c r="Z13" s="63">
        <f t="shared" ca="1" si="0"/>
        <v>0</v>
      </c>
      <c r="AA13" s="63">
        <f t="shared" ca="1" si="0"/>
        <v>3</v>
      </c>
      <c r="AB13" s="167">
        <f ca="1">SUM(G13:AA13)/222</f>
        <v>5.8558558558558557E-2</v>
      </c>
    </row>
    <row r="14" spans="2:28" x14ac:dyDescent="0.35">
      <c r="C14" s="4"/>
      <c r="D14" s="4"/>
      <c r="F14" s="72" t="s">
        <v>3547</v>
      </c>
      <c r="G14" s="64">
        <f t="shared" ref="G14:AA14" ca="1" si="1">COUNTIF(INDIRECT($B$4&amp;$B$3),G$1)</f>
        <v>17</v>
      </c>
      <c r="H14" s="64">
        <f t="shared" ca="1" si="1"/>
        <v>3</v>
      </c>
      <c r="I14" s="64">
        <f t="shared" ca="1" si="1"/>
        <v>0</v>
      </c>
      <c r="J14" s="64">
        <f t="shared" ca="1" si="1"/>
        <v>32</v>
      </c>
      <c r="K14" s="64">
        <f t="shared" ca="1" si="1"/>
        <v>4</v>
      </c>
      <c r="L14" s="64">
        <f t="shared" ca="1" si="1"/>
        <v>32</v>
      </c>
      <c r="M14" s="64">
        <f t="shared" ca="1" si="1"/>
        <v>17</v>
      </c>
      <c r="N14" s="64">
        <f t="shared" ca="1" si="1"/>
        <v>11</v>
      </c>
      <c r="O14" s="64">
        <f t="shared" ca="1" si="1"/>
        <v>7</v>
      </c>
      <c r="P14" s="64">
        <f t="shared" ca="1" si="1"/>
        <v>9</v>
      </c>
      <c r="Q14" s="64">
        <f t="shared" ca="1" si="1"/>
        <v>14</v>
      </c>
      <c r="R14" s="64">
        <f t="shared" ca="1" si="1"/>
        <v>18</v>
      </c>
      <c r="S14" s="64">
        <f t="shared" ca="1" si="1"/>
        <v>20</v>
      </c>
      <c r="T14" s="64">
        <f t="shared" ca="1" si="1"/>
        <v>17</v>
      </c>
      <c r="U14" s="64">
        <f t="shared" ca="1" si="1"/>
        <v>4</v>
      </c>
      <c r="V14" s="64">
        <f t="shared" ca="1" si="1"/>
        <v>10</v>
      </c>
      <c r="W14" s="64">
        <f t="shared" ca="1" si="1"/>
        <v>0</v>
      </c>
      <c r="X14" s="64">
        <f t="shared" ca="1" si="1"/>
        <v>4</v>
      </c>
      <c r="Y14" s="64">
        <f t="shared" ca="1" si="1"/>
        <v>0</v>
      </c>
      <c r="Z14" s="64">
        <f t="shared" ca="1" si="1"/>
        <v>0</v>
      </c>
      <c r="AA14" s="64">
        <f t="shared" ca="1" si="1"/>
        <v>3</v>
      </c>
      <c r="AB14" s="9"/>
    </row>
    <row r="15" spans="2:28" x14ac:dyDescent="0.35">
      <c r="C15" s="4"/>
      <c r="D15" s="4"/>
    </row>
    <row r="16" spans="2:28" x14ac:dyDescent="0.35">
      <c r="C16" s="4"/>
      <c r="D16" s="4"/>
    </row>
    <row r="17" spans="2:40" x14ac:dyDescent="0.35">
      <c r="F17" s="68" t="s">
        <v>3579</v>
      </c>
    </row>
    <row r="18" spans="2:40" s="38" customFormat="1" x14ac:dyDescent="0.35">
      <c r="C18" s="73"/>
      <c r="D18" s="73"/>
      <c r="F18" s="73"/>
      <c r="G18" s="38" t="s">
        <v>3196</v>
      </c>
      <c r="I18" s="38" t="s">
        <v>3199</v>
      </c>
      <c r="L18" s="38" t="s">
        <v>3462</v>
      </c>
      <c r="O18" s="38" t="s">
        <v>3202</v>
      </c>
      <c r="W18" s="38" t="s">
        <v>3207</v>
      </c>
      <c r="X18" s="38" t="s">
        <v>3209</v>
      </c>
    </row>
    <row r="19" spans="2:40" s="55" customFormat="1" x14ac:dyDescent="0.35">
      <c r="B19" s="4"/>
      <c r="C19" s="6"/>
      <c r="D19" s="6"/>
      <c r="E19" s="4"/>
      <c r="F19" s="65" t="s">
        <v>3273</v>
      </c>
      <c r="G19" s="67" t="s">
        <v>63</v>
      </c>
      <c r="H19" s="67" t="s">
        <v>70</v>
      </c>
      <c r="I19" s="67" t="s">
        <v>72</v>
      </c>
      <c r="J19" s="67" t="s">
        <v>76</v>
      </c>
      <c r="K19" s="67" t="s">
        <v>78</v>
      </c>
      <c r="L19" s="67" t="s">
        <v>3434</v>
      </c>
      <c r="M19" s="67" t="s">
        <v>3433</v>
      </c>
      <c r="N19" s="67" t="s">
        <v>3432</v>
      </c>
      <c r="O19" s="67" t="s">
        <v>80</v>
      </c>
      <c r="P19" s="67" t="s">
        <v>83</v>
      </c>
      <c r="Q19" s="67" t="s">
        <v>2188</v>
      </c>
      <c r="R19" s="67" t="s">
        <v>85</v>
      </c>
      <c r="S19" s="67" t="s">
        <v>87</v>
      </c>
      <c r="T19" s="67" t="s">
        <v>89</v>
      </c>
      <c r="U19" s="67" t="s">
        <v>91</v>
      </c>
      <c r="V19" s="67" t="s">
        <v>93</v>
      </c>
      <c r="W19" s="67" t="s">
        <v>95</v>
      </c>
      <c r="X19" s="67" t="s">
        <v>98</v>
      </c>
      <c r="Y19" s="67" t="s">
        <v>101</v>
      </c>
      <c r="Z19" s="67" t="s">
        <v>103</v>
      </c>
      <c r="AA19" s="67" t="s">
        <v>105</v>
      </c>
      <c r="AC19" s="4"/>
      <c r="AD19" s="4"/>
      <c r="AE19" s="4"/>
      <c r="AF19" s="4"/>
      <c r="AG19" s="4"/>
      <c r="AH19" s="4"/>
      <c r="AI19" s="4"/>
      <c r="AJ19" s="4"/>
      <c r="AK19" s="4"/>
      <c r="AL19" s="4"/>
      <c r="AM19" s="4"/>
      <c r="AN19" s="4"/>
    </row>
    <row r="20" spans="2:40" ht="15.5" x14ac:dyDescent="0.35">
      <c r="B20" s="4" t="s">
        <v>2054</v>
      </c>
      <c r="C20" s="4" t="s">
        <v>3580</v>
      </c>
      <c r="E20" s="69"/>
      <c r="F20" s="66" t="s">
        <v>3581</v>
      </c>
      <c r="G20" s="63">
        <f ca="1">SUMIF(INDIRECT($B$2&amp;$B$1),G$1,INDIRECT($B$2&amp;$C20))</f>
        <v>5</v>
      </c>
      <c r="H20" s="63">
        <f t="shared" ref="H20:AA30" ca="1" si="2">SUMIF(INDIRECT($B$2&amp;$B$1),H$1,INDIRECT($B$2&amp;$C20))</f>
        <v>1</v>
      </c>
      <c r="I20" s="63">
        <f t="shared" ca="1" si="2"/>
        <v>0</v>
      </c>
      <c r="J20" s="63">
        <f t="shared" ca="1" si="2"/>
        <v>0</v>
      </c>
      <c r="K20" s="63">
        <f t="shared" ca="1" si="2"/>
        <v>4</v>
      </c>
      <c r="L20" s="63">
        <f t="shared" ca="1" si="2"/>
        <v>1</v>
      </c>
      <c r="M20" s="63">
        <f t="shared" ca="1" si="2"/>
        <v>4</v>
      </c>
      <c r="N20" s="63">
        <f t="shared" ca="1" si="2"/>
        <v>0</v>
      </c>
      <c r="O20" s="63">
        <f t="shared" ca="1" si="2"/>
        <v>6</v>
      </c>
      <c r="P20" s="63">
        <f t="shared" ca="1" si="2"/>
        <v>0</v>
      </c>
      <c r="Q20" s="63">
        <f t="shared" ca="1" si="2"/>
        <v>0</v>
      </c>
      <c r="R20" s="63">
        <f t="shared" ca="1" si="2"/>
        <v>0</v>
      </c>
      <c r="S20" s="63">
        <f t="shared" ca="1" si="2"/>
        <v>9</v>
      </c>
      <c r="T20" s="63">
        <f t="shared" ca="1" si="2"/>
        <v>0</v>
      </c>
      <c r="U20" s="63">
        <f t="shared" ca="1" si="2"/>
        <v>0</v>
      </c>
      <c r="V20" s="63">
        <f t="shared" ca="1" si="2"/>
        <v>0</v>
      </c>
      <c r="W20" s="63">
        <f t="shared" ca="1" si="2"/>
        <v>0</v>
      </c>
      <c r="X20" s="63">
        <f t="shared" ca="1" si="2"/>
        <v>2</v>
      </c>
      <c r="Y20" s="63">
        <f t="shared" ca="1" si="2"/>
        <v>0</v>
      </c>
      <c r="Z20" s="63">
        <f t="shared" ca="1" si="2"/>
        <v>0</v>
      </c>
      <c r="AA20" s="63">
        <f t="shared" ca="1" si="2"/>
        <v>1</v>
      </c>
      <c r="AB20" s="167">
        <f ca="1">SUM(G20:AA20)/222</f>
        <v>0.14864864864864866</v>
      </c>
    </row>
    <row r="21" spans="2:40" x14ac:dyDescent="0.35">
      <c r="B21" s="4" t="s">
        <v>2055</v>
      </c>
      <c r="C21" s="4" t="s">
        <v>3582</v>
      </c>
      <c r="F21" s="66" t="s">
        <v>3583</v>
      </c>
      <c r="G21" s="63">
        <f t="shared" ref="G21:G30" ca="1" si="3">SUMIF(INDIRECT($B$2&amp;$B$1),G$1,INDIRECT($B$2&amp;$C21))</f>
        <v>0</v>
      </c>
      <c r="H21" s="63">
        <f t="shared" ca="1" si="2"/>
        <v>0</v>
      </c>
      <c r="I21" s="63">
        <f t="shared" ca="1" si="2"/>
        <v>0</v>
      </c>
      <c r="J21" s="63">
        <f t="shared" ca="1" si="2"/>
        <v>0</v>
      </c>
      <c r="K21" s="63">
        <f t="shared" ca="1" si="2"/>
        <v>0</v>
      </c>
      <c r="L21" s="63">
        <f t="shared" ca="1" si="2"/>
        <v>0</v>
      </c>
      <c r="M21" s="63">
        <f t="shared" ca="1" si="2"/>
        <v>0</v>
      </c>
      <c r="N21" s="63">
        <f t="shared" ca="1" si="2"/>
        <v>1</v>
      </c>
      <c r="O21" s="63">
        <f t="shared" ca="1" si="2"/>
        <v>0</v>
      </c>
      <c r="P21" s="63">
        <f t="shared" ca="1" si="2"/>
        <v>0</v>
      </c>
      <c r="Q21" s="63">
        <f t="shared" ca="1" si="2"/>
        <v>0</v>
      </c>
      <c r="R21" s="63">
        <f t="shared" ca="1" si="2"/>
        <v>0</v>
      </c>
      <c r="S21" s="63">
        <f t="shared" ca="1" si="2"/>
        <v>0</v>
      </c>
      <c r="T21" s="63">
        <f t="shared" ca="1" si="2"/>
        <v>0</v>
      </c>
      <c r="U21" s="63">
        <f t="shared" ca="1" si="2"/>
        <v>0</v>
      </c>
      <c r="V21" s="63">
        <f t="shared" ca="1" si="2"/>
        <v>0</v>
      </c>
      <c r="W21" s="63">
        <f t="shared" ca="1" si="2"/>
        <v>0</v>
      </c>
      <c r="X21" s="63">
        <f t="shared" ca="1" si="2"/>
        <v>0</v>
      </c>
      <c r="Y21" s="63">
        <f t="shared" ca="1" si="2"/>
        <v>0</v>
      </c>
      <c r="Z21" s="63">
        <f t="shared" ca="1" si="2"/>
        <v>0</v>
      </c>
      <c r="AA21" s="63">
        <f t="shared" ca="1" si="2"/>
        <v>0</v>
      </c>
      <c r="AB21" s="166"/>
    </row>
    <row r="22" spans="2:40" x14ac:dyDescent="0.35">
      <c r="B22" s="4" t="s">
        <v>2056</v>
      </c>
      <c r="C22" s="4" t="s">
        <v>3584</v>
      </c>
      <c r="F22" s="66" t="s">
        <v>3585</v>
      </c>
      <c r="G22" s="63">
        <f t="shared" ca="1" si="3"/>
        <v>0</v>
      </c>
      <c r="H22" s="63">
        <f t="shared" ca="1" si="2"/>
        <v>3</v>
      </c>
      <c r="I22" s="63">
        <f t="shared" ca="1" si="2"/>
        <v>0</v>
      </c>
      <c r="J22" s="63">
        <f t="shared" ca="1" si="2"/>
        <v>5</v>
      </c>
      <c r="K22" s="63">
        <f t="shared" ca="1" si="2"/>
        <v>4</v>
      </c>
      <c r="L22" s="63">
        <f t="shared" ca="1" si="2"/>
        <v>29</v>
      </c>
      <c r="M22" s="63">
        <f t="shared" ca="1" si="2"/>
        <v>2</v>
      </c>
      <c r="N22" s="63">
        <f t="shared" ca="1" si="2"/>
        <v>8</v>
      </c>
      <c r="O22" s="63">
        <f t="shared" ca="1" si="2"/>
        <v>7</v>
      </c>
      <c r="P22" s="63">
        <f t="shared" ca="1" si="2"/>
        <v>9</v>
      </c>
      <c r="Q22" s="63">
        <f t="shared" ca="1" si="2"/>
        <v>6</v>
      </c>
      <c r="R22" s="63">
        <f t="shared" ca="1" si="2"/>
        <v>0</v>
      </c>
      <c r="S22" s="63">
        <f t="shared" ca="1" si="2"/>
        <v>6</v>
      </c>
      <c r="T22" s="63">
        <f t="shared" ca="1" si="2"/>
        <v>0</v>
      </c>
      <c r="U22" s="63">
        <f t="shared" ca="1" si="2"/>
        <v>0</v>
      </c>
      <c r="V22" s="63">
        <f t="shared" ca="1" si="2"/>
        <v>10</v>
      </c>
      <c r="W22" s="63">
        <f t="shared" ca="1" si="2"/>
        <v>0</v>
      </c>
      <c r="X22" s="63">
        <f t="shared" ca="1" si="2"/>
        <v>3</v>
      </c>
      <c r="Y22" s="63">
        <f t="shared" ca="1" si="2"/>
        <v>0</v>
      </c>
      <c r="Z22" s="63">
        <f t="shared" ca="1" si="2"/>
        <v>0</v>
      </c>
      <c r="AA22" s="63">
        <f t="shared" ca="1" si="2"/>
        <v>0</v>
      </c>
      <c r="AB22" s="167">
        <f ca="1">+SUM(G22:AA22)/222</f>
        <v>0.4144144144144144</v>
      </c>
    </row>
    <row r="23" spans="2:40" ht="15.5" x14ac:dyDescent="0.35">
      <c r="B23" s="4" t="s">
        <v>2057</v>
      </c>
      <c r="C23" s="4" t="s">
        <v>3586</v>
      </c>
      <c r="E23" s="69"/>
      <c r="F23" s="66" t="s">
        <v>3587</v>
      </c>
      <c r="G23" s="63">
        <f t="shared" ca="1" si="3"/>
        <v>0</v>
      </c>
      <c r="H23" s="63">
        <f t="shared" ca="1" si="2"/>
        <v>3</v>
      </c>
      <c r="I23" s="63">
        <f t="shared" ca="1" si="2"/>
        <v>0</v>
      </c>
      <c r="J23" s="63">
        <f t="shared" ca="1" si="2"/>
        <v>1</v>
      </c>
      <c r="K23" s="63">
        <f t="shared" ca="1" si="2"/>
        <v>4</v>
      </c>
      <c r="L23" s="63">
        <f t="shared" ca="1" si="2"/>
        <v>1</v>
      </c>
      <c r="M23" s="63">
        <f t="shared" ca="1" si="2"/>
        <v>10</v>
      </c>
      <c r="N23" s="63">
        <f t="shared" ca="1" si="2"/>
        <v>10</v>
      </c>
      <c r="O23" s="63">
        <f t="shared" ca="1" si="2"/>
        <v>7</v>
      </c>
      <c r="P23" s="63">
        <f t="shared" ca="1" si="2"/>
        <v>9</v>
      </c>
      <c r="Q23" s="63">
        <f t="shared" ca="1" si="2"/>
        <v>8</v>
      </c>
      <c r="R23" s="63">
        <f t="shared" ca="1" si="2"/>
        <v>17</v>
      </c>
      <c r="S23" s="63">
        <f t="shared" ca="1" si="2"/>
        <v>5</v>
      </c>
      <c r="T23" s="63">
        <f t="shared" ca="1" si="2"/>
        <v>17</v>
      </c>
      <c r="U23" s="63">
        <f t="shared" ca="1" si="2"/>
        <v>4</v>
      </c>
      <c r="V23" s="63">
        <f t="shared" ca="1" si="2"/>
        <v>10</v>
      </c>
      <c r="W23" s="63">
        <f t="shared" ca="1" si="2"/>
        <v>0</v>
      </c>
      <c r="X23" s="63">
        <f t="shared" ca="1" si="2"/>
        <v>1</v>
      </c>
      <c r="Y23" s="63">
        <f t="shared" ca="1" si="2"/>
        <v>0</v>
      </c>
      <c r="Z23" s="63">
        <f t="shared" ca="1" si="2"/>
        <v>0</v>
      </c>
      <c r="AA23" s="63">
        <f t="shared" ca="1" si="2"/>
        <v>0</v>
      </c>
      <c r="AB23" s="167">
        <f ca="1">SUM(G23:AA23)/222</f>
        <v>0.481981981981982</v>
      </c>
    </row>
    <row r="24" spans="2:40" x14ac:dyDescent="0.35">
      <c r="B24" s="4" t="s">
        <v>2058</v>
      </c>
      <c r="C24" s="4" t="s">
        <v>3588</v>
      </c>
      <c r="F24" s="66" t="s">
        <v>3589</v>
      </c>
      <c r="G24" s="63">
        <f t="shared" ca="1" si="3"/>
        <v>0</v>
      </c>
      <c r="H24" s="63">
        <f t="shared" ca="1" si="2"/>
        <v>0</v>
      </c>
      <c r="I24" s="63">
        <f t="shared" ca="1" si="2"/>
        <v>0</v>
      </c>
      <c r="J24" s="63">
        <f t="shared" ca="1" si="2"/>
        <v>0</v>
      </c>
      <c r="K24" s="63">
        <f t="shared" ca="1" si="2"/>
        <v>4</v>
      </c>
      <c r="L24" s="63">
        <f t="shared" ca="1" si="2"/>
        <v>0</v>
      </c>
      <c r="M24" s="63">
        <f t="shared" ca="1" si="2"/>
        <v>0</v>
      </c>
      <c r="N24" s="63">
        <f t="shared" ca="1" si="2"/>
        <v>2</v>
      </c>
      <c r="O24" s="63">
        <f t="shared" ca="1" si="2"/>
        <v>3</v>
      </c>
      <c r="P24" s="63">
        <f t="shared" ca="1" si="2"/>
        <v>0</v>
      </c>
      <c r="Q24" s="63">
        <f t="shared" ca="1" si="2"/>
        <v>0</v>
      </c>
      <c r="R24" s="63">
        <f t="shared" ca="1" si="2"/>
        <v>0</v>
      </c>
      <c r="S24" s="63">
        <f t="shared" ca="1" si="2"/>
        <v>0</v>
      </c>
      <c r="T24" s="63">
        <f t="shared" ca="1" si="2"/>
        <v>0</v>
      </c>
      <c r="U24" s="63">
        <f t="shared" ca="1" si="2"/>
        <v>0</v>
      </c>
      <c r="V24" s="63">
        <f t="shared" ca="1" si="2"/>
        <v>0</v>
      </c>
      <c r="W24" s="63">
        <f t="shared" ca="1" si="2"/>
        <v>0</v>
      </c>
      <c r="X24" s="63">
        <f t="shared" ca="1" si="2"/>
        <v>0</v>
      </c>
      <c r="Y24" s="63">
        <f t="shared" ca="1" si="2"/>
        <v>0</v>
      </c>
      <c r="Z24" s="63">
        <f t="shared" ca="1" si="2"/>
        <v>0</v>
      </c>
      <c r="AA24" s="63">
        <f t="shared" ca="1" si="2"/>
        <v>0</v>
      </c>
      <c r="AB24" s="167">
        <f ca="1">SUM(G24:AA24)/222</f>
        <v>4.0540540540540543E-2</v>
      </c>
    </row>
    <row r="25" spans="2:40" x14ac:dyDescent="0.35">
      <c r="B25" s="4" t="s">
        <v>2059</v>
      </c>
      <c r="C25" s="4" t="s">
        <v>3590</v>
      </c>
      <c r="F25" s="66" t="s">
        <v>3591</v>
      </c>
      <c r="G25" s="63">
        <f t="shared" ca="1" si="3"/>
        <v>1</v>
      </c>
      <c r="H25" s="63">
        <f t="shared" ca="1" si="2"/>
        <v>0</v>
      </c>
      <c r="I25" s="63">
        <f t="shared" ca="1" si="2"/>
        <v>0</v>
      </c>
      <c r="J25" s="63">
        <f t="shared" ca="1" si="2"/>
        <v>0</v>
      </c>
      <c r="K25" s="63">
        <f t="shared" ca="1" si="2"/>
        <v>4</v>
      </c>
      <c r="L25" s="63">
        <f t="shared" ca="1" si="2"/>
        <v>15</v>
      </c>
      <c r="M25" s="63">
        <f t="shared" ca="1" si="2"/>
        <v>4</v>
      </c>
      <c r="N25" s="63">
        <f t="shared" ca="1" si="2"/>
        <v>11</v>
      </c>
      <c r="O25" s="63">
        <f t="shared" ca="1" si="2"/>
        <v>4</v>
      </c>
      <c r="P25" s="63">
        <f t="shared" ca="1" si="2"/>
        <v>0</v>
      </c>
      <c r="Q25" s="63">
        <f t="shared" ca="1" si="2"/>
        <v>0</v>
      </c>
      <c r="R25" s="63">
        <f t="shared" ca="1" si="2"/>
        <v>1</v>
      </c>
      <c r="S25" s="63">
        <f t="shared" ca="1" si="2"/>
        <v>0</v>
      </c>
      <c r="T25" s="63">
        <f t="shared" ca="1" si="2"/>
        <v>0</v>
      </c>
      <c r="U25" s="63">
        <f t="shared" ca="1" si="2"/>
        <v>0</v>
      </c>
      <c r="V25" s="63">
        <f t="shared" ca="1" si="2"/>
        <v>0</v>
      </c>
      <c r="W25" s="63">
        <f t="shared" ca="1" si="2"/>
        <v>0</v>
      </c>
      <c r="X25" s="63">
        <f t="shared" ca="1" si="2"/>
        <v>0</v>
      </c>
      <c r="Y25" s="63">
        <f t="shared" ca="1" si="2"/>
        <v>0</v>
      </c>
      <c r="Z25" s="63">
        <f t="shared" ca="1" si="2"/>
        <v>0</v>
      </c>
      <c r="AA25" s="63">
        <f t="shared" ca="1" si="2"/>
        <v>0</v>
      </c>
      <c r="AB25" s="167">
        <f ca="1">SUM(G25:AA25)/222</f>
        <v>0.18018018018018017</v>
      </c>
    </row>
    <row r="26" spans="2:40" x14ac:dyDescent="0.35">
      <c r="B26" s="4" t="s">
        <v>2060</v>
      </c>
      <c r="C26" s="4" t="s">
        <v>3592</v>
      </c>
      <c r="F26" s="66" t="s">
        <v>3593</v>
      </c>
      <c r="G26" s="63">
        <f t="shared" ca="1" si="3"/>
        <v>0</v>
      </c>
      <c r="H26" s="63">
        <f t="shared" ca="1" si="2"/>
        <v>2</v>
      </c>
      <c r="I26" s="63">
        <f t="shared" ca="1" si="2"/>
        <v>0</v>
      </c>
      <c r="J26" s="63">
        <f t="shared" ca="1" si="2"/>
        <v>0</v>
      </c>
      <c r="K26" s="63">
        <f t="shared" ca="1" si="2"/>
        <v>3</v>
      </c>
      <c r="L26" s="63">
        <f t="shared" ca="1" si="2"/>
        <v>1</v>
      </c>
      <c r="M26" s="63">
        <f t="shared" ca="1" si="2"/>
        <v>2</v>
      </c>
      <c r="N26" s="63">
        <f t="shared" ca="1" si="2"/>
        <v>2</v>
      </c>
      <c r="O26" s="63">
        <f t="shared" ca="1" si="2"/>
        <v>4</v>
      </c>
      <c r="P26" s="63">
        <f t="shared" ca="1" si="2"/>
        <v>0</v>
      </c>
      <c r="Q26" s="63">
        <f t="shared" ca="1" si="2"/>
        <v>0</v>
      </c>
      <c r="R26" s="63">
        <f t="shared" ca="1" si="2"/>
        <v>0</v>
      </c>
      <c r="S26" s="63">
        <f t="shared" ca="1" si="2"/>
        <v>0</v>
      </c>
      <c r="T26" s="63">
        <f t="shared" ca="1" si="2"/>
        <v>0</v>
      </c>
      <c r="U26" s="63">
        <f t="shared" ca="1" si="2"/>
        <v>0</v>
      </c>
      <c r="V26" s="63">
        <f t="shared" ca="1" si="2"/>
        <v>0</v>
      </c>
      <c r="W26" s="63">
        <f t="shared" ca="1" si="2"/>
        <v>0</v>
      </c>
      <c r="X26" s="63">
        <f t="shared" ca="1" si="2"/>
        <v>0</v>
      </c>
      <c r="Y26" s="63">
        <f t="shared" ca="1" si="2"/>
        <v>0</v>
      </c>
      <c r="Z26" s="63">
        <f t="shared" ca="1" si="2"/>
        <v>0</v>
      </c>
      <c r="AA26" s="63">
        <f t="shared" ca="1" si="2"/>
        <v>0</v>
      </c>
      <c r="AB26" s="166">
        <f ca="1">SUM(G26:AA26)/222</f>
        <v>6.3063063063063057E-2</v>
      </c>
    </row>
    <row r="27" spans="2:40" ht="15.5" x14ac:dyDescent="0.35">
      <c r="B27" s="4" t="s">
        <v>2061</v>
      </c>
      <c r="C27" s="4" t="s">
        <v>3594</v>
      </c>
      <c r="E27" s="69"/>
      <c r="F27" s="66" t="s">
        <v>3595</v>
      </c>
      <c r="G27" s="63">
        <f t="shared" ca="1" si="3"/>
        <v>0</v>
      </c>
      <c r="H27" s="63">
        <f t="shared" ca="1" si="2"/>
        <v>0</v>
      </c>
      <c r="I27" s="63">
        <f t="shared" ca="1" si="2"/>
        <v>0</v>
      </c>
      <c r="J27" s="63">
        <f t="shared" ca="1" si="2"/>
        <v>0</v>
      </c>
      <c r="K27" s="63">
        <f t="shared" ca="1" si="2"/>
        <v>1</v>
      </c>
      <c r="L27" s="63">
        <f t="shared" ca="1" si="2"/>
        <v>0</v>
      </c>
      <c r="M27" s="63">
        <f t="shared" ca="1" si="2"/>
        <v>0</v>
      </c>
      <c r="N27" s="63">
        <f t="shared" ca="1" si="2"/>
        <v>0</v>
      </c>
      <c r="O27" s="63">
        <f t="shared" ca="1" si="2"/>
        <v>3</v>
      </c>
      <c r="P27" s="63">
        <f t="shared" ca="1" si="2"/>
        <v>0</v>
      </c>
      <c r="Q27" s="63">
        <f t="shared" ca="1" si="2"/>
        <v>0</v>
      </c>
      <c r="R27" s="63">
        <f t="shared" ca="1" si="2"/>
        <v>0</v>
      </c>
      <c r="S27" s="63">
        <f t="shared" ca="1" si="2"/>
        <v>0</v>
      </c>
      <c r="T27" s="63">
        <f t="shared" ca="1" si="2"/>
        <v>0</v>
      </c>
      <c r="U27" s="63">
        <f t="shared" ca="1" si="2"/>
        <v>0</v>
      </c>
      <c r="V27" s="63">
        <f t="shared" ca="1" si="2"/>
        <v>0</v>
      </c>
      <c r="W27" s="63">
        <f t="shared" ca="1" si="2"/>
        <v>0</v>
      </c>
      <c r="X27" s="63">
        <f t="shared" ca="1" si="2"/>
        <v>1</v>
      </c>
      <c r="Y27" s="63">
        <f t="shared" ca="1" si="2"/>
        <v>0</v>
      </c>
      <c r="Z27" s="63">
        <f t="shared" ca="1" si="2"/>
        <v>0</v>
      </c>
      <c r="AA27" s="63">
        <f t="shared" ca="1" si="2"/>
        <v>0</v>
      </c>
    </row>
    <row r="28" spans="2:40" x14ac:dyDescent="0.35">
      <c r="B28" s="4" t="s">
        <v>2062</v>
      </c>
      <c r="C28" s="4" t="s">
        <v>3596</v>
      </c>
      <c r="F28" s="66" t="s">
        <v>2617</v>
      </c>
      <c r="G28" s="63">
        <f t="shared" ca="1" si="3"/>
        <v>0</v>
      </c>
      <c r="H28" s="63">
        <f t="shared" ca="1" si="2"/>
        <v>0</v>
      </c>
      <c r="I28" s="63">
        <f t="shared" ca="1" si="2"/>
        <v>0</v>
      </c>
      <c r="J28" s="63">
        <f t="shared" ca="1" si="2"/>
        <v>26</v>
      </c>
      <c r="K28" s="63">
        <f t="shared" ca="1" si="2"/>
        <v>0</v>
      </c>
      <c r="L28" s="63">
        <f t="shared" ca="1" si="2"/>
        <v>0</v>
      </c>
      <c r="M28" s="63">
        <f t="shared" ca="1" si="2"/>
        <v>2</v>
      </c>
      <c r="N28" s="63">
        <f t="shared" ca="1" si="2"/>
        <v>0</v>
      </c>
      <c r="O28" s="63">
        <f t="shared" ca="1" si="2"/>
        <v>0</v>
      </c>
      <c r="P28" s="63">
        <f t="shared" ca="1" si="2"/>
        <v>0</v>
      </c>
      <c r="Q28" s="63">
        <f t="shared" ca="1" si="2"/>
        <v>0</v>
      </c>
      <c r="R28" s="63">
        <f t="shared" ca="1" si="2"/>
        <v>0</v>
      </c>
      <c r="S28" s="63">
        <f t="shared" ca="1" si="2"/>
        <v>0</v>
      </c>
      <c r="T28" s="63">
        <f t="shared" ca="1" si="2"/>
        <v>0</v>
      </c>
      <c r="U28" s="63">
        <f t="shared" ca="1" si="2"/>
        <v>0</v>
      </c>
      <c r="V28" s="63">
        <f t="shared" ca="1" si="2"/>
        <v>0</v>
      </c>
      <c r="W28" s="63">
        <f t="shared" ca="1" si="2"/>
        <v>0</v>
      </c>
      <c r="X28" s="63">
        <f t="shared" ca="1" si="2"/>
        <v>1</v>
      </c>
      <c r="Y28" s="63">
        <f t="shared" ca="1" si="2"/>
        <v>0</v>
      </c>
      <c r="Z28" s="63">
        <f t="shared" ca="1" si="2"/>
        <v>0</v>
      </c>
      <c r="AA28" s="63">
        <f t="shared" ca="1" si="2"/>
        <v>0</v>
      </c>
    </row>
    <row r="29" spans="2:40" x14ac:dyDescent="0.35">
      <c r="B29" s="4" t="s">
        <v>2064</v>
      </c>
      <c r="C29" s="4" t="s">
        <v>3597</v>
      </c>
      <c r="F29" s="66" t="s">
        <v>3578</v>
      </c>
      <c r="G29" s="63">
        <f t="shared" ca="1" si="3"/>
        <v>11</v>
      </c>
      <c r="H29" s="63">
        <f t="shared" ca="1" si="2"/>
        <v>0</v>
      </c>
      <c r="I29" s="63">
        <f t="shared" ca="1" si="2"/>
        <v>0</v>
      </c>
      <c r="J29" s="63">
        <f t="shared" ca="1" si="2"/>
        <v>1</v>
      </c>
      <c r="K29" s="63">
        <f t="shared" ca="1" si="2"/>
        <v>0</v>
      </c>
      <c r="L29" s="63">
        <f t="shared" ca="1" si="2"/>
        <v>0</v>
      </c>
      <c r="M29" s="63">
        <f t="shared" ca="1" si="2"/>
        <v>0</v>
      </c>
      <c r="N29" s="63">
        <f t="shared" ca="1" si="2"/>
        <v>0</v>
      </c>
      <c r="O29" s="63">
        <f t="shared" ca="1" si="2"/>
        <v>0</v>
      </c>
      <c r="P29" s="63">
        <f t="shared" ca="1" si="2"/>
        <v>0</v>
      </c>
      <c r="Q29" s="63">
        <f t="shared" ca="1" si="2"/>
        <v>0</v>
      </c>
      <c r="R29" s="63">
        <f t="shared" ca="1" si="2"/>
        <v>0</v>
      </c>
      <c r="S29" s="63">
        <f t="shared" ca="1" si="2"/>
        <v>0</v>
      </c>
      <c r="T29" s="63">
        <f t="shared" ca="1" si="2"/>
        <v>0</v>
      </c>
      <c r="U29" s="63">
        <f t="shared" ca="1" si="2"/>
        <v>0</v>
      </c>
      <c r="V29" s="63">
        <f t="shared" ca="1" si="2"/>
        <v>0</v>
      </c>
      <c r="W29" s="63">
        <f t="shared" ca="1" si="2"/>
        <v>0</v>
      </c>
      <c r="X29" s="63">
        <f t="shared" ca="1" si="2"/>
        <v>0</v>
      </c>
      <c r="Y29" s="63">
        <f t="shared" ca="1" si="2"/>
        <v>0</v>
      </c>
      <c r="Z29" s="63">
        <f t="shared" ca="1" si="2"/>
        <v>0</v>
      </c>
      <c r="AA29" s="63">
        <f t="shared" ca="1" si="2"/>
        <v>0</v>
      </c>
    </row>
    <row r="30" spans="2:40" ht="15.5" x14ac:dyDescent="0.35">
      <c r="B30" s="4" t="s">
        <v>2065</v>
      </c>
      <c r="C30" s="4" t="s">
        <v>3598</v>
      </c>
      <c r="E30" s="69"/>
      <c r="F30" s="66" t="s">
        <v>3599</v>
      </c>
      <c r="G30" s="63">
        <f t="shared" ca="1" si="3"/>
        <v>0</v>
      </c>
      <c r="H30" s="63">
        <f t="shared" ca="1" si="2"/>
        <v>0</v>
      </c>
      <c r="I30" s="63">
        <f t="shared" ca="1" si="2"/>
        <v>0</v>
      </c>
      <c r="J30" s="63">
        <f ca="1">SUMIF(INDIRECT($B$2&amp;$B$1),J$1,INDIRECT($B$2&amp;$C30))</f>
        <v>0</v>
      </c>
      <c r="K30" s="63">
        <f t="shared" ca="1" si="2"/>
        <v>0</v>
      </c>
      <c r="L30" s="63">
        <f t="shared" ca="1" si="2"/>
        <v>0</v>
      </c>
      <c r="M30" s="63">
        <f ca="1">SUMIF(INDIRECT($B$2&amp;$B$1),M$1,INDIRECT($B$2&amp;$C30))</f>
        <v>0</v>
      </c>
      <c r="N30" s="63">
        <f t="shared" ca="1" si="2"/>
        <v>0</v>
      </c>
      <c r="O30" s="63">
        <f t="shared" ca="1" si="2"/>
        <v>0</v>
      </c>
      <c r="P30" s="63">
        <f t="shared" ca="1" si="2"/>
        <v>0</v>
      </c>
      <c r="Q30" s="63">
        <f t="shared" ca="1" si="2"/>
        <v>0</v>
      </c>
      <c r="R30" s="63">
        <f t="shared" ca="1" si="2"/>
        <v>0</v>
      </c>
      <c r="S30" s="63">
        <f t="shared" ca="1" si="2"/>
        <v>0</v>
      </c>
      <c r="T30" s="63">
        <f t="shared" ca="1" si="2"/>
        <v>0</v>
      </c>
      <c r="U30" s="63">
        <f t="shared" ca="1" si="2"/>
        <v>0</v>
      </c>
      <c r="V30" s="63">
        <f t="shared" ca="1" si="2"/>
        <v>0</v>
      </c>
      <c r="W30" s="63">
        <f t="shared" ca="1" si="2"/>
        <v>0</v>
      </c>
      <c r="X30" s="63">
        <f t="shared" ca="1" si="2"/>
        <v>0</v>
      </c>
      <c r="Y30" s="63">
        <f t="shared" ca="1" si="2"/>
        <v>0</v>
      </c>
      <c r="Z30" s="63">
        <f t="shared" ca="1" si="2"/>
        <v>0</v>
      </c>
      <c r="AA30" s="63">
        <f t="shared" ca="1" si="2"/>
        <v>2</v>
      </c>
    </row>
    <row r="31" spans="2:40" x14ac:dyDescent="0.35">
      <c r="C31" s="4"/>
      <c r="D31" s="4"/>
      <c r="F31" s="72" t="s">
        <v>3547</v>
      </c>
      <c r="G31" s="64">
        <f t="shared" ref="G31:AA31" ca="1" si="4">COUNTIF(INDIRECT($B$4&amp;$B$3),G$1)</f>
        <v>17</v>
      </c>
      <c r="H31" s="64">
        <f t="shared" ca="1" si="4"/>
        <v>3</v>
      </c>
      <c r="I31" s="64">
        <f t="shared" ca="1" si="4"/>
        <v>0</v>
      </c>
      <c r="J31" s="64">
        <f t="shared" ca="1" si="4"/>
        <v>32</v>
      </c>
      <c r="K31" s="64">
        <f t="shared" ca="1" si="4"/>
        <v>4</v>
      </c>
      <c r="L31" s="64">
        <f t="shared" ca="1" si="4"/>
        <v>32</v>
      </c>
      <c r="M31" s="64">
        <f t="shared" ca="1" si="4"/>
        <v>17</v>
      </c>
      <c r="N31" s="64">
        <f t="shared" ca="1" si="4"/>
        <v>11</v>
      </c>
      <c r="O31" s="64">
        <f t="shared" ca="1" si="4"/>
        <v>7</v>
      </c>
      <c r="P31" s="64">
        <f t="shared" ca="1" si="4"/>
        <v>9</v>
      </c>
      <c r="Q31" s="64">
        <f t="shared" ca="1" si="4"/>
        <v>14</v>
      </c>
      <c r="R31" s="64">
        <f t="shared" ca="1" si="4"/>
        <v>18</v>
      </c>
      <c r="S31" s="64">
        <f t="shared" ca="1" si="4"/>
        <v>20</v>
      </c>
      <c r="T31" s="64">
        <f t="shared" ca="1" si="4"/>
        <v>17</v>
      </c>
      <c r="U31" s="64">
        <f t="shared" ca="1" si="4"/>
        <v>4</v>
      </c>
      <c r="V31" s="64">
        <f t="shared" ca="1" si="4"/>
        <v>10</v>
      </c>
      <c r="W31" s="64">
        <f t="shared" ca="1" si="4"/>
        <v>0</v>
      </c>
      <c r="X31" s="64">
        <f t="shared" ca="1" si="4"/>
        <v>4</v>
      </c>
      <c r="Y31" s="64">
        <f t="shared" ca="1" si="4"/>
        <v>0</v>
      </c>
      <c r="Z31" s="64">
        <f t="shared" ca="1" si="4"/>
        <v>0</v>
      </c>
      <c r="AA31" s="64">
        <f t="shared" ca="1" si="4"/>
        <v>3</v>
      </c>
    </row>
    <row r="32" spans="2:40" x14ac:dyDescent="0.35">
      <c r="F32" s="70"/>
    </row>
    <row r="34" spans="2:28" x14ac:dyDescent="0.35">
      <c r="F34" s="9" t="s">
        <v>3600</v>
      </c>
    </row>
    <row r="35" spans="2:28" s="38" customFormat="1" x14ac:dyDescent="0.35">
      <c r="C35" s="73"/>
      <c r="D35" s="73"/>
      <c r="F35" s="73"/>
      <c r="G35" s="38" t="s">
        <v>3196</v>
      </c>
      <c r="I35" s="38" t="s">
        <v>3199</v>
      </c>
      <c r="L35" s="38" t="s">
        <v>3462</v>
      </c>
      <c r="O35" s="38" t="s">
        <v>3202</v>
      </c>
      <c r="W35" s="38" t="s">
        <v>3207</v>
      </c>
      <c r="X35" s="38" t="s">
        <v>3209</v>
      </c>
    </row>
    <row r="36" spans="2:28" x14ac:dyDescent="0.35">
      <c r="F36" s="65" t="s">
        <v>3535</v>
      </c>
      <c r="G36" s="67" t="s">
        <v>63</v>
      </c>
      <c r="H36" s="67" t="s">
        <v>70</v>
      </c>
      <c r="I36" s="67" t="s">
        <v>72</v>
      </c>
      <c r="J36" s="67" t="s">
        <v>76</v>
      </c>
      <c r="K36" s="67" t="s">
        <v>78</v>
      </c>
      <c r="L36" s="67" t="s">
        <v>3434</v>
      </c>
      <c r="M36" s="67" t="s">
        <v>3433</v>
      </c>
      <c r="N36" s="67" t="s">
        <v>3432</v>
      </c>
      <c r="O36" s="67" t="s">
        <v>80</v>
      </c>
      <c r="P36" s="67" t="s">
        <v>83</v>
      </c>
      <c r="Q36" s="67" t="s">
        <v>2188</v>
      </c>
      <c r="R36" s="67" t="s">
        <v>85</v>
      </c>
      <c r="S36" s="67" t="s">
        <v>87</v>
      </c>
      <c r="T36" s="67" t="s">
        <v>89</v>
      </c>
      <c r="U36" s="67" t="s">
        <v>91</v>
      </c>
      <c r="V36" s="67" t="s">
        <v>93</v>
      </c>
      <c r="W36" s="67" t="s">
        <v>95</v>
      </c>
      <c r="X36" s="67" t="s">
        <v>98</v>
      </c>
      <c r="Y36" s="67" t="s">
        <v>101</v>
      </c>
      <c r="Z36" s="67" t="s">
        <v>103</v>
      </c>
      <c r="AA36" s="67" t="s">
        <v>105</v>
      </c>
    </row>
    <row r="37" spans="2:28" x14ac:dyDescent="0.35">
      <c r="B37" s="4" t="s">
        <v>3182</v>
      </c>
      <c r="C37" s="4" t="s">
        <v>3467</v>
      </c>
      <c r="F37" s="66" t="s">
        <v>3601</v>
      </c>
      <c r="G37" s="61">
        <f t="shared" ref="G37:AA37" ca="1" si="5">SUMIF(INDIRECT($B$4&amp;$B$3),G$1,INDIRECT($B$4&amp;$C37))</f>
        <v>0</v>
      </c>
      <c r="H37" s="61">
        <f t="shared" ca="1" si="5"/>
        <v>0</v>
      </c>
      <c r="I37" s="61">
        <f t="shared" ca="1" si="5"/>
        <v>0</v>
      </c>
      <c r="J37" s="61">
        <f t="shared" ca="1" si="5"/>
        <v>0</v>
      </c>
      <c r="K37" s="61">
        <f t="shared" ca="1" si="5"/>
        <v>0</v>
      </c>
      <c r="L37" s="61">
        <f t="shared" ca="1" si="5"/>
        <v>0</v>
      </c>
      <c r="M37" s="61">
        <f t="shared" ca="1" si="5"/>
        <v>0</v>
      </c>
      <c r="N37" s="61">
        <f t="shared" ca="1" si="5"/>
        <v>0</v>
      </c>
      <c r="O37" s="61">
        <f t="shared" ca="1" si="5"/>
        <v>0</v>
      </c>
      <c r="P37" s="61">
        <f t="shared" ca="1" si="5"/>
        <v>0</v>
      </c>
      <c r="Q37" s="61">
        <f t="shared" ca="1" si="5"/>
        <v>0</v>
      </c>
      <c r="R37" s="61">
        <f t="shared" ca="1" si="5"/>
        <v>0</v>
      </c>
      <c r="S37" s="61">
        <f t="shared" ca="1" si="5"/>
        <v>0</v>
      </c>
      <c r="T37" s="61">
        <f t="shared" ca="1" si="5"/>
        <v>0</v>
      </c>
      <c r="U37" s="61">
        <f t="shared" ca="1" si="5"/>
        <v>0</v>
      </c>
      <c r="V37" s="61">
        <f t="shared" ca="1" si="5"/>
        <v>0</v>
      </c>
      <c r="W37" s="61">
        <f t="shared" ca="1" si="5"/>
        <v>0</v>
      </c>
      <c r="X37" s="61">
        <f t="shared" ca="1" si="5"/>
        <v>0</v>
      </c>
      <c r="Y37" s="61">
        <f t="shared" ca="1" si="5"/>
        <v>0</v>
      </c>
      <c r="Z37" s="61">
        <f t="shared" ca="1" si="5"/>
        <v>0</v>
      </c>
      <c r="AA37" s="61">
        <f t="shared" ca="1" si="5"/>
        <v>0</v>
      </c>
    </row>
    <row r="38" spans="2:28" x14ac:dyDescent="0.35">
      <c r="B38" s="4" t="s">
        <v>3183</v>
      </c>
      <c r="C38" s="4" t="s">
        <v>3504</v>
      </c>
      <c r="F38" s="66" t="s">
        <v>3602</v>
      </c>
      <c r="G38" s="61">
        <f ca="1">SUMIF(INDIRECT($B$4&amp;$B$3),G$1,INDIRECT($B$4&amp;$C38))</f>
        <v>0</v>
      </c>
      <c r="H38" s="61">
        <f t="shared" ref="G38:Z43" ca="1" si="6">SUMIF(INDIRECT($B$4&amp;$B$3),H$1,INDIRECT($B$4&amp;$C38))</f>
        <v>3</v>
      </c>
      <c r="I38" s="61">
        <f t="shared" ca="1" si="6"/>
        <v>0</v>
      </c>
      <c r="J38" s="61">
        <f t="shared" ca="1" si="6"/>
        <v>0</v>
      </c>
      <c r="K38" s="61">
        <f t="shared" ca="1" si="6"/>
        <v>0</v>
      </c>
      <c r="L38" s="61">
        <f t="shared" ca="1" si="6"/>
        <v>0</v>
      </c>
      <c r="M38" s="61">
        <f t="shared" ca="1" si="6"/>
        <v>0</v>
      </c>
      <c r="N38" s="61">
        <f t="shared" ca="1" si="6"/>
        <v>0</v>
      </c>
      <c r="O38" s="61">
        <f t="shared" ca="1" si="6"/>
        <v>0</v>
      </c>
      <c r="P38" s="61">
        <f t="shared" ca="1" si="6"/>
        <v>0</v>
      </c>
      <c r="Q38" s="61">
        <f t="shared" ca="1" si="6"/>
        <v>2</v>
      </c>
      <c r="R38" s="61">
        <f t="shared" ca="1" si="6"/>
        <v>0</v>
      </c>
      <c r="S38" s="61">
        <f t="shared" ca="1" si="6"/>
        <v>0</v>
      </c>
      <c r="T38" s="61">
        <f t="shared" ca="1" si="6"/>
        <v>4</v>
      </c>
      <c r="U38" s="61">
        <f t="shared" ca="1" si="6"/>
        <v>0</v>
      </c>
      <c r="V38" s="61">
        <f t="shared" ca="1" si="6"/>
        <v>0</v>
      </c>
      <c r="W38" s="61">
        <f t="shared" ca="1" si="6"/>
        <v>0</v>
      </c>
      <c r="X38" s="61">
        <f t="shared" ca="1" si="6"/>
        <v>0</v>
      </c>
      <c r="Y38" s="61">
        <f t="shared" ca="1" si="6"/>
        <v>0</v>
      </c>
      <c r="Z38" s="61">
        <f t="shared" ca="1" si="6"/>
        <v>0</v>
      </c>
      <c r="AA38" s="61">
        <f ca="1">SUMIF(INDIRECT($B$4&amp;$B$3),AA$1,INDIRECT($B$4&amp;$C38))</f>
        <v>0</v>
      </c>
      <c r="AB38" s="166">
        <f t="shared" ref="AB38:AB43" ca="1" si="7">SUM(G38:AA38)/222</f>
        <v>4.0540540540540543E-2</v>
      </c>
    </row>
    <row r="39" spans="2:28" x14ac:dyDescent="0.35">
      <c r="B39" s="4" t="s">
        <v>3184</v>
      </c>
      <c r="C39" s="4" t="s">
        <v>3603</v>
      </c>
      <c r="F39" s="66" t="s">
        <v>3604</v>
      </c>
      <c r="G39" s="61">
        <f t="shared" ca="1" si="6"/>
        <v>0</v>
      </c>
      <c r="H39" s="61">
        <f t="shared" ca="1" si="6"/>
        <v>3</v>
      </c>
      <c r="I39" s="61">
        <f t="shared" ca="1" si="6"/>
        <v>0</v>
      </c>
      <c r="J39" s="61">
        <f t="shared" ca="1" si="6"/>
        <v>0</v>
      </c>
      <c r="K39" s="61">
        <f t="shared" ca="1" si="6"/>
        <v>0</v>
      </c>
      <c r="L39" s="61">
        <f t="shared" ca="1" si="6"/>
        <v>0</v>
      </c>
      <c r="M39" s="61">
        <f t="shared" ca="1" si="6"/>
        <v>0</v>
      </c>
      <c r="N39" s="61">
        <f t="shared" ca="1" si="6"/>
        <v>1</v>
      </c>
      <c r="O39" s="61">
        <f t="shared" ca="1" si="6"/>
        <v>0</v>
      </c>
      <c r="P39" s="61">
        <f t="shared" ca="1" si="6"/>
        <v>0</v>
      </c>
      <c r="Q39" s="61">
        <f t="shared" ca="1" si="6"/>
        <v>0</v>
      </c>
      <c r="R39" s="61">
        <f t="shared" ca="1" si="6"/>
        <v>0</v>
      </c>
      <c r="S39" s="61">
        <f t="shared" ca="1" si="6"/>
        <v>0</v>
      </c>
      <c r="T39" s="61">
        <f t="shared" ca="1" si="6"/>
        <v>0</v>
      </c>
      <c r="U39" s="61">
        <f t="shared" ca="1" si="6"/>
        <v>0</v>
      </c>
      <c r="V39" s="61">
        <f t="shared" ca="1" si="6"/>
        <v>0</v>
      </c>
      <c r="W39" s="61">
        <f t="shared" ca="1" si="6"/>
        <v>0</v>
      </c>
      <c r="X39" s="61">
        <f t="shared" ca="1" si="6"/>
        <v>0</v>
      </c>
      <c r="Y39" s="61">
        <f t="shared" ca="1" si="6"/>
        <v>0</v>
      </c>
      <c r="Z39" s="61">
        <f t="shared" ca="1" si="6"/>
        <v>0</v>
      </c>
      <c r="AA39" s="61">
        <f t="shared" ref="AA39:AA43" ca="1" si="8">SUMIF(INDIRECT($B$4&amp;$B$3),AA$1,INDIRECT($B$4&amp;$C39))</f>
        <v>0</v>
      </c>
      <c r="AB39" s="167">
        <f t="shared" ca="1" si="7"/>
        <v>1.8018018018018018E-2</v>
      </c>
    </row>
    <row r="40" spans="2:28" x14ac:dyDescent="0.35">
      <c r="B40" s="4" t="s">
        <v>3185</v>
      </c>
      <c r="C40" s="4" t="s">
        <v>3605</v>
      </c>
      <c r="F40" s="66" t="s">
        <v>3606</v>
      </c>
      <c r="G40" s="61">
        <f t="shared" ca="1" si="6"/>
        <v>0</v>
      </c>
      <c r="H40" s="61">
        <f t="shared" ca="1" si="6"/>
        <v>3</v>
      </c>
      <c r="I40" s="61">
        <f t="shared" ca="1" si="6"/>
        <v>0</v>
      </c>
      <c r="J40" s="61">
        <f t="shared" ca="1" si="6"/>
        <v>0</v>
      </c>
      <c r="K40" s="61">
        <f t="shared" ca="1" si="6"/>
        <v>0</v>
      </c>
      <c r="L40" s="61">
        <f t="shared" ca="1" si="6"/>
        <v>0</v>
      </c>
      <c r="M40" s="61">
        <f t="shared" ca="1" si="6"/>
        <v>0</v>
      </c>
      <c r="N40" s="61">
        <f t="shared" ca="1" si="6"/>
        <v>0</v>
      </c>
      <c r="O40" s="61">
        <f t="shared" ca="1" si="6"/>
        <v>0</v>
      </c>
      <c r="P40" s="61">
        <f t="shared" ca="1" si="6"/>
        <v>0</v>
      </c>
      <c r="Q40" s="61">
        <f t="shared" ca="1" si="6"/>
        <v>1</v>
      </c>
      <c r="R40" s="61">
        <f t="shared" ca="1" si="6"/>
        <v>0</v>
      </c>
      <c r="S40" s="61">
        <f t="shared" ca="1" si="6"/>
        <v>0</v>
      </c>
      <c r="T40" s="61">
        <f t="shared" ca="1" si="6"/>
        <v>0</v>
      </c>
      <c r="U40" s="61">
        <f t="shared" ca="1" si="6"/>
        <v>0</v>
      </c>
      <c r="V40" s="61">
        <f t="shared" ca="1" si="6"/>
        <v>0</v>
      </c>
      <c r="W40" s="61">
        <f t="shared" ca="1" si="6"/>
        <v>0</v>
      </c>
      <c r="X40" s="61">
        <f t="shared" ca="1" si="6"/>
        <v>0</v>
      </c>
      <c r="Y40" s="61">
        <f t="shared" ca="1" si="6"/>
        <v>0</v>
      </c>
      <c r="Z40" s="61">
        <f t="shared" ca="1" si="6"/>
        <v>0</v>
      </c>
      <c r="AA40" s="61">
        <f t="shared" ca="1" si="8"/>
        <v>0</v>
      </c>
      <c r="AB40" s="167">
        <f t="shared" ca="1" si="7"/>
        <v>1.8018018018018018E-2</v>
      </c>
    </row>
    <row r="41" spans="2:28" x14ac:dyDescent="0.35">
      <c r="B41" s="4" t="s">
        <v>3186</v>
      </c>
      <c r="C41" s="4" t="s">
        <v>3607</v>
      </c>
      <c r="F41" s="66" t="s">
        <v>3608</v>
      </c>
      <c r="G41" s="61">
        <f t="shared" ca="1" si="6"/>
        <v>0</v>
      </c>
      <c r="H41" s="61">
        <f t="shared" ca="1" si="6"/>
        <v>3</v>
      </c>
      <c r="I41" s="61">
        <f t="shared" ca="1" si="6"/>
        <v>0</v>
      </c>
      <c r="J41" s="61">
        <f t="shared" ca="1" si="6"/>
        <v>0</v>
      </c>
      <c r="K41" s="61">
        <f t="shared" ca="1" si="6"/>
        <v>4</v>
      </c>
      <c r="L41" s="61">
        <f t="shared" ca="1" si="6"/>
        <v>0</v>
      </c>
      <c r="M41" s="61">
        <f t="shared" ca="1" si="6"/>
        <v>0</v>
      </c>
      <c r="N41" s="61">
        <f t="shared" ca="1" si="6"/>
        <v>0</v>
      </c>
      <c r="O41" s="61">
        <f t="shared" ca="1" si="6"/>
        <v>0</v>
      </c>
      <c r="P41" s="61">
        <f t="shared" ca="1" si="6"/>
        <v>0</v>
      </c>
      <c r="Q41" s="61">
        <f t="shared" ca="1" si="6"/>
        <v>8</v>
      </c>
      <c r="R41" s="61">
        <f t="shared" ca="1" si="6"/>
        <v>0</v>
      </c>
      <c r="S41" s="61">
        <f t="shared" ca="1" si="6"/>
        <v>0</v>
      </c>
      <c r="T41" s="61">
        <f t="shared" ca="1" si="6"/>
        <v>17</v>
      </c>
      <c r="U41" s="61">
        <f t="shared" ca="1" si="6"/>
        <v>0</v>
      </c>
      <c r="V41" s="61">
        <f t="shared" ca="1" si="6"/>
        <v>0</v>
      </c>
      <c r="W41" s="61">
        <f t="shared" ca="1" si="6"/>
        <v>0</v>
      </c>
      <c r="X41" s="61">
        <f t="shared" ca="1" si="6"/>
        <v>0</v>
      </c>
      <c r="Y41" s="61">
        <f t="shared" ca="1" si="6"/>
        <v>0</v>
      </c>
      <c r="Z41" s="61">
        <f t="shared" ca="1" si="6"/>
        <v>0</v>
      </c>
      <c r="AA41" s="61">
        <f t="shared" ca="1" si="8"/>
        <v>0</v>
      </c>
      <c r="AB41" s="167">
        <f t="shared" ca="1" si="7"/>
        <v>0.14414414414414414</v>
      </c>
    </row>
    <row r="42" spans="2:28" x14ac:dyDescent="0.35">
      <c r="B42" s="4" t="s">
        <v>3187</v>
      </c>
      <c r="C42" s="4" t="s">
        <v>3609</v>
      </c>
      <c r="F42" s="66" t="s">
        <v>3610</v>
      </c>
      <c r="G42" s="61">
        <f t="shared" ca="1" si="6"/>
        <v>0</v>
      </c>
      <c r="H42" s="61">
        <f t="shared" ca="1" si="6"/>
        <v>0</v>
      </c>
      <c r="I42" s="61">
        <f t="shared" ca="1" si="6"/>
        <v>0</v>
      </c>
      <c r="J42" s="61">
        <f t="shared" ca="1" si="6"/>
        <v>0</v>
      </c>
      <c r="K42" s="61">
        <f t="shared" ca="1" si="6"/>
        <v>2</v>
      </c>
      <c r="L42" s="61">
        <f t="shared" ca="1" si="6"/>
        <v>0</v>
      </c>
      <c r="M42" s="61">
        <f t="shared" ca="1" si="6"/>
        <v>0</v>
      </c>
      <c r="N42" s="61">
        <f t="shared" ca="1" si="6"/>
        <v>0</v>
      </c>
      <c r="O42" s="61">
        <f t="shared" ca="1" si="6"/>
        <v>0</v>
      </c>
      <c r="P42" s="61">
        <f t="shared" ca="1" si="6"/>
        <v>0</v>
      </c>
      <c r="Q42" s="61">
        <f t="shared" ca="1" si="6"/>
        <v>7</v>
      </c>
      <c r="R42" s="61">
        <f t="shared" ca="1" si="6"/>
        <v>0</v>
      </c>
      <c r="S42" s="61">
        <f t="shared" ca="1" si="6"/>
        <v>0</v>
      </c>
      <c r="T42" s="61">
        <f t="shared" ca="1" si="6"/>
        <v>17</v>
      </c>
      <c r="U42" s="61">
        <f t="shared" ca="1" si="6"/>
        <v>0</v>
      </c>
      <c r="V42" s="61">
        <f t="shared" ca="1" si="6"/>
        <v>0</v>
      </c>
      <c r="W42" s="61">
        <f t="shared" ca="1" si="6"/>
        <v>0</v>
      </c>
      <c r="X42" s="61">
        <f t="shared" ca="1" si="6"/>
        <v>1</v>
      </c>
      <c r="Y42" s="61">
        <f t="shared" ca="1" si="6"/>
        <v>0</v>
      </c>
      <c r="Z42" s="61">
        <f t="shared" ca="1" si="6"/>
        <v>0</v>
      </c>
      <c r="AA42" s="61">
        <f ca="1">SUMIF(INDIRECT($B$4&amp;$B$3),AA$1,INDIRECT($B$4&amp;$C42))</f>
        <v>1</v>
      </c>
      <c r="AB42" s="167">
        <f t="shared" ca="1" si="7"/>
        <v>0.12612612612612611</v>
      </c>
    </row>
    <row r="43" spans="2:28" x14ac:dyDescent="0.35">
      <c r="B43" s="4" t="s">
        <v>3188</v>
      </c>
      <c r="C43" s="4" t="s">
        <v>3611</v>
      </c>
      <c r="F43" s="66" t="s">
        <v>3612</v>
      </c>
      <c r="G43" s="61">
        <f t="shared" ca="1" si="6"/>
        <v>0</v>
      </c>
      <c r="H43" s="61">
        <f t="shared" ca="1" si="6"/>
        <v>0</v>
      </c>
      <c r="I43" s="61">
        <f t="shared" ca="1" si="6"/>
        <v>0</v>
      </c>
      <c r="J43" s="61">
        <f t="shared" ca="1" si="6"/>
        <v>0</v>
      </c>
      <c r="K43" s="61">
        <f t="shared" ca="1" si="6"/>
        <v>0</v>
      </c>
      <c r="L43" s="61">
        <f t="shared" ca="1" si="6"/>
        <v>0</v>
      </c>
      <c r="M43" s="61">
        <f t="shared" ca="1" si="6"/>
        <v>0</v>
      </c>
      <c r="N43" s="61">
        <f t="shared" ca="1" si="6"/>
        <v>0</v>
      </c>
      <c r="O43" s="61">
        <f t="shared" ca="1" si="6"/>
        <v>0</v>
      </c>
      <c r="P43" s="61">
        <f t="shared" ca="1" si="6"/>
        <v>0</v>
      </c>
      <c r="Q43" s="61">
        <f t="shared" ca="1" si="6"/>
        <v>3</v>
      </c>
      <c r="R43" s="61">
        <f t="shared" ca="1" si="6"/>
        <v>0</v>
      </c>
      <c r="S43" s="61">
        <f t="shared" ca="1" si="6"/>
        <v>0</v>
      </c>
      <c r="T43" s="61">
        <f t="shared" ca="1" si="6"/>
        <v>0</v>
      </c>
      <c r="U43" s="61">
        <f t="shared" ca="1" si="6"/>
        <v>0</v>
      </c>
      <c r="V43" s="61">
        <f t="shared" ca="1" si="6"/>
        <v>0</v>
      </c>
      <c r="W43" s="61">
        <f t="shared" ca="1" si="6"/>
        <v>0</v>
      </c>
      <c r="X43" s="61">
        <f t="shared" ca="1" si="6"/>
        <v>0</v>
      </c>
      <c r="Y43" s="61">
        <f t="shared" ca="1" si="6"/>
        <v>0</v>
      </c>
      <c r="Z43" s="61">
        <f t="shared" ca="1" si="6"/>
        <v>0</v>
      </c>
      <c r="AA43" s="61">
        <f t="shared" ca="1" si="8"/>
        <v>0</v>
      </c>
      <c r="AB43" s="167">
        <f t="shared" ca="1" si="7"/>
        <v>1.3513513513513514E-2</v>
      </c>
    </row>
    <row r="44" spans="2:28" x14ac:dyDescent="0.35">
      <c r="C44" s="4"/>
      <c r="D44" s="4"/>
      <c r="F44" s="72" t="s">
        <v>3547</v>
      </c>
      <c r="G44" s="64">
        <f t="shared" ref="G44:AA44" ca="1" si="9">COUNTIF(INDIRECT($B$4&amp;$B$3),G$1)</f>
        <v>17</v>
      </c>
      <c r="H44" s="64">
        <f t="shared" ca="1" si="9"/>
        <v>3</v>
      </c>
      <c r="I44" s="64">
        <f t="shared" ca="1" si="9"/>
        <v>0</v>
      </c>
      <c r="J44" s="64">
        <f t="shared" ca="1" si="9"/>
        <v>32</v>
      </c>
      <c r="K44" s="64">
        <f t="shared" ca="1" si="9"/>
        <v>4</v>
      </c>
      <c r="L44" s="64">
        <f t="shared" ca="1" si="9"/>
        <v>32</v>
      </c>
      <c r="M44" s="64">
        <f t="shared" ca="1" si="9"/>
        <v>17</v>
      </c>
      <c r="N44" s="64">
        <f t="shared" ca="1" si="9"/>
        <v>11</v>
      </c>
      <c r="O44" s="64">
        <f t="shared" ca="1" si="9"/>
        <v>7</v>
      </c>
      <c r="P44" s="64">
        <f t="shared" ca="1" si="9"/>
        <v>9</v>
      </c>
      <c r="Q44" s="64">
        <f t="shared" ca="1" si="9"/>
        <v>14</v>
      </c>
      <c r="R44" s="64">
        <f ca="1">COUNTIF(INDIRECT($B$4&amp;$B$3),R$1)</f>
        <v>18</v>
      </c>
      <c r="S44" s="64">
        <f t="shared" ca="1" si="9"/>
        <v>20</v>
      </c>
      <c r="T44" s="64">
        <f t="shared" ca="1" si="9"/>
        <v>17</v>
      </c>
      <c r="U44" s="64">
        <f t="shared" ca="1" si="9"/>
        <v>4</v>
      </c>
      <c r="V44" s="64">
        <f t="shared" ca="1" si="9"/>
        <v>10</v>
      </c>
      <c r="W44" s="64">
        <f t="shared" ca="1" si="9"/>
        <v>0</v>
      </c>
      <c r="X44" s="64">
        <f t="shared" ca="1" si="9"/>
        <v>4</v>
      </c>
      <c r="Y44" s="64">
        <f t="shared" ca="1" si="9"/>
        <v>0</v>
      </c>
      <c r="Z44" s="64">
        <f t="shared" ca="1" si="9"/>
        <v>0</v>
      </c>
      <c r="AA44" s="64">
        <f t="shared" ca="1" si="9"/>
        <v>3</v>
      </c>
      <c r="AB44" s="9"/>
    </row>
    <row r="46" spans="2:28" x14ac:dyDescent="0.35">
      <c r="G46" s="4" t="s">
        <v>3423</v>
      </c>
      <c r="H46" s="71"/>
      <c r="I46" s="4" t="s">
        <v>3613</v>
      </c>
      <c r="L46" s="4" t="s">
        <v>3613</v>
      </c>
    </row>
    <row r="51" spans="7:27" x14ac:dyDescent="0.35">
      <c r="G51" s="97"/>
      <c r="H51" s="97"/>
      <c r="I51" s="97"/>
      <c r="J51" s="97"/>
      <c r="K51" s="97"/>
      <c r="L51" s="97"/>
      <c r="M51" s="97"/>
      <c r="N51" s="97"/>
      <c r="O51" s="97"/>
      <c r="P51" s="97"/>
      <c r="Q51" s="97"/>
      <c r="R51" s="97"/>
      <c r="S51" s="97"/>
      <c r="T51" s="97"/>
      <c r="U51" s="97"/>
      <c r="V51" s="97"/>
      <c r="W51" s="97"/>
      <c r="X51" s="97"/>
      <c r="Y51" s="97"/>
      <c r="Z51" s="97"/>
      <c r="AA51" s="97">
        <f ca="1">SUM(AA21:AA26)</f>
        <v>0</v>
      </c>
    </row>
  </sheetData>
  <conditionalFormatting sqref="G37:AA43">
    <cfRule type="expression" dxfId="6" priority="1">
      <formula>AND(G37&gt;0,G37&gt;=50%*G$44)</formula>
    </cfRule>
  </conditionalFormatting>
  <pageMargins left="0.7" right="0.7" top="0.75" bottom="0.75" header="0.3" footer="0.3"/>
  <pageSetup scale="3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4" bestFit="1"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7" width="8" style="4" customWidth="1"/>
    <col min="8" max="8" width="47.81640625" style="4" customWidth="1"/>
    <col min="9" max="16384" width="10.81640625" style="4"/>
  </cols>
  <sheetData>
    <row r="1" spans="2:25" outlineLevel="1" x14ac:dyDescent="0.35">
      <c r="B1" s="4" t="s">
        <v>3308</v>
      </c>
      <c r="C1" s="4" t="s">
        <v>3311</v>
      </c>
      <c r="D1" s="4"/>
      <c r="H1" s="55"/>
      <c r="I1" s="4" t="s">
        <v>74</v>
      </c>
      <c r="J1" s="4" t="s">
        <v>82</v>
      </c>
      <c r="K1" s="4" t="s">
        <v>77</v>
      </c>
      <c r="L1" s="4" t="s">
        <v>65</v>
      </c>
      <c r="M1" s="4" t="s">
        <v>84</v>
      </c>
      <c r="N1" s="4" t="s">
        <v>86</v>
      </c>
      <c r="O1" s="4" t="s">
        <v>100</v>
      </c>
      <c r="P1" s="4" t="s">
        <v>88</v>
      </c>
      <c r="Q1" s="4" t="s">
        <v>90</v>
      </c>
      <c r="R1" s="4" t="s">
        <v>102</v>
      </c>
      <c r="S1" s="4" t="s">
        <v>104</v>
      </c>
      <c r="T1" s="4" t="s">
        <v>79</v>
      </c>
      <c r="U1" s="4" t="s">
        <v>92</v>
      </c>
      <c r="V1" s="4" t="s">
        <v>97</v>
      </c>
      <c r="W1" s="4" t="s">
        <v>94</v>
      </c>
      <c r="X1" s="4" t="s">
        <v>71</v>
      </c>
    </row>
    <row r="2" spans="2:25" outlineLevel="1" x14ac:dyDescent="0.35">
      <c r="B2" s="8" t="s">
        <v>111</v>
      </c>
      <c r="C2" s="4" t="s">
        <v>2242</v>
      </c>
      <c r="D2" s="4" t="s">
        <v>3312</v>
      </c>
      <c r="H2" s="55"/>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3310</v>
      </c>
      <c r="C3" s="4" t="s">
        <v>2239</v>
      </c>
      <c r="D3" s="4" t="s">
        <v>3313</v>
      </c>
      <c r="H3" s="55"/>
    </row>
    <row r="4" spans="2:25" outlineLevel="1" x14ac:dyDescent="0.35">
      <c r="B4" s="4" t="s">
        <v>3309</v>
      </c>
      <c r="C4" s="4" t="s">
        <v>2251</v>
      </c>
      <c r="D4" s="4" t="s">
        <v>3314</v>
      </c>
      <c r="H4" s="55"/>
    </row>
    <row r="5" spans="2:25" outlineLevel="1" x14ac:dyDescent="0.35">
      <c r="C5" s="4"/>
      <c r="D5" s="4"/>
      <c r="H5" s="55"/>
    </row>
    <row r="6" spans="2:25" x14ac:dyDescent="0.35">
      <c r="C6" s="4"/>
      <c r="D6" s="4"/>
      <c r="H6" s="55"/>
    </row>
    <row r="7" spans="2:25" x14ac:dyDescent="0.35">
      <c r="C7" s="4"/>
      <c r="D7" s="4"/>
      <c r="H7" s="9" t="s">
        <v>3574</v>
      </c>
      <c r="I7"/>
      <c r="J7"/>
      <c r="K7"/>
      <c r="L7"/>
      <c r="M7"/>
      <c r="N7"/>
      <c r="O7"/>
      <c r="P7"/>
      <c r="Q7"/>
      <c r="R7"/>
      <c r="S7"/>
      <c r="T7"/>
      <c r="U7"/>
      <c r="V7"/>
      <c r="W7"/>
      <c r="X7"/>
    </row>
    <row r="8" spans="2:25" s="38" customFormat="1" x14ac:dyDescent="0.35">
      <c r="C8" s="73"/>
      <c r="D8" s="73"/>
      <c r="H8" s="73"/>
    </row>
    <row r="9" spans="2:25" s="55" customFormat="1" x14ac:dyDescent="0.35">
      <c r="C9" s="4"/>
      <c r="D9" s="4"/>
      <c r="E9" s="4"/>
      <c r="F9" s="4"/>
      <c r="G9" s="4"/>
      <c r="H9" s="65" t="s">
        <v>3273</v>
      </c>
      <c r="I9" s="67" t="s">
        <v>72</v>
      </c>
      <c r="J9" s="67" t="s">
        <v>80</v>
      </c>
      <c r="K9" s="67" t="s">
        <v>76</v>
      </c>
      <c r="L9" s="67" t="s">
        <v>63</v>
      </c>
      <c r="M9" s="67" t="s">
        <v>83</v>
      </c>
      <c r="N9" s="67" t="s">
        <v>85</v>
      </c>
      <c r="O9" s="67" t="s">
        <v>98</v>
      </c>
      <c r="P9" s="67" t="s">
        <v>87</v>
      </c>
      <c r="Q9" s="67" t="s">
        <v>89</v>
      </c>
      <c r="R9" s="67" t="s">
        <v>101</v>
      </c>
      <c r="S9" s="67" t="s">
        <v>103</v>
      </c>
      <c r="T9" s="67" t="s">
        <v>78</v>
      </c>
      <c r="U9" s="67" t="s">
        <v>91</v>
      </c>
      <c r="V9" s="67" t="s">
        <v>95</v>
      </c>
      <c r="W9" s="67" t="s">
        <v>93</v>
      </c>
      <c r="X9" s="67" t="s">
        <v>70</v>
      </c>
    </row>
    <row r="10" spans="2:25" x14ac:dyDescent="0.35">
      <c r="B10" s="39" t="s">
        <v>2299</v>
      </c>
      <c r="C10" s="4" t="s">
        <v>3558</v>
      </c>
      <c r="D10" s="4"/>
      <c r="E10" s="6"/>
      <c r="F10" s="6"/>
      <c r="G10" s="6"/>
      <c r="H10" s="66" t="s">
        <v>3575</v>
      </c>
      <c r="I10" s="63">
        <f t="shared" ref="I10:S10" ca="1" si="0">COUNTIFS(INDIRECT($B$2&amp;$B$1),I$1,INDIRECT($B$2&amp;$C10),$B10)</f>
        <v>0</v>
      </c>
      <c r="J10" s="63">
        <f t="shared" ca="1" si="0"/>
        <v>1</v>
      </c>
      <c r="K10" s="63">
        <f t="shared" ca="1" si="0"/>
        <v>3</v>
      </c>
      <c r="L10" s="63">
        <f t="shared" ca="1" si="0"/>
        <v>11</v>
      </c>
      <c r="M10" s="63">
        <f t="shared" ca="1" si="0"/>
        <v>0</v>
      </c>
      <c r="N10" s="63">
        <f t="shared" ca="1" si="0"/>
        <v>13</v>
      </c>
      <c r="O10" s="63">
        <f t="shared" ca="1" si="0"/>
        <v>4</v>
      </c>
      <c r="P10" s="63">
        <f t="shared" ca="1" si="0"/>
        <v>14</v>
      </c>
      <c r="Q10" s="63">
        <f t="shared" ca="1" si="0"/>
        <v>17</v>
      </c>
      <c r="R10" s="63">
        <f t="shared" ca="1" si="0"/>
        <v>0</v>
      </c>
      <c r="S10" s="63">
        <f t="shared" ca="1" si="0"/>
        <v>0</v>
      </c>
      <c r="T10" s="63">
        <f t="shared" ref="T10:W13" ca="1" si="1">COUNTIFS(INDIRECT($B$2&amp;$B$1),T$1,INDIRECT($B$2&amp;$C10),$B10)</f>
        <v>0</v>
      </c>
      <c r="U10" s="63">
        <f t="shared" ca="1" si="1"/>
        <v>4</v>
      </c>
      <c r="V10" s="63">
        <f ca="1">COUNTIFS(INDIRECT($B$2&amp;$B$1),V$1,INDIRECT($B$2&amp;$C10),$B10)</f>
        <v>0</v>
      </c>
      <c r="W10" s="63">
        <f t="shared" ca="1" si="1"/>
        <v>0</v>
      </c>
      <c r="X10" s="63">
        <f ca="1">COUNTIFS(INDIRECT($B$2&amp;$B$1),X$1,INDIRECT($B$2&amp;$C10),$B10)</f>
        <v>0</v>
      </c>
    </row>
    <row r="11" spans="2:25" x14ac:dyDescent="0.35">
      <c r="B11" s="39" t="s">
        <v>2237</v>
      </c>
      <c r="C11" s="4" t="s">
        <v>3558</v>
      </c>
      <c r="D11" s="4"/>
      <c r="E11" s="6"/>
      <c r="F11" s="6"/>
      <c r="G11" s="6"/>
      <c r="H11" s="66" t="s">
        <v>3576</v>
      </c>
      <c r="I11" s="63">
        <f t="shared" ref="I11:K13" ca="1" si="2">COUNTIFS(INDIRECT($B$2&amp;$B$1),I$1,INDIRECT($B$2&amp;$C11),$B11)</f>
        <v>0</v>
      </c>
      <c r="J11" s="63">
        <f t="shared" ca="1" si="2"/>
        <v>6</v>
      </c>
      <c r="K11" s="63">
        <f t="shared" ca="1" si="2"/>
        <v>29</v>
      </c>
      <c r="L11" s="63">
        <f ca="1">COUNTIFS(INDIRECT($B$2&amp;$B$1),L$1,INDIRECT($B$2&amp;$C11),$B11)</f>
        <v>6</v>
      </c>
      <c r="M11" s="63">
        <f t="shared" ref="M11:S13" ca="1" si="3">COUNTIFS(INDIRECT($B$2&amp;$B$1),M$1,INDIRECT($B$2&amp;$C11),$B11)</f>
        <v>0</v>
      </c>
      <c r="N11" s="63">
        <f t="shared" ca="1" si="3"/>
        <v>5</v>
      </c>
      <c r="O11" s="63">
        <f t="shared" ca="1" si="3"/>
        <v>0</v>
      </c>
      <c r="P11" s="63">
        <f t="shared" ca="1" si="3"/>
        <v>6</v>
      </c>
      <c r="Q11" s="63">
        <f t="shared" ca="1" si="3"/>
        <v>0</v>
      </c>
      <c r="R11" s="63">
        <f t="shared" ca="1" si="3"/>
        <v>0</v>
      </c>
      <c r="S11" s="63">
        <f t="shared" ca="1" si="3"/>
        <v>0</v>
      </c>
      <c r="T11" s="63">
        <f t="shared" ca="1" si="1"/>
        <v>2</v>
      </c>
      <c r="U11" s="63">
        <f t="shared" ca="1" si="1"/>
        <v>0</v>
      </c>
      <c r="V11" s="63">
        <f ca="1">COUNTIFS(INDIRECT($B$2&amp;$B$1),V$1,INDIRECT($B$2&amp;$C11),$B11)</f>
        <v>0</v>
      </c>
      <c r="W11" s="63">
        <f t="shared" ca="1" si="1"/>
        <v>8</v>
      </c>
      <c r="X11" s="63">
        <f ca="1">COUNTIFS(INDIRECT($B$2&amp;$B$1),X$1,INDIRECT($B$2&amp;$C11),$B11)</f>
        <v>2</v>
      </c>
    </row>
    <row r="12" spans="2:25" x14ac:dyDescent="0.35">
      <c r="B12" s="39" t="s">
        <v>2278</v>
      </c>
      <c r="C12" s="4" t="s">
        <v>3558</v>
      </c>
      <c r="D12" s="4"/>
      <c r="E12" s="6"/>
      <c r="F12" s="6"/>
      <c r="G12" s="6"/>
      <c r="H12" s="66" t="s">
        <v>3577</v>
      </c>
      <c r="I12" s="63">
        <f t="shared" ca="1" si="2"/>
        <v>0</v>
      </c>
      <c r="J12" s="63">
        <f t="shared" ca="1" si="2"/>
        <v>0</v>
      </c>
      <c r="K12" s="63">
        <f t="shared" ca="1" si="2"/>
        <v>0</v>
      </c>
      <c r="L12" s="63">
        <f ca="1">COUNTIFS(INDIRECT($B$2&amp;$B$1),L$1,INDIRECT($B$2&amp;$C12),$B12)</f>
        <v>0</v>
      </c>
      <c r="M12" s="63">
        <f t="shared" ca="1" si="3"/>
        <v>0</v>
      </c>
      <c r="N12" s="63">
        <f t="shared" ca="1" si="3"/>
        <v>0</v>
      </c>
      <c r="O12" s="63">
        <f t="shared" ca="1" si="3"/>
        <v>0</v>
      </c>
      <c r="P12" s="63">
        <f t="shared" ca="1" si="3"/>
        <v>0</v>
      </c>
      <c r="Q12" s="63">
        <f t="shared" ca="1" si="3"/>
        <v>0</v>
      </c>
      <c r="R12" s="63">
        <f t="shared" ca="1" si="3"/>
        <v>0</v>
      </c>
      <c r="S12" s="63">
        <f t="shared" ca="1" si="3"/>
        <v>0</v>
      </c>
      <c r="T12" s="63">
        <f t="shared" ca="1" si="1"/>
        <v>2</v>
      </c>
      <c r="U12" s="63">
        <f t="shared" ca="1" si="1"/>
        <v>0</v>
      </c>
      <c r="V12" s="63">
        <f ca="1">COUNTIFS(INDIRECT($B$2&amp;$B$1),V$1,INDIRECT($B$2&amp;$C12),$B12)</f>
        <v>0</v>
      </c>
      <c r="W12" s="63">
        <f t="shared" ca="1" si="1"/>
        <v>2</v>
      </c>
      <c r="X12" s="63">
        <f ca="1">COUNTIFS(INDIRECT($B$2&amp;$B$1),X$1,INDIRECT($B$2&amp;$C12),$B12)</f>
        <v>1</v>
      </c>
    </row>
    <row r="13" spans="2:25" x14ac:dyDescent="0.35">
      <c r="B13" s="39" t="s">
        <v>510</v>
      </c>
      <c r="C13" s="4" t="s">
        <v>3558</v>
      </c>
      <c r="D13" s="4"/>
      <c r="E13" s="6"/>
      <c r="F13" s="6"/>
      <c r="G13" s="6"/>
      <c r="H13" s="66" t="s">
        <v>3578</v>
      </c>
      <c r="I13" s="63">
        <f t="shared" ca="1" si="2"/>
        <v>0</v>
      </c>
      <c r="J13" s="63">
        <f t="shared" ca="1" si="2"/>
        <v>0</v>
      </c>
      <c r="K13" s="63">
        <f t="shared" ca="1" si="2"/>
        <v>0</v>
      </c>
      <c r="L13" s="63">
        <f ca="1">COUNTIFS(INDIRECT($B$2&amp;$B$1),L$1,INDIRECT($B$2&amp;$C13),$B13)</f>
        <v>0</v>
      </c>
      <c r="M13" s="63">
        <f t="shared" ca="1" si="3"/>
        <v>9</v>
      </c>
      <c r="N13" s="63">
        <f t="shared" ca="1" si="3"/>
        <v>0</v>
      </c>
      <c r="O13" s="63">
        <f t="shared" ca="1" si="3"/>
        <v>0</v>
      </c>
      <c r="P13" s="63">
        <f t="shared" ca="1" si="3"/>
        <v>0</v>
      </c>
      <c r="Q13" s="63">
        <f t="shared" ca="1" si="3"/>
        <v>0</v>
      </c>
      <c r="R13" s="63">
        <f t="shared" ca="1" si="3"/>
        <v>0</v>
      </c>
      <c r="S13" s="63">
        <f t="shared" ca="1" si="3"/>
        <v>0</v>
      </c>
      <c r="T13" s="63">
        <f t="shared" ca="1" si="1"/>
        <v>0</v>
      </c>
      <c r="U13" s="63">
        <f t="shared" ca="1" si="1"/>
        <v>0</v>
      </c>
      <c r="V13" s="63">
        <f ca="1">COUNTIFS(INDIRECT($B$2&amp;$B$1),V$1,INDIRECT($B$2&amp;$C13),$B13)</f>
        <v>0</v>
      </c>
      <c r="W13" s="63">
        <f t="shared" ca="1" si="1"/>
        <v>0</v>
      </c>
      <c r="X13" s="63">
        <f ca="1">COUNTIFS(INDIRECT($B$2&amp;$B$1),X$1,INDIRECT($B$2&amp;$C13),$B13)</f>
        <v>0</v>
      </c>
    </row>
    <row r="14" spans="2:25" x14ac:dyDescent="0.35">
      <c r="C14" s="4"/>
      <c r="D14" s="4"/>
      <c r="H14" s="72" t="s">
        <v>3547</v>
      </c>
      <c r="I14" s="64">
        <f ca="1">COUNTIF(INDIRECT($B$4&amp;$B$3),I$1)</f>
        <v>0</v>
      </c>
      <c r="J14" s="64">
        <f ca="1">COUNTIF(INDIRECT($B$4&amp;$B$3),J$1)</f>
        <v>7</v>
      </c>
      <c r="K14" s="64">
        <f ca="1">COUNTIF(INDIRECT($B$4&amp;$B$3),K$1)</f>
        <v>32</v>
      </c>
      <c r="L14" s="64">
        <f ca="1">COUNTIF(INDIRECT($B$4&amp;$B$3),L$1)</f>
        <v>17</v>
      </c>
      <c r="M14" s="64">
        <f t="shared" ref="M14:S14" ca="1" si="4">COUNTIF(INDIRECT($B$4&amp;$B$3),M$1)</f>
        <v>9</v>
      </c>
      <c r="N14" s="64">
        <f t="shared" ca="1" si="4"/>
        <v>18</v>
      </c>
      <c r="O14" s="64">
        <f t="shared" ca="1" si="4"/>
        <v>4</v>
      </c>
      <c r="P14" s="64">
        <f t="shared" ca="1" si="4"/>
        <v>20</v>
      </c>
      <c r="Q14" s="64">
        <f t="shared" ca="1" si="4"/>
        <v>17</v>
      </c>
      <c r="R14" s="64">
        <f t="shared" ca="1" si="4"/>
        <v>0</v>
      </c>
      <c r="S14" s="64">
        <f t="shared" ca="1" si="4"/>
        <v>0</v>
      </c>
      <c r="T14" s="64">
        <f ca="1">COUNTIF(INDIRECT($B$4&amp;$B$3),T$1)</f>
        <v>4</v>
      </c>
      <c r="U14" s="64">
        <f ca="1">COUNTIF(INDIRECT($B$4&amp;$B$3),U$1)</f>
        <v>4</v>
      </c>
      <c r="V14" s="64">
        <f ca="1">COUNTIF(INDIRECT($B$4&amp;$B$3),V$1)</f>
        <v>0</v>
      </c>
      <c r="W14" s="64">
        <f ca="1">COUNTIF(INDIRECT($B$4&amp;$B$3),W$1)</f>
        <v>10</v>
      </c>
      <c r="X14" s="64">
        <f ca="1">COUNTIF(INDIRECT($B$4&amp;$B$3),X$1)</f>
        <v>3</v>
      </c>
      <c r="Y14" s="9"/>
    </row>
    <row r="15" spans="2:25" x14ac:dyDescent="0.35">
      <c r="C15" s="4"/>
      <c r="D15" s="4"/>
    </row>
    <row r="16" spans="2:25" x14ac:dyDescent="0.35">
      <c r="C16" s="4"/>
      <c r="D16" s="4"/>
    </row>
    <row r="17" spans="2:37" x14ac:dyDescent="0.35">
      <c r="H17" s="68" t="s">
        <v>3579</v>
      </c>
    </row>
    <row r="18" spans="2:37" s="38" customFormat="1" x14ac:dyDescent="0.35">
      <c r="C18" s="73"/>
      <c r="D18" s="73"/>
      <c r="H18" s="73"/>
    </row>
    <row r="19" spans="2:37" s="55" customFormat="1" x14ac:dyDescent="0.35">
      <c r="B19" s="4"/>
      <c r="C19" s="6"/>
      <c r="D19" s="6"/>
      <c r="E19" s="4"/>
      <c r="F19" s="4"/>
      <c r="G19" s="4"/>
      <c r="H19" s="65" t="s">
        <v>3273</v>
      </c>
      <c r="I19" s="67" t="s">
        <v>72</v>
      </c>
      <c r="J19" s="67" t="s">
        <v>80</v>
      </c>
      <c r="K19" s="67" t="s">
        <v>76</v>
      </c>
      <c r="L19" s="67" t="s">
        <v>63</v>
      </c>
      <c r="M19" s="67" t="s">
        <v>83</v>
      </c>
      <c r="N19" s="67" t="s">
        <v>85</v>
      </c>
      <c r="O19" s="67" t="s">
        <v>98</v>
      </c>
      <c r="P19" s="67" t="s">
        <v>87</v>
      </c>
      <c r="Q19" s="67" t="s">
        <v>89</v>
      </c>
      <c r="R19" s="67" t="s">
        <v>101</v>
      </c>
      <c r="S19" s="67" t="s">
        <v>103</v>
      </c>
      <c r="T19" s="67" t="s">
        <v>78</v>
      </c>
      <c r="U19" s="67" t="s">
        <v>91</v>
      </c>
      <c r="V19" s="67" t="s">
        <v>95</v>
      </c>
      <c r="W19" s="67" t="s">
        <v>93</v>
      </c>
      <c r="X19" s="67" t="s">
        <v>70</v>
      </c>
      <c r="Z19" s="4"/>
      <c r="AA19" s="4"/>
      <c r="AB19" s="4"/>
      <c r="AC19" s="4"/>
      <c r="AD19" s="4"/>
      <c r="AE19" s="4"/>
      <c r="AF19" s="4"/>
      <c r="AG19" s="4"/>
      <c r="AH19" s="4"/>
      <c r="AI19" s="4"/>
      <c r="AJ19" s="4"/>
      <c r="AK19" s="4"/>
    </row>
    <row r="20" spans="2:37" ht="15.5" x14ac:dyDescent="0.35">
      <c r="B20" s="4" t="s">
        <v>2054</v>
      </c>
      <c r="C20" s="4" t="s">
        <v>3580</v>
      </c>
      <c r="E20" s="69"/>
      <c r="F20" s="69"/>
      <c r="G20" s="69"/>
      <c r="H20" s="66" t="s">
        <v>3581</v>
      </c>
      <c r="I20" s="63">
        <f t="shared" ref="I20:S20" ca="1" si="5">SUMIF(INDIRECT($B$2&amp;$B$1),I$1,INDIRECT($B$2&amp;$C20))</f>
        <v>0</v>
      </c>
      <c r="J20" s="63">
        <f t="shared" ca="1" si="5"/>
        <v>6</v>
      </c>
      <c r="K20" s="63">
        <f t="shared" ca="1" si="5"/>
        <v>0</v>
      </c>
      <c r="L20" s="63">
        <f t="shared" ca="1" si="5"/>
        <v>5</v>
      </c>
      <c r="M20" s="63">
        <f t="shared" ca="1" si="5"/>
        <v>0</v>
      </c>
      <c r="N20" s="63">
        <f t="shared" ca="1" si="5"/>
        <v>0</v>
      </c>
      <c r="O20" s="63">
        <f t="shared" ca="1" si="5"/>
        <v>2</v>
      </c>
      <c r="P20" s="63">
        <f t="shared" ca="1" si="5"/>
        <v>9</v>
      </c>
      <c r="Q20" s="63">
        <f t="shared" ca="1" si="5"/>
        <v>0</v>
      </c>
      <c r="R20" s="63">
        <f t="shared" ca="1" si="5"/>
        <v>0</v>
      </c>
      <c r="S20" s="63">
        <f t="shared" ca="1" si="5"/>
        <v>0</v>
      </c>
      <c r="T20" s="63">
        <f t="shared" ref="T20:W30" ca="1" si="6">SUMIF(INDIRECT($B$2&amp;$B$1),T$1,INDIRECT($B$2&amp;$C20))</f>
        <v>4</v>
      </c>
      <c r="U20" s="63">
        <f t="shared" ca="1" si="6"/>
        <v>0</v>
      </c>
      <c r="V20" s="63">
        <f t="shared" ref="V20:V30" ca="1" si="7">SUMIF(INDIRECT($B$2&amp;$B$1),V$1,INDIRECT($B$2&amp;$C20))</f>
        <v>0</v>
      </c>
      <c r="W20" s="63">
        <f t="shared" ca="1" si="6"/>
        <v>0</v>
      </c>
      <c r="X20" s="63">
        <f t="shared" ref="X20:X30" ca="1" si="8">SUMIF(INDIRECT($B$2&amp;$B$1),X$1,INDIRECT($B$2&amp;$C20))</f>
        <v>1</v>
      </c>
    </row>
    <row r="21" spans="2:37" x14ac:dyDescent="0.35">
      <c r="B21" s="4" t="s">
        <v>2055</v>
      </c>
      <c r="C21" s="4" t="s">
        <v>3582</v>
      </c>
      <c r="H21" s="66" t="s">
        <v>3583</v>
      </c>
      <c r="I21" s="63">
        <f t="shared" ref="I21:K30" ca="1" si="9">SUMIF(INDIRECT($B$2&amp;$B$1),I$1,INDIRECT($B$2&amp;$C21))</f>
        <v>0</v>
      </c>
      <c r="J21" s="63">
        <f t="shared" ca="1" si="9"/>
        <v>0</v>
      </c>
      <c r="K21" s="63">
        <f t="shared" ca="1" si="9"/>
        <v>0</v>
      </c>
      <c r="L21" s="63">
        <f t="shared" ref="L21:L30" ca="1" si="10">SUMIF(INDIRECT($B$2&amp;$B$1),L$1,INDIRECT($B$2&amp;$C21))</f>
        <v>0</v>
      </c>
      <c r="M21" s="63">
        <f t="shared" ref="M21:S30" ca="1" si="11">SUMIF(INDIRECT($B$2&amp;$B$1),M$1,INDIRECT($B$2&amp;$C21))</f>
        <v>0</v>
      </c>
      <c r="N21" s="63">
        <f t="shared" ca="1" si="11"/>
        <v>0</v>
      </c>
      <c r="O21" s="63">
        <f t="shared" ca="1" si="11"/>
        <v>0</v>
      </c>
      <c r="P21" s="63">
        <f t="shared" ca="1" si="11"/>
        <v>0</v>
      </c>
      <c r="Q21" s="63">
        <f t="shared" ca="1" si="11"/>
        <v>0</v>
      </c>
      <c r="R21" s="63">
        <f t="shared" ca="1" si="11"/>
        <v>0</v>
      </c>
      <c r="S21" s="63">
        <f t="shared" ca="1" si="11"/>
        <v>0</v>
      </c>
      <c r="T21" s="63">
        <f t="shared" ca="1" si="6"/>
        <v>0</v>
      </c>
      <c r="U21" s="63">
        <f t="shared" ca="1" si="6"/>
        <v>0</v>
      </c>
      <c r="V21" s="63">
        <f t="shared" ca="1" si="7"/>
        <v>0</v>
      </c>
      <c r="W21" s="63">
        <f t="shared" ca="1" si="6"/>
        <v>0</v>
      </c>
      <c r="X21" s="63">
        <f t="shared" ca="1" si="8"/>
        <v>0</v>
      </c>
    </row>
    <row r="22" spans="2:37" x14ac:dyDescent="0.35">
      <c r="B22" s="4" t="s">
        <v>2056</v>
      </c>
      <c r="C22" s="4" t="s">
        <v>3584</v>
      </c>
      <c r="H22" s="66" t="s">
        <v>3585</v>
      </c>
      <c r="I22" s="63">
        <f t="shared" ca="1" si="9"/>
        <v>0</v>
      </c>
      <c r="J22" s="63">
        <f t="shared" ca="1" si="9"/>
        <v>7</v>
      </c>
      <c r="K22" s="63">
        <f t="shared" ca="1" si="9"/>
        <v>5</v>
      </c>
      <c r="L22" s="63">
        <f t="shared" ca="1" si="10"/>
        <v>0</v>
      </c>
      <c r="M22" s="63">
        <f t="shared" ca="1" si="11"/>
        <v>9</v>
      </c>
      <c r="N22" s="63">
        <f t="shared" ca="1" si="11"/>
        <v>0</v>
      </c>
      <c r="O22" s="63">
        <f t="shared" ca="1" si="11"/>
        <v>3</v>
      </c>
      <c r="P22" s="63">
        <f t="shared" ca="1" si="11"/>
        <v>6</v>
      </c>
      <c r="Q22" s="63">
        <f t="shared" ca="1" si="11"/>
        <v>0</v>
      </c>
      <c r="R22" s="63">
        <f t="shared" ca="1" si="11"/>
        <v>0</v>
      </c>
      <c r="S22" s="63">
        <f t="shared" ca="1" si="11"/>
        <v>0</v>
      </c>
      <c r="T22" s="63">
        <f t="shared" ca="1" si="6"/>
        <v>4</v>
      </c>
      <c r="U22" s="63">
        <f t="shared" ca="1" si="6"/>
        <v>0</v>
      </c>
      <c r="V22" s="63">
        <f t="shared" ca="1" si="7"/>
        <v>0</v>
      </c>
      <c r="W22" s="63">
        <f t="shared" ca="1" si="6"/>
        <v>10</v>
      </c>
      <c r="X22" s="63">
        <f t="shared" ca="1" si="8"/>
        <v>3</v>
      </c>
    </row>
    <row r="23" spans="2:37" ht="15.5" x14ac:dyDescent="0.35">
      <c r="B23" s="4" t="s">
        <v>2057</v>
      </c>
      <c r="C23" s="4" t="s">
        <v>3586</v>
      </c>
      <c r="E23" s="69"/>
      <c r="F23" s="69"/>
      <c r="G23" s="69"/>
      <c r="H23" s="66" t="s">
        <v>3587</v>
      </c>
      <c r="I23" s="63">
        <f t="shared" ca="1" si="9"/>
        <v>0</v>
      </c>
      <c r="J23" s="63">
        <f t="shared" ca="1" si="9"/>
        <v>7</v>
      </c>
      <c r="K23" s="63">
        <f t="shared" ca="1" si="9"/>
        <v>1</v>
      </c>
      <c r="L23" s="63">
        <f t="shared" ca="1" si="10"/>
        <v>0</v>
      </c>
      <c r="M23" s="63">
        <f t="shared" ca="1" si="11"/>
        <v>9</v>
      </c>
      <c r="N23" s="63">
        <f t="shared" ca="1" si="11"/>
        <v>17</v>
      </c>
      <c r="O23" s="63">
        <f t="shared" ca="1" si="11"/>
        <v>1</v>
      </c>
      <c r="P23" s="63">
        <f t="shared" ca="1" si="11"/>
        <v>5</v>
      </c>
      <c r="Q23" s="63">
        <f t="shared" ca="1" si="11"/>
        <v>17</v>
      </c>
      <c r="R23" s="63">
        <f t="shared" ca="1" si="11"/>
        <v>0</v>
      </c>
      <c r="S23" s="63">
        <f t="shared" ca="1" si="11"/>
        <v>0</v>
      </c>
      <c r="T23" s="63">
        <f t="shared" ca="1" si="6"/>
        <v>4</v>
      </c>
      <c r="U23" s="63">
        <f t="shared" ca="1" si="6"/>
        <v>4</v>
      </c>
      <c r="V23" s="63">
        <f t="shared" ca="1" si="7"/>
        <v>0</v>
      </c>
      <c r="W23" s="63">
        <f t="shared" ca="1" si="6"/>
        <v>10</v>
      </c>
      <c r="X23" s="63">
        <f t="shared" ca="1" si="8"/>
        <v>3</v>
      </c>
    </row>
    <row r="24" spans="2:37" x14ac:dyDescent="0.35">
      <c r="B24" s="4" t="s">
        <v>2058</v>
      </c>
      <c r="C24" s="4" t="s">
        <v>3588</v>
      </c>
      <c r="H24" s="66" t="s">
        <v>3589</v>
      </c>
      <c r="I24" s="63">
        <f t="shared" ca="1" si="9"/>
        <v>0</v>
      </c>
      <c r="J24" s="63">
        <f t="shared" ca="1" si="9"/>
        <v>3</v>
      </c>
      <c r="K24" s="63">
        <f t="shared" ca="1" si="9"/>
        <v>0</v>
      </c>
      <c r="L24" s="63">
        <f t="shared" ca="1" si="10"/>
        <v>0</v>
      </c>
      <c r="M24" s="63">
        <f t="shared" ca="1" si="11"/>
        <v>0</v>
      </c>
      <c r="N24" s="63">
        <f t="shared" ca="1" si="11"/>
        <v>0</v>
      </c>
      <c r="O24" s="63">
        <f t="shared" ca="1" si="11"/>
        <v>0</v>
      </c>
      <c r="P24" s="63">
        <f t="shared" ca="1" si="11"/>
        <v>0</v>
      </c>
      <c r="Q24" s="63">
        <f t="shared" ca="1" si="11"/>
        <v>0</v>
      </c>
      <c r="R24" s="63">
        <f t="shared" ca="1" si="11"/>
        <v>0</v>
      </c>
      <c r="S24" s="63">
        <f t="shared" ca="1" si="11"/>
        <v>0</v>
      </c>
      <c r="T24" s="63">
        <f t="shared" ca="1" si="6"/>
        <v>4</v>
      </c>
      <c r="U24" s="63">
        <f t="shared" ca="1" si="6"/>
        <v>0</v>
      </c>
      <c r="V24" s="63">
        <f t="shared" ca="1" si="7"/>
        <v>0</v>
      </c>
      <c r="W24" s="63">
        <f t="shared" ca="1" si="6"/>
        <v>0</v>
      </c>
      <c r="X24" s="63">
        <f t="shared" ca="1" si="8"/>
        <v>0</v>
      </c>
    </row>
    <row r="25" spans="2:37" x14ac:dyDescent="0.35">
      <c r="B25" s="4" t="s">
        <v>2059</v>
      </c>
      <c r="C25" s="4" t="s">
        <v>3590</v>
      </c>
      <c r="H25" s="66" t="s">
        <v>3591</v>
      </c>
      <c r="I25" s="63">
        <f t="shared" ca="1" si="9"/>
        <v>0</v>
      </c>
      <c r="J25" s="63">
        <f t="shared" ca="1" si="9"/>
        <v>4</v>
      </c>
      <c r="K25" s="63">
        <f t="shared" ca="1" si="9"/>
        <v>0</v>
      </c>
      <c r="L25" s="63">
        <f t="shared" ca="1" si="10"/>
        <v>1</v>
      </c>
      <c r="M25" s="63">
        <f t="shared" ca="1" si="11"/>
        <v>0</v>
      </c>
      <c r="N25" s="63">
        <f t="shared" ca="1" si="11"/>
        <v>1</v>
      </c>
      <c r="O25" s="63">
        <f t="shared" ca="1" si="11"/>
        <v>0</v>
      </c>
      <c r="P25" s="63">
        <f t="shared" ca="1" si="11"/>
        <v>0</v>
      </c>
      <c r="Q25" s="63">
        <f t="shared" ca="1" si="11"/>
        <v>0</v>
      </c>
      <c r="R25" s="63">
        <f t="shared" ca="1" si="11"/>
        <v>0</v>
      </c>
      <c r="S25" s="63">
        <f t="shared" ca="1" si="11"/>
        <v>0</v>
      </c>
      <c r="T25" s="63">
        <f t="shared" ca="1" si="6"/>
        <v>4</v>
      </c>
      <c r="U25" s="63">
        <f t="shared" ca="1" si="6"/>
        <v>0</v>
      </c>
      <c r="V25" s="63">
        <f t="shared" ca="1" si="7"/>
        <v>0</v>
      </c>
      <c r="W25" s="63">
        <f t="shared" ca="1" si="6"/>
        <v>0</v>
      </c>
      <c r="X25" s="63">
        <f t="shared" ca="1" si="8"/>
        <v>0</v>
      </c>
    </row>
    <row r="26" spans="2:37" x14ac:dyDescent="0.35">
      <c r="B26" s="4" t="s">
        <v>2060</v>
      </c>
      <c r="C26" s="4" t="s">
        <v>3592</v>
      </c>
      <c r="H26" s="66" t="s">
        <v>3593</v>
      </c>
      <c r="I26" s="63">
        <f t="shared" ca="1" si="9"/>
        <v>0</v>
      </c>
      <c r="J26" s="63">
        <f t="shared" ca="1" si="9"/>
        <v>4</v>
      </c>
      <c r="K26" s="63">
        <f t="shared" ca="1" si="9"/>
        <v>0</v>
      </c>
      <c r="L26" s="63">
        <f t="shared" ca="1" si="10"/>
        <v>0</v>
      </c>
      <c r="M26" s="63">
        <f t="shared" ca="1" si="11"/>
        <v>0</v>
      </c>
      <c r="N26" s="63">
        <f t="shared" ca="1" si="11"/>
        <v>0</v>
      </c>
      <c r="O26" s="63">
        <f t="shared" ca="1" si="11"/>
        <v>0</v>
      </c>
      <c r="P26" s="63">
        <f t="shared" ca="1" si="11"/>
        <v>0</v>
      </c>
      <c r="Q26" s="63">
        <f t="shared" ca="1" si="11"/>
        <v>0</v>
      </c>
      <c r="R26" s="63">
        <f t="shared" ca="1" si="11"/>
        <v>0</v>
      </c>
      <c r="S26" s="63">
        <f t="shared" ca="1" si="11"/>
        <v>0</v>
      </c>
      <c r="T26" s="63">
        <f t="shared" ca="1" si="6"/>
        <v>3</v>
      </c>
      <c r="U26" s="63">
        <f t="shared" ca="1" si="6"/>
        <v>0</v>
      </c>
      <c r="V26" s="63">
        <f t="shared" ca="1" si="7"/>
        <v>0</v>
      </c>
      <c r="W26" s="63">
        <f t="shared" ca="1" si="6"/>
        <v>0</v>
      </c>
      <c r="X26" s="63">
        <f t="shared" ca="1" si="8"/>
        <v>2</v>
      </c>
    </row>
    <row r="27" spans="2:37" ht="15.5" x14ac:dyDescent="0.35">
      <c r="B27" s="4" t="s">
        <v>2061</v>
      </c>
      <c r="C27" s="4" t="s">
        <v>3594</v>
      </c>
      <c r="E27" s="69"/>
      <c r="F27" s="69"/>
      <c r="G27" s="69"/>
      <c r="H27" s="66" t="s">
        <v>3595</v>
      </c>
      <c r="I27" s="63">
        <f t="shared" ca="1" si="9"/>
        <v>0</v>
      </c>
      <c r="J27" s="63">
        <f t="shared" ca="1" si="9"/>
        <v>3</v>
      </c>
      <c r="K27" s="63">
        <f t="shared" ca="1" si="9"/>
        <v>0</v>
      </c>
      <c r="L27" s="63">
        <f t="shared" ca="1" si="10"/>
        <v>0</v>
      </c>
      <c r="M27" s="63">
        <f t="shared" ca="1" si="11"/>
        <v>0</v>
      </c>
      <c r="N27" s="63">
        <f t="shared" ca="1" si="11"/>
        <v>0</v>
      </c>
      <c r="O27" s="63">
        <f t="shared" ca="1" si="11"/>
        <v>1</v>
      </c>
      <c r="P27" s="63">
        <f t="shared" ca="1" si="11"/>
        <v>0</v>
      </c>
      <c r="Q27" s="63">
        <f t="shared" ca="1" si="11"/>
        <v>0</v>
      </c>
      <c r="R27" s="63">
        <f t="shared" ca="1" si="11"/>
        <v>0</v>
      </c>
      <c r="S27" s="63">
        <f t="shared" ca="1" si="11"/>
        <v>0</v>
      </c>
      <c r="T27" s="63">
        <f t="shared" ca="1" si="6"/>
        <v>1</v>
      </c>
      <c r="U27" s="63">
        <f t="shared" ca="1" si="6"/>
        <v>0</v>
      </c>
      <c r="V27" s="63">
        <f t="shared" ca="1" si="7"/>
        <v>0</v>
      </c>
      <c r="W27" s="63">
        <f t="shared" ca="1" si="6"/>
        <v>0</v>
      </c>
      <c r="X27" s="63">
        <f t="shared" ca="1" si="8"/>
        <v>0</v>
      </c>
    </row>
    <row r="28" spans="2:37" x14ac:dyDescent="0.35">
      <c r="B28" s="4" t="s">
        <v>2062</v>
      </c>
      <c r="C28" s="4" t="s">
        <v>3596</v>
      </c>
      <c r="H28" s="66" t="s">
        <v>2617</v>
      </c>
      <c r="I28" s="63">
        <f t="shared" ca="1" si="9"/>
        <v>0</v>
      </c>
      <c r="J28" s="63">
        <f t="shared" ca="1" si="9"/>
        <v>0</v>
      </c>
      <c r="K28" s="63">
        <f t="shared" ca="1" si="9"/>
        <v>26</v>
      </c>
      <c r="L28" s="63">
        <f t="shared" ca="1" si="10"/>
        <v>0</v>
      </c>
      <c r="M28" s="63">
        <f t="shared" ca="1" si="11"/>
        <v>0</v>
      </c>
      <c r="N28" s="63">
        <f t="shared" ca="1" si="11"/>
        <v>0</v>
      </c>
      <c r="O28" s="63">
        <f t="shared" ca="1" si="11"/>
        <v>1</v>
      </c>
      <c r="P28" s="63">
        <f t="shared" ca="1" si="11"/>
        <v>0</v>
      </c>
      <c r="Q28" s="63">
        <f t="shared" ca="1" si="11"/>
        <v>0</v>
      </c>
      <c r="R28" s="63">
        <f t="shared" ca="1" si="11"/>
        <v>0</v>
      </c>
      <c r="S28" s="63">
        <f t="shared" ca="1" si="11"/>
        <v>0</v>
      </c>
      <c r="T28" s="63">
        <f t="shared" ca="1" si="6"/>
        <v>0</v>
      </c>
      <c r="U28" s="63">
        <f t="shared" ca="1" si="6"/>
        <v>0</v>
      </c>
      <c r="V28" s="63">
        <f t="shared" ca="1" si="7"/>
        <v>0</v>
      </c>
      <c r="W28" s="63">
        <f t="shared" ca="1" si="6"/>
        <v>0</v>
      </c>
      <c r="X28" s="63">
        <f t="shared" ca="1" si="8"/>
        <v>0</v>
      </c>
    </row>
    <row r="29" spans="2:37" x14ac:dyDescent="0.35">
      <c r="B29" s="4" t="s">
        <v>2064</v>
      </c>
      <c r="C29" s="4" t="s">
        <v>3597</v>
      </c>
      <c r="H29" s="66" t="s">
        <v>3578</v>
      </c>
      <c r="I29" s="63">
        <f t="shared" ca="1" si="9"/>
        <v>0</v>
      </c>
      <c r="J29" s="63">
        <f t="shared" ca="1" si="9"/>
        <v>0</v>
      </c>
      <c r="K29" s="63">
        <f t="shared" ca="1" si="9"/>
        <v>1</v>
      </c>
      <c r="L29" s="63">
        <f t="shared" ca="1" si="10"/>
        <v>11</v>
      </c>
      <c r="M29" s="63">
        <f t="shared" ca="1" si="11"/>
        <v>0</v>
      </c>
      <c r="N29" s="63">
        <f t="shared" ca="1" si="11"/>
        <v>0</v>
      </c>
      <c r="O29" s="63">
        <f t="shared" ca="1" si="11"/>
        <v>0</v>
      </c>
      <c r="P29" s="63">
        <f t="shared" ca="1" si="11"/>
        <v>0</v>
      </c>
      <c r="Q29" s="63">
        <f t="shared" ca="1" si="11"/>
        <v>0</v>
      </c>
      <c r="R29" s="63">
        <f t="shared" ca="1" si="11"/>
        <v>0</v>
      </c>
      <c r="S29" s="63">
        <f t="shared" ca="1" si="11"/>
        <v>0</v>
      </c>
      <c r="T29" s="63">
        <f t="shared" ca="1" si="6"/>
        <v>0</v>
      </c>
      <c r="U29" s="63">
        <f t="shared" ca="1" si="6"/>
        <v>0</v>
      </c>
      <c r="V29" s="63">
        <f t="shared" ca="1" si="7"/>
        <v>0</v>
      </c>
      <c r="W29" s="63">
        <f t="shared" ca="1" si="6"/>
        <v>0</v>
      </c>
      <c r="X29" s="63">
        <f t="shared" ca="1" si="8"/>
        <v>0</v>
      </c>
    </row>
    <row r="30" spans="2:37" ht="15.5" x14ac:dyDescent="0.35">
      <c r="B30" s="4" t="s">
        <v>2065</v>
      </c>
      <c r="C30" s="4" t="s">
        <v>3598</v>
      </c>
      <c r="E30" s="69"/>
      <c r="F30" s="69"/>
      <c r="G30" s="69"/>
      <c r="H30" s="66" t="s">
        <v>3599</v>
      </c>
      <c r="I30" s="63">
        <f t="shared" ca="1" si="9"/>
        <v>0</v>
      </c>
      <c r="J30" s="63">
        <f t="shared" ca="1" si="9"/>
        <v>0</v>
      </c>
      <c r="K30" s="63">
        <f t="shared" ca="1" si="9"/>
        <v>0</v>
      </c>
      <c r="L30" s="63">
        <f t="shared" ca="1" si="10"/>
        <v>0</v>
      </c>
      <c r="M30" s="63">
        <f t="shared" ca="1" si="11"/>
        <v>0</v>
      </c>
      <c r="N30" s="63">
        <f t="shared" ca="1" si="11"/>
        <v>0</v>
      </c>
      <c r="O30" s="63">
        <f t="shared" ca="1" si="11"/>
        <v>0</v>
      </c>
      <c r="P30" s="63">
        <f t="shared" ca="1" si="11"/>
        <v>0</v>
      </c>
      <c r="Q30" s="63">
        <f t="shared" ca="1" si="11"/>
        <v>0</v>
      </c>
      <c r="R30" s="63">
        <f t="shared" ca="1" si="11"/>
        <v>0</v>
      </c>
      <c r="S30" s="63">
        <f t="shared" ca="1" si="11"/>
        <v>0</v>
      </c>
      <c r="T30" s="63">
        <f t="shared" ca="1" si="6"/>
        <v>0</v>
      </c>
      <c r="U30" s="63">
        <f t="shared" ca="1" si="6"/>
        <v>0</v>
      </c>
      <c r="V30" s="63">
        <f t="shared" ca="1" si="7"/>
        <v>0</v>
      </c>
      <c r="W30" s="63">
        <f t="shared" ca="1" si="6"/>
        <v>0</v>
      </c>
      <c r="X30" s="63">
        <f t="shared" ca="1" si="8"/>
        <v>0</v>
      </c>
    </row>
    <row r="31" spans="2:37" x14ac:dyDescent="0.35">
      <c r="C31" s="4"/>
      <c r="D31" s="4"/>
      <c r="H31" s="72" t="s">
        <v>3547</v>
      </c>
      <c r="I31" s="64">
        <f ca="1">COUNTIF(INDIRECT($B$4&amp;$B$3),I$1)</f>
        <v>0</v>
      </c>
      <c r="J31" s="64">
        <f ca="1">COUNTIF(INDIRECT($B$4&amp;$B$3),J$1)</f>
        <v>7</v>
      </c>
      <c r="K31" s="64">
        <f ca="1">COUNTIF(INDIRECT($B$4&amp;$B$3),K$1)</f>
        <v>32</v>
      </c>
      <c r="L31" s="64">
        <f ca="1">COUNTIF(INDIRECT($B$4&amp;$B$3),L$1)</f>
        <v>17</v>
      </c>
      <c r="M31" s="64">
        <f t="shared" ref="M31:S31" ca="1" si="12">COUNTIF(INDIRECT($B$4&amp;$B$3),M$1)</f>
        <v>9</v>
      </c>
      <c r="N31" s="64">
        <f t="shared" ca="1" si="12"/>
        <v>18</v>
      </c>
      <c r="O31" s="64">
        <f t="shared" ca="1" si="12"/>
        <v>4</v>
      </c>
      <c r="P31" s="64">
        <f t="shared" ca="1" si="12"/>
        <v>20</v>
      </c>
      <c r="Q31" s="64">
        <f t="shared" ca="1" si="12"/>
        <v>17</v>
      </c>
      <c r="R31" s="64">
        <f t="shared" ca="1" si="12"/>
        <v>0</v>
      </c>
      <c r="S31" s="64">
        <f t="shared" ca="1" si="12"/>
        <v>0</v>
      </c>
      <c r="T31" s="64">
        <f ca="1">COUNTIF(INDIRECT($B$4&amp;$B$3),T$1)</f>
        <v>4</v>
      </c>
      <c r="U31" s="64">
        <f ca="1">COUNTIF(INDIRECT($B$4&amp;$B$3),U$1)</f>
        <v>4</v>
      </c>
      <c r="V31" s="64">
        <f ca="1">COUNTIF(INDIRECT($B$4&amp;$B$3),V$1)</f>
        <v>0</v>
      </c>
      <c r="W31" s="64">
        <f ca="1">COUNTIF(INDIRECT($B$4&amp;$B$3),W$1)</f>
        <v>10</v>
      </c>
      <c r="X31" s="64">
        <f ca="1">COUNTIF(INDIRECT($B$4&amp;$B$3),X$1)</f>
        <v>3</v>
      </c>
      <c r="Y31" s="9"/>
    </row>
    <row r="32" spans="2:37" x14ac:dyDescent="0.35">
      <c r="H32" s="70"/>
    </row>
    <row r="34" spans="2:25" x14ac:dyDescent="0.35">
      <c r="H34" s="9" t="s">
        <v>3600</v>
      </c>
    </row>
    <row r="35" spans="2:25" s="38" customFormat="1" x14ac:dyDescent="0.35">
      <c r="C35" s="73"/>
      <c r="D35" s="73"/>
      <c r="H35" s="73"/>
    </row>
    <row r="36" spans="2:25" x14ac:dyDescent="0.35">
      <c r="H36" s="65" t="s">
        <v>3535</v>
      </c>
      <c r="I36" s="67" t="s">
        <v>72</v>
      </c>
      <c r="J36" s="67" t="s">
        <v>80</v>
      </c>
      <c r="K36" s="67" t="s">
        <v>76</v>
      </c>
      <c r="L36" s="67" t="s">
        <v>63</v>
      </c>
      <c r="M36" s="67" t="s">
        <v>83</v>
      </c>
      <c r="N36" s="67" t="s">
        <v>85</v>
      </c>
      <c r="O36" s="67" t="s">
        <v>98</v>
      </c>
      <c r="P36" s="67" t="s">
        <v>87</v>
      </c>
      <c r="Q36" s="67" t="s">
        <v>89</v>
      </c>
      <c r="R36" s="67" t="s">
        <v>101</v>
      </c>
      <c r="S36" s="67" t="s">
        <v>103</v>
      </c>
      <c r="T36" s="67" t="s">
        <v>78</v>
      </c>
      <c r="U36" s="67" t="s">
        <v>91</v>
      </c>
      <c r="V36" s="67" t="s">
        <v>95</v>
      </c>
      <c r="W36" s="67" t="s">
        <v>93</v>
      </c>
      <c r="X36" s="67" t="s">
        <v>70</v>
      </c>
    </row>
    <row r="37" spans="2:25" x14ac:dyDescent="0.35">
      <c r="B37" s="4" t="s">
        <v>3182</v>
      </c>
      <c r="C37" s="4" t="s">
        <v>3467</v>
      </c>
      <c r="H37" s="66" t="s">
        <v>3614</v>
      </c>
      <c r="I37" s="44" t="e">
        <f t="shared" ref="I37:X43" ca="1" si="13">SUMIF(INDIRECT($B$4&amp;$B$3),I$1,INDIRECT($B$4&amp;$C37))/I$44</f>
        <v>#DIV/0!</v>
      </c>
      <c r="J37" s="44">
        <f t="shared" ca="1" si="13"/>
        <v>0</v>
      </c>
      <c r="K37" s="44">
        <f t="shared" ca="1" si="13"/>
        <v>0</v>
      </c>
      <c r="L37" s="44">
        <f t="shared" ca="1" si="13"/>
        <v>0</v>
      </c>
      <c r="M37" s="44">
        <f t="shared" ca="1" si="13"/>
        <v>0</v>
      </c>
      <c r="N37" s="44">
        <f t="shared" ca="1" si="13"/>
        <v>0</v>
      </c>
      <c r="O37" s="44">
        <f t="shared" ca="1" si="13"/>
        <v>0</v>
      </c>
      <c r="P37" s="44">
        <f t="shared" ca="1" si="13"/>
        <v>0</v>
      </c>
      <c r="Q37" s="44">
        <f t="shared" ca="1" si="13"/>
        <v>0</v>
      </c>
      <c r="R37" s="44" t="e">
        <f t="shared" ca="1" si="13"/>
        <v>#DIV/0!</v>
      </c>
      <c r="S37" s="44" t="e">
        <f t="shared" ca="1" si="13"/>
        <v>#DIV/0!</v>
      </c>
      <c r="T37" s="44">
        <f t="shared" ca="1" si="13"/>
        <v>0</v>
      </c>
      <c r="U37" s="44">
        <f t="shared" ca="1" si="13"/>
        <v>0</v>
      </c>
      <c r="V37" s="44" t="e">
        <f t="shared" ca="1" si="13"/>
        <v>#DIV/0!</v>
      </c>
      <c r="W37" s="44">
        <f t="shared" ca="1" si="13"/>
        <v>0</v>
      </c>
      <c r="X37" s="44">
        <f t="shared" ca="1" si="13"/>
        <v>0</v>
      </c>
    </row>
    <row r="38" spans="2:25" x14ac:dyDescent="0.35">
      <c r="B38" s="4" t="s">
        <v>3184</v>
      </c>
      <c r="C38" s="4" t="s">
        <v>3603</v>
      </c>
      <c r="H38" s="66" t="s">
        <v>3604</v>
      </c>
      <c r="I38" s="44" t="e">
        <f t="shared" ca="1" si="13"/>
        <v>#DIV/0!</v>
      </c>
      <c r="J38" s="44">
        <f t="shared" ca="1" si="13"/>
        <v>0</v>
      </c>
      <c r="K38" s="44">
        <f t="shared" ca="1" si="13"/>
        <v>0</v>
      </c>
      <c r="L38" s="44">
        <f t="shared" ca="1" si="13"/>
        <v>0</v>
      </c>
      <c r="M38" s="44">
        <f t="shared" ca="1" si="13"/>
        <v>0</v>
      </c>
      <c r="N38" s="44">
        <f t="shared" ca="1" si="13"/>
        <v>0</v>
      </c>
      <c r="O38" s="44">
        <f t="shared" ca="1" si="13"/>
        <v>0</v>
      </c>
      <c r="P38" s="44">
        <f t="shared" ca="1" si="13"/>
        <v>0</v>
      </c>
      <c r="Q38" s="44">
        <f t="shared" ca="1" si="13"/>
        <v>0</v>
      </c>
      <c r="R38" s="44" t="e">
        <f t="shared" ca="1" si="13"/>
        <v>#DIV/0!</v>
      </c>
      <c r="S38" s="44" t="e">
        <f t="shared" ca="1" si="13"/>
        <v>#DIV/0!</v>
      </c>
      <c r="T38" s="44">
        <f t="shared" ca="1" si="13"/>
        <v>0</v>
      </c>
      <c r="U38" s="44">
        <f t="shared" ca="1" si="13"/>
        <v>0</v>
      </c>
      <c r="V38" s="44" t="e">
        <f t="shared" ca="1" si="13"/>
        <v>#DIV/0!</v>
      </c>
      <c r="W38" s="44">
        <f t="shared" ca="1" si="13"/>
        <v>0</v>
      </c>
      <c r="X38" s="44">
        <f t="shared" ca="1" si="13"/>
        <v>1</v>
      </c>
    </row>
    <row r="39" spans="2:25" x14ac:dyDescent="0.35">
      <c r="B39" s="4" t="s">
        <v>3183</v>
      </c>
      <c r="C39" s="4" t="s">
        <v>3504</v>
      </c>
      <c r="H39" s="66" t="s">
        <v>3602</v>
      </c>
      <c r="I39" s="44" t="e">
        <f t="shared" ca="1" si="13"/>
        <v>#DIV/0!</v>
      </c>
      <c r="J39" s="44">
        <f t="shared" ca="1" si="13"/>
        <v>0</v>
      </c>
      <c r="K39" s="44">
        <f t="shared" ca="1" si="13"/>
        <v>0</v>
      </c>
      <c r="L39" s="44">
        <f t="shared" ca="1" si="13"/>
        <v>0</v>
      </c>
      <c r="M39" s="44">
        <f t="shared" ca="1" si="13"/>
        <v>0</v>
      </c>
      <c r="N39" s="44">
        <f t="shared" ca="1" si="13"/>
        <v>0</v>
      </c>
      <c r="O39" s="44">
        <f t="shared" ca="1" si="13"/>
        <v>0</v>
      </c>
      <c r="P39" s="44">
        <f t="shared" ca="1" si="13"/>
        <v>0</v>
      </c>
      <c r="Q39" s="44">
        <f t="shared" ca="1" si="13"/>
        <v>0.23529411764705882</v>
      </c>
      <c r="R39" s="44" t="e">
        <f t="shared" ca="1" si="13"/>
        <v>#DIV/0!</v>
      </c>
      <c r="S39" s="44" t="e">
        <f t="shared" ca="1" si="13"/>
        <v>#DIV/0!</v>
      </c>
      <c r="T39" s="44">
        <f t="shared" ca="1" si="13"/>
        <v>0</v>
      </c>
      <c r="U39" s="44">
        <f t="shared" ca="1" si="13"/>
        <v>0</v>
      </c>
      <c r="V39" s="44" t="e">
        <f t="shared" ca="1" si="13"/>
        <v>#DIV/0!</v>
      </c>
      <c r="W39" s="44">
        <f t="shared" ca="1" si="13"/>
        <v>0</v>
      </c>
      <c r="X39" s="44">
        <f t="shared" ca="1" si="13"/>
        <v>1</v>
      </c>
    </row>
    <row r="40" spans="2:25" x14ac:dyDescent="0.35">
      <c r="B40" s="4" t="s">
        <v>3186</v>
      </c>
      <c r="C40" s="4" t="s">
        <v>3607</v>
      </c>
      <c r="H40" s="66" t="s">
        <v>3608</v>
      </c>
      <c r="I40" s="44" t="e">
        <f t="shared" ca="1" si="13"/>
        <v>#DIV/0!</v>
      </c>
      <c r="J40" s="44">
        <f t="shared" ca="1" si="13"/>
        <v>0</v>
      </c>
      <c r="K40" s="44">
        <f t="shared" ca="1" si="13"/>
        <v>0</v>
      </c>
      <c r="L40" s="44">
        <f t="shared" ca="1" si="13"/>
        <v>0</v>
      </c>
      <c r="M40" s="44">
        <f t="shared" ca="1" si="13"/>
        <v>0</v>
      </c>
      <c r="N40" s="44">
        <f t="shared" ca="1" si="13"/>
        <v>0</v>
      </c>
      <c r="O40" s="44">
        <f t="shared" ca="1" si="13"/>
        <v>0</v>
      </c>
      <c r="P40" s="44">
        <f t="shared" ca="1" si="13"/>
        <v>0</v>
      </c>
      <c r="Q40" s="44">
        <f t="shared" ca="1" si="13"/>
        <v>1</v>
      </c>
      <c r="R40" s="44" t="e">
        <f t="shared" ca="1" si="13"/>
        <v>#DIV/0!</v>
      </c>
      <c r="S40" s="44" t="e">
        <f t="shared" ca="1" si="13"/>
        <v>#DIV/0!</v>
      </c>
      <c r="T40" s="44">
        <f t="shared" ca="1" si="13"/>
        <v>1</v>
      </c>
      <c r="U40" s="44">
        <f t="shared" ca="1" si="13"/>
        <v>0</v>
      </c>
      <c r="V40" s="44" t="e">
        <f t="shared" ca="1" si="13"/>
        <v>#DIV/0!</v>
      </c>
      <c r="W40" s="44">
        <f t="shared" ca="1" si="13"/>
        <v>0</v>
      </c>
      <c r="X40" s="44">
        <f t="shared" ca="1" si="13"/>
        <v>1</v>
      </c>
    </row>
    <row r="41" spans="2:25" x14ac:dyDescent="0.35">
      <c r="B41" s="4" t="s">
        <v>3185</v>
      </c>
      <c r="C41" s="4" t="s">
        <v>3605</v>
      </c>
      <c r="H41" s="66" t="s">
        <v>3606</v>
      </c>
      <c r="I41" s="44" t="e">
        <f t="shared" ca="1" si="13"/>
        <v>#DIV/0!</v>
      </c>
      <c r="J41" s="44">
        <f t="shared" ca="1" si="13"/>
        <v>0</v>
      </c>
      <c r="K41" s="44">
        <f t="shared" ca="1" si="13"/>
        <v>0</v>
      </c>
      <c r="L41" s="44">
        <f t="shared" ca="1" si="13"/>
        <v>0</v>
      </c>
      <c r="M41" s="44">
        <f t="shared" ca="1" si="13"/>
        <v>0</v>
      </c>
      <c r="N41" s="44">
        <f t="shared" ca="1" si="13"/>
        <v>0</v>
      </c>
      <c r="O41" s="44">
        <f t="shared" ca="1" si="13"/>
        <v>0</v>
      </c>
      <c r="P41" s="44">
        <f t="shared" ca="1" si="13"/>
        <v>0</v>
      </c>
      <c r="Q41" s="44">
        <f t="shared" ca="1" si="13"/>
        <v>0</v>
      </c>
      <c r="R41" s="44" t="e">
        <f t="shared" ca="1" si="13"/>
        <v>#DIV/0!</v>
      </c>
      <c r="S41" s="44" t="e">
        <f t="shared" ca="1" si="13"/>
        <v>#DIV/0!</v>
      </c>
      <c r="T41" s="44">
        <f t="shared" ca="1" si="13"/>
        <v>0</v>
      </c>
      <c r="U41" s="44">
        <f t="shared" ca="1" si="13"/>
        <v>0</v>
      </c>
      <c r="V41" s="44" t="e">
        <f t="shared" ca="1" si="13"/>
        <v>#DIV/0!</v>
      </c>
      <c r="W41" s="44">
        <f t="shared" ca="1" si="13"/>
        <v>0</v>
      </c>
      <c r="X41" s="44">
        <f t="shared" ca="1" si="13"/>
        <v>1</v>
      </c>
    </row>
    <row r="42" spans="2:25" x14ac:dyDescent="0.35">
      <c r="B42" s="4" t="s">
        <v>3187</v>
      </c>
      <c r="C42" s="4" t="s">
        <v>3609</v>
      </c>
      <c r="H42" s="66" t="s">
        <v>3610</v>
      </c>
      <c r="I42" s="44" t="e">
        <f t="shared" ca="1" si="13"/>
        <v>#DIV/0!</v>
      </c>
      <c r="J42" s="44">
        <f t="shared" ca="1" si="13"/>
        <v>0</v>
      </c>
      <c r="K42" s="44">
        <f t="shared" ca="1" si="13"/>
        <v>0</v>
      </c>
      <c r="L42" s="44">
        <f t="shared" ca="1" si="13"/>
        <v>0</v>
      </c>
      <c r="M42" s="44">
        <f t="shared" ca="1" si="13"/>
        <v>0</v>
      </c>
      <c r="N42" s="44">
        <f t="shared" ca="1" si="13"/>
        <v>0</v>
      </c>
      <c r="O42" s="44">
        <f t="shared" ca="1" si="13"/>
        <v>0.25</v>
      </c>
      <c r="P42" s="44">
        <f t="shared" ca="1" si="13"/>
        <v>0</v>
      </c>
      <c r="Q42" s="44">
        <f t="shared" ca="1" si="13"/>
        <v>1</v>
      </c>
      <c r="R42" s="44" t="e">
        <f t="shared" ca="1" si="13"/>
        <v>#DIV/0!</v>
      </c>
      <c r="S42" s="44" t="e">
        <f t="shared" ca="1" si="13"/>
        <v>#DIV/0!</v>
      </c>
      <c r="T42" s="44">
        <f t="shared" ca="1" si="13"/>
        <v>0.5</v>
      </c>
      <c r="U42" s="44">
        <f t="shared" ca="1" si="13"/>
        <v>0</v>
      </c>
      <c r="V42" s="44" t="e">
        <f t="shared" ca="1" si="13"/>
        <v>#DIV/0!</v>
      </c>
      <c r="W42" s="44">
        <f t="shared" ca="1" si="13"/>
        <v>0</v>
      </c>
      <c r="X42" s="44">
        <f t="shared" ca="1" si="13"/>
        <v>0</v>
      </c>
    </row>
    <row r="43" spans="2:25" x14ac:dyDescent="0.35">
      <c r="B43" s="4" t="s">
        <v>3188</v>
      </c>
      <c r="C43" s="4" t="s">
        <v>3611</v>
      </c>
      <c r="H43" s="66" t="s">
        <v>3612</v>
      </c>
      <c r="I43" s="44" t="e">
        <f t="shared" ca="1" si="13"/>
        <v>#DIV/0!</v>
      </c>
      <c r="J43" s="44">
        <f t="shared" ca="1" si="13"/>
        <v>0</v>
      </c>
      <c r="K43" s="44">
        <f t="shared" ca="1" si="13"/>
        <v>0</v>
      </c>
      <c r="L43" s="44">
        <f t="shared" ca="1" si="13"/>
        <v>0</v>
      </c>
      <c r="M43" s="44">
        <f t="shared" ca="1" si="13"/>
        <v>0</v>
      </c>
      <c r="N43" s="44">
        <f t="shared" ca="1" si="13"/>
        <v>0</v>
      </c>
      <c r="O43" s="44">
        <f t="shared" ca="1" si="13"/>
        <v>0</v>
      </c>
      <c r="P43" s="44">
        <f t="shared" ca="1" si="13"/>
        <v>0</v>
      </c>
      <c r="Q43" s="44">
        <f t="shared" ca="1" si="13"/>
        <v>0</v>
      </c>
      <c r="R43" s="44" t="e">
        <f t="shared" ca="1" si="13"/>
        <v>#DIV/0!</v>
      </c>
      <c r="S43" s="44" t="e">
        <f t="shared" ca="1" si="13"/>
        <v>#DIV/0!</v>
      </c>
      <c r="T43" s="44">
        <f t="shared" ca="1" si="13"/>
        <v>0</v>
      </c>
      <c r="U43" s="44">
        <f t="shared" ca="1" si="13"/>
        <v>0</v>
      </c>
      <c r="V43" s="44" t="e">
        <f t="shared" ca="1" si="13"/>
        <v>#DIV/0!</v>
      </c>
      <c r="W43" s="44">
        <f t="shared" ca="1" si="13"/>
        <v>0</v>
      </c>
      <c r="X43" s="44">
        <f t="shared" ca="1" si="13"/>
        <v>0</v>
      </c>
    </row>
    <row r="44" spans="2:25" x14ac:dyDescent="0.35">
      <c r="C44" s="4"/>
      <c r="D44" s="4"/>
      <c r="H44" s="72" t="s">
        <v>3547</v>
      </c>
      <c r="I44" s="64">
        <f ca="1">COUNTIF(INDIRECT($B$4&amp;$B$3),I$1)</f>
        <v>0</v>
      </c>
      <c r="J44" s="64">
        <f ca="1">COUNTIF(INDIRECT($B$4&amp;$B$3),J$1)</f>
        <v>7</v>
      </c>
      <c r="K44" s="64">
        <f ca="1">COUNTIF(INDIRECT($B$4&amp;$B$3),K$1)</f>
        <v>32</v>
      </c>
      <c r="L44" s="64">
        <f ca="1">COUNTIF(INDIRECT($B$4&amp;$B$3),L$1)</f>
        <v>17</v>
      </c>
      <c r="M44" s="64">
        <f t="shared" ref="M44:S44" ca="1" si="14">COUNTIF(INDIRECT($B$4&amp;$B$3),M$1)</f>
        <v>9</v>
      </c>
      <c r="N44" s="64">
        <f t="shared" ca="1" si="14"/>
        <v>18</v>
      </c>
      <c r="O44" s="64">
        <f t="shared" ca="1" si="14"/>
        <v>4</v>
      </c>
      <c r="P44" s="64">
        <f t="shared" ca="1" si="14"/>
        <v>20</v>
      </c>
      <c r="Q44" s="64">
        <f t="shared" ca="1" si="14"/>
        <v>17</v>
      </c>
      <c r="R44" s="64">
        <f t="shared" ca="1" si="14"/>
        <v>0</v>
      </c>
      <c r="S44" s="64">
        <f t="shared" ca="1" si="14"/>
        <v>0</v>
      </c>
      <c r="T44" s="64">
        <f ca="1">COUNTIF(INDIRECT($B$4&amp;$B$3),T$1)</f>
        <v>4</v>
      </c>
      <c r="U44" s="64">
        <f ca="1">COUNTIF(INDIRECT($B$4&amp;$B$3),U$1)</f>
        <v>4</v>
      </c>
      <c r="V44" s="64">
        <f ca="1">COUNTIF(INDIRECT($B$4&amp;$B$3),V$1)</f>
        <v>0</v>
      </c>
      <c r="W44" s="64">
        <f ca="1">COUNTIF(INDIRECT($B$4&amp;$B$3),W$1)</f>
        <v>10</v>
      </c>
      <c r="X44" s="64">
        <f ca="1">COUNTIF(INDIRECT($B$4&amp;$B$3),X$1)</f>
        <v>3</v>
      </c>
      <c r="Y44" s="9"/>
    </row>
    <row r="49" spans="1:24" x14ac:dyDescent="0.35">
      <c r="A49" s="94">
        <v>0</v>
      </c>
      <c r="B49" s="94">
        <v>0.05</v>
      </c>
      <c r="C49" s="95">
        <v>0.1</v>
      </c>
      <c r="D49" s="95">
        <v>0.2</v>
      </c>
      <c r="E49" s="94">
        <v>0.5</v>
      </c>
      <c r="F49" s="4">
        <v>1</v>
      </c>
      <c r="H49" s="65" t="s">
        <v>3615</v>
      </c>
      <c r="I49" s="67" t="s">
        <v>72</v>
      </c>
      <c r="J49" s="67" t="s">
        <v>80</v>
      </c>
      <c r="K49" s="67" t="s">
        <v>76</v>
      </c>
      <c r="L49" s="67" t="s">
        <v>63</v>
      </c>
      <c r="M49" s="67" t="s">
        <v>83</v>
      </c>
      <c r="N49" s="67" t="s">
        <v>85</v>
      </c>
      <c r="O49" s="67" t="s">
        <v>98</v>
      </c>
      <c r="P49" s="67" t="s">
        <v>87</v>
      </c>
      <c r="Q49" s="67" t="s">
        <v>89</v>
      </c>
      <c r="R49" s="67" t="s">
        <v>101</v>
      </c>
      <c r="S49" s="67" t="s">
        <v>103</v>
      </c>
      <c r="T49" s="67" t="s">
        <v>78</v>
      </c>
      <c r="U49" s="67" t="s">
        <v>91</v>
      </c>
      <c r="V49" s="67" t="s">
        <v>95</v>
      </c>
      <c r="W49" s="67" t="s">
        <v>93</v>
      </c>
      <c r="X49" s="67" t="s">
        <v>70</v>
      </c>
    </row>
    <row r="50" spans="1:24" ht="16.5" x14ac:dyDescent="0.45">
      <c r="A50" s="32">
        <v>1</v>
      </c>
      <c r="B50" s="32">
        <v>0.85</v>
      </c>
      <c r="C50" s="33">
        <v>0.7</v>
      </c>
      <c r="D50" s="33">
        <v>0.5</v>
      </c>
      <c r="E50" s="32">
        <v>0.25</v>
      </c>
      <c r="F50" s="32">
        <v>0</v>
      </c>
      <c r="G50" s="43" t="s">
        <v>3616</v>
      </c>
      <c r="H50" s="66" t="s">
        <v>3614</v>
      </c>
      <c r="I50" s="4" t="e" cm="1">
        <f t="array" aca="1" ref="I50" ca="1">_xlfn.IFS(I37=0%,$A50,I37&lt;5%,$B50,I37&lt;10%,$C50,I37&lt;20%,$D50,I37&lt;50%,$E50,I37&lt;=100%,$F50)</f>
        <v>#DIV/0!</v>
      </c>
      <c r="J50" s="4" cm="1">
        <f t="array" aca="1" ref="J50" ca="1">_xlfn.IFS(J37=0%,$A50,J37&lt;5%,$B50,J37&lt;10%,$C50,J37&lt;20%,$D50,J37&lt;50%,$E50,J37&lt;=100%,$F50)</f>
        <v>1</v>
      </c>
      <c r="K50" s="4" cm="1">
        <f t="array" aca="1" ref="K50" ca="1">_xlfn.IFS(K37=0%,$A50,K37&lt;5%,$B50,K37&lt;10%,$C50,K37&lt;20%,$D50,K37&lt;50%,$E50,K37&lt;=100%,$F50)</f>
        <v>1</v>
      </c>
      <c r="L50" s="4" cm="1">
        <f t="array" aca="1" ref="L50" ca="1">_xlfn.IFS(L37=0%,$A50,L37&lt;5%,$B50,L37&lt;10%,$C50,L37&lt;20%,$D50,L37&lt;50%,$E50,L37&lt;=100%,$F50)</f>
        <v>1</v>
      </c>
      <c r="M50" s="4" cm="1">
        <f t="array" aca="1" ref="M50" ca="1">_xlfn.IFS(M37=0%,$A50,M37&lt;5%,$B50,M37&lt;10%,$C50,M37&lt;20%,$D50,M37&lt;50%,$E50,M37&lt;=100%,$F50)</f>
        <v>1</v>
      </c>
      <c r="N50" s="4" cm="1">
        <f t="array" aca="1" ref="N50" ca="1">_xlfn.IFS(N37=0%,$A50,N37&lt;5%,$B50,N37&lt;10%,$C50,N37&lt;20%,$D50,N37&lt;50%,$E50,N37&lt;=100%,$F50)</f>
        <v>1</v>
      </c>
      <c r="O50" s="4" cm="1">
        <f t="array" aca="1" ref="O50" ca="1">_xlfn.IFS(O37=0%,$A50,O37&lt;5%,$B50,O37&lt;10%,$C50,O37&lt;20%,$D50,O37&lt;50%,$E50,O37&lt;=100%,$F50)</f>
        <v>1</v>
      </c>
      <c r="P50" s="4" cm="1">
        <f t="array" aca="1" ref="P50" ca="1">_xlfn.IFS(P37=0%,$A50,P37&lt;5%,$B50,P37&lt;10%,$C50,P37&lt;20%,$D50,P37&lt;50%,$E50,P37&lt;=100%,$F50)</f>
        <v>1</v>
      </c>
      <c r="Q50" s="4" cm="1">
        <f t="array" aca="1" ref="Q50" ca="1">_xlfn.IFS(Q37=0%,$A50,Q37&lt;5%,$B50,Q37&lt;10%,$C50,Q37&lt;20%,$D50,Q37&lt;50%,$E50,Q37&lt;=100%,$F50)</f>
        <v>1</v>
      </c>
      <c r="R50" s="4" t="e" cm="1">
        <f t="array" aca="1" ref="R50" ca="1">_xlfn.IFS(R37=0%,$A50,R37&lt;5%,$B50,R37&lt;10%,$C50,R37&lt;20%,$D50,R37&lt;50%,$E50,R37&lt;=100%,$F50)</f>
        <v>#DIV/0!</v>
      </c>
      <c r="S50" s="4" t="e" cm="1">
        <f t="array" aca="1" ref="S50" ca="1">_xlfn.IFS(S37=0%,$A50,S37&lt;5%,$B50,S37&lt;10%,$C50,S37&lt;20%,$D50,S37&lt;50%,$E50,S37&lt;=100%,$F50)</f>
        <v>#DIV/0!</v>
      </c>
      <c r="T50" s="4" cm="1">
        <f t="array" aca="1" ref="T50" ca="1">_xlfn.IFS(T37=0%,$A50,T37&lt;5%,$B50,T37&lt;10%,$C50,T37&lt;20%,$D50,T37&lt;50%,$E50,T37&lt;=100%,$F50)</f>
        <v>1</v>
      </c>
      <c r="U50" s="4" cm="1">
        <f t="array" aca="1" ref="U50" ca="1">_xlfn.IFS(U37=0%,$A50,U37&lt;5%,$B50,U37&lt;10%,$C50,U37&lt;20%,$D50,U37&lt;50%,$E50,U37&lt;=100%,$F50)</f>
        <v>1</v>
      </c>
      <c r="V50" s="4" t="e" cm="1">
        <f t="array" aca="1" ref="V50" ca="1">_xlfn.IFS(V37=0%,$A50,V37&lt;5%,$B50,V37&lt;10%,$C50,V37&lt;20%,$D50,V37&lt;50%,$E50,V37&lt;=100%,$F50)</f>
        <v>#DIV/0!</v>
      </c>
      <c r="W50" s="4" cm="1">
        <f t="array" aca="1" ref="W50" ca="1">_xlfn.IFS(W37=0%,$A50,W37&lt;5%,$B50,W37&lt;10%,$C50,W37&lt;20%,$D50,W37&lt;50%,$E50,W37&lt;=100%,$F50)</f>
        <v>1</v>
      </c>
      <c r="X50" s="4" cm="1">
        <f t="array" aca="1" ref="X50" ca="1">_xlfn.IFS(X37=0%,$A50,X37&lt;5%,$B50,X37&lt;10%,$C50,X37&lt;20%,$D50,X37&lt;50%,$E50,X37&lt;=100%,$F50)</f>
        <v>1</v>
      </c>
    </row>
    <row r="51" spans="1:24" ht="16.5" x14ac:dyDescent="0.45">
      <c r="A51" s="32">
        <v>1</v>
      </c>
      <c r="B51" s="32">
        <v>0.75</v>
      </c>
      <c r="C51" s="33">
        <v>0.5</v>
      </c>
      <c r="D51" s="33">
        <v>0.25</v>
      </c>
      <c r="E51" s="32">
        <v>0</v>
      </c>
      <c r="F51" s="32">
        <v>0</v>
      </c>
      <c r="G51" s="43"/>
      <c r="H51" s="66" t="s">
        <v>3604</v>
      </c>
      <c r="I51" s="4" t="e" cm="1">
        <f t="array" aca="1" ref="I51" ca="1">_xlfn.IFS(I38=0%,$A51,I38&lt;5%,$B51,I38&lt;10%,$C51,I38&lt;20%,$D51,I38&lt;50%,$E51,I38&lt;=100%,$F51)</f>
        <v>#DIV/0!</v>
      </c>
      <c r="J51" s="4" cm="1">
        <f t="array" aca="1" ref="J51" ca="1">_xlfn.IFS(J38=0%,$A51,J38&lt;5%,$B51,J38&lt;10%,$C51,J38&lt;20%,$D51,J38&lt;50%,$E51,J38&lt;=100%,$F51)</f>
        <v>1</v>
      </c>
      <c r="K51" s="4" cm="1">
        <f t="array" aca="1" ref="K51" ca="1">_xlfn.IFS(K38=0%,$A51,K38&lt;5%,$B51,K38&lt;10%,$C51,K38&lt;20%,$D51,K38&lt;50%,$E51,K38&lt;=100%,$F51)</f>
        <v>1</v>
      </c>
      <c r="L51" s="4" cm="1">
        <f t="array" aca="1" ref="L51" ca="1">_xlfn.IFS(L38=0%,$A51,L38&lt;5%,$B51,L38&lt;10%,$C51,L38&lt;20%,$D51,L38&lt;50%,$E51,L38&lt;=100%,$F51)</f>
        <v>1</v>
      </c>
      <c r="M51" s="4" cm="1">
        <f t="array" aca="1" ref="M51" ca="1">_xlfn.IFS(M38=0%,$A51,M38&lt;5%,$B51,M38&lt;10%,$C51,M38&lt;20%,$D51,M38&lt;50%,$E51,M38&lt;=100%,$F51)</f>
        <v>1</v>
      </c>
      <c r="N51" s="4" cm="1">
        <f t="array" aca="1" ref="N51" ca="1">_xlfn.IFS(N38=0%,$A51,N38&lt;5%,$B51,N38&lt;10%,$C51,N38&lt;20%,$D51,N38&lt;50%,$E51,N38&lt;=100%,$F51)</f>
        <v>1</v>
      </c>
      <c r="O51" s="4" cm="1">
        <f t="array" aca="1" ref="O51" ca="1">_xlfn.IFS(O38=0%,$A51,O38&lt;5%,$B51,O38&lt;10%,$C51,O38&lt;20%,$D51,O38&lt;50%,$E51,O38&lt;=100%,$F51)</f>
        <v>1</v>
      </c>
      <c r="P51" s="4" cm="1">
        <f t="array" aca="1" ref="P51" ca="1">_xlfn.IFS(P38=0%,$A51,P38&lt;5%,$B51,P38&lt;10%,$C51,P38&lt;20%,$D51,P38&lt;50%,$E51,P38&lt;=100%,$F51)</f>
        <v>1</v>
      </c>
      <c r="Q51" s="4" cm="1">
        <f t="array" aca="1" ref="Q51" ca="1">_xlfn.IFS(Q38=0%,$A51,Q38&lt;5%,$B51,Q38&lt;10%,$C51,Q38&lt;20%,$D51,Q38&lt;50%,$E51,Q38&lt;=100%,$F51)</f>
        <v>1</v>
      </c>
      <c r="R51" s="4" t="e" cm="1">
        <f t="array" aca="1" ref="R51" ca="1">_xlfn.IFS(R38=0%,$A51,R38&lt;5%,$B51,R38&lt;10%,$C51,R38&lt;20%,$D51,R38&lt;50%,$E51,R38&lt;=100%,$F51)</f>
        <v>#DIV/0!</v>
      </c>
      <c r="S51" s="4" t="e" cm="1">
        <f t="array" aca="1" ref="S51" ca="1">_xlfn.IFS(S38=0%,$A51,S38&lt;5%,$B51,S38&lt;10%,$C51,S38&lt;20%,$D51,S38&lt;50%,$E51,S38&lt;=100%,$F51)</f>
        <v>#DIV/0!</v>
      </c>
      <c r="T51" s="4" cm="1">
        <f t="array" aca="1" ref="T51" ca="1">_xlfn.IFS(T38=0%,$A51,T38&lt;5%,$B51,T38&lt;10%,$C51,T38&lt;20%,$D51,T38&lt;50%,$E51,T38&lt;=100%,$F51)</f>
        <v>1</v>
      </c>
      <c r="U51" s="4" cm="1">
        <f t="array" aca="1" ref="U51" ca="1">_xlfn.IFS(U38=0%,$A51,U38&lt;5%,$B51,U38&lt;10%,$C51,U38&lt;20%,$D51,U38&lt;50%,$E51,U38&lt;=100%,$F51)</f>
        <v>1</v>
      </c>
      <c r="V51" s="4" t="e" cm="1">
        <f t="array" aca="1" ref="V51" ca="1">_xlfn.IFS(V38=0%,$A51,V38&lt;5%,$B51,V38&lt;10%,$C51,V38&lt;20%,$D51,V38&lt;50%,$E51,V38&lt;=100%,$F51)</f>
        <v>#DIV/0!</v>
      </c>
      <c r="W51" s="4" cm="1">
        <f t="array" aca="1" ref="W51" ca="1">_xlfn.IFS(W38=0%,$A51,W38&lt;5%,$B51,W38&lt;10%,$C51,W38&lt;20%,$D51,W38&lt;50%,$E51,W38&lt;=100%,$F51)</f>
        <v>1</v>
      </c>
      <c r="X51" s="4" cm="1">
        <f t="array" aca="1" ref="X51" ca="1">_xlfn.IFS(X38=0%,$A51,X38&lt;5%,$B51,X38&lt;10%,$C51,X38&lt;20%,$D51,X38&lt;50%,$E51,X38&lt;=100%,$F51)</f>
        <v>0</v>
      </c>
    </row>
    <row r="52" spans="1:24" ht="16.5" x14ac:dyDescent="0.45">
      <c r="A52" s="32">
        <v>1</v>
      </c>
      <c r="B52" s="32">
        <v>0.75</v>
      </c>
      <c r="C52" s="33">
        <v>0.5</v>
      </c>
      <c r="D52" s="33">
        <v>0.25</v>
      </c>
      <c r="E52" s="32">
        <v>0</v>
      </c>
      <c r="F52" s="32">
        <v>0</v>
      </c>
      <c r="G52" s="43"/>
      <c r="H52" s="66" t="s">
        <v>3602</v>
      </c>
      <c r="I52" s="4" t="e" cm="1">
        <f t="array" aca="1" ref="I52" ca="1">_xlfn.IFS(I39=0%,$A52,I39&lt;5%,$B52,I39&lt;10%,$C52,I39&lt;20%,$D52,I39&lt;50%,$E52,I39&lt;=100%,$F52)</f>
        <v>#DIV/0!</v>
      </c>
      <c r="J52" s="4" cm="1">
        <f t="array" aca="1" ref="J52" ca="1">_xlfn.IFS(J39=0%,$A52,J39&lt;5%,$B52,J39&lt;10%,$C52,J39&lt;20%,$D52,J39&lt;50%,$E52,J39&lt;=100%,$F52)</f>
        <v>1</v>
      </c>
      <c r="K52" s="4" cm="1">
        <f t="array" aca="1" ref="K52" ca="1">_xlfn.IFS(K39=0%,$A52,K39&lt;5%,$B52,K39&lt;10%,$C52,K39&lt;20%,$D52,K39&lt;50%,$E52,K39&lt;=100%,$F52)</f>
        <v>1</v>
      </c>
      <c r="L52" s="4" cm="1">
        <f t="array" aca="1" ref="L52" ca="1">_xlfn.IFS(L39=0%,$A52,L39&lt;5%,$B52,L39&lt;10%,$C52,L39&lt;20%,$D52,L39&lt;50%,$E52,L39&lt;=100%,$F52)</f>
        <v>1</v>
      </c>
      <c r="M52" s="4" cm="1">
        <f t="array" aca="1" ref="M52" ca="1">_xlfn.IFS(M39=0%,$A52,M39&lt;5%,$B52,M39&lt;10%,$C52,M39&lt;20%,$D52,M39&lt;50%,$E52,M39&lt;=100%,$F52)</f>
        <v>1</v>
      </c>
      <c r="N52" s="4" cm="1">
        <f t="array" aca="1" ref="N52" ca="1">_xlfn.IFS(N39=0%,$A52,N39&lt;5%,$B52,N39&lt;10%,$C52,N39&lt;20%,$D52,N39&lt;50%,$E52,N39&lt;=100%,$F52)</f>
        <v>1</v>
      </c>
      <c r="O52" s="4" cm="1">
        <f t="array" aca="1" ref="O52" ca="1">_xlfn.IFS(O39=0%,$A52,O39&lt;5%,$B52,O39&lt;10%,$C52,O39&lt;20%,$D52,O39&lt;50%,$E52,O39&lt;=100%,$F52)</f>
        <v>1</v>
      </c>
      <c r="P52" s="4" cm="1">
        <f t="array" aca="1" ref="P52" ca="1">_xlfn.IFS(P39=0%,$A52,P39&lt;5%,$B52,P39&lt;10%,$C52,P39&lt;20%,$D52,P39&lt;50%,$E52,P39&lt;=100%,$F52)</f>
        <v>1</v>
      </c>
      <c r="Q52" s="4" cm="1">
        <f t="array" aca="1" ref="Q52" ca="1">_xlfn.IFS(Q39=0%,$A52,Q39&lt;5%,$B52,Q39&lt;10%,$C52,Q39&lt;20%,$D52,Q39&lt;50%,$E52,Q39&lt;=100%,$F52)</f>
        <v>0</v>
      </c>
      <c r="R52" s="4" t="e" cm="1">
        <f t="array" aca="1" ref="R52" ca="1">_xlfn.IFS(R39=0%,$A52,R39&lt;5%,$B52,R39&lt;10%,$C52,R39&lt;20%,$D52,R39&lt;50%,$E52,R39&lt;=100%,$F52)</f>
        <v>#DIV/0!</v>
      </c>
      <c r="S52" s="4" t="e" cm="1">
        <f t="array" aca="1" ref="S52" ca="1">_xlfn.IFS(S39=0%,$A52,S39&lt;5%,$B52,S39&lt;10%,$C52,S39&lt;20%,$D52,S39&lt;50%,$E52,S39&lt;=100%,$F52)</f>
        <v>#DIV/0!</v>
      </c>
      <c r="T52" s="4" cm="1">
        <f t="array" aca="1" ref="T52" ca="1">_xlfn.IFS(T39=0%,$A52,T39&lt;5%,$B52,T39&lt;10%,$C52,T39&lt;20%,$D52,T39&lt;50%,$E52,T39&lt;=100%,$F52)</f>
        <v>1</v>
      </c>
      <c r="U52" s="4" cm="1">
        <f t="array" aca="1" ref="U52" ca="1">_xlfn.IFS(U39=0%,$A52,U39&lt;5%,$B52,U39&lt;10%,$C52,U39&lt;20%,$D52,U39&lt;50%,$E52,U39&lt;=100%,$F52)</f>
        <v>1</v>
      </c>
      <c r="V52" s="4" t="e" cm="1">
        <f t="array" aca="1" ref="V52" ca="1">_xlfn.IFS(V39=0%,$A52,V39&lt;5%,$B52,V39&lt;10%,$C52,V39&lt;20%,$D52,V39&lt;50%,$E52,V39&lt;=100%,$F52)</f>
        <v>#DIV/0!</v>
      </c>
      <c r="W52" s="4" cm="1">
        <f t="array" aca="1" ref="W52" ca="1">_xlfn.IFS(W39=0%,$A52,W39&lt;5%,$B52,W39&lt;10%,$C52,W39&lt;20%,$D52,W39&lt;50%,$E52,W39&lt;=100%,$F52)</f>
        <v>1</v>
      </c>
      <c r="X52" s="4" cm="1">
        <f t="array" aca="1" ref="X52" ca="1">_xlfn.IFS(X39=0%,$A52,X39&lt;5%,$B52,X39&lt;10%,$C52,X39&lt;20%,$D52,X39&lt;50%,$E52,X39&lt;=100%,$F52)</f>
        <v>0</v>
      </c>
    </row>
    <row r="53" spans="1:24" ht="16.5" x14ac:dyDescent="0.45">
      <c r="A53" s="32">
        <v>1</v>
      </c>
      <c r="B53" s="32">
        <v>0.75</v>
      </c>
      <c r="C53" s="33">
        <v>0.5</v>
      </c>
      <c r="D53" s="33">
        <v>0.25</v>
      </c>
      <c r="E53" s="32">
        <v>0</v>
      </c>
      <c r="F53" s="32">
        <v>0</v>
      </c>
      <c r="G53" s="43" t="s">
        <v>3617</v>
      </c>
      <c r="H53" s="66" t="s">
        <v>3608</v>
      </c>
      <c r="I53" s="4" t="e" cm="1">
        <f t="array" aca="1" ref="I53" ca="1">_xlfn.IFS(I40=0%,$A53,I40&lt;5%,$B53,I40&lt;10%,$C53,I40&lt;20%,$D53,I40&lt;50%,$E53,I40&lt;=100%,$F53)</f>
        <v>#DIV/0!</v>
      </c>
      <c r="J53" s="4" cm="1">
        <f t="array" aca="1" ref="J53" ca="1">_xlfn.IFS(J40=0%,$A53,J40&lt;5%,$B53,J40&lt;10%,$C53,J40&lt;20%,$D53,J40&lt;50%,$E53,J40&lt;=100%,$F53)</f>
        <v>1</v>
      </c>
      <c r="K53" s="4" cm="1">
        <f t="array" aca="1" ref="K53" ca="1">_xlfn.IFS(K40=0%,$A53,K40&lt;5%,$B53,K40&lt;10%,$C53,K40&lt;20%,$D53,K40&lt;50%,$E53,K40&lt;=100%,$F53)</f>
        <v>1</v>
      </c>
      <c r="L53" s="4" cm="1">
        <f t="array" aca="1" ref="L53" ca="1">_xlfn.IFS(L40=0%,$A53,L40&lt;5%,$B53,L40&lt;10%,$C53,L40&lt;20%,$D53,L40&lt;50%,$E53,L40&lt;=100%,$F53)</f>
        <v>1</v>
      </c>
      <c r="M53" s="4" cm="1">
        <f t="array" aca="1" ref="M53" ca="1">_xlfn.IFS(M40=0%,$A53,M40&lt;5%,$B53,M40&lt;10%,$C53,M40&lt;20%,$D53,M40&lt;50%,$E53,M40&lt;=100%,$F53)</f>
        <v>1</v>
      </c>
      <c r="N53" s="4" cm="1">
        <f t="array" aca="1" ref="N53" ca="1">_xlfn.IFS(N40=0%,$A53,N40&lt;5%,$B53,N40&lt;10%,$C53,N40&lt;20%,$D53,N40&lt;50%,$E53,N40&lt;=100%,$F53)</f>
        <v>1</v>
      </c>
      <c r="O53" s="4" cm="1">
        <f t="array" aca="1" ref="O53" ca="1">_xlfn.IFS(O40=0%,$A53,O40&lt;5%,$B53,O40&lt;10%,$C53,O40&lt;20%,$D53,O40&lt;50%,$E53,O40&lt;=100%,$F53)</f>
        <v>1</v>
      </c>
      <c r="P53" s="4" cm="1">
        <f t="array" aca="1" ref="P53" ca="1">_xlfn.IFS(P40=0%,$A53,P40&lt;5%,$B53,P40&lt;10%,$C53,P40&lt;20%,$D53,P40&lt;50%,$E53,P40&lt;=100%,$F53)</f>
        <v>1</v>
      </c>
      <c r="Q53" s="4" cm="1">
        <f t="array" aca="1" ref="Q53" ca="1">_xlfn.IFS(Q40=0%,$A53,Q40&lt;5%,$B53,Q40&lt;10%,$C53,Q40&lt;20%,$D53,Q40&lt;50%,$E53,Q40&lt;=100%,$F53)</f>
        <v>0</v>
      </c>
      <c r="R53" s="4" t="e" cm="1">
        <f t="array" aca="1" ref="R53" ca="1">_xlfn.IFS(R40=0%,$A53,R40&lt;5%,$B53,R40&lt;10%,$C53,R40&lt;20%,$D53,R40&lt;50%,$E53,R40&lt;=100%,$F53)</f>
        <v>#DIV/0!</v>
      </c>
      <c r="S53" s="4" t="e" cm="1">
        <f t="array" aca="1" ref="S53" ca="1">_xlfn.IFS(S40=0%,$A53,S40&lt;5%,$B53,S40&lt;10%,$C53,S40&lt;20%,$D53,S40&lt;50%,$E53,S40&lt;=100%,$F53)</f>
        <v>#DIV/0!</v>
      </c>
      <c r="T53" s="4" cm="1">
        <f t="array" aca="1" ref="T53" ca="1">_xlfn.IFS(T40=0%,$A53,T40&lt;5%,$B53,T40&lt;10%,$C53,T40&lt;20%,$D53,T40&lt;50%,$E53,T40&lt;=100%,$F53)</f>
        <v>0</v>
      </c>
      <c r="U53" s="4" cm="1">
        <f t="array" aca="1" ref="U53" ca="1">_xlfn.IFS(U40=0%,$A53,U40&lt;5%,$B53,U40&lt;10%,$C53,U40&lt;20%,$D53,U40&lt;50%,$E53,U40&lt;=100%,$F53)</f>
        <v>1</v>
      </c>
      <c r="V53" s="4" t="e" cm="1">
        <f t="array" aca="1" ref="V53" ca="1">_xlfn.IFS(V40=0%,$A53,V40&lt;5%,$B53,V40&lt;10%,$C53,V40&lt;20%,$D53,V40&lt;50%,$E53,V40&lt;=100%,$F53)</f>
        <v>#DIV/0!</v>
      </c>
      <c r="W53" s="4" cm="1">
        <f t="array" aca="1" ref="W53" ca="1">_xlfn.IFS(W40=0%,$A53,W40&lt;5%,$B53,W40&lt;10%,$C53,W40&lt;20%,$D53,W40&lt;50%,$E53,W40&lt;=100%,$F53)</f>
        <v>1</v>
      </c>
      <c r="X53" s="4" cm="1">
        <f t="array" aca="1" ref="X53" ca="1">_xlfn.IFS(X40=0%,$A53,X40&lt;5%,$B53,X40&lt;10%,$C53,X40&lt;20%,$D53,X40&lt;50%,$E53,X40&lt;=100%,$F53)</f>
        <v>0</v>
      </c>
    </row>
    <row r="54" spans="1:24" ht="16.5" x14ac:dyDescent="0.45">
      <c r="A54" s="32">
        <v>1</v>
      </c>
      <c r="B54" s="32">
        <v>0.75</v>
      </c>
      <c r="C54" s="33">
        <v>0.5</v>
      </c>
      <c r="D54" s="33">
        <v>0.25</v>
      </c>
      <c r="E54" s="32">
        <v>0</v>
      </c>
      <c r="F54" s="32">
        <v>0</v>
      </c>
      <c r="G54" s="43"/>
      <c r="H54" s="66" t="s">
        <v>3606</v>
      </c>
      <c r="I54" s="4" t="e" cm="1">
        <f t="array" aca="1" ref="I54" ca="1">_xlfn.IFS(I41=0%,$A54,I41&lt;5%,$B54,I41&lt;10%,$C54,I41&lt;20%,$D54,I41&lt;50%,$E54,I41&lt;=100%,$F54)</f>
        <v>#DIV/0!</v>
      </c>
      <c r="J54" s="4" cm="1">
        <f t="array" aca="1" ref="J54" ca="1">_xlfn.IFS(J41=0%,$A54,J41&lt;5%,$B54,J41&lt;10%,$C54,J41&lt;20%,$D54,J41&lt;50%,$E54,J41&lt;=100%,$F54)</f>
        <v>1</v>
      </c>
      <c r="K54" s="4" cm="1">
        <f t="array" aca="1" ref="K54" ca="1">_xlfn.IFS(K41=0%,$A54,K41&lt;5%,$B54,K41&lt;10%,$C54,K41&lt;20%,$D54,K41&lt;50%,$E54,K41&lt;=100%,$F54)</f>
        <v>1</v>
      </c>
      <c r="L54" s="4" cm="1">
        <f t="array" aca="1" ref="L54" ca="1">_xlfn.IFS(L41=0%,$A54,L41&lt;5%,$B54,L41&lt;10%,$C54,L41&lt;20%,$D54,L41&lt;50%,$E54,L41&lt;=100%,$F54)</f>
        <v>1</v>
      </c>
      <c r="M54" s="4" cm="1">
        <f t="array" aca="1" ref="M54" ca="1">_xlfn.IFS(M41=0%,$A54,M41&lt;5%,$B54,M41&lt;10%,$C54,M41&lt;20%,$D54,M41&lt;50%,$E54,M41&lt;=100%,$F54)</f>
        <v>1</v>
      </c>
      <c r="N54" s="4" cm="1">
        <f t="array" aca="1" ref="N54" ca="1">_xlfn.IFS(N41=0%,$A54,N41&lt;5%,$B54,N41&lt;10%,$C54,N41&lt;20%,$D54,N41&lt;50%,$E54,N41&lt;=100%,$F54)</f>
        <v>1</v>
      </c>
      <c r="O54" s="4" cm="1">
        <f t="array" aca="1" ref="O54" ca="1">_xlfn.IFS(O41=0%,$A54,O41&lt;5%,$B54,O41&lt;10%,$C54,O41&lt;20%,$D54,O41&lt;50%,$E54,O41&lt;=100%,$F54)</f>
        <v>1</v>
      </c>
      <c r="P54" s="4" cm="1">
        <f t="array" aca="1" ref="P54" ca="1">_xlfn.IFS(P41=0%,$A54,P41&lt;5%,$B54,P41&lt;10%,$C54,P41&lt;20%,$D54,P41&lt;50%,$E54,P41&lt;=100%,$F54)</f>
        <v>1</v>
      </c>
      <c r="Q54" s="4" cm="1">
        <f t="array" aca="1" ref="Q54" ca="1">_xlfn.IFS(Q41=0%,$A54,Q41&lt;5%,$B54,Q41&lt;10%,$C54,Q41&lt;20%,$D54,Q41&lt;50%,$E54,Q41&lt;=100%,$F54)</f>
        <v>1</v>
      </c>
      <c r="R54" s="4" t="e" cm="1">
        <f t="array" aca="1" ref="R54" ca="1">_xlfn.IFS(R41=0%,$A54,R41&lt;5%,$B54,R41&lt;10%,$C54,R41&lt;20%,$D54,R41&lt;50%,$E54,R41&lt;=100%,$F54)</f>
        <v>#DIV/0!</v>
      </c>
      <c r="S54" s="4" t="e" cm="1">
        <f t="array" aca="1" ref="S54" ca="1">_xlfn.IFS(S41=0%,$A54,S41&lt;5%,$B54,S41&lt;10%,$C54,S41&lt;20%,$D54,S41&lt;50%,$E54,S41&lt;=100%,$F54)</f>
        <v>#DIV/0!</v>
      </c>
      <c r="T54" s="4" cm="1">
        <f t="array" aca="1" ref="T54" ca="1">_xlfn.IFS(T41=0%,$A54,T41&lt;5%,$B54,T41&lt;10%,$C54,T41&lt;20%,$D54,T41&lt;50%,$E54,T41&lt;=100%,$F54)</f>
        <v>1</v>
      </c>
      <c r="U54" s="4" cm="1">
        <f t="array" aca="1" ref="U54" ca="1">_xlfn.IFS(U41=0%,$A54,U41&lt;5%,$B54,U41&lt;10%,$C54,U41&lt;20%,$D54,U41&lt;50%,$E54,U41&lt;=100%,$F54)</f>
        <v>1</v>
      </c>
      <c r="V54" s="4" t="e" cm="1">
        <f t="array" aca="1" ref="V54" ca="1">_xlfn.IFS(V41=0%,$A54,V41&lt;5%,$B54,V41&lt;10%,$C54,V41&lt;20%,$D54,V41&lt;50%,$E54,V41&lt;=100%,$F54)</f>
        <v>#DIV/0!</v>
      </c>
      <c r="W54" s="4" cm="1">
        <f t="array" aca="1" ref="W54" ca="1">_xlfn.IFS(W41=0%,$A54,W41&lt;5%,$B54,W41&lt;10%,$C54,W41&lt;20%,$D54,W41&lt;50%,$E54,W41&lt;=100%,$F54)</f>
        <v>1</v>
      </c>
      <c r="X54" s="4" cm="1">
        <f t="array" aca="1" ref="X54" ca="1">_xlfn.IFS(X41=0%,$A54,X41&lt;5%,$B54,X41&lt;10%,$C54,X41&lt;20%,$D54,X41&lt;50%,$E54,X41&lt;=100%,$F54)</f>
        <v>0</v>
      </c>
    </row>
    <row r="55" spans="1:24" ht="16.5" x14ac:dyDescent="0.45">
      <c r="A55" s="32">
        <v>1</v>
      </c>
      <c r="B55" s="32">
        <v>0.85</v>
      </c>
      <c r="C55" s="33">
        <v>0.7</v>
      </c>
      <c r="D55" s="33">
        <v>0.5</v>
      </c>
      <c r="E55" s="32">
        <v>0.25</v>
      </c>
      <c r="F55" s="32">
        <v>0</v>
      </c>
      <c r="G55" s="43"/>
      <c r="H55" s="66" t="s">
        <v>3610</v>
      </c>
      <c r="I55" s="4" t="e" cm="1">
        <f t="array" aca="1" ref="I55" ca="1">_xlfn.IFS(I42=0%,$A55,I42&lt;5%,$B55,I42&lt;10%,$C55,I42&lt;20%,$D55,I42&lt;50%,$E55,I42&lt;=100%,$F55)</f>
        <v>#DIV/0!</v>
      </c>
      <c r="J55" s="4" cm="1">
        <f t="array" aca="1" ref="J55" ca="1">_xlfn.IFS(J42=0%,$A55,J42&lt;5%,$B55,J42&lt;10%,$C55,J42&lt;20%,$D55,J42&lt;50%,$E55,J42&lt;=100%,$F55)</f>
        <v>1</v>
      </c>
      <c r="K55" s="4" cm="1">
        <f t="array" aca="1" ref="K55" ca="1">_xlfn.IFS(K42=0%,$A55,K42&lt;5%,$B55,K42&lt;10%,$C55,K42&lt;20%,$D55,K42&lt;50%,$E55,K42&lt;=100%,$F55)</f>
        <v>1</v>
      </c>
      <c r="L55" s="4" cm="1">
        <f t="array" aca="1" ref="L55" ca="1">_xlfn.IFS(L42=0%,$A55,L42&lt;5%,$B55,L42&lt;10%,$C55,L42&lt;20%,$D55,L42&lt;50%,$E55,L42&lt;=100%,$F55)</f>
        <v>1</v>
      </c>
      <c r="M55" s="4" cm="1">
        <f t="array" aca="1" ref="M55" ca="1">_xlfn.IFS(M42=0%,$A55,M42&lt;5%,$B55,M42&lt;10%,$C55,M42&lt;20%,$D55,M42&lt;50%,$E55,M42&lt;=100%,$F55)</f>
        <v>1</v>
      </c>
      <c r="N55" s="4" cm="1">
        <f t="array" aca="1" ref="N55" ca="1">_xlfn.IFS(N42=0%,$A55,N42&lt;5%,$B55,N42&lt;10%,$C55,N42&lt;20%,$D55,N42&lt;50%,$E55,N42&lt;=100%,$F55)</f>
        <v>1</v>
      </c>
      <c r="O55" s="4" cm="1">
        <f t="array" aca="1" ref="O55" ca="1">_xlfn.IFS(O42=0%,$A55,O42&lt;5%,$B55,O42&lt;10%,$C55,O42&lt;20%,$D55,O42&lt;50%,$E55,O42&lt;=100%,$F55)</f>
        <v>0.25</v>
      </c>
      <c r="P55" s="4" cm="1">
        <f t="array" aca="1" ref="P55" ca="1">_xlfn.IFS(P42=0%,$A55,P42&lt;5%,$B55,P42&lt;10%,$C55,P42&lt;20%,$D55,P42&lt;50%,$E55,P42&lt;=100%,$F55)</f>
        <v>1</v>
      </c>
      <c r="Q55" s="4" cm="1">
        <f t="array" aca="1" ref="Q55" ca="1">_xlfn.IFS(Q42=0%,$A55,Q42&lt;5%,$B55,Q42&lt;10%,$C55,Q42&lt;20%,$D55,Q42&lt;50%,$E55,Q42&lt;=100%,$F55)</f>
        <v>0</v>
      </c>
      <c r="R55" s="4" t="e" cm="1">
        <f t="array" aca="1" ref="R55" ca="1">_xlfn.IFS(R42=0%,$A55,R42&lt;5%,$B55,R42&lt;10%,$C55,R42&lt;20%,$D55,R42&lt;50%,$E55,R42&lt;=100%,$F55)</f>
        <v>#DIV/0!</v>
      </c>
      <c r="S55" s="4" t="e" cm="1">
        <f t="array" aca="1" ref="S55" ca="1">_xlfn.IFS(S42=0%,$A55,S42&lt;5%,$B55,S42&lt;10%,$C55,S42&lt;20%,$D55,S42&lt;50%,$E55,S42&lt;=100%,$F55)</f>
        <v>#DIV/0!</v>
      </c>
      <c r="T55" s="4" cm="1">
        <f t="array" aca="1" ref="T55" ca="1">_xlfn.IFS(T42=0%,$A55,T42&lt;5%,$B55,T42&lt;10%,$C55,T42&lt;20%,$D55,T42&lt;50%,$E55,T42&lt;=100%,$F55)</f>
        <v>0</v>
      </c>
      <c r="U55" s="4" cm="1">
        <f t="array" aca="1" ref="U55" ca="1">_xlfn.IFS(U42=0%,$A55,U42&lt;5%,$B55,U42&lt;10%,$C55,U42&lt;20%,$D55,U42&lt;50%,$E55,U42&lt;=100%,$F55)</f>
        <v>1</v>
      </c>
      <c r="V55" s="4" t="e" cm="1">
        <f t="array" aca="1" ref="V55" ca="1">_xlfn.IFS(V42=0%,$A55,V42&lt;5%,$B55,V42&lt;10%,$C55,V42&lt;20%,$D55,V42&lt;50%,$E55,V42&lt;=100%,$F55)</f>
        <v>#DIV/0!</v>
      </c>
      <c r="W55" s="4" cm="1">
        <f t="array" aca="1" ref="W55" ca="1">_xlfn.IFS(W42=0%,$A55,W42&lt;5%,$B55,W42&lt;10%,$C55,W42&lt;20%,$D55,W42&lt;50%,$E55,W42&lt;=100%,$F55)</f>
        <v>1</v>
      </c>
      <c r="X55" s="4" cm="1">
        <f t="array" aca="1" ref="X55" ca="1">_xlfn.IFS(X42=0%,$A55,X42&lt;5%,$B55,X42&lt;10%,$C55,X42&lt;20%,$D55,X42&lt;50%,$E55,X42&lt;=100%,$F55)</f>
        <v>1</v>
      </c>
    </row>
    <row r="56" spans="1:24" ht="16.5" x14ac:dyDescent="0.45">
      <c r="A56" s="32">
        <v>1</v>
      </c>
      <c r="B56" s="32">
        <v>0.85</v>
      </c>
      <c r="C56" s="33">
        <v>0.7</v>
      </c>
      <c r="D56" s="33">
        <v>0.5</v>
      </c>
      <c r="E56" s="32">
        <v>0.25</v>
      </c>
      <c r="F56" s="32">
        <v>0</v>
      </c>
      <c r="G56" s="43"/>
      <c r="H56" s="66" t="s">
        <v>3612</v>
      </c>
      <c r="I56" s="4" t="e" cm="1">
        <f t="array" aca="1" ref="I56" ca="1">_xlfn.IFS(I43=0%,$A56,I43&lt;5%,$B56,I43&lt;10%,$C56,I43&lt;20%,$D56,I43&lt;50%,$E56,I43&lt;=100%,$F56)</f>
        <v>#DIV/0!</v>
      </c>
      <c r="J56" s="4" cm="1">
        <f t="array" aca="1" ref="J56" ca="1">_xlfn.IFS(J43=0%,$A56,J43&lt;5%,$B56,J43&lt;10%,$C56,J43&lt;20%,$D56,J43&lt;50%,$E56,J43&lt;=100%,$F56)</f>
        <v>1</v>
      </c>
      <c r="K56" s="4" cm="1">
        <f t="array" aca="1" ref="K56" ca="1">_xlfn.IFS(K43=0%,$A56,K43&lt;5%,$B56,K43&lt;10%,$C56,K43&lt;20%,$D56,K43&lt;50%,$E56,K43&lt;=100%,$F56)</f>
        <v>1</v>
      </c>
      <c r="L56" s="4" cm="1">
        <f t="array" aca="1" ref="L56" ca="1">_xlfn.IFS(L43=0%,$A56,L43&lt;5%,$B56,L43&lt;10%,$C56,L43&lt;20%,$D56,L43&lt;50%,$E56,L43&lt;=100%,$F56)</f>
        <v>1</v>
      </c>
      <c r="M56" s="4" cm="1">
        <f t="array" aca="1" ref="M56" ca="1">_xlfn.IFS(M43=0%,$A56,M43&lt;5%,$B56,M43&lt;10%,$C56,M43&lt;20%,$D56,M43&lt;50%,$E56,M43&lt;=100%,$F56)</f>
        <v>1</v>
      </c>
      <c r="N56" s="4" cm="1">
        <f t="array" aca="1" ref="N56" ca="1">_xlfn.IFS(N43=0%,$A56,N43&lt;5%,$B56,N43&lt;10%,$C56,N43&lt;20%,$D56,N43&lt;50%,$E56,N43&lt;=100%,$F56)</f>
        <v>1</v>
      </c>
      <c r="O56" s="4" cm="1">
        <f t="array" aca="1" ref="O56" ca="1">_xlfn.IFS(O43=0%,$A56,O43&lt;5%,$B56,O43&lt;10%,$C56,O43&lt;20%,$D56,O43&lt;50%,$E56,O43&lt;=100%,$F56)</f>
        <v>1</v>
      </c>
      <c r="P56" s="4" cm="1">
        <f t="array" aca="1" ref="P56" ca="1">_xlfn.IFS(P43=0%,$A56,P43&lt;5%,$B56,P43&lt;10%,$C56,P43&lt;20%,$D56,P43&lt;50%,$E56,P43&lt;=100%,$F56)</f>
        <v>1</v>
      </c>
      <c r="Q56" s="4" cm="1">
        <f t="array" aca="1" ref="Q56" ca="1">_xlfn.IFS(Q43=0%,$A56,Q43&lt;5%,$B56,Q43&lt;10%,$C56,Q43&lt;20%,$D56,Q43&lt;50%,$E56,Q43&lt;=100%,$F56)</f>
        <v>1</v>
      </c>
      <c r="R56" s="4" t="e" cm="1">
        <f t="array" aca="1" ref="R56" ca="1">_xlfn.IFS(R43=0%,$A56,R43&lt;5%,$B56,R43&lt;10%,$C56,R43&lt;20%,$D56,R43&lt;50%,$E56,R43&lt;=100%,$F56)</f>
        <v>#DIV/0!</v>
      </c>
      <c r="S56" s="4" t="e" cm="1">
        <f t="array" aca="1" ref="S56" ca="1">_xlfn.IFS(S43=0%,$A56,S43&lt;5%,$B56,S43&lt;10%,$C56,S43&lt;20%,$D56,S43&lt;50%,$E56,S43&lt;=100%,$F56)</f>
        <v>#DIV/0!</v>
      </c>
      <c r="T56" s="4" cm="1">
        <f t="array" aca="1" ref="T56" ca="1">_xlfn.IFS(T43=0%,$A56,T43&lt;5%,$B56,T43&lt;10%,$C56,T43&lt;20%,$D56,T43&lt;50%,$E56,T43&lt;=100%,$F56)</f>
        <v>1</v>
      </c>
      <c r="U56" s="4" cm="1">
        <f t="array" aca="1" ref="U56" ca="1">_xlfn.IFS(U43=0%,$A56,U43&lt;5%,$B56,U43&lt;10%,$C56,U43&lt;20%,$D56,U43&lt;50%,$E56,U43&lt;=100%,$F56)</f>
        <v>1</v>
      </c>
      <c r="V56" s="4" t="e" cm="1">
        <f t="array" aca="1" ref="V56" ca="1">_xlfn.IFS(V43=0%,$A56,V43&lt;5%,$B56,V43&lt;10%,$C56,V43&lt;20%,$D56,V43&lt;50%,$E56,V43&lt;=100%,$F56)</f>
        <v>#DIV/0!</v>
      </c>
      <c r="W56" s="4" cm="1">
        <f t="array" aca="1" ref="W56" ca="1">_xlfn.IFS(W43=0%,$A56,W43&lt;5%,$B56,W43&lt;10%,$C56,W43&lt;20%,$D56,W43&lt;50%,$E56,W43&lt;=100%,$F56)</f>
        <v>1</v>
      </c>
      <c r="X56" s="4" cm="1">
        <f t="array" aca="1" ref="X56" ca="1">_xlfn.IFS(X43=0%,$A56,X43&lt;5%,$B56,X43&lt;10%,$C56,X43&lt;20%,$D56,X43&lt;50%,$E56,X43&lt;=100%,$F56)</f>
        <v>1</v>
      </c>
    </row>
    <row r="57" spans="1:24" ht="16.5" x14ac:dyDescent="0.45">
      <c r="B57" s="4" t="s">
        <v>3424</v>
      </c>
      <c r="G57" s="43" t="s">
        <v>3618</v>
      </c>
      <c r="H57" s="96" t="s">
        <v>3619</v>
      </c>
      <c r="I57" s="4">
        <f ca="1">VLOOKUP($B57,'Appro&amp;Dispo'!$F$60:$AB$91,MATCH('Excel calc SFM'!I$49,'Appro&amp;Dispo'!$F$62:$AA$62,0),FALSE)</f>
        <v>0</v>
      </c>
      <c r="J57" s="4">
        <f ca="1">VLOOKUP($B57,'Appro&amp;Dispo'!$F$60:$AB$91,MATCH('Excel calc SFM'!J$49,'Appro&amp;Dispo'!$F$62:$AA$62,0),FALSE)</f>
        <v>0</v>
      </c>
      <c r="K57" s="4">
        <f ca="1">VLOOKUP($B57,'Appro&amp;Dispo'!$F$60:$AB$91,MATCH('Excel calc SFM'!K$49,'Appro&amp;Dispo'!$F$62:$AA$62,0),FALSE)</f>
        <v>0</v>
      </c>
      <c r="L57" s="4">
        <f ca="1">VLOOKUP($B57,'Appro&amp;Dispo'!$F$60:$AB$91,MATCH('Excel calc SFM'!L$49,'Appro&amp;Dispo'!$F$62:$AA$62,0),FALSE)</f>
        <v>0</v>
      </c>
      <c r="M57" s="4">
        <f ca="1">VLOOKUP($B57,'Appro&amp;Dispo'!$F$60:$AB$91,MATCH('Excel calc SFM'!M$49,'Appro&amp;Dispo'!$F$62:$AA$62,0),FALSE)</f>
        <v>1</v>
      </c>
      <c r="N57" s="4">
        <f ca="1">VLOOKUP($B57,'Appro&amp;Dispo'!$F$60:$AB$91,MATCH('Excel calc SFM'!N$49,'Appro&amp;Dispo'!$F$62:$AA$62,0),FALSE)</f>
        <v>0</v>
      </c>
      <c r="O57" s="4">
        <f ca="1">VLOOKUP($B57,'Appro&amp;Dispo'!$F$60:$AB$91,MATCH('Excel calc SFM'!O$49,'Appro&amp;Dispo'!$F$62:$AA$62,0),FALSE)</f>
        <v>4</v>
      </c>
      <c r="P57" s="4">
        <f ca="1">VLOOKUP($B57,'Appro&amp;Dispo'!$F$60:$AB$91,MATCH('Excel calc SFM'!P$49,'Appro&amp;Dispo'!$F$62:$AA$62,0),FALSE)</f>
        <v>0</v>
      </c>
      <c r="Q57" s="4">
        <f ca="1">VLOOKUP($B57,'Appro&amp;Dispo'!$F$60:$AB$91,MATCH('Excel calc SFM'!Q$49,'Appro&amp;Dispo'!$F$62:$AA$62,0),FALSE)</f>
        <v>7</v>
      </c>
      <c r="R57" s="4">
        <f ca="1">VLOOKUP($B57,'Appro&amp;Dispo'!$F$60:$AB$91,MATCH('Excel calc SFM'!R$49,'Appro&amp;Dispo'!$F$62:$AA$62,0),FALSE)</f>
        <v>0</v>
      </c>
      <c r="S57" s="4">
        <f ca="1">VLOOKUP($B57,'Appro&amp;Dispo'!$F$60:$AB$91,MATCH('Excel calc SFM'!S$49,'Appro&amp;Dispo'!$F$62:$AA$62,0),FALSE)</f>
        <v>0</v>
      </c>
      <c r="T57" s="4">
        <f ca="1">VLOOKUP($B57,'Appro&amp;Dispo'!$F$60:$AB$91,MATCH('Excel calc SFM'!T$49,'Appro&amp;Dispo'!$F$62:$AA$62,0),FALSE)</f>
        <v>0</v>
      </c>
      <c r="U57" s="4">
        <f ca="1">VLOOKUP($B57,'Appro&amp;Dispo'!$F$60:$AB$91,MATCH('Excel calc SFM'!U$49,'Appro&amp;Dispo'!$F$62:$AA$62,0),FALSE)</f>
        <v>0</v>
      </c>
      <c r="V57" s="4">
        <f ca="1">VLOOKUP($B57,'Appro&amp;Dispo'!$F$60:$AB$91,MATCH('Excel calc SFM'!V$49,'Appro&amp;Dispo'!$F$62:$AA$62,0),FALSE)</f>
        <v>0</v>
      </c>
      <c r="W57" s="4">
        <f ca="1">VLOOKUP($B57,'Appro&amp;Dispo'!$F$60:$AB$91,MATCH('Excel calc SFM'!W$49,'Appro&amp;Dispo'!$F$62:$AA$62,0),FALSE)</f>
        <v>0</v>
      </c>
      <c r="X57" s="4">
        <f ca="1">VLOOKUP($B57,'Appro&amp;Dispo'!$F$60:$AB$91,MATCH('Excel calc SFM'!X$49,'Appro&amp;Dispo'!$F$62:$AA$62,0),FALSE)</f>
        <v>0</v>
      </c>
    </row>
    <row r="58" spans="1:24" x14ac:dyDescent="0.35">
      <c r="B58" s="4" t="s">
        <v>3069</v>
      </c>
      <c r="H58" s="96" t="s">
        <v>3620</v>
      </c>
      <c r="I58" s="4">
        <f ca="1">VLOOKUP($B58,'Appro&amp;Dispo'!$F$60:$AB$91,MATCH('Excel calc SFM'!I$49,'Appro&amp;Dispo'!$F$62:$AA$62,0),FALSE)</f>
        <v>0</v>
      </c>
      <c r="J58" s="4">
        <f ca="1">VLOOKUP($B58,'Appro&amp;Dispo'!$F$60:$AB$91,MATCH('Excel calc SFM'!J$49,'Appro&amp;Dispo'!$F$62:$AA$62,0),FALSE)</f>
        <v>0</v>
      </c>
      <c r="K58" s="4">
        <f ca="1">VLOOKUP($B58,'Appro&amp;Dispo'!$F$60:$AB$91,MATCH('Excel calc SFM'!K$49,'Appro&amp;Dispo'!$F$62:$AA$62,0),FALSE)</f>
        <v>1</v>
      </c>
      <c r="L58" s="4">
        <f ca="1">VLOOKUP($B58,'Appro&amp;Dispo'!$F$60:$AB$91,MATCH('Excel calc SFM'!L$49,'Appro&amp;Dispo'!$F$62:$AA$62,0),FALSE)</f>
        <v>0</v>
      </c>
      <c r="M58" s="4">
        <f ca="1">VLOOKUP($B58,'Appro&amp;Dispo'!$F$60:$AB$91,MATCH('Excel calc SFM'!M$49,'Appro&amp;Dispo'!$F$62:$AA$62,0),FALSE)</f>
        <v>0</v>
      </c>
      <c r="N58" s="4">
        <f ca="1">VLOOKUP($B58,'Appro&amp;Dispo'!$F$60:$AB$91,MATCH('Excel calc SFM'!N$49,'Appro&amp;Dispo'!$F$62:$AA$62,0),FALSE)</f>
        <v>2</v>
      </c>
      <c r="O58" s="4">
        <f ca="1">VLOOKUP($B58,'Appro&amp;Dispo'!$F$60:$AB$91,MATCH('Excel calc SFM'!O$49,'Appro&amp;Dispo'!$F$62:$AA$62,0),FALSE)</f>
        <v>1</v>
      </c>
      <c r="P58" s="4">
        <f ca="1">VLOOKUP($B58,'Appro&amp;Dispo'!$F$60:$AB$91,MATCH('Excel calc SFM'!P$49,'Appro&amp;Dispo'!$F$62:$AA$62,0),FALSE)</f>
        <v>3</v>
      </c>
      <c r="Q58" s="4">
        <f ca="1">VLOOKUP($B58,'Appro&amp;Dispo'!$F$60:$AB$91,MATCH('Excel calc SFM'!Q$49,'Appro&amp;Dispo'!$F$62:$AA$62,0),FALSE)</f>
        <v>4</v>
      </c>
      <c r="R58" s="4">
        <f ca="1">VLOOKUP($B58,'Appro&amp;Dispo'!$F$60:$AB$91,MATCH('Excel calc SFM'!R$49,'Appro&amp;Dispo'!$F$62:$AA$62,0),FALSE)</f>
        <v>0</v>
      </c>
      <c r="S58" s="4">
        <f ca="1">VLOOKUP($B58,'Appro&amp;Dispo'!$F$60:$AB$91,MATCH('Excel calc SFM'!S$49,'Appro&amp;Dispo'!$F$62:$AA$62,0),FALSE)</f>
        <v>0</v>
      </c>
      <c r="T58" s="4">
        <f ca="1">VLOOKUP($B58,'Appro&amp;Dispo'!$F$60:$AB$91,MATCH('Excel calc SFM'!T$49,'Appro&amp;Dispo'!$F$62:$AA$62,0),FALSE)</f>
        <v>0</v>
      </c>
      <c r="U58" s="4">
        <f ca="1">VLOOKUP($B58,'Appro&amp;Dispo'!$F$60:$AB$91,MATCH('Excel calc SFM'!U$49,'Appro&amp;Dispo'!$F$62:$AA$62,0),FALSE)</f>
        <v>1</v>
      </c>
      <c r="V58" s="4">
        <f ca="1">VLOOKUP($B58,'Appro&amp;Dispo'!$F$60:$AB$91,MATCH('Excel calc SFM'!V$49,'Appro&amp;Dispo'!$F$62:$AA$62,0),FALSE)</f>
        <v>0</v>
      </c>
      <c r="W58" s="4">
        <f ca="1">VLOOKUP($B58,'Appro&amp;Dispo'!$F$60:$AB$91,MATCH('Excel calc SFM'!W$49,'Appro&amp;Dispo'!$F$62:$AA$62,0),FALSE)</f>
        <v>0</v>
      </c>
      <c r="X58" s="4">
        <f ca="1">VLOOKUP($B58,'Appro&amp;Dispo'!$F$60:$AB$91,MATCH('Excel calc SFM'!X$49,'Appro&amp;Dispo'!$F$62:$AA$62,0),FALSE)</f>
        <v>0</v>
      </c>
    </row>
  </sheetData>
  <conditionalFormatting sqref="I37:X43">
    <cfRule type="expression" dxfId="5" priority="1">
      <formula>I37&gt;0</formula>
    </cfRule>
  </conditionalFormatting>
  <pageMargins left="0.7" right="0.7" top="0.75" bottom="0.75" header="0.3" footer="0.3"/>
  <pageSetup scale="3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30"/>
  <sheetViews>
    <sheetView topLeftCell="A4" zoomScale="70" zoomScaleNormal="70" workbookViewId="0">
      <selection activeCell="E43" sqref="E43"/>
    </sheetView>
  </sheetViews>
  <sheetFormatPr baseColWidth="10" defaultColWidth="8.81640625" defaultRowHeight="17.5" x14ac:dyDescent="0.45"/>
  <cols>
    <col min="1" max="1" width="14.54296875" style="99" customWidth="1"/>
    <col min="2" max="2" width="25.54296875" style="99" customWidth="1"/>
    <col min="3" max="3" width="14.81640625" style="99" customWidth="1"/>
    <col min="4" max="4" width="68.81640625" style="99" bestFit="1" customWidth="1"/>
    <col min="5" max="5" width="197.7265625" style="99" bestFit="1" customWidth="1"/>
    <col min="6" max="16384" width="8.81640625" style="99"/>
  </cols>
  <sheetData>
    <row r="2" spans="1:5" x14ac:dyDescent="0.45">
      <c r="A2" s="98" t="s">
        <v>3621</v>
      </c>
      <c r="B2" s="98"/>
      <c r="C2" s="98"/>
    </row>
    <row r="4" spans="1:5" ht="17.5" customHeight="1" x14ac:dyDescent="0.45">
      <c r="A4" s="184" t="s">
        <v>3622</v>
      </c>
      <c r="B4" s="185"/>
      <c r="C4" s="185"/>
      <c r="D4" s="185"/>
      <c r="E4" s="185"/>
    </row>
    <row r="6" spans="1:5" x14ac:dyDescent="0.45">
      <c r="A6" s="98" t="s">
        <v>3623</v>
      </c>
      <c r="B6" s="98"/>
      <c r="C6" s="98"/>
    </row>
    <row r="9" spans="1:5" ht="35" x14ac:dyDescent="0.45">
      <c r="A9" s="100" t="s">
        <v>3624</v>
      </c>
      <c r="B9" s="100" t="s">
        <v>3625</v>
      </c>
      <c r="C9" s="101" t="s">
        <v>3626</v>
      </c>
      <c r="D9" s="102" t="s">
        <v>3627</v>
      </c>
      <c r="E9" s="100" t="s">
        <v>3628</v>
      </c>
    </row>
    <row r="10" spans="1:5" ht="24" customHeight="1" x14ac:dyDescent="0.45">
      <c r="A10" s="186">
        <v>0.3</v>
      </c>
      <c r="B10" s="187" t="s">
        <v>3629</v>
      </c>
      <c r="C10" s="188">
        <v>1</v>
      </c>
      <c r="D10" s="158" t="s">
        <v>3630</v>
      </c>
      <c r="E10" s="159" t="s">
        <v>3631</v>
      </c>
    </row>
    <row r="11" spans="1:5" ht="24" customHeight="1" x14ac:dyDescent="0.45">
      <c r="A11" s="186"/>
      <c r="B11" s="187"/>
      <c r="C11" s="188"/>
      <c r="D11" s="158" t="s">
        <v>3632</v>
      </c>
      <c r="E11" s="159" t="s">
        <v>3633</v>
      </c>
    </row>
    <row r="12" spans="1:5" ht="17.5" customHeight="1" x14ac:dyDescent="0.45">
      <c r="A12" s="186">
        <v>0.15</v>
      </c>
      <c r="B12" s="187" t="s">
        <v>3634</v>
      </c>
      <c r="C12" s="189">
        <v>0.66666666666666663</v>
      </c>
      <c r="D12" s="158" t="s">
        <v>3635</v>
      </c>
      <c r="E12" s="159" t="s">
        <v>3636</v>
      </c>
    </row>
    <row r="13" spans="1:5" x14ac:dyDescent="0.45">
      <c r="A13" s="186"/>
      <c r="B13" s="187"/>
      <c r="C13" s="190"/>
      <c r="D13" s="158" t="s">
        <v>3632</v>
      </c>
      <c r="E13" s="159" t="s">
        <v>3637</v>
      </c>
    </row>
    <row r="14" spans="1:5" x14ac:dyDescent="0.45">
      <c r="A14" s="186"/>
      <c r="B14" s="187"/>
      <c r="C14" s="190"/>
      <c r="D14" s="158" t="s">
        <v>3638</v>
      </c>
      <c r="E14" s="159" t="s">
        <v>3639</v>
      </c>
    </row>
    <row r="15" spans="1:5" x14ac:dyDescent="0.45">
      <c r="A15" s="186"/>
      <c r="B15" s="187"/>
      <c r="C15" s="191"/>
      <c r="D15" s="158" t="s">
        <v>3630</v>
      </c>
      <c r="E15" s="159" t="s">
        <v>3640</v>
      </c>
    </row>
    <row r="16" spans="1:5" x14ac:dyDescent="0.45">
      <c r="A16" s="186"/>
      <c r="B16" s="187"/>
      <c r="C16" s="157">
        <v>0.16666666666666666</v>
      </c>
      <c r="D16" s="103" t="s">
        <v>3641</v>
      </c>
      <c r="E16" s="160" t="s">
        <v>3642</v>
      </c>
    </row>
    <row r="17" spans="1:5" x14ac:dyDescent="0.45">
      <c r="A17" s="186"/>
      <c r="B17" s="187"/>
      <c r="C17" s="157">
        <v>0.16666666666666666</v>
      </c>
      <c r="D17" s="103" t="s">
        <v>3641</v>
      </c>
      <c r="E17" s="160" t="s">
        <v>3643</v>
      </c>
    </row>
    <row r="18" spans="1:5" ht="17.5" customHeight="1" x14ac:dyDescent="0.45">
      <c r="A18" s="186">
        <v>0.1</v>
      </c>
      <c r="B18" s="187" t="s">
        <v>3644</v>
      </c>
      <c r="C18" s="157">
        <v>0.5</v>
      </c>
      <c r="D18" s="103" t="s">
        <v>3645</v>
      </c>
      <c r="E18" s="159" t="s">
        <v>3646</v>
      </c>
    </row>
    <row r="19" spans="1:5" x14ac:dyDescent="0.45">
      <c r="A19" s="186"/>
      <c r="B19" s="187"/>
      <c r="C19" s="157">
        <v>0.25</v>
      </c>
      <c r="D19" s="103" t="s">
        <v>3647</v>
      </c>
      <c r="E19" s="159" t="s">
        <v>3648</v>
      </c>
    </row>
    <row r="20" spans="1:5" x14ac:dyDescent="0.45">
      <c r="A20" s="186"/>
      <c r="B20" s="187"/>
      <c r="C20" s="157">
        <v>0.25</v>
      </c>
      <c r="D20" s="103" t="s">
        <v>3647</v>
      </c>
      <c r="E20" s="159" t="s">
        <v>3649</v>
      </c>
    </row>
    <row r="21" spans="1:5" ht="17.5" customHeight="1" x14ac:dyDescent="0.45">
      <c r="A21" s="186">
        <v>0.15</v>
      </c>
      <c r="B21" s="187" t="s">
        <v>3650</v>
      </c>
      <c r="C21" s="157">
        <v>0.25</v>
      </c>
      <c r="D21" s="103" t="s">
        <v>3647</v>
      </c>
      <c r="E21" s="159" t="s">
        <v>3651</v>
      </c>
    </row>
    <row r="22" spans="1:5" x14ac:dyDescent="0.45">
      <c r="A22" s="186"/>
      <c r="B22" s="187"/>
      <c r="C22" s="157">
        <v>0.25</v>
      </c>
      <c r="D22" s="103" t="s">
        <v>3647</v>
      </c>
      <c r="E22" s="159" t="s">
        <v>3652</v>
      </c>
    </row>
    <row r="23" spans="1:5" x14ac:dyDescent="0.45">
      <c r="A23" s="186"/>
      <c r="B23" s="187"/>
      <c r="C23" s="157">
        <v>0.25</v>
      </c>
      <c r="D23" s="103" t="s">
        <v>3645</v>
      </c>
      <c r="E23" s="159" t="s">
        <v>3653</v>
      </c>
    </row>
    <row r="24" spans="1:5" x14ac:dyDescent="0.45">
      <c r="A24" s="186"/>
      <c r="B24" s="187"/>
      <c r="C24" s="157">
        <v>0.25</v>
      </c>
      <c r="D24" s="103" t="s">
        <v>3645</v>
      </c>
      <c r="E24" s="159" t="s">
        <v>3654</v>
      </c>
    </row>
    <row r="25" spans="1:5" x14ac:dyDescent="0.45">
      <c r="A25" s="186">
        <v>0.2</v>
      </c>
      <c r="B25" s="187" t="s">
        <v>3655</v>
      </c>
      <c r="C25" s="188">
        <v>0.5</v>
      </c>
      <c r="D25" s="158" t="s">
        <v>3630</v>
      </c>
      <c r="E25" s="159" t="s">
        <v>3656</v>
      </c>
    </row>
    <row r="26" spans="1:5" x14ac:dyDescent="0.45">
      <c r="A26" s="186"/>
      <c r="B26" s="187"/>
      <c r="C26" s="188"/>
      <c r="D26" s="158" t="s">
        <v>3632</v>
      </c>
      <c r="E26" s="159" t="s">
        <v>3657</v>
      </c>
    </row>
    <row r="27" spans="1:5" x14ac:dyDescent="0.45">
      <c r="A27" s="186"/>
      <c r="B27" s="187"/>
      <c r="C27" s="157">
        <v>0.5</v>
      </c>
      <c r="D27" s="103" t="s">
        <v>3645</v>
      </c>
      <c r="E27" s="159" t="s">
        <v>3658</v>
      </c>
    </row>
    <row r="28" spans="1:5" ht="17.5" customHeight="1" x14ac:dyDescent="0.45">
      <c r="A28" s="178">
        <v>0.1</v>
      </c>
      <c r="B28" s="181" t="s">
        <v>3659</v>
      </c>
      <c r="C28" s="161">
        <v>0.5</v>
      </c>
      <c r="D28" s="103" t="s">
        <v>3660</v>
      </c>
      <c r="E28" s="159" t="s">
        <v>3661</v>
      </c>
    </row>
    <row r="29" spans="1:5" x14ac:dyDescent="0.45">
      <c r="A29" s="179"/>
      <c r="B29" s="182"/>
      <c r="C29" s="161">
        <v>0.25</v>
      </c>
      <c r="D29" s="103" t="s">
        <v>3660</v>
      </c>
      <c r="E29" s="159" t="s">
        <v>3662</v>
      </c>
    </row>
    <row r="30" spans="1:5" x14ac:dyDescent="0.45">
      <c r="A30" s="180"/>
      <c r="B30" s="183"/>
      <c r="C30" s="162">
        <v>0.25</v>
      </c>
      <c r="D30" s="163" t="s">
        <v>3660</v>
      </c>
      <c r="E30" s="164" t="s">
        <v>3663</v>
      </c>
    </row>
  </sheetData>
  <mergeCells count="16">
    <mergeCell ref="A28:A30"/>
    <mergeCell ref="B28:B30"/>
    <mergeCell ref="A4:E4"/>
    <mergeCell ref="A10:A11"/>
    <mergeCell ref="B10:B11"/>
    <mergeCell ref="C10:C11"/>
    <mergeCell ref="A12:A17"/>
    <mergeCell ref="B12:B17"/>
    <mergeCell ref="C12:C15"/>
    <mergeCell ref="C25:C26"/>
    <mergeCell ref="A18:A20"/>
    <mergeCell ref="B18:B20"/>
    <mergeCell ref="A21:A24"/>
    <mergeCell ref="B21:B24"/>
    <mergeCell ref="A25:A27"/>
    <mergeCell ref="B25:B2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85E0F-6F69-4219-B2EA-D633874A20BB}">
  <sheetPr>
    <tabColor theme="4"/>
  </sheetPr>
  <dimension ref="A1:BW26"/>
  <sheetViews>
    <sheetView topLeftCell="A2" zoomScale="55" zoomScaleNormal="55" workbookViewId="0">
      <pane xSplit="1" ySplit="2" topLeftCell="AO12" activePane="bottomRight" state="frozen"/>
      <selection pane="topRight" activeCell="B2" sqref="B2"/>
      <selection pane="bottomLeft" activeCell="A4" sqref="A4"/>
      <selection pane="bottomRight" activeCell="AD31" sqref="AD31"/>
    </sheetView>
  </sheetViews>
  <sheetFormatPr baseColWidth="10" defaultColWidth="8.81640625" defaultRowHeight="14.5" outlineLevelCol="1" x14ac:dyDescent="0.35"/>
  <cols>
    <col min="1" max="1" width="25.54296875" style="135" customWidth="1"/>
    <col min="2" max="2" width="106.81640625" style="135" customWidth="1"/>
    <col min="3" max="7" width="6.54296875" style="135" customWidth="1"/>
    <col min="8" max="11" width="6.1796875" style="134" bestFit="1" customWidth="1"/>
    <col min="12" max="19" width="8.81640625" style="108"/>
    <col min="20" max="20" width="50.81640625" style="135" bestFit="1" customWidth="1" outlineLevel="1"/>
    <col min="21" max="27" width="6.54296875" style="135" customWidth="1"/>
    <col min="28" max="28" width="6.81640625" style="135" customWidth="1"/>
    <col min="29" max="35" width="8.1796875" style="135" customWidth="1"/>
    <col min="36" max="36" width="8.7265625" style="135" bestFit="1" customWidth="1"/>
    <col min="37" max="37" width="8.1796875" style="135" customWidth="1"/>
    <col min="38" max="38" width="7.453125" style="135" customWidth="1"/>
    <col min="39" max="39" width="25.54296875" style="135" customWidth="1"/>
    <col min="40" max="40" width="6.54296875" style="135" customWidth="1"/>
    <col min="41" max="41" width="9.7265625" style="135" customWidth="1"/>
    <col min="42" max="42" width="8.26953125" style="135" bestFit="1" customWidth="1"/>
    <col min="43" max="44" width="8.26953125" style="135" customWidth="1"/>
    <col min="45" max="48" width="8.26953125" style="135" bestFit="1" customWidth="1"/>
    <col min="49" max="49" width="5.54296875" style="135" customWidth="1"/>
    <col min="50" max="50" width="8.26953125" style="135" bestFit="1" customWidth="1"/>
    <col min="51" max="51" width="8.26953125" style="135" customWidth="1"/>
    <col min="52" max="54" width="8.26953125" style="135" bestFit="1" customWidth="1"/>
    <col min="55" max="56" width="8.26953125" style="135" customWidth="1"/>
    <col min="57" max="57" width="8.54296875" style="135" customWidth="1"/>
    <col min="58" max="59" width="6.54296875" style="135" customWidth="1"/>
    <col min="60" max="60" width="5.7265625" style="135" bestFit="1" customWidth="1"/>
    <col min="61" max="62" width="6.54296875" style="135" customWidth="1"/>
    <col min="63" max="63" width="5.453125" style="136" bestFit="1" customWidth="1"/>
    <col min="64" max="65" width="9.54296875" style="136" bestFit="1" customWidth="1"/>
    <col min="66" max="66" width="5.453125" style="136" bestFit="1" customWidth="1"/>
    <col min="67" max="74" width="6.54296875" style="135" customWidth="1"/>
    <col min="75" max="75" width="15.54296875" style="135" customWidth="1" outlineLevel="1"/>
    <col min="76" max="16384" width="8.81640625" style="108"/>
  </cols>
  <sheetData>
    <row r="1" spans="1:75" s="42" customFormat="1" ht="38.5" customHeight="1" x14ac:dyDescent="0.35">
      <c r="A1" s="192" t="s">
        <v>3664</v>
      </c>
      <c r="B1" s="192"/>
      <c r="C1" s="192"/>
      <c r="D1" s="192"/>
      <c r="E1" s="192"/>
      <c r="F1" s="192"/>
      <c r="G1" s="192"/>
      <c r="H1" s="192"/>
      <c r="I1" s="192"/>
      <c r="J1" s="192"/>
      <c r="K1" s="192"/>
      <c r="L1" s="192"/>
      <c r="M1" s="192"/>
      <c r="N1" s="192"/>
      <c r="O1" s="192"/>
      <c r="P1" s="192"/>
      <c r="Q1" s="192"/>
      <c r="R1" s="192"/>
      <c r="S1" s="192"/>
      <c r="T1" s="192"/>
      <c r="U1" s="193"/>
      <c r="V1" s="193"/>
      <c r="W1" s="193"/>
      <c r="X1" s="193"/>
      <c r="Y1" s="193"/>
      <c r="Z1" s="193"/>
      <c r="AA1" s="193"/>
      <c r="AB1" s="193"/>
      <c r="AC1" s="193"/>
      <c r="AD1" s="193"/>
      <c r="AE1" s="193"/>
      <c r="AF1" s="193"/>
      <c r="AG1" s="193"/>
      <c r="AH1" s="193"/>
      <c r="AI1" s="193"/>
      <c r="AJ1" s="193"/>
      <c r="AK1" s="193"/>
      <c r="AL1" s="193"/>
      <c r="AM1" s="194"/>
      <c r="AN1" s="193"/>
      <c r="AO1" s="193"/>
      <c r="AP1" s="193"/>
      <c r="AQ1" s="193"/>
      <c r="AR1" s="193"/>
      <c r="AS1" s="193"/>
      <c r="AT1" s="193"/>
      <c r="AU1" s="193"/>
      <c r="AV1" s="193"/>
      <c r="AW1" s="193"/>
      <c r="AX1" s="193"/>
      <c r="AY1" s="193"/>
      <c r="AZ1" s="193"/>
      <c r="BA1" s="193"/>
      <c r="BB1" s="193"/>
      <c r="BC1" s="107"/>
      <c r="BD1" s="107"/>
      <c r="BE1" s="192" t="s">
        <v>3665</v>
      </c>
      <c r="BF1" s="192"/>
      <c r="BG1" s="192"/>
      <c r="BH1" s="192"/>
      <c r="BI1" s="192"/>
      <c r="BJ1" s="192"/>
      <c r="BK1" s="192"/>
      <c r="BL1" s="192"/>
      <c r="BM1" s="192"/>
      <c r="BN1" s="192"/>
      <c r="BO1" s="192"/>
      <c r="BP1" s="192"/>
      <c r="BQ1" s="192"/>
      <c r="BR1" s="192"/>
      <c r="BS1" s="192"/>
      <c r="BT1" s="192"/>
      <c r="BU1" s="192"/>
      <c r="BV1" s="192"/>
      <c r="BW1" s="192"/>
    </row>
    <row r="2" spans="1:75" ht="90.65" customHeight="1" x14ac:dyDescent="0.35">
      <c r="A2" s="195" t="s">
        <v>3666</v>
      </c>
      <c r="B2" s="197" t="s">
        <v>3667</v>
      </c>
      <c r="C2" s="108"/>
      <c r="D2" s="108"/>
      <c r="E2" s="108"/>
      <c r="F2" s="108"/>
      <c r="G2" s="108"/>
      <c r="H2" s="108"/>
      <c r="I2" s="108"/>
      <c r="J2" s="108"/>
      <c r="K2" s="108"/>
      <c r="T2" s="199" t="s">
        <v>3668</v>
      </c>
      <c r="U2" s="201"/>
      <c r="V2" s="201"/>
      <c r="W2" s="201"/>
      <c r="X2" s="201"/>
      <c r="Y2" s="201"/>
      <c r="Z2" s="201"/>
      <c r="AA2" s="201"/>
      <c r="AB2" s="201"/>
      <c r="AC2" s="201"/>
      <c r="AD2" s="109"/>
      <c r="AE2" s="109"/>
      <c r="AF2" s="109"/>
      <c r="AG2" s="109"/>
      <c r="AH2" s="109"/>
      <c r="AI2" s="109"/>
      <c r="AJ2" s="109"/>
      <c r="AK2" s="109"/>
      <c r="AL2" s="202" t="s">
        <v>3624</v>
      </c>
      <c r="AM2" s="196" t="s">
        <v>3666</v>
      </c>
      <c r="AN2" s="201"/>
      <c r="AO2" s="201"/>
      <c r="AP2" s="201"/>
      <c r="AQ2" s="201"/>
      <c r="AR2" s="201"/>
      <c r="AS2" s="201"/>
      <c r="AT2" s="201"/>
      <c r="AU2" s="201"/>
      <c r="AV2" s="201"/>
      <c r="AW2" s="110"/>
      <c r="AX2" s="110"/>
      <c r="AY2" s="110"/>
      <c r="AZ2" s="110"/>
      <c r="BA2" s="110"/>
      <c r="BB2" s="110"/>
      <c r="BC2" s="110"/>
      <c r="BD2" s="110"/>
      <c r="BE2" s="203" t="s">
        <v>3626</v>
      </c>
      <c r="BF2" s="201"/>
      <c r="BG2" s="201"/>
      <c r="BH2" s="201"/>
      <c r="BI2" s="201"/>
      <c r="BJ2" s="201"/>
      <c r="BK2" s="201"/>
      <c r="BL2" s="201"/>
      <c r="BM2" s="201"/>
      <c r="BN2" s="201"/>
      <c r="BO2" s="109"/>
      <c r="BP2" s="109"/>
      <c r="BQ2" s="109"/>
      <c r="BR2" s="109"/>
      <c r="BS2" s="109"/>
      <c r="BT2" s="109"/>
      <c r="BU2" s="110"/>
      <c r="BV2" s="110"/>
      <c r="BW2" s="203" t="s">
        <v>3669</v>
      </c>
    </row>
    <row r="3" spans="1:75" ht="71.5" customHeight="1" x14ac:dyDescent="0.35">
      <c r="A3" s="196"/>
      <c r="B3" s="198"/>
      <c r="C3" s="111" t="s">
        <v>82</v>
      </c>
      <c r="D3" s="111" t="s">
        <v>77</v>
      </c>
      <c r="E3" s="111" t="s">
        <v>65</v>
      </c>
      <c r="F3" s="111" t="s">
        <v>84</v>
      </c>
      <c r="G3" s="111" t="s">
        <v>2189</v>
      </c>
      <c r="H3" s="111" t="s">
        <v>86</v>
      </c>
      <c r="I3" s="111" t="s">
        <v>100</v>
      </c>
      <c r="J3" s="111" t="s">
        <v>88</v>
      </c>
      <c r="K3" s="111" t="s">
        <v>90</v>
      </c>
      <c r="L3" s="111" t="s">
        <v>2426</v>
      </c>
      <c r="M3" s="111" t="s">
        <v>79</v>
      </c>
      <c r="N3" s="111" t="s">
        <v>2373</v>
      </c>
      <c r="O3" s="111" t="s">
        <v>92</v>
      </c>
      <c r="P3" s="111" t="s">
        <v>2412</v>
      </c>
      <c r="Q3" s="111" t="s">
        <v>106</v>
      </c>
      <c r="R3" s="111" t="s">
        <v>94</v>
      </c>
      <c r="S3" s="111" t="s">
        <v>71</v>
      </c>
      <c r="T3" s="200"/>
      <c r="U3" s="111" t="s">
        <v>82</v>
      </c>
      <c r="V3" s="111" t="s">
        <v>77</v>
      </c>
      <c r="W3" s="111" t="s">
        <v>65</v>
      </c>
      <c r="X3" s="111" t="s">
        <v>84</v>
      </c>
      <c r="Y3" s="111" t="s">
        <v>2189</v>
      </c>
      <c r="Z3" s="111" t="s">
        <v>86</v>
      </c>
      <c r="AA3" s="111" t="s">
        <v>100</v>
      </c>
      <c r="AB3" s="111" t="s">
        <v>88</v>
      </c>
      <c r="AC3" s="111" t="s">
        <v>90</v>
      </c>
      <c r="AD3" s="111" t="s">
        <v>2426</v>
      </c>
      <c r="AE3" s="111" t="s">
        <v>79</v>
      </c>
      <c r="AF3" s="111" t="s">
        <v>2373</v>
      </c>
      <c r="AG3" s="111" t="s">
        <v>92</v>
      </c>
      <c r="AH3" s="111" t="s">
        <v>2412</v>
      </c>
      <c r="AI3" s="111" t="s">
        <v>106</v>
      </c>
      <c r="AJ3" s="111" t="s">
        <v>94</v>
      </c>
      <c r="AK3" s="111" t="s">
        <v>71</v>
      </c>
      <c r="AL3" s="202"/>
      <c r="AM3" s="196"/>
      <c r="AN3" s="111" t="s">
        <v>82</v>
      </c>
      <c r="AO3" s="111" t="s">
        <v>77</v>
      </c>
      <c r="AP3" s="111" t="s">
        <v>65</v>
      </c>
      <c r="AQ3" s="111" t="s">
        <v>84</v>
      </c>
      <c r="AR3" s="111" t="s">
        <v>2189</v>
      </c>
      <c r="AS3" s="111" t="s">
        <v>86</v>
      </c>
      <c r="AT3" s="111" t="s">
        <v>100</v>
      </c>
      <c r="AU3" s="111" t="s">
        <v>88</v>
      </c>
      <c r="AV3" s="111" t="s">
        <v>90</v>
      </c>
      <c r="AW3" s="111" t="s">
        <v>2426</v>
      </c>
      <c r="AX3" s="111" t="s">
        <v>79</v>
      </c>
      <c r="AY3" s="111" t="s">
        <v>2373</v>
      </c>
      <c r="AZ3" s="111" t="s">
        <v>92</v>
      </c>
      <c r="BA3" s="111" t="s">
        <v>2412</v>
      </c>
      <c r="BB3" s="111" t="s">
        <v>106</v>
      </c>
      <c r="BC3" s="111" t="s">
        <v>94</v>
      </c>
      <c r="BD3" s="111" t="s">
        <v>71</v>
      </c>
      <c r="BE3" s="204"/>
      <c r="BF3" s="111" t="s">
        <v>82</v>
      </c>
      <c r="BG3" s="111" t="s">
        <v>77</v>
      </c>
      <c r="BH3" s="111" t="s">
        <v>65</v>
      </c>
      <c r="BI3" s="111" t="s">
        <v>84</v>
      </c>
      <c r="BJ3" s="111" t="s">
        <v>2189</v>
      </c>
      <c r="BK3" s="111" t="s">
        <v>86</v>
      </c>
      <c r="BL3" s="111" t="s">
        <v>100</v>
      </c>
      <c r="BM3" s="111" t="s">
        <v>88</v>
      </c>
      <c r="BN3" s="111" t="s">
        <v>90</v>
      </c>
      <c r="BO3" s="111" t="s">
        <v>2426</v>
      </c>
      <c r="BP3" s="111" t="s">
        <v>79</v>
      </c>
      <c r="BQ3" s="111" t="s">
        <v>2373</v>
      </c>
      <c r="BR3" s="111" t="s">
        <v>92</v>
      </c>
      <c r="BS3" s="111" t="s">
        <v>2412</v>
      </c>
      <c r="BT3" s="111" t="s">
        <v>106</v>
      </c>
      <c r="BU3" s="111" t="s">
        <v>94</v>
      </c>
      <c r="BV3" s="111" t="s">
        <v>71</v>
      </c>
      <c r="BW3" s="204"/>
    </row>
    <row r="4" spans="1:75" s="116" customFormat="1" ht="25.5" customHeight="1" x14ac:dyDescent="0.35">
      <c r="A4" s="112"/>
      <c r="B4" s="113" t="s">
        <v>3670</v>
      </c>
      <c r="C4" s="114">
        <v>18</v>
      </c>
      <c r="D4" s="114">
        <v>15</v>
      </c>
      <c r="E4" s="114">
        <v>21</v>
      </c>
      <c r="F4" s="114">
        <v>17</v>
      </c>
      <c r="G4" s="114">
        <v>4</v>
      </c>
      <c r="H4" s="114">
        <v>18</v>
      </c>
      <c r="I4" s="114">
        <v>5</v>
      </c>
      <c r="J4" s="114">
        <v>22</v>
      </c>
      <c r="K4" s="114">
        <v>14</v>
      </c>
      <c r="L4" s="115">
        <v>21</v>
      </c>
      <c r="M4" s="115">
        <v>21</v>
      </c>
      <c r="N4" s="115">
        <v>21</v>
      </c>
      <c r="O4" s="115">
        <v>18</v>
      </c>
      <c r="P4" s="115">
        <v>22</v>
      </c>
      <c r="Q4" s="115">
        <v>6</v>
      </c>
      <c r="R4" s="115">
        <v>19</v>
      </c>
      <c r="S4" s="115">
        <v>21</v>
      </c>
      <c r="U4" s="117"/>
      <c r="V4" s="117"/>
      <c r="W4" s="117"/>
      <c r="X4" s="117"/>
      <c r="Y4" s="117"/>
      <c r="Z4" s="118"/>
      <c r="AA4" s="117"/>
      <c r="AB4" s="117"/>
      <c r="AC4" s="117"/>
      <c r="AD4" s="117"/>
      <c r="AE4" s="117"/>
      <c r="AF4" s="117"/>
      <c r="AG4" s="117"/>
      <c r="AH4" s="117"/>
      <c r="AI4" s="117"/>
      <c r="AJ4" s="117"/>
      <c r="AK4" s="117"/>
      <c r="AL4" s="119"/>
      <c r="AM4" s="112"/>
      <c r="AN4" s="117"/>
      <c r="AO4" s="117"/>
      <c r="AP4" s="117"/>
      <c r="AQ4" s="118"/>
      <c r="AR4" s="118"/>
      <c r="AS4" s="118"/>
      <c r="AT4" s="117"/>
      <c r="AU4" s="117"/>
      <c r="AV4" s="117"/>
      <c r="AW4" s="118"/>
      <c r="AX4" s="117"/>
      <c r="AY4" s="117"/>
      <c r="AZ4" s="117"/>
      <c r="BA4" s="117"/>
      <c r="BB4" s="117"/>
      <c r="BC4" s="120"/>
      <c r="BD4" s="120"/>
      <c r="BE4" s="121"/>
      <c r="BF4" s="117"/>
      <c r="BG4" s="117"/>
      <c r="BH4" s="117"/>
      <c r="BI4" s="118"/>
      <c r="BJ4" s="118"/>
      <c r="BK4" s="118"/>
      <c r="BL4" s="117"/>
      <c r="BM4" s="117"/>
      <c r="BN4" s="117"/>
      <c r="BO4" s="117"/>
      <c r="BP4" s="117"/>
      <c r="BQ4" s="117"/>
      <c r="BR4" s="117"/>
      <c r="BS4" s="117"/>
      <c r="BT4" s="117"/>
      <c r="BU4" s="117"/>
      <c r="BV4" s="117"/>
      <c r="BW4" s="119"/>
    </row>
    <row r="5" spans="1:75" ht="25" customHeight="1" x14ac:dyDescent="0.35">
      <c r="A5" s="205" t="s">
        <v>3629</v>
      </c>
      <c r="B5" s="122" t="s">
        <v>3671</v>
      </c>
      <c r="C5" s="114">
        <v>4</v>
      </c>
      <c r="D5" s="114">
        <v>7</v>
      </c>
      <c r="E5" s="114">
        <v>1</v>
      </c>
      <c r="F5" s="114">
        <v>5</v>
      </c>
      <c r="G5" s="114">
        <v>18</v>
      </c>
      <c r="H5" s="114">
        <v>4</v>
      </c>
      <c r="I5" s="114">
        <v>17</v>
      </c>
      <c r="J5" s="114">
        <v>0</v>
      </c>
      <c r="K5" s="114">
        <v>8</v>
      </c>
      <c r="L5" s="123">
        <v>1</v>
      </c>
      <c r="M5" s="123">
        <v>1</v>
      </c>
      <c r="N5" s="123">
        <v>1</v>
      </c>
      <c r="O5" s="123">
        <v>4</v>
      </c>
      <c r="P5" s="123">
        <v>0</v>
      </c>
      <c r="Q5" s="123">
        <v>16</v>
      </c>
      <c r="R5" s="123">
        <v>3</v>
      </c>
      <c r="S5" s="123">
        <v>1</v>
      </c>
      <c r="T5" s="104" t="s">
        <v>3630</v>
      </c>
      <c r="U5" s="206">
        <f t="shared" ref="U5:AK5" si="0">1-1/22*C5-0.5/22*C6</f>
        <v>0.77272727272727271</v>
      </c>
      <c r="V5" s="207">
        <f t="shared" si="0"/>
        <v>0.68181818181818188</v>
      </c>
      <c r="W5" s="206">
        <f t="shared" si="0"/>
        <v>0.95454545454545459</v>
      </c>
      <c r="X5" s="206">
        <f t="shared" si="0"/>
        <v>0.75</v>
      </c>
      <c r="Y5" s="206">
        <f t="shared" si="0"/>
        <v>0.18181818181818177</v>
      </c>
      <c r="Z5" s="206">
        <f t="shared" si="0"/>
        <v>0.68181818181818177</v>
      </c>
      <c r="AA5" s="206">
        <f t="shared" si="0"/>
        <v>0.13636363636363638</v>
      </c>
      <c r="AB5" s="206">
        <f t="shared" si="0"/>
        <v>1</v>
      </c>
      <c r="AC5" s="206">
        <f t="shared" si="0"/>
        <v>0.31818181818181818</v>
      </c>
      <c r="AD5" s="206">
        <f t="shared" si="0"/>
        <v>0.95454545454545459</v>
      </c>
      <c r="AE5" s="206">
        <f t="shared" si="0"/>
        <v>0.95454545454545459</v>
      </c>
      <c r="AF5" s="206">
        <f t="shared" si="0"/>
        <v>0.95454545454545459</v>
      </c>
      <c r="AG5" s="206">
        <f t="shared" si="0"/>
        <v>0.40909090909090901</v>
      </c>
      <c r="AH5" s="206">
        <f t="shared" si="0"/>
        <v>1</v>
      </c>
      <c r="AI5" s="206">
        <f t="shared" si="0"/>
        <v>0.1818181818181818</v>
      </c>
      <c r="AJ5" s="206">
        <f t="shared" si="0"/>
        <v>0.81818181818181823</v>
      </c>
      <c r="AK5" s="206">
        <f t="shared" si="0"/>
        <v>0.52272727272727271</v>
      </c>
      <c r="AL5" s="210">
        <v>0.3</v>
      </c>
      <c r="AM5" s="205" t="s">
        <v>3629</v>
      </c>
      <c r="AN5" s="209">
        <f t="shared" ref="AN5:BD5" si="1">U5</f>
        <v>0.77272727272727271</v>
      </c>
      <c r="AO5" s="211">
        <f t="shared" si="1"/>
        <v>0.68181818181818188</v>
      </c>
      <c r="AP5" s="209">
        <f t="shared" si="1"/>
        <v>0.95454545454545459</v>
      </c>
      <c r="AQ5" s="209">
        <f t="shared" si="1"/>
        <v>0.75</v>
      </c>
      <c r="AR5" s="209">
        <f t="shared" si="1"/>
        <v>0.18181818181818177</v>
      </c>
      <c r="AS5" s="209">
        <f t="shared" si="1"/>
        <v>0.68181818181818177</v>
      </c>
      <c r="AT5" s="209">
        <f t="shared" si="1"/>
        <v>0.13636363636363638</v>
      </c>
      <c r="AU5" s="209">
        <f t="shared" si="1"/>
        <v>1</v>
      </c>
      <c r="AV5" s="209">
        <f t="shared" si="1"/>
        <v>0.31818181818181818</v>
      </c>
      <c r="AW5" s="209">
        <f t="shared" si="1"/>
        <v>0.95454545454545459</v>
      </c>
      <c r="AX5" s="209">
        <f t="shared" si="1"/>
        <v>0.95454545454545459</v>
      </c>
      <c r="AY5" s="209">
        <f t="shared" si="1"/>
        <v>0.95454545454545459</v>
      </c>
      <c r="AZ5" s="209">
        <f t="shared" si="1"/>
        <v>0.40909090909090901</v>
      </c>
      <c r="BA5" s="209">
        <f t="shared" si="1"/>
        <v>1</v>
      </c>
      <c r="BB5" s="209">
        <f t="shared" si="1"/>
        <v>0.1818181818181818</v>
      </c>
      <c r="BC5" s="209">
        <f t="shared" si="1"/>
        <v>0.81818181818181823</v>
      </c>
      <c r="BD5" s="209">
        <f t="shared" si="1"/>
        <v>0.52272727272727271</v>
      </c>
      <c r="BE5" s="215">
        <v>1</v>
      </c>
      <c r="BF5" s="213">
        <f t="shared" ref="BF5:BO5" si="2">$AL5*AN5+$AL7*AN7+$AL13*AN13+$AL14*AN14+$AL18*AN18+$AL21*AN21</f>
        <v>0.76237373737373748</v>
      </c>
      <c r="BG5" s="216">
        <f t="shared" si="2"/>
        <v>0.79246212121212123</v>
      </c>
      <c r="BH5" s="213">
        <f t="shared" si="2"/>
        <v>0.89773268398268402</v>
      </c>
      <c r="BI5" s="213">
        <f t="shared" si="2"/>
        <v>0.80441176470588238</v>
      </c>
      <c r="BJ5" s="213">
        <f t="shared" si="2"/>
        <v>0.32642045454545454</v>
      </c>
      <c r="BK5" s="213">
        <f t="shared" si="2"/>
        <v>0.83162878787878791</v>
      </c>
      <c r="BL5" s="224">
        <f t="shared" si="2"/>
        <v>0.44778409090909099</v>
      </c>
      <c r="BM5" s="224">
        <f t="shared" si="2"/>
        <v>0.92367424242424245</v>
      </c>
      <c r="BN5" s="213">
        <f t="shared" si="2"/>
        <v>0.38831168831168839</v>
      </c>
      <c r="BO5" s="213">
        <f t="shared" si="2"/>
        <v>0.94070887445887452</v>
      </c>
      <c r="BP5" s="213">
        <f>$AL5*AX5+$AL7*AX7+$AL13*AX13+$AL14*AX14+$AL18*AX18+$AL21*AX21</f>
        <v>0.69826839826839837</v>
      </c>
      <c r="BQ5" s="213">
        <f>$AL5*AY5+$AL7*AY7+$AL13*AY13+$AL14*AY14+$AL18*AY18+$AL21*AY21</f>
        <v>0.93547077922077926</v>
      </c>
      <c r="BR5" s="213">
        <f t="shared" ref="BR5:BV5" si="3">$AL5*AZ5+$AL7*AZ7+$AL13*AZ13+$AL14*AZ14+$AL18*AZ18+$AL21*AZ21</f>
        <v>0.66300505050505054</v>
      </c>
      <c r="BS5" s="213">
        <f t="shared" si="3"/>
        <v>0.94613636363636366</v>
      </c>
      <c r="BT5" s="213">
        <f t="shared" si="3"/>
        <v>0.41392045454545456</v>
      </c>
      <c r="BU5" s="213">
        <f t="shared" si="3"/>
        <v>0.81124401913875599</v>
      </c>
      <c r="BV5" s="213">
        <f t="shared" si="3"/>
        <v>0.62035984848484849</v>
      </c>
      <c r="BW5" s="126" t="s">
        <v>3672</v>
      </c>
    </row>
    <row r="6" spans="1:75" ht="25" customHeight="1" x14ac:dyDescent="0.35">
      <c r="A6" s="205"/>
      <c r="B6" s="122" t="s">
        <v>3673</v>
      </c>
      <c r="C6" s="114">
        <v>2</v>
      </c>
      <c r="D6" s="114">
        <v>0</v>
      </c>
      <c r="E6" s="114">
        <v>0</v>
      </c>
      <c r="F6" s="114">
        <v>1</v>
      </c>
      <c r="G6" s="114">
        <v>0</v>
      </c>
      <c r="H6" s="114">
        <v>6</v>
      </c>
      <c r="I6" s="114">
        <v>4</v>
      </c>
      <c r="J6" s="114">
        <v>0</v>
      </c>
      <c r="K6" s="114">
        <v>14</v>
      </c>
      <c r="L6" s="123">
        <v>0</v>
      </c>
      <c r="M6" s="123">
        <v>0</v>
      </c>
      <c r="N6" s="123">
        <v>0</v>
      </c>
      <c r="O6" s="123">
        <v>18</v>
      </c>
      <c r="P6" s="123">
        <v>0</v>
      </c>
      <c r="Q6" s="123">
        <v>4</v>
      </c>
      <c r="R6" s="123">
        <v>2</v>
      </c>
      <c r="S6" s="123">
        <v>19</v>
      </c>
      <c r="T6" s="104" t="s">
        <v>3632</v>
      </c>
      <c r="U6" s="206"/>
      <c r="V6" s="208"/>
      <c r="W6" s="206"/>
      <c r="X6" s="206"/>
      <c r="Y6" s="206"/>
      <c r="Z6" s="206"/>
      <c r="AA6" s="206"/>
      <c r="AB6" s="206"/>
      <c r="AC6" s="206"/>
      <c r="AD6" s="206"/>
      <c r="AE6" s="206"/>
      <c r="AF6" s="206"/>
      <c r="AG6" s="206"/>
      <c r="AH6" s="206"/>
      <c r="AI6" s="206"/>
      <c r="AJ6" s="206"/>
      <c r="AK6" s="206"/>
      <c r="AL6" s="210"/>
      <c r="AM6" s="205"/>
      <c r="AN6" s="209"/>
      <c r="AO6" s="212"/>
      <c r="AP6" s="209"/>
      <c r="AQ6" s="209"/>
      <c r="AR6" s="209"/>
      <c r="AS6" s="209"/>
      <c r="AT6" s="209"/>
      <c r="AU6" s="209"/>
      <c r="AV6" s="209"/>
      <c r="AW6" s="209"/>
      <c r="AX6" s="209"/>
      <c r="AY6" s="209"/>
      <c r="AZ6" s="209"/>
      <c r="BA6" s="209"/>
      <c r="BB6" s="209"/>
      <c r="BC6" s="209"/>
      <c r="BD6" s="209"/>
      <c r="BE6" s="215"/>
      <c r="BF6" s="214"/>
      <c r="BG6" s="217"/>
      <c r="BH6" s="214"/>
      <c r="BI6" s="214"/>
      <c r="BJ6" s="214"/>
      <c r="BK6" s="214"/>
      <c r="BL6" s="225"/>
      <c r="BM6" s="225"/>
      <c r="BN6" s="214"/>
      <c r="BO6" s="214"/>
      <c r="BP6" s="214"/>
      <c r="BQ6" s="214"/>
      <c r="BR6" s="214"/>
      <c r="BS6" s="214"/>
      <c r="BT6" s="214"/>
      <c r="BU6" s="214"/>
      <c r="BV6" s="214"/>
      <c r="BW6" s="126" t="s">
        <v>3674</v>
      </c>
    </row>
    <row r="7" spans="1:75" ht="51.65" customHeight="1" x14ac:dyDescent="0.35">
      <c r="A7" s="205" t="s">
        <v>3634</v>
      </c>
      <c r="B7" s="122" t="s">
        <v>3636</v>
      </c>
      <c r="C7" s="114">
        <v>5</v>
      </c>
      <c r="D7" s="114">
        <v>1</v>
      </c>
      <c r="E7" s="114">
        <v>2</v>
      </c>
      <c r="F7" s="114">
        <v>0</v>
      </c>
      <c r="G7" s="114">
        <v>1</v>
      </c>
      <c r="H7" s="114">
        <v>2</v>
      </c>
      <c r="I7" s="114">
        <v>0</v>
      </c>
      <c r="J7" s="114">
        <v>2</v>
      </c>
      <c r="K7" s="114">
        <v>1</v>
      </c>
      <c r="L7" s="123">
        <v>0</v>
      </c>
      <c r="M7" s="123">
        <v>4</v>
      </c>
      <c r="N7" s="123">
        <v>1</v>
      </c>
      <c r="O7" s="123">
        <v>3</v>
      </c>
      <c r="P7" s="123">
        <v>2</v>
      </c>
      <c r="Q7" s="123">
        <v>0</v>
      </c>
      <c r="R7" s="123">
        <v>4</v>
      </c>
      <c r="S7" s="123">
        <v>2</v>
      </c>
      <c r="T7" s="220" t="s">
        <v>3675</v>
      </c>
      <c r="U7" s="206">
        <f t="shared" ref="U7:AK7" si="4">IFERROR(1-0.25/C$4*C7-0.5/C$4*C8-0.75/C$4*C9-1/C$4*C10," ")</f>
        <v>0.72222222222222232</v>
      </c>
      <c r="V7" s="207">
        <f t="shared" si="4"/>
        <v>0.98333333333333328</v>
      </c>
      <c r="W7" s="206">
        <f t="shared" si="4"/>
        <v>0.97619047619047616</v>
      </c>
      <c r="X7" s="206">
        <f t="shared" si="4"/>
        <v>0.8529411764705882</v>
      </c>
      <c r="Y7" s="206">
        <f t="shared" si="4"/>
        <v>0.9375</v>
      </c>
      <c r="Z7" s="206">
        <f t="shared" si="4"/>
        <v>0.88888888888888884</v>
      </c>
      <c r="AA7" s="206">
        <f t="shared" si="4"/>
        <v>0.85</v>
      </c>
      <c r="AB7" s="206">
        <f t="shared" si="4"/>
        <v>0.93181818181818188</v>
      </c>
      <c r="AC7" s="206">
        <f t="shared" si="4"/>
        <v>0.8571428571428571</v>
      </c>
      <c r="AD7" s="206">
        <f t="shared" si="4"/>
        <v>0.95238095238095233</v>
      </c>
      <c r="AE7" s="206">
        <f t="shared" si="4"/>
        <v>0.78571428571428559</v>
      </c>
      <c r="AF7" s="206">
        <f t="shared" si="4"/>
        <v>0.84523809523809534</v>
      </c>
      <c r="AG7" s="206">
        <f t="shared" si="4"/>
        <v>0.76388888888888884</v>
      </c>
      <c r="AH7" s="206">
        <f t="shared" si="4"/>
        <v>0.95454545454545459</v>
      </c>
      <c r="AI7" s="206">
        <f t="shared" si="4"/>
        <v>0.25</v>
      </c>
      <c r="AJ7" s="206">
        <f t="shared" si="4"/>
        <v>0.90789473684210531</v>
      </c>
      <c r="AK7" s="206">
        <f t="shared" si="4"/>
        <v>0.66666666666666674</v>
      </c>
      <c r="AL7" s="210">
        <v>0.15</v>
      </c>
      <c r="AM7" s="205" t="s">
        <v>3634</v>
      </c>
      <c r="AN7" s="209">
        <f>$BE7*U7+$BE11*U11+$BE12*U12</f>
        <v>0.70370370370370394</v>
      </c>
      <c r="AO7" s="211">
        <f>$BE7*V7+($BE11+$BE12)*V11</f>
        <v>0.76666666666666683</v>
      </c>
      <c r="AP7" s="209">
        <f>$BE7*W7+$BE11*W11+$BE12*W12</f>
        <v>0.98412698412698429</v>
      </c>
      <c r="AQ7" s="209">
        <f>$BE7*X7+($BE11+$BE12)*X11</f>
        <v>0.56862745098039236</v>
      </c>
      <c r="AR7" s="209">
        <f>$BE7*Y7+($BE11+$BE12)*Y11</f>
        <v>0.62500000000000022</v>
      </c>
      <c r="AS7" s="209">
        <f>$BE7*Z7+($BE11+$BE12)*Z11</f>
        <v>0.59259259259259278</v>
      </c>
      <c r="AT7" s="227">
        <f>$BE7*AA7+($BE11+$BE12)*AA11</f>
        <v>0.56666666666666687</v>
      </c>
      <c r="AU7" s="227">
        <f>$BE7*AB7+$BE11*AB11+$BE12*AB12</f>
        <v>0.84343434343434376</v>
      </c>
      <c r="AV7" s="209">
        <f>$BE7*AC7+($BE11+$BE12)*AC11</f>
        <v>0.57142857142857162</v>
      </c>
      <c r="AW7" s="209">
        <f>$BE7*AD7+$BE11*AD11+$BE12*AD12</f>
        <v>0.96825396825396848</v>
      </c>
      <c r="AX7" s="209">
        <f>$BE7*AE7+$BE11*AE11+$BE12*AE12</f>
        <v>0.74603174603174616</v>
      </c>
      <c r="AY7" s="209">
        <f>$BE7*AF7+($BE11+$BE12)*AF11</f>
        <v>0.78571428571428603</v>
      </c>
      <c r="AZ7" s="209">
        <f>$BE7*AG7+($BE11+$BE12)*AG11</f>
        <v>0.62037037037037046</v>
      </c>
      <c r="BA7" s="209">
        <f>$BE7*AH7+($BE11+$BE12)*AH11</f>
        <v>0.96969696969696995</v>
      </c>
      <c r="BB7" s="209">
        <f>$BE7*AI7+($BE11+$BE12)*AI11</f>
        <v>0.5</v>
      </c>
      <c r="BC7" s="209">
        <f>$BE7*AJ7+($BE11+$BE12)*AJ11</f>
        <v>0.93859649122807043</v>
      </c>
      <c r="BD7" s="209">
        <f>$BE7*AK7+$BE11*AK11+$BE12*AK12</f>
        <v>0.77777777777777801</v>
      </c>
      <c r="BE7" s="215">
        <v>0.66666666666666696</v>
      </c>
      <c r="BF7" s="214"/>
      <c r="BG7" s="217"/>
      <c r="BH7" s="214"/>
      <c r="BI7" s="214"/>
      <c r="BJ7" s="214"/>
      <c r="BK7" s="214"/>
      <c r="BL7" s="225"/>
      <c r="BM7" s="225"/>
      <c r="BN7" s="214"/>
      <c r="BO7" s="214"/>
      <c r="BP7" s="214"/>
      <c r="BQ7" s="214"/>
      <c r="BR7" s="214"/>
      <c r="BS7" s="214"/>
      <c r="BT7" s="214"/>
      <c r="BU7" s="214"/>
      <c r="BV7" s="214"/>
      <c r="BW7" s="126" t="s">
        <v>3676</v>
      </c>
    </row>
    <row r="8" spans="1:75" ht="56.5" customHeight="1" x14ac:dyDescent="0.35">
      <c r="A8" s="205"/>
      <c r="B8" s="122" t="s">
        <v>3637</v>
      </c>
      <c r="C8" s="114">
        <v>2</v>
      </c>
      <c r="D8" s="114">
        <v>0</v>
      </c>
      <c r="E8" s="114">
        <v>0</v>
      </c>
      <c r="F8" s="114">
        <v>1</v>
      </c>
      <c r="G8" s="114">
        <v>0</v>
      </c>
      <c r="H8" s="114">
        <v>1</v>
      </c>
      <c r="I8" s="114">
        <v>0</v>
      </c>
      <c r="J8" s="114">
        <v>0</v>
      </c>
      <c r="K8" s="114">
        <v>0</v>
      </c>
      <c r="L8" s="123">
        <v>0</v>
      </c>
      <c r="M8" s="123">
        <v>1</v>
      </c>
      <c r="N8" s="123">
        <v>3</v>
      </c>
      <c r="O8" s="123">
        <v>2</v>
      </c>
      <c r="P8" s="123">
        <v>1</v>
      </c>
      <c r="Q8" s="123">
        <v>1</v>
      </c>
      <c r="R8" s="123">
        <v>0</v>
      </c>
      <c r="S8" s="123">
        <v>3</v>
      </c>
      <c r="T8" s="221"/>
      <c r="U8" s="206"/>
      <c r="V8" s="223"/>
      <c r="W8" s="206"/>
      <c r="X8" s="206"/>
      <c r="Y8" s="206"/>
      <c r="Z8" s="206"/>
      <c r="AA8" s="206"/>
      <c r="AB8" s="206"/>
      <c r="AC8" s="206"/>
      <c r="AD8" s="206"/>
      <c r="AE8" s="206"/>
      <c r="AF8" s="206"/>
      <c r="AG8" s="206"/>
      <c r="AH8" s="206"/>
      <c r="AI8" s="206"/>
      <c r="AJ8" s="206"/>
      <c r="AK8" s="206"/>
      <c r="AL8" s="210"/>
      <c r="AM8" s="205"/>
      <c r="AN8" s="209"/>
      <c r="AO8" s="219"/>
      <c r="AP8" s="209"/>
      <c r="AQ8" s="209"/>
      <c r="AR8" s="209"/>
      <c r="AS8" s="209"/>
      <c r="AT8" s="227"/>
      <c r="AU8" s="227"/>
      <c r="AV8" s="209"/>
      <c r="AW8" s="209"/>
      <c r="AX8" s="209"/>
      <c r="AY8" s="209"/>
      <c r="AZ8" s="209"/>
      <c r="BA8" s="209"/>
      <c r="BB8" s="209"/>
      <c r="BC8" s="209"/>
      <c r="BD8" s="209"/>
      <c r="BE8" s="215"/>
      <c r="BF8" s="214"/>
      <c r="BG8" s="217"/>
      <c r="BH8" s="214"/>
      <c r="BI8" s="214"/>
      <c r="BJ8" s="214"/>
      <c r="BK8" s="214"/>
      <c r="BL8" s="225"/>
      <c r="BM8" s="225"/>
      <c r="BN8" s="214"/>
      <c r="BO8" s="214"/>
      <c r="BP8" s="214"/>
      <c r="BQ8" s="214"/>
      <c r="BR8" s="214"/>
      <c r="BS8" s="214"/>
      <c r="BT8" s="214"/>
      <c r="BU8" s="214"/>
      <c r="BV8" s="214"/>
      <c r="BW8" s="126" t="s">
        <v>3677</v>
      </c>
    </row>
    <row r="9" spans="1:75" ht="46" customHeight="1" x14ac:dyDescent="0.35">
      <c r="A9" s="205"/>
      <c r="B9" s="122" t="s">
        <v>3639</v>
      </c>
      <c r="C9" s="114">
        <v>1</v>
      </c>
      <c r="D9" s="114">
        <v>0</v>
      </c>
      <c r="E9" s="114">
        <v>0</v>
      </c>
      <c r="F9" s="114">
        <v>0</v>
      </c>
      <c r="G9" s="114">
        <v>0</v>
      </c>
      <c r="H9" s="114">
        <v>0</v>
      </c>
      <c r="I9" s="114">
        <v>1</v>
      </c>
      <c r="J9" s="114">
        <v>0</v>
      </c>
      <c r="K9" s="114">
        <v>1</v>
      </c>
      <c r="L9" s="123">
        <v>0</v>
      </c>
      <c r="M9" s="123">
        <v>0</v>
      </c>
      <c r="N9" s="123">
        <v>2</v>
      </c>
      <c r="O9" s="123">
        <v>2</v>
      </c>
      <c r="P9" s="123">
        <v>0</v>
      </c>
      <c r="Q9" s="123">
        <v>0</v>
      </c>
      <c r="R9" s="123">
        <v>1</v>
      </c>
      <c r="S9" s="123">
        <v>0</v>
      </c>
      <c r="T9" s="221"/>
      <c r="U9" s="206"/>
      <c r="V9" s="223"/>
      <c r="W9" s="206"/>
      <c r="X9" s="206"/>
      <c r="Y9" s="206"/>
      <c r="Z9" s="206"/>
      <c r="AA9" s="206"/>
      <c r="AB9" s="206"/>
      <c r="AC9" s="206"/>
      <c r="AD9" s="206"/>
      <c r="AE9" s="206"/>
      <c r="AF9" s="206"/>
      <c r="AG9" s="206"/>
      <c r="AH9" s="206"/>
      <c r="AI9" s="206"/>
      <c r="AJ9" s="206"/>
      <c r="AK9" s="206"/>
      <c r="AL9" s="210"/>
      <c r="AM9" s="205"/>
      <c r="AN9" s="209"/>
      <c r="AO9" s="219"/>
      <c r="AP9" s="209"/>
      <c r="AQ9" s="209"/>
      <c r="AR9" s="209"/>
      <c r="AS9" s="209"/>
      <c r="AT9" s="227"/>
      <c r="AU9" s="227"/>
      <c r="AV9" s="209"/>
      <c r="AW9" s="209"/>
      <c r="AX9" s="209"/>
      <c r="AY9" s="209"/>
      <c r="AZ9" s="209"/>
      <c r="BA9" s="209"/>
      <c r="BB9" s="209"/>
      <c r="BC9" s="209"/>
      <c r="BD9" s="209"/>
      <c r="BE9" s="215"/>
      <c r="BF9" s="214"/>
      <c r="BG9" s="217"/>
      <c r="BH9" s="214"/>
      <c r="BI9" s="214"/>
      <c r="BJ9" s="214"/>
      <c r="BK9" s="214"/>
      <c r="BL9" s="225"/>
      <c r="BM9" s="225"/>
      <c r="BN9" s="214"/>
      <c r="BO9" s="214"/>
      <c r="BP9" s="214"/>
      <c r="BQ9" s="214"/>
      <c r="BR9" s="214"/>
      <c r="BS9" s="214"/>
      <c r="BT9" s="214"/>
      <c r="BU9" s="214"/>
      <c r="BV9" s="214"/>
      <c r="BW9" s="126" t="s">
        <v>3678</v>
      </c>
    </row>
    <row r="10" spans="1:75" ht="49" customHeight="1" x14ac:dyDescent="0.35">
      <c r="A10" s="205"/>
      <c r="B10" s="122" t="s">
        <v>3640</v>
      </c>
      <c r="C10" s="114">
        <v>2</v>
      </c>
      <c r="D10" s="114">
        <v>0</v>
      </c>
      <c r="E10" s="114">
        <v>0</v>
      </c>
      <c r="F10" s="114">
        <v>2</v>
      </c>
      <c r="G10" s="114">
        <v>0</v>
      </c>
      <c r="H10" s="114">
        <v>1</v>
      </c>
      <c r="I10" s="114">
        <v>0</v>
      </c>
      <c r="J10" s="114">
        <v>1</v>
      </c>
      <c r="K10" s="114">
        <v>1</v>
      </c>
      <c r="L10" s="123">
        <v>1</v>
      </c>
      <c r="M10" s="123">
        <v>3</v>
      </c>
      <c r="N10" s="123">
        <v>0</v>
      </c>
      <c r="O10" s="123">
        <v>1</v>
      </c>
      <c r="P10" s="123">
        <v>0</v>
      </c>
      <c r="Q10" s="123">
        <v>4</v>
      </c>
      <c r="R10" s="123">
        <v>0</v>
      </c>
      <c r="S10" s="123">
        <v>5</v>
      </c>
      <c r="T10" s="222"/>
      <c r="U10" s="206"/>
      <c r="V10" s="208"/>
      <c r="W10" s="206"/>
      <c r="X10" s="206"/>
      <c r="Y10" s="206"/>
      <c r="Z10" s="206"/>
      <c r="AA10" s="206"/>
      <c r="AB10" s="206"/>
      <c r="AC10" s="206"/>
      <c r="AD10" s="206"/>
      <c r="AE10" s="206"/>
      <c r="AF10" s="206"/>
      <c r="AG10" s="206"/>
      <c r="AH10" s="206"/>
      <c r="AI10" s="206"/>
      <c r="AJ10" s="206"/>
      <c r="AK10" s="206"/>
      <c r="AL10" s="210"/>
      <c r="AM10" s="205"/>
      <c r="AN10" s="209"/>
      <c r="AO10" s="219"/>
      <c r="AP10" s="209"/>
      <c r="AQ10" s="209"/>
      <c r="AR10" s="209"/>
      <c r="AS10" s="209"/>
      <c r="AT10" s="227"/>
      <c r="AU10" s="227"/>
      <c r="AV10" s="209"/>
      <c r="AW10" s="209"/>
      <c r="AX10" s="209"/>
      <c r="AY10" s="209"/>
      <c r="AZ10" s="209"/>
      <c r="BA10" s="209"/>
      <c r="BB10" s="209"/>
      <c r="BC10" s="209"/>
      <c r="BD10" s="209"/>
      <c r="BE10" s="215"/>
      <c r="BF10" s="214"/>
      <c r="BG10" s="217"/>
      <c r="BH10" s="214"/>
      <c r="BI10" s="214"/>
      <c r="BJ10" s="214"/>
      <c r="BK10" s="214"/>
      <c r="BL10" s="225"/>
      <c r="BM10" s="225"/>
      <c r="BN10" s="214"/>
      <c r="BO10" s="214"/>
      <c r="BP10" s="214"/>
      <c r="BQ10" s="214"/>
      <c r="BR10" s="214"/>
      <c r="BS10" s="214"/>
      <c r="BT10" s="214"/>
      <c r="BU10" s="214"/>
      <c r="BV10" s="214"/>
      <c r="BW10" s="126" t="s">
        <v>3679</v>
      </c>
    </row>
    <row r="11" spans="1:75" ht="39.65" customHeight="1" x14ac:dyDescent="0.35">
      <c r="A11" s="205"/>
      <c r="B11" s="122" t="s">
        <v>3642</v>
      </c>
      <c r="C11" s="127">
        <v>0.42857142857142899</v>
      </c>
      <c r="D11" s="114">
        <v>0.34375</v>
      </c>
      <c r="E11" s="127">
        <v>0</v>
      </c>
      <c r="F11" s="127">
        <v>0.88888888888888895</v>
      </c>
      <c r="G11" s="127">
        <v>0.78571428571428603</v>
      </c>
      <c r="H11" s="127">
        <v>1</v>
      </c>
      <c r="I11" s="127">
        <v>1</v>
      </c>
      <c r="J11" s="127">
        <v>0.45</v>
      </c>
      <c r="K11" s="127">
        <v>1</v>
      </c>
      <c r="L11" s="128">
        <v>6.25E-2</v>
      </c>
      <c r="M11" s="128">
        <v>0</v>
      </c>
      <c r="N11" s="128">
        <v>0.11764705882352899</v>
      </c>
      <c r="O11" s="128">
        <v>0.25</v>
      </c>
      <c r="P11" s="128">
        <v>9.0909090909090898E-2</v>
      </c>
      <c r="Q11" s="128"/>
      <c r="R11" s="128"/>
      <c r="S11" s="128">
        <v>0</v>
      </c>
      <c r="T11" s="105" t="s">
        <v>3680</v>
      </c>
      <c r="U11" s="124">
        <f t="shared" ref="U11:AK11" si="5">IF(AND(C11&lt;0.5,C11&gt;=0.25),1/3,IF(AND(C11&lt;0.25,C11&gt;=0.1),2/3,IF(AND(C11&lt;0.1),1,0)))</f>
        <v>0.33333333333333331</v>
      </c>
      <c r="V11" s="124">
        <f t="shared" si="5"/>
        <v>0.33333333333333331</v>
      </c>
      <c r="W11" s="124">
        <f t="shared" si="5"/>
        <v>1</v>
      </c>
      <c r="X11" s="124">
        <f t="shared" si="5"/>
        <v>0</v>
      </c>
      <c r="Y11" s="124">
        <f t="shared" si="5"/>
        <v>0</v>
      </c>
      <c r="Z11" s="124">
        <f t="shared" si="5"/>
        <v>0</v>
      </c>
      <c r="AA11" s="124">
        <f t="shared" si="5"/>
        <v>0</v>
      </c>
      <c r="AB11" s="124">
        <f t="shared" si="5"/>
        <v>0.33333333333333331</v>
      </c>
      <c r="AC11" s="124">
        <f t="shared" si="5"/>
        <v>0</v>
      </c>
      <c r="AD11" s="124">
        <f t="shared" si="5"/>
        <v>1</v>
      </c>
      <c r="AE11" s="124">
        <f t="shared" si="5"/>
        <v>1</v>
      </c>
      <c r="AF11" s="124">
        <f t="shared" si="5"/>
        <v>0.66666666666666663</v>
      </c>
      <c r="AG11" s="124">
        <f t="shared" si="5"/>
        <v>0.33333333333333331</v>
      </c>
      <c r="AH11" s="124">
        <f t="shared" si="5"/>
        <v>1</v>
      </c>
      <c r="AI11" s="124">
        <f t="shared" si="5"/>
        <v>1</v>
      </c>
      <c r="AJ11" s="124">
        <f t="shared" si="5"/>
        <v>1</v>
      </c>
      <c r="AK11" s="124">
        <f t="shared" si="5"/>
        <v>1</v>
      </c>
      <c r="AL11" s="210"/>
      <c r="AM11" s="205"/>
      <c r="AN11" s="209"/>
      <c r="AO11" s="219"/>
      <c r="AP11" s="209"/>
      <c r="AQ11" s="209"/>
      <c r="AR11" s="209"/>
      <c r="AS11" s="209"/>
      <c r="AT11" s="227"/>
      <c r="AU11" s="227"/>
      <c r="AV11" s="209"/>
      <c r="AW11" s="209"/>
      <c r="AX11" s="209"/>
      <c r="AY11" s="209"/>
      <c r="AZ11" s="209"/>
      <c r="BA11" s="209"/>
      <c r="BB11" s="209"/>
      <c r="BC11" s="209"/>
      <c r="BD11" s="209"/>
      <c r="BE11" s="125">
        <v>0.16666666666666666</v>
      </c>
      <c r="BF11" s="214"/>
      <c r="BG11" s="217"/>
      <c r="BH11" s="214"/>
      <c r="BI11" s="214"/>
      <c r="BJ11" s="214"/>
      <c r="BK11" s="214"/>
      <c r="BL11" s="225"/>
      <c r="BM11" s="225"/>
      <c r="BN11" s="214"/>
      <c r="BO11" s="214"/>
      <c r="BP11" s="214"/>
      <c r="BQ11" s="214"/>
      <c r="BR11" s="214"/>
      <c r="BS11" s="214"/>
      <c r="BT11" s="214"/>
      <c r="BU11" s="214"/>
      <c r="BV11" s="214"/>
      <c r="BW11" s="126" t="s">
        <v>3681</v>
      </c>
    </row>
    <row r="12" spans="1:75" ht="38.5" customHeight="1" x14ac:dyDescent="0.35">
      <c r="A12" s="205"/>
      <c r="B12" s="122" t="s">
        <v>3643</v>
      </c>
      <c r="C12" s="127">
        <v>0</v>
      </c>
      <c r="D12" s="114"/>
      <c r="E12" s="127">
        <v>0</v>
      </c>
      <c r="F12" s="127"/>
      <c r="G12" s="127"/>
      <c r="H12" s="127"/>
      <c r="I12" s="127">
        <v>0</v>
      </c>
      <c r="J12" s="127">
        <v>0</v>
      </c>
      <c r="K12" s="127"/>
      <c r="L12" s="128">
        <v>0</v>
      </c>
      <c r="M12" s="128">
        <v>0.25</v>
      </c>
      <c r="N12" s="128">
        <v>0</v>
      </c>
      <c r="O12" s="128"/>
      <c r="P12" s="128"/>
      <c r="Q12" s="128"/>
      <c r="R12" s="128"/>
      <c r="S12" s="128">
        <v>0</v>
      </c>
      <c r="T12" s="105" t="s">
        <v>3682</v>
      </c>
      <c r="U12" s="124">
        <f t="shared" ref="U12:AK12" si="6">IF(C12 = "","NA", IF(AND(C12&lt;0.5,C12&gt;=0.25),1/3,IF(AND(C12&lt;0.25,C12&gt;=0.1),2/3,IF(AND(C12&lt;0.1),1,0))))</f>
        <v>1</v>
      </c>
      <c r="V12" s="124" t="str">
        <f t="shared" si="6"/>
        <v>NA</v>
      </c>
      <c r="W12" s="124">
        <f t="shared" si="6"/>
        <v>1</v>
      </c>
      <c r="X12" s="124" t="str">
        <f t="shared" si="6"/>
        <v>NA</v>
      </c>
      <c r="Y12" s="124" t="str">
        <f t="shared" si="6"/>
        <v>NA</v>
      </c>
      <c r="Z12" s="124" t="str">
        <f t="shared" si="6"/>
        <v>NA</v>
      </c>
      <c r="AA12" s="124">
        <f t="shared" si="6"/>
        <v>1</v>
      </c>
      <c r="AB12" s="124">
        <f t="shared" si="6"/>
        <v>1</v>
      </c>
      <c r="AC12" s="124" t="str">
        <f t="shared" si="6"/>
        <v>NA</v>
      </c>
      <c r="AD12" s="124">
        <f t="shared" si="6"/>
        <v>1</v>
      </c>
      <c r="AE12" s="124">
        <f t="shared" si="6"/>
        <v>0.33333333333333331</v>
      </c>
      <c r="AF12" s="124">
        <f t="shared" si="6"/>
        <v>1</v>
      </c>
      <c r="AG12" s="124" t="str">
        <f t="shared" si="6"/>
        <v>NA</v>
      </c>
      <c r="AH12" s="124" t="str">
        <f t="shared" si="6"/>
        <v>NA</v>
      </c>
      <c r="AI12" s="124" t="str">
        <f t="shared" si="6"/>
        <v>NA</v>
      </c>
      <c r="AJ12" s="124" t="str">
        <f t="shared" si="6"/>
        <v>NA</v>
      </c>
      <c r="AK12" s="124">
        <f t="shared" si="6"/>
        <v>1</v>
      </c>
      <c r="AL12" s="210"/>
      <c r="AM12" s="205"/>
      <c r="AN12" s="209"/>
      <c r="AO12" s="212"/>
      <c r="AP12" s="209"/>
      <c r="AQ12" s="209"/>
      <c r="AR12" s="209"/>
      <c r="AS12" s="209"/>
      <c r="AT12" s="227"/>
      <c r="AU12" s="227"/>
      <c r="AV12" s="209"/>
      <c r="AW12" s="209"/>
      <c r="AX12" s="209"/>
      <c r="AY12" s="209"/>
      <c r="AZ12" s="209"/>
      <c r="BA12" s="209"/>
      <c r="BB12" s="209"/>
      <c r="BC12" s="209"/>
      <c r="BD12" s="209"/>
      <c r="BE12" s="125">
        <v>0.16666666666666666</v>
      </c>
      <c r="BF12" s="214"/>
      <c r="BG12" s="217"/>
      <c r="BH12" s="214"/>
      <c r="BI12" s="214"/>
      <c r="BJ12" s="214"/>
      <c r="BK12" s="214"/>
      <c r="BL12" s="225"/>
      <c r="BM12" s="225"/>
      <c r="BN12" s="214"/>
      <c r="BO12" s="214"/>
      <c r="BP12" s="214"/>
      <c r="BQ12" s="214"/>
      <c r="BR12" s="214"/>
      <c r="BS12" s="214"/>
      <c r="BT12" s="214"/>
      <c r="BU12" s="214"/>
      <c r="BV12" s="214"/>
      <c r="BW12" s="126" t="s">
        <v>3683</v>
      </c>
    </row>
    <row r="13" spans="1:75" ht="25" customHeight="1" x14ac:dyDescent="0.35">
      <c r="A13" s="129" t="s">
        <v>3644</v>
      </c>
      <c r="B13" s="122" t="s">
        <v>3646</v>
      </c>
      <c r="C13" s="127">
        <v>0</v>
      </c>
      <c r="D13" s="114">
        <v>0</v>
      </c>
      <c r="E13" s="127">
        <v>0</v>
      </c>
      <c r="F13" s="127">
        <v>0</v>
      </c>
      <c r="G13" s="127">
        <v>0.214285714285714</v>
      </c>
      <c r="H13" s="127">
        <v>0</v>
      </c>
      <c r="I13" s="127">
        <v>0</v>
      </c>
      <c r="J13" s="127">
        <v>0</v>
      </c>
      <c r="K13" s="127">
        <v>1</v>
      </c>
      <c r="L13" s="128">
        <v>0</v>
      </c>
      <c r="M13" s="128">
        <v>0.25</v>
      </c>
      <c r="N13" s="128">
        <v>0</v>
      </c>
      <c r="O13" s="128">
        <v>0.75</v>
      </c>
      <c r="P13" s="128">
        <v>0</v>
      </c>
      <c r="Q13" s="128">
        <v>0</v>
      </c>
      <c r="R13" s="128">
        <v>0.4</v>
      </c>
      <c r="S13" s="128">
        <v>0</v>
      </c>
      <c r="T13" s="105" t="s">
        <v>3645</v>
      </c>
      <c r="U13" s="124">
        <f t="shared" ref="U13:AK13" si="7">IF(C13=0,1,IF(C13&lt;0.05,0.85,IF(C13&lt;0.1,0.7,IF(C13&lt;0.2,0.5,IF(C13&lt;0.5,0.25,0)))))</f>
        <v>1</v>
      </c>
      <c r="V13" s="124">
        <f t="shared" si="7"/>
        <v>1</v>
      </c>
      <c r="W13" s="124">
        <f t="shared" si="7"/>
        <v>1</v>
      </c>
      <c r="X13" s="124">
        <f t="shared" si="7"/>
        <v>1</v>
      </c>
      <c r="Y13" s="124">
        <f t="shared" si="7"/>
        <v>0.25</v>
      </c>
      <c r="Z13" s="124">
        <f t="shared" si="7"/>
        <v>1</v>
      </c>
      <c r="AA13" s="124">
        <f t="shared" si="7"/>
        <v>1</v>
      </c>
      <c r="AB13" s="124">
        <f t="shared" si="7"/>
        <v>1</v>
      </c>
      <c r="AC13" s="124">
        <f t="shared" si="7"/>
        <v>0</v>
      </c>
      <c r="AD13" s="124">
        <f t="shared" si="7"/>
        <v>1</v>
      </c>
      <c r="AE13" s="124">
        <f t="shared" si="7"/>
        <v>0.25</v>
      </c>
      <c r="AF13" s="124">
        <f t="shared" si="7"/>
        <v>1</v>
      </c>
      <c r="AG13" s="124">
        <f t="shared" si="7"/>
        <v>0</v>
      </c>
      <c r="AH13" s="124">
        <f t="shared" si="7"/>
        <v>1</v>
      </c>
      <c r="AI13" s="124">
        <f t="shared" si="7"/>
        <v>1</v>
      </c>
      <c r="AJ13" s="124">
        <f t="shared" si="7"/>
        <v>0.25</v>
      </c>
      <c r="AK13" s="124">
        <f t="shared" si="7"/>
        <v>1</v>
      </c>
      <c r="AL13" s="130">
        <v>0.1</v>
      </c>
      <c r="AM13" s="129" t="s">
        <v>3644</v>
      </c>
      <c r="AN13" s="131">
        <f t="shared" ref="AN13:BD13" si="8">$BE13*U13</f>
        <v>1</v>
      </c>
      <c r="AO13" s="131">
        <f t="shared" si="8"/>
        <v>1</v>
      </c>
      <c r="AP13" s="131">
        <f t="shared" si="8"/>
        <v>1</v>
      </c>
      <c r="AQ13" s="131">
        <f t="shared" si="8"/>
        <v>1</v>
      </c>
      <c r="AR13" s="131">
        <f t="shared" si="8"/>
        <v>0.25</v>
      </c>
      <c r="AS13" s="131">
        <f t="shared" si="8"/>
        <v>1</v>
      </c>
      <c r="AT13" s="131">
        <f t="shared" si="8"/>
        <v>1</v>
      </c>
      <c r="AU13" s="131">
        <f t="shared" si="8"/>
        <v>1</v>
      </c>
      <c r="AV13" s="131">
        <f t="shared" si="8"/>
        <v>0</v>
      </c>
      <c r="AW13" s="131">
        <f t="shared" si="8"/>
        <v>1</v>
      </c>
      <c r="AX13" s="131">
        <f t="shared" si="8"/>
        <v>0.25</v>
      </c>
      <c r="AY13" s="131">
        <f t="shared" si="8"/>
        <v>1</v>
      </c>
      <c r="AZ13" s="131">
        <f t="shared" si="8"/>
        <v>0</v>
      </c>
      <c r="BA13" s="131">
        <f t="shared" si="8"/>
        <v>1</v>
      </c>
      <c r="BB13" s="131">
        <f t="shared" si="8"/>
        <v>1</v>
      </c>
      <c r="BC13" s="131">
        <f t="shared" si="8"/>
        <v>0.25</v>
      </c>
      <c r="BD13" s="131">
        <f t="shared" si="8"/>
        <v>1</v>
      </c>
      <c r="BE13" s="125">
        <v>1</v>
      </c>
      <c r="BF13" s="214"/>
      <c r="BG13" s="217"/>
      <c r="BH13" s="214"/>
      <c r="BI13" s="214"/>
      <c r="BJ13" s="214"/>
      <c r="BK13" s="214"/>
      <c r="BL13" s="225"/>
      <c r="BM13" s="225"/>
      <c r="BN13" s="214"/>
      <c r="BO13" s="214"/>
      <c r="BP13" s="214"/>
      <c r="BQ13" s="214"/>
      <c r="BR13" s="214"/>
      <c r="BS13" s="214"/>
      <c r="BT13" s="214"/>
      <c r="BU13" s="214"/>
      <c r="BV13" s="214"/>
      <c r="BW13" s="125" t="s">
        <v>3684</v>
      </c>
    </row>
    <row r="14" spans="1:75" ht="25" customHeight="1" x14ac:dyDescent="0.35">
      <c r="A14" s="205" t="s">
        <v>3650</v>
      </c>
      <c r="B14" s="122" t="s">
        <v>3651</v>
      </c>
      <c r="C14" s="127">
        <v>0</v>
      </c>
      <c r="D14" s="114">
        <v>0</v>
      </c>
      <c r="E14" s="127">
        <v>0</v>
      </c>
      <c r="F14" s="127">
        <v>0</v>
      </c>
      <c r="G14" s="127">
        <v>0.57142857142857095</v>
      </c>
      <c r="H14" s="127">
        <v>0</v>
      </c>
      <c r="I14" s="127">
        <v>0</v>
      </c>
      <c r="J14" s="127">
        <v>0</v>
      </c>
      <c r="K14" s="127">
        <v>1</v>
      </c>
      <c r="L14" s="128">
        <v>0</v>
      </c>
      <c r="M14" s="128">
        <v>1</v>
      </c>
      <c r="N14" s="128">
        <v>0</v>
      </c>
      <c r="O14" s="128">
        <v>0</v>
      </c>
      <c r="P14" s="128">
        <v>0</v>
      </c>
      <c r="Q14" s="128">
        <v>0</v>
      </c>
      <c r="R14" s="128">
        <v>0</v>
      </c>
      <c r="S14" s="128">
        <v>1</v>
      </c>
      <c r="T14" s="105" t="s">
        <v>3647</v>
      </c>
      <c r="U14" s="124">
        <f t="shared" ref="U14:AJ15" si="9">IF(C14=0,1,IF(C14&lt;0.05,0.75,IF(C14&lt;0.1,0.5,IF(C14&lt;0.2,0.25,0))))</f>
        <v>1</v>
      </c>
      <c r="V14" s="124">
        <f t="shared" si="9"/>
        <v>1</v>
      </c>
      <c r="W14" s="124">
        <f t="shared" si="9"/>
        <v>1</v>
      </c>
      <c r="X14" s="124">
        <f t="shared" si="9"/>
        <v>1</v>
      </c>
      <c r="Y14" s="124">
        <f t="shared" si="9"/>
        <v>0</v>
      </c>
      <c r="Z14" s="124">
        <f t="shared" si="9"/>
        <v>1</v>
      </c>
      <c r="AA14" s="124">
        <f t="shared" si="9"/>
        <v>1</v>
      </c>
      <c r="AB14" s="124">
        <f t="shared" si="9"/>
        <v>1</v>
      </c>
      <c r="AC14" s="124">
        <f t="shared" si="9"/>
        <v>0</v>
      </c>
      <c r="AD14" s="124">
        <f t="shared" si="9"/>
        <v>1</v>
      </c>
      <c r="AE14" s="124">
        <f t="shared" si="9"/>
        <v>0</v>
      </c>
      <c r="AF14" s="124">
        <f t="shared" si="9"/>
        <v>1</v>
      </c>
      <c r="AG14" s="124">
        <f t="shared" si="9"/>
        <v>1</v>
      </c>
      <c r="AH14" s="124">
        <f t="shared" si="9"/>
        <v>1</v>
      </c>
      <c r="AI14" s="124">
        <f t="shared" si="9"/>
        <v>1</v>
      </c>
      <c r="AJ14" s="124">
        <f t="shared" si="9"/>
        <v>1</v>
      </c>
      <c r="AK14" s="124">
        <f t="shared" ref="AE14:AK15" si="10">IF(S14=0,1,IF(S14&lt;0.05,0.75,IF(S14&lt;0.1,0.5,IF(S14&lt;0.2,0.25,0))))</f>
        <v>0</v>
      </c>
      <c r="AL14" s="210">
        <v>0.15</v>
      </c>
      <c r="AM14" s="205" t="s">
        <v>3650</v>
      </c>
      <c r="AN14" s="209">
        <f t="shared" ref="AN14:BD14" si="11">$BE14*U14+$BE15*U15+$BE16*U16+$BE17*U17</f>
        <v>1</v>
      </c>
      <c r="AO14" s="211">
        <f t="shared" si="11"/>
        <v>1</v>
      </c>
      <c r="AP14" s="209">
        <f t="shared" si="11"/>
        <v>1</v>
      </c>
      <c r="AQ14" s="209">
        <f t="shared" si="11"/>
        <v>1</v>
      </c>
      <c r="AR14" s="209">
        <f t="shared" si="11"/>
        <v>0.1875</v>
      </c>
      <c r="AS14" s="209">
        <f t="shared" si="11"/>
        <v>1</v>
      </c>
      <c r="AT14" s="209">
        <f t="shared" si="11"/>
        <v>0.8125</v>
      </c>
      <c r="AU14" s="209">
        <f t="shared" si="11"/>
        <v>1</v>
      </c>
      <c r="AV14" s="209">
        <f t="shared" si="11"/>
        <v>0.5</v>
      </c>
      <c r="AW14" s="209">
        <f t="shared" si="11"/>
        <v>1</v>
      </c>
      <c r="AX14" s="209">
        <f t="shared" si="11"/>
        <v>0.5</v>
      </c>
      <c r="AY14" s="209">
        <f t="shared" si="11"/>
        <v>1</v>
      </c>
      <c r="AZ14" s="209">
        <f t="shared" si="11"/>
        <v>1</v>
      </c>
      <c r="BA14" s="209">
        <f t="shared" si="11"/>
        <v>1</v>
      </c>
      <c r="BB14" s="209">
        <f t="shared" si="11"/>
        <v>0.8125</v>
      </c>
      <c r="BC14" s="209">
        <f t="shared" si="11"/>
        <v>1</v>
      </c>
      <c r="BD14" s="209">
        <f t="shared" si="11"/>
        <v>0.3125</v>
      </c>
      <c r="BE14" s="125">
        <v>0.25</v>
      </c>
      <c r="BF14" s="214"/>
      <c r="BG14" s="217"/>
      <c r="BH14" s="214"/>
      <c r="BI14" s="214"/>
      <c r="BJ14" s="214"/>
      <c r="BK14" s="214"/>
      <c r="BL14" s="225"/>
      <c r="BM14" s="225"/>
      <c r="BN14" s="214"/>
      <c r="BO14" s="214"/>
      <c r="BP14" s="214"/>
      <c r="BQ14" s="214"/>
      <c r="BR14" s="214"/>
      <c r="BS14" s="214"/>
      <c r="BT14" s="214"/>
      <c r="BU14" s="214"/>
      <c r="BV14" s="214"/>
      <c r="BW14" s="125" t="s">
        <v>3685</v>
      </c>
    </row>
    <row r="15" spans="1:75" ht="25" customHeight="1" x14ac:dyDescent="0.35">
      <c r="A15" s="205"/>
      <c r="B15" s="122" t="s">
        <v>3652</v>
      </c>
      <c r="C15" s="127">
        <v>0</v>
      </c>
      <c r="D15" s="114">
        <v>0</v>
      </c>
      <c r="E15" s="127">
        <v>0</v>
      </c>
      <c r="F15" s="127">
        <v>0</v>
      </c>
      <c r="G15" s="127">
        <v>7.1428571428571397E-2</v>
      </c>
      <c r="H15" s="127">
        <v>0</v>
      </c>
      <c r="I15" s="127">
        <v>0</v>
      </c>
      <c r="J15" s="127">
        <v>0</v>
      </c>
      <c r="K15" s="127">
        <v>0</v>
      </c>
      <c r="L15" s="128">
        <v>0</v>
      </c>
      <c r="M15" s="128">
        <v>0</v>
      </c>
      <c r="N15" s="128">
        <v>0</v>
      </c>
      <c r="O15" s="128">
        <v>0</v>
      </c>
      <c r="P15" s="128">
        <v>0</v>
      </c>
      <c r="Q15" s="128">
        <v>0</v>
      </c>
      <c r="R15" s="128">
        <v>0</v>
      </c>
      <c r="S15" s="128">
        <v>1</v>
      </c>
      <c r="T15" s="105" t="s">
        <v>3647</v>
      </c>
      <c r="U15" s="124">
        <f t="shared" si="9"/>
        <v>1</v>
      </c>
      <c r="V15" s="124">
        <f t="shared" si="9"/>
        <v>1</v>
      </c>
      <c r="W15" s="124">
        <f t="shared" si="9"/>
        <v>1</v>
      </c>
      <c r="X15" s="124">
        <f t="shared" si="9"/>
        <v>1</v>
      </c>
      <c r="Y15" s="124">
        <f t="shared" si="9"/>
        <v>0.5</v>
      </c>
      <c r="Z15" s="124">
        <f t="shared" si="9"/>
        <v>1</v>
      </c>
      <c r="AA15" s="124">
        <f t="shared" si="9"/>
        <v>1</v>
      </c>
      <c r="AB15" s="124">
        <f t="shared" si="9"/>
        <v>1</v>
      </c>
      <c r="AC15" s="124">
        <f t="shared" si="9"/>
        <v>1</v>
      </c>
      <c r="AD15" s="124">
        <f t="shared" si="9"/>
        <v>1</v>
      </c>
      <c r="AE15" s="124">
        <f t="shared" si="10"/>
        <v>1</v>
      </c>
      <c r="AF15" s="124">
        <f t="shared" si="10"/>
        <v>1</v>
      </c>
      <c r="AG15" s="124">
        <f t="shared" si="10"/>
        <v>1</v>
      </c>
      <c r="AH15" s="124">
        <f t="shared" si="10"/>
        <v>1</v>
      </c>
      <c r="AI15" s="124">
        <f t="shared" si="10"/>
        <v>1</v>
      </c>
      <c r="AJ15" s="124">
        <f t="shared" si="10"/>
        <v>1</v>
      </c>
      <c r="AK15" s="124">
        <f t="shared" si="10"/>
        <v>0</v>
      </c>
      <c r="AL15" s="210"/>
      <c r="AM15" s="205"/>
      <c r="AN15" s="209"/>
      <c r="AO15" s="219"/>
      <c r="AP15" s="209"/>
      <c r="AQ15" s="209"/>
      <c r="AR15" s="209"/>
      <c r="AS15" s="209"/>
      <c r="AT15" s="209"/>
      <c r="AU15" s="209"/>
      <c r="AV15" s="209"/>
      <c r="AW15" s="209"/>
      <c r="AX15" s="209"/>
      <c r="AY15" s="209"/>
      <c r="AZ15" s="209"/>
      <c r="BA15" s="209"/>
      <c r="BB15" s="209"/>
      <c r="BC15" s="209"/>
      <c r="BD15" s="209"/>
      <c r="BE15" s="125">
        <v>0.25</v>
      </c>
      <c r="BF15" s="214"/>
      <c r="BG15" s="217"/>
      <c r="BH15" s="214"/>
      <c r="BI15" s="214"/>
      <c r="BJ15" s="214"/>
      <c r="BK15" s="214"/>
      <c r="BL15" s="225"/>
      <c r="BM15" s="225"/>
      <c r="BN15" s="214"/>
      <c r="BO15" s="214"/>
      <c r="BP15" s="214"/>
      <c r="BQ15" s="214"/>
      <c r="BR15" s="214"/>
      <c r="BS15" s="214"/>
      <c r="BT15" s="214"/>
      <c r="BU15" s="214"/>
      <c r="BV15" s="214"/>
      <c r="BW15" s="125" t="s">
        <v>3686</v>
      </c>
    </row>
    <row r="16" spans="1:75" ht="25" customHeight="1" x14ac:dyDescent="0.35">
      <c r="A16" s="205"/>
      <c r="B16" s="122" t="s">
        <v>3653</v>
      </c>
      <c r="C16" s="127">
        <v>0</v>
      </c>
      <c r="D16" s="114">
        <v>0</v>
      </c>
      <c r="E16" s="127">
        <v>0</v>
      </c>
      <c r="F16" s="127">
        <v>0</v>
      </c>
      <c r="G16" s="127">
        <v>0.5</v>
      </c>
      <c r="H16" s="127">
        <v>0</v>
      </c>
      <c r="I16" s="127">
        <v>0.25</v>
      </c>
      <c r="J16" s="127">
        <v>0</v>
      </c>
      <c r="K16" s="127">
        <v>1</v>
      </c>
      <c r="L16" s="128">
        <v>0</v>
      </c>
      <c r="M16" s="128">
        <v>0.5</v>
      </c>
      <c r="N16" s="128">
        <v>0</v>
      </c>
      <c r="O16" s="128">
        <v>0</v>
      </c>
      <c r="P16" s="128">
        <v>0</v>
      </c>
      <c r="Q16" s="128">
        <v>0.33333333333333298</v>
      </c>
      <c r="R16" s="128">
        <v>0</v>
      </c>
      <c r="S16" s="128">
        <v>0.33333333333333298</v>
      </c>
      <c r="T16" s="105" t="s">
        <v>3645</v>
      </c>
      <c r="U16" s="124">
        <f t="shared" ref="U16:AJ17" si="12">IF(C16=0,1,IF(C16&lt;0.05,0.85,IF(C16&lt;0.1,0.7,IF(C16&lt;0.2,0.5,IF(C16&lt;0.5,0.25,0)))))</f>
        <v>1</v>
      </c>
      <c r="V16" s="124">
        <f t="shared" si="12"/>
        <v>1</v>
      </c>
      <c r="W16" s="124">
        <f t="shared" si="12"/>
        <v>1</v>
      </c>
      <c r="X16" s="124">
        <f t="shared" si="12"/>
        <v>1</v>
      </c>
      <c r="Y16" s="124">
        <f t="shared" si="12"/>
        <v>0</v>
      </c>
      <c r="Z16" s="124">
        <f t="shared" si="12"/>
        <v>1</v>
      </c>
      <c r="AA16" s="124">
        <f t="shared" si="12"/>
        <v>0.25</v>
      </c>
      <c r="AB16" s="124">
        <f t="shared" si="12"/>
        <v>1</v>
      </c>
      <c r="AC16" s="124">
        <f t="shared" si="12"/>
        <v>0</v>
      </c>
      <c r="AD16" s="124">
        <f t="shared" si="12"/>
        <v>1</v>
      </c>
      <c r="AE16" s="124">
        <f t="shared" si="12"/>
        <v>0</v>
      </c>
      <c r="AF16" s="124">
        <f t="shared" si="12"/>
        <v>1</v>
      </c>
      <c r="AG16" s="124">
        <f t="shared" si="12"/>
        <v>1</v>
      </c>
      <c r="AH16" s="124">
        <f t="shared" si="12"/>
        <v>1</v>
      </c>
      <c r="AI16" s="124">
        <f t="shared" si="12"/>
        <v>0.25</v>
      </c>
      <c r="AJ16" s="124">
        <f t="shared" si="12"/>
        <v>1</v>
      </c>
      <c r="AK16" s="124">
        <f t="shared" ref="AE16:AK17" si="13">IF(S16=0,1,IF(S16&lt;0.05,0.85,IF(S16&lt;0.1,0.7,IF(S16&lt;0.2,0.5,IF(S16&lt;0.5,0.25,0)))))</f>
        <v>0.25</v>
      </c>
      <c r="AL16" s="210"/>
      <c r="AM16" s="205"/>
      <c r="AN16" s="209"/>
      <c r="AO16" s="219"/>
      <c r="AP16" s="209"/>
      <c r="AQ16" s="209"/>
      <c r="AR16" s="209"/>
      <c r="AS16" s="209"/>
      <c r="AT16" s="209"/>
      <c r="AU16" s="209"/>
      <c r="AV16" s="209"/>
      <c r="AW16" s="209"/>
      <c r="AX16" s="209"/>
      <c r="AY16" s="209"/>
      <c r="AZ16" s="209"/>
      <c r="BA16" s="209"/>
      <c r="BB16" s="209"/>
      <c r="BC16" s="209"/>
      <c r="BD16" s="209"/>
      <c r="BE16" s="125">
        <v>0.25</v>
      </c>
      <c r="BF16" s="214"/>
      <c r="BG16" s="217"/>
      <c r="BH16" s="214"/>
      <c r="BI16" s="214"/>
      <c r="BJ16" s="214"/>
      <c r="BK16" s="214"/>
      <c r="BL16" s="225"/>
      <c r="BM16" s="225"/>
      <c r="BN16" s="214"/>
      <c r="BO16" s="214"/>
      <c r="BP16" s="214"/>
      <c r="BQ16" s="214"/>
      <c r="BR16" s="214"/>
      <c r="BS16" s="214"/>
      <c r="BT16" s="214"/>
      <c r="BU16" s="214"/>
      <c r="BV16" s="214"/>
      <c r="BW16" s="125" t="s">
        <v>3687</v>
      </c>
    </row>
    <row r="17" spans="1:75" ht="25" customHeight="1" x14ac:dyDescent="0.35">
      <c r="A17" s="205"/>
      <c r="B17" s="122" t="s">
        <v>3654</v>
      </c>
      <c r="C17" s="127">
        <v>0</v>
      </c>
      <c r="D17" s="114">
        <v>0</v>
      </c>
      <c r="E17" s="127">
        <v>0</v>
      </c>
      <c r="F17" s="127">
        <v>0</v>
      </c>
      <c r="G17" s="127">
        <v>0.21</v>
      </c>
      <c r="H17" s="127">
        <v>0</v>
      </c>
      <c r="I17" s="127">
        <v>0</v>
      </c>
      <c r="J17" s="127">
        <v>0</v>
      </c>
      <c r="K17" s="127">
        <v>0</v>
      </c>
      <c r="L17" s="128"/>
      <c r="M17" s="128">
        <v>0</v>
      </c>
      <c r="N17" s="128">
        <v>0</v>
      </c>
      <c r="O17" s="128">
        <v>0</v>
      </c>
      <c r="P17" s="128">
        <v>0</v>
      </c>
      <c r="Q17" s="128">
        <v>0</v>
      </c>
      <c r="R17" s="128">
        <v>0</v>
      </c>
      <c r="S17" s="128">
        <v>0</v>
      </c>
      <c r="T17" s="105" t="s">
        <v>3645</v>
      </c>
      <c r="U17" s="124">
        <f t="shared" si="12"/>
        <v>1</v>
      </c>
      <c r="V17" s="124">
        <f t="shared" si="12"/>
        <v>1</v>
      </c>
      <c r="W17" s="124">
        <f t="shared" si="12"/>
        <v>1</v>
      </c>
      <c r="X17" s="124">
        <f t="shared" si="12"/>
        <v>1</v>
      </c>
      <c r="Y17" s="124">
        <f t="shared" si="12"/>
        <v>0.25</v>
      </c>
      <c r="Z17" s="124">
        <f t="shared" si="12"/>
        <v>1</v>
      </c>
      <c r="AA17" s="124">
        <f t="shared" si="12"/>
        <v>1</v>
      </c>
      <c r="AB17" s="124">
        <f t="shared" si="12"/>
        <v>1</v>
      </c>
      <c r="AC17" s="124">
        <f t="shared" si="12"/>
        <v>1</v>
      </c>
      <c r="AD17" s="124">
        <f t="shared" si="12"/>
        <v>1</v>
      </c>
      <c r="AE17" s="124">
        <f t="shared" si="13"/>
        <v>1</v>
      </c>
      <c r="AF17" s="124">
        <f t="shared" si="13"/>
        <v>1</v>
      </c>
      <c r="AG17" s="124">
        <f t="shared" si="13"/>
        <v>1</v>
      </c>
      <c r="AH17" s="124">
        <f t="shared" si="13"/>
        <v>1</v>
      </c>
      <c r="AI17" s="124">
        <f t="shared" si="13"/>
        <v>1</v>
      </c>
      <c r="AJ17" s="124">
        <f t="shared" si="13"/>
        <v>1</v>
      </c>
      <c r="AK17" s="124">
        <f t="shared" si="13"/>
        <v>1</v>
      </c>
      <c r="AL17" s="210"/>
      <c r="AM17" s="205"/>
      <c r="AN17" s="209"/>
      <c r="AO17" s="212"/>
      <c r="AP17" s="209"/>
      <c r="AQ17" s="209"/>
      <c r="AR17" s="209"/>
      <c r="AS17" s="209"/>
      <c r="AT17" s="209"/>
      <c r="AU17" s="209"/>
      <c r="AV17" s="209"/>
      <c r="AW17" s="209"/>
      <c r="AX17" s="209"/>
      <c r="AY17" s="209"/>
      <c r="AZ17" s="209"/>
      <c r="BA17" s="209"/>
      <c r="BB17" s="209"/>
      <c r="BC17" s="209"/>
      <c r="BD17" s="209"/>
      <c r="BE17" s="125">
        <v>0.25</v>
      </c>
      <c r="BF17" s="214"/>
      <c r="BG17" s="217"/>
      <c r="BH17" s="214"/>
      <c r="BI17" s="214"/>
      <c r="BJ17" s="214"/>
      <c r="BK17" s="214"/>
      <c r="BL17" s="225"/>
      <c r="BM17" s="225"/>
      <c r="BN17" s="214"/>
      <c r="BO17" s="214"/>
      <c r="BP17" s="214"/>
      <c r="BQ17" s="214"/>
      <c r="BR17" s="214"/>
      <c r="BS17" s="214"/>
      <c r="BT17" s="214"/>
      <c r="BU17" s="214"/>
      <c r="BV17" s="214"/>
      <c r="BW17" s="125" t="s">
        <v>3688</v>
      </c>
    </row>
    <row r="18" spans="1:75" ht="53.15" customHeight="1" x14ac:dyDescent="0.35">
      <c r="A18" s="205" t="s">
        <v>3655</v>
      </c>
      <c r="B18" s="122" t="s">
        <v>3656</v>
      </c>
      <c r="C18" s="114">
        <v>0</v>
      </c>
      <c r="D18" s="114">
        <v>0</v>
      </c>
      <c r="E18" s="114">
        <v>0</v>
      </c>
      <c r="F18" s="114">
        <v>1</v>
      </c>
      <c r="G18" s="114">
        <v>4</v>
      </c>
      <c r="H18" s="114">
        <v>0</v>
      </c>
      <c r="I18" s="114">
        <v>5</v>
      </c>
      <c r="J18" s="114">
        <v>0</v>
      </c>
      <c r="K18" s="114">
        <v>8</v>
      </c>
      <c r="L18" s="123">
        <v>0</v>
      </c>
      <c r="M18" s="123">
        <v>0</v>
      </c>
      <c r="N18" s="123">
        <v>0</v>
      </c>
      <c r="O18" s="123">
        <v>0</v>
      </c>
      <c r="P18" s="123">
        <v>0</v>
      </c>
      <c r="Q18" s="123">
        <v>6</v>
      </c>
      <c r="R18" s="123">
        <v>0</v>
      </c>
      <c r="S18" s="123">
        <v>0</v>
      </c>
      <c r="T18" s="104" t="s">
        <v>3689</v>
      </c>
      <c r="U18" s="226">
        <f t="shared" ref="U18:AK18" si="14">IFERROR(1-1/C4*C18-0.5/C4*C19," ")</f>
        <v>1</v>
      </c>
      <c r="V18" s="226">
        <f t="shared" si="14"/>
        <v>0.96666666666666667</v>
      </c>
      <c r="W18" s="226">
        <f t="shared" si="14"/>
        <v>1</v>
      </c>
      <c r="X18" s="226">
        <f t="shared" si="14"/>
        <v>0.94117647058823528</v>
      </c>
      <c r="Y18" s="226">
        <f t="shared" si="14"/>
        <v>0</v>
      </c>
      <c r="Z18" s="226">
        <f t="shared" si="14"/>
        <v>0.94444444444444442</v>
      </c>
      <c r="AA18" s="226">
        <f t="shared" si="14"/>
        <v>0</v>
      </c>
      <c r="AB18" s="226">
        <f t="shared" si="14"/>
        <v>0.90909090909090906</v>
      </c>
      <c r="AC18" s="226">
        <f t="shared" si="14"/>
        <v>0.32142857142857145</v>
      </c>
      <c r="AD18" s="226">
        <f t="shared" si="14"/>
        <v>0.9285714285714286</v>
      </c>
      <c r="AE18" s="226">
        <f t="shared" si="14"/>
        <v>1</v>
      </c>
      <c r="AF18" s="226">
        <f t="shared" si="14"/>
        <v>1</v>
      </c>
      <c r="AG18" s="226">
        <f t="shared" si="14"/>
        <v>0.97222222222222221</v>
      </c>
      <c r="AH18" s="226">
        <f t="shared" si="14"/>
        <v>0.93181818181818188</v>
      </c>
      <c r="AI18" s="226">
        <f t="shared" si="14"/>
        <v>0</v>
      </c>
      <c r="AJ18" s="226">
        <f t="shared" si="14"/>
        <v>1</v>
      </c>
      <c r="AK18" s="226">
        <f t="shared" si="14"/>
        <v>1</v>
      </c>
      <c r="AL18" s="210">
        <v>0.2</v>
      </c>
      <c r="AM18" s="205" t="s">
        <v>3655</v>
      </c>
      <c r="AN18" s="209">
        <f t="shared" ref="AN18:BD18" si="15">$BE18*U18+$BE20*U20</f>
        <v>0.625</v>
      </c>
      <c r="AO18" s="211">
        <f t="shared" si="15"/>
        <v>0.83333333333333326</v>
      </c>
      <c r="AP18" s="209">
        <f t="shared" si="15"/>
        <v>0.85</v>
      </c>
      <c r="AQ18" s="209">
        <f t="shared" si="15"/>
        <v>0.72058823529411764</v>
      </c>
      <c r="AR18" s="209">
        <f t="shared" si="15"/>
        <v>0.125</v>
      </c>
      <c r="AS18" s="209">
        <f t="shared" si="15"/>
        <v>0.97222222222222221</v>
      </c>
      <c r="AT18" s="209">
        <f t="shared" si="15"/>
        <v>0</v>
      </c>
      <c r="AU18" s="209">
        <f t="shared" si="15"/>
        <v>0.95454545454545459</v>
      </c>
      <c r="AV18" s="209">
        <f t="shared" si="15"/>
        <v>0.16071428571428573</v>
      </c>
      <c r="AW18" s="209">
        <f t="shared" si="15"/>
        <v>0.88928571428571423</v>
      </c>
      <c r="AX18" s="209">
        <f t="shared" si="15"/>
        <v>0.5</v>
      </c>
      <c r="AY18" s="209">
        <f t="shared" si="15"/>
        <v>1</v>
      </c>
      <c r="AZ18" s="209">
        <f t="shared" si="15"/>
        <v>0.98611111111111116</v>
      </c>
      <c r="BA18" s="209">
        <f t="shared" si="15"/>
        <v>0.81590909090909092</v>
      </c>
      <c r="BB18" s="209">
        <f t="shared" si="15"/>
        <v>0.125</v>
      </c>
      <c r="BC18" s="209">
        <f t="shared" si="15"/>
        <v>0.75</v>
      </c>
      <c r="BD18" s="209">
        <f t="shared" si="15"/>
        <v>0.5</v>
      </c>
      <c r="BE18" s="215">
        <v>0.5</v>
      </c>
      <c r="BF18" s="214"/>
      <c r="BG18" s="217"/>
      <c r="BH18" s="214"/>
      <c r="BI18" s="214"/>
      <c r="BJ18" s="214"/>
      <c r="BK18" s="214"/>
      <c r="BL18" s="225"/>
      <c r="BM18" s="225"/>
      <c r="BN18" s="214"/>
      <c r="BO18" s="214"/>
      <c r="BP18" s="214"/>
      <c r="BQ18" s="214"/>
      <c r="BR18" s="214"/>
      <c r="BS18" s="214"/>
      <c r="BT18" s="214"/>
      <c r="BU18" s="214"/>
      <c r="BV18" s="214"/>
      <c r="BW18" s="126" t="s">
        <v>3690</v>
      </c>
    </row>
    <row r="19" spans="1:75" ht="60.65" customHeight="1" x14ac:dyDescent="0.35">
      <c r="A19" s="205"/>
      <c r="B19" s="122" t="s">
        <v>3657</v>
      </c>
      <c r="C19" s="114">
        <v>0</v>
      </c>
      <c r="D19" s="114">
        <v>1</v>
      </c>
      <c r="E19" s="114">
        <v>0</v>
      </c>
      <c r="F19" s="114">
        <v>0</v>
      </c>
      <c r="G19" s="114">
        <v>0</v>
      </c>
      <c r="H19" s="114">
        <v>2</v>
      </c>
      <c r="I19" s="114">
        <v>0</v>
      </c>
      <c r="J19" s="114">
        <v>4</v>
      </c>
      <c r="K19" s="114">
        <v>3</v>
      </c>
      <c r="L19" s="123">
        <v>3</v>
      </c>
      <c r="M19" s="123">
        <v>0</v>
      </c>
      <c r="N19" s="123">
        <v>0</v>
      </c>
      <c r="O19" s="123">
        <v>1</v>
      </c>
      <c r="P19" s="123">
        <v>3</v>
      </c>
      <c r="Q19" s="123">
        <v>0</v>
      </c>
      <c r="R19" s="123">
        <v>0</v>
      </c>
      <c r="S19" s="123">
        <v>0</v>
      </c>
      <c r="T19" s="104" t="s">
        <v>3691</v>
      </c>
      <c r="U19" s="208"/>
      <c r="V19" s="228"/>
      <c r="W19" s="208"/>
      <c r="X19" s="208"/>
      <c r="Y19" s="208"/>
      <c r="Z19" s="208"/>
      <c r="AA19" s="208"/>
      <c r="AB19" s="208"/>
      <c r="AC19" s="208"/>
      <c r="AD19" s="208"/>
      <c r="AE19" s="208"/>
      <c r="AF19" s="208"/>
      <c r="AG19" s="208"/>
      <c r="AH19" s="208"/>
      <c r="AI19" s="208"/>
      <c r="AJ19" s="208"/>
      <c r="AK19" s="208"/>
      <c r="AL19" s="210"/>
      <c r="AM19" s="205"/>
      <c r="AN19" s="209"/>
      <c r="AO19" s="219"/>
      <c r="AP19" s="209"/>
      <c r="AQ19" s="209"/>
      <c r="AR19" s="209"/>
      <c r="AS19" s="209"/>
      <c r="AT19" s="209"/>
      <c r="AU19" s="209"/>
      <c r="AV19" s="209"/>
      <c r="AW19" s="209"/>
      <c r="AX19" s="209"/>
      <c r="AY19" s="209"/>
      <c r="AZ19" s="209"/>
      <c r="BA19" s="209"/>
      <c r="BB19" s="209"/>
      <c r="BC19" s="209"/>
      <c r="BD19" s="209"/>
      <c r="BE19" s="218"/>
      <c r="BF19" s="214"/>
      <c r="BG19" s="217"/>
      <c r="BH19" s="214"/>
      <c r="BI19" s="214"/>
      <c r="BJ19" s="214"/>
      <c r="BK19" s="214"/>
      <c r="BL19" s="225"/>
      <c r="BM19" s="225"/>
      <c r="BN19" s="214"/>
      <c r="BO19" s="214"/>
      <c r="BP19" s="214"/>
      <c r="BQ19" s="214"/>
      <c r="BR19" s="214"/>
      <c r="BS19" s="214"/>
      <c r="BT19" s="214"/>
      <c r="BU19" s="214"/>
      <c r="BV19" s="214"/>
      <c r="BW19" s="126" t="s">
        <v>3692</v>
      </c>
    </row>
    <row r="20" spans="1:75" ht="25" customHeight="1" x14ac:dyDescent="0.35">
      <c r="A20" s="205"/>
      <c r="B20" s="122" t="s">
        <v>3658</v>
      </c>
      <c r="C20" s="127">
        <v>0.28571428571428598</v>
      </c>
      <c r="D20" s="114">
        <v>6.25E-2</v>
      </c>
      <c r="E20" s="127">
        <v>5.8823529411764698E-2</v>
      </c>
      <c r="F20" s="127">
        <v>0.11111111111111099</v>
      </c>
      <c r="G20" s="127">
        <v>0.28571428571428598</v>
      </c>
      <c r="H20" s="127">
        <v>0</v>
      </c>
      <c r="I20" s="127">
        <v>1</v>
      </c>
      <c r="J20" s="127">
        <v>0</v>
      </c>
      <c r="K20" s="127">
        <v>1</v>
      </c>
      <c r="L20" s="128">
        <v>3.125E-2</v>
      </c>
      <c r="M20" s="128">
        <v>0.75</v>
      </c>
      <c r="N20" s="128">
        <v>0</v>
      </c>
      <c r="O20" s="128">
        <v>0</v>
      </c>
      <c r="P20" s="128">
        <v>9.0909090909090898E-2</v>
      </c>
      <c r="Q20" s="128">
        <v>0.33333333333333298</v>
      </c>
      <c r="R20" s="128">
        <v>0.1</v>
      </c>
      <c r="S20" s="128">
        <v>0.66666666666666696</v>
      </c>
      <c r="T20" s="104" t="s">
        <v>3645</v>
      </c>
      <c r="U20" s="124">
        <f t="shared" ref="U20:AK20" si="16">IF(C20=0,1,IF(C20&lt;0.05,0.85,IF(C20&lt;0.1,0.7,IF(C20&lt;0.2,0.5,IF(C20&lt;0.5,0.25,0)))))</f>
        <v>0.25</v>
      </c>
      <c r="V20" s="124">
        <f t="shared" si="16"/>
        <v>0.7</v>
      </c>
      <c r="W20" s="124">
        <f t="shared" si="16"/>
        <v>0.7</v>
      </c>
      <c r="X20" s="124">
        <f t="shared" si="16"/>
        <v>0.5</v>
      </c>
      <c r="Y20" s="124">
        <f t="shared" si="16"/>
        <v>0.25</v>
      </c>
      <c r="Z20" s="124">
        <f t="shared" si="16"/>
        <v>1</v>
      </c>
      <c r="AA20" s="124">
        <f t="shared" si="16"/>
        <v>0</v>
      </c>
      <c r="AB20" s="124">
        <f t="shared" si="16"/>
        <v>1</v>
      </c>
      <c r="AC20" s="124">
        <f t="shared" si="16"/>
        <v>0</v>
      </c>
      <c r="AD20" s="124">
        <f t="shared" si="16"/>
        <v>0.85</v>
      </c>
      <c r="AE20" s="124">
        <f t="shared" si="16"/>
        <v>0</v>
      </c>
      <c r="AF20" s="124">
        <f t="shared" si="16"/>
        <v>1</v>
      </c>
      <c r="AG20" s="124">
        <f t="shared" si="16"/>
        <v>1</v>
      </c>
      <c r="AH20" s="124">
        <f t="shared" si="16"/>
        <v>0.7</v>
      </c>
      <c r="AI20" s="124">
        <f t="shared" si="16"/>
        <v>0.25</v>
      </c>
      <c r="AJ20" s="124">
        <f t="shared" si="16"/>
        <v>0.5</v>
      </c>
      <c r="AK20" s="124">
        <f t="shared" si="16"/>
        <v>0</v>
      </c>
      <c r="AL20" s="210"/>
      <c r="AM20" s="205"/>
      <c r="AN20" s="209"/>
      <c r="AO20" s="212"/>
      <c r="AP20" s="209"/>
      <c r="AQ20" s="209"/>
      <c r="AR20" s="209"/>
      <c r="AS20" s="209"/>
      <c r="AT20" s="209"/>
      <c r="AU20" s="209"/>
      <c r="AV20" s="209"/>
      <c r="AW20" s="209"/>
      <c r="AX20" s="209"/>
      <c r="AY20" s="209"/>
      <c r="AZ20" s="209"/>
      <c r="BA20" s="209"/>
      <c r="BB20" s="209"/>
      <c r="BC20" s="209"/>
      <c r="BD20" s="209"/>
      <c r="BE20" s="125">
        <v>0.5</v>
      </c>
      <c r="BF20" s="214"/>
      <c r="BG20" s="217"/>
      <c r="BH20" s="214"/>
      <c r="BI20" s="214"/>
      <c r="BJ20" s="214"/>
      <c r="BK20" s="214"/>
      <c r="BL20" s="225"/>
      <c r="BM20" s="225"/>
      <c r="BN20" s="214"/>
      <c r="BO20" s="214"/>
      <c r="BP20" s="214"/>
      <c r="BQ20" s="214"/>
      <c r="BR20" s="214"/>
      <c r="BS20" s="214"/>
      <c r="BT20" s="214"/>
      <c r="BU20" s="214"/>
      <c r="BV20" s="214"/>
      <c r="BW20" s="126" t="s">
        <v>3693</v>
      </c>
    </row>
    <row r="21" spans="1:75" ht="25" customHeight="1" x14ac:dyDescent="0.35">
      <c r="A21" s="205" t="s">
        <v>3659</v>
      </c>
      <c r="B21" s="122" t="s">
        <v>3661</v>
      </c>
      <c r="C21" s="127">
        <v>1</v>
      </c>
      <c r="D21" s="114">
        <v>0.15625</v>
      </c>
      <c r="E21" s="127">
        <v>5.8823529411764698E-2</v>
      </c>
      <c r="F21" s="127">
        <v>1</v>
      </c>
      <c r="G21" s="127">
        <v>1</v>
      </c>
      <c r="H21" s="127">
        <v>1</v>
      </c>
      <c r="I21" s="127">
        <v>0.75</v>
      </c>
      <c r="J21" s="127">
        <v>0.55000000000000004</v>
      </c>
      <c r="K21" s="127">
        <v>1</v>
      </c>
      <c r="L21" s="128">
        <v>0.9375</v>
      </c>
      <c r="M21" s="128">
        <v>1</v>
      </c>
      <c r="N21" s="128">
        <v>0.76470588235294101</v>
      </c>
      <c r="O21" s="128">
        <v>1</v>
      </c>
      <c r="P21" s="128">
        <v>1</v>
      </c>
      <c r="Q21" s="128">
        <v>0</v>
      </c>
      <c r="R21" s="128">
        <v>1</v>
      </c>
      <c r="S21" s="128">
        <v>1</v>
      </c>
      <c r="T21" s="105" t="s">
        <v>3660</v>
      </c>
      <c r="U21" s="124">
        <f t="shared" ref="U21:AJ23" si="17">IF(C21&lt;0.1,0,IF(C21&lt;0.25,0.25,IF(C21&lt;0.5,0.5,IF(C21&lt;0.75,0.75,1))))</f>
        <v>1</v>
      </c>
      <c r="V21" s="124">
        <f t="shared" si="17"/>
        <v>0.25</v>
      </c>
      <c r="W21" s="124">
        <f t="shared" si="17"/>
        <v>0</v>
      </c>
      <c r="X21" s="124">
        <f t="shared" si="17"/>
        <v>1</v>
      </c>
      <c r="Y21" s="124">
        <f t="shared" si="17"/>
        <v>1</v>
      </c>
      <c r="Z21" s="124">
        <f t="shared" si="17"/>
        <v>1</v>
      </c>
      <c r="AA21" s="124">
        <f t="shared" si="17"/>
        <v>1</v>
      </c>
      <c r="AB21" s="124">
        <f t="shared" si="17"/>
        <v>0.75</v>
      </c>
      <c r="AC21" s="124">
        <f t="shared" si="17"/>
        <v>1</v>
      </c>
      <c r="AD21" s="124">
        <f t="shared" si="17"/>
        <v>1</v>
      </c>
      <c r="AE21" s="124">
        <f t="shared" si="17"/>
        <v>1</v>
      </c>
      <c r="AF21" s="124">
        <f t="shared" si="17"/>
        <v>1</v>
      </c>
      <c r="AG21" s="124">
        <f t="shared" si="17"/>
        <v>1</v>
      </c>
      <c r="AH21" s="124">
        <f t="shared" si="17"/>
        <v>1</v>
      </c>
      <c r="AI21" s="124">
        <f t="shared" si="17"/>
        <v>0</v>
      </c>
      <c r="AJ21" s="124">
        <f t="shared" si="17"/>
        <v>1</v>
      </c>
      <c r="AK21" s="124">
        <f t="shared" ref="AE21:AK23" si="18">IF(S21&lt;0.1,0,IF(S21&lt;0.25,0.25,IF(S21&lt;0.5,0.5,IF(S21&lt;0.75,0.75,1))))</f>
        <v>1</v>
      </c>
      <c r="AL21" s="210">
        <v>0.1</v>
      </c>
      <c r="AM21" s="205" t="s">
        <v>3659</v>
      </c>
      <c r="AN21" s="211">
        <f t="shared" ref="AN21:BD21" si="19">$BE21*U21+$BE22*U22 +$BE23*U23</f>
        <v>0.5</v>
      </c>
      <c r="AO21" s="211">
        <f t="shared" si="19"/>
        <v>0.5625</v>
      </c>
      <c r="AP21" s="211">
        <f t="shared" si="19"/>
        <v>0.4375</v>
      </c>
      <c r="AQ21" s="211">
        <f t="shared" si="19"/>
        <v>1</v>
      </c>
      <c r="AR21" s="211">
        <f t="shared" si="19"/>
        <v>1</v>
      </c>
      <c r="AS21" s="211">
        <f t="shared" si="19"/>
        <v>0.9375</v>
      </c>
      <c r="AT21" s="211">
        <f t="shared" si="19"/>
        <v>1</v>
      </c>
      <c r="AU21" s="211">
        <f t="shared" si="19"/>
        <v>0.5625</v>
      </c>
      <c r="AV21" s="211">
        <f t="shared" si="19"/>
        <v>1</v>
      </c>
      <c r="AW21" s="211">
        <f t="shared" si="19"/>
        <v>0.8125</v>
      </c>
      <c r="AX21" s="211">
        <f t="shared" si="19"/>
        <v>1</v>
      </c>
      <c r="AY21" s="211">
        <f t="shared" si="19"/>
        <v>0.8125</v>
      </c>
      <c r="AZ21" s="211">
        <f t="shared" si="19"/>
        <v>1</v>
      </c>
      <c r="BA21" s="211">
        <f t="shared" si="19"/>
        <v>0.875</v>
      </c>
      <c r="BB21" s="211">
        <f t="shared" si="19"/>
        <v>0.375</v>
      </c>
      <c r="BC21" s="211">
        <f t="shared" si="19"/>
        <v>1</v>
      </c>
      <c r="BD21" s="211">
        <f t="shared" si="19"/>
        <v>1</v>
      </c>
      <c r="BE21" s="125">
        <v>0.5</v>
      </c>
      <c r="BF21" s="214"/>
      <c r="BG21" s="217"/>
      <c r="BH21" s="214"/>
      <c r="BI21" s="214"/>
      <c r="BJ21" s="214"/>
      <c r="BK21" s="214"/>
      <c r="BL21" s="225"/>
      <c r="BM21" s="225"/>
      <c r="BN21" s="214"/>
      <c r="BO21" s="214"/>
      <c r="BP21" s="214"/>
      <c r="BQ21" s="214"/>
      <c r="BR21" s="214"/>
      <c r="BS21" s="214"/>
      <c r="BT21" s="214"/>
      <c r="BU21" s="214"/>
      <c r="BV21" s="214"/>
      <c r="BW21" s="125" t="s">
        <v>3694</v>
      </c>
    </row>
    <row r="22" spans="1:75" ht="25" customHeight="1" x14ac:dyDescent="0.35">
      <c r="A22" s="205"/>
      <c r="B22" s="122" t="s">
        <v>3662</v>
      </c>
      <c r="C22" s="127">
        <v>0</v>
      </c>
      <c r="D22" s="114">
        <v>0.96875</v>
      </c>
      <c r="E22" s="127">
        <v>0.70588235294117696</v>
      </c>
      <c r="F22" s="127">
        <v>0.77777777777777801</v>
      </c>
      <c r="G22" s="127">
        <v>0.92857142857142905</v>
      </c>
      <c r="H22" s="127">
        <v>0.72222222222222199</v>
      </c>
      <c r="I22" s="127">
        <v>1</v>
      </c>
      <c r="J22" s="127">
        <v>0.35</v>
      </c>
      <c r="K22" s="127">
        <v>0.82352941176470595</v>
      </c>
      <c r="L22" s="128">
        <v>0.46875</v>
      </c>
      <c r="M22" s="128">
        <v>1</v>
      </c>
      <c r="N22" s="128">
        <v>0.47058823529411797</v>
      </c>
      <c r="O22" s="128">
        <v>1</v>
      </c>
      <c r="P22" s="128">
        <v>0.54545454545454497</v>
      </c>
      <c r="Q22" s="128">
        <v>0.33333333333333298</v>
      </c>
      <c r="R22" s="128">
        <v>1</v>
      </c>
      <c r="S22" s="128">
        <v>1</v>
      </c>
      <c r="T22" s="105" t="s">
        <v>3660</v>
      </c>
      <c r="U22" s="124">
        <f t="shared" si="17"/>
        <v>0</v>
      </c>
      <c r="V22" s="124">
        <f t="shared" si="17"/>
        <v>1</v>
      </c>
      <c r="W22" s="124">
        <f t="shared" si="17"/>
        <v>0.75</v>
      </c>
      <c r="X22" s="124">
        <f t="shared" si="17"/>
        <v>1</v>
      </c>
      <c r="Y22" s="124">
        <f t="shared" si="17"/>
        <v>1</v>
      </c>
      <c r="Z22" s="124">
        <f t="shared" si="17"/>
        <v>0.75</v>
      </c>
      <c r="AA22" s="124">
        <f t="shared" si="17"/>
        <v>1</v>
      </c>
      <c r="AB22" s="124">
        <f t="shared" si="17"/>
        <v>0.5</v>
      </c>
      <c r="AC22" s="124">
        <f t="shared" si="17"/>
        <v>1</v>
      </c>
      <c r="AD22" s="124">
        <f t="shared" si="17"/>
        <v>0.5</v>
      </c>
      <c r="AE22" s="124">
        <f t="shared" si="18"/>
        <v>1</v>
      </c>
      <c r="AF22" s="124">
        <f t="shared" si="18"/>
        <v>0.5</v>
      </c>
      <c r="AG22" s="124">
        <f t="shared" si="18"/>
        <v>1</v>
      </c>
      <c r="AH22" s="124">
        <f t="shared" si="18"/>
        <v>0.75</v>
      </c>
      <c r="AI22" s="124">
        <f t="shared" si="18"/>
        <v>0.5</v>
      </c>
      <c r="AJ22" s="124">
        <f t="shared" si="18"/>
        <v>1</v>
      </c>
      <c r="AK22" s="124">
        <f t="shared" si="18"/>
        <v>1</v>
      </c>
      <c r="AL22" s="210"/>
      <c r="AM22" s="205"/>
      <c r="AN22" s="219"/>
      <c r="AO22" s="219"/>
      <c r="AP22" s="219"/>
      <c r="AQ22" s="219"/>
      <c r="AR22" s="219"/>
      <c r="AS22" s="219"/>
      <c r="AT22" s="219"/>
      <c r="AU22" s="219"/>
      <c r="AV22" s="219"/>
      <c r="AW22" s="219"/>
      <c r="AX22" s="219"/>
      <c r="AY22" s="219"/>
      <c r="AZ22" s="219"/>
      <c r="BA22" s="219"/>
      <c r="BB22" s="219"/>
      <c r="BC22" s="219"/>
      <c r="BD22" s="219"/>
      <c r="BE22" s="125">
        <v>0.25</v>
      </c>
      <c r="BF22" s="214"/>
      <c r="BG22" s="217"/>
      <c r="BH22" s="214"/>
      <c r="BI22" s="214"/>
      <c r="BJ22" s="214"/>
      <c r="BK22" s="214"/>
      <c r="BL22" s="225"/>
      <c r="BM22" s="225"/>
      <c r="BN22" s="214"/>
      <c r="BO22" s="214"/>
      <c r="BP22" s="214"/>
      <c r="BQ22" s="214"/>
      <c r="BR22" s="214"/>
      <c r="BS22" s="214"/>
      <c r="BT22" s="214"/>
      <c r="BU22" s="214"/>
      <c r="BV22" s="214"/>
      <c r="BW22" s="125" t="s">
        <v>3695</v>
      </c>
    </row>
    <row r="23" spans="1:75" ht="25" customHeight="1" x14ac:dyDescent="0.35">
      <c r="A23" s="205"/>
      <c r="B23" s="122" t="s">
        <v>3663</v>
      </c>
      <c r="C23" s="127">
        <v>0</v>
      </c>
      <c r="D23" s="114">
        <v>0.625</v>
      </c>
      <c r="E23" s="127">
        <v>0.82352941176470595</v>
      </c>
      <c r="F23" s="127">
        <v>1</v>
      </c>
      <c r="G23" s="127">
        <v>0.78571428571428603</v>
      </c>
      <c r="H23" s="127">
        <v>0.77777777777777801</v>
      </c>
      <c r="I23" s="127">
        <v>1</v>
      </c>
      <c r="J23" s="127">
        <v>0.2</v>
      </c>
      <c r="K23" s="127">
        <v>0.82352941176470595</v>
      </c>
      <c r="L23" s="128">
        <v>0.5</v>
      </c>
      <c r="M23" s="128">
        <v>1</v>
      </c>
      <c r="N23" s="128">
        <v>0.70588235294117696</v>
      </c>
      <c r="O23" s="128">
        <v>1</v>
      </c>
      <c r="P23" s="128">
        <v>0.54545454545454497</v>
      </c>
      <c r="Q23" s="128">
        <v>1</v>
      </c>
      <c r="R23" s="128">
        <v>1</v>
      </c>
      <c r="S23" s="128">
        <v>1</v>
      </c>
      <c r="T23" s="132" t="s">
        <v>3660</v>
      </c>
      <c r="U23" s="124">
        <f t="shared" si="17"/>
        <v>0</v>
      </c>
      <c r="V23" s="124">
        <f t="shared" si="17"/>
        <v>0.75</v>
      </c>
      <c r="W23" s="124">
        <f t="shared" si="17"/>
        <v>1</v>
      </c>
      <c r="X23" s="124">
        <f t="shared" si="17"/>
        <v>1</v>
      </c>
      <c r="Y23" s="124">
        <f t="shared" si="17"/>
        <v>1</v>
      </c>
      <c r="Z23" s="124">
        <f t="shared" si="17"/>
        <v>1</v>
      </c>
      <c r="AA23" s="124">
        <f t="shared" si="17"/>
        <v>1</v>
      </c>
      <c r="AB23" s="124">
        <f t="shared" si="17"/>
        <v>0.25</v>
      </c>
      <c r="AC23" s="124">
        <f t="shared" si="17"/>
        <v>1</v>
      </c>
      <c r="AD23" s="124">
        <f t="shared" si="17"/>
        <v>0.75</v>
      </c>
      <c r="AE23" s="124">
        <f t="shared" si="18"/>
        <v>1</v>
      </c>
      <c r="AF23" s="124">
        <f t="shared" si="18"/>
        <v>0.75</v>
      </c>
      <c r="AG23" s="124">
        <f t="shared" si="18"/>
        <v>1</v>
      </c>
      <c r="AH23" s="124">
        <f t="shared" si="18"/>
        <v>0.75</v>
      </c>
      <c r="AI23" s="124">
        <f t="shared" si="18"/>
        <v>1</v>
      </c>
      <c r="AJ23" s="124">
        <f t="shared" si="18"/>
        <v>1</v>
      </c>
      <c r="AK23" s="124">
        <f t="shared" si="18"/>
        <v>1</v>
      </c>
      <c r="AL23" s="210"/>
      <c r="AM23" s="205"/>
      <c r="AN23" s="212"/>
      <c r="AO23" s="212"/>
      <c r="AP23" s="212"/>
      <c r="AQ23" s="212"/>
      <c r="AR23" s="212"/>
      <c r="AS23" s="212"/>
      <c r="AT23" s="212"/>
      <c r="AU23" s="212"/>
      <c r="AV23" s="212"/>
      <c r="AW23" s="212"/>
      <c r="AX23" s="212"/>
      <c r="AY23" s="212"/>
      <c r="AZ23" s="212"/>
      <c r="BA23" s="212"/>
      <c r="BB23" s="212"/>
      <c r="BC23" s="212"/>
      <c r="BD23" s="212"/>
      <c r="BE23" s="125">
        <v>0.25</v>
      </c>
      <c r="BF23" s="214"/>
      <c r="BG23" s="217"/>
      <c r="BH23" s="214"/>
      <c r="BI23" s="214"/>
      <c r="BJ23" s="214"/>
      <c r="BK23" s="214"/>
      <c r="BL23" s="225"/>
      <c r="BM23" s="225"/>
      <c r="BN23" s="214"/>
      <c r="BO23" s="214"/>
      <c r="BP23" s="214"/>
      <c r="BQ23" s="214"/>
      <c r="BR23" s="214"/>
      <c r="BS23" s="214"/>
      <c r="BT23" s="214"/>
      <c r="BU23" s="214"/>
      <c r="BV23" s="214"/>
      <c r="BW23" s="125" t="s">
        <v>3696</v>
      </c>
    </row>
    <row r="24" spans="1:75" x14ac:dyDescent="0.35">
      <c r="A24" s="133"/>
      <c r="B24" s="133"/>
      <c r="C24" s="133"/>
      <c r="D24" s="133"/>
      <c r="E24" s="133"/>
      <c r="F24" s="133"/>
      <c r="G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BE24" s="133"/>
      <c r="BF24" s="133"/>
      <c r="BG24" s="133"/>
      <c r="BH24" s="133"/>
      <c r="BI24" s="133"/>
      <c r="BJ24" s="133"/>
      <c r="BO24" s="133"/>
      <c r="BP24" s="133"/>
      <c r="BQ24" s="133"/>
      <c r="BR24" s="133"/>
      <c r="BS24" s="133"/>
      <c r="BT24" s="133"/>
      <c r="BU24" s="133"/>
      <c r="BV24" s="133"/>
      <c r="BW24" s="133"/>
    </row>
    <row r="25" spans="1:75" x14ac:dyDescent="0.35">
      <c r="AS25" s="108"/>
      <c r="AT25" s="108"/>
      <c r="AU25" s="108"/>
      <c r="AV25" s="108"/>
      <c r="AW25" s="108"/>
      <c r="AX25" s="108"/>
      <c r="AY25" s="108"/>
      <c r="AZ25" s="108"/>
      <c r="BA25" s="108"/>
      <c r="BB25" s="108"/>
      <c r="BC25" s="108"/>
      <c r="BD25" s="108"/>
    </row>
    <row r="26" spans="1:75" x14ac:dyDescent="0.35">
      <c r="AS26" s="137"/>
      <c r="AT26" s="137"/>
      <c r="AU26" s="137"/>
      <c r="AV26" s="137"/>
      <c r="AW26" s="137"/>
      <c r="AX26" s="137"/>
      <c r="AY26" s="137"/>
      <c r="AZ26" s="137"/>
      <c r="BA26" s="137"/>
      <c r="BB26" s="137"/>
      <c r="BC26" s="137"/>
      <c r="BD26" s="137"/>
    </row>
  </sheetData>
  <mergeCells count="186">
    <mergeCell ref="AW21:AW23"/>
    <mergeCell ref="AX21:AX23"/>
    <mergeCell ref="AY21:AY23"/>
    <mergeCell ref="AZ21:AZ23"/>
    <mergeCell ref="BA21:BA23"/>
    <mergeCell ref="BB21:BB23"/>
    <mergeCell ref="AQ21:AQ23"/>
    <mergeCell ref="AR21:AR23"/>
    <mergeCell ref="AS21:AS23"/>
    <mergeCell ref="AT21:AT23"/>
    <mergeCell ref="AU21:AU23"/>
    <mergeCell ref="AV21:AV23"/>
    <mergeCell ref="A21:A23"/>
    <mergeCell ref="AL21:AL23"/>
    <mergeCell ref="AM21:AM23"/>
    <mergeCell ref="AN21:AN23"/>
    <mergeCell ref="AO21:AO23"/>
    <mergeCell ref="AP21:AP23"/>
    <mergeCell ref="AZ18:AZ20"/>
    <mergeCell ref="BA18:BA20"/>
    <mergeCell ref="BB18:BB20"/>
    <mergeCell ref="AN18:AN20"/>
    <mergeCell ref="AO18:AO20"/>
    <mergeCell ref="AP18:AP20"/>
    <mergeCell ref="AQ18:AQ20"/>
    <mergeCell ref="AR18:AR20"/>
    <mergeCell ref="AS18:AS20"/>
    <mergeCell ref="AH18:AH19"/>
    <mergeCell ref="AI18:AI19"/>
    <mergeCell ref="AJ18:AJ19"/>
    <mergeCell ref="AK18:AK19"/>
    <mergeCell ref="AL18:AL20"/>
    <mergeCell ref="AM18:AM20"/>
    <mergeCell ref="AB18:AB19"/>
    <mergeCell ref="AC18:AC19"/>
    <mergeCell ref="AD18:AD19"/>
    <mergeCell ref="A18:A20"/>
    <mergeCell ref="U18:U19"/>
    <mergeCell ref="V18:V19"/>
    <mergeCell ref="W18:W19"/>
    <mergeCell ref="X18:X19"/>
    <mergeCell ref="Y18:Y19"/>
    <mergeCell ref="Z18:Z19"/>
    <mergeCell ref="AA18:AA19"/>
    <mergeCell ref="AW14:AW17"/>
    <mergeCell ref="AQ14:AQ17"/>
    <mergeCell ref="AR14:AR17"/>
    <mergeCell ref="AS14:AS17"/>
    <mergeCell ref="AT14:AT17"/>
    <mergeCell ref="AU14:AU17"/>
    <mergeCell ref="AT18:AT20"/>
    <mergeCell ref="AU18:AU20"/>
    <mergeCell ref="AV18:AV20"/>
    <mergeCell ref="AW18:AW20"/>
    <mergeCell ref="AV14:AV17"/>
    <mergeCell ref="A14:A17"/>
    <mergeCell ref="AL14:AL17"/>
    <mergeCell ref="AM14:AM17"/>
    <mergeCell ref="AN14:AN17"/>
    <mergeCell ref="AO14:AO17"/>
    <mergeCell ref="AB7:AB10"/>
    <mergeCell ref="AC7:AC10"/>
    <mergeCell ref="AD7:AD10"/>
    <mergeCell ref="AE18:AE19"/>
    <mergeCell ref="AF18:AF19"/>
    <mergeCell ref="AG18:AG19"/>
    <mergeCell ref="BC14:BC17"/>
    <mergeCell ref="BD14:BD17"/>
    <mergeCell ref="AX14:AX17"/>
    <mergeCell ref="AY14:AY17"/>
    <mergeCell ref="AZ14:AZ17"/>
    <mergeCell ref="BA14:BA17"/>
    <mergeCell ref="BB14:BB17"/>
    <mergeCell ref="BC18:BC20"/>
    <mergeCell ref="BD18:BD20"/>
    <mergeCell ref="AX18:AX20"/>
    <mergeCell ref="AY18:AY20"/>
    <mergeCell ref="AT7:AT12"/>
    <mergeCell ref="AU7:AU12"/>
    <mergeCell ref="AV7:AV12"/>
    <mergeCell ref="AW7:AW12"/>
    <mergeCell ref="AX7:AX12"/>
    <mergeCell ref="AY7:AY12"/>
    <mergeCell ref="AP14:AP17"/>
    <mergeCell ref="AN7:AN12"/>
    <mergeCell ref="AO7:AO12"/>
    <mergeCell ref="AP7:AP12"/>
    <mergeCell ref="AQ7:AQ12"/>
    <mergeCell ref="AR7:AR12"/>
    <mergeCell ref="AS7:AS12"/>
    <mergeCell ref="AH7:AH10"/>
    <mergeCell ref="AI7:AI10"/>
    <mergeCell ref="AJ7:AJ10"/>
    <mergeCell ref="AK7:AK10"/>
    <mergeCell ref="AL7:AL12"/>
    <mergeCell ref="AM7:AM12"/>
    <mergeCell ref="AE7:AE10"/>
    <mergeCell ref="AF7:AF10"/>
    <mergeCell ref="AG7:AG10"/>
    <mergeCell ref="BV5:BV23"/>
    <mergeCell ref="A7:A12"/>
    <mergeCell ref="T7:T10"/>
    <mergeCell ref="U7:U10"/>
    <mergeCell ref="V7:V10"/>
    <mergeCell ref="W7:W10"/>
    <mergeCell ref="X7:X10"/>
    <mergeCell ref="Y7:Y10"/>
    <mergeCell ref="Z7:Z10"/>
    <mergeCell ref="AA7:AA10"/>
    <mergeCell ref="BP5:BP23"/>
    <mergeCell ref="BQ5:BQ23"/>
    <mergeCell ref="BR5:BR23"/>
    <mergeCell ref="BS5:BS23"/>
    <mergeCell ref="BT5:BT23"/>
    <mergeCell ref="BU5:BU23"/>
    <mergeCell ref="BJ5:BJ23"/>
    <mergeCell ref="BK5:BK23"/>
    <mergeCell ref="BL5:BL23"/>
    <mergeCell ref="BM5:BM23"/>
    <mergeCell ref="BN5:BN23"/>
    <mergeCell ref="BO5:BO23"/>
    <mergeCell ref="BD5:BD6"/>
    <mergeCell ref="BE5:BE6"/>
    <mergeCell ref="BF5:BF23"/>
    <mergeCell ref="BG5:BG23"/>
    <mergeCell ref="BH5:BH23"/>
    <mergeCell ref="BI5:BI23"/>
    <mergeCell ref="AX5:AX6"/>
    <mergeCell ref="AY5:AY6"/>
    <mergeCell ref="AZ5:AZ6"/>
    <mergeCell ref="BA5:BA6"/>
    <mergeCell ref="BB5:BB6"/>
    <mergeCell ref="BC5:BC6"/>
    <mergeCell ref="BB7:BB12"/>
    <mergeCell ref="BC7:BC12"/>
    <mergeCell ref="BD7:BD12"/>
    <mergeCell ref="BE7:BE10"/>
    <mergeCell ref="AZ7:AZ12"/>
    <mergeCell ref="BA7:BA12"/>
    <mergeCell ref="BE18:BE19"/>
    <mergeCell ref="BC21:BC23"/>
    <mergeCell ref="BD21:BD23"/>
    <mergeCell ref="AR5:AR6"/>
    <mergeCell ref="AS5:AS6"/>
    <mergeCell ref="AT5:AT6"/>
    <mergeCell ref="AU5:AU6"/>
    <mergeCell ref="AV5:AV6"/>
    <mergeCell ref="AW5:AW6"/>
    <mergeCell ref="AL5:AL6"/>
    <mergeCell ref="AM5:AM6"/>
    <mergeCell ref="AN5:AN6"/>
    <mergeCell ref="AO5:AO6"/>
    <mergeCell ref="AP5:AP6"/>
    <mergeCell ref="AQ5:AQ6"/>
    <mergeCell ref="AI5:AI6"/>
    <mergeCell ref="AJ5:AJ6"/>
    <mergeCell ref="AK5:AK6"/>
    <mergeCell ref="Z5:Z6"/>
    <mergeCell ref="AA5:AA6"/>
    <mergeCell ref="AB5:AB6"/>
    <mergeCell ref="AC5:AC6"/>
    <mergeCell ref="AD5:AD6"/>
    <mergeCell ref="AE5:AE6"/>
    <mergeCell ref="A5:A6"/>
    <mergeCell ref="U5:U6"/>
    <mergeCell ref="V5:V6"/>
    <mergeCell ref="W5:W6"/>
    <mergeCell ref="X5:X6"/>
    <mergeCell ref="Y5:Y6"/>
    <mergeCell ref="AF5:AF6"/>
    <mergeCell ref="AG5:AG6"/>
    <mergeCell ref="AH5:AH6"/>
    <mergeCell ref="A1:T1"/>
    <mergeCell ref="U1:AM1"/>
    <mergeCell ref="AN1:BB1"/>
    <mergeCell ref="BE1:BW1"/>
    <mergeCell ref="A2:A3"/>
    <mergeCell ref="B2:B3"/>
    <mergeCell ref="T2:T3"/>
    <mergeCell ref="U2:AC2"/>
    <mergeCell ref="AL2:AL3"/>
    <mergeCell ref="AM2:AM3"/>
    <mergeCell ref="AN2:AV2"/>
    <mergeCell ref="BE2:BE3"/>
    <mergeCell ref="BF2:BN2"/>
    <mergeCell ref="BW2:BW3"/>
  </mergeCells>
  <conditionalFormatting sqref="AN5:BD21">
    <cfRule type="colorScale" priority="1">
      <colorScale>
        <cfvo type="min"/>
        <cfvo type="percentile" val="50"/>
        <cfvo type="max"/>
        <color rgb="FFEE5859"/>
        <color rgb="FFE6F2E0"/>
        <color rgb="FFB0D3AB"/>
      </colorScale>
    </cfRule>
  </conditionalFormatting>
  <conditionalFormatting sqref="BF5:BV5">
    <cfRule type="colorScale" priority="2">
      <colorScale>
        <cfvo type="min"/>
        <cfvo type="percentile" val="50"/>
        <cfvo type="max"/>
        <color rgb="FFEE5859"/>
        <color rgb="FFE6F2E0"/>
        <color rgb="FFB0D3AB"/>
      </colorScale>
    </cfRule>
    <cfRule type="colorScale" priority="3">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31"/>
  <sheetViews>
    <sheetView tabSelected="1" topLeftCell="A24" workbookViewId="0">
      <selection activeCell="B33" sqref="B33"/>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3697</v>
      </c>
      <c r="F1" t="s">
        <v>3698</v>
      </c>
      <c r="G1" t="s">
        <v>3699</v>
      </c>
      <c r="H1" t="s">
        <v>3616</v>
      </c>
      <c r="I1" t="s">
        <v>3617</v>
      </c>
      <c r="J1" t="s">
        <v>3618</v>
      </c>
      <c r="K1" t="s">
        <v>3659</v>
      </c>
    </row>
    <row r="2" spans="1:11" ht="15" thickBot="1" x14ac:dyDescent="0.4"/>
    <row r="3" spans="1:11" ht="58.5" thickBot="1" x14ac:dyDescent="0.4">
      <c r="D3" s="56"/>
      <c r="E3" s="45" t="s">
        <v>3697</v>
      </c>
      <c r="F3" s="58" t="s">
        <v>3698</v>
      </c>
      <c r="G3" s="46" t="s">
        <v>3700</v>
      </c>
      <c r="H3" s="46" t="s">
        <v>3701</v>
      </c>
      <c r="I3" s="46" t="s">
        <v>3702</v>
      </c>
      <c r="J3" s="46" t="s">
        <v>3703</v>
      </c>
      <c r="K3" s="47" t="s">
        <v>3659</v>
      </c>
    </row>
    <row r="4" spans="1:11" x14ac:dyDescent="0.35">
      <c r="D4" s="50" t="s">
        <v>3704</v>
      </c>
      <c r="E4" s="138"/>
      <c r="F4" s="139">
        <v>0.3</v>
      </c>
      <c r="G4" s="140">
        <v>0.15</v>
      </c>
      <c r="H4" s="140">
        <v>0.1</v>
      </c>
      <c r="I4" s="140">
        <v>0.15</v>
      </c>
      <c r="J4" s="140">
        <v>0.2</v>
      </c>
      <c r="K4" s="141">
        <v>0.1</v>
      </c>
    </row>
    <row r="5" spans="1:11" x14ac:dyDescent="0.35">
      <c r="D5" s="48" t="s">
        <v>3196</v>
      </c>
      <c r="E5" s="142"/>
      <c r="F5" s="143"/>
      <c r="G5" s="144"/>
      <c r="H5" s="144"/>
      <c r="I5" s="144"/>
      <c r="J5" s="144"/>
      <c r="K5" s="145"/>
    </row>
    <row r="6" spans="1:11" x14ac:dyDescent="0.35">
      <c r="A6" t="s">
        <v>65</v>
      </c>
      <c r="D6" s="49" t="s">
        <v>63</v>
      </c>
      <c r="E6" s="146">
        <v>0.9</v>
      </c>
      <c r="F6" s="147">
        <v>0.95</v>
      </c>
      <c r="G6" s="148">
        <v>0.98</v>
      </c>
      <c r="H6" s="148">
        <v>1</v>
      </c>
      <c r="I6" s="148">
        <v>1</v>
      </c>
      <c r="J6" s="148">
        <v>0.85</v>
      </c>
      <c r="K6" s="149">
        <v>0.44</v>
      </c>
    </row>
    <row r="7" spans="1:11" x14ac:dyDescent="0.35">
      <c r="A7" t="s">
        <v>71</v>
      </c>
      <c r="D7" s="49" t="s">
        <v>70</v>
      </c>
      <c r="E7" s="146">
        <v>0.62</v>
      </c>
      <c r="F7" s="147">
        <v>0.52</v>
      </c>
      <c r="G7" s="148">
        <v>0.78</v>
      </c>
      <c r="H7" s="148">
        <v>1</v>
      </c>
      <c r="I7" s="148">
        <v>0.31</v>
      </c>
      <c r="J7" s="148">
        <v>0.5</v>
      </c>
      <c r="K7" s="149">
        <v>1</v>
      </c>
    </row>
    <row r="8" spans="1:11" x14ac:dyDescent="0.35">
      <c r="D8" s="48" t="s">
        <v>3199</v>
      </c>
      <c r="E8" s="150"/>
      <c r="F8" s="151"/>
      <c r="G8" s="152"/>
      <c r="H8" s="152"/>
      <c r="I8" s="152"/>
      <c r="J8" s="152"/>
      <c r="K8" s="153"/>
    </row>
    <row r="9" spans="1:11" x14ac:dyDescent="0.35">
      <c r="A9" t="s">
        <v>74</v>
      </c>
      <c r="D9" s="49" t="s">
        <v>72</v>
      </c>
      <c r="E9" s="146"/>
      <c r="F9" s="147"/>
      <c r="G9" s="148"/>
      <c r="H9" s="148"/>
      <c r="I9" s="148"/>
      <c r="J9" s="148"/>
      <c r="K9" s="149"/>
    </row>
    <row r="10" spans="1:11" x14ac:dyDescent="0.35">
      <c r="A10" t="s">
        <v>77</v>
      </c>
      <c r="D10" s="49" t="s">
        <v>76</v>
      </c>
      <c r="E10" s="146">
        <v>0.79</v>
      </c>
      <c r="F10" s="147">
        <v>0.68</v>
      </c>
      <c r="G10" s="148">
        <v>0.77</v>
      </c>
      <c r="H10" s="148">
        <v>1</v>
      </c>
      <c r="I10" s="148">
        <v>1</v>
      </c>
      <c r="J10" s="148">
        <v>0.83</v>
      </c>
      <c r="K10" s="149">
        <v>0.56000000000000005</v>
      </c>
    </row>
    <row r="11" spans="1:11" x14ac:dyDescent="0.35">
      <c r="A11" t="s">
        <v>79</v>
      </c>
      <c r="D11" s="49" t="s">
        <v>78</v>
      </c>
      <c r="E11" s="146">
        <v>0.7</v>
      </c>
      <c r="F11" s="147">
        <v>0.95</v>
      </c>
      <c r="G11" s="148">
        <v>0.75</v>
      </c>
      <c r="H11" s="148">
        <v>0.25</v>
      </c>
      <c r="I11" s="148">
        <v>0.5</v>
      </c>
      <c r="J11" s="148">
        <v>0.5</v>
      </c>
      <c r="K11" s="149">
        <v>1</v>
      </c>
    </row>
    <row r="12" spans="1:11" ht="15" thickBot="1" x14ac:dyDescent="0.4">
      <c r="D12" s="171" t="s">
        <v>3462</v>
      </c>
      <c r="E12" s="150"/>
      <c r="F12" s="151"/>
      <c r="G12" s="152"/>
      <c r="H12" s="152"/>
      <c r="I12" s="152"/>
      <c r="J12" s="152"/>
      <c r="K12" s="153"/>
    </row>
    <row r="13" spans="1:11" x14ac:dyDescent="0.35">
      <c r="A13" s="4" t="s">
        <v>2426</v>
      </c>
      <c r="D13" s="173" t="s">
        <v>3434</v>
      </c>
      <c r="E13" s="170">
        <v>0.94</v>
      </c>
      <c r="F13" s="147">
        <v>0.95</v>
      </c>
      <c r="G13" s="148">
        <v>0.97</v>
      </c>
      <c r="H13" s="148">
        <v>1</v>
      </c>
      <c r="I13" s="148">
        <v>1</v>
      </c>
      <c r="J13" s="148">
        <v>0.89</v>
      </c>
      <c r="K13" s="149">
        <v>0.81</v>
      </c>
    </row>
    <row r="14" spans="1:11" x14ac:dyDescent="0.35">
      <c r="A14" s="4" t="s">
        <v>2373</v>
      </c>
      <c r="D14" s="174" t="s">
        <v>3433</v>
      </c>
      <c r="E14" s="170">
        <v>0.94</v>
      </c>
      <c r="F14" s="147">
        <v>0.95</v>
      </c>
      <c r="G14" s="148">
        <v>0.79</v>
      </c>
      <c r="H14" s="148">
        <v>1</v>
      </c>
      <c r="I14" s="148">
        <v>1</v>
      </c>
      <c r="J14" s="148">
        <v>1</v>
      </c>
      <c r="K14" s="149">
        <v>0.81</v>
      </c>
    </row>
    <row r="15" spans="1:11" ht="15" thickBot="1" x14ac:dyDescent="0.4">
      <c r="A15" s="4" t="s">
        <v>2412</v>
      </c>
      <c r="D15" s="175" t="s">
        <v>2410</v>
      </c>
      <c r="E15" s="170">
        <v>0.95</v>
      </c>
      <c r="F15" s="147">
        <v>1</v>
      </c>
      <c r="G15" s="148">
        <v>0.97</v>
      </c>
      <c r="H15" s="148">
        <v>1</v>
      </c>
      <c r="I15" s="148">
        <v>1</v>
      </c>
      <c r="J15" s="148">
        <v>0.82</v>
      </c>
      <c r="K15" s="149">
        <v>0.88</v>
      </c>
    </row>
    <row r="16" spans="1:11" x14ac:dyDescent="0.35">
      <c r="D16" s="172" t="s">
        <v>3202</v>
      </c>
      <c r="E16" s="150"/>
      <c r="F16" s="151"/>
      <c r="G16" s="152"/>
      <c r="H16" s="152"/>
      <c r="I16" s="152"/>
      <c r="J16" s="152"/>
      <c r="K16" s="153"/>
    </row>
    <row r="17" spans="1:11" x14ac:dyDescent="0.35">
      <c r="A17" t="s">
        <v>82</v>
      </c>
      <c r="D17" s="49" t="s">
        <v>80</v>
      </c>
      <c r="E17" s="146">
        <v>0.76</v>
      </c>
      <c r="F17" s="147">
        <v>0.77</v>
      </c>
      <c r="G17" s="148">
        <v>0.7</v>
      </c>
      <c r="H17" s="148">
        <v>1</v>
      </c>
      <c r="I17" s="148">
        <v>1</v>
      </c>
      <c r="J17" s="148">
        <v>0.63</v>
      </c>
      <c r="K17" s="149">
        <v>0.5</v>
      </c>
    </row>
    <row r="18" spans="1:11" x14ac:dyDescent="0.35">
      <c r="A18" t="s">
        <v>84</v>
      </c>
      <c r="D18" s="49" t="s">
        <v>83</v>
      </c>
      <c r="E18" s="146">
        <v>0.8</v>
      </c>
      <c r="F18" s="147">
        <v>0.75</v>
      </c>
      <c r="G18" s="148">
        <v>0.56999999999999995</v>
      </c>
      <c r="H18" s="148">
        <v>1</v>
      </c>
      <c r="I18" s="148">
        <v>1</v>
      </c>
      <c r="J18" s="148">
        <v>0.72</v>
      </c>
      <c r="K18" s="149">
        <v>1</v>
      </c>
    </row>
    <row r="19" spans="1:11" x14ac:dyDescent="0.35">
      <c r="A19" t="s">
        <v>3705</v>
      </c>
      <c r="D19" s="49" t="s">
        <v>2188</v>
      </c>
      <c r="E19" s="146">
        <v>0.33</v>
      </c>
      <c r="F19" s="147">
        <v>0.18</v>
      </c>
      <c r="G19" s="148">
        <v>0.63</v>
      </c>
      <c r="H19" s="148">
        <v>0.25</v>
      </c>
      <c r="I19" s="148">
        <v>0.19</v>
      </c>
      <c r="J19" s="148">
        <v>0.13</v>
      </c>
      <c r="K19" s="149">
        <v>1</v>
      </c>
    </row>
    <row r="20" spans="1:11" x14ac:dyDescent="0.35">
      <c r="A20" t="s">
        <v>86</v>
      </c>
      <c r="D20" s="49" t="s">
        <v>85</v>
      </c>
      <c r="E20" s="146">
        <v>0.83</v>
      </c>
      <c r="F20" s="147">
        <v>0.68</v>
      </c>
      <c r="G20" s="148">
        <v>0.59</v>
      </c>
      <c r="H20" s="148">
        <v>1</v>
      </c>
      <c r="I20" s="148">
        <v>1</v>
      </c>
      <c r="J20" s="148">
        <v>0.97</v>
      </c>
      <c r="K20" s="149">
        <v>0.94</v>
      </c>
    </row>
    <row r="21" spans="1:11" x14ac:dyDescent="0.35">
      <c r="A21" t="s">
        <v>88</v>
      </c>
      <c r="D21" s="49" t="s">
        <v>87</v>
      </c>
      <c r="E21" s="146">
        <v>0.92</v>
      </c>
      <c r="F21" s="147">
        <v>1</v>
      </c>
      <c r="G21" s="148">
        <v>0.84</v>
      </c>
      <c r="H21" s="148">
        <v>1</v>
      </c>
      <c r="I21" s="148">
        <v>1</v>
      </c>
      <c r="J21" s="148">
        <v>0.95</v>
      </c>
      <c r="K21" s="149">
        <v>0.56000000000000005</v>
      </c>
    </row>
    <row r="22" spans="1:11" x14ac:dyDescent="0.35">
      <c r="A22" t="s">
        <v>90</v>
      </c>
      <c r="D22" s="49" t="s">
        <v>89</v>
      </c>
      <c r="E22" s="146">
        <v>0.39</v>
      </c>
      <c r="F22" s="147">
        <v>0.32</v>
      </c>
      <c r="G22" s="148">
        <v>0.56999999999999995</v>
      </c>
      <c r="H22" s="148"/>
      <c r="I22" s="148">
        <v>0.5</v>
      </c>
      <c r="J22" s="148">
        <v>0.16</v>
      </c>
      <c r="K22" s="149">
        <v>1</v>
      </c>
    </row>
    <row r="23" spans="1:11" x14ac:dyDescent="0.35">
      <c r="A23" t="s">
        <v>3706</v>
      </c>
      <c r="D23" s="49" t="s">
        <v>91</v>
      </c>
      <c r="E23" s="146">
        <v>0.66</v>
      </c>
      <c r="F23" s="147">
        <v>0.41</v>
      </c>
      <c r="G23" s="148">
        <v>0.62</v>
      </c>
      <c r="H23" s="148"/>
      <c r="I23" s="148">
        <v>1</v>
      </c>
      <c r="J23" s="148">
        <v>0.99</v>
      </c>
      <c r="K23" s="149">
        <v>1</v>
      </c>
    </row>
    <row r="24" spans="1:11" x14ac:dyDescent="0.35">
      <c r="A24" t="s">
        <v>94</v>
      </c>
      <c r="D24" s="49" t="s">
        <v>93</v>
      </c>
      <c r="E24" s="146">
        <v>0.81</v>
      </c>
      <c r="F24" s="147">
        <v>0.82</v>
      </c>
      <c r="G24" s="148">
        <v>0.94</v>
      </c>
      <c r="H24" s="148">
        <v>0.25</v>
      </c>
      <c r="I24" s="148">
        <v>1</v>
      </c>
      <c r="J24" s="148">
        <v>0.75</v>
      </c>
      <c r="K24" s="149">
        <v>1</v>
      </c>
    </row>
    <row r="25" spans="1:11" x14ac:dyDescent="0.35">
      <c r="D25" s="48" t="s">
        <v>3207</v>
      </c>
      <c r="E25" s="150"/>
      <c r="F25" s="151"/>
      <c r="G25" s="152"/>
      <c r="H25" s="152"/>
      <c r="I25" s="152"/>
      <c r="J25" s="152"/>
      <c r="K25" s="153"/>
    </row>
    <row r="26" spans="1:11" x14ac:dyDescent="0.35">
      <c r="A26" t="s">
        <v>97</v>
      </c>
      <c r="D26" s="49" t="s">
        <v>95</v>
      </c>
      <c r="E26" s="146"/>
      <c r="F26" s="147"/>
      <c r="G26" s="148"/>
      <c r="H26" s="148"/>
      <c r="I26" s="148"/>
      <c r="J26" s="148"/>
      <c r="K26" s="149"/>
    </row>
    <row r="27" spans="1:11" x14ac:dyDescent="0.35">
      <c r="D27" s="48" t="s">
        <v>3209</v>
      </c>
      <c r="E27" s="150"/>
      <c r="F27" s="151"/>
      <c r="G27" s="152"/>
      <c r="H27" s="152"/>
      <c r="I27" s="152"/>
      <c r="J27" s="152"/>
      <c r="K27" s="153"/>
    </row>
    <row r="28" spans="1:11" x14ac:dyDescent="0.35">
      <c r="A28" t="s">
        <v>100</v>
      </c>
      <c r="D28" s="49" t="s">
        <v>98</v>
      </c>
      <c r="E28" s="146">
        <v>0.45</v>
      </c>
      <c r="F28" s="147">
        <v>0.14000000000000001</v>
      </c>
      <c r="G28" s="148">
        <v>0.56999999999999995</v>
      </c>
      <c r="H28" s="148">
        <v>1</v>
      </c>
      <c r="I28" s="148">
        <v>0.81</v>
      </c>
      <c r="J28" s="148"/>
      <c r="K28" s="149">
        <v>1</v>
      </c>
    </row>
    <row r="29" spans="1:11" x14ac:dyDescent="0.35">
      <c r="A29" t="s">
        <v>102</v>
      </c>
      <c r="D29" s="49" t="s">
        <v>101</v>
      </c>
      <c r="E29" s="146"/>
      <c r="F29" s="147"/>
      <c r="G29" s="148"/>
      <c r="H29" s="148"/>
      <c r="I29" s="148"/>
      <c r="J29" s="148"/>
      <c r="K29" s="149"/>
    </row>
    <row r="30" spans="1:11" x14ac:dyDescent="0.35">
      <c r="A30" t="s">
        <v>104</v>
      </c>
      <c r="D30" s="49" t="s">
        <v>103</v>
      </c>
      <c r="E30" s="146"/>
      <c r="F30" s="147"/>
      <c r="G30" s="148"/>
      <c r="H30" s="148"/>
      <c r="I30" s="148"/>
      <c r="J30" s="148"/>
      <c r="K30" s="149"/>
    </row>
    <row r="31" spans="1:11" x14ac:dyDescent="0.35">
      <c r="A31" t="s">
        <v>106</v>
      </c>
      <c r="D31" s="57" t="s">
        <v>105</v>
      </c>
      <c r="E31" s="146">
        <v>0.41</v>
      </c>
      <c r="F31" s="147">
        <v>0.18</v>
      </c>
      <c r="G31" s="148">
        <v>0.5</v>
      </c>
      <c r="H31" s="148">
        <v>1</v>
      </c>
      <c r="I31" s="148">
        <v>0.81</v>
      </c>
      <c r="J31" s="148">
        <v>0.13</v>
      </c>
      <c r="K31" s="149">
        <v>0.38</v>
      </c>
    </row>
  </sheetData>
  <conditionalFormatting sqref="A15">
    <cfRule type="containsText" dxfId="4" priority="1" operator="containsText" text="!!">
      <formula>NOT(ISERROR(SEARCH("!!",A15)))</formula>
    </cfRule>
  </conditionalFormatting>
  <conditionalFormatting sqref="E6:K31">
    <cfRule type="cellIs" dxfId="3" priority="2" operator="between">
      <formula>0.7</formula>
      <formula>1</formula>
    </cfRule>
    <cfRule type="cellIs" dxfId="2" priority="3" operator="between">
      <formula>0.6</formula>
      <formula>0.69999999</formula>
    </cfRule>
    <cfRule type="cellIs" dxfId="1" priority="4" operator="between">
      <formula>0.5</formula>
      <formula>0.5999999</formula>
    </cfRule>
    <cfRule type="cellIs" dxfId="0" priority="5" operator="between">
      <formula>0.00001</formula>
      <formula>0.4999999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1050</v>
      </c>
      <c r="F5" s="7">
        <v>800</v>
      </c>
      <c r="G5" s="7">
        <v>1000</v>
      </c>
      <c r="H5" s="7">
        <v>500</v>
      </c>
      <c r="I5" s="7">
        <v>300</v>
      </c>
      <c r="J5" s="7">
        <v>5000</v>
      </c>
      <c r="K5" s="7">
        <v>4750</v>
      </c>
      <c r="L5" s="7">
        <v>1000</v>
      </c>
      <c r="M5" s="7">
        <v>2000</v>
      </c>
      <c r="N5" s="7">
        <v>7250</v>
      </c>
      <c r="O5" s="7">
        <v>100</v>
      </c>
      <c r="P5" s="7">
        <v>15000</v>
      </c>
      <c r="Q5" s="7">
        <v>27500</v>
      </c>
      <c r="R5" s="7">
        <v>30000</v>
      </c>
      <c r="S5" s="7">
        <v>6750</v>
      </c>
      <c r="T5" s="7">
        <v>5250</v>
      </c>
      <c r="U5" s="7">
        <v>500</v>
      </c>
      <c r="V5" s="7">
        <v>200</v>
      </c>
      <c r="W5" s="7">
        <v>625</v>
      </c>
      <c r="X5" s="7">
        <v>775</v>
      </c>
      <c r="Y5" s="7">
        <v>1200</v>
      </c>
      <c r="Z5" s="7">
        <v>1750</v>
      </c>
      <c r="AA5" s="7">
        <v>3000</v>
      </c>
      <c r="AB5" s="7">
        <v>2000</v>
      </c>
      <c r="AC5" s="7">
        <v>2000</v>
      </c>
      <c r="AD5" s="7">
        <v>1500</v>
      </c>
      <c r="AE5" s="7">
        <v>3000</v>
      </c>
      <c r="AF5" s="7">
        <v>250</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300</v>
      </c>
      <c r="J9" s="7">
        <v>5000</v>
      </c>
      <c r="K9" s="7" t="s">
        <v>33</v>
      </c>
      <c r="L9" s="7">
        <v>1000</v>
      </c>
      <c r="M9" s="7">
        <v>1750</v>
      </c>
      <c r="N9" s="7" t="s">
        <v>33</v>
      </c>
      <c r="O9" s="7">
        <v>100</v>
      </c>
      <c r="P9" s="7" t="s">
        <v>33</v>
      </c>
      <c r="Q9" s="7" t="s">
        <v>33</v>
      </c>
      <c r="R9" s="7" t="s">
        <v>33</v>
      </c>
      <c r="S9" s="7">
        <v>7000</v>
      </c>
      <c r="T9" s="7">
        <v>5500</v>
      </c>
      <c r="U9" s="7">
        <v>400</v>
      </c>
      <c r="V9" s="7">
        <v>125</v>
      </c>
      <c r="W9" s="7">
        <v>600</v>
      </c>
      <c r="X9" s="7">
        <v>750</v>
      </c>
      <c r="Y9" s="7">
        <v>1200</v>
      </c>
      <c r="Z9" s="7">
        <v>2250</v>
      </c>
      <c r="AA9" s="7">
        <v>3000</v>
      </c>
      <c r="AB9" s="7">
        <v>2500</v>
      </c>
      <c r="AC9" s="7" t="s">
        <v>33</v>
      </c>
      <c r="AD9" s="7">
        <v>1500</v>
      </c>
      <c r="AE9" s="7">
        <v>2250</v>
      </c>
      <c r="AF9" s="7">
        <v>250</v>
      </c>
      <c r="AG9" s="7">
        <v>500</v>
      </c>
      <c r="AJ9" s="5"/>
      <c r="AK9" s="5"/>
      <c r="AL9" s="5"/>
      <c r="AM9" s="5"/>
      <c r="AN9" s="5"/>
    </row>
    <row r="10" spans="1:40" x14ac:dyDescent="0.35">
      <c r="A10" s="4" t="s">
        <v>64</v>
      </c>
      <c r="B10" s="4" t="s">
        <v>65</v>
      </c>
      <c r="C10" s="4" t="s">
        <v>66</v>
      </c>
      <c r="E10" s="7">
        <v>1000</v>
      </c>
      <c r="F10" s="7" t="s">
        <v>67</v>
      </c>
      <c r="G10" s="7" t="s">
        <v>67</v>
      </c>
      <c r="H10" s="7">
        <v>450</v>
      </c>
      <c r="I10" s="7">
        <v>300</v>
      </c>
      <c r="J10" s="7">
        <v>5000</v>
      </c>
      <c r="K10" s="7" t="s">
        <v>67</v>
      </c>
      <c r="L10" s="7">
        <v>1000</v>
      </c>
      <c r="M10" s="7">
        <v>1500</v>
      </c>
      <c r="N10" s="7" t="s">
        <v>67</v>
      </c>
      <c r="O10" s="7">
        <v>100</v>
      </c>
      <c r="P10" s="7" t="s">
        <v>67</v>
      </c>
      <c r="Q10" s="7" t="s">
        <v>67</v>
      </c>
      <c r="R10" s="7" t="s">
        <v>67</v>
      </c>
      <c r="S10" s="7">
        <v>7000</v>
      </c>
      <c r="T10" s="7">
        <v>5500</v>
      </c>
      <c r="U10" s="7">
        <v>400</v>
      </c>
      <c r="V10" s="7">
        <v>125</v>
      </c>
      <c r="W10" s="7">
        <v>500</v>
      </c>
      <c r="X10" s="7">
        <v>750</v>
      </c>
      <c r="Y10" s="7">
        <v>1000</v>
      </c>
      <c r="Z10" s="7">
        <v>2000</v>
      </c>
      <c r="AA10" s="7">
        <v>3000</v>
      </c>
      <c r="AB10" s="7">
        <v>2500</v>
      </c>
      <c r="AC10" s="7" t="s">
        <v>67</v>
      </c>
      <c r="AD10" s="7">
        <v>1500</v>
      </c>
      <c r="AE10" s="7">
        <v>2250</v>
      </c>
      <c r="AF10" s="7">
        <v>225</v>
      </c>
      <c r="AG10" s="7">
        <v>200</v>
      </c>
    </row>
    <row r="11" spans="1:40" x14ac:dyDescent="0.35">
      <c r="A11" s="4" t="s">
        <v>64</v>
      </c>
      <c r="B11" s="4" t="s">
        <v>65</v>
      </c>
      <c r="C11" s="4" t="s">
        <v>68</v>
      </c>
      <c r="E11" s="7">
        <v>1100</v>
      </c>
      <c r="F11" s="7" t="s">
        <v>67</v>
      </c>
      <c r="G11" s="7" t="s">
        <v>67</v>
      </c>
      <c r="H11" s="7">
        <v>450</v>
      </c>
      <c r="I11" s="7">
        <v>300</v>
      </c>
      <c r="J11" s="7">
        <v>5000</v>
      </c>
      <c r="K11" s="7" t="s">
        <v>67</v>
      </c>
      <c r="L11" s="7">
        <v>1000</v>
      </c>
      <c r="M11" s="7">
        <v>2000</v>
      </c>
      <c r="N11" s="7" t="s">
        <v>67</v>
      </c>
      <c r="O11" s="7">
        <v>100</v>
      </c>
      <c r="P11" s="7" t="s">
        <v>67</v>
      </c>
      <c r="Q11" s="7" t="s">
        <v>67</v>
      </c>
      <c r="R11" s="7" t="s">
        <v>67</v>
      </c>
      <c r="S11" s="7">
        <v>7000</v>
      </c>
      <c r="T11" s="7">
        <v>6000</v>
      </c>
      <c r="U11" s="7">
        <v>400</v>
      </c>
      <c r="V11" s="7">
        <v>125</v>
      </c>
      <c r="W11" s="7">
        <v>600</v>
      </c>
      <c r="X11" s="7">
        <v>750</v>
      </c>
      <c r="Y11" s="7">
        <v>1200</v>
      </c>
      <c r="Z11" s="7">
        <v>5000</v>
      </c>
      <c r="AA11" s="7">
        <v>3000</v>
      </c>
      <c r="AB11" s="7">
        <v>3000</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67</v>
      </c>
      <c r="O12" s="7" t="s">
        <v>67</v>
      </c>
      <c r="P12" s="7" t="s">
        <v>67</v>
      </c>
      <c r="Q12" s="7" t="s">
        <v>67</v>
      </c>
      <c r="R12" s="7" t="s">
        <v>67</v>
      </c>
      <c r="S12" s="7" t="s">
        <v>67</v>
      </c>
      <c r="T12" s="7" t="s">
        <v>67</v>
      </c>
      <c r="U12" s="7" t="s">
        <v>67</v>
      </c>
      <c r="V12" s="7" t="s">
        <v>67</v>
      </c>
      <c r="W12" s="7" t="s">
        <v>67</v>
      </c>
      <c r="X12" s="7" t="s">
        <v>67</v>
      </c>
      <c r="Y12" s="7" t="s">
        <v>67</v>
      </c>
      <c r="Z12" s="7" t="s">
        <v>69</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8250</v>
      </c>
      <c r="O27" s="7">
        <v>100</v>
      </c>
      <c r="P27" s="7" t="s">
        <v>33</v>
      </c>
      <c r="Q27" s="7">
        <v>27500</v>
      </c>
      <c r="R27" s="7">
        <v>45000</v>
      </c>
      <c r="S27" s="7">
        <v>6000</v>
      </c>
      <c r="T27" s="7">
        <v>5000</v>
      </c>
      <c r="U27" s="7">
        <v>300</v>
      </c>
      <c r="V27" s="7">
        <v>137.5</v>
      </c>
      <c r="W27" s="7">
        <v>300</v>
      </c>
      <c r="X27" s="7">
        <v>500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1100</v>
      </c>
      <c r="F28" s="7">
        <v>800</v>
      </c>
      <c r="G28" s="7">
        <v>1000</v>
      </c>
      <c r="H28" s="7">
        <v>500</v>
      </c>
      <c r="I28" s="7">
        <v>250</v>
      </c>
      <c r="J28" s="7">
        <v>6000</v>
      </c>
      <c r="K28" s="7">
        <v>9000</v>
      </c>
      <c r="L28" s="7">
        <v>2000</v>
      </c>
      <c r="M28" s="7">
        <v>1750</v>
      </c>
      <c r="N28" s="7">
        <v>8000</v>
      </c>
      <c r="O28" s="7">
        <v>100</v>
      </c>
      <c r="P28" s="7" t="s">
        <v>67</v>
      </c>
      <c r="Q28" s="7">
        <v>27500</v>
      </c>
      <c r="R28" s="7">
        <v>45000</v>
      </c>
      <c r="S28" s="7">
        <v>6000</v>
      </c>
      <c r="T28" s="7">
        <v>5000</v>
      </c>
      <c r="U28" s="7">
        <v>300</v>
      </c>
      <c r="V28" s="7">
        <v>125</v>
      </c>
      <c r="W28" s="7">
        <v>300</v>
      </c>
      <c r="X28" s="7">
        <v>500</v>
      </c>
      <c r="Y28" s="7">
        <v>1000</v>
      </c>
      <c r="Z28" s="7">
        <v>1500</v>
      </c>
      <c r="AA28" s="7">
        <v>3500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6000</v>
      </c>
      <c r="K29" s="7">
        <v>9000</v>
      </c>
      <c r="L29" s="7">
        <v>2000</v>
      </c>
      <c r="M29" s="7">
        <v>1750</v>
      </c>
      <c r="N29" s="7">
        <v>8500</v>
      </c>
      <c r="O29" s="7">
        <v>100</v>
      </c>
      <c r="P29" s="7" t="s">
        <v>67</v>
      </c>
      <c r="Q29" s="7">
        <v>27500</v>
      </c>
      <c r="R29" s="7">
        <v>45000</v>
      </c>
      <c r="S29" s="7">
        <v>6000</v>
      </c>
      <c r="T29" s="7">
        <v>5000</v>
      </c>
      <c r="U29" s="7">
        <v>300</v>
      </c>
      <c r="V29" s="7">
        <v>300</v>
      </c>
      <c r="W29" s="7">
        <v>300</v>
      </c>
      <c r="X29" s="7">
        <v>500</v>
      </c>
      <c r="Y29" s="7">
        <v>1000</v>
      </c>
      <c r="Z29" s="7">
        <v>1500</v>
      </c>
      <c r="AA29" s="7">
        <v>3500</v>
      </c>
      <c r="AB29" s="7">
        <v>2000</v>
      </c>
      <c r="AC29" s="7">
        <v>2000</v>
      </c>
      <c r="AD29" s="7">
        <v>2000</v>
      </c>
      <c r="AE29" s="7">
        <v>3000</v>
      </c>
      <c r="AF29" s="7">
        <v>300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1200</v>
      </c>
      <c r="F57" s="7" t="s">
        <v>33</v>
      </c>
      <c r="G57" s="7" t="s">
        <v>33</v>
      </c>
      <c r="H57" s="7">
        <v>500</v>
      </c>
      <c r="I57" s="7">
        <v>350</v>
      </c>
      <c r="J57" s="7">
        <v>5000</v>
      </c>
      <c r="K57" s="7">
        <v>3250</v>
      </c>
      <c r="L57" s="7">
        <v>1000</v>
      </c>
      <c r="M57" s="7">
        <v>2250</v>
      </c>
      <c r="N57" s="7">
        <v>6000</v>
      </c>
      <c r="O57" s="7">
        <v>100</v>
      </c>
      <c r="P57" s="7" t="s">
        <v>33</v>
      </c>
      <c r="Q57" s="7">
        <v>28000</v>
      </c>
      <c r="R57" s="7" t="s">
        <v>33</v>
      </c>
      <c r="S57" s="7">
        <v>6750</v>
      </c>
      <c r="T57" s="7">
        <v>5250</v>
      </c>
      <c r="U57" s="7">
        <v>1000</v>
      </c>
      <c r="V57" s="7">
        <v>200</v>
      </c>
      <c r="W57" s="7">
        <v>750</v>
      </c>
      <c r="X57" s="7">
        <v>1000</v>
      </c>
      <c r="Y57" s="7">
        <v>1250</v>
      </c>
      <c r="Z57" s="7">
        <v>2000</v>
      </c>
      <c r="AA57" s="7">
        <v>3000</v>
      </c>
      <c r="AB57" s="7">
        <v>2000</v>
      </c>
      <c r="AC57" s="7" t="s">
        <v>33</v>
      </c>
      <c r="AD57" s="7">
        <v>1500</v>
      </c>
      <c r="AE57" s="7">
        <v>5000</v>
      </c>
      <c r="AF57" s="7" t="s">
        <v>33</v>
      </c>
      <c r="AG57" s="7">
        <v>500</v>
      </c>
    </row>
    <row r="58" spans="1:33" x14ac:dyDescent="0.35">
      <c r="A58" s="4" t="s">
        <v>81</v>
      </c>
      <c r="B58" s="4" t="s">
        <v>88</v>
      </c>
      <c r="C58" s="4" t="s">
        <v>66</v>
      </c>
      <c r="E58" s="7">
        <v>1000</v>
      </c>
      <c r="F58" s="7" t="s">
        <v>67</v>
      </c>
      <c r="G58" s="7" t="s">
        <v>67</v>
      </c>
      <c r="H58" s="7">
        <v>500</v>
      </c>
      <c r="I58" s="7">
        <v>350</v>
      </c>
      <c r="J58" s="7">
        <v>4250</v>
      </c>
      <c r="K58" s="7">
        <v>3000</v>
      </c>
      <c r="L58" s="7">
        <v>1000</v>
      </c>
      <c r="M58" s="7">
        <v>1500</v>
      </c>
      <c r="N58" s="7">
        <v>6000</v>
      </c>
      <c r="O58" s="7">
        <v>100</v>
      </c>
      <c r="P58" s="7" t="s">
        <v>67</v>
      </c>
      <c r="Q58" s="7">
        <v>26500</v>
      </c>
      <c r="R58" s="7" t="s">
        <v>67</v>
      </c>
      <c r="S58" s="7">
        <v>6000</v>
      </c>
      <c r="T58" s="7">
        <v>5000</v>
      </c>
      <c r="U58" s="7">
        <v>1000</v>
      </c>
      <c r="V58" s="7">
        <v>150</v>
      </c>
      <c r="W58" s="7">
        <v>500</v>
      </c>
      <c r="X58" s="7">
        <v>750</v>
      </c>
      <c r="Y58" s="7">
        <v>1000</v>
      </c>
      <c r="Z58" s="7">
        <v>1500</v>
      </c>
      <c r="AA58" s="7">
        <v>2750</v>
      </c>
      <c r="AB58" s="7">
        <v>2000</v>
      </c>
      <c r="AC58" s="7" t="s">
        <v>67</v>
      </c>
      <c r="AD58" s="7">
        <v>1000</v>
      </c>
      <c r="AE58" s="7">
        <v>4500</v>
      </c>
      <c r="AF58" s="7" t="s">
        <v>67</v>
      </c>
      <c r="AG58" s="7">
        <v>500</v>
      </c>
    </row>
    <row r="59" spans="1:33" x14ac:dyDescent="0.35">
      <c r="A59" s="4" t="s">
        <v>81</v>
      </c>
      <c r="B59" s="4" t="s">
        <v>88</v>
      </c>
      <c r="C59" s="4" t="s">
        <v>68</v>
      </c>
      <c r="E59" s="7">
        <v>1500</v>
      </c>
      <c r="F59" s="7" t="s">
        <v>67</v>
      </c>
      <c r="G59" s="7" t="s">
        <v>67</v>
      </c>
      <c r="H59" s="7">
        <v>500</v>
      </c>
      <c r="I59" s="7">
        <v>350</v>
      </c>
      <c r="J59" s="7">
        <v>5000</v>
      </c>
      <c r="K59" s="7">
        <v>8000</v>
      </c>
      <c r="L59" s="7">
        <v>1500</v>
      </c>
      <c r="M59" s="7">
        <v>2500</v>
      </c>
      <c r="N59" s="7">
        <v>6500</v>
      </c>
      <c r="O59" s="7">
        <v>100</v>
      </c>
      <c r="P59" s="7" t="s">
        <v>67</v>
      </c>
      <c r="Q59" s="7">
        <v>28000</v>
      </c>
      <c r="R59" s="7" t="s">
        <v>67</v>
      </c>
      <c r="S59" s="7">
        <v>7000</v>
      </c>
      <c r="T59" s="7">
        <v>6000</v>
      </c>
      <c r="U59" s="7">
        <v>1000</v>
      </c>
      <c r="V59" s="7">
        <v>200</v>
      </c>
      <c r="W59" s="7">
        <v>1000</v>
      </c>
      <c r="X59" s="7">
        <v>1000</v>
      </c>
      <c r="Y59" s="7">
        <v>1500</v>
      </c>
      <c r="Z59" s="7">
        <v>3000</v>
      </c>
      <c r="AA59" s="7">
        <v>3000</v>
      </c>
      <c r="AB59" s="7">
        <v>2500</v>
      </c>
      <c r="AC59" s="7" t="s">
        <v>67</v>
      </c>
      <c r="AD59" s="7">
        <v>2000</v>
      </c>
      <c r="AE59" s="7">
        <v>5000</v>
      </c>
      <c r="AF59" s="7" t="s">
        <v>67</v>
      </c>
      <c r="AG59" s="7">
        <v>500</v>
      </c>
    </row>
    <row r="60" spans="1:33" x14ac:dyDescent="0.35">
      <c r="E60" s="7" t="s">
        <v>69</v>
      </c>
      <c r="F60" s="7" t="s">
        <v>67</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67</v>
      </c>
      <c r="V60" s="7" t="s">
        <v>67</v>
      </c>
      <c r="W60" s="7" t="s">
        <v>69</v>
      </c>
      <c r="X60" s="7" t="s">
        <v>69</v>
      </c>
      <c r="Y60" s="7" t="s">
        <v>69</v>
      </c>
      <c r="Z60" s="7" t="s">
        <v>69</v>
      </c>
      <c r="AA60" s="7" t="s">
        <v>67</v>
      </c>
      <c r="AB60" s="7" t="s">
        <v>69</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900</v>
      </c>
      <c r="F81" s="7" t="s">
        <v>33</v>
      </c>
      <c r="G81" s="7" t="s">
        <v>33</v>
      </c>
      <c r="H81" s="7">
        <v>450</v>
      </c>
      <c r="I81" s="7">
        <v>350</v>
      </c>
      <c r="J81" s="7">
        <v>6250</v>
      </c>
      <c r="K81" s="7">
        <v>4750</v>
      </c>
      <c r="L81" s="7">
        <v>1050</v>
      </c>
      <c r="M81" s="7">
        <v>2000</v>
      </c>
      <c r="N81" s="7">
        <v>9500</v>
      </c>
      <c r="O81" s="7">
        <v>150</v>
      </c>
      <c r="P81" s="7">
        <v>15000</v>
      </c>
      <c r="Q81" s="7">
        <v>27500</v>
      </c>
      <c r="R81" s="7">
        <v>30000</v>
      </c>
      <c r="S81" s="7">
        <v>6000</v>
      </c>
      <c r="T81" s="7">
        <v>5000</v>
      </c>
      <c r="U81" s="7">
        <v>1250</v>
      </c>
      <c r="V81" s="7">
        <v>200</v>
      </c>
      <c r="W81" s="7">
        <v>650</v>
      </c>
      <c r="X81" s="7">
        <v>775</v>
      </c>
      <c r="Y81" s="7">
        <v>1100</v>
      </c>
      <c r="Z81" s="7">
        <v>925</v>
      </c>
      <c r="AA81" s="7">
        <v>3000</v>
      </c>
      <c r="AB81" s="7">
        <v>2000</v>
      </c>
      <c r="AC81" s="7">
        <v>2000</v>
      </c>
      <c r="AD81" s="7">
        <v>1200</v>
      </c>
      <c r="AE81" s="7">
        <v>3000</v>
      </c>
      <c r="AF81" s="7">
        <v>250</v>
      </c>
      <c r="AG81" s="7">
        <v>300</v>
      </c>
    </row>
    <row r="82" spans="1:33" x14ac:dyDescent="0.35">
      <c r="A82" s="4" t="s">
        <v>96</v>
      </c>
      <c r="B82" s="4" t="s">
        <v>97</v>
      </c>
      <c r="C82" s="4" t="s">
        <v>66</v>
      </c>
      <c r="E82" s="7">
        <v>600</v>
      </c>
      <c r="F82" s="7" t="s">
        <v>67</v>
      </c>
      <c r="G82" s="7" t="s">
        <v>67</v>
      </c>
      <c r="H82" s="7">
        <v>400</v>
      </c>
      <c r="I82" s="7">
        <v>300</v>
      </c>
      <c r="J82" s="7">
        <v>4000</v>
      </c>
      <c r="K82" s="7">
        <v>3000</v>
      </c>
      <c r="L82" s="7">
        <v>1000</v>
      </c>
      <c r="M82" s="7">
        <v>2000</v>
      </c>
      <c r="N82" s="7">
        <v>8000</v>
      </c>
      <c r="O82" s="7">
        <v>100</v>
      </c>
      <c r="P82" s="7">
        <v>15000</v>
      </c>
      <c r="Q82" s="7">
        <v>27000</v>
      </c>
      <c r="R82" s="7">
        <v>30000</v>
      </c>
      <c r="S82" s="7">
        <v>5000</v>
      </c>
      <c r="T82" s="7">
        <v>4500</v>
      </c>
      <c r="U82" s="7">
        <v>800</v>
      </c>
      <c r="V82" s="7">
        <v>150</v>
      </c>
      <c r="W82" s="7">
        <v>600</v>
      </c>
      <c r="X82" s="7">
        <v>700</v>
      </c>
      <c r="Y82" s="7">
        <v>900</v>
      </c>
      <c r="Z82" s="7">
        <v>900</v>
      </c>
      <c r="AA82" s="7">
        <v>3000</v>
      </c>
      <c r="AB82" s="7">
        <v>2000</v>
      </c>
      <c r="AC82" s="7">
        <v>2000</v>
      </c>
      <c r="AD82" s="7">
        <v>600</v>
      </c>
      <c r="AE82" s="7">
        <v>3000</v>
      </c>
      <c r="AF82" s="7">
        <v>200</v>
      </c>
      <c r="AG82" s="7">
        <v>300</v>
      </c>
    </row>
    <row r="83" spans="1:33" x14ac:dyDescent="0.35">
      <c r="A83" s="4" t="s">
        <v>96</v>
      </c>
      <c r="B83" s="4" t="s">
        <v>97</v>
      </c>
      <c r="C83" s="4" t="s">
        <v>68</v>
      </c>
      <c r="E83" s="7">
        <v>1000</v>
      </c>
      <c r="F83" s="7" t="s">
        <v>67</v>
      </c>
      <c r="G83" s="7" t="s">
        <v>67</v>
      </c>
      <c r="H83" s="7">
        <v>500</v>
      </c>
      <c r="I83" s="7">
        <v>375</v>
      </c>
      <c r="J83" s="7">
        <v>7500</v>
      </c>
      <c r="K83" s="7">
        <v>5250</v>
      </c>
      <c r="L83" s="7">
        <v>1250</v>
      </c>
      <c r="M83" s="7">
        <v>2000</v>
      </c>
      <c r="N83" s="7">
        <v>9500</v>
      </c>
      <c r="O83" s="7">
        <v>200</v>
      </c>
      <c r="P83" s="7">
        <v>16000</v>
      </c>
      <c r="Q83" s="7">
        <v>27500</v>
      </c>
      <c r="R83" s="7">
        <v>32000</v>
      </c>
      <c r="S83" s="7">
        <v>6250</v>
      </c>
      <c r="T83" s="7">
        <v>5500</v>
      </c>
      <c r="U83" s="7">
        <v>1250</v>
      </c>
      <c r="V83" s="7">
        <v>200</v>
      </c>
      <c r="W83" s="7">
        <v>750</v>
      </c>
      <c r="X83" s="7">
        <v>1000</v>
      </c>
      <c r="Y83" s="7">
        <v>1250</v>
      </c>
      <c r="Z83" s="7">
        <v>1000</v>
      </c>
      <c r="AA83" s="7">
        <v>3000</v>
      </c>
      <c r="AB83" s="7">
        <v>2000</v>
      </c>
      <c r="AC83" s="7">
        <v>2000</v>
      </c>
      <c r="AD83" s="7">
        <v>1250</v>
      </c>
      <c r="AE83" s="7">
        <v>3000</v>
      </c>
      <c r="AF83" s="7">
        <v>275</v>
      </c>
      <c r="AG83" s="7">
        <v>300</v>
      </c>
    </row>
    <row r="84" spans="1:33" x14ac:dyDescent="0.35">
      <c r="E84" s="7" t="s">
        <v>69</v>
      </c>
      <c r="F84" s="7" t="s">
        <v>67</v>
      </c>
      <c r="G84" s="7" t="s">
        <v>67</v>
      </c>
      <c r="H84" s="7" t="s">
        <v>67</v>
      </c>
      <c r="I84" s="7" t="s">
        <v>67</v>
      </c>
      <c r="J84" s="7" t="s">
        <v>69</v>
      </c>
      <c r="K84" s="7" t="s">
        <v>69</v>
      </c>
      <c r="L84" s="7" t="s">
        <v>69</v>
      </c>
      <c r="M84" s="7" t="s">
        <v>67</v>
      </c>
      <c r="N84" s="7" t="s">
        <v>67</v>
      </c>
      <c r="O84" s="7" t="s">
        <v>67</v>
      </c>
      <c r="P84" s="7" t="s">
        <v>67</v>
      </c>
      <c r="Q84" s="7" t="s">
        <v>67</v>
      </c>
      <c r="R84" s="7" t="s">
        <v>67</v>
      </c>
      <c r="S84" s="7" t="s">
        <v>69</v>
      </c>
      <c r="T84" s="7" t="s">
        <v>67</v>
      </c>
      <c r="U84" s="7" t="s">
        <v>69</v>
      </c>
      <c r="V84" s="7" t="s">
        <v>67</v>
      </c>
      <c r="W84" s="7" t="s">
        <v>67</v>
      </c>
      <c r="X84" s="7" t="s">
        <v>69</v>
      </c>
      <c r="Y84" s="7" t="s">
        <v>69</v>
      </c>
      <c r="Z84" s="7" t="s">
        <v>67</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265</v>
      </c>
      <c r="J111" s="7">
        <v>5000</v>
      </c>
      <c r="K111" s="7" t="s">
        <v>33</v>
      </c>
      <c r="L111" s="7">
        <v>1000</v>
      </c>
      <c r="M111" s="7">
        <v>2500</v>
      </c>
      <c r="N111" s="7">
        <v>6250</v>
      </c>
      <c r="O111" s="7">
        <v>100</v>
      </c>
      <c r="P111" s="7" t="s">
        <v>33</v>
      </c>
      <c r="Q111" s="7">
        <v>16750</v>
      </c>
      <c r="R111" s="7">
        <v>23000</v>
      </c>
      <c r="S111" s="7">
        <v>8000</v>
      </c>
      <c r="T111" s="7">
        <v>7000</v>
      </c>
      <c r="U111" s="7">
        <v>500</v>
      </c>
      <c r="V111" s="7">
        <v>200</v>
      </c>
      <c r="W111" s="7" t="s">
        <v>33</v>
      </c>
      <c r="X111" s="7">
        <v>1500</v>
      </c>
      <c r="Y111" s="7">
        <v>2000</v>
      </c>
      <c r="Z111" s="7" t="s">
        <v>33</v>
      </c>
      <c r="AA111" s="7" t="s">
        <v>33</v>
      </c>
      <c r="AB111" s="7" t="s">
        <v>33</v>
      </c>
      <c r="AC111" s="7" t="s">
        <v>33</v>
      </c>
      <c r="AD111" s="7" t="s">
        <v>33</v>
      </c>
      <c r="AE111" s="7">
        <v>5000</v>
      </c>
      <c r="AF111" s="7" t="s">
        <v>33</v>
      </c>
      <c r="AG111" s="7" t="s">
        <v>33</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15800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5000</v>
      </c>
      <c r="AF112" s="7" t="s">
        <v>67</v>
      </c>
      <c r="AG112" s="7" t="s">
        <v>67</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18500</v>
      </c>
      <c r="R113" s="7">
        <v>29000</v>
      </c>
      <c r="S113" s="7">
        <v>8000</v>
      </c>
      <c r="T113" s="7">
        <v>7000</v>
      </c>
      <c r="U113" s="7">
        <v>500</v>
      </c>
      <c r="V113" s="7">
        <v>200</v>
      </c>
      <c r="W113" s="7" t="s">
        <v>67</v>
      </c>
      <c r="X113" s="7">
        <v>2500</v>
      </c>
      <c r="Y113" s="7">
        <v>3000</v>
      </c>
      <c r="Z113" s="7" t="s">
        <v>67</v>
      </c>
      <c r="AA113" s="7" t="s">
        <v>67</v>
      </c>
      <c r="AB113" s="7" t="s">
        <v>67</v>
      </c>
      <c r="AC113" s="7" t="s">
        <v>67</v>
      </c>
      <c r="AD113" s="7" t="s">
        <v>67</v>
      </c>
      <c r="AE113" s="7">
        <v>6000</v>
      </c>
      <c r="AF113" s="7" t="s">
        <v>67</v>
      </c>
      <c r="AG113" s="7" t="s">
        <v>67</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69</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3000</v>
      </c>
      <c r="G5" s="7" t="s">
        <v>33</v>
      </c>
      <c r="H5" s="7">
        <v>500</v>
      </c>
      <c r="I5" s="7">
        <v>300</v>
      </c>
      <c r="J5" s="7">
        <v>5000</v>
      </c>
      <c r="K5" s="7">
        <v>4562.5</v>
      </c>
      <c r="L5" s="7">
        <v>1000</v>
      </c>
      <c r="M5" s="7">
        <v>1800</v>
      </c>
      <c r="N5" s="7">
        <v>6500</v>
      </c>
      <c r="O5" s="7">
        <v>100</v>
      </c>
      <c r="P5" s="7">
        <v>15500</v>
      </c>
      <c r="Q5" s="7">
        <v>25375</v>
      </c>
      <c r="R5" s="7">
        <v>33250</v>
      </c>
      <c r="S5" s="7">
        <v>7000</v>
      </c>
      <c r="T5" s="7">
        <v>5000</v>
      </c>
      <c r="U5" s="7">
        <v>400</v>
      </c>
      <c r="V5" s="7">
        <v>137.5</v>
      </c>
      <c r="W5" s="7">
        <v>600</v>
      </c>
      <c r="X5" s="7">
        <v>700</v>
      </c>
      <c r="Y5" s="7">
        <v>1200</v>
      </c>
      <c r="Z5" s="7">
        <v>1500</v>
      </c>
      <c r="AA5" s="7">
        <v>3000</v>
      </c>
      <c r="AB5" s="7">
        <v>2000</v>
      </c>
      <c r="AC5" s="7">
        <v>2000</v>
      </c>
      <c r="AD5" s="7">
        <v>1500</v>
      </c>
      <c r="AE5" s="7">
        <v>3750</v>
      </c>
      <c r="AF5" s="7">
        <v>275</v>
      </c>
      <c r="AG5" s="7">
        <v>375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500</v>
      </c>
      <c r="I9" s="7">
        <v>300</v>
      </c>
      <c r="J9" s="7">
        <v>5000</v>
      </c>
      <c r="K9" s="7" t="s">
        <v>33</v>
      </c>
      <c r="L9" s="7">
        <v>1500</v>
      </c>
      <c r="M9" s="7">
        <v>2000</v>
      </c>
      <c r="N9" s="7">
        <v>4000</v>
      </c>
      <c r="O9" s="7">
        <v>100</v>
      </c>
      <c r="P9" s="7" t="s">
        <v>33</v>
      </c>
      <c r="Q9" s="7">
        <v>32500</v>
      </c>
      <c r="R9" s="7">
        <v>37500</v>
      </c>
      <c r="S9" s="7">
        <v>7000</v>
      </c>
      <c r="T9" s="7">
        <v>5250</v>
      </c>
      <c r="U9" s="7">
        <v>400</v>
      </c>
      <c r="V9" s="7">
        <v>125</v>
      </c>
      <c r="W9" s="7">
        <v>600</v>
      </c>
      <c r="X9" s="7">
        <v>800</v>
      </c>
      <c r="Y9" s="7">
        <v>1200</v>
      </c>
      <c r="Z9" s="7" t="s">
        <v>33</v>
      </c>
      <c r="AA9" s="7">
        <v>3000</v>
      </c>
      <c r="AB9" s="7" t="s">
        <v>33</v>
      </c>
      <c r="AC9" s="7" t="s">
        <v>33</v>
      </c>
      <c r="AD9" s="7">
        <v>1500</v>
      </c>
      <c r="AE9" s="7">
        <v>2250</v>
      </c>
      <c r="AF9" s="7">
        <v>250</v>
      </c>
      <c r="AG9" s="7">
        <v>200</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1500</v>
      </c>
      <c r="M10" s="7">
        <v>2000</v>
      </c>
      <c r="N10" s="7">
        <v>4000</v>
      </c>
      <c r="O10" s="7">
        <v>100</v>
      </c>
      <c r="P10" s="7" t="s">
        <v>67</v>
      </c>
      <c r="Q10" s="7">
        <v>32500</v>
      </c>
      <c r="R10" s="7">
        <v>37000</v>
      </c>
      <c r="S10" s="7">
        <v>7000</v>
      </c>
      <c r="T10" s="7">
        <v>5000</v>
      </c>
      <c r="U10" s="7">
        <v>400</v>
      </c>
      <c r="V10" s="7">
        <v>125</v>
      </c>
      <c r="W10" s="7">
        <v>500</v>
      </c>
      <c r="X10" s="7">
        <v>750</v>
      </c>
      <c r="Y10" s="7">
        <v>1200</v>
      </c>
      <c r="Z10" s="7" t="s">
        <v>67</v>
      </c>
      <c r="AA10" s="7">
        <v>3000</v>
      </c>
      <c r="AB10" s="7" t="s">
        <v>67</v>
      </c>
      <c r="AC10" s="7" t="s">
        <v>67</v>
      </c>
      <c r="AD10" s="7">
        <v>1250</v>
      </c>
      <c r="AE10" s="7">
        <v>2250</v>
      </c>
      <c r="AF10" s="7">
        <v>250</v>
      </c>
      <c r="AG10" s="7">
        <v>200</v>
      </c>
    </row>
    <row r="11" spans="1:40" x14ac:dyDescent="0.35">
      <c r="A11" s="4" t="s">
        <v>64</v>
      </c>
      <c r="B11" s="4" t="s">
        <v>65</v>
      </c>
      <c r="C11" s="4" t="s">
        <v>68</v>
      </c>
      <c r="E11" s="7">
        <v>1000</v>
      </c>
      <c r="F11" s="7" t="s">
        <v>67</v>
      </c>
      <c r="G11" s="7" t="s">
        <v>67</v>
      </c>
      <c r="H11" s="7">
        <v>500</v>
      </c>
      <c r="I11" s="7">
        <v>300</v>
      </c>
      <c r="J11" s="7">
        <v>5000</v>
      </c>
      <c r="K11" s="7" t="s">
        <v>67</v>
      </c>
      <c r="L11" s="7">
        <v>1500</v>
      </c>
      <c r="M11" s="7">
        <v>2500</v>
      </c>
      <c r="N11" s="7">
        <v>5000</v>
      </c>
      <c r="O11" s="7">
        <v>100</v>
      </c>
      <c r="P11" s="7" t="s">
        <v>67</v>
      </c>
      <c r="Q11" s="7">
        <v>35000</v>
      </c>
      <c r="R11" s="7">
        <v>37500</v>
      </c>
      <c r="S11" s="7">
        <v>7000</v>
      </c>
      <c r="T11" s="7">
        <v>5500</v>
      </c>
      <c r="U11" s="7">
        <v>400</v>
      </c>
      <c r="V11" s="7">
        <v>125</v>
      </c>
      <c r="W11" s="7">
        <v>650</v>
      </c>
      <c r="X11" s="7">
        <v>850</v>
      </c>
      <c r="Y11" s="7">
        <v>1200</v>
      </c>
      <c r="Z11" s="7" t="s">
        <v>67</v>
      </c>
      <c r="AA11" s="7">
        <v>3000</v>
      </c>
      <c r="AB11" s="7" t="s">
        <v>67</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69</v>
      </c>
      <c r="O12" s="7" t="s">
        <v>67</v>
      </c>
      <c r="P12" s="7" t="s">
        <v>67</v>
      </c>
      <c r="Q12" s="7" t="s">
        <v>67</v>
      </c>
      <c r="R12" s="7" t="s">
        <v>67</v>
      </c>
      <c r="S12" s="7" t="s">
        <v>67</v>
      </c>
      <c r="T12" s="7" t="s">
        <v>67</v>
      </c>
      <c r="U12" s="7" t="s">
        <v>67</v>
      </c>
      <c r="V12" s="7" t="s">
        <v>67</v>
      </c>
      <c r="W12" s="7" t="s">
        <v>69</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1050</v>
      </c>
      <c r="F15" s="7" t="s">
        <v>33</v>
      </c>
      <c r="G15" s="7" t="s">
        <v>33</v>
      </c>
      <c r="H15" s="7">
        <v>500</v>
      </c>
      <c r="I15" s="7">
        <v>300</v>
      </c>
      <c r="J15" s="7">
        <v>5500</v>
      </c>
      <c r="K15" s="7">
        <v>4625</v>
      </c>
      <c r="L15" s="7">
        <v>1000</v>
      </c>
      <c r="M15" s="7">
        <v>1875</v>
      </c>
      <c r="N15" s="7" t="s">
        <v>33</v>
      </c>
      <c r="O15" s="7" t="s">
        <v>33</v>
      </c>
      <c r="P15" s="7" t="s">
        <v>33</v>
      </c>
      <c r="Q15" s="7" t="s">
        <v>33</v>
      </c>
      <c r="R15" s="7" t="s">
        <v>33</v>
      </c>
      <c r="S15" s="7">
        <v>7500</v>
      </c>
      <c r="T15" s="7">
        <v>6500</v>
      </c>
      <c r="U15" s="7">
        <v>400</v>
      </c>
      <c r="V15" s="7">
        <v>150</v>
      </c>
      <c r="W15" s="7" t="s">
        <v>33</v>
      </c>
      <c r="X15" s="7">
        <v>600</v>
      </c>
      <c r="Y15" s="7">
        <v>925</v>
      </c>
      <c r="Z15" s="7">
        <v>1500</v>
      </c>
      <c r="AA15" s="7">
        <v>3500</v>
      </c>
      <c r="AB15" s="7" t="s">
        <v>33</v>
      </c>
      <c r="AC15" s="7" t="s">
        <v>33</v>
      </c>
      <c r="AD15" s="7">
        <v>1500</v>
      </c>
      <c r="AE15" s="7" t="s">
        <v>33</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t="s">
        <v>67</v>
      </c>
      <c r="O16" s="7" t="s">
        <v>67</v>
      </c>
      <c r="P16" s="7" t="s">
        <v>67</v>
      </c>
      <c r="Q16" s="7" t="s">
        <v>67</v>
      </c>
      <c r="R16" s="7" t="s">
        <v>67</v>
      </c>
      <c r="S16" s="7">
        <v>7000</v>
      </c>
      <c r="T16" s="7">
        <v>6000</v>
      </c>
      <c r="U16" s="7">
        <v>400</v>
      </c>
      <c r="V16" s="7">
        <v>125</v>
      </c>
      <c r="W16" s="7" t="s">
        <v>67</v>
      </c>
      <c r="X16" s="7">
        <v>600</v>
      </c>
      <c r="Y16" s="7">
        <v>800</v>
      </c>
      <c r="Z16" s="7">
        <v>1500</v>
      </c>
      <c r="AA16" s="7">
        <v>3000</v>
      </c>
      <c r="AB16" s="7" t="s">
        <v>67</v>
      </c>
      <c r="AC16" s="7" t="s">
        <v>67</v>
      </c>
      <c r="AD16" s="7">
        <v>1500</v>
      </c>
      <c r="AE16" s="7" t="s">
        <v>67</v>
      </c>
      <c r="AF16" s="7">
        <v>200</v>
      </c>
      <c r="AG16" s="7" t="s">
        <v>67</v>
      </c>
    </row>
    <row r="17" spans="1:33" x14ac:dyDescent="0.35">
      <c r="A17" s="4" t="s">
        <v>64</v>
      </c>
      <c r="B17" s="4" t="s">
        <v>71</v>
      </c>
      <c r="C17" s="4" t="s">
        <v>68</v>
      </c>
      <c r="E17" s="7">
        <v>1200</v>
      </c>
      <c r="F17" s="7" t="s">
        <v>67</v>
      </c>
      <c r="G17" s="7" t="s">
        <v>67</v>
      </c>
      <c r="H17" s="7">
        <v>500</v>
      </c>
      <c r="I17" s="7">
        <v>300</v>
      </c>
      <c r="J17" s="7">
        <v>7500</v>
      </c>
      <c r="K17" s="7">
        <v>5250</v>
      </c>
      <c r="L17" s="7">
        <v>1000</v>
      </c>
      <c r="M17" s="7">
        <v>2000</v>
      </c>
      <c r="N17" s="7" t="s">
        <v>67</v>
      </c>
      <c r="O17" s="7" t="s">
        <v>67</v>
      </c>
      <c r="P17" s="7" t="s">
        <v>67</v>
      </c>
      <c r="Q17" s="7" t="s">
        <v>67</v>
      </c>
      <c r="R17" s="7" t="s">
        <v>67</v>
      </c>
      <c r="S17" s="7">
        <v>7500</v>
      </c>
      <c r="T17" s="7">
        <v>6500</v>
      </c>
      <c r="U17" s="7">
        <v>800</v>
      </c>
      <c r="V17" s="7">
        <v>150</v>
      </c>
      <c r="W17" s="7" t="s">
        <v>67</v>
      </c>
      <c r="X17" s="7">
        <v>700</v>
      </c>
      <c r="Y17" s="7">
        <v>1500</v>
      </c>
      <c r="Z17" s="7">
        <v>2000</v>
      </c>
      <c r="AA17" s="7">
        <v>3500</v>
      </c>
      <c r="AB17" s="7" t="s">
        <v>67</v>
      </c>
      <c r="AC17" s="7" t="s">
        <v>67</v>
      </c>
      <c r="AD17" s="7">
        <v>1500</v>
      </c>
      <c r="AE17" s="7" t="s">
        <v>67</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69</v>
      </c>
      <c r="V18" s="7" t="s">
        <v>67</v>
      </c>
      <c r="W18" s="7" t="s">
        <v>67</v>
      </c>
      <c r="X18" s="7" t="s">
        <v>67</v>
      </c>
      <c r="Y18" s="7" t="s">
        <v>69</v>
      </c>
      <c r="Z18" s="7" t="s">
        <v>69</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1000</v>
      </c>
      <c r="F27" s="7">
        <v>1000</v>
      </c>
      <c r="G27" s="7" t="s">
        <v>33</v>
      </c>
      <c r="H27" s="7">
        <v>525</v>
      </c>
      <c r="I27" s="7">
        <v>300</v>
      </c>
      <c r="J27" s="7">
        <v>4250</v>
      </c>
      <c r="K27" s="7">
        <v>4500</v>
      </c>
      <c r="L27" s="7">
        <v>1000</v>
      </c>
      <c r="M27" s="7">
        <v>1500</v>
      </c>
      <c r="N27" s="7">
        <v>7000</v>
      </c>
      <c r="O27" s="7">
        <v>100</v>
      </c>
      <c r="P27" s="7" t="s">
        <v>33</v>
      </c>
      <c r="Q27" s="7">
        <v>27500</v>
      </c>
      <c r="R27" s="7">
        <v>45000</v>
      </c>
      <c r="S27" s="7">
        <v>6500</v>
      </c>
      <c r="T27" s="7">
        <v>4500</v>
      </c>
      <c r="U27" s="7">
        <v>325</v>
      </c>
      <c r="V27" s="7">
        <v>175</v>
      </c>
      <c r="W27" s="7">
        <v>250</v>
      </c>
      <c r="X27" s="7">
        <v>325</v>
      </c>
      <c r="Y27" s="7">
        <v>400</v>
      </c>
      <c r="Z27" s="7">
        <v>1400</v>
      </c>
      <c r="AA27" s="7">
        <v>3125</v>
      </c>
      <c r="AB27" s="7">
        <v>2250</v>
      </c>
      <c r="AC27" s="7" t="s">
        <v>33</v>
      </c>
      <c r="AD27" s="7">
        <v>1250</v>
      </c>
      <c r="AE27" s="7">
        <v>4500</v>
      </c>
      <c r="AF27" s="7">
        <v>275</v>
      </c>
      <c r="AG27" s="7">
        <v>500</v>
      </c>
    </row>
    <row r="28" spans="1:33" x14ac:dyDescent="0.35">
      <c r="A28" s="4" t="s">
        <v>73</v>
      </c>
      <c r="B28" s="4" t="s">
        <v>77</v>
      </c>
      <c r="C28" s="4" t="s">
        <v>66</v>
      </c>
      <c r="E28" s="7">
        <v>750</v>
      </c>
      <c r="F28" s="7">
        <v>900</v>
      </c>
      <c r="G28" s="7" t="s">
        <v>67</v>
      </c>
      <c r="H28" s="7">
        <v>500</v>
      </c>
      <c r="I28" s="7">
        <v>300</v>
      </c>
      <c r="J28" s="7">
        <v>4000</v>
      </c>
      <c r="K28" s="7">
        <v>4500</v>
      </c>
      <c r="L28" s="7">
        <v>1000</v>
      </c>
      <c r="M28" s="7">
        <v>1250</v>
      </c>
      <c r="N28" s="7">
        <v>6500</v>
      </c>
      <c r="O28" s="7">
        <v>100</v>
      </c>
      <c r="P28" s="7" t="s">
        <v>67</v>
      </c>
      <c r="Q28" s="7">
        <v>27500</v>
      </c>
      <c r="R28" s="7">
        <v>45000</v>
      </c>
      <c r="S28" s="7">
        <v>6000</v>
      </c>
      <c r="T28" s="7">
        <v>3500</v>
      </c>
      <c r="U28" s="7">
        <v>200</v>
      </c>
      <c r="V28" s="7">
        <v>100</v>
      </c>
      <c r="W28" s="7">
        <v>100</v>
      </c>
      <c r="X28" s="7">
        <v>125</v>
      </c>
      <c r="Y28" s="7">
        <v>3</v>
      </c>
      <c r="Z28" s="7">
        <v>1000</v>
      </c>
      <c r="AA28" s="7">
        <v>2250</v>
      </c>
      <c r="AB28" s="7">
        <v>2000</v>
      </c>
      <c r="AC28" s="7" t="s">
        <v>67</v>
      </c>
      <c r="AD28" s="7">
        <v>400</v>
      </c>
      <c r="AE28" s="7">
        <v>4500</v>
      </c>
      <c r="AF28" s="7">
        <v>250</v>
      </c>
      <c r="AG28" s="7">
        <v>500</v>
      </c>
    </row>
    <row r="29" spans="1:33" x14ac:dyDescent="0.35">
      <c r="A29" s="4" t="s">
        <v>73</v>
      </c>
      <c r="B29" s="4" t="s">
        <v>77</v>
      </c>
      <c r="C29" s="4" t="s">
        <v>68</v>
      </c>
      <c r="E29" s="7">
        <v>1250</v>
      </c>
      <c r="F29" s="7">
        <v>1000</v>
      </c>
      <c r="G29" s="7" t="s">
        <v>67</v>
      </c>
      <c r="H29" s="7">
        <v>550</v>
      </c>
      <c r="I29" s="7">
        <v>325</v>
      </c>
      <c r="J29" s="7">
        <v>6000</v>
      </c>
      <c r="K29" s="7">
        <v>16500</v>
      </c>
      <c r="L29" s="7">
        <v>1500</v>
      </c>
      <c r="M29" s="7">
        <v>1600</v>
      </c>
      <c r="N29" s="7">
        <v>7000</v>
      </c>
      <c r="O29" s="7">
        <v>100</v>
      </c>
      <c r="P29" s="7" t="s">
        <v>67</v>
      </c>
      <c r="Q29" s="7">
        <v>27500</v>
      </c>
      <c r="R29" s="7">
        <v>45000</v>
      </c>
      <c r="S29" s="7">
        <v>6500</v>
      </c>
      <c r="T29" s="7">
        <v>5000</v>
      </c>
      <c r="U29" s="7">
        <v>650</v>
      </c>
      <c r="V29" s="7">
        <v>250</v>
      </c>
      <c r="W29" s="7">
        <v>3000</v>
      </c>
      <c r="X29" s="7">
        <v>500</v>
      </c>
      <c r="Y29" s="7">
        <v>600</v>
      </c>
      <c r="Z29" s="7">
        <v>1700</v>
      </c>
      <c r="AA29" s="7">
        <v>3750</v>
      </c>
      <c r="AB29" s="7">
        <v>3000</v>
      </c>
      <c r="AC29" s="7" t="s">
        <v>67</v>
      </c>
      <c r="AD29" s="7">
        <v>1500</v>
      </c>
      <c r="AE29" s="7">
        <v>5000</v>
      </c>
      <c r="AF29" s="7">
        <v>500</v>
      </c>
      <c r="AG29" s="7">
        <v>500</v>
      </c>
    </row>
    <row r="30" spans="1:33" x14ac:dyDescent="0.35">
      <c r="E30" s="7" t="s">
        <v>69</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69</v>
      </c>
      <c r="AB30" s="7" t="s">
        <v>69</v>
      </c>
      <c r="AC30" s="7" t="s">
        <v>67</v>
      </c>
      <c r="AD30" s="7" t="s">
        <v>69</v>
      </c>
      <c r="AE30" s="7" t="s">
        <v>67</v>
      </c>
      <c r="AF30" s="7" t="s">
        <v>69</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3000</v>
      </c>
      <c r="G57" s="7" t="s">
        <v>33</v>
      </c>
      <c r="H57" s="7">
        <v>450</v>
      </c>
      <c r="I57" s="7">
        <v>350</v>
      </c>
      <c r="J57" s="7">
        <v>5000</v>
      </c>
      <c r="K57" s="7">
        <v>30000</v>
      </c>
      <c r="L57" s="7">
        <v>1000</v>
      </c>
      <c r="M57" s="7">
        <v>1500</v>
      </c>
      <c r="N57" s="7">
        <v>6000</v>
      </c>
      <c r="O57" s="7">
        <v>100</v>
      </c>
      <c r="P57" s="7" t="s">
        <v>33</v>
      </c>
      <c r="Q57" s="7">
        <v>23250</v>
      </c>
      <c r="R57" s="7">
        <v>29000</v>
      </c>
      <c r="S57" s="7">
        <v>7000</v>
      </c>
      <c r="T57" s="7">
        <v>5000</v>
      </c>
      <c r="U57" s="7">
        <v>500</v>
      </c>
      <c r="V57" s="7">
        <v>125</v>
      </c>
      <c r="W57" s="7" t="s">
        <v>33</v>
      </c>
      <c r="X57" s="7">
        <v>1000</v>
      </c>
      <c r="Y57" s="7">
        <v>1250</v>
      </c>
      <c r="Z57" s="7">
        <v>1500</v>
      </c>
      <c r="AA57" s="7">
        <v>2800</v>
      </c>
      <c r="AB57" s="7">
        <v>2000</v>
      </c>
      <c r="AC57" s="7">
        <v>2000</v>
      </c>
      <c r="AD57" s="7">
        <v>1500</v>
      </c>
      <c r="AE57" s="7">
        <v>3000</v>
      </c>
      <c r="AF57" s="7">
        <v>275</v>
      </c>
      <c r="AG57" s="7">
        <v>500</v>
      </c>
    </row>
    <row r="58" spans="1:33" x14ac:dyDescent="0.35">
      <c r="A58" s="4" t="s">
        <v>81</v>
      </c>
      <c r="B58" s="4" t="s">
        <v>88</v>
      </c>
      <c r="C58" s="4" t="s">
        <v>66</v>
      </c>
      <c r="E58" s="7">
        <v>750</v>
      </c>
      <c r="F58" s="7">
        <v>1500</v>
      </c>
      <c r="G58" s="7" t="s">
        <v>67</v>
      </c>
      <c r="H58" s="7">
        <v>450</v>
      </c>
      <c r="I58" s="7">
        <v>300</v>
      </c>
      <c r="J58" s="7">
        <v>3000</v>
      </c>
      <c r="K58" s="7">
        <v>30000</v>
      </c>
      <c r="L58" s="7">
        <v>1000</v>
      </c>
      <c r="M58" s="7">
        <v>1000</v>
      </c>
      <c r="N58" s="7">
        <v>6000</v>
      </c>
      <c r="O58" s="7">
        <v>100</v>
      </c>
      <c r="P58" s="7" t="s">
        <v>67</v>
      </c>
      <c r="Q58" s="7">
        <v>22000</v>
      </c>
      <c r="R58" s="7">
        <v>29000</v>
      </c>
      <c r="S58" s="7">
        <v>6500</v>
      </c>
      <c r="T58" s="7">
        <v>5000</v>
      </c>
      <c r="U58" s="7">
        <v>500</v>
      </c>
      <c r="V58" s="7">
        <v>100</v>
      </c>
      <c r="W58" s="7" t="s">
        <v>67</v>
      </c>
      <c r="X58" s="7">
        <v>1000</v>
      </c>
      <c r="Y58" s="7">
        <v>1000</v>
      </c>
      <c r="Z58" s="7">
        <v>1250</v>
      </c>
      <c r="AA58" s="7">
        <v>2500</v>
      </c>
      <c r="AB58" s="7">
        <v>2000</v>
      </c>
      <c r="AC58" s="7">
        <v>2000</v>
      </c>
      <c r="AD58" s="7">
        <v>1250</v>
      </c>
      <c r="AE58" s="7">
        <v>3000</v>
      </c>
      <c r="AF58" s="7">
        <v>250</v>
      </c>
      <c r="AG58" s="7">
        <v>500</v>
      </c>
    </row>
    <row r="59" spans="1:33" x14ac:dyDescent="0.35">
      <c r="A59" s="4" t="s">
        <v>81</v>
      </c>
      <c r="B59" s="4" t="s">
        <v>88</v>
      </c>
      <c r="C59" s="4" t="s">
        <v>68</v>
      </c>
      <c r="E59" s="7">
        <v>1000</v>
      </c>
      <c r="F59" s="7">
        <v>3500</v>
      </c>
      <c r="G59" s="7" t="s">
        <v>67</v>
      </c>
      <c r="H59" s="7">
        <v>450</v>
      </c>
      <c r="I59" s="7">
        <v>350</v>
      </c>
      <c r="J59" s="7">
        <v>6000</v>
      </c>
      <c r="K59" s="7">
        <v>30000</v>
      </c>
      <c r="L59" s="7">
        <v>1000</v>
      </c>
      <c r="M59" s="7">
        <v>2000</v>
      </c>
      <c r="N59" s="7">
        <v>6000</v>
      </c>
      <c r="O59" s="7">
        <v>100</v>
      </c>
      <c r="P59" s="7" t="s">
        <v>67</v>
      </c>
      <c r="Q59" s="7">
        <v>27000</v>
      </c>
      <c r="R59" s="7">
        <v>35000</v>
      </c>
      <c r="S59" s="7">
        <v>7000</v>
      </c>
      <c r="T59" s="7">
        <v>5000</v>
      </c>
      <c r="U59" s="7">
        <v>500</v>
      </c>
      <c r="V59" s="7">
        <v>150</v>
      </c>
      <c r="W59" s="7" t="s">
        <v>67</v>
      </c>
      <c r="X59" s="7">
        <v>1000</v>
      </c>
      <c r="Y59" s="7">
        <v>1500</v>
      </c>
      <c r="Z59" s="7">
        <v>2000</v>
      </c>
      <c r="AA59" s="7">
        <v>3000</v>
      </c>
      <c r="AB59" s="7">
        <v>2000</v>
      </c>
      <c r="AC59" s="7">
        <v>2000</v>
      </c>
      <c r="AD59" s="7">
        <v>2000</v>
      </c>
      <c r="AE59" s="7">
        <v>4500</v>
      </c>
      <c r="AF59" s="7">
        <v>300</v>
      </c>
      <c r="AG59" s="7">
        <v>500</v>
      </c>
    </row>
    <row r="60" spans="1:33" x14ac:dyDescent="0.35">
      <c r="E60" s="7" t="s">
        <v>69</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69</v>
      </c>
      <c r="Z60" s="7" t="s">
        <v>69</v>
      </c>
      <c r="AA60" s="7" t="s">
        <v>67</v>
      </c>
      <c r="AB60" s="7" t="s">
        <v>67</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1025</v>
      </c>
      <c r="F81" s="7">
        <v>5000</v>
      </c>
      <c r="G81" s="7" t="s">
        <v>33</v>
      </c>
      <c r="H81" s="7">
        <v>500</v>
      </c>
      <c r="I81" s="7">
        <v>300</v>
      </c>
      <c r="J81" s="7">
        <v>4125</v>
      </c>
      <c r="K81" s="7">
        <v>3750</v>
      </c>
      <c r="L81" s="7" t="s">
        <v>33</v>
      </c>
      <c r="M81" s="7">
        <v>1800</v>
      </c>
      <c r="N81" s="7">
        <v>8875</v>
      </c>
      <c r="O81" s="7">
        <v>100</v>
      </c>
      <c r="P81" s="7">
        <v>15500</v>
      </c>
      <c r="Q81" s="7">
        <v>22500</v>
      </c>
      <c r="R81" s="7">
        <v>25000</v>
      </c>
      <c r="S81" s="7">
        <v>6250</v>
      </c>
      <c r="T81" s="7">
        <v>4125</v>
      </c>
      <c r="U81" s="7">
        <v>825</v>
      </c>
      <c r="V81" s="7">
        <v>137.5</v>
      </c>
      <c r="W81" s="7">
        <v>625</v>
      </c>
      <c r="X81" s="7" t="s">
        <v>33</v>
      </c>
      <c r="Y81" s="7">
        <v>2250</v>
      </c>
      <c r="Z81" s="7">
        <v>2125</v>
      </c>
      <c r="AA81" s="7">
        <v>2750</v>
      </c>
      <c r="AB81" s="7">
        <v>1875</v>
      </c>
      <c r="AC81" s="7">
        <v>2000</v>
      </c>
      <c r="AD81" s="7">
        <v>2500</v>
      </c>
      <c r="AE81" s="7">
        <v>4500</v>
      </c>
      <c r="AF81" s="7">
        <v>375</v>
      </c>
      <c r="AG81" s="7">
        <v>250</v>
      </c>
    </row>
    <row r="82" spans="1:33" x14ac:dyDescent="0.35">
      <c r="A82" s="4" t="s">
        <v>96</v>
      </c>
      <c r="B82" s="4" t="s">
        <v>97</v>
      </c>
      <c r="C82" s="4" t="s">
        <v>66</v>
      </c>
      <c r="E82" s="7">
        <v>700</v>
      </c>
      <c r="F82" s="7">
        <v>5000</v>
      </c>
      <c r="G82" s="7" t="s">
        <v>67</v>
      </c>
      <c r="H82" s="7">
        <v>500</v>
      </c>
      <c r="I82" s="7">
        <v>300</v>
      </c>
      <c r="J82" s="7">
        <v>4000</v>
      </c>
      <c r="K82" s="7">
        <v>3750</v>
      </c>
      <c r="L82" s="7" t="s">
        <v>67</v>
      </c>
      <c r="M82" s="7">
        <v>1800</v>
      </c>
      <c r="N82" s="7">
        <v>7500</v>
      </c>
      <c r="O82" s="7">
        <v>100</v>
      </c>
      <c r="P82" s="7">
        <v>15000</v>
      </c>
      <c r="Q82" s="7">
        <v>22500</v>
      </c>
      <c r="R82" s="7">
        <v>25000</v>
      </c>
      <c r="S82" s="7">
        <v>4000</v>
      </c>
      <c r="T82" s="7">
        <v>4000</v>
      </c>
      <c r="U82" s="7">
        <v>600</v>
      </c>
      <c r="V82" s="7">
        <v>100</v>
      </c>
      <c r="W82" s="7">
        <v>500</v>
      </c>
      <c r="X82" s="7" t="s">
        <v>67</v>
      </c>
      <c r="Y82" s="7">
        <v>2000</v>
      </c>
      <c r="Z82" s="7">
        <v>2000</v>
      </c>
      <c r="AA82" s="7">
        <v>2500</v>
      </c>
      <c r="AB82" s="7">
        <v>1750</v>
      </c>
      <c r="AC82" s="7">
        <v>2000</v>
      </c>
      <c r="AD82" s="7">
        <v>750</v>
      </c>
      <c r="AE82" s="7">
        <v>3000</v>
      </c>
      <c r="AF82" s="7">
        <v>250</v>
      </c>
      <c r="AG82" s="7">
        <v>250</v>
      </c>
    </row>
    <row r="83" spans="1:33" x14ac:dyDescent="0.35">
      <c r="A83" s="4" t="s">
        <v>96</v>
      </c>
      <c r="B83" s="4" t="s">
        <v>97</v>
      </c>
      <c r="C83" s="4" t="s">
        <v>68</v>
      </c>
      <c r="E83" s="7">
        <v>1300</v>
      </c>
      <c r="F83" s="7">
        <v>5000</v>
      </c>
      <c r="G83" s="7" t="s">
        <v>67</v>
      </c>
      <c r="H83" s="7">
        <v>500</v>
      </c>
      <c r="I83" s="7">
        <v>300</v>
      </c>
      <c r="J83" s="7">
        <v>5500</v>
      </c>
      <c r="K83" s="7">
        <v>12500</v>
      </c>
      <c r="L83" s="7" t="s">
        <v>67</v>
      </c>
      <c r="M83" s="7">
        <v>1850</v>
      </c>
      <c r="N83" s="7">
        <v>9500</v>
      </c>
      <c r="O83" s="7">
        <v>100</v>
      </c>
      <c r="P83" s="7">
        <v>16500</v>
      </c>
      <c r="Q83" s="7">
        <v>25000</v>
      </c>
      <c r="R83" s="7">
        <v>30000</v>
      </c>
      <c r="S83" s="7">
        <v>9000</v>
      </c>
      <c r="T83" s="7">
        <v>7000</v>
      </c>
      <c r="U83" s="7">
        <v>4000</v>
      </c>
      <c r="V83" s="7">
        <v>300</v>
      </c>
      <c r="W83" s="7">
        <v>1000</v>
      </c>
      <c r="X83" s="7" t="s">
        <v>67</v>
      </c>
      <c r="Y83" s="7">
        <v>2750</v>
      </c>
      <c r="Z83" s="7">
        <v>6000</v>
      </c>
      <c r="AA83" s="7">
        <v>3000</v>
      </c>
      <c r="AB83" s="7">
        <v>2000</v>
      </c>
      <c r="AC83" s="7">
        <v>2000</v>
      </c>
      <c r="AD83" s="7">
        <v>4500</v>
      </c>
      <c r="AE83" s="7">
        <v>4500</v>
      </c>
      <c r="AF83" s="7">
        <v>500</v>
      </c>
      <c r="AG83" s="7">
        <v>250</v>
      </c>
    </row>
    <row r="84" spans="1:33" x14ac:dyDescent="0.35">
      <c r="E84" s="7" t="s">
        <v>69</v>
      </c>
      <c r="F84" s="7" t="s">
        <v>67</v>
      </c>
      <c r="G84" s="7" t="s">
        <v>67</v>
      </c>
      <c r="H84" s="7" t="s">
        <v>67</v>
      </c>
      <c r="I84" s="7" t="s">
        <v>67</v>
      </c>
      <c r="J84" s="7" t="s">
        <v>69</v>
      </c>
      <c r="K84" s="7" t="s">
        <v>69</v>
      </c>
      <c r="L84" s="7" t="s">
        <v>67</v>
      </c>
      <c r="M84" s="7" t="s">
        <v>67</v>
      </c>
      <c r="N84" s="7" t="s">
        <v>69</v>
      </c>
      <c r="O84" s="7" t="s">
        <v>67</v>
      </c>
      <c r="P84" s="7" t="s">
        <v>67</v>
      </c>
      <c r="Q84" s="7" t="s">
        <v>67</v>
      </c>
      <c r="R84" s="7" t="s">
        <v>67</v>
      </c>
      <c r="S84" s="7" t="s">
        <v>69</v>
      </c>
      <c r="T84" s="7" t="s">
        <v>69</v>
      </c>
      <c r="U84" s="7" t="s">
        <v>69</v>
      </c>
      <c r="V84" s="7" t="s">
        <v>67</v>
      </c>
      <c r="W84" s="7" t="s">
        <v>69</v>
      </c>
      <c r="X84" s="7" t="s">
        <v>67</v>
      </c>
      <c r="Y84" s="7" t="s">
        <v>69</v>
      </c>
      <c r="Z84" s="7" t="s">
        <v>69</v>
      </c>
      <c r="AA84" s="7" t="s">
        <v>67</v>
      </c>
      <c r="AB84" s="7" t="s">
        <v>67</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2125</v>
      </c>
      <c r="G5" s="7">
        <v>2500</v>
      </c>
      <c r="H5" s="7">
        <v>500</v>
      </c>
      <c r="I5" s="7">
        <v>300</v>
      </c>
      <c r="J5" s="7">
        <v>5250</v>
      </c>
      <c r="K5" s="7">
        <v>4750</v>
      </c>
      <c r="L5" s="7">
        <v>1937.5</v>
      </c>
      <c r="M5" s="7">
        <v>2062.5</v>
      </c>
      <c r="N5" s="7">
        <v>8000</v>
      </c>
      <c r="O5" s="7">
        <v>100</v>
      </c>
      <c r="P5" s="7">
        <v>14000</v>
      </c>
      <c r="Q5" s="7">
        <v>27625</v>
      </c>
      <c r="R5" s="7">
        <v>36750</v>
      </c>
      <c r="S5" s="7">
        <v>7500</v>
      </c>
      <c r="T5" s="7">
        <v>6500</v>
      </c>
      <c r="U5" s="7">
        <v>600</v>
      </c>
      <c r="V5" s="7">
        <v>150</v>
      </c>
      <c r="W5" s="7">
        <v>500</v>
      </c>
      <c r="X5" s="7">
        <v>1000</v>
      </c>
      <c r="Y5" s="7">
        <v>1500</v>
      </c>
      <c r="Z5" s="7">
        <v>1500</v>
      </c>
      <c r="AA5" s="7">
        <v>3000</v>
      </c>
      <c r="AB5" s="7">
        <v>2500</v>
      </c>
      <c r="AC5" s="7">
        <v>2250</v>
      </c>
      <c r="AD5" s="7">
        <v>1500</v>
      </c>
      <c r="AE5" s="7">
        <v>3750</v>
      </c>
      <c r="AF5" s="7">
        <v>275</v>
      </c>
      <c r="AG5" s="7">
        <v>362.5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t="s">
        <v>33</v>
      </c>
      <c r="F9" s="7" t="s">
        <v>33</v>
      </c>
      <c r="G9" s="7" t="s">
        <v>33</v>
      </c>
      <c r="H9" s="7" t="s">
        <v>33</v>
      </c>
      <c r="I9" s="7" t="s">
        <v>33</v>
      </c>
      <c r="J9" s="7">
        <v>5000</v>
      </c>
      <c r="K9" s="7" t="s">
        <v>33</v>
      </c>
      <c r="L9" s="7" t="s">
        <v>33</v>
      </c>
      <c r="M9" s="7" t="s">
        <v>33</v>
      </c>
      <c r="N9" s="7" t="s">
        <v>33</v>
      </c>
      <c r="O9" s="7">
        <v>100</v>
      </c>
      <c r="P9" s="7" t="s">
        <v>33</v>
      </c>
      <c r="Q9" s="7">
        <v>32500</v>
      </c>
      <c r="R9" s="7">
        <v>37500</v>
      </c>
      <c r="S9" s="7" t="s">
        <v>33</v>
      </c>
      <c r="T9" s="7" t="s">
        <v>33</v>
      </c>
      <c r="U9" s="7" t="s">
        <v>33</v>
      </c>
      <c r="V9" s="7" t="s">
        <v>33</v>
      </c>
      <c r="W9" s="7" t="s">
        <v>33</v>
      </c>
      <c r="X9" s="7" t="s">
        <v>33</v>
      </c>
      <c r="Y9" s="7" t="s">
        <v>33</v>
      </c>
      <c r="Z9" s="7" t="s">
        <v>33</v>
      </c>
      <c r="AA9" s="7" t="s">
        <v>33</v>
      </c>
      <c r="AB9" s="7" t="s">
        <v>33</v>
      </c>
      <c r="AC9" s="7" t="s">
        <v>33</v>
      </c>
      <c r="AD9" s="7" t="s">
        <v>33</v>
      </c>
      <c r="AE9" s="7">
        <v>2250</v>
      </c>
      <c r="AF9" s="7">
        <v>250</v>
      </c>
      <c r="AG9" s="7">
        <v>200</v>
      </c>
      <c r="AJ9" s="5"/>
      <c r="AK9" s="5"/>
      <c r="AL9" s="5"/>
      <c r="AM9" s="5"/>
      <c r="AN9" s="5"/>
    </row>
    <row r="10" spans="1:40" x14ac:dyDescent="0.35">
      <c r="A10" s="4" t="s">
        <v>64</v>
      </c>
      <c r="B10" s="4" t="s">
        <v>65</v>
      </c>
      <c r="C10" s="4" t="s">
        <v>66</v>
      </c>
      <c r="E10" s="7" t="s">
        <v>67</v>
      </c>
      <c r="F10" s="7" t="s">
        <v>67</v>
      </c>
      <c r="G10" s="7" t="s">
        <v>67</v>
      </c>
      <c r="H10" s="7" t="s">
        <v>67</v>
      </c>
      <c r="I10" s="7" t="s">
        <v>67</v>
      </c>
      <c r="J10" s="7">
        <v>5000</v>
      </c>
      <c r="K10" s="7" t="s">
        <v>67</v>
      </c>
      <c r="L10" s="7" t="s">
        <v>67</v>
      </c>
      <c r="M10" s="7" t="s">
        <v>67</v>
      </c>
      <c r="N10" s="7" t="s">
        <v>67</v>
      </c>
      <c r="O10" s="7">
        <v>100</v>
      </c>
      <c r="P10" s="7" t="s">
        <v>67</v>
      </c>
      <c r="Q10" s="7">
        <v>32500</v>
      </c>
      <c r="R10" s="7">
        <v>37500</v>
      </c>
      <c r="S10" s="7" t="s">
        <v>67</v>
      </c>
      <c r="T10" s="7" t="s">
        <v>67</v>
      </c>
      <c r="U10" s="7" t="s">
        <v>67</v>
      </c>
      <c r="V10" s="7" t="s">
        <v>67</v>
      </c>
      <c r="W10" s="7" t="s">
        <v>67</v>
      </c>
      <c r="X10" s="7" t="s">
        <v>67</v>
      </c>
      <c r="Y10" s="7" t="s">
        <v>67</v>
      </c>
      <c r="Z10" s="7" t="s">
        <v>67</v>
      </c>
      <c r="AA10" s="7" t="s">
        <v>67</v>
      </c>
      <c r="AB10" s="7" t="s">
        <v>67</v>
      </c>
      <c r="AC10" s="7" t="s">
        <v>67</v>
      </c>
      <c r="AD10" s="7" t="s">
        <v>67</v>
      </c>
      <c r="AE10" s="7">
        <v>2250</v>
      </c>
      <c r="AF10" s="7">
        <v>250</v>
      </c>
      <c r="AG10" s="7">
        <v>200</v>
      </c>
    </row>
    <row r="11" spans="1:40" x14ac:dyDescent="0.35">
      <c r="A11" s="4" t="s">
        <v>64</v>
      </c>
      <c r="B11" s="4" t="s">
        <v>65</v>
      </c>
      <c r="C11" s="4" t="s">
        <v>68</v>
      </c>
      <c r="E11" s="7" t="s">
        <v>67</v>
      </c>
      <c r="F11" s="7" t="s">
        <v>67</v>
      </c>
      <c r="G11" s="7" t="s">
        <v>67</v>
      </c>
      <c r="H11" s="7" t="s">
        <v>67</v>
      </c>
      <c r="I11" s="7" t="s">
        <v>67</v>
      </c>
      <c r="J11" s="7">
        <v>5000</v>
      </c>
      <c r="K11" s="7" t="s">
        <v>67</v>
      </c>
      <c r="L11" s="7" t="s">
        <v>67</v>
      </c>
      <c r="M11" s="7" t="s">
        <v>67</v>
      </c>
      <c r="N11" s="7" t="s">
        <v>67</v>
      </c>
      <c r="O11" s="7">
        <v>100</v>
      </c>
      <c r="P11" s="7" t="s">
        <v>67</v>
      </c>
      <c r="Q11" s="7">
        <v>32500</v>
      </c>
      <c r="R11" s="7">
        <v>37500</v>
      </c>
      <c r="S11" s="7" t="s">
        <v>67</v>
      </c>
      <c r="T11" s="7" t="s">
        <v>67</v>
      </c>
      <c r="U11" s="7" t="s">
        <v>67</v>
      </c>
      <c r="V11" s="7" t="s">
        <v>67</v>
      </c>
      <c r="W11" s="7" t="s">
        <v>67</v>
      </c>
      <c r="X11" s="7" t="s">
        <v>67</v>
      </c>
      <c r="Y11" s="7" t="s">
        <v>67</v>
      </c>
      <c r="Z11" s="7" t="s">
        <v>67</v>
      </c>
      <c r="AA11" s="7" t="s">
        <v>67</v>
      </c>
      <c r="AB11" s="7" t="s">
        <v>67</v>
      </c>
      <c r="AC11" s="7" t="s">
        <v>67</v>
      </c>
      <c r="AD11" s="7" t="s">
        <v>67</v>
      </c>
      <c r="AE11" s="7">
        <v>2250</v>
      </c>
      <c r="AF11" s="7">
        <v>250</v>
      </c>
      <c r="AG11" s="7">
        <v>500</v>
      </c>
    </row>
    <row r="12" spans="1:40" x14ac:dyDescent="0.35">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500</v>
      </c>
      <c r="I15" s="7">
        <v>300</v>
      </c>
      <c r="J15" s="7">
        <v>5000</v>
      </c>
      <c r="K15" s="7">
        <v>4500</v>
      </c>
      <c r="L15" s="7">
        <v>1000</v>
      </c>
      <c r="M15" s="7">
        <v>1750</v>
      </c>
      <c r="N15" s="7">
        <v>8000</v>
      </c>
      <c r="O15" s="7">
        <v>200</v>
      </c>
      <c r="P15" s="7" t="s">
        <v>33</v>
      </c>
      <c r="Q15" s="7">
        <v>32000</v>
      </c>
      <c r="R15" s="7">
        <v>36000</v>
      </c>
      <c r="S15" s="7">
        <v>7500</v>
      </c>
      <c r="T15" s="7">
        <v>6500</v>
      </c>
      <c r="U15" s="7">
        <v>450</v>
      </c>
      <c r="V15" s="7">
        <v>150</v>
      </c>
      <c r="W15" s="7" t="s">
        <v>33</v>
      </c>
      <c r="X15" s="7">
        <v>675</v>
      </c>
      <c r="Y15" s="7">
        <v>875</v>
      </c>
      <c r="Z15" s="7">
        <v>1500</v>
      </c>
      <c r="AA15" s="7">
        <v>3000</v>
      </c>
      <c r="AB15" s="7">
        <v>2500</v>
      </c>
      <c r="AC15" s="7">
        <v>2500</v>
      </c>
      <c r="AD15" s="7">
        <v>2000</v>
      </c>
      <c r="AE15" s="7">
        <v>6500</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v>8000</v>
      </c>
      <c r="O16" s="7">
        <v>200</v>
      </c>
      <c r="P16" s="7" t="s">
        <v>67</v>
      </c>
      <c r="Q16" s="7">
        <v>31500</v>
      </c>
      <c r="R16" s="7">
        <v>35000</v>
      </c>
      <c r="S16" s="7">
        <v>7500</v>
      </c>
      <c r="T16" s="7">
        <v>6500</v>
      </c>
      <c r="U16" s="7">
        <v>400</v>
      </c>
      <c r="V16" s="7">
        <v>150</v>
      </c>
      <c r="W16" s="7" t="s">
        <v>67</v>
      </c>
      <c r="X16" s="7">
        <v>650</v>
      </c>
      <c r="Y16" s="7">
        <v>800</v>
      </c>
      <c r="Z16" s="7">
        <v>1250</v>
      </c>
      <c r="AA16" s="7">
        <v>3000</v>
      </c>
      <c r="AB16" s="7">
        <v>2500</v>
      </c>
      <c r="AC16" s="7">
        <v>2500</v>
      </c>
      <c r="AD16" s="7">
        <v>2000</v>
      </c>
      <c r="AE16" s="7">
        <v>6500</v>
      </c>
      <c r="AF16" s="7">
        <v>200</v>
      </c>
      <c r="AG16" s="7" t="s">
        <v>67</v>
      </c>
    </row>
    <row r="17" spans="1:33" x14ac:dyDescent="0.35">
      <c r="A17" s="4" t="s">
        <v>64</v>
      </c>
      <c r="B17" s="4" t="s">
        <v>71</v>
      </c>
      <c r="C17" s="4" t="s">
        <v>68</v>
      </c>
      <c r="E17" s="7">
        <v>1050</v>
      </c>
      <c r="F17" s="7" t="s">
        <v>67</v>
      </c>
      <c r="G17" s="7" t="s">
        <v>67</v>
      </c>
      <c r="H17" s="7">
        <v>500</v>
      </c>
      <c r="I17" s="7">
        <v>300</v>
      </c>
      <c r="J17" s="7">
        <v>7500</v>
      </c>
      <c r="K17" s="7">
        <v>5250</v>
      </c>
      <c r="L17" s="7">
        <v>1000</v>
      </c>
      <c r="M17" s="7">
        <v>2000</v>
      </c>
      <c r="N17" s="7">
        <v>8000</v>
      </c>
      <c r="O17" s="7">
        <v>200</v>
      </c>
      <c r="P17" s="7" t="s">
        <v>67</v>
      </c>
      <c r="Q17" s="7">
        <v>33000</v>
      </c>
      <c r="R17" s="7">
        <v>37000</v>
      </c>
      <c r="S17" s="7">
        <v>7500</v>
      </c>
      <c r="T17" s="7">
        <v>6750</v>
      </c>
      <c r="U17" s="7">
        <v>450</v>
      </c>
      <c r="V17" s="7">
        <v>150</v>
      </c>
      <c r="W17" s="7" t="s">
        <v>67</v>
      </c>
      <c r="X17" s="7">
        <v>750</v>
      </c>
      <c r="Y17" s="7">
        <v>1000</v>
      </c>
      <c r="Z17" s="7">
        <v>1500</v>
      </c>
      <c r="AA17" s="7">
        <v>3500</v>
      </c>
      <c r="AB17" s="7">
        <v>2500</v>
      </c>
      <c r="AC17" s="7">
        <v>2500</v>
      </c>
      <c r="AD17" s="7">
        <v>2000</v>
      </c>
      <c r="AE17" s="7">
        <v>6500</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9000</v>
      </c>
      <c r="O27" s="7">
        <v>100</v>
      </c>
      <c r="P27" s="7" t="s">
        <v>33</v>
      </c>
      <c r="Q27" s="7">
        <v>27500</v>
      </c>
      <c r="R27" s="7">
        <v>45000</v>
      </c>
      <c r="S27" s="7">
        <v>6000</v>
      </c>
      <c r="T27" s="7">
        <v>5000</v>
      </c>
      <c r="U27" s="7">
        <v>300</v>
      </c>
      <c r="V27" s="7">
        <v>150</v>
      </c>
      <c r="W27" s="7">
        <v>300</v>
      </c>
      <c r="X27" s="7">
        <v>600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1000</v>
      </c>
      <c r="F28" s="7">
        <v>800</v>
      </c>
      <c r="G28" s="7">
        <v>1000</v>
      </c>
      <c r="H28" s="7">
        <v>500</v>
      </c>
      <c r="I28" s="7">
        <v>250</v>
      </c>
      <c r="J28" s="7">
        <v>6000</v>
      </c>
      <c r="K28" s="7">
        <v>500</v>
      </c>
      <c r="L28" s="7">
        <v>1500</v>
      </c>
      <c r="M28" s="7">
        <v>500</v>
      </c>
      <c r="N28" s="7">
        <v>9000</v>
      </c>
      <c r="O28" s="7">
        <v>100</v>
      </c>
      <c r="P28" s="7" t="s">
        <v>67</v>
      </c>
      <c r="Q28" s="7">
        <v>27500</v>
      </c>
      <c r="R28" s="7">
        <v>45000</v>
      </c>
      <c r="S28" s="7">
        <v>6000</v>
      </c>
      <c r="T28" s="7">
        <v>5000</v>
      </c>
      <c r="U28" s="7">
        <v>300</v>
      </c>
      <c r="V28" s="7">
        <v>150</v>
      </c>
      <c r="W28" s="7">
        <v>300</v>
      </c>
      <c r="X28" s="7">
        <v>600</v>
      </c>
      <c r="Y28" s="7">
        <v>1000</v>
      </c>
      <c r="Z28" s="7">
        <v>1500</v>
      </c>
      <c r="AA28" s="7">
        <v>2000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8000</v>
      </c>
      <c r="K29" s="7">
        <v>9000</v>
      </c>
      <c r="L29" s="7">
        <v>2000</v>
      </c>
      <c r="M29" s="7">
        <v>2000</v>
      </c>
      <c r="N29" s="7">
        <v>9000</v>
      </c>
      <c r="O29" s="7">
        <v>100</v>
      </c>
      <c r="P29" s="7" t="s">
        <v>67</v>
      </c>
      <c r="Q29" s="7">
        <v>27500</v>
      </c>
      <c r="R29" s="7">
        <v>45000</v>
      </c>
      <c r="S29" s="7">
        <v>6000</v>
      </c>
      <c r="T29" s="7">
        <v>5000</v>
      </c>
      <c r="U29" s="7">
        <v>300</v>
      </c>
      <c r="V29" s="7">
        <v>150</v>
      </c>
      <c r="W29" s="7">
        <v>300</v>
      </c>
      <c r="X29" s="7">
        <v>600</v>
      </c>
      <c r="Y29" s="7">
        <v>1000</v>
      </c>
      <c r="Z29" s="7">
        <v>1500</v>
      </c>
      <c r="AA29" s="7">
        <v>3500</v>
      </c>
      <c r="AB29" s="7">
        <v>3200</v>
      </c>
      <c r="AC29" s="7">
        <v>2000</v>
      </c>
      <c r="AD29" s="7">
        <v>2000</v>
      </c>
      <c r="AE29" s="7">
        <v>3000</v>
      </c>
      <c r="AF29" s="7">
        <v>300</v>
      </c>
      <c r="AG29" s="7">
        <v>500</v>
      </c>
    </row>
    <row r="30" spans="1:33" x14ac:dyDescent="0.35">
      <c r="E30" s="7" t="s">
        <v>67</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69</v>
      </c>
      <c r="AB30" s="7" t="s">
        <v>69</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3250</v>
      </c>
      <c r="G57" s="7">
        <v>4000</v>
      </c>
      <c r="H57" s="7">
        <v>400</v>
      </c>
      <c r="I57" s="7">
        <v>300</v>
      </c>
      <c r="J57" s="7">
        <v>5000</v>
      </c>
      <c r="K57" s="7">
        <v>15000</v>
      </c>
      <c r="L57" s="7">
        <v>1875</v>
      </c>
      <c r="M57" s="7">
        <v>2500</v>
      </c>
      <c r="N57" s="7" t="s">
        <v>33</v>
      </c>
      <c r="O57" s="7" t="s">
        <v>33</v>
      </c>
      <c r="P57" s="7" t="s">
        <v>33</v>
      </c>
      <c r="Q57" s="7">
        <v>27750</v>
      </c>
      <c r="R57" s="7">
        <v>34250</v>
      </c>
      <c r="S57" s="7">
        <v>7000</v>
      </c>
      <c r="T57" s="7">
        <v>5500</v>
      </c>
      <c r="U57" s="7">
        <v>600</v>
      </c>
      <c r="V57" s="7">
        <v>150</v>
      </c>
      <c r="W57" s="7">
        <v>500</v>
      </c>
      <c r="X57" s="7">
        <v>1200</v>
      </c>
      <c r="Y57" s="7">
        <v>1500</v>
      </c>
      <c r="Z57" s="7">
        <v>1500</v>
      </c>
      <c r="AA57" s="7">
        <v>2875</v>
      </c>
      <c r="AB57" s="7">
        <v>2000</v>
      </c>
      <c r="AC57" s="7">
        <v>2000</v>
      </c>
      <c r="AD57" s="7">
        <v>1500</v>
      </c>
      <c r="AE57" s="7">
        <v>6000</v>
      </c>
      <c r="AF57" s="7">
        <v>350</v>
      </c>
      <c r="AG57" s="7" t="s">
        <v>33</v>
      </c>
    </row>
    <row r="58" spans="1:33" x14ac:dyDescent="0.35">
      <c r="A58" s="4" t="s">
        <v>81</v>
      </c>
      <c r="B58" s="4" t="s">
        <v>88</v>
      </c>
      <c r="C58" s="4" t="s">
        <v>66</v>
      </c>
      <c r="E58" s="7">
        <v>1000</v>
      </c>
      <c r="F58" s="7">
        <v>3000</v>
      </c>
      <c r="G58" s="7">
        <v>4000</v>
      </c>
      <c r="H58" s="7">
        <v>300</v>
      </c>
      <c r="I58" s="7">
        <v>250</v>
      </c>
      <c r="J58" s="7">
        <v>5000</v>
      </c>
      <c r="K58" s="7">
        <v>5000</v>
      </c>
      <c r="L58" s="7">
        <v>1000</v>
      </c>
      <c r="M58" s="7">
        <v>1500</v>
      </c>
      <c r="N58" s="7" t="s">
        <v>67</v>
      </c>
      <c r="O58" s="7" t="s">
        <v>67</v>
      </c>
      <c r="P58" s="7" t="s">
        <v>67</v>
      </c>
      <c r="Q58" s="7">
        <v>27500</v>
      </c>
      <c r="R58" s="7">
        <v>32500</v>
      </c>
      <c r="S58" s="7">
        <v>6000</v>
      </c>
      <c r="T58" s="7">
        <v>5000</v>
      </c>
      <c r="U58" s="7">
        <v>300</v>
      </c>
      <c r="V58" s="7">
        <v>125</v>
      </c>
      <c r="W58" s="7">
        <v>500</v>
      </c>
      <c r="X58" s="7">
        <v>750</v>
      </c>
      <c r="Y58" s="7">
        <v>1000</v>
      </c>
      <c r="Z58" s="7">
        <v>1500</v>
      </c>
      <c r="AA58" s="7">
        <v>2000</v>
      </c>
      <c r="AB58" s="7">
        <v>2000</v>
      </c>
      <c r="AC58" s="7">
        <v>2000</v>
      </c>
      <c r="AD58" s="7">
        <v>1500</v>
      </c>
      <c r="AE58" s="7">
        <v>5000</v>
      </c>
      <c r="AF58" s="7">
        <v>300</v>
      </c>
      <c r="AG58" s="7" t="s">
        <v>67</v>
      </c>
    </row>
    <row r="59" spans="1:33" x14ac:dyDescent="0.35">
      <c r="A59" s="4" t="s">
        <v>81</v>
      </c>
      <c r="B59" s="4" t="s">
        <v>88</v>
      </c>
      <c r="C59" s="4" t="s">
        <v>68</v>
      </c>
      <c r="E59" s="7">
        <v>1100</v>
      </c>
      <c r="F59" s="7">
        <v>3500</v>
      </c>
      <c r="G59" s="7">
        <v>4500</v>
      </c>
      <c r="H59" s="7">
        <v>500</v>
      </c>
      <c r="I59" s="7">
        <v>400</v>
      </c>
      <c r="J59" s="7">
        <v>5000</v>
      </c>
      <c r="K59" s="7">
        <v>15000</v>
      </c>
      <c r="L59" s="7">
        <v>2000</v>
      </c>
      <c r="M59" s="7">
        <v>2500</v>
      </c>
      <c r="N59" s="7" t="s">
        <v>67</v>
      </c>
      <c r="O59" s="7" t="s">
        <v>67</v>
      </c>
      <c r="P59" s="7" t="s">
        <v>67</v>
      </c>
      <c r="Q59" s="7">
        <v>33000</v>
      </c>
      <c r="R59" s="7">
        <v>37000</v>
      </c>
      <c r="S59" s="7">
        <v>7500</v>
      </c>
      <c r="T59" s="7">
        <v>6000</v>
      </c>
      <c r="U59" s="7">
        <v>1500</v>
      </c>
      <c r="V59" s="7">
        <v>500</v>
      </c>
      <c r="W59" s="7">
        <v>1500</v>
      </c>
      <c r="X59" s="7">
        <v>1500</v>
      </c>
      <c r="Y59" s="7">
        <v>2000</v>
      </c>
      <c r="Z59" s="7">
        <v>2000</v>
      </c>
      <c r="AA59" s="7">
        <v>3000</v>
      </c>
      <c r="AB59" s="7">
        <v>2500</v>
      </c>
      <c r="AC59" s="7">
        <v>2250</v>
      </c>
      <c r="AD59" s="7">
        <v>2000</v>
      </c>
      <c r="AE59" s="7">
        <v>7000</v>
      </c>
      <c r="AF59" s="7">
        <v>500</v>
      </c>
      <c r="AG59" s="7" t="s">
        <v>67</v>
      </c>
    </row>
    <row r="60" spans="1:33" x14ac:dyDescent="0.35">
      <c r="E60" s="7" t="s">
        <v>67</v>
      </c>
      <c r="F60" s="7" t="s">
        <v>67</v>
      </c>
      <c r="G60" s="7" t="s">
        <v>67</v>
      </c>
      <c r="H60" s="7" t="s">
        <v>67</v>
      </c>
      <c r="I60" s="7" t="s">
        <v>67</v>
      </c>
      <c r="J60" s="7" t="s">
        <v>67</v>
      </c>
      <c r="K60" s="7" t="s">
        <v>69</v>
      </c>
      <c r="L60" s="7" t="s">
        <v>69</v>
      </c>
      <c r="M60" s="7" t="s">
        <v>69</v>
      </c>
      <c r="N60" s="7" t="s">
        <v>67</v>
      </c>
      <c r="O60" s="7" t="s">
        <v>67</v>
      </c>
      <c r="P60" s="7" t="s">
        <v>67</v>
      </c>
      <c r="Q60" s="7" t="s">
        <v>67</v>
      </c>
      <c r="R60" s="7" t="s">
        <v>67</v>
      </c>
      <c r="S60" s="7" t="s">
        <v>69</v>
      </c>
      <c r="T60" s="7" t="s">
        <v>67</v>
      </c>
      <c r="U60" s="7" t="s">
        <v>69</v>
      </c>
      <c r="V60" s="7" t="s">
        <v>69</v>
      </c>
      <c r="W60" s="7" t="s">
        <v>69</v>
      </c>
      <c r="X60" s="7" t="s">
        <v>69</v>
      </c>
      <c r="Y60" s="7" t="s">
        <v>69</v>
      </c>
      <c r="Z60" s="7" t="s">
        <v>69</v>
      </c>
      <c r="AA60" s="7" t="s">
        <v>69</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v>5000</v>
      </c>
      <c r="G81" s="7" t="s">
        <v>33</v>
      </c>
      <c r="H81" s="7">
        <v>500</v>
      </c>
      <c r="I81" s="7">
        <v>300</v>
      </c>
      <c r="J81" s="7">
        <v>5500</v>
      </c>
      <c r="K81" s="7">
        <v>3375</v>
      </c>
      <c r="L81" s="7">
        <v>2075</v>
      </c>
      <c r="M81" s="7">
        <v>2375</v>
      </c>
      <c r="N81" s="7">
        <v>8000</v>
      </c>
      <c r="O81" s="7">
        <v>100</v>
      </c>
      <c r="P81" s="7">
        <v>14000</v>
      </c>
      <c r="Q81" s="7">
        <v>25250</v>
      </c>
      <c r="R81" s="7">
        <v>41000</v>
      </c>
      <c r="S81" s="7">
        <v>7500</v>
      </c>
      <c r="T81" s="7">
        <v>6500</v>
      </c>
      <c r="U81" s="7">
        <v>1750</v>
      </c>
      <c r="V81" s="7">
        <v>150</v>
      </c>
      <c r="W81" s="7">
        <v>500</v>
      </c>
      <c r="X81" s="7">
        <v>1100</v>
      </c>
      <c r="Y81" s="7">
        <v>1875</v>
      </c>
      <c r="Z81" s="7">
        <v>2000</v>
      </c>
      <c r="AA81" s="7">
        <v>2350</v>
      </c>
      <c r="AB81" s="7">
        <v>2875</v>
      </c>
      <c r="AC81" s="7">
        <v>4500</v>
      </c>
      <c r="AD81" s="7">
        <v>1250</v>
      </c>
      <c r="AE81" s="7">
        <v>3750</v>
      </c>
      <c r="AF81" s="7">
        <v>275</v>
      </c>
      <c r="AG81" s="7">
        <v>225</v>
      </c>
    </row>
    <row r="82" spans="1:33" x14ac:dyDescent="0.35">
      <c r="A82" s="4" t="s">
        <v>96</v>
      </c>
      <c r="B82" s="4" t="s">
        <v>97</v>
      </c>
      <c r="C82" s="4" t="s">
        <v>66</v>
      </c>
      <c r="E82" s="7">
        <v>1000</v>
      </c>
      <c r="F82" s="7">
        <v>5000</v>
      </c>
      <c r="G82" s="7" t="s">
        <v>67</v>
      </c>
      <c r="H82" s="7">
        <v>500</v>
      </c>
      <c r="I82" s="7">
        <v>300</v>
      </c>
      <c r="J82" s="7">
        <v>4000</v>
      </c>
      <c r="K82" s="7">
        <v>3000</v>
      </c>
      <c r="L82" s="7">
        <v>1500</v>
      </c>
      <c r="M82" s="7">
        <v>2000</v>
      </c>
      <c r="N82" s="7">
        <v>7500</v>
      </c>
      <c r="O82" s="7">
        <v>100</v>
      </c>
      <c r="P82" s="7">
        <v>13500</v>
      </c>
      <c r="Q82" s="7">
        <v>25000</v>
      </c>
      <c r="R82" s="7">
        <v>38000</v>
      </c>
      <c r="S82" s="7">
        <v>5750</v>
      </c>
      <c r="T82" s="7">
        <v>4000</v>
      </c>
      <c r="U82" s="7">
        <v>1500</v>
      </c>
      <c r="V82" s="7">
        <v>125</v>
      </c>
      <c r="W82" s="7">
        <v>500</v>
      </c>
      <c r="X82" s="7">
        <v>750</v>
      </c>
      <c r="Y82" s="7">
        <v>1250</v>
      </c>
      <c r="Z82" s="7">
        <v>1500</v>
      </c>
      <c r="AA82" s="7">
        <v>2000</v>
      </c>
      <c r="AB82" s="7">
        <v>2000</v>
      </c>
      <c r="AC82" s="7">
        <v>3000</v>
      </c>
      <c r="AD82" s="7">
        <v>1000</v>
      </c>
      <c r="AE82" s="7">
        <v>3000</v>
      </c>
      <c r="AF82" s="7">
        <v>200</v>
      </c>
      <c r="AG82" s="7">
        <v>200</v>
      </c>
    </row>
    <row r="83" spans="1:33" x14ac:dyDescent="0.35">
      <c r="A83" s="4" t="s">
        <v>96</v>
      </c>
      <c r="B83" s="4" t="s">
        <v>97</v>
      </c>
      <c r="C83" s="4" t="s">
        <v>68</v>
      </c>
      <c r="E83" s="7">
        <v>1150</v>
      </c>
      <c r="F83" s="7">
        <v>5500</v>
      </c>
      <c r="G83" s="7" t="s">
        <v>67</v>
      </c>
      <c r="H83" s="7">
        <v>600</v>
      </c>
      <c r="I83" s="7">
        <v>325</v>
      </c>
      <c r="J83" s="7">
        <v>7800</v>
      </c>
      <c r="K83" s="7">
        <v>6500</v>
      </c>
      <c r="L83" s="7">
        <v>2200</v>
      </c>
      <c r="M83" s="7">
        <v>2750</v>
      </c>
      <c r="N83" s="7">
        <v>9000</v>
      </c>
      <c r="O83" s="7">
        <v>100</v>
      </c>
      <c r="P83" s="7">
        <v>15000</v>
      </c>
      <c r="Q83" s="7">
        <v>25500</v>
      </c>
      <c r="R83" s="7">
        <v>41250</v>
      </c>
      <c r="S83" s="7">
        <v>9500</v>
      </c>
      <c r="T83" s="7">
        <v>7200</v>
      </c>
      <c r="U83" s="7">
        <v>2000</v>
      </c>
      <c r="V83" s="7">
        <v>225</v>
      </c>
      <c r="W83" s="7">
        <v>1250</v>
      </c>
      <c r="X83" s="7">
        <v>2250</v>
      </c>
      <c r="Y83" s="7">
        <v>3250</v>
      </c>
      <c r="Z83" s="7">
        <v>4750</v>
      </c>
      <c r="AA83" s="7">
        <v>3000</v>
      </c>
      <c r="AB83" s="7">
        <v>5250</v>
      </c>
      <c r="AC83" s="7">
        <v>5000</v>
      </c>
      <c r="AD83" s="7">
        <v>1600</v>
      </c>
      <c r="AE83" s="7">
        <v>4550</v>
      </c>
      <c r="AF83" s="7">
        <v>400</v>
      </c>
      <c r="AG83" s="7">
        <v>250</v>
      </c>
    </row>
    <row r="84" spans="1:33" x14ac:dyDescent="0.35">
      <c r="E84" s="7" t="s">
        <v>67</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69</v>
      </c>
      <c r="AB84" s="7" t="s">
        <v>69</v>
      </c>
      <c r="AC84" s="7" t="s">
        <v>69</v>
      </c>
      <c r="AD84" s="7" t="s">
        <v>69</v>
      </c>
      <c r="AE84" s="7" t="s">
        <v>69</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v>1100</v>
      </c>
      <c r="F111" s="7">
        <v>1000</v>
      </c>
      <c r="G111" s="7" t="s">
        <v>33</v>
      </c>
      <c r="H111" s="7">
        <v>500</v>
      </c>
      <c r="I111" s="7">
        <v>300</v>
      </c>
      <c r="J111" s="7">
        <v>5500</v>
      </c>
      <c r="K111" s="7">
        <v>4750</v>
      </c>
      <c r="L111" s="7" t="s">
        <v>33</v>
      </c>
      <c r="M111" s="7" t="s">
        <v>33</v>
      </c>
      <c r="N111" s="7">
        <v>7000</v>
      </c>
      <c r="O111" s="7">
        <v>100</v>
      </c>
      <c r="P111" s="7" t="s">
        <v>33</v>
      </c>
      <c r="Q111" s="7">
        <v>16400</v>
      </c>
      <c r="R111" s="7">
        <v>22500</v>
      </c>
      <c r="S111" s="7">
        <v>8000</v>
      </c>
      <c r="T111" s="7">
        <v>7000</v>
      </c>
      <c r="U111" s="7">
        <v>1000</v>
      </c>
      <c r="V111" s="7">
        <v>150</v>
      </c>
      <c r="W111" s="7" t="s">
        <v>33</v>
      </c>
      <c r="X111" s="7">
        <v>1000</v>
      </c>
      <c r="Y111" s="7">
        <v>1500</v>
      </c>
      <c r="Z111" s="7" t="s">
        <v>33</v>
      </c>
      <c r="AA111" s="7">
        <v>3000</v>
      </c>
      <c r="AB111" s="7">
        <v>2500</v>
      </c>
      <c r="AC111" s="7" t="s">
        <v>33</v>
      </c>
      <c r="AD111" s="7">
        <v>500</v>
      </c>
      <c r="AE111" s="7" t="s">
        <v>33</v>
      </c>
      <c r="AF111" s="7" t="s">
        <v>33</v>
      </c>
      <c r="AG111" s="7">
        <v>1000</v>
      </c>
    </row>
    <row r="112" spans="1:33" x14ac:dyDescent="0.35">
      <c r="A112" s="4" t="s">
        <v>108</v>
      </c>
      <c r="B112" s="4" t="s">
        <v>109</v>
      </c>
      <c r="C112" s="4" t="s">
        <v>66</v>
      </c>
      <c r="E112" s="7">
        <v>1000</v>
      </c>
      <c r="F112" s="7">
        <v>1000</v>
      </c>
      <c r="G112" s="7" t="s">
        <v>67</v>
      </c>
      <c r="H112" s="7">
        <v>500</v>
      </c>
      <c r="I112" s="7">
        <v>300</v>
      </c>
      <c r="J112" s="7">
        <v>5000</v>
      </c>
      <c r="K112" s="7">
        <v>3500</v>
      </c>
      <c r="L112" s="7" t="s">
        <v>67</v>
      </c>
      <c r="M112" s="7" t="s">
        <v>67</v>
      </c>
      <c r="N112" s="7">
        <v>6000</v>
      </c>
      <c r="O112" s="7">
        <v>100</v>
      </c>
      <c r="P112" s="7" t="s">
        <v>67</v>
      </c>
      <c r="Q112" s="7">
        <v>15340</v>
      </c>
      <c r="R112" s="7">
        <v>22400</v>
      </c>
      <c r="S112" s="7">
        <v>7500</v>
      </c>
      <c r="T112" s="7">
        <v>6500</v>
      </c>
      <c r="U112" s="7">
        <v>700</v>
      </c>
      <c r="V112" s="7">
        <v>125</v>
      </c>
      <c r="W112" s="7" t="s">
        <v>67</v>
      </c>
      <c r="X112" s="7">
        <v>1000</v>
      </c>
      <c r="Y112" s="7">
        <v>1400</v>
      </c>
      <c r="Z112" s="7" t="s">
        <v>67</v>
      </c>
      <c r="AA112" s="7">
        <v>2000</v>
      </c>
      <c r="AB112" s="7">
        <v>2000</v>
      </c>
      <c r="AC112" s="7" t="s">
        <v>67</v>
      </c>
      <c r="AD112" s="7">
        <v>400</v>
      </c>
      <c r="AE112" s="7" t="s">
        <v>67</v>
      </c>
      <c r="AF112" s="7" t="s">
        <v>67</v>
      </c>
      <c r="AG112" s="7">
        <v>500</v>
      </c>
    </row>
    <row r="113" spans="1:33" x14ac:dyDescent="0.35">
      <c r="A113" s="4" t="s">
        <v>108</v>
      </c>
      <c r="B113" s="4" t="s">
        <v>109</v>
      </c>
      <c r="C113" s="4" t="s">
        <v>68</v>
      </c>
      <c r="E113" s="7">
        <v>1500</v>
      </c>
      <c r="F113" s="7">
        <v>1250</v>
      </c>
      <c r="G113" s="7" t="s">
        <v>67</v>
      </c>
      <c r="H113" s="7">
        <v>500</v>
      </c>
      <c r="I113" s="7">
        <v>300</v>
      </c>
      <c r="J113" s="7">
        <v>6000</v>
      </c>
      <c r="K113" s="7">
        <v>6000</v>
      </c>
      <c r="L113" s="7" t="s">
        <v>67</v>
      </c>
      <c r="M113" s="7" t="s">
        <v>67</v>
      </c>
      <c r="N113" s="7">
        <v>7500</v>
      </c>
      <c r="O113" s="7">
        <v>100</v>
      </c>
      <c r="P113" s="7" t="s">
        <v>67</v>
      </c>
      <c r="Q113" s="7">
        <v>17500</v>
      </c>
      <c r="R113" s="7">
        <v>25000</v>
      </c>
      <c r="S113" s="7">
        <v>8500</v>
      </c>
      <c r="T113" s="7">
        <v>7000</v>
      </c>
      <c r="U113" s="7">
        <v>1500</v>
      </c>
      <c r="V113" s="7">
        <v>200</v>
      </c>
      <c r="W113" s="7" t="s">
        <v>67</v>
      </c>
      <c r="X113" s="7">
        <v>1500</v>
      </c>
      <c r="Y113" s="7">
        <v>2000</v>
      </c>
      <c r="Z113" s="7" t="s">
        <v>67</v>
      </c>
      <c r="AA113" s="7">
        <v>3500</v>
      </c>
      <c r="AB113" s="7">
        <v>3600</v>
      </c>
      <c r="AC113" s="7" t="s">
        <v>67</v>
      </c>
      <c r="AD113" s="7">
        <v>1000</v>
      </c>
      <c r="AE113" s="7" t="s">
        <v>67</v>
      </c>
      <c r="AF113" s="7" t="s">
        <v>67</v>
      </c>
      <c r="AG113" s="7">
        <v>1000</v>
      </c>
    </row>
    <row r="114" spans="1:33" x14ac:dyDescent="0.35">
      <c r="E114" s="7" t="s">
        <v>69</v>
      </c>
      <c r="F114" s="7" t="s">
        <v>69</v>
      </c>
      <c r="G114" s="7" t="s">
        <v>67</v>
      </c>
      <c r="H114" s="7" t="s">
        <v>67</v>
      </c>
      <c r="I114" s="7" t="s">
        <v>67</v>
      </c>
      <c r="J114" s="7" t="s">
        <v>67</v>
      </c>
      <c r="K114" s="7" t="s">
        <v>69</v>
      </c>
      <c r="L114" s="7" t="s">
        <v>67</v>
      </c>
      <c r="M114" s="7" t="s">
        <v>67</v>
      </c>
      <c r="N114" s="7" t="s">
        <v>69</v>
      </c>
      <c r="O114" s="7" t="s">
        <v>67</v>
      </c>
      <c r="P114" s="7" t="s">
        <v>67</v>
      </c>
      <c r="Q114" s="7" t="s">
        <v>67</v>
      </c>
      <c r="R114" s="7" t="s">
        <v>67</v>
      </c>
      <c r="S114" s="7" t="s">
        <v>67</v>
      </c>
      <c r="T114" s="7" t="s">
        <v>67</v>
      </c>
      <c r="U114" s="7" t="s">
        <v>69</v>
      </c>
      <c r="V114" s="7" t="s">
        <v>67</v>
      </c>
      <c r="W114" s="7" t="s">
        <v>67</v>
      </c>
      <c r="X114" s="7" t="s">
        <v>69</v>
      </c>
      <c r="Y114" s="7" t="s">
        <v>69</v>
      </c>
      <c r="Z114" s="7" t="s">
        <v>67</v>
      </c>
      <c r="AA114" s="7" t="s">
        <v>69</v>
      </c>
      <c r="AB114" s="7" t="s">
        <v>69</v>
      </c>
      <c r="AC114" s="7" t="s">
        <v>67</v>
      </c>
      <c r="AD114" s="7" t="s">
        <v>69</v>
      </c>
      <c r="AE114" s="7" t="s">
        <v>67</v>
      </c>
      <c r="AF114" s="7" t="s">
        <v>67</v>
      </c>
      <c r="AG114" s="7" t="s">
        <v>69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1200</v>
      </c>
      <c r="F5" s="7">
        <v>1600</v>
      </c>
      <c r="G5" s="7">
        <v>2000</v>
      </c>
      <c r="H5" s="7">
        <v>500</v>
      </c>
      <c r="I5" s="7">
        <v>325</v>
      </c>
      <c r="J5" s="7">
        <v>5125</v>
      </c>
      <c r="K5" s="7">
        <v>5000</v>
      </c>
      <c r="L5" s="7">
        <v>1375</v>
      </c>
      <c r="M5" s="7">
        <v>2050</v>
      </c>
      <c r="N5" s="7">
        <v>7375</v>
      </c>
      <c r="O5" s="7">
        <v>100</v>
      </c>
      <c r="P5" s="7">
        <v>15000</v>
      </c>
      <c r="Q5" s="7">
        <v>28750</v>
      </c>
      <c r="R5" s="7">
        <v>34875</v>
      </c>
      <c r="S5" s="7">
        <v>7500</v>
      </c>
      <c r="T5" s="7">
        <v>5500</v>
      </c>
      <c r="U5" s="7">
        <v>500</v>
      </c>
      <c r="V5" s="7">
        <v>162.5</v>
      </c>
      <c r="W5" s="7">
        <v>875</v>
      </c>
      <c r="X5" s="7">
        <v>1025</v>
      </c>
      <c r="Y5" s="7">
        <v>1500</v>
      </c>
      <c r="Z5" s="7">
        <v>1500</v>
      </c>
      <c r="AA5" s="7">
        <v>3000</v>
      </c>
      <c r="AB5" s="7">
        <v>2500</v>
      </c>
      <c r="AC5" s="7">
        <v>2500</v>
      </c>
      <c r="AD5" s="7">
        <v>1500</v>
      </c>
      <c r="AE5" s="7">
        <v>3500</v>
      </c>
      <c r="AF5" s="7">
        <v>312.5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1150</v>
      </c>
      <c r="F9" s="7" t="s">
        <v>33</v>
      </c>
      <c r="G9" s="7" t="s">
        <v>33</v>
      </c>
      <c r="H9" s="7">
        <v>500</v>
      </c>
      <c r="I9" s="7">
        <v>325</v>
      </c>
      <c r="J9" s="7">
        <v>5000</v>
      </c>
      <c r="K9" s="7" t="s">
        <v>33</v>
      </c>
      <c r="L9" s="7">
        <v>1375</v>
      </c>
      <c r="M9" s="7">
        <v>2000</v>
      </c>
      <c r="N9" s="7">
        <v>5000</v>
      </c>
      <c r="O9" s="7">
        <v>100</v>
      </c>
      <c r="P9" s="7" t="s">
        <v>33</v>
      </c>
      <c r="Q9" s="7">
        <v>32500</v>
      </c>
      <c r="R9" s="7">
        <v>37500</v>
      </c>
      <c r="S9" s="7">
        <v>7500</v>
      </c>
      <c r="T9" s="7">
        <v>5500</v>
      </c>
      <c r="U9" s="7">
        <v>400</v>
      </c>
      <c r="V9" s="7">
        <v>125</v>
      </c>
      <c r="W9" s="7" t="s">
        <v>33</v>
      </c>
      <c r="X9" s="7">
        <v>800</v>
      </c>
      <c r="Y9" s="7">
        <v>1300</v>
      </c>
      <c r="Z9" s="7">
        <v>2125</v>
      </c>
      <c r="AA9" s="7">
        <v>3000</v>
      </c>
      <c r="AB9" s="7" t="s">
        <v>33</v>
      </c>
      <c r="AC9" s="7" t="s">
        <v>33</v>
      </c>
      <c r="AD9" s="7" t="s">
        <v>33</v>
      </c>
      <c r="AE9" s="7">
        <v>2625</v>
      </c>
      <c r="AF9" s="7">
        <v>250</v>
      </c>
      <c r="AG9" s="7">
        <v>200</v>
      </c>
      <c r="AJ9" s="5"/>
      <c r="AK9" s="5"/>
      <c r="AL9" s="5"/>
      <c r="AM9" s="5"/>
      <c r="AN9" s="5"/>
    </row>
    <row r="10" spans="1:40" x14ac:dyDescent="0.35">
      <c r="A10" s="4" t="s">
        <v>64</v>
      </c>
      <c r="B10" s="4" t="s">
        <v>65</v>
      </c>
      <c r="C10" s="4" t="s">
        <v>66</v>
      </c>
      <c r="E10" s="7">
        <v>1100</v>
      </c>
      <c r="F10" s="7" t="s">
        <v>67</v>
      </c>
      <c r="G10" s="7" t="s">
        <v>67</v>
      </c>
      <c r="H10" s="7">
        <v>500</v>
      </c>
      <c r="I10" s="7">
        <v>300</v>
      </c>
      <c r="J10" s="7">
        <v>5000</v>
      </c>
      <c r="K10" s="7" t="s">
        <v>67</v>
      </c>
      <c r="L10" s="7">
        <v>1250</v>
      </c>
      <c r="M10" s="7">
        <v>2000</v>
      </c>
      <c r="N10" s="7">
        <v>4000</v>
      </c>
      <c r="O10" s="7">
        <v>100</v>
      </c>
      <c r="P10" s="7" t="s">
        <v>67</v>
      </c>
      <c r="Q10" s="7">
        <v>30000</v>
      </c>
      <c r="R10" s="7">
        <v>35000</v>
      </c>
      <c r="S10" s="7">
        <v>7500</v>
      </c>
      <c r="T10" s="7">
        <v>5500</v>
      </c>
      <c r="U10" s="7">
        <v>400</v>
      </c>
      <c r="V10" s="7">
        <v>125</v>
      </c>
      <c r="W10" s="7" t="s">
        <v>67</v>
      </c>
      <c r="X10" s="7">
        <v>800</v>
      </c>
      <c r="Y10" s="7">
        <v>1250</v>
      </c>
      <c r="Z10" s="7">
        <v>2000</v>
      </c>
      <c r="AA10" s="7">
        <v>3000</v>
      </c>
      <c r="AB10" s="7" t="s">
        <v>67</v>
      </c>
      <c r="AC10" s="7" t="s">
        <v>67</v>
      </c>
      <c r="AD10" s="7" t="s">
        <v>67</v>
      </c>
      <c r="AE10" s="7">
        <v>2250</v>
      </c>
      <c r="AF10" s="7">
        <v>250</v>
      </c>
      <c r="AG10" s="7">
        <v>200</v>
      </c>
    </row>
    <row r="11" spans="1:40" x14ac:dyDescent="0.35">
      <c r="A11" s="4" t="s">
        <v>64</v>
      </c>
      <c r="B11" s="4" t="s">
        <v>65</v>
      </c>
      <c r="C11" s="4" t="s">
        <v>68</v>
      </c>
      <c r="E11" s="7">
        <v>1250</v>
      </c>
      <c r="F11" s="7" t="s">
        <v>67</v>
      </c>
      <c r="G11" s="7" t="s">
        <v>67</v>
      </c>
      <c r="H11" s="7">
        <v>500</v>
      </c>
      <c r="I11" s="7">
        <v>350</v>
      </c>
      <c r="J11" s="7">
        <v>5000</v>
      </c>
      <c r="K11" s="7" t="s">
        <v>67</v>
      </c>
      <c r="L11" s="7">
        <v>1500</v>
      </c>
      <c r="M11" s="7">
        <v>2250</v>
      </c>
      <c r="N11" s="7">
        <v>5000</v>
      </c>
      <c r="O11" s="7">
        <v>100</v>
      </c>
      <c r="P11" s="7" t="s">
        <v>67</v>
      </c>
      <c r="Q11" s="7">
        <v>32500</v>
      </c>
      <c r="R11" s="7">
        <v>37500</v>
      </c>
      <c r="S11" s="7">
        <v>7500</v>
      </c>
      <c r="T11" s="7">
        <v>5500</v>
      </c>
      <c r="U11" s="7">
        <v>500</v>
      </c>
      <c r="V11" s="7">
        <v>125</v>
      </c>
      <c r="W11" s="7" t="s">
        <v>67</v>
      </c>
      <c r="X11" s="7">
        <v>850</v>
      </c>
      <c r="Y11" s="7">
        <v>1300</v>
      </c>
      <c r="Z11" s="7">
        <v>2250</v>
      </c>
      <c r="AA11" s="7">
        <v>3500</v>
      </c>
      <c r="AB11" s="7" t="s">
        <v>67</v>
      </c>
      <c r="AC11" s="7" t="s">
        <v>67</v>
      </c>
      <c r="AD11" s="7" t="s">
        <v>67</v>
      </c>
      <c r="AE11" s="7">
        <v>3000</v>
      </c>
      <c r="AF11" s="7">
        <v>250</v>
      </c>
      <c r="AG11" s="7">
        <v>500</v>
      </c>
    </row>
    <row r="12" spans="1:40" x14ac:dyDescent="0.35">
      <c r="E12" s="7" t="s">
        <v>67</v>
      </c>
      <c r="F12" s="7" t="s">
        <v>67</v>
      </c>
      <c r="G12" s="7" t="s">
        <v>67</v>
      </c>
      <c r="H12" s="7" t="s">
        <v>67</v>
      </c>
      <c r="I12" s="7" t="s">
        <v>67</v>
      </c>
      <c r="J12" s="7" t="s">
        <v>67</v>
      </c>
      <c r="K12" s="7" t="s">
        <v>67</v>
      </c>
      <c r="L12" s="7" t="s">
        <v>67</v>
      </c>
      <c r="M12" s="7" t="s">
        <v>67</v>
      </c>
      <c r="N12" s="7" t="s">
        <v>69</v>
      </c>
      <c r="O12" s="7" t="s">
        <v>67</v>
      </c>
      <c r="P12" s="7" t="s">
        <v>67</v>
      </c>
      <c r="Q12" s="7" t="s">
        <v>67</v>
      </c>
      <c r="R12" s="7" t="s">
        <v>67</v>
      </c>
      <c r="S12" s="7" t="s">
        <v>67</v>
      </c>
      <c r="T12" s="7" t="s">
        <v>67</v>
      </c>
      <c r="U12" s="7" t="s">
        <v>69</v>
      </c>
      <c r="V12" s="7" t="s">
        <v>67</v>
      </c>
      <c r="W12" s="7" t="s">
        <v>67</v>
      </c>
      <c r="X12" s="7" t="s">
        <v>67</v>
      </c>
      <c r="Y12" s="7" t="s">
        <v>67</v>
      </c>
      <c r="Z12" s="7" t="s">
        <v>67</v>
      </c>
      <c r="AA12" s="7" t="s">
        <v>67</v>
      </c>
      <c r="AB12" s="7" t="s">
        <v>67</v>
      </c>
      <c r="AC12" s="7" t="s">
        <v>67</v>
      </c>
      <c r="AD12" s="7" t="s">
        <v>67</v>
      </c>
      <c r="AE12" s="7" t="s">
        <v>69</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462.5</v>
      </c>
      <c r="I15" s="7">
        <v>300</v>
      </c>
      <c r="J15" s="7">
        <v>5250</v>
      </c>
      <c r="K15" s="7">
        <v>5000</v>
      </c>
      <c r="L15" s="7">
        <v>1000</v>
      </c>
      <c r="M15" s="7">
        <v>1875</v>
      </c>
      <c r="N15" s="7">
        <v>7500</v>
      </c>
      <c r="O15" s="7">
        <v>200</v>
      </c>
      <c r="P15" s="7" t="s">
        <v>33</v>
      </c>
      <c r="Q15" s="7">
        <v>31750</v>
      </c>
      <c r="R15" s="7">
        <v>34750</v>
      </c>
      <c r="S15" s="7">
        <v>7500</v>
      </c>
      <c r="T15" s="7">
        <v>6250</v>
      </c>
      <c r="U15" s="7">
        <v>425</v>
      </c>
      <c r="V15" s="7">
        <v>150</v>
      </c>
      <c r="W15" s="7" t="s">
        <v>33</v>
      </c>
      <c r="X15" s="7">
        <v>625</v>
      </c>
      <c r="Y15" s="7">
        <v>825</v>
      </c>
      <c r="Z15" s="7">
        <v>1500</v>
      </c>
      <c r="AA15" s="7">
        <v>3000</v>
      </c>
      <c r="AB15" s="7">
        <v>2500</v>
      </c>
      <c r="AC15" s="7">
        <v>2500</v>
      </c>
      <c r="AD15" s="7">
        <v>1500</v>
      </c>
      <c r="AE15" s="7">
        <v>6500</v>
      </c>
      <c r="AF15" s="7">
        <v>200</v>
      </c>
      <c r="AG15" s="7" t="s">
        <v>33</v>
      </c>
    </row>
    <row r="16" spans="1:40" x14ac:dyDescent="0.35">
      <c r="A16" s="4" t="s">
        <v>64</v>
      </c>
      <c r="B16" s="4" t="s">
        <v>71</v>
      </c>
      <c r="C16" s="4" t="s">
        <v>66</v>
      </c>
      <c r="E16" s="7">
        <v>1000</v>
      </c>
      <c r="F16" s="7" t="s">
        <v>67</v>
      </c>
      <c r="G16" s="7" t="s">
        <v>67</v>
      </c>
      <c r="H16" s="7">
        <v>450</v>
      </c>
      <c r="I16" s="7">
        <v>275</v>
      </c>
      <c r="J16" s="7">
        <v>5000</v>
      </c>
      <c r="K16" s="7">
        <v>2000</v>
      </c>
      <c r="L16" s="7">
        <v>1000</v>
      </c>
      <c r="M16" s="7">
        <v>1500</v>
      </c>
      <c r="N16" s="7">
        <v>7000</v>
      </c>
      <c r="O16" s="7">
        <v>200</v>
      </c>
      <c r="P16" s="7" t="s">
        <v>67</v>
      </c>
      <c r="Q16" s="7">
        <v>28000</v>
      </c>
      <c r="R16" s="7">
        <v>29000</v>
      </c>
      <c r="S16" s="7">
        <v>7000</v>
      </c>
      <c r="T16" s="7">
        <v>6000</v>
      </c>
      <c r="U16" s="7">
        <v>400</v>
      </c>
      <c r="V16" s="7">
        <v>150</v>
      </c>
      <c r="W16" s="7" t="s">
        <v>67</v>
      </c>
      <c r="X16" s="7">
        <v>600</v>
      </c>
      <c r="Y16" s="7">
        <v>800</v>
      </c>
      <c r="Z16" s="7">
        <v>1250</v>
      </c>
      <c r="AA16" s="7">
        <v>3000</v>
      </c>
      <c r="AB16" s="7">
        <v>2500</v>
      </c>
      <c r="AC16" s="7">
        <v>2500</v>
      </c>
      <c r="AD16" s="7">
        <v>1500</v>
      </c>
      <c r="AE16" s="7">
        <v>6250</v>
      </c>
      <c r="AF16" s="7">
        <v>200</v>
      </c>
      <c r="AG16" s="7" t="s">
        <v>67</v>
      </c>
    </row>
    <row r="17" spans="1:33" x14ac:dyDescent="0.35">
      <c r="A17" s="4" t="s">
        <v>64</v>
      </c>
      <c r="B17" s="4" t="s">
        <v>71</v>
      </c>
      <c r="C17" s="4" t="s">
        <v>68</v>
      </c>
      <c r="E17" s="7">
        <v>1100</v>
      </c>
      <c r="F17" s="7" t="s">
        <v>67</v>
      </c>
      <c r="G17" s="7" t="s">
        <v>67</v>
      </c>
      <c r="H17" s="7">
        <v>500</v>
      </c>
      <c r="I17" s="7">
        <v>300</v>
      </c>
      <c r="J17" s="7">
        <v>7000</v>
      </c>
      <c r="K17" s="7">
        <v>5000</v>
      </c>
      <c r="L17" s="7">
        <v>1000</v>
      </c>
      <c r="M17" s="7">
        <v>2000</v>
      </c>
      <c r="N17" s="7">
        <v>8000</v>
      </c>
      <c r="O17" s="7">
        <v>200</v>
      </c>
      <c r="P17" s="7" t="s">
        <v>67</v>
      </c>
      <c r="Q17" s="7">
        <v>32500</v>
      </c>
      <c r="R17" s="7">
        <v>37500</v>
      </c>
      <c r="S17" s="7">
        <v>7500</v>
      </c>
      <c r="T17" s="7">
        <v>10000</v>
      </c>
      <c r="U17" s="7">
        <v>450</v>
      </c>
      <c r="V17" s="7">
        <v>150</v>
      </c>
      <c r="W17" s="7" t="s">
        <v>67</v>
      </c>
      <c r="X17" s="7">
        <v>650</v>
      </c>
      <c r="Y17" s="7">
        <v>850</v>
      </c>
      <c r="Z17" s="7">
        <v>1500</v>
      </c>
      <c r="AA17" s="7">
        <v>3200</v>
      </c>
      <c r="AB17" s="7">
        <v>2750</v>
      </c>
      <c r="AC17" s="7">
        <v>2500</v>
      </c>
      <c r="AD17" s="7">
        <v>1500</v>
      </c>
      <c r="AE17" s="7">
        <v>7000</v>
      </c>
      <c r="AF17" s="7">
        <v>200</v>
      </c>
      <c r="AG17" s="7" t="s">
        <v>67</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69</v>
      </c>
      <c r="S18" s="7" t="s">
        <v>67</v>
      </c>
      <c r="T18" s="7" t="s">
        <v>69</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900</v>
      </c>
      <c r="F27" s="7">
        <v>1250</v>
      </c>
      <c r="G27" s="7" t="s">
        <v>33</v>
      </c>
      <c r="H27" s="7">
        <v>500</v>
      </c>
      <c r="I27" s="7">
        <v>300</v>
      </c>
      <c r="J27" s="7">
        <v>5000</v>
      </c>
      <c r="K27" s="7">
        <v>5000</v>
      </c>
      <c r="L27" s="7">
        <v>2000</v>
      </c>
      <c r="M27" s="7">
        <v>1500</v>
      </c>
      <c r="N27" s="7">
        <v>7500</v>
      </c>
      <c r="O27" s="7">
        <v>100</v>
      </c>
      <c r="P27" s="7" t="s">
        <v>33</v>
      </c>
      <c r="Q27" s="7">
        <v>25000</v>
      </c>
      <c r="R27" s="7">
        <v>6000</v>
      </c>
      <c r="S27" s="7">
        <v>4500</v>
      </c>
      <c r="T27" s="7">
        <v>3500</v>
      </c>
      <c r="U27" s="7">
        <v>300</v>
      </c>
      <c r="V27" s="7">
        <v>175</v>
      </c>
      <c r="W27" s="7" t="s">
        <v>33</v>
      </c>
      <c r="X27" s="7" t="s">
        <v>33</v>
      </c>
      <c r="Y27" s="7">
        <v>500</v>
      </c>
      <c r="Z27" s="7">
        <v>2875</v>
      </c>
      <c r="AA27" s="7">
        <v>3125</v>
      </c>
      <c r="AB27" s="7">
        <v>2000</v>
      </c>
      <c r="AC27" s="7">
        <v>2000</v>
      </c>
      <c r="AD27" s="7">
        <v>775</v>
      </c>
      <c r="AE27" s="7">
        <v>6000</v>
      </c>
      <c r="AF27" s="7">
        <v>500</v>
      </c>
      <c r="AG27" s="7">
        <v>500</v>
      </c>
    </row>
    <row r="28" spans="1:33" x14ac:dyDescent="0.35">
      <c r="A28" s="4" t="s">
        <v>73</v>
      </c>
      <c r="B28" s="4" t="s">
        <v>77</v>
      </c>
      <c r="C28" s="4" t="s">
        <v>66</v>
      </c>
      <c r="E28" s="7">
        <v>750</v>
      </c>
      <c r="F28" s="7">
        <v>1250</v>
      </c>
      <c r="G28" s="7" t="s">
        <v>67</v>
      </c>
      <c r="H28" s="7">
        <v>500</v>
      </c>
      <c r="I28" s="7">
        <v>300</v>
      </c>
      <c r="J28" s="7">
        <v>4500</v>
      </c>
      <c r="K28" s="7">
        <v>5000</v>
      </c>
      <c r="L28" s="7">
        <v>2000</v>
      </c>
      <c r="M28" s="7">
        <v>1500</v>
      </c>
      <c r="N28" s="7">
        <v>7500</v>
      </c>
      <c r="O28" s="7">
        <v>100</v>
      </c>
      <c r="P28" s="7" t="s">
        <v>67</v>
      </c>
      <c r="Q28" s="7">
        <v>25000</v>
      </c>
      <c r="R28" s="7">
        <v>6000</v>
      </c>
      <c r="S28" s="7">
        <v>4500</v>
      </c>
      <c r="T28" s="7">
        <v>3500</v>
      </c>
      <c r="U28" s="7">
        <v>300</v>
      </c>
      <c r="V28" s="7">
        <v>100</v>
      </c>
      <c r="W28" s="7" t="s">
        <v>67</v>
      </c>
      <c r="X28" s="7" t="s">
        <v>67</v>
      </c>
      <c r="Y28" s="7">
        <v>500</v>
      </c>
      <c r="Z28" s="7">
        <v>2500</v>
      </c>
      <c r="AA28" s="7">
        <v>3000</v>
      </c>
      <c r="AB28" s="7">
        <v>2000</v>
      </c>
      <c r="AC28" s="7">
        <v>2000</v>
      </c>
      <c r="AD28" s="7">
        <v>750</v>
      </c>
      <c r="AE28" s="7">
        <v>6000</v>
      </c>
      <c r="AF28" s="7">
        <v>450</v>
      </c>
      <c r="AG28" s="7">
        <v>500</v>
      </c>
    </row>
    <row r="29" spans="1:33" x14ac:dyDescent="0.35">
      <c r="A29" s="4" t="s">
        <v>73</v>
      </c>
      <c r="B29" s="4" t="s">
        <v>77</v>
      </c>
      <c r="C29" s="4" t="s">
        <v>68</v>
      </c>
      <c r="E29" s="7">
        <v>950</v>
      </c>
      <c r="F29" s="7">
        <v>1250</v>
      </c>
      <c r="G29" s="7" t="s">
        <v>67</v>
      </c>
      <c r="H29" s="7">
        <v>500</v>
      </c>
      <c r="I29" s="7">
        <v>300</v>
      </c>
      <c r="J29" s="7">
        <v>5000</v>
      </c>
      <c r="K29" s="7">
        <v>5000</v>
      </c>
      <c r="L29" s="7">
        <v>2000</v>
      </c>
      <c r="M29" s="7">
        <v>1500</v>
      </c>
      <c r="N29" s="7">
        <v>8000</v>
      </c>
      <c r="O29" s="7">
        <v>100</v>
      </c>
      <c r="P29" s="7" t="s">
        <v>67</v>
      </c>
      <c r="Q29" s="7">
        <v>25000</v>
      </c>
      <c r="R29" s="7">
        <v>6000</v>
      </c>
      <c r="S29" s="7">
        <v>4500</v>
      </c>
      <c r="T29" s="7">
        <v>3500</v>
      </c>
      <c r="U29" s="7">
        <v>500</v>
      </c>
      <c r="V29" s="7">
        <v>200</v>
      </c>
      <c r="W29" s="7" t="s">
        <v>67</v>
      </c>
      <c r="X29" s="7" t="s">
        <v>67</v>
      </c>
      <c r="Y29" s="7">
        <v>500</v>
      </c>
      <c r="Z29" s="7">
        <v>3100</v>
      </c>
      <c r="AA29" s="7">
        <v>3500</v>
      </c>
      <c r="AB29" s="7">
        <v>2000</v>
      </c>
      <c r="AC29" s="7">
        <v>2000</v>
      </c>
      <c r="AD29" s="7">
        <v>1000</v>
      </c>
      <c r="AE29" s="7">
        <v>6000</v>
      </c>
      <c r="AF29" s="7">
        <v>500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1250</v>
      </c>
      <c r="F57" s="7">
        <v>1450</v>
      </c>
      <c r="G57" s="7">
        <v>1750</v>
      </c>
      <c r="H57" s="7">
        <v>650</v>
      </c>
      <c r="I57" s="7">
        <v>325</v>
      </c>
      <c r="J57" s="7">
        <v>5000</v>
      </c>
      <c r="K57" s="7">
        <v>35000</v>
      </c>
      <c r="L57" s="7">
        <v>1700</v>
      </c>
      <c r="M57" s="7">
        <v>2100</v>
      </c>
      <c r="N57" s="7">
        <v>6000</v>
      </c>
      <c r="O57" s="7">
        <v>100</v>
      </c>
      <c r="P57" s="7" t="s">
        <v>33</v>
      </c>
      <c r="Q57" s="7">
        <v>28750</v>
      </c>
      <c r="R57" s="7" t="s">
        <v>33</v>
      </c>
      <c r="S57" s="7">
        <v>6600</v>
      </c>
      <c r="T57" s="7">
        <v>5250</v>
      </c>
      <c r="U57" s="7">
        <v>300</v>
      </c>
      <c r="V57" s="7">
        <v>150</v>
      </c>
      <c r="W57" s="7" t="s">
        <v>33</v>
      </c>
      <c r="X57" s="7" t="s">
        <v>33</v>
      </c>
      <c r="Y57" s="7">
        <v>1500</v>
      </c>
      <c r="Z57" s="7">
        <v>1100</v>
      </c>
      <c r="AA57" s="7">
        <v>3000</v>
      </c>
      <c r="AB57" s="7">
        <v>2000</v>
      </c>
      <c r="AC57" s="7">
        <v>2000</v>
      </c>
      <c r="AD57" s="7">
        <v>1500</v>
      </c>
      <c r="AE57" s="7">
        <v>3000</v>
      </c>
      <c r="AF57" s="7">
        <v>300</v>
      </c>
      <c r="AG57" s="7">
        <v>500</v>
      </c>
    </row>
    <row r="58" spans="1:33" x14ac:dyDescent="0.35">
      <c r="A58" s="4" t="s">
        <v>81</v>
      </c>
      <c r="B58" s="4" t="s">
        <v>88</v>
      </c>
      <c r="C58" s="4" t="s">
        <v>66</v>
      </c>
      <c r="E58" s="7">
        <v>1000</v>
      </c>
      <c r="F58" s="7">
        <v>1250</v>
      </c>
      <c r="G58" s="7">
        <v>1500</v>
      </c>
      <c r="H58" s="7">
        <v>450</v>
      </c>
      <c r="I58" s="7">
        <v>300</v>
      </c>
      <c r="J58" s="7">
        <v>5000</v>
      </c>
      <c r="K58" s="7">
        <v>35000</v>
      </c>
      <c r="L58" s="7">
        <v>1700</v>
      </c>
      <c r="M58" s="7">
        <v>2000</v>
      </c>
      <c r="N58" s="7">
        <v>5500</v>
      </c>
      <c r="O58" s="7">
        <v>100</v>
      </c>
      <c r="P58" s="7" t="s">
        <v>67</v>
      </c>
      <c r="Q58" s="7">
        <v>27500</v>
      </c>
      <c r="R58" s="7" t="s">
        <v>67</v>
      </c>
      <c r="S58" s="7">
        <v>6500</v>
      </c>
      <c r="T58" s="7">
        <v>5000</v>
      </c>
      <c r="U58" s="7">
        <v>300</v>
      </c>
      <c r="V58" s="7">
        <v>150</v>
      </c>
      <c r="W58" s="7" t="s">
        <v>67</v>
      </c>
      <c r="X58" s="7" t="s">
        <v>67</v>
      </c>
      <c r="Y58" s="7">
        <v>1500</v>
      </c>
      <c r="Z58" s="7">
        <v>1000</v>
      </c>
      <c r="AA58" s="7">
        <v>3000</v>
      </c>
      <c r="AB58" s="7">
        <v>2000</v>
      </c>
      <c r="AC58" s="7">
        <v>2000</v>
      </c>
      <c r="AD58" s="7">
        <v>1250</v>
      </c>
      <c r="AE58" s="7">
        <v>3000</v>
      </c>
      <c r="AF58" s="7">
        <v>300</v>
      </c>
      <c r="AG58" s="7">
        <v>500</v>
      </c>
    </row>
    <row r="59" spans="1:33" x14ac:dyDescent="0.35">
      <c r="A59" s="4" t="s">
        <v>81</v>
      </c>
      <c r="B59" s="4" t="s">
        <v>88</v>
      </c>
      <c r="C59" s="4" t="s">
        <v>68</v>
      </c>
      <c r="E59" s="7">
        <v>1300</v>
      </c>
      <c r="F59" s="7">
        <v>1500</v>
      </c>
      <c r="G59" s="7">
        <v>1800</v>
      </c>
      <c r="H59" s="7">
        <v>900</v>
      </c>
      <c r="I59" s="7">
        <v>350</v>
      </c>
      <c r="J59" s="7">
        <v>5500</v>
      </c>
      <c r="K59" s="7">
        <v>37500</v>
      </c>
      <c r="L59" s="7">
        <v>1750</v>
      </c>
      <c r="M59" s="7">
        <v>2500</v>
      </c>
      <c r="N59" s="7">
        <v>6000</v>
      </c>
      <c r="O59" s="7">
        <v>300</v>
      </c>
      <c r="P59" s="7" t="s">
        <v>67</v>
      </c>
      <c r="Q59" s="7">
        <v>30000</v>
      </c>
      <c r="R59" s="7" t="s">
        <v>67</v>
      </c>
      <c r="S59" s="7">
        <v>7000</v>
      </c>
      <c r="T59" s="7">
        <v>5500</v>
      </c>
      <c r="U59" s="7">
        <v>350</v>
      </c>
      <c r="V59" s="7">
        <v>200</v>
      </c>
      <c r="W59" s="7" t="s">
        <v>67</v>
      </c>
      <c r="X59" s="7" t="s">
        <v>67</v>
      </c>
      <c r="Y59" s="7">
        <v>1750</v>
      </c>
      <c r="Z59" s="7">
        <v>1200</v>
      </c>
      <c r="AA59" s="7">
        <v>3200</v>
      </c>
      <c r="AB59" s="7">
        <v>2000</v>
      </c>
      <c r="AC59" s="7">
        <v>2000</v>
      </c>
      <c r="AD59" s="7">
        <v>1700</v>
      </c>
      <c r="AE59" s="7">
        <v>3000</v>
      </c>
      <c r="AF59" s="7">
        <v>350</v>
      </c>
      <c r="AG59" s="7">
        <v>500</v>
      </c>
    </row>
    <row r="60" spans="1:33" x14ac:dyDescent="0.35">
      <c r="E60" s="7" t="s">
        <v>69</v>
      </c>
      <c r="F60" s="7" t="s">
        <v>67</v>
      </c>
      <c r="G60" s="7" t="s">
        <v>67</v>
      </c>
      <c r="H60" s="7" t="s">
        <v>69</v>
      </c>
      <c r="I60" s="7" t="s">
        <v>67</v>
      </c>
      <c r="J60" s="7" t="s">
        <v>67</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v>1000</v>
      </c>
      <c r="F63" s="7" t="s">
        <v>33</v>
      </c>
      <c r="G63" s="7" t="s">
        <v>33</v>
      </c>
      <c r="H63" s="7">
        <v>600</v>
      </c>
      <c r="I63" s="7">
        <v>500</v>
      </c>
      <c r="J63" s="7">
        <v>7500</v>
      </c>
      <c r="K63" s="7">
        <v>12500</v>
      </c>
      <c r="L63" s="7" t="s">
        <v>33</v>
      </c>
      <c r="M63" s="7">
        <v>5000</v>
      </c>
      <c r="N63" s="7" t="s">
        <v>33</v>
      </c>
      <c r="O63" s="7" t="s">
        <v>33</v>
      </c>
      <c r="P63" s="7" t="s">
        <v>33</v>
      </c>
      <c r="Q63" s="7" t="s">
        <v>33</v>
      </c>
      <c r="R63" s="7" t="s">
        <v>33</v>
      </c>
      <c r="S63" s="7" t="s">
        <v>33</v>
      </c>
      <c r="T63" s="7" t="s">
        <v>33</v>
      </c>
      <c r="U63" s="7">
        <v>500</v>
      </c>
      <c r="V63" s="7">
        <v>175</v>
      </c>
      <c r="W63" s="7" t="s">
        <v>33</v>
      </c>
      <c r="X63" s="7" t="s">
        <v>33</v>
      </c>
      <c r="Y63" s="7" t="s">
        <v>33</v>
      </c>
      <c r="Z63" s="7" t="s">
        <v>33</v>
      </c>
      <c r="AA63" s="7">
        <v>3000</v>
      </c>
      <c r="AB63" s="7">
        <v>2375</v>
      </c>
      <c r="AC63" s="7" t="s">
        <v>33</v>
      </c>
      <c r="AD63" s="7">
        <v>2000</v>
      </c>
      <c r="AE63" s="7">
        <v>1500</v>
      </c>
      <c r="AF63" s="7">
        <v>325</v>
      </c>
      <c r="AG63" s="7" t="s">
        <v>33</v>
      </c>
    </row>
    <row r="64" spans="1:33" x14ac:dyDescent="0.35">
      <c r="A64" s="4" t="s">
        <v>81</v>
      </c>
      <c r="B64" s="4" t="s">
        <v>90</v>
      </c>
      <c r="C64" s="4" t="s">
        <v>66</v>
      </c>
      <c r="E64" s="7">
        <v>1000</v>
      </c>
      <c r="F64" s="7" t="s">
        <v>67</v>
      </c>
      <c r="G64" s="7" t="s">
        <v>67</v>
      </c>
      <c r="H64" s="7">
        <v>600</v>
      </c>
      <c r="I64" s="7">
        <v>500</v>
      </c>
      <c r="J64" s="7">
        <v>5000</v>
      </c>
      <c r="K64" s="7">
        <v>10000</v>
      </c>
      <c r="L64" s="7" t="s">
        <v>67</v>
      </c>
      <c r="M64" s="7">
        <v>5000</v>
      </c>
      <c r="N64" s="7" t="s">
        <v>67</v>
      </c>
      <c r="O64" s="7" t="s">
        <v>67</v>
      </c>
      <c r="P64" s="7" t="s">
        <v>67</v>
      </c>
      <c r="Q64" s="7" t="s">
        <v>67</v>
      </c>
      <c r="R64" s="7" t="s">
        <v>67</v>
      </c>
      <c r="S64" s="7" t="s">
        <v>67</v>
      </c>
      <c r="T64" s="7" t="s">
        <v>67</v>
      </c>
      <c r="U64" s="7">
        <v>500</v>
      </c>
      <c r="V64" s="7">
        <v>150</v>
      </c>
      <c r="W64" s="7" t="s">
        <v>67</v>
      </c>
      <c r="X64" s="7" t="s">
        <v>67</v>
      </c>
      <c r="Y64" s="7" t="s">
        <v>67</v>
      </c>
      <c r="Z64" s="7" t="s">
        <v>67</v>
      </c>
      <c r="AA64" s="7">
        <v>3000</v>
      </c>
      <c r="AB64" s="7">
        <v>2250</v>
      </c>
      <c r="AC64" s="7" t="s">
        <v>67</v>
      </c>
      <c r="AD64" s="7">
        <v>2000</v>
      </c>
      <c r="AE64" s="7">
        <v>1500</v>
      </c>
      <c r="AF64" s="7">
        <v>300</v>
      </c>
      <c r="AG64" s="7" t="s">
        <v>67</v>
      </c>
    </row>
    <row r="65" spans="1:33" x14ac:dyDescent="0.35">
      <c r="A65" s="4" t="s">
        <v>81</v>
      </c>
      <c r="B65" s="4" t="s">
        <v>90</v>
      </c>
      <c r="C65" s="4" t="s">
        <v>68</v>
      </c>
      <c r="E65" s="7">
        <v>1250</v>
      </c>
      <c r="F65" s="7" t="s">
        <v>67</v>
      </c>
      <c r="G65" s="7" t="s">
        <v>67</v>
      </c>
      <c r="H65" s="7">
        <v>700</v>
      </c>
      <c r="I65" s="7">
        <v>500</v>
      </c>
      <c r="J65" s="7">
        <v>10000</v>
      </c>
      <c r="K65" s="7">
        <v>12500</v>
      </c>
      <c r="L65" s="7" t="s">
        <v>67</v>
      </c>
      <c r="M65" s="7">
        <v>5000</v>
      </c>
      <c r="N65" s="7" t="s">
        <v>67</v>
      </c>
      <c r="O65" s="7" t="s">
        <v>67</v>
      </c>
      <c r="P65" s="7" t="s">
        <v>67</v>
      </c>
      <c r="Q65" s="7" t="s">
        <v>67</v>
      </c>
      <c r="R65" s="7" t="s">
        <v>67</v>
      </c>
      <c r="S65" s="7" t="s">
        <v>67</v>
      </c>
      <c r="T65" s="7" t="s">
        <v>67</v>
      </c>
      <c r="U65" s="7">
        <v>500</v>
      </c>
      <c r="V65" s="7">
        <v>200</v>
      </c>
      <c r="W65" s="7" t="s">
        <v>67</v>
      </c>
      <c r="X65" s="7" t="s">
        <v>67</v>
      </c>
      <c r="Y65" s="7" t="s">
        <v>67</v>
      </c>
      <c r="Z65" s="7" t="s">
        <v>67</v>
      </c>
      <c r="AA65" s="7">
        <v>3000</v>
      </c>
      <c r="AB65" s="7">
        <v>2500</v>
      </c>
      <c r="AC65" s="7" t="s">
        <v>67</v>
      </c>
      <c r="AD65" s="7">
        <v>2500</v>
      </c>
      <c r="AE65" s="7">
        <v>1500</v>
      </c>
      <c r="AF65" s="7">
        <v>350</v>
      </c>
      <c r="AG65" s="7" t="s">
        <v>67</v>
      </c>
    </row>
    <row r="66" spans="1:33" x14ac:dyDescent="0.35">
      <c r="E66" s="7" t="s">
        <v>69</v>
      </c>
      <c r="F66" s="7" t="s">
        <v>67</v>
      </c>
      <c r="G66" s="7" t="s">
        <v>67</v>
      </c>
      <c r="H66" s="7" t="s">
        <v>67</v>
      </c>
      <c r="I66" s="7" t="s">
        <v>67</v>
      </c>
      <c r="J66" s="7" t="s">
        <v>69</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69</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v>1250</v>
      </c>
      <c r="F69" s="7" t="s">
        <v>33</v>
      </c>
      <c r="G69" s="7" t="s">
        <v>33</v>
      </c>
      <c r="H69" s="7" t="s">
        <v>33</v>
      </c>
      <c r="I69" s="7" t="s">
        <v>33</v>
      </c>
      <c r="J69" s="7" t="s">
        <v>33</v>
      </c>
      <c r="K69" s="7" t="s">
        <v>33</v>
      </c>
      <c r="L69" s="7" t="s">
        <v>33</v>
      </c>
      <c r="M69" s="7" t="s">
        <v>33</v>
      </c>
      <c r="N69" s="7" t="s">
        <v>33</v>
      </c>
      <c r="O69" s="7" t="s">
        <v>33</v>
      </c>
      <c r="P69" s="7" t="s">
        <v>33</v>
      </c>
      <c r="Q69" s="7" t="s">
        <v>33</v>
      </c>
      <c r="R69" s="7" t="s">
        <v>33</v>
      </c>
      <c r="S69" s="7">
        <v>8000</v>
      </c>
      <c r="T69" s="7">
        <v>6500</v>
      </c>
      <c r="U69" s="7">
        <v>500</v>
      </c>
      <c r="V69" s="7" t="s">
        <v>33</v>
      </c>
      <c r="W69" s="7" t="s">
        <v>33</v>
      </c>
      <c r="X69" s="7" t="s">
        <v>33</v>
      </c>
      <c r="Y69" s="7" t="s">
        <v>33</v>
      </c>
      <c r="Z69" s="7" t="s">
        <v>33</v>
      </c>
      <c r="AA69" s="7" t="s">
        <v>33</v>
      </c>
      <c r="AB69" s="7" t="s">
        <v>33</v>
      </c>
      <c r="AC69" s="7" t="s">
        <v>33</v>
      </c>
      <c r="AD69" s="7" t="s">
        <v>33</v>
      </c>
      <c r="AE69" s="7" t="s">
        <v>33</v>
      </c>
      <c r="AF69" s="7" t="s">
        <v>33</v>
      </c>
      <c r="AG69" s="7" t="s">
        <v>33</v>
      </c>
    </row>
    <row r="70" spans="1:33" x14ac:dyDescent="0.35">
      <c r="A70" s="4" t="s">
        <v>81</v>
      </c>
      <c r="B70" s="4" t="s">
        <v>92</v>
      </c>
      <c r="C70" s="4" t="s">
        <v>66</v>
      </c>
      <c r="E70" s="7">
        <v>1250</v>
      </c>
      <c r="F70" s="7" t="s">
        <v>67</v>
      </c>
      <c r="G70" s="7" t="s">
        <v>67</v>
      </c>
      <c r="H70" s="7" t="s">
        <v>67</v>
      </c>
      <c r="I70" s="7" t="s">
        <v>67</v>
      </c>
      <c r="J70" s="7" t="s">
        <v>67</v>
      </c>
      <c r="K70" s="7" t="s">
        <v>67</v>
      </c>
      <c r="L70" s="7" t="s">
        <v>67</v>
      </c>
      <c r="M70" s="7" t="s">
        <v>67</v>
      </c>
      <c r="N70" s="7" t="s">
        <v>67</v>
      </c>
      <c r="O70" s="7" t="s">
        <v>67</v>
      </c>
      <c r="P70" s="7" t="s">
        <v>67</v>
      </c>
      <c r="Q70" s="7" t="s">
        <v>67</v>
      </c>
      <c r="R70" s="7" t="s">
        <v>67</v>
      </c>
      <c r="S70" s="7">
        <v>7500</v>
      </c>
      <c r="T70" s="7">
        <v>6000</v>
      </c>
      <c r="U70" s="7">
        <v>300</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v>1500</v>
      </c>
      <c r="F71" s="7" t="s">
        <v>67</v>
      </c>
      <c r="G71" s="7" t="s">
        <v>67</v>
      </c>
      <c r="H71" s="7" t="s">
        <v>67</v>
      </c>
      <c r="I71" s="7" t="s">
        <v>67</v>
      </c>
      <c r="J71" s="7" t="s">
        <v>67</v>
      </c>
      <c r="K71" s="7" t="s">
        <v>67</v>
      </c>
      <c r="L71" s="7" t="s">
        <v>67</v>
      </c>
      <c r="M71" s="7" t="s">
        <v>67</v>
      </c>
      <c r="N71" s="7" t="s">
        <v>67</v>
      </c>
      <c r="O71" s="7" t="s">
        <v>67</v>
      </c>
      <c r="P71" s="7" t="s">
        <v>67</v>
      </c>
      <c r="Q71" s="7" t="s">
        <v>67</v>
      </c>
      <c r="R71" s="7" t="s">
        <v>67</v>
      </c>
      <c r="S71" s="7">
        <v>8500</v>
      </c>
      <c r="T71" s="7">
        <v>6500</v>
      </c>
      <c r="U71" s="7">
        <v>500</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500</v>
      </c>
      <c r="I81" s="7">
        <v>350</v>
      </c>
      <c r="J81" s="7">
        <v>5000</v>
      </c>
      <c r="K81" s="7">
        <v>3000</v>
      </c>
      <c r="L81" s="7">
        <v>1375</v>
      </c>
      <c r="M81" s="7">
        <v>2250</v>
      </c>
      <c r="N81" s="7">
        <v>7250</v>
      </c>
      <c r="O81" s="7">
        <v>100</v>
      </c>
      <c r="P81" s="7">
        <v>15000</v>
      </c>
      <c r="Q81" s="7">
        <v>28000</v>
      </c>
      <c r="R81" s="7">
        <v>35000</v>
      </c>
      <c r="S81" s="7">
        <v>5500</v>
      </c>
      <c r="T81" s="7">
        <v>4000</v>
      </c>
      <c r="U81" s="7">
        <v>2000</v>
      </c>
      <c r="V81" s="7">
        <v>150</v>
      </c>
      <c r="W81" s="7">
        <v>875</v>
      </c>
      <c r="X81" s="7">
        <v>1250</v>
      </c>
      <c r="Y81" s="7">
        <v>2125</v>
      </c>
      <c r="Z81" s="7">
        <v>2000</v>
      </c>
      <c r="AA81" s="7">
        <v>3000</v>
      </c>
      <c r="AB81" s="7">
        <v>2500</v>
      </c>
      <c r="AC81" s="7">
        <v>5000</v>
      </c>
      <c r="AD81" s="7">
        <v>1000</v>
      </c>
      <c r="AE81" s="7">
        <v>3500</v>
      </c>
      <c r="AF81" s="7">
        <v>200</v>
      </c>
      <c r="AG81" s="7">
        <v>375</v>
      </c>
    </row>
    <row r="82" spans="1:33" x14ac:dyDescent="0.35">
      <c r="A82" s="4" t="s">
        <v>96</v>
      </c>
      <c r="B82" s="4" t="s">
        <v>97</v>
      </c>
      <c r="C82" s="4" t="s">
        <v>66</v>
      </c>
      <c r="E82" s="7">
        <v>800</v>
      </c>
      <c r="F82" s="7" t="s">
        <v>67</v>
      </c>
      <c r="G82" s="7" t="s">
        <v>67</v>
      </c>
      <c r="H82" s="7">
        <v>300</v>
      </c>
      <c r="I82" s="7">
        <v>300</v>
      </c>
      <c r="J82" s="7">
        <v>4500</v>
      </c>
      <c r="K82" s="7">
        <v>3000</v>
      </c>
      <c r="L82" s="7">
        <v>1000</v>
      </c>
      <c r="M82" s="7">
        <v>2000</v>
      </c>
      <c r="N82" s="7">
        <v>7000</v>
      </c>
      <c r="O82" s="7">
        <v>100</v>
      </c>
      <c r="P82" s="7">
        <v>15000</v>
      </c>
      <c r="Q82" s="7">
        <v>28000</v>
      </c>
      <c r="R82" s="7">
        <v>35000</v>
      </c>
      <c r="S82" s="7">
        <v>5500</v>
      </c>
      <c r="T82" s="7">
        <v>3500</v>
      </c>
      <c r="U82" s="7">
        <v>800</v>
      </c>
      <c r="V82" s="7">
        <v>125</v>
      </c>
      <c r="W82" s="7">
        <v>650</v>
      </c>
      <c r="X82" s="7">
        <v>1000</v>
      </c>
      <c r="Y82" s="7">
        <v>1250</v>
      </c>
      <c r="Z82" s="7">
        <v>1750</v>
      </c>
      <c r="AA82" s="7">
        <v>3000</v>
      </c>
      <c r="AB82" s="7">
        <v>1500</v>
      </c>
      <c r="AC82" s="7">
        <v>1750</v>
      </c>
      <c r="AD82" s="7">
        <v>750</v>
      </c>
      <c r="AE82" s="7">
        <v>3000</v>
      </c>
      <c r="AF82" s="7">
        <v>200</v>
      </c>
      <c r="AG82" s="7">
        <v>250</v>
      </c>
    </row>
    <row r="83" spans="1:33" x14ac:dyDescent="0.35">
      <c r="A83" s="4" t="s">
        <v>96</v>
      </c>
      <c r="B83" s="4" t="s">
        <v>97</v>
      </c>
      <c r="C83" s="4" t="s">
        <v>68</v>
      </c>
      <c r="E83" s="7">
        <v>1250</v>
      </c>
      <c r="F83" s="7" t="s">
        <v>67</v>
      </c>
      <c r="G83" s="7" t="s">
        <v>67</v>
      </c>
      <c r="H83" s="7">
        <v>500</v>
      </c>
      <c r="I83" s="7">
        <v>500</v>
      </c>
      <c r="J83" s="7">
        <v>12500</v>
      </c>
      <c r="K83" s="7">
        <v>3000</v>
      </c>
      <c r="L83" s="7">
        <v>1500</v>
      </c>
      <c r="M83" s="7">
        <v>2500</v>
      </c>
      <c r="N83" s="7">
        <v>9000</v>
      </c>
      <c r="O83" s="7">
        <v>100</v>
      </c>
      <c r="P83" s="7">
        <v>16000</v>
      </c>
      <c r="Q83" s="7">
        <v>28000</v>
      </c>
      <c r="R83" s="7">
        <v>35000</v>
      </c>
      <c r="S83" s="7">
        <v>9500</v>
      </c>
      <c r="T83" s="7">
        <v>7500</v>
      </c>
      <c r="U83" s="7">
        <v>2000</v>
      </c>
      <c r="V83" s="7">
        <v>200</v>
      </c>
      <c r="W83" s="7">
        <v>1200</v>
      </c>
      <c r="X83" s="7">
        <v>1750</v>
      </c>
      <c r="Y83" s="7">
        <v>2750</v>
      </c>
      <c r="Z83" s="7">
        <v>2250</v>
      </c>
      <c r="AA83" s="7">
        <v>3500</v>
      </c>
      <c r="AB83" s="7">
        <v>4000</v>
      </c>
      <c r="AC83" s="7">
        <v>5000</v>
      </c>
      <c r="AD83" s="7">
        <v>1250</v>
      </c>
      <c r="AE83" s="7">
        <v>4500</v>
      </c>
      <c r="AF83" s="7">
        <v>250</v>
      </c>
      <c r="AG83" s="7">
        <v>500</v>
      </c>
    </row>
    <row r="84" spans="1:33" x14ac:dyDescent="0.35">
      <c r="E84" s="7" t="s">
        <v>69</v>
      </c>
      <c r="F84" s="7" t="s">
        <v>67</v>
      </c>
      <c r="G84" s="7" t="s">
        <v>67</v>
      </c>
      <c r="H84" s="7" t="s">
        <v>67</v>
      </c>
      <c r="I84" s="7" t="s">
        <v>67</v>
      </c>
      <c r="J84" s="7" t="s">
        <v>69</v>
      </c>
      <c r="K84" s="7" t="s">
        <v>67</v>
      </c>
      <c r="L84" s="7" t="s">
        <v>69</v>
      </c>
      <c r="M84" s="7" t="s">
        <v>69</v>
      </c>
      <c r="N84" s="7" t="s">
        <v>69</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69</v>
      </c>
      <c r="AC84" s="7" t="s">
        <v>69</v>
      </c>
      <c r="AD84" s="7" t="s">
        <v>69</v>
      </c>
      <c r="AE84" s="7" t="s">
        <v>69</v>
      </c>
      <c r="AF84" s="7" t="s">
        <v>67</v>
      </c>
      <c r="AG84" s="7" t="s">
        <v>69</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v>1250</v>
      </c>
      <c r="F93" s="7">
        <v>3250</v>
      </c>
      <c r="G93" s="7" t="s">
        <v>33</v>
      </c>
      <c r="H93" s="7" t="s">
        <v>33</v>
      </c>
      <c r="I93" s="7" t="s">
        <v>33</v>
      </c>
      <c r="J93" s="7">
        <v>7000</v>
      </c>
      <c r="K93" s="7">
        <v>5000</v>
      </c>
      <c r="L93" s="7">
        <v>1000</v>
      </c>
      <c r="M93" s="7">
        <v>1250</v>
      </c>
      <c r="N93" s="7" t="s">
        <v>33</v>
      </c>
      <c r="O93" s="7" t="s">
        <v>33</v>
      </c>
      <c r="P93" s="7" t="s">
        <v>33</v>
      </c>
      <c r="Q93" s="7" t="s">
        <v>33</v>
      </c>
      <c r="R93" s="7" t="s">
        <v>33</v>
      </c>
      <c r="S93" s="7" t="s">
        <v>33</v>
      </c>
      <c r="T93" s="7" t="s">
        <v>33</v>
      </c>
      <c r="U93" s="7">
        <v>1000</v>
      </c>
      <c r="V93" s="7">
        <v>200</v>
      </c>
      <c r="W93" s="7">
        <v>875</v>
      </c>
      <c r="X93" s="7">
        <v>1500</v>
      </c>
      <c r="Y93" s="7">
        <v>2000</v>
      </c>
      <c r="Z93" s="7">
        <v>1000</v>
      </c>
      <c r="AA93" s="7">
        <v>4000</v>
      </c>
      <c r="AB93" s="7">
        <v>2500</v>
      </c>
      <c r="AC93" s="7">
        <v>2500</v>
      </c>
      <c r="AD93" s="7">
        <v>1500</v>
      </c>
      <c r="AE93" s="7" t="s">
        <v>33</v>
      </c>
      <c r="AF93" s="7" t="s">
        <v>33</v>
      </c>
      <c r="AG93" s="7" t="s">
        <v>33</v>
      </c>
    </row>
    <row r="94" spans="1:33" x14ac:dyDescent="0.35">
      <c r="A94" s="4" t="s">
        <v>99</v>
      </c>
      <c r="B94" s="4" t="s">
        <v>102</v>
      </c>
      <c r="C94" s="4" t="s">
        <v>66</v>
      </c>
      <c r="E94" s="7">
        <v>1000</v>
      </c>
      <c r="F94" s="7">
        <v>3250</v>
      </c>
      <c r="G94" s="7" t="s">
        <v>67</v>
      </c>
      <c r="H94" s="7" t="s">
        <v>67</v>
      </c>
      <c r="I94" s="7" t="s">
        <v>67</v>
      </c>
      <c r="J94" s="7">
        <v>5000</v>
      </c>
      <c r="K94" s="7">
        <v>3000</v>
      </c>
      <c r="L94" s="7">
        <v>1000</v>
      </c>
      <c r="M94" s="7">
        <v>1250</v>
      </c>
      <c r="N94" s="7" t="s">
        <v>67</v>
      </c>
      <c r="O94" s="7" t="s">
        <v>67</v>
      </c>
      <c r="P94" s="7" t="s">
        <v>67</v>
      </c>
      <c r="Q94" s="7" t="s">
        <v>67</v>
      </c>
      <c r="R94" s="7" t="s">
        <v>67</v>
      </c>
      <c r="S94" s="7" t="s">
        <v>67</v>
      </c>
      <c r="T94" s="7" t="s">
        <v>67</v>
      </c>
      <c r="U94" s="7">
        <v>500</v>
      </c>
      <c r="V94" s="7">
        <v>100</v>
      </c>
      <c r="W94" s="7">
        <v>500</v>
      </c>
      <c r="X94" s="7">
        <v>750</v>
      </c>
      <c r="Y94" s="7">
        <v>2000</v>
      </c>
      <c r="Z94" s="7">
        <v>1000</v>
      </c>
      <c r="AA94" s="7">
        <v>3500</v>
      </c>
      <c r="AB94" s="7">
        <v>2500</v>
      </c>
      <c r="AC94" s="7">
        <v>2000</v>
      </c>
      <c r="AD94" s="7">
        <v>1250</v>
      </c>
      <c r="AE94" s="7" t="s">
        <v>67</v>
      </c>
      <c r="AF94" s="7" t="s">
        <v>67</v>
      </c>
      <c r="AG94" s="7" t="s">
        <v>67</v>
      </c>
    </row>
    <row r="95" spans="1:33" x14ac:dyDescent="0.35">
      <c r="A95" s="4" t="s">
        <v>99</v>
      </c>
      <c r="B95" s="4" t="s">
        <v>102</v>
      </c>
      <c r="C95" s="4" t="s">
        <v>68</v>
      </c>
      <c r="E95" s="7">
        <v>1750</v>
      </c>
      <c r="F95" s="7">
        <v>3250</v>
      </c>
      <c r="G95" s="7" t="s">
        <v>67</v>
      </c>
      <c r="H95" s="7" t="s">
        <v>67</v>
      </c>
      <c r="I95" s="7" t="s">
        <v>67</v>
      </c>
      <c r="J95" s="7">
        <v>25000</v>
      </c>
      <c r="K95" s="7">
        <v>14000</v>
      </c>
      <c r="L95" s="7">
        <v>1500</v>
      </c>
      <c r="M95" s="7">
        <v>1500</v>
      </c>
      <c r="N95" s="7" t="s">
        <v>67</v>
      </c>
      <c r="O95" s="7" t="s">
        <v>67</v>
      </c>
      <c r="P95" s="7" t="s">
        <v>67</v>
      </c>
      <c r="Q95" s="7" t="s">
        <v>67</v>
      </c>
      <c r="R95" s="7" t="s">
        <v>67</v>
      </c>
      <c r="S95" s="7" t="s">
        <v>67</v>
      </c>
      <c r="T95" s="7" t="s">
        <v>67</v>
      </c>
      <c r="U95" s="7">
        <v>3500</v>
      </c>
      <c r="V95" s="7">
        <v>250</v>
      </c>
      <c r="W95" s="7">
        <v>1000</v>
      </c>
      <c r="X95" s="7">
        <v>1500</v>
      </c>
      <c r="Y95" s="7">
        <v>2500</v>
      </c>
      <c r="Z95" s="7">
        <v>2000</v>
      </c>
      <c r="AA95" s="7">
        <v>4000</v>
      </c>
      <c r="AB95" s="7">
        <v>2500</v>
      </c>
      <c r="AC95" s="7">
        <v>2500</v>
      </c>
      <c r="AD95" s="7">
        <v>1750</v>
      </c>
      <c r="AE95" s="7" t="s">
        <v>67</v>
      </c>
      <c r="AF95" s="7" t="s">
        <v>67</v>
      </c>
      <c r="AG95" s="7" t="s">
        <v>67</v>
      </c>
    </row>
    <row r="96" spans="1:33" x14ac:dyDescent="0.35">
      <c r="E96" s="7" t="s">
        <v>69</v>
      </c>
      <c r="F96" s="7" t="s">
        <v>67</v>
      </c>
      <c r="G96" s="7" t="s">
        <v>67</v>
      </c>
      <c r="H96" s="7" t="s">
        <v>67</v>
      </c>
      <c r="I96" s="7" t="s">
        <v>67</v>
      </c>
      <c r="J96" s="7" t="s">
        <v>69</v>
      </c>
      <c r="K96" s="7" t="s">
        <v>69</v>
      </c>
      <c r="L96" s="7" t="s">
        <v>69</v>
      </c>
      <c r="M96" s="7" t="s">
        <v>67</v>
      </c>
      <c r="N96" s="7" t="s">
        <v>67</v>
      </c>
      <c r="O96" s="7" t="s">
        <v>67</v>
      </c>
      <c r="P96" s="7" t="s">
        <v>67</v>
      </c>
      <c r="Q96" s="7" t="s">
        <v>67</v>
      </c>
      <c r="R96" s="7" t="s">
        <v>67</v>
      </c>
      <c r="S96" s="7" t="s">
        <v>67</v>
      </c>
      <c r="T96" s="7" t="s">
        <v>67</v>
      </c>
      <c r="U96" s="7" t="s">
        <v>69</v>
      </c>
      <c r="V96" s="7" t="s">
        <v>67</v>
      </c>
      <c r="W96" s="7" t="s">
        <v>69</v>
      </c>
      <c r="X96" s="7" t="s">
        <v>69</v>
      </c>
      <c r="Y96" s="7" t="s">
        <v>69</v>
      </c>
      <c r="Z96" s="7" t="s">
        <v>69</v>
      </c>
      <c r="AA96" s="7" t="s">
        <v>67</v>
      </c>
      <c r="AB96" s="7" t="s">
        <v>67</v>
      </c>
      <c r="AC96" s="7" t="s">
        <v>69</v>
      </c>
      <c r="AD96" s="7" t="s">
        <v>69</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v>1375</v>
      </c>
      <c r="F99" s="7">
        <v>4500</v>
      </c>
      <c r="G99" s="7">
        <v>5000</v>
      </c>
      <c r="H99" s="7">
        <v>500</v>
      </c>
      <c r="I99" s="7">
        <v>350</v>
      </c>
      <c r="J99" s="7">
        <v>7000</v>
      </c>
      <c r="K99" s="7">
        <v>15000</v>
      </c>
      <c r="L99" s="7">
        <v>1000</v>
      </c>
      <c r="M99" s="7">
        <v>3500</v>
      </c>
      <c r="N99" s="7" t="s">
        <v>33</v>
      </c>
      <c r="O99" s="7" t="s">
        <v>33</v>
      </c>
      <c r="P99" s="7" t="s">
        <v>33</v>
      </c>
      <c r="Q99" s="7" t="s">
        <v>33</v>
      </c>
      <c r="R99" s="7" t="s">
        <v>33</v>
      </c>
      <c r="S99" s="7">
        <v>8500</v>
      </c>
      <c r="T99" s="7">
        <v>6750</v>
      </c>
      <c r="U99" s="7">
        <v>1750</v>
      </c>
      <c r="V99" s="7">
        <v>200</v>
      </c>
      <c r="W99" s="7" t="s">
        <v>33</v>
      </c>
      <c r="X99" s="7" t="s">
        <v>33</v>
      </c>
      <c r="Y99" s="7">
        <v>1500</v>
      </c>
      <c r="Z99" s="7">
        <v>1500</v>
      </c>
      <c r="AA99" s="7">
        <v>3500</v>
      </c>
      <c r="AB99" s="7">
        <v>3000</v>
      </c>
      <c r="AC99" s="7">
        <v>3500</v>
      </c>
      <c r="AD99" s="7">
        <v>6000</v>
      </c>
      <c r="AE99" s="7">
        <v>7000</v>
      </c>
      <c r="AF99" s="7">
        <v>500</v>
      </c>
      <c r="AG99" s="7" t="s">
        <v>33</v>
      </c>
    </row>
    <row r="100" spans="1:33" x14ac:dyDescent="0.35">
      <c r="A100" s="4" t="s">
        <v>99</v>
      </c>
      <c r="B100" s="4" t="s">
        <v>104</v>
      </c>
      <c r="C100" s="4" t="s">
        <v>66</v>
      </c>
      <c r="E100" s="7">
        <v>1150</v>
      </c>
      <c r="F100" s="7">
        <v>4000</v>
      </c>
      <c r="G100" s="7">
        <v>4500</v>
      </c>
      <c r="H100" s="7">
        <v>500</v>
      </c>
      <c r="I100" s="7">
        <v>350</v>
      </c>
      <c r="J100" s="7">
        <v>3500</v>
      </c>
      <c r="K100" s="7">
        <v>15000</v>
      </c>
      <c r="L100" s="7">
        <v>1000</v>
      </c>
      <c r="M100" s="7">
        <v>2500</v>
      </c>
      <c r="N100" s="7" t="s">
        <v>67</v>
      </c>
      <c r="O100" s="7" t="s">
        <v>67</v>
      </c>
      <c r="P100" s="7" t="s">
        <v>67</v>
      </c>
      <c r="Q100" s="7" t="s">
        <v>67</v>
      </c>
      <c r="R100" s="7" t="s">
        <v>67</v>
      </c>
      <c r="S100" s="7">
        <v>8000</v>
      </c>
      <c r="T100" s="7">
        <v>6400</v>
      </c>
      <c r="U100" s="7">
        <v>1400</v>
      </c>
      <c r="V100" s="7">
        <v>150</v>
      </c>
      <c r="W100" s="7" t="s">
        <v>67</v>
      </c>
      <c r="X100" s="7" t="s">
        <v>67</v>
      </c>
      <c r="Y100" s="7">
        <v>1250</v>
      </c>
      <c r="Z100" s="7">
        <v>1500</v>
      </c>
      <c r="AA100" s="7">
        <v>3500</v>
      </c>
      <c r="AB100" s="7">
        <v>3000</v>
      </c>
      <c r="AC100" s="7">
        <v>3000</v>
      </c>
      <c r="AD100" s="7">
        <v>3500</v>
      </c>
      <c r="AE100" s="7">
        <v>6500</v>
      </c>
      <c r="AF100" s="7">
        <v>500</v>
      </c>
      <c r="AG100" s="7" t="s">
        <v>67</v>
      </c>
    </row>
    <row r="101" spans="1:33" x14ac:dyDescent="0.35">
      <c r="A101" s="4" t="s">
        <v>99</v>
      </c>
      <c r="B101" s="4" t="s">
        <v>104</v>
      </c>
      <c r="C101" s="4" t="s">
        <v>68</v>
      </c>
      <c r="E101" s="7">
        <v>1500</v>
      </c>
      <c r="F101" s="7">
        <v>4500</v>
      </c>
      <c r="G101" s="7">
        <v>5000</v>
      </c>
      <c r="H101" s="7">
        <v>600</v>
      </c>
      <c r="I101" s="7">
        <v>350</v>
      </c>
      <c r="J101" s="7">
        <v>7500</v>
      </c>
      <c r="K101" s="7">
        <v>15000</v>
      </c>
      <c r="L101" s="7">
        <v>1500</v>
      </c>
      <c r="M101" s="7">
        <v>3500</v>
      </c>
      <c r="N101" s="7" t="s">
        <v>67</v>
      </c>
      <c r="O101" s="7" t="s">
        <v>67</v>
      </c>
      <c r="P101" s="7" t="s">
        <v>67</v>
      </c>
      <c r="Q101" s="7" t="s">
        <v>67</v>
      </c>
      <c r="R101" s="7" t="s">
        <v>67</v>
      </c>
      <c r="S101" s="7">
        <v>8500</v>
      </c>
      <c r="T101" s="7">
        <v>7000</v>
      </c>
      <c r="U101" s="7">
        <v>2500</v>
      </c>
      <c r="V101" s="7">
        <v>300</v>
      </c>
      <c r="W101" s="7" t="s">
        <v>67</v>
      </c>
      <c r="X101" s="7" t="s">
        <v>67</v>
      </c>
      <c r="Y101" s="7">
        <v>2250</v>
      </c>
      <c r="Z101" s="7">
        <v>2000</v>
      </c>
      <c r="AA101" s="7">
        <v>4000</v>
      </c>
      <c r="AB101" s="7">
        <v>3000</v>
      </c>
      <c r="AC101" s="7">
        <v>3500</v>
      </c>
      <c r="AD101" s="7">
        <v>7000</v>
      </c>
      <c r="AE101" s="7">
        <v>7000</v>
      </c>
      <c r="AF101" s="7">
        <v>500</v>
      </c>
      <c r="AG101" s="7" t="s">
        <v>67</v>
      </c>
    </row>
    <row r="102" spans="1:33" x14ac:dyDescent="0.35">
      <c r="E102" s="7" t="s">
        <v>69</v>
      </c>
      <c r="F102" s="7" t="s">
        <v>67</v>
      </c>
      <c r="G102" s="7" t="s">
        <v>67</v>
      </c>
      <c r="H102" s="7" t="s">
        <v>67</v>
      </c>
      <c r="I102" s="7" t="s">
        <v>67</v>
      </c>
      <c r="J102" s="7" t="s">
        <v>69</v>
      </c>
      <c r="K102" s="7" t="s">
        <v>67</v>
      </c>
      <c r="L102" s="7" t="s">
        <v>69</v>
      </c>
      <c r="M102" s="7" t="s">
        <v>69</v>
      </c>
      <c r="N102" s="7" t="s">
        <v>67</v>
      </c>
      <c r="O102" s="7" t="s">
        <v>67</v>
      </c>
      <c r="P102" s="7" t="s">
        <v>67</v>
      </c>
      <c r="Q102" s="7" t="s">
        <v>67</v>
      </c>
      <c r="R102" s="7" t="s">
        <v>67</v>
      </c>
      <c r="S102" s="7" t="s">
        <v>67</v>
      </c>
      <c r="T102" s="7" t="s">
        <v>67</v>
      </c>
      <c r="U102" s="7" t="s">
        <v>69</v>
      </c>
      <c r="V102" s="7" t="s">
        <v>67</v>
      </c>
      <c r="W102" s="7" t="s">
        <v>67</v>
      </c>
      <c r="X102" s="7" t="s">
        <v>67</v>
      </c>
      <c r="Y102" s="7" t="s">
        <v>69</v>
      </c>
      <c r="Z102" s="7" t="s">
        <v>69</v>
      </c>
      <c r="AA102" s="7" t="s">
        <v>67</v>
      </c>
      <c r="AB102" s="7" t="s">
        <v>67</v>
      </c>
      <c r="AC102" s="7" t="s">
        <v>67</v>
      </c>
      <c r="AD102" s="7" t="s">
        <v>69</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v>3250</v>
      </c>
      <c r="F105" s="7">
        <v>1600</v>
      </c>
      <c r="G105" s="7">
        <v>2000</v>
      </c>
      <c r="H105" s="7">
        <v>1500</v>
      </c>
      <c r="I105" s="7" t="s">
        <v>33</v>
      </c>
      <c r="J105" s="7" t="s">
        <v>33</v>
      </c>
      <c r="K105" s="7" t="s">
        <v>33</v>
      </c>
      <c r="L105" s="7" t="s">
        <v>33</v>
      </c>
      <c r="M105" s="7" t="s">
        <v>33</v>
      </c>
      <c r="N105" s="7">
        <v>7750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1750</v>
      </c>
      <c r="AE105" s="7" t="s">
        <v>33</v>
      </c>
      <c r="AF105" s="7">
        <v>1000</v>
      </c>
      <c r="AG105" s="7">
        <v>875</v>
      </c>
    </row>
    <row r="106" spans="1:33" x14ac:dyDescent="0.35">
      <c r="A106" s="4" t="s">
        <v>99</v>
      </c>
      <c r="B106" s="4" t="s">
        <v>106</v>
      </c>
      <c r="C106" s="4" t="s">
        <v>66</v>
      </c>
      <c r="E106" s="7">
        <v>2500</v>
      </c>
      <c r="F106" s="7">
        <v>1250</v>
      </c>
      <c r="G106" s="7">
        <v>1500</v>
      </c>
      <c r="H106" s="7">
        <v>1400</v>
      </c>
      <c r="I106" s="7" t="s">
        <v>67</v>
      </c>
      <c r="J106" s="7" t="s">
        <v>67</v>
      </c>
      <c r="K106" s="7" t="s">
        <v>67</v>
      </c>
      <c r="L106" s="7" t="s">
        <v>67</v>
      </c>
      <c r="M106" s="7" t="s">
        <v>67</v>
      </c>
      <c r="N106" s="7">
        <v>7000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600</v>
      </c>
      <c r="AG106" s="7">
        <v>500</v>
      </c>
    </row>
    <row r="107" spans="1:33" x14ac:dyDescent="0.35">
      <c r="A107" s="4" t="s">
        <v>99</v>
      </c>
      <c r="B107" s="4" t="s">
        <v>106</v>
      </c>
      <c r="C107" s="4" t="s">
        <v>68</v>
      </c>
      <c r="E107" s="7">
        <v>3750</v>
      </c>
      <c r="F107" s="7">
        <v>2000</v>
      </c>
      <c r="G107" s="7">
        <v>2500</v>
      </c>
      <c r="H107" s="7">
        <v>2500</v>
      </c>
      <c r="I107" s="7" t="s">
        <v>67</v>
      </c>
      <c r="J107" s="7" t="s">
        <v>67</v>
      </c>
      <c r="K107" s="7" t="s">
        <v>67</v>
      </c>
      <c r="L107" s="7" t="s">
        <v>67</v>
      </c>
      <c r="M107" s="7" t="s">
        <v>67</v>
      </c>
      <c r="N107" s="7">
        <v>9000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2500</v>
      </c>
      <c r="AE107" s="7" t="s">
        <v>67</v>
      </c>
      <c r="AF107" s="7">
        <v>1250</v>
      </c>
      <c r="AG107" s="7">
        <v>1000</v>
      </c>
    </row>
    <row r="108" spans="1:33" x14ac:dyDescent="0.35">
      <c r="E108" s="7" t="s">
        <v>69</v>
      </c>
      <c r="F108" s="7" t="s">
        <v>69</v>
      </c>
      <c r="G108" s="7" t="s">
        <v>69</v>
      </c>
      <c r="H108" s="7" t="s">
        <v>69</v>
      </c>
      <c r="I108" s="7" t="s">
        <v>67</v>
      </c>
      <c r="J108" s="7" t="s">
        <v>67</v>
      </c>
      <c r="K108" s="7" t="s">
        <v>67</v>
      </c>
      <c r="L108" s="7" t="s">
        <v>67</v>
      </c>
      <c r="M108" s="7" t="s">
        <v>67</v>
      </c>
      <c r="N108" s="7" t="s">
        <v>69</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N15" sqref="N15"/>
    </sheetView>
  </sheetViews>
  <sheetFormatPr baseColWidth="10" defaultColWidth="10.81640625" defaultRowHeight="14.5" x14ac:dyDescent="0.35"/>
  <cols>
    <col min="1" max="2" width="10.81640625" style="4"/>
    <col min="3" max="3" width="13.81640625" style="4" bestFit="1" customWidth="1"/>
    <col min="4"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4" spans="1:40" x14ac:dyDescent="0.35">
      <c r="D4" s="55"/>
    </row>
    <row r="5" spans="1:40" x14ac:dyDescent="0.35">
      <c r="A5" s="4" t="s">
        <v>31</v>
      </c>
      <c r="B5" s="4" t="s">
        <v>141</v>
      </c>
      <c r="C5" s="4" t="s">
        <v>32</v>
      </c>
      <c r="D5" s="55"/>
      <c r="E5" s="7">
        <v>1100</v>
      </c>
      <c r="F5" s="7">
        <v>2500</v>
      </c>
      <c r="G5" s="7">
        <v>2000</v>
      </c>
      <c r="H5" s="7">
        <v>500</v>
      </c>
      <c r="I5" s="7">
        <v>312.5</v>
      </c>
      <c r="J5" s="7">
        <v>5500</v>
      </c>
      <c r="K5" s="7">
        <v>12750</v>
      </c>
      <c r="L5" s="7">
        <v>1500</v>
      </c>
      <c r="M5" s="7">
        <v>2500</v>
      </c>
      <c r="N5" s="7">
        <v>6750</v>
      </c>
      <c r="O5" s="7">
        <v>100</v>
      </c>
      <c r="P5" s="7" t="s">
        <v>33</v>
      </c>
      <c r="Q5" s="7">
        <v>28500</v>
      </c>
      <c r="R5" s="7">
        <v>35250</v>
      </c>
      <c r="S5" s="7">
        <v>7000</v>
      </c>
      <c r="T5" s="7">
        <v>5000</v>
      </c>
      <c r="U5" s="7">
        <v>800</v>
      </c>
      <c r="V5" s="7">
        <v>200</v>
      </c>
      <c r="W5" s="7">
        <v>650</v>
      </c>
      <c r="X5" s="7">
        <v>1000</v>
      </c>
      <c r="Y5" s="7">
        <v>1500</v>
      </c>
      <c r="Z5" s="7">
        <v>2250</v>
      </c>
      <c r="AA5" s="7">
        <v>3000</v>
      </c>
      <c r="AB5" s="7">
        <v>3000</v>
      </c>
      <c r="AC5" s="7">
        <v>2750</v>
      </c>
      <c r="AD5" s="7">
        <v>1375</v>
      </c>
      <c r="AE5" s="7">
        <v>3000</v>
      </c>
      <c r="AF5" s="7">
        <v>275</v>
      </c>
      <c r="AG5" s="7">
        <v>350</v>
      </c>
    </row>
    <row r="6" spans="1:40" x14ac:dyDescent="0.35">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143</v>
      </c>
    </row>
    <row r="8" spans="1:40" x14ac:dyDescent="0.35">
      <c r="C8" s="4" t="s">
        <v>63</v>
      </c>
    </row>
    <row r="9" spans="1:40" x14ac:dyDescent="0.35">
      <c r="A9" s="4" t="s">
        <v>64</v>
      </c>
      <c r="B9" s="4" t="s">
        <v>65</v>
      </c>
      <c r="C9" s="4" t="s">
        <v>31</v>
      </c>
      <c r="D9" s="6" t="s">
        <v>144</v>
      </c>
      <c r="E9" s="7">
        <v>1050</v>
      </c>
      <c r="F9" s="7" t="s">
        <v>33</v>
      </c>
      <c r="G9" s="7" t="s">
        <v>33</v>
      </c>
      <c r="H9" s="7">
        <v>500</v>
      </c>
      <c r="I9" s="7">
        <v>337.5</v>
      </c>
      <c r="J9" s="7">
        <v>5500</v>
      </c>
      <c r="K9" s="7" t="s">
        <v>33</v>
      </c>
      <c r="L9" s="7">
        <v>1250</v>
      </c>
      <c r="M9" s="7">
        <v>2375</v>
      </c>
      <c r="N9" s="7">
        <v>5750</v>
      </c>
      <c r="O9" s="7">
        <v>100</v>
      </c>
      <c r="P9" s="7" t="s">
        <v>33</v>
      </c>
      <c r="Q9" s="7">
        <v>31750</v>
      </c>
      <c r="R9" s="7">
        <v>36250</v>
      </c>
      <c r="S9" s="7">
        <v>7500</v>
      </c>
      <c r="T9" s="7">
        <v>5500</v>
      </c>
      <c r="U9" s="7">
        <v>400</v>
      </c>
      <c r="V9" s="7">
        <v>100</v>
      </c>
      <c r="W9" s="7">
        <v>750</v>
      </c>
      <c r="X9" s="7">
        <v>1000</v>
      </c>
      <c r="Y9" s="7">
        <v>1500</v>
      </c>
      <c r="Z9" s="7">
        <v>2000</v>
      </c>
      <c r="AA9" s="7">
        <v>3000</v>
      </c>
      <c r="AB9" s="7">
        <v>3000</v>
      </c>
      <c r="AC9" s="7">
        <v>2500</v>
      </c>
      <c r="AD9" s="7">
        <v>1375</v>
      </c>
      <c r="AE9" s="7">
        <v>2250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1000</v>
      </c>
      <c r="M10" s="7">
        <v>2000</v>
      </c>
      <c r="N10" s="7">
        <v>5500</v>
      </c>
      <c r="O10" s="7">
        <v>100</v>
      </c>
      <c r="P10" s="7" t="s">
        <v>67</v>
      </c>
      <c r="Q10" s="7">
        <v>30000</v>
      </c>
      <c r="R10" s="7">
        <v>35000</v>
      </c>
      <c r="S10" s="7">
        <v>7500</v>
      </c>
      <c r="T10" s="7">
        <v>5000</v>
      </c>
      <c r="U10" s="7">
        <v>400</v>
      </c>
      <c r="V10" s="7">
        <v>100</v>
      </c>
      <c r="W10" s="7">
        <v>700</v>
      </c>
      <c r="X10" s="7">
        <v>850</v>
      </c>
      <c r="Y10" s="7">
        <v>1400</v>
      </c>
      <c r="Z10" s="7">
        <v>2000</v>
      </c>
      <c r="AA10" s="7">
        <v>3000</v>
      </c>
      <c r="AB10" s="7">
        <v>3000</v>
      </c>
      <c r="AC10" s="7">
        <v>2500</v>
      </c>
      <c r="AD10" s="7">
        <v>1250</v>
      </c>
      <c r="AE10" s="7">
        <v>2250</v>
      </c>
      <c r="AF10" s="7">
        <v>250</v>
      </c>
      <c r="AG10" s="7">
        <v>200</v>
      </c>
    </row>
    <row r="11" spans="1:40" x14ac:dyDescent="0.35">
      <c r="A11" s="4" t="s">
        <v>64</v>
      </c>
      <c r="B11" s="4" t="s">
        <v>65</v>
      </c>
      <c r="C11" s="4" t="s">
        <v>68</v>
      </c>
      <c r="E11" s="7">
        <v>1200</v>
      </c>
      <c r="F11" s="7" t="s">
        <v>67</v>
      </c>
      <c r="G11" s="7" t="s">
        <v>67</v>
      </c>
      <c r="H11" s="7">
        <v>500</v>
      </c>
      <c r="I11" s="7">
        <v>350</v>
      </c>
      <c r="J11" s="7">
        <v>6000</v>
      </c>
      <c r="K11" s="7" t="s">
        <v>67</v>
      </c>
      <c r="L11" s="7">
        <v>1250</v>
      </c>
      <c r="M11" s="7">
        <v>2500</v>
      </c>
      <c r="N11" s="7">
        <v>6000</v>
      </c>
      <c r="O11" s="7">
        <v>100</v>
      </c>
      <c r="P11" s="7" t="s">
        <v>67</v>
      </c>
      <c r="Q11" s="7">
        <v>32500</v>
      </c>
      <c r="R11" s="7">
        <v>37500</v>
      </c>
      <c r="S11" s="7">
        <v>7500</v>
      </c>
      <c r="T11" s="7">
        <v>5500</v>
      </c>
      <c r="U11" s="7">
        <v>500</v>
      </c>
      <c r="V11" s="7">
        <v>100</v>
      </c>
      <c r="W11" s="7">
        <v>800</v>
      </c>
      <c r="X11" s="7">
        <v>1000</v>
      </c>
      <c r="Y11" s="7">
        <v>1500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3050</v>
      </c>
      <c r="G15" s="7" t="s">
        <v>33</v>
      </c>
      <c r="H15" s="7">
        <v>500</v>
      </c>
      <c r="I15" s="7">
        <v>300</v>
      </c>
      <c r="J15" s="7">
        <v>5000</v>
      </c>
      <c r="K15" s="7">
        <v>12750</v>
      </c>
      <c r="L15" s="7">
        <v>1000</v>
      </c>
      <c r="M15" s="7">
        <v>2900</v>
      </c>
      <c r="N15" s="7">
        <v>8500</v>
      </c>
      <c r="O15" s="7" t="s">
        <v>33</v>
      </c>
      <c r="P15" s="7" t="s">
        <v>33</v>
      </c>
      <c r="Q15" s="7">
        <v>32500</v>
      </c>
      <c r="R15" s="7">
        <v>45000</v>
      </c>
      <c r="S15" s="7" t="s">
        <v>33</v>
      </c>
      <c r="T15" s="7" t="s">
        <v>33</v>
      </c>
      <c r="U15" s="7">
        <v>800</v>
      </c>
      <c r="V15" s="7">
        <v>200</v>
      </c>
      <c r="W15" s="7" t="s">
        <v>33</v>
      </c>
      <c r="X15" s="7">
        <v>1000</v>
      </c>
      <c r="Y15" s="7">
        <v>1500</v>
      </c>
      <c r="Z15" s="7">
        <v>2500</v>
      </c>
      <c r="AA15" s="7" t="s">
        <v>33</v>
      </c>
      <c r="AB15" s="7" t="s">
        <v>33</v>
      </c>
      <c r="AC15" s="7" t="s">
        <v>33</v>
      </c>
      <c r="AD15" s="7" t="s">
        <v>33</v>
      </c>
      <c r="AE15" s="7" t="s">
        <v>33</v>
      </c>
      <c r="AF15" s="7" t="s">
        <v>33</v>
      </c>
      <c r="AG15" s="7">
        <v>400</v>
      </c>
      <c r="AI15" s="5">
        <v>12</v>
      </c>
    </row>
    <row r="16" spans="1:40" x14ac:dyDescent="0.35">
      <c r="A16" s="4" t="s">
        <v>64</v>
      </c>
      <c r="B16" s="4" t="s">
        <v>71</v>
      </c>
      <c r="C16" s="4" t="s">
        <v>66</v>
      </c>
      <c r="E16" s="7">
        <v>950</v>
      </c>
      <c r="F16" s="7">
        <v>3000</v>
      </c>
      <c r="G16" s="7" t="s">
        <v>67</v>
      </c>
      <c r="H16" s="7">
        <v>450</v>
      </c>
      <c r="I16" s="7">
        <v>275</v>
      </c>
      <c r="J16" s="7">
        <v>4500</v>
      </c>
      <c r="K16" s="7">
        <v>7500</v>
      </c>
      <c r="L16" s="7">
        <v>900</v>
      </c>
      <c r="M16" s="7">
        <v>2500</v>
      </c>
      <c r="N16" s="7">
        <v>8000</v>
      </c>
      <c r="O16" s="7" t="s">
        <v>67</v>
      </c>
      <c r="P16" s="7" t="s">
        <v>67</v>
      </c>
      <c r="Q16" s="7">
        <v>32500</v>
      </c>
      <c r="R16" s="7">
        <v>45000</v>
      </c>
      <c r="S16" s="7" t="s">
        <v>67</v>
      </c>
      <c r="T16" s="7" t="s">
        <v>67</v>
      </c>
      <c r="U16" s="7">
        <v>350</v>
      </c>
      <c r="V16" s="7">
        <v>150</v>
      </c>
      <c r="W16" s="7" t="s">
        <v>67</v>
      </c>
      <c r="X16" s="7">
        <v>600</v>
      </c>
      <c r="Y16" s="7">
        <v>1100</v>
      </c>
      <c r="Z16" s="7">
        <v>2100</v>
      </c>
      <c r="AA16" s="7" t="s">
        <v>67</v>
      </c>
      <c r="AB16" s="7" t="s">
        <v>67</v>
      </c>
      <c r="AC16" s="7" t="s">
        <v>67</v>
      </c>
      <c r="AD16" s="7" t="s">
        <v>67</v>
      </c>
      <c r="AE16" s="7" t="s">
        <v>67</v>
      </c>
      <c r="AF16" s="7" t="s">
        <v>67</v>
      </c>
      <c r="AG16" s="7">
        <v>350</v>
      </c>
    </row>
    <row r="17" spans="1:35" x14ac:dyDescent="0.35">
      <c r="A17" s="4" t="s">
        <v>64</v>
      </c>
      <c r="B17" s="4" t="s">
        <v>71</v>
      </c>
      <c r="C17" s="4" t="s">
        <v>68</v>
      </c>
      <c r="E17" s="7">
        <v>1500</v>
      </c>
      <c r="F17" s="7">
        <v>3300</v>
      </c>
      <c r="G17" s="7" t="s">
        <v>67</v>
      </c>
      <c r="H17" s="7">
        <v>500</v>
      </c>
      <c r="I17" s="7">
        <v>350</v>
      </c>
      <c r="J17" s="7">
        <v>5500</v>
      </c>
      <c r="K17" s="7">
        <v>15000</v>
      </c>
      <c r="L17" s="7">
        <v>1500</v>
      </c>
      <c r="M17" s="7">
        <v>3000</v>
      </c>
      <c r="N17" s="7">
        <v>10000</v>
      </c>
      <c r="O17" s="7" t="s">
        <v>67</v>
      </c>
      <c r="P17" s="7" t="s">
        <v>67</v>
      </c>
      <c r="Q17" s="7">
        <v>32500</v>
      </c>
      <c r="R17" s="7">
        <v>45000</v>
      </c>
      <c r="S17" s="7" t="s">
        <v>67</v>
      </c>
      <c r="T17" s="7" t="s">
        <v>67</v>
      </c>
      <c r="U17" s="7">
        <v>1100</v>
      </c>
      <c r="V17" s="7">
        <v>200</v>
      </c>
      <c r="W17" s="7" t="s">
        <v>67</v>
      </c>
      <c r="X17" s="7">
        <v>1250</v>
      </c>
      <c r="Y17" s="7">
        <v>2000</v>
      </c>
      <c r="Z17" s="7">
        <v>2500</v>
      </c>
      <c r="AA17" s="7" t="s">
        <v>67</v>
      </c>
      <c r="AB17" s="7" t="s">
        <v>67</v>
      </c>
      <c r="AC17" s="7" t="s">
        <v>67</v>
      </c>
      <c r="AD17" s="7" t="s">
        <v>67</v>
      </c>
      <c r="AE17" s="7" t="s">
        <v>67</v>
      </c>
      <c r="AF17" s="7" t="s">
        <v>67</v>
      </c>
      <c r="AG17" s="7">
        <v>500</v>
      </c>
    </row>
    <row r="18" spans="1:35" x14ac:dyDescent="0.35">
      <c r="C18" s="38" t="s">
        <v>145</v>
      </c>
      <c r="E18" s="7" t="s">
        <v>69</v>
      </c>
      <c r="F18" s="7" t="s">
        <v>67</v>
      </c>
      <c r="G18" s="7" t="s">
        <v>67</v>
      </c>
      <c r="H18" s="7" t="s">
        <v>67</v>
      </c>
      <c r="I18" s="7" t="s">
        <v>67</v>
      </c>
      <c r="J18" s="7" t="s">
        <v>67</v>
      </c>
      <c r="K18" s="7" t="s">
        <v>69</v>
      </c>
      <c r="L18" s="7" t="s">
        <v>69</v>
      </c>
      <c r="M18" s="7" t="s">
        <v>67</v>
      </c>
      <c r="N18" s="7" t="s">
        <v>67</v>
      </c>
      <c r="O18" s="7" t="s">
        <v>67</v>
      </c>
      <c r="P18" s="7" t="s">
        <v>67</v>
      </c>
      <c r="Q18" s="7" t="s">
        <v>67</v>
      </c>
      <c r="R18" s="7" t="s">
        <v>67</v>
      </c>
      <c r="S18" s="7" t="s">
        <v>67</v>
      </c>
      <c r="T18" s="7" t="s">
        <v>67</v>
      </c>
      <c r="U18" s="7" t="s">
        <v>69</v>
      </c>
      <c r="V18" s="7" t="s">
        <v>67</v>
      </c>
      <c r="W18" s="7" t="s">
        <v>67</v>
      </c>
      <c r="X18" s="7" t="s">
        <v>69</v>
      </c>
      <c r="Y18" s="7" t="s">
        <v>69</v>
      </c>
      <c r="Z18" s="7" t="s">
        <v>67</v>
      </c>
      <c r="AA18" s="7" t="s">
        <v>67</v>
      </c>
      <c r="AB18" s="7" t="s">
        <v>67</v>
      </c>
      <c r="AC18" s="7" t="s">
        <v>67</v>
      </c>
      <c r="AD18" s="7" t="s">
        <v>67</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1150</v>
      </c>
      <c r="F21" s="7" t="s">
        <v>33</v>
      </c>
      <c r="G21" s="7" t="s">
        <v>33</v>
      </c>
      <c r="H21" s="7" t="s">
        <v>33</v>
      </c>
      <c r="I21" s="7">
        <v>525</v>
      </c>
      <c r="J21" s="7">
        <v>5500</v>
      </c>
      <c r="K21" s="7">
        <v>16000</v>
      </c>
      <c r="L21" s="7">
        <v>1500</v>
      </c>
      <c r="M21" s="7">
        <v>2750</v>
      </c>
      <c r="N21" s="7" t="s">
        <v>33</v>
      </c>
      <c r="O21" s="7" t="s">
        <v>33</v>
      </c>
      <c r="P21" s="7" t="s">
        <v>33</v>
      </c>
      <c r="Q21" s="7" t="s">
        <v>33</v>
      </c>
      <c r="R21" s="7" t="s">
        <v>33</v>
      </c>
      <c r="S21" s="7" t="s">
        <v>33</v>
      </c>
      <c r="T21" s="7" t="s">
        <v>33</v>
      </c>
      <c r="U21" s="7">
        <v>475</v>
      </c>
      <c r="V21" s="7" t="s">
        <v>33</v>
      </c>
      <c r="W21" s="7" t="s">
        <v>33</v>
      </c>
      <c r="X21" s="7" t="s">
        <v>33</v>
      </c>
      <c r="Y21" s="7" t="s">
        <v>33</v>
      </c>
      <c r="Z21" s="7" t="s">
        <v>33</v>
      </c>
      <c r="AA21" s="7" t="s">
        <v>33</v>
      </c>
      <c r="AB21" s="7" t="s">
        <v>33</v>
      </c>
      <c r="AC21" s="7" t="s">
        <v>33</v>
      </c>
      <c r="AD21" s="7">
        <v>1500</v>
      </c>
      <c r="AE21" s="7" t="s">
        <v>33</v>
      </c>
      <c r="AF21" s="7" t="s">
        <v>33</v>
      </c>
      <c r="AG21" s="7" t="s">
        <v>33</v>
      </c>
      <c r="AI21" s="5">
        <v>21</v>
      </c>
    </row>
    <row r="22" spans="1:35" x14ac:dyDescent="0.35">
      <c r="A22" s="4" t="s">
        <v>73</v>
      </c>
      <c r="B22" s="4" t="s">
        <v>74</v>
      </c>
      <c r="C22" s="4" t="s">
        <v>66</v>
      </c>
      <c r="E22" s="7">
        <v>1000</v>
      </c>
      <c r="F22" s="7" t="s">
        <v>67</v>
      </c>
      <c r="G22" s="7" t="s">
        <v>67</v>
      </c>
      <c r="H22" s="7" t="s">
        <v>67</v>
      </c>
      <c r="I22" s="7">
        <v>500</v>
      </c>
      <c r="J22" s="7">
        <v>5000</v>
      </c>
      <c r="K22" s="7">
        <v>15000</v>
      </c>
      <c r="L22" s="7">
        <v>1000</v>
      </c>
      <c r="M22" s="7">
        <v>2000</v>
      </c>
      <c r="N22" s="7" t="s">
        <v>67</v>
      </c>
      <c r="O22" s="7" t="s">
        <v>67</v>
      </c>
      <c r="P22" s="7" t="s">
        <v>67</v>
      </c>
      <c r="Q22" s="7" t="s">
        <v>67</v>
      </c>
      <c r="R22" s="7" t="s">
        <v>67</v>
      </c>
      <c r="S22" s="7" t="s">
        <v>67</v>
      </c>
      <c r="T22" s="7" t="s">
        <v>67</v>
      </c>
      <c r="U22" s="7">
        <v>400</v>
      </c>
      <c r="V22" s="7" t="s">
        <v>67</v>
      </c>
      <c r="W22" s="7" t="s">
        <v>67</v>
      </c>
      <c r="X22" s="7" t="s">
        <v>67</v>
      </c>
      <c r="Y22" s="7" t="s">
        <v>67</v>
      </c>
      <c r="Z22" s="7" t="s">
        <v>67</v>
      </c>
      <c r="AA22" s="7" t="s">
        <v>67</v>
      </c>
      <c r="AB22" s="7" t="s">
        <v>67</v>
      </c>
      <c r="AC22" s="7" t="s">
        <v>67</v>
      </c>
      <c r="AD22" s="7">
        <v>850</v>
      </c>
      <c r="AE22" s="7" t="s">
        <v>67</v>
      </c>
      <c r="AF22" s="7" t="s">
        <v>67</v>
      </c>
      <c r="AG22" s="7" t="s">
        <v>67</v>
      </c>
    </row>
    <row r="23" spans="1:35" x14ac:dyDescent="0.35">
      <c r="A23" s="4" t="s">
        <v>73</v>
      </c>
      <c r="B23" s="4" t="s">
        <v>74</v>
      </c>
      <c r="C23" s="4" t="s">
        <v>68</v>
      </c>
      <c r="E23" s="7">
        <v>1250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v>1000</v>
      </c>
      <c r="V23" s="7" t="s">
        <v>67</v>
      </c>
      <c r="W23" s="7" t="s">
        <v>67</v>
      </c>
      <c r="X23" s="7" t="s">
        <v>67</v>
      </c>
      <c r="Y23" s="7" t="s">
        <v>67</v>
      </c>
      <c r="Z23" s="7" t="s">
        <v>67</v>
      </c>
      <c r="AA23" s="7" t="s">
        <v>67</v>
      </c>
      <c r="AB23" s="7" t="s">
        <v>67</v>
      </c>
      <c r="AC23" s="7" t="s">
        <v>67</v>
      </c>
      <c r="AD23" s="7">
        <v>1750</v>
      </c>
      <c r="AE23" s="7" t="s">
        <v>67</v>
      </c>
      <c r="AF23" s="7" t="s">
        <v>67</v>
      </c>
      <c r="AG23" s="7" t="s">
        <v>67</v>
      </c>
    </row>
    <row r="24" spans="1:35" x14ac:dyDescent="0.35">
      <c r="C24" s="38" t="s">
        <v>145</v>
      </c>
      <c r="E24" s="7" t="s">
        <v>67</v>
      </c>
      <c r="F24" s="7" t="s">
        <v>67</v>
      </c>
      <c r="G24" s="7" t="s">
        <v>67</v>
      </c>
      <c r="H24" s="7" t="s">
        <v>67</v>
      </c>
      <c r="I24" s="7" t="s">
        <v>67</v>
      </c>
      <c r="J24" s="7" t="s">
        <v>69</v>
      </c>
      <c r="K24" s="7" t="s">
        <v>67</v>
      </c>
      <c r="L24" s="7" t="s">
        <v>69</v>
      </c>
      <c r="M24" s="7" t="s">
        <v>69</v>
      </c>
      <c r="N24" s="7" t="s">
        <v>67</v>
      </c>
      <c r="O24" s="7" t="s">
        <v>67</v>
      </c>
      <c r="P24" s="7" t="s">
        <v>67</v>
      </c>
      <c r="Q24" s="7" t="s">
        <v>67</v>
      </c>
      <c r="R24" s="7" t="s">
        <v>67</v>
      </c>
      <c r="S24" s="7" t="s">
        <v>67</v>
      </c>
      <c r="T24" s="7" t="s">
        <v>67</v>
      </c>
      <c r="U24" s="7" t="s">
        <v>69</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800</v>
      </c>
      <c r="F27" s="7">
        <v>1250</v>
      </c>
      <c r="G27" s="7" t="s">
        <v>33</v>
      </c>
      <c r="H27" s="7">
        <v>500</v>
      </c>
      <c r="I27" s="7">
        <v>300</v>
      </c>
      <c r="J27" s="7">
        <v>5000</v>
      </c>
      <c r="K27" s="7">
        <v>15000</v>
      </c>
      <c r="L27" s="7">
        <v>725</v>
      </c>
      <c r="M27" s="7">
        <v>1500</v>
      </c>
      <c r="N27" s="7">
        <v>6750</v>
      </c>
      <c r="O27" s="7">
        <v>100</v>
      </c>
      <c r="P27" s="7" t="s">
        <v>33</v>
      </c>
      <c r="Q27" s="7">
        <v>25000</v>
      </c>
      <c r="R27" s="7">
        <v>35000</v>
      </c>
      <c r="S27" s="7">
        <v>4500</v>
      </c>
      <c r="T27" s="7">
        <v>3500</v>
      </c>
      <c r="U27" s="7">
        <v>550</v>
      </c>
      <c r="V27" s="7">
        <v>100</v>
      </c>
      <c r="W27" s="7">
        <v>200</v>
      </c>
      <c r="X27" s="7">
        <v>300</v>
      </c>
      <c r="Y27" s="7">
        <v>550</v>
      </c>
      <c r="Z27" s="7">
        <v>3000</v>
      </c>
      <c r="AA27" s="7">
        <v>2375</v>
      </c>
      <c r="AB27" s="7">
        <v>2000</v>
      </c>
      <c r="AC27" s="7">
        <v>2000</v>
      </c>
      <c r="AD27" s="7">
        <v>1125</v>
      </c>
      <c r="AE27" s="7">
        <v>3000</v>
      </c>
      <c r="AF27" s="7">
        <v>475</v>
      </c>
      <c r="AG27" s="7">
        <v>500</v>
      </c>
      <c r="AI27" s="5">
        <v>2</v>
      </c>
    </row>
    <row r="28" spans="1:35" x14ac:dyDescent="0.35">
      <c r="A28" s="4" t="s">
        <v>73</v>
      </c>
      <c r="B28" s="4" t="s">
        <v>77</v>
      </c>
      <c r="C28" s="4" t="s">
        <v>66</v>
      </c>
      <c r="E28" s="7">
        <v>650</v>
      </c>
      <c r="F28" s="7">
        <v>1250</v>
      </c>
      <c r="G28" s="7" t="s">
        <v>67</v>
      </c>
      <c r="H28" s="7">
        <v>500</v>
      </c>
      <c r="I28" s="7">
        <v>300</v>
      </c>
      <c r="J28" s="7">
        <v>5000</v>
      </c>
      <c r="K28" s="7">
        <v>15000</v>
      </c>
      <c r="L28" s="7">
        <v>700</v>
      </c>
      <c r="M28" s="7">
        <v>1500</v>
      </c>
      <c r="N28" s="7">
        <v>6000</v>
      </c>
      <c r="O28" s="7">
        <v>100</v>
      </c>
      <c r="P28" s="7" t="s">
        <v>67</v>
      </c>
      <c r="Q28" s="7">
        <v>25000</v>
      </c>
      <c r="R28" s="7">
        <v>35000</v>
      </c>
      <c r="S28" s="7">
        <v>4500</v>
      </c>
      <c r="T28" s="7">
        <v>3500</v>
      </c>
      <c r="U28" s="7">
        <v>500</v>
      </c>
      <c r="V28" s="7">
        <v>100</v>
      </c>
      <c r="W28" s="7">
        <v>200</v>
      </c>
      <c r="X28" s="7">
        <v>300</v>
      </c>
      <c r="Y28" s="7">
        <v>500</v>
      </c>
      <c r="Z28" s="7">
        <v>2500</v>
      </c>
      <c r="AA28" s="7">
        <v>2250</v>
      </c>
      <c r="AB28" s="7">
        <v>2000</v>
      </c>
      <c r="AC28" s="7">
        <v>2000</v>
      </c>
      <c r="AD28" s="7">
        <v>750</v>
      </c>
      <c r="AE28" s="7">
        <v>3000</v>
      </c>
      <c r="AF28" s="7">
        <v>400</v>
      </c>
      <c r="AG28" s="7">
        <v>500</v>
      </c>
    </row>
    <row r="29" spans="1:35" x14ac:dyDescent="0.35">
      <c r="A29" s="4" t="s">
        <v>73</v>
      </c>
      <c r="B29" s="4" t="s">
        <v>77</v>
      </c>
      <c r="C29" s="4" t="s">
        <v>68</v>
      </c>
      <c r="E29" s="7">
        <v>900</v>
      </c>
      <c r="F29" s="7">
        <v>1250</v>
      </c>
      <c r="G29" s="7" t="s">
        <v>67</v>
      </c>
      <c r="H29" s="7">
        <v>500</v>
      </c>
      <c r="I29" s="7">
        <v>300</v>
      </c>
      <c r="J29" s="7">
        <v>5500</v>
      </c>
      <c r="K29" s="7">
        <v>16000</v>
      </c>
      <c r="L29" s="7">
        <v>750</v>
      </c>
      <c r="M29" s="7">
        <v>1500</v>
      </c>
      <c r="N29" s="7">
        <v>7500</v>
      </c>
      <c r="O29" s="7">
        <v>100</v>
      </c>
      <c r="P29" s="7" t="s">
        <v>67</v>
      </c>
      <c r="Q29" s="7">
        <v>25000</v>
      </c>
      <c r="R29" s="7">
        <v>35000</v>
      </c>
      <c r="S29" s="7">
        <v>5000</v>
      </c>
      <c r="T29" s="7">
        <v>4000</v>
      </c>
      <c r="U29" s="7">
        <v>600</v>
      </c>
      <c r="V29" s="7">
        <v>100</v>
      </c>
      <c r="W29" s="7">
        <v>200</v>
      </c>
      <c r="X29" s="7">
        <v>350</v>
      </c>
      <c r="Y29" s="7">
        <v>700</v>
      </c>
      <c r="Z29" s="7">
        <v>3000</v>
      </c>
      <c r="AA29" s="7">
        <v>2500</v>
      </c>
      <c r="AB29" s="7">
        <v>2000</v>
      </c>
      <c r="AC29" s="7">
        <v>2000</v>
      </c>
      <c r="AD29" s="7">
        <v>1500</v>
      </c>
      <c r="AE29" s="7">
        <v>3000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69</v>
      </c>
      <c r="Z30" s="7" t="s">
        <v>67</v>
      </c>
      <c r="AA30" s="7" t="s">
        <v>67</v>
      </c>
      <c r="AB30" s="7" t="s">
        <v>67</v>
      </c>
      <c r="AC30" s="7" t="s">
        <v>67</v>
      </c>
      <c r="AD30" s="7" t="s">
        <v>69</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500</v>
      </c>
      <c r="I33" s="7">
        <v>300</v>
      </c>
      <c r="J33" s="7">
        <v>6500</v>
      </c>
      <c r="K33" s="7">
        <v>8000</v>
      </c>
      <c r="L33" s="7">
        <v>1500</v>
      </c>
      <c r="M33" s="7">
        <v>2000</v>
      </c>
      <c r="N33" s="7">
        <v>8000</v>
      </c>
      <c r="O33" s="7">
        <v>100</v>
      </c>
      <c r="P33" s="7" t="s">
        <v>33</v>
      </c>
      <c r="Q33" s="7">
        <v>25000</v>
      </c>
      <c r="R33" s="7">
        <v>40000</v>
      </c>
      <c r="S33" s="7">
        <v>7000</v>
      </c>
      <c r="T33" s="7">
        <v>6000</v>
      </c>
      <c r="U33" s="7">
        <v>1500</v>
      </c>
      <c r="V33" s="7">
        <v>200</v>
      </c>
      <c r="W33" s="7" t="s">
        <v>33</v>
      </c>
      <c r="X33" s="7" t="s">
        <v>33</v>
      </c>
      <c r="Y33" s="7">
        <v>2500</v>
      </c>
      <c r="Z33" s="7">
        <v>2000</v>
      </c>
      <c r="AA33" s="7">
        <v>3500</v>
      </c>
      <c r="AB33" s="7">
        <v>2500</v>
      </c>
      <c r="AC33" s="7">
        <v>3500</v>
      </c>
      <c r="AD33" s="7">
        <v>1875</v>
      </c>
      <c r="AE33" s="7">
        <v>6000</v>
      </c>
      <c r="AF33" s="7">
        <v>275</v>
      </c>
      <c r="AG33" s="7" t="s">
        <v>33</v>
      </c>
      <c r="AI33" s="5">
        <v>5</v>
      </c>
    </row>
    <row r="34" spans="1:35" x14ac:dyDescent="0.35">
      <c r="A34" s="4" t="s">
        <v>73</v>
      </c>
      <c r="B34" s="4" t="s">
        <v>79</v>
      </c>
      <c r="C34" s="4" t="s">
        <v>66</v>
      </c>
      <c r="E34" s="7">
        <v>1000</v>
      </c>
      <c r="F34" s="7">
        <v>3250</v>
      </c>
      <c r="G34" s="7" t="s">
        <v>67</v>
      </c>
      <c r="H34" s="7">
        <v>500</v>
      </c>
      <c r="I34" s="7">
        <v>300</v>
      </c>
      <c r="J34" s="7">
        <v>5000</v>
      </c>
      <c r="K34" s="7">
        <v>7500</v>
      </c>
      <c r="L34" s="7">
        <v>1500</v>
      </c>
      <c r="M34" s="7">
        <v>2000</v>
      </c>
      <c r="N34" s="7">
        <v>8000</v>
      </c>
      <c r="O34" s="7">
        <v>100</v>
      </c>
      <c r="P34" s="7" t="s">
        <v>67</v>
      </c>
      <c r="Q34" s="7">
        <v>25000</v>
      </c>
      <c r="R34" s="7">
        <v>35000</v>
      </c>
      <c r="S34" s="7">
        <v>6000</v>
      </c>
      <c r="T34" s="7">
        <v>5000</v>
      </c>
      <c r="U34" s="7">
        <v>1250</v>
      </c>
      <c r="V34" s="7">
        <v>150</v>
      </c>
      <c r="W34" s="7" t="s">
        <v>67</v>
      </c>
      <c r="X34" s="7" t="s">
        <v>67</v>
      </c>
      <c r="Y34" s="7">
        <v>1750</v>
      </c>
      <c r="Z34" s="7">
        <v>1500</v>
      </c>
      <c r="AA34" s="7">
        <v>3000</v>
      </c>
      <c r="AB34" s="7">
        <v>2000</v>
      </c>
      <c r="AC34" s="7">
        <v>3500</v>
      </c>
      <c r="AD34" s="7">
        <v>1500</v>
      </c>
      <c r="AE34" s="7">
        <v>4500</v>
      </c>
      <c r="AF34" s="7">
        <v>200</v>
      </c>
      <c r="AG34" s="7" t="s">
        <v>67</v>
      </c>
    </row>
    <row r="35" spans="1:35" x14ac:dyDescent="0.35">
      <c r="A35" s="4" t="s">
        <v>73</v>
      </c>
      <c r="B35" s="4" t="s">
        <v>79</v>
      </c>
      <c r="C35" s="4" t="s">
        <v>68</v>
      </c>
      <c r="E35" s="7">
        <v>1750</v>
      </c>
      <c r="F35" s="7">
        <v>5000</v>
      </c>
      <c r="G35" s="7" t="s">
        <v>67</v>
      </c>
      <c r="H35" s="7">
        <v>600</v>
      </c>
      <c r="I35" s="7">
        <v>350</v>
      </c>
      <c r="J35" s="7">
        <v>6500</v>
      </c>
      <c r="K35" s="7">
        <v>10000</v>
      </c>
      <c r="L35" s="7">
        <v>1750</v>
      </c>
      <c r="M35" s="7">
        <v>2000</v>
      </c>
      <c r="N35" s="7">
        <v>8500</v>
      </c>
      <c r="O35" s="7">
        <v>100</v>
      </c>
      <c r="P35" s="7" t="s">
        <v>67</v>
      </c>
      <c r="Q35" s="7">
        <v>30000</v>
      </c>
      <c r="R35" s="7">
        <v>40000</v>
      </c>
      <c r="S35" s="7">
        <v>7000</v>
      </c>
      <c r="T35" s="7">
        <v>6500</v>
      </c>
      <c r="U35" s="7">
        <v>2000</v>
      </c>
      <c r="V35" s="7">
        <v>250</v>
      </c>
      <c r="W35" s="7" t="s">
        <v>67</v>
      </c>
      <c r="X35" s="7" t="s">
        <v>67</v>
      </c>
      <c r="Y35" s="7">
        <v>2500</v>
      </c>
      <c r="Z35" s="7">
        <v>6500</v>
      </c>
      <c r="AA35" s="7">
        <v>4000</v>
      </c>
      <c r="AB35" s="7">
        <v>2500</v>
      </c>
      <c r="AC35" s="7">
        <v>3500</v>
      </c>
      <c r="AD35" s="7">
        <v>3000</v>
      </c>
      <c r="AE35" s="7">
        <v>8500</v>
      </c>
      <c r="AF35" s="7">
        <v>500</v>
      </c>
      <c r="AG35" s="7" t="s">
        <v>67</v>
      </c>
    </row>
    <row r="36" spans="1:35" x14ac:dyDescent="0.35">
      <c r="C36" s="38" t="s">
        <v>145</v>
      </c>
      <c r="E36" s="7" t="s">
        <v>69</v>
      </c>
      <c r="F36" s="7" t="s">
        <v>69</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69</v>
      </c>
      <c r="V36" s="7" t="s">
        <v>69</v>
      </c>
      <c r="W36" s="7" t="s">
        <v>67</v>
      </c>
      <c r="X36" s="7" t="s">
        <v>67</v>
      </c>
      <c r="Y36" s="7" t="s">
        <v>69</v>
      </c>
      <c r="Z36" s="7" t="s">
        <v>69</v>
      </c>
      <c r="AA36" s="7" t="s">
        <v>67</v>
      </c>
      <c r="AB36" s="7" t="s">
        <v>67</v>
      </c>
      <c r="AC36" s="7" t="s">
        <v>67</v>
      </c>
      <c r="AD36" s="7" t="s">
        <v>69</v>
      </c>
      <c r="AE36" s="7" t="s">
        <v>69</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1000</v>
      </c>
      <c r="F39" s="7">
        <v>1100</v>
      </c>
      <c r="G39" s="7">
        <v>1275</v>
      </c>
      <c r="H39" s="7">
        <v>475</v>
      </c>
      <c r="I39" s="7">
        <v>325</v>
      </c>
      <c r="J39" s="7">
        <v>6000</v>
      </c>
      <c r="K39" s="7">
        <v>12750</v>
      </c>
      <c r="L39" s="7">
        <v>4300</v>
      </c>
      <c r="M39" s="7">
        <v>2750</v>
      </c>
      <c r="N39" s="7">
        <v>6250</v>
      </c>
      <c r="O39" s="7">
        <v>100</v>
      </c>
      <c r="P39" s="7" t="s">
        <v>33</v>
      </c>
      <c r="Q39" s="7">
        <v>30000</v>
      </c>
      <c r="R39" s="7">
        <v>32000</v>
      </c>
      <c r="S39" s="7">
        <v>6000</v>
      </c>
      <c r="T39" s="7">
        <v>5000</v>
      </c>
      <c r="U39" s="7">
        <v>800</v>
      </c>
      <c r="V39" s="7">
        <v>550</v>
      </c>
      <c r="W39" s="7" t="s">
        <v>33</v>
      </c>
      <c r="X39" s="7">
        <v>1100</v>
      </c>
      <c r="Y39" s="7">
        <v>1800</v>
      </c>
      <c r="Z39" s="7">
        <v>5500</v>
      </c>
      <c r="AA39" s="7">
        <v>3750</v>
      </c>
      <c r="AB39" s="7">
        <v>6500</v>
      </c>
      <c r="AC39" s="7">
        <v>3250</v>
      </c>
      <c r="AD39" s="7">
        <v>1250</v>
      </c>
      <c r="AE39" s="7" t="s">
        <v>33</v>
      </c>
      <c r="AF39" s="7">
        <v>275</v>
      </c>
      <c r="AG39" s="7" t="s">
        <v>33</v>
      </c>
      <c r="AI39" s="5">
        <v>4</v>
      </c>
    </row>
    <row r="40" spans="1:35" x14ac:dyDescent="0.35">
      <c r="A40" s="4" t="s">
        <v>81</v>
      </c>
      <c r="B40" s="4" t="s">
        <v>82</v>
      </c>
      <c r="C40" s="4" t="s">
        <v>66</v>
      </c>
      <c r="E40" s="7">
        <v>900</v>
      </c>
      <c r="F40" s="7">
        <v>900</v>
      </c>
      <c r="G40" s="7">
        <v>1250</v>
      </c>
      <c r="H40" s="7">
        <v>400</v>
      </c>
      <c r="I40" s="7">
        <v>300</v>
      </c>
      <c r="J40" s="7">
        <v>5500</v>
      </c>
      <c r="K40" s="7">
        <v>7500</v>
      </c>
      <c r="L40" s="7">
        <v>1500</v>
      </c>
      <c r="M40" s="7">
        <v>1600</v>
      </c>
      <c r="N40" s="7">
        <v>6000</v>
      </c>
      <c r="O40" s="7">
        <v>100</v>
      </c>
      <c r="P40" s="7" t="s">
        <v>67</v>
      </c>
      <c r="Q40" s="7">
        <v>30000</v>
      </c>
      <c r="R40" s="7">
        <v>31000</v>
      </c>
      <c r="S40" s="7">
        <v>5000</v>
      </c>
      <c r="T40" s="7">
        <v>4500</v>
      </c>
      <c r="U40" s="7">
        <v>600</v>
      </c>
      <c r="V40" s="7">
        <v>450</v>
      </c>
      <c r="W40" s="7" t="s">
        <v>67</v>
      </c>
      <c r="X40" s="7">
        <v>1000</v>
      </c>
      <c r="Y40" s="7">
        <v>1200</v>
      </c>
      <c r="Z40" s="7">
        <v>2000</v>
      </c>
      <c r="AA40" s="7">
        <v>2500</v>
      </c>
      <c r="AB40" s="7">
        <v>3000</v>
      </c>
      <c r="AC40" s="7">
        <v>2000</v>
      </c>
      <c r="AD40" s="7">
        <v>1000</v>
      </c>
      <c r="AE40" s="7" t="s">
        <v>67</v>
      </c>
      <c r="AF40" s="7">
        <v>250</v>
      </c>
      <c r="AG40" s="7" t="s">
        <v>67</v>
      </c>
    </row>
    <row r="41" spans="1:35" x14ac:dyDescent="0.35">
      <c r="A41" s="4" t="s">
        <v>81</v>
      </c>
      <c r="B41" s="4" t="s">
        <v>82</v>
      </c>
      <c r="C41" s="4" t="s">
        <v>68</v>
      </c>
      <c r="E41" s="7">
        <v>1200</v>
      </c>
      <c r="F41" s="7">
        <v>1250</v>
      </c>
      <c r="G41" s="7">
        <v>1500</v>
      </c>
      <c r="H41" s="7">
        <v>500</v>
      </c>
      <c r="I41" s="7">
        <v>350</v>
      </c>
      <c r="J41" s="7">
        <v>6500</v>
      </c>
      <c r="K41" s="7">
        <v>16000</v>
      </c>
      <c r="L41" s="7">
        <v>6000</v>
      </c>
      <c r="M41" s="7">
        <v>5000</v>
      </c>
      <c r="N41" s="7">
        <v>6500</v>
      </c>
      <c r="O41" s="7">
        <v>150</v>
      </c>
      <c r="P41" s="7" t="s">
        <v>67</v>
      </c>
      <c r="Q41" s="7">
        <v>30000</v>
      </c>
      <c r="R41" s="7">
        <v>32000</v>
      </c>
      <c r="S41" s="7">
        <v>8500</v>
      </c>
      <c r="T41" s="7">
        <v>5000</v>
      </c>
      <c r="U41" s="7">
        <v>1000</v>
      </c>
      <c r="V41" s="7">
        <v>800</v>
      </c>
      <c r="W41" s="7" t="s">
        <v>67</v>
      </c>
      <c r="X41" s="7">
        <v>2500</v>
      </c>
      <c r="Y41" s="7">
        <v>3000</v>
      </c>
      <c r="Z41" s="7">
        <v>7500</v>
      </c>
      <c r="AA41" s="7">
        <v>5000</v>
      </c>
      <c r="AB41" s="7">
        <v>8000</v>
      </c>
      <c r="AC41" s="7">
        <v>4000</v>
      </c>
      <c r="AD41" s="7">
        <v>2500</v>
      </c>
      <c r="AE41" s="7" t="s">
        <v>67</v>
      </c>
      <c r="AF41" s="7">
        <v>300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67</v>
      </c>
      <c r="Q42" s="7" t="s">
        <v>67</v>
      </c>
      <c r="R42" s="7" t="s">
        <v>67</v>
      </c>
      <c r="S42" s="7" t="s">
        <v>69</v>
      </c>
      <c r="T42" s="7" t="s">
        <v>67</v>
      </c>
      <c r="U42" s="7" t="s">
        <v>69</v>
      </c>
      <c r="V42" s="7" t="s">
        <v>69</v>
      </c>
      <c r="W42" s="7" t="s">
        <v>67</v>
      </c>
      <c r="X42" s="7" t="s">
        <v>69</v>
      </c>
      <c r="Y42" s="7" t="s">
        <v>69</v>
      </c>
      <c r="Z42" s="7" t="s">
        <v>69</v>
      </c>
      <c r="AA42" s="7" t="s">
        <v>69</v>
      </c>
      <c r="AB42" s="7" t="s">
        <v>69</v>
      </c>
      <c r="AC42" s="7" t="s">
        <v>69</v>
      </c>
      <c r="AD42" s="7" t="s">
        <v>69</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t="s">
        <v>33</v>
      </c>
      <c r="I51" s="7" t="s">
        <v>33</v>
      </c>
      <c r="J51" s="7" t="s">
        <v>33</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t="s">
        <v>33</v>
      </c>
      <c r="AE51" s="7" t="s">
        <v>33</v>
      </c>
      <c r="AF51" s="7" t="s">
        <v>33</v>
      </c>
      <c r="AG51" s="7" t="s">
        <v>33</v>
      </c>
      <c r="AI51" s="5">
        <v>29</v>
      </c>
    </row>
    <row r="52" spans="1:35"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2500</v>
      </c>
      <c r="G57" s="7" t="s">
        <v>33</v>
      </c>
      <c r="H57" s="7">
        <v>600</v>
      </c>
      <c r="I57" s="7">
        <v>300</v>
      </c>
      <c r="J57" s="7">
        <v>4750</v>
      </c>
      <c r="K57" s="7">
        <v>21000</v>
      </c>
      <c r="L57" s="7">
        <v>1000</v>
      </c>
      <c r="M57" s="7">
        <v>2000</v>
      </c>
      <c r="N57" s="7">
        <v>6000</v>
      </c>
      <c r="O57" s="7">
        <v>100</v>
      </c>
      <c r="P57" s="7" t="s">
        <v>33</v>
      </c>
      <c r="Q57" s="7">
        <v>25000</v>
      </c>
      <c r="R57" s="7">
        <v>32000</v>
      </c>
      <c r="S57" s="7">
        <v>7000</v>
      </c>
      <c r="T57" s="7">
        <v>4750</v>
      </c>
      <c r="U57" s="7">
        <v>225</v>
      </c>
      <c r="V57" s="7">
        <v>137.5</v>
      </c>
      <c r="W57" s="7" t="s">
        <v>33</v>
      </c>
      <c r="X57" s="7" t="s">
        <v>33</v>
      </c>
      <c r="Y57" s="7">
        <v>1000</v>
      </c>
      <c r="Z57" s="7">
        <v>1125</v>
      </c>
      <c r="AA57" s="7">
        <v>2750</v>
      </c>
      <c r="AB57" s="7">
        <v>2000</v>
      </c>
      <c r="AC57" s="7">
        <v>2000</v>
      </c>
      <c r="AD57" s="7">
        <v>1250</v>
      </c>
      <c r="AE57" s="7">
        <v>2500</v>
      </c>
      <c r="AF57" s="7">
        <v>250</v>
      </c>
      <c r="AG57" s="7">
        <v>350</v>
      </c>
      <c r="AI57" s="5">
        <v>4</v>
      </c>
    </row>
    <row r="58" spans="1:35" x14ac:dyDescent="0.35">
      <c r="A58" s="4" t="s">
        <v>81</v>
      </c>
      <c r="B58" s="4" t="s">
        <v>88</v>
      </c>
      <c r="C58" s="4" t="s">
        <v>66</v>
      </c>
      <c r="E58" s="7">
        <v>1000</v>
      </c>
      <c r="F58" s="7">
        <v>1500</v>
      </c>
      <c r="G58" s="7" t="s">
        <v>67</v>
      </c>
      <c r="H58" s="7">
        <v>500</v>
      </c>
      <c r="I58" s="7">
        <v>250</v>
      </c>
      <c r="J58" s="7">
        <v>4000</v>
      </c>
      <c r="K58" s="7">
        <v>20000</v>
      </c>
      <c r="L58" s="7">
        <v>1000</v>
      </c>
      <c r="M58" s="7">
        <v>1500</v>
      </c>
      <c r="N58" s="7">
        <v>6000</v>
      </c>
      <c r="O58" s="7">
        <v>100</v>
      </c>
      <c r="P58" s="7" t="s">
        <v>67</v>
      </c>
      <c r="Q58" s="7">
        <v>24000</v>
      </c>
      <c r="R58" s="7">
        <v>32000</v>
      </c>
      <c r="S58" s="7">
        <v>6000</v>
      </c>
      <c r="T58" s="7">
        <v>4000</v>
      </c>
      <c r="U58" s="7">
        <v>200</v>
      </c>
      <c r="V58" s="7">
        <v>125</v>
      </c>
      <c r="W58" s="7" t="s">
        <v>67</v>
      </c>
      <c r="X58" s="7" t="s">
        <v>67</v>
      </c>
      <c r="Y58" s="7">
        <v>1000</v>
      </c>
      <c r="Z58" s="7">
        <v>1000</v>
      </c>
      <c r="AA58" s="7">
        <v>2500</v>
      </c>
      <c r="AB58" s="7">
        <v>2000</v>
      </c>
      <c r="AC58" s="7">
        <v>2000</v>
      </c>
      <c r="AD58" s="7">
        <v>1000</v>
      </c>
      <c r="AE58" s="7">
        <v>2500</v>
      </c>
      <c r="AF58" s="7">
        <v>200</v>
      </c>
      <c r="AG58" s="7">
        <v>200</v>
      </c>
    </row>
    <row r="59" spans="1:35" x14ac:dyDescent="0.35">
      <c r="A59" s="4" t="s">
        <v>81</v>
      </c>
      <c r="B59" s="4" t="s">
        <v>88</v>
      </c>
      <c r="C59" s="4" t="s">
        <v>68</v>
      </c>
      <c r="E59" s="7">
        <v>1100</v>
      </c>
      <c r="F59" s="7">
        <v>3500</v>
      </c>
      <c r="G59" s="7" t="s">
        <v>67</v>
      </c>
      <c r="H59" s="7">
        <v>600</v>
      </c>
      <c r="I59" s="7">
        <v>300</v>
      </c>
      <c r="J59" s="7">
        <v>6000</v>
      </c>
      <c r="K59" s="7">
        <v>22000</v>
      </c>
      <c r="L59" s="7">
        <v>1000</v>
      </c>
      <c r="M59" s="7">
        <v>2500</v>
      </c>
      <c r="N59" s="7">
        <v>6000</v>
      </c>
      <c r="O59" s="7">
        <v>100</v>
      </c>
      <c r="P59" s="7" t="s">
        <v>67</v>
      </c>
      <c r="Q59" s="7">
        <v>25000</v>
      </c>
      <c r="R59" s="7">
        <v>32500</v>
      </c>
      <c r="S59" s="7">
        <v>7000</v>
      </c>
      <c r="T59" s="7">
        <v>5000</v>
      </c>
      <c r="U59" s="7">
        <v>300</v>
      </c>
      <c r="V59" s="7">
        <v>150</v>
      </c>
      <c r="W59" s="7" t="s">
        <v>67</v>
      </c>
      <c r="X59" s="7" t="s">
        <v>67</v>
      </c>
      <c r="Y59" s="7">
        <v>1250</v>
      </c>
      <c r="Z59" s="7">
        <v>2000</v>
      </c>
      <c r="AA59" s="7">
        <v>3000</v>
      </c>
      <c r="AB59" s="7">
        <v>2000</v>
      </c>
      <c r="AC59" s="7">
        <v>2500</v>
      </c>
      <c r="AD59" s="7">
        <v>1250</v>
      </c>
      <c r="AE59" s="7">
        <v>2500</v>
      </c>
      <c r="AF59" s="7">
        <v>250</v>
      </c>
      <c r="AG59" s="7">
        <v>500</v>
      </c>
    </row>
    <row r="60" spans="1:35" x14ac:dyDescent="0.35">
      <c r="C60" s="38" t="s">
        <v>145</v>
      </c>
      <c r="E60" s="7" t="s">
        <v>67</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69</v>
      </c>
      <c r="V60" s="7" t="s">
        <v>67</v>
      </c>
      <c r="W60" s="7" t="s">
        <v>67</v>
      </c>
      <c r="X60" s="7" t="s">
        <v>67</v>
      </c>
      <c r="Y60" s="7" t="s">
        <v>67</v>
      </c>
      <c r="Z60" s="7" t="s">
        <v>69</v>
      </c>
      <c r="AA60" s="7" t="s">
        <v>67</v>
      </c>
      <c r="AB60" s="7" t="s">
        <v>67</v>
      </c>
      <c r="AC60" s="7" t="s">
        <v>67</v>
      </c>
      <c r="AD60" s="7" t="s">
        <v>67</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v>10000</v>
      </c>
      <c r="K63" s="7">
        <v>12500</v>
      </c>
      <c r="L63" s="7">
        <v>5000</v>
      </c>
      <c r="M63" s="7">
        <v>5000</v>
      </c>
      <c r="N63" s="7" t="s">
        <v>33</v>
      </c>
      <c r="O63" s="7" t="s">
        <v>33</v>
      </c>
      <c r="P63" s="7" t="s">
        <v>33</v>
      </c>
      <c r="Q63" s="7" t="s">
        <v>33</v>
      </c>
      <c r="R63" s="7" t="s">
        <v>33</v>
      </c>
      <c r="S63" s="7">
        <v>7500</v>
      </c>
      <c r="T63" s="7">
        <v>5000</v>
      </c>
      <c r="U63" s="7">
        <v>750</v>
      </c>
      <c r="V63" s="7">
        <v>150</v>
      </c>
      <c r="W63" s="7" t="s">
        <v>33</v>
      </c>
      <c r="X63" s="7" t="s">
        <v>33</v>
      </c>
      <c r="Y63" s="7" t="s">
        <v>33</v>
      </c>
      <c r="Z63" s="7">
        <v>2000</v>
      </c>
      <c r="AA63" s="7">
        <v>3000</v>
      </c>
      <c r="AB63" s="7">
        <v>2000</v>
      </c>
      <c r="AC63" s="7">
        <v>2000</v>
      </c>
      <c r="AD63" s="7">
        <v>2000</v>
      </c>
      <c r="AE63" s="7" t="s">
        <v>33</v>
      </c>
      <c r="AF63" s="7">
        <v>325</v>
      </c>
      <c r="AG63" s="7" t="s">
        <v>33</v>
      </c>
      <c r="AI63" s="5">
        <v>13</v>
      </c>
    </row>
    <row r="64" spans="1:35" x14ac:dyDescent="0.35">
      <c r="A64" s="4" t="s">
        <v>81</v>
      </c>
      <c r="B64" s="4" t="s">
        <v>90</v>
      </c>
      <c r="C64" s="4" t="s">
        <v>66</v>
      </c>
      <c r="E64" s="7">
        <v>1000</v>
      </c>
      <c r="F64" s="7" t="s">
        <v>67</v>
      </c>
      <c r="G64" s="7" t="s">
        <v>67</v>
      </c>
      <c r="H64" s="7" t="s">
        <v>67</v>
      </c>
      <c r="I64" s="7">
        <v>500</v>
      </c>
      <c r="J64" s="7">
        <v>10000</v>
      </c>
      <c r="K64" s="7">
        <v>12000</v>
      </c>
      <c r="L64" s="7">
        <v>5000</v>
      </c>
      <c r="M64" s="7">
        <v>5000</v>
      </c>
      <c r="N64" s="7" t="s">
        <v>67</v>
      </c>
      <c r="O64" s="7" t="s">
        <v>67</v>
      </c>
      <c r="P64" s="7" t="s">
        <v>67</v>
      </c>
      <c r="Q64" s="7" t="s">
        <v>67</v>
      </c>
      <c r="R64" s="7" t="s">
        <v>67</v>
      </c>
      <c r="S64" s="7">
        <v>7500</v>
      </c>
      <c r="T64" s="7">
        <v>4000</v>
      </c>
      <c r="U64" s="7">
        <v>750</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1500</v>
      </c>
      <c r="F65" s="7" t="s">
        <v>67</v>
      </c>
      <c r="G65" s="7" t="s">
        <v>67</v>
      </c>
      <c r="H65" s="7" t="s">
        <v>67</v>
      </c>
      <c r="I65" s="7">
        <v>500</v>
      </c>
      <c r="J65" s="7">
        <v>10000</v>
      </c>
      <c r="K65" s="7">
        <v>12500</v>
      </c>
      <c r="L65" s="7">
        <v>5000</v>
      </c>
      <c r="M65" s="7">
        <v>5000</v>
      </c>
      <c r="N65" s="7" t="s">
        <v>67</v>
      </c>
      <c r="O65" s="7" t="s">
        <v>67</v>
      </c>
      <c r="P65" s="7" t="s">
        <v>67</v>
      </c>
      <c r="Q65" s="7" t="s">
        <v>67</v>
      </c>
      <c r="R65" s="7" t="s">
        <v>67</v>
      </c>
      <c r="S65" s="7">
        <v>7500</v>
      </c>
      <c r="T65" s="7">
        <v>5000</v>
      </c>
      <c r="U65" s="7">
        <v>1000</v>
      </c>
      <c r="V65" s="7">
        <v>150</v>
      </c>
      <c r="W65" s="7" t="s">
        <v>67</v>
      </c>
      <c r="X65" s="7" t="s">
        <v>67</v>
      </c>
      <c r="Y65" s="7" t="s">
        <v>67</v>
      </c>
      <c r="Z65" s="7">
        <v>2250</v>
      </c>
      <c r="AA65" s="7">
        <v>3250</v>
      </c>
      <c r="AB65" s="7">
        <v>2000</v>
      </c>
      <c r="AC65" s="7">
        <v>2000</v>
      </c>
      <c r="AD65" s="7">
        <v>2000</v>
      </c>
      <c r="AE65" s="7" t="s">
        <v>67</v>
      </c>
      <c r="AF65" s="7">
        <v>350</v>
      </c>
      <c r="AG65" s="7" t="s">
        <v>67</v>
      </c>
    </row>
    <row r="66" spans="1:35" x14ac:dyDescent="0.35">
      <c r="C66" s="38" t="s">
        <v>145</v>
      </c>
      <c r="E66" s="7" t="s">
        <v>69</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1300</v>
      </c>
      <c r="F69" s="7" t="s">
        <v>33</v>
      </c>
      <c r="G69" s="7" t="s">
        <v>33</v>
      </c>
      <c r="H69" s="7" t="s">
        <v>33</v>
      </c>
      <c r="I69" s="7" t="s">
        <v>33</v>
      </c>
      <c r="J69" s="7">
        <v>5250</v>
      </c>
      <c r="K69" s="7">
        <v>12500</v>
      </c>
      <c r="L69" s="7" t="s">
        <v>33</v>
      </c>
      <c r="M69" s="7">
        <v>2750</v>
      </c>
      <c r="N69" s="7" t="s">
        <v>33</v>
      </c>
      <c r="O69" s="7" t="s">
        <v>33</v>
      </c>
      <c r="P69" s="7" t="s">
        <v>33</v>
      </c>
      <c r="Q69" s="7" t="s">
        <v>33</v>
      </c>
      <c r="R69" s="7" t="s">
        <v>33</v>
      </c>
      <c r="S69" s="7" t="s">
        <v>33</v>
      </c>
      <c r="T69" s="7" t="s">
        <v>33</v>
      </c>
      <c r="U69" s="7" t="s">
        <v>33</v>
      </c>
      <c r="V69" s="7">
        <v>200</v>
      </c>
      <c r="W69" s="7" t="s">
        <v>33</v>
      </c>
      <c r="X69" s="7" t="s">
        <v>33</v>
      </c>
      <c r="Y69" s="7" t="s">
        <v>33</v>
      </c>
      <c r="Z69" s="7" t="s">
        <v>33</v>
      </c>
      <c r="AA69" s="7" t="s">
        <v>33</v>
      </c>
      <c r="AB69" s="7" t="s">
        <v>33</v>
      </c>
      <c r="AC69" s="7" t="s">
        <v>33</v>
      </c>
      <c r="AD69" s="7" t="s">
        <v>33</v>
      </c>
      <c r="AE69" s="7" t="s">
        <v>33</v>
      </c>
      <c r="AF69" s="7" t="s">
        <v>33</v>
      </c>
      <c r="AG69" s="7" t="s">
        <v>33</v>
      </c>
      <c r="AI69" s="5">
        <v>24</v>
      </c>
    </row>
    <row r="70" spans="1:35" x14ac:dyDescent="0.35">
      <c r="A70" s="4" t="s">
        <v>81</v>
      </c>
      <c r="B70" s="4" t="s">
        <v>92</v>
      </c>
      <c r="C70" s="4" t="s">
        <v>66</v>
      </c>
      <c r="E70" s="7">
        <v>1250</v>
      </c>
      <c r="F70" s="7" t="s">
        <v>67</v>
      </c>
      <c r="G70" s="7" t="s">
        <v>67</v>
      </c>
      <c r="H70" s="7" t="s">
        <v>67</v>
      </c>
      <c r="I70" s="7" t="s">
        <v>67</v>
      </c>
      <c r="J70" s="7">
        <v>5000</v>
      </c>
      <c r="K70" s="7">
        <v>10000</v>
      </c>
      <c r="L70" s="7" t="s">
        <v>67</v>
      </c>
      <c r="M70" s="7">
        <v>1500</v>
      </c>
      <c r="N70" s="7" t="s">
        <v>67</v>
      </c>
      <c r="O70" s="7" t="s">
        <v>67</v>
      </c>
      <c r="P70" s="7" t="s">
        <v>67</v>
      </c>
      <c r="Q70" s="7" t="s">
        <v>67</v>
      </c>
      <c r="R70" s="7" t="s">
        <v>67</v>
      </c>
      <c r="S70" s="7" t="s">
        <v>67</v>
      </c>
      <c r="T70" s="7" t="s">
        <v>67</v>
      </c>
      <c r="U70" s="7" t="s">
        <v>67</v>
      </c>
      <c r="V70" s="7">
        <v>200</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v>1300</v>
      </c>
      <c r="F71" s="7" t="s">
        <v>67</v>
      </c>
      <c r="G71" s="7" t="s">
        <v>67</v>
      </c>
      <c r="H71" s="7" t="s">
        <v>67</v>
      </c>
      <c r="I71" s="7" t="s">
        <v>67</v>
      </c>
      <c r="J71" s="7">
        <v>6000</v>
      </c>
      <c r="K71" s="7">
        <v>30000</v>
      </c>
      <c r="L71" s="7" t="s">
        <v>67</v>
      </c>
      <c r="M71" s="7">
        <v>3000</v>
      </c>
      <c r="N71" s="7" t="s">
        <v>67</v>
      </c>
      <c r="O71" s="7" t="s">
        <v>67</v>
      </c>
      <c r="P71" s="7" t="s">
        <v>67</v>
      </c>
      <c r="Q71" s="7" t="s">
        <v>67</v>
      </c>
      <c r="R71" s="7" t="s">
        <v>67</v>
      </c>
      <c r="S71" s="7" t="s">
        <v>67</v>
      </c>
      <c r="T71" s="7" t="s">
        <v>67</v>
      </c>
      <c r="U71" s="7" t="s">
        <v>67</v>
      </c>
      <c r="V71" s="7">
        <v>200</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69</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1250</v>
      </c>
      <c r="F75" s="7" t="s">
        <v>33</v>
      </c>
      <c r="G75" s="7" t="s">
        <v>33</v>
      </c>
      <c r="H75" s="7" t="s">
        <v>33</v>
      </c>
      <c r="I75" s="7">
        <v>300</v>
      </c>
      <c r="J75" s="7">
        <v>4750</v>
      </c>
      <c r="K75" s="7">
        <v>20000</v>
      </c>
      <c r="L75" s="7">
        <v>2000</v>
      </c>
      <c r="M75" s="7">
        <v>2150</v>
      </c>
      <c r="N75" s="7" t="s">
        <v>33</v>
      </c>
      <c r="O75" s="7" t="s">
        <v>33</v>
      </c>
      <c r="P75" s="7" t="s">
        <v>33</v>
      </c>
      <c r="Q75" s="7" t="s">
        <v>33</v>
      </c>
      <c r="R75" s="7" t="s">
        <v>33</v>
      </c>
      <c r="S75" s="7">
        <v>7750</v>
      </c>
      <c r="T75" s="7">
        <v>5250</v>
      </c>
      <c r="U75" s="7">
        <v>800</v>
      </c>
      <c r="V75" s="7">
        <v>200</v>
      </c>
      <c r="W75" s="7">
        <v>500</v>
      </c>
      <c r="X75" s="7">
        <v>750</v>
      </c>
      <c r="Y75" s="7" t="s">
        <v>33</v>
      </c>
      <c r="Z75" s="7">
        <v>3000</v>
      </c>
      <c r="AA75" s="7">
        <v>4000</v>
      </c>
      <c r="AB75" s="7">
        <v>3000</v>
      </c>
      <c r="AC75" s="7" t="s">
        <v>33</v>
      </c>
      <c r="AD75" s="7">
        <v>1875</v>
      </c>
      <c r="AE75" s="7">
        <v>5000</v>
      </c>
      <c r="AF75" s="7">
        <v>250</v>
      </c>
      <c r="AG75" s="7" t="s">
        <v>33</v>
      </c>
      <c r="AI75" s="5">
        <v>11</v>
      </c>
    </row>
    <row r="76" spans="1:35" x14ac:dyDescent="0.35">
      <c r="A76" s="4" t="s">
        <v>81</v>
      </c>
      <c r="B76" s="4" t="s">
        <v>94</v>
      </c>
      <c r="C76" s="4" t="s">
        <v>66</v>
      </c>
      <c r="E76" s="7">
        <v>1200</v>
      </c>
      <c r="F76" s="7" t="s">
        <v>67</v>
      </c>
      <c r="G76" s="7" t="s">
        <v>67</v>
      </c>
      <c r="H76" s="7" t="s">
        <v>67</v>
      </c>
      <c r="I76" s="7">
        <v>275</v>
      </c>
      <c r="J76" s="7">
        <v>4500</v>
      </c>
      <c r="K76" s="7">
        <v>20000</v>
      </c>
      <c r="L76" s="7">
        <v>2000</v>
      </c>
      <c r="M76" s="7">
        <v>2000</v>
      </c>
      <c r="N76" s="7" t="s">
        <v>67</v>
      </c>
      <c r="O76" s="7" t="s">
        <v>67</v>
      </c>
      <c r="P76" s="7" t="s">
        <v>67</v>
      </c>
      <c r="Q76" s="7" t="s">
        <v>67</v>
      </c>
      <c r="R76" s="7" t="s">
        <v>67</v>
      </c>
      <c r="S76" s="7">
        <v>7500</v>
      </c>
      <c r="T76" s="7">
        <v>5000</v>
      </c>
      <c r="U76" s="7">
        <v>750</v>
      </c>
      <c r="V76" s="7">
        <v>150</v>
      </c>
      <c r="W76" s="7">
        <v>500</v>
      </c>
      <c r="X76" s="7">
        <v>700</v>
      </c>
      <c r="Y76" s="7" t="s">
        <v>67</v>
      </c>
      <c r="Z76" s="7">
        <v>2000</v>
      </c>
      <c r="AA76" s="7">
        <v>3500</v>
      </c>
      <c r="AB76" s="7">
        <v>2500</v>
      </c>
      <c r="AC76" s="7" t="s">
        <v>67</v>
      </c>
      <c r="AD76" s="7">
        <v>1500</v>
      </c>
      <c r="AE76" s="7">
        <v>4500</v>
      </c>
      <c r="AF76" s="7">
        <v>250</v>
      </c>
      <c r="AG76" s="7" t="s">
        <v>67</v>
      </c>
    </row>
    <row r="77" spans="1:35" x14ac:dyDescent="0.35">
      <c r="A77" s="4" t="s">
        <v>81</v>
      </c>
      <c r="B77" s="4" t="s">
        <v>94</v>
      </c>
      <c r="C77" s="4" t="s">
        <v>68</v>
      </c>
      <c r="E77" s="7">
        <v>1250</v>
      </c>
      <c r="F77" s="7" t="s">
        <v>67</v>
      </c>
      <c r="G77" s="7" t="s">
        <v>67</v>
      </c>
      <c r="H77" s="7" t="s">
        <v>67</v>
      </c>
      <c r="I77" s="7">
        <v>350</v>
      </c>
      <c r="J77" s="7">
        <v>5000</v>
      </c>
      <c r="K77" s="7">
        <v>20000</v>
      </c>
      <c r="L77" s="7">
        <v>2000</v>
      </c>
      <c r="M77" s="7">
        <v>2500</v>
      </c>
      <c r="N77" s="7" t="s">
        <v>67</v>
      </c>
      <c r="O77" s="7" t="s">
        <v>67</v>
      </c>
      <c r="P77" s="7" t="s">
        <v>67</v>
      </c>
      <c r="Q77" s="7" t="s">
        <v>67</v>
      </c>
      <c r="R77" s="7" t="s">
        <v>67</v>
      </c>
      <c r="S77" s="7">
        <v>8000</v>
      </c>
      <c r="T77" s="7">
        <v>6000</v>
      </c>
      <c r="U77" s="7">
        <v>1000</v>
      </c>
      <c r="V77" s="7">
        <v>200</v>
      </c>
      <c r="W77" s="7">
        <v>500</v>
      </c>
      <c r="X77" s="7">
        <v>750</v>
      </c>
      <c r="Y77" s="7" t="s">
        <v>67</v>
      </c>
      <c r="Z77" s="7">
        <v>3250</v>
      </c>
      <c r="AA77" s="7">
        <v>4000</v>
      </c>
      <c r="AB77" s="7">
        <v>3000</v>
      </c>
      <c r="AC77" s="7" t="s">
        <v>67</v>
      </c>
      <c r="AD77" s="7">
        <v>2000</v>
      </c>
      <c r="AE77" s="7">
        <v>6500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69</v>
      </c>
      <c r="AA78" s="7" t="s">
        <v>67</v>
      </c>
      <c r="AB78" s="7" t="s">
        <v>67</v>
      </c>
      <c r="AC78" s="7" t="s">
        <v>67</v>
      </c>
      <c r="AD78" s="7" t="s">
        <v>67</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1100</v>
      </c>
      <c r="F81" s="7" t="s">
        <v>33</v>
      </c>
      <c r="G81" s="7" t="s">
        <v>33</v>
      </c>
      <c r="H81" s="7">
        <v>500</v>
      </c>
      <c r="I81" s="7">
        <v>300</v>
      </c>
      <c r="J81" s="7">
        <v>5500</v>
      </c>
      <c r="K81" s="7">
        <v>3250</v>
      </c>
      <c r="L81" s="7">
        <v>1500</v>
      </c>
      <c r="M81" s="7">
        <v>2500</v>
      </c>
      <c r="N81" s="7">
        <v>7900</v>
      </c>
      <c r="O81" s="7">
        <v>100</v>
      </c>
      <c r="P81" s="7" t="s">
        <v>33</v>
      </c>
      <c r="Q81" s="7">
        <v>28500</v>
      </c>
      <c r="R81" s="7">
        <v>35250</v>
      </c>
      <c r="S81" s="7">
        <v>6500</v>
      </c>
      <c r="T81" s="7">
        <v>4775</v>
      </c>
      <c r="U81" s="7">
        <v>1550</v>
      </c>
      <c r="V81" s="7">
        <v>150</v>
      </c>
      <c r="W81" s="7">
        <v>650</v>
      </c>
      <c r="X81" s="7">
        <v>1100</v>
      </c>
      <c r="Y81" s="7">
        <v>1500</v>
      </c>
      <c r="Z81" s="7">
        <v>2600</v>
      </c>
      <c r="AA81" s="7">
        <v>3000</v>
      </c>
      <c r="AB81" s="7">
        <v>4000</v>
      </c>
      <c r="AC81" s="7">
        <v>4250</v>
      </c>
      <c r="AD81" s="7">
        <v>1000</v>
      </c>
      <c r="AE81" s="7">
        <v>3000</v>
      </c>
      <c r="AF81" s="7">
        <v>200</v>
      </c>
      <c r="AG81" s="7">
        <v>250</v>
      </c>
      <c r="AI81" s="5">
        <v>3</v>
      </c>
    </row>
    <row r="82" spans="1:35" x14ac:dyDescent="0.35">
      <c r="A82" s="4" t="s">
        <v>96</v>
      </c>
      <c r="B82" s="4" t="s">
        <v>97</v>
      </c>
      <c r="C82" s="4" t="s">
        <v>66</v>
      </c>
      <c r="E82" s="7">
        <v>1000</v>
      </c>
      <c r="F82" s="7" t="s">
        <v>67</v>
      </c>
      <c r="G82" s="7" t="s">
        <v>67</v>
      </c>
      <c r="H82" s="7">
        <v>500</v>
      </c>
      <c r="I82" s="7">
        <v>300</v>
      </c>
      <c r="J82" s="7">
        <v>5000</v>
      </c>
      <c r="K82" s="7">
        <v>3000</v>
      </c>
      <c r="L82" s="7">
        <v>1500</v>
      </c>
      <c r="M82" s="7">
        <v>2000</v>
      </c>
      <c r="N82" s="7">
        <v>7500</v>
      </c>
      <c r="O82" s="7">
        <v>100</v>
      </c>
      <c r="P82" s="7" t="s">
        <v>67</v>
      </c>
      <c r="Q82" s="7">
        <v>28000</v>
      </c>
      <c r="R82" s="7">
        <v>35000</v>
      </c>
      <c r="S82" s="7">
        <v>6500</v>
      </c>
      <c r="T82" s="7">
        <v>4750</v>
      </c>
      <c r="U82" s="7">
        <v>1000</v>
      </c>
      <c r="V82" s="7">
        <v>150</v>
      </c>
      <c r="W82" s="7">
        <v>500</v>
      </c>
      <c r="X82" s="7">
        <v>1000</v>
      </c>
      <c r="Y82" s="7">
        <v>1500</v>
      </c>
      <c r="Z82" s="7">
        <v>2500</v>
      </c>
      <c r="AA82" s="7">
        <v>3000</v>
      </c>
      <c r="AB82" s="7">
        <v>3500</v>
      </c>
      <c r="AC82" s="7">
        <v>3000</v>
      </c>
      <c r="AD82" s="7">
        <v>1000</v>
      </c>
      <c r="AE82" s="7">
        <v>3000</v>
      </c>
      <c r="AF82" s="7">
        <v>200</v>
      </c>
      <c r="AG82" s="7">
        <v>250</v>
      </c>
    </row>
    <row r="83" spans="1:35" x14ac:dyDescent="0.35">
      <c r="A83" s="4" t="s">
        <v>96</v>
      </c>
      <c r="B83" s="4" t="s">
        <v>97</v>
      </c>
      <c r="C83" s="4" t="s">
        <v>68</v>
      </c>
      <c r="E83" s="7">
        <v>1250</v>
      </c>
      <c r="F83" s="7" t="s">
        <v>67</v>
      </c>
      <c r="G83" s="7" t="s">
        <v>67</v>
      </c>
      <c r="H83" s="7">
        <v>500</v>
      </c>
      <c r="I83" s="7">
        <v>300</v>
      </c>
      <c r="J83" s="7">
        <v>6000</v>
      </c>
      <c r="K83" s="7">
        <v>3500</v>
      </c>
      <c r="L83" s="7">
        <v>3000</v>
      </c>
      <c r="M83" s="7">
        <v>2500</v>
      </c>
      <c r="N83" s="7">
        <v>8000</v>
      </c>
      <c r="O83" s="7">
        <v>100</v>
      </c>
      <c r="P83" s="7" t="s">
        <v>67</v>
      </c>
      <c r="Q83" s="7">
        <v>28750</v>
      </c>
      <c r="R83" s="7">
        <v>36000</v>
      </c>
      <c r="S83" s="7">
        <v>6750</v>
      </c>
      <c r="T83" s="7">
        <v>5000</v>
      </c>
      <c r="U83" s="7">
        <v>1750</v>
      </c>
      <c r="V83" s="7">
        <v>200</v>
      </c>
      <c r="W83" s="7">
        <v>750</v>
      </c>
      <c r="X83" s="7">
        <v>1250</v>
      </c>
      <c r="Y83" s="7">
        <v>1750</v>
      </c>
      <c r="Z83" s="7">
        <v>6500</v>
      </c>
      <c r="AA83" s="7">
        <v>3000</v>
      </c>
      <c r="AB83" s="7">
        <v>4500</v>
      </c>
      <c r="AC83" s="7">
        <v>5000</v>
      </c>
      <c r="AD83" s="7">
        <v>2500</v>
      </c>
      <c r="AE83" s="7">
        <v>3000</v>
      </c>
      <c r="AF83" s="7">
        <v>250</v>
      </c>
      <c r="AG83" s="7">
        <v>250</v>
      </c>
    </row>
    <row r="84" spans="1:35" x14ac:dyDescent="0.35">
      <c r="C84" s="38" t="s">
        <v>145</v>
      </c>
      <c r="E84" s="7" t="s">
        <v>67</v>
      </c>
      <c r="F84" s="7" t="s">
        <v>67</v>
      </c>
      <c r="G84" s="7" t="s">
        <v>67</v>
      </c>
      <c r="H84" s="7" t="s">
        <v>67</v>
      </c>
      <c r="I84" s="7" t="s">
        <v>67</v>
      </c>
      <c r="J84" s="7" t="s">
        <v>67</v>
      </c>
      <c r="K84" s="7" t="s">
        <v>67</v>
      </c>
      <c r="L84" s="7" t="s">
        <v>69</v>
      </c>
      <c r="M84" s="7" t="s">
        <v>67</v>
      </c>
      <c r="N84" s="7" t="s">
        <v>67</v>
      </c>
      <c r="O84" s="7" t="s">
        <v>67</v>
      </c>
      <c r="P84" s="7" t="s">
        <v>67</v>
      </c>
      <c r="Q84" s="7" t="s">
        <v>67</v>
      </c>
      <c r="R84" s="7" t="s">
        <v>67</v>
      </c>
      <c r="S84" s="7" t="s">
        <v>67</v>
      </c>
      <c r="T84" s="7" t="s">
        <v>67</v>
      </c>
      <c r="U84" s="7" t="s">
        <v>69</v>
      </c>
      <c r="V84" s="7" t="s">
        <v>67</v>
      </c>
      <c r="W84" s="7" t="s">
        <v>69</v>
      </c>
      <c r="X84" s="7" t="s">
        <v>67</v>
      </c>
      <c r="Y84" s="7" t="s">
        <v>67</v>
      </c>
      <c r="Z84" s="7" t="s">
        <v>69</v>
      </c>
      <c r="AA84" s="7" t="s">
        <v>67</v>
      </c>
      <c r="AB84" s="7" t="s">
        <v>67</v>
      </c>
      <c r="AC84" s="7" t="s">
        <v>69</v>
      </c>
      <c r="AD84" s="7" t="s">
        <v>69</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146</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c r="AI87" s="5">
        <v>29</v>
      </c>
    </row>
    <row r="88" spans="1:35"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5"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5" x14ac:dyDescent="0.35">
      <c r="C90" s="38" t="s">
        <v>145</v>
      </c>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146</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c r="AI93" s="5">
        <v>29</v>
      </c>
    </row>
    <row r="94" spans="1:35"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1500</v>
      </c>
      <c r="F99" s="7">
        <v>4500</v>
      </c>
      <c r="G99" s="7">
        <v>5000</v>
      </c>
      <c r="H99" s="7">
        <v>550</v>
      </c>
      <c r="I99" s="7">
        <v>350</v>
      </c>
      <c r="J99" s="7">
        <v>7000</v>
      </c>
      <c r="K99" s="7">
        <v>15000</v>
      </c>
      <c r="L99" s="7">
        <v>1500</v>
      </c>
      <c r="M99" s="7">
        <v>2500</v>
      </c>
      <c r="N99" s="7">
        <v>4500</v>
      </c>
      <c r="O99" s="7">
        <v>100</v>
      </c>
      <c r="P99" s="7" t="s">
        <v>33</v>
      </c>
      <c r="Q99" s="7" t="s">
        <v>33</v>
      </c>
      <c r="R99" s="7" t="s">
        <v>33</v>
      </c>
      <c r="S99" s="7">
        <v>8500</v>
      </c>
      <c r="T99" s="7">
        <v>7500</v>
      </c>
      <c r="U99" s="7">
        <v>2375</v>
      </c>
      <c r="V99" s="7">
        <v>237.5</v>
      </c>
      <c r="W99" s="7">
        <v>750</v>
      </c>
      <c r="X99" s="7">
        <v>1250</v>
      </c>
      <c r="Y99" s="7">
        <v>2000</v>
      </c>
      <c r="Z99" s="7">
        <v>2000</v>
      </c>
      <c r="AA99" s="7">
        <v>3750</v>
      </c>
      <c r="AB99" s="7">
        <v>3000</v>
      </c>
      <c r="AC99" s="7">
        <v>3000</v>
      </c>
      <c r="AD99" s="7">
        <v>3750</v>
      </c>
      <c r="AE99" s="7">
        <v>7000</v>
      </c>
      <c r="AF99" s="7">
        <v>500</v>
      </c>
      <c r="AG99" s="7">
        <v>200</v>
      </c>
      <c r="AI99" s="5">
        <v>3</v>
      </c>
    </row>
    <row r="100" spans="1:35" x14ac:dyDescent="0.35">
      <c r="A100" s="4" t="s">
        <v>99</v>
      </c>
      <c r="B100" s="4" t="s">
        <v>104</v>
      </c>
      <c r="C100" s="4" t="s">
        <v>66</v>
      </c>
      <c r="E100" s="7">
        <v>1300</v>
      </c>
      <c r="F100" s="7">
        <v>4000</v>
      </c>
      <c r="G100" s="7">
        <v>4500</v>
      </c>
      <c r="H100" s="7">
        <v>400</v>
      </c>
      <c r="I100" s="7">
        <v>300</v>
      </c>
      <c r="J100" s="7">
        <v>6000</v>
      </c>
      <c r="K100" s="7">
        <v>14000</v>
      </c>
      <c r="L100" s="7">
        <v>1000</v>
      </c>
      <c r="M100" s="7">
        <v>1500</v>
      </c>
      <c r="N100" s="7">
        <v>4000</v>
      </c>
      <c r="O100" s="7">
        <v>100</v>
      </c>
      <c r="P100" s="7" t="s">
        <v>67</v>
      </c>
      <c r="Q100" s="7" t="s">
        <v>67</v>
      </c>
      <c r="R100" s="7" t="s">
        <v>67</v>
      </c>
      <c r="S100" s="7">
        <v>8000</v>
      </c>
      <c r="T100" s="7">
        <v>6500</v>
      </c>
      <c r="U100" s="7">
        <v>1400</v>
      </c>
      <c r="V100" s="7">
        <v>150</v>
      </c>
      <c r="W100" s="7">
        <v>750</v>
      </c>
      <c r="X100" s="7">
        <v>1250</v>
      </c>
      <c r="Y100" s="7">
        <v>2000</v>
      </c>
      <c r="Z100" s="7">
        <v>1600</v>
      </c>
      <c r="AA100" s="7">
        <v>3000</v>
      </c>
      <c r="AB100" s="7">
        <v>3000</v>
      </c>
      <c r="AC100" s="7">
        <v>3000</v>
      </c>
      <c r="AD100" s="7">
        <v>1250</v>
      </c>
      <c r="AE100" s="7">
        <v>7000</v>
      </c>
      <c r="AF100" s="7">
        <v>500</v>
      </c>
      <c r="AG100" s="7">
        <v>200</v>
      </c>
    </row>
    <row r="101" spans="1:35" x14ac:dyDescent="0.35">
      <c r="A101" s="4" t="s">
        <v>99</v>
      </c>
      <c r="B101" s="4" t="s">
        <v>104</v>
      </c>
      <c r="C101" s="4" t="s">
        <v>68</v>
      </c>
      <c r="E101" s="7">
        <v>2000</v>
      </c>
      <c r="F101" s="7">
        <v>4500</v>
      </c>
      <c r="G101" s="7">
        <v>5000</v>
      </c>
      <c r="H101" s="7">
        <v>600</v>
      </c>
      <c r="I101" s="7">
        <v>350</v>
      </c>
      <c r="J101" s="7">
        <v>7500</v>
      </c>
      <c r="K101" s="7">
        <v>19500</v>
      </c>
      <c r="L101" s="7">
        <v>2000</v>
      </c>
      <c r="M101" s="7">
        <v>3000</v>
      </c>
      <c r="N101" s="7">
        <v>6000</v>
      </c>
      <c r="O101" s="7">
        <v>100</v>
      </c>
      <c r="P101" s="7" t="s">
        <v>67</v>
      </c>
      <c r="Q101" s="7" t="s">
        <v>67</v>
      </c>
      <c r="R101" s="7" t="s">
        <v>67</v>
      </c>
      <c r="S101" s="7">
        <v>8500</v>
      </c>
      <c r="T101" s="7">
        <v>7500</v>
      </c>
      <c r="U101" s="7">
        <v>2500</v>
      </c>
      <c r="V101" s="7">
        <v>250</v>
      </c>
      <c r="W101" s="7">
        <v>750</v>
      </c>
      <c r="X101" s="7">
        <v>1250</v>
      </c>
      <c r="Y101" s="7">
        <v>2000</v>
      </c>
      <c r="Z101" s="7">
        <v>2000</v>
      </c>
      <c r="AA101" s="7">
        <v>4000</v>
      </c>
      <c r="AB101" s="7">
        <v>3000</v>
      </c>
      <c r="AC101" s="7">
        <v>3500</v>
      </c>
      <c r="AD101" s="7">
        <v>7000</v>
      </c>
      <c r="AE101" s="7">
        <v>7000</v>
      </c>
      <c r="AF101" s="7">
        <v>650</v>
      </c>
      <c r="AG101" s="7">
        <v>200</v>
      </c>
    </row>
    <row r="102" spans="1:35" x14ac:dyDescent="0.35">
      <c r="C102" s="38" t="s">
        <v>145</v>
      </c>
      <c r="E102" s="7" t="s">
        <v>69</v>
      </c>
      <c r="F102" s="7" t="s">
        <v>67</v>
      </c>
      <c r="G102" s="7" t="s">
        <v>67</v>
      </c>
      <c r="H102" s="7" t="s">
        <v>69</v>
      </c>
      <c r="I102" s="7" t="s">
        <v>67</v>
      </c>
      <c r="J102" s="7" t="s">
        <v>67</v>
      </c>
      <c r="K102" s="7" t="s">
        <v>67</v>
      </c>
      <c r="L102" s="7" t="s">
        <v>69</v>
      </c>
      <c r="M102" s="7" t="s">
        <v>69</v>
      </c>
      <c r="N102" s="7" t="s">
        <v>69</v>
      </c>
      <c r="O102" s="7" t="s">
        <v>67</v>
      </c>
      <c r="P102" s="7" t="s">
        <v>67</v>
      </c>
      <c r="Q102" s="7" t="s">
        <v>67</v>
      </c>
      <c r="R102" s="7" t="s">
        <v>67</v>
      </c>
      <c r="S102" s="7" t="s">
        <v>67</v>
      </c>
      <c r="T102" s="7" t="s">
        <v>67</v>
      </c>
      <c r="U102" s="7" t="s">
        <v>69</v>
      </c>
      <c r="V102" s="7" t="s">
        <v>69</v>
      </c>
      <c r="W102" s="7" t="s">
        <v>67</v>
      </c>
      <c r="X102" s="7" t="s">
        <v>67</v>
      </c>
      <c r="Y102" s="7" t="s">
        <v>67</v>
      </c>
      <c r="Z102" s="7" t="s">
        <v>67</v>
      </c>
      <c r="AA102" s="7" t="s">
        <v>67</v>
      </c>
      <c r="AB102" s="7" t="s">
        <v>67</v>
      </c>
      <c r="AC102" s="7" t="s">
        <v>67</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7000</v>
      </c>
      <c r="F105" s="7">
        <v>1750</v>
      </c>
      <c r="G105" s="7">
        <v>2000</v>
      </c>
      <c r="H105" s="7">
        <v>675</v>
      </c>
      <c r="I105" s="7">
        <v>1500</v>
      </c>
      <c r="J105" s="7" t="s">
        <v>33</v>
      </c>
      <c r="K105" s="7" t="s">
        <v>33</v>
      </c>
      <c r="L105" s="7" t="s">
        <v>33</v>
      </c>
      <c r="M105" s="7" t="s">
        <v>33</v>
      </c>
      <c r="N105" s="7">
        <v>9000</v>
      </c>
      <c r="O105" s="7">
        <v>375</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v>1500</v>
      </c>
      <c r="AG105" s="7">
        <v>1125</v>
      </c>
      <c r="AI105" s="5">
        <v>19</v>
      </c>
    </row>
    <row r="106" spans="1:35" x14ac:dyDescent="0.35">
      <c r="A106" s="4" t="s">
        <v>99</v>
      </c>
      <c r="B106" s="4" t="s">
        <v>106</v>
      </c>
      <c r="C106" s="4" t="s">
        <v>66</v>
      </c>
      <c r="E106" s="7">
        <v>6000</v>
      </c>
      <c r="F106" s="7">
        <v>1000</v>
      </c>
      <c r="G106" s="7">
        <v>1000</v>
      </c>
      <c r="H106" s="7">
        <v>500</v>
      </c>
      <c r="I106" s="7">
        <v>800</v>
      </c>
      <c r="J106" s="7" t="s">
        <v>67</v>
      </c>
      <c r="K106" s="7" t="s">
        <v>67</v>
      </c>
      <c r="L106" s="7" t="s">
        <v>67</v>
      </c>
      <c r="M106" s="7" t="s">
        <v>67</v>
      </c>
      <c r="N106" s="7">
        <v>7000</v>
      </c>
      <c r="O106" s="7">
        <v>200</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1000</v>
      </c>
      <c r="AG106" s="7">
        <v>1000</v>
      </c>
    </row>
    <row r="107" spans="1:35" x14ac:dyDescent="0.35">
      <c r="A107" s="4" t="s">
        <v>99</v>
      </c>
      <c r="B107" s="4" t="s">
        <v>106</v>
      </c>
      <c r="C107" s="4" t="s">
        <v>68</v>
      </c>
      <c r="E107" s="7">
        <v>8000</v>
      </c>
      <c r="F107" s="7">
        <v>2000</v>
      </c>
      <c r="G107" s="7">
        <v>2500</v>
      </c>
      <c r="H107" s="7">
        <v>1000</v>
      </c>
      <c r="I107" s="7">
        <v>1500</v>
      </c>
      <c r="J107" s="7" t="s">
        <v>67</v>
      </c>
      <c r="K107" s="7" t="s">
        <v>67</v>
      </c>
      <c r="L107" s="7" t="s">
        <v>67</v>
      </c>
      <c r="M107" s="7" t="s">
        <v>67</v>
      </c>
      <c r="N107" s="7">
        <v>11000</v>
      </c>
      <c r="O107" s="7">
        <v>450</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2250</v>
      </c>
      <c r="AE107" s="7" t="s">
        <v>67</v>
      </c>
      <c r="AF107" s="7">
        <v>2000</v>
      </c>
      <c r="AG107" s="7">
        <v>1500</v>
      </c>
    </row>
    <row r="108" spans="1:35" x14ac:dyDescent="0.35">
      <c r="C108" s="38" t="s">
        <v>145</v>
      </c>
      <c r="E108" s="7" t="s">
        <v>67</v>
      </c>
      <c r="F108" s="7" t="s">
        <v>69</v>
      </c>
      <c r="G108" s="7" t="s">
        <v>69</v>
      </c>
      <c r="H108" s="7" t="s">
        <v>69</v>
      </c>
      <c r="I108" s="7" t="s">
        <v>69</v>
      </c>
      <c r="J108" s="7" t="s">
        <v>67</v>
      </c>
      <c r="K108" s="7" t="s">
        <v>67</v>
      </c>
      <c r="L108" s="7" t="s">
        <v>67</v>
      </c>
      <c r="M108" s="7" t="s">
        <v>67</v>
      </c>
      <c r="N108" s="7" t="s">
        <v>69</v>
      </c>
      <c r="O108" s="7" t="s">
        <v>69</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B2:BZ3 A4:BZ1001">
    <cfRule type="containsText" dxfId="50" priority="1" operator="containsText" text="!!">
      <formula>NOT(ISERROR(SEARCH("!!",A1)))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39</v>
      </c>
      <c r="W3" t="s">
        <v>186</v>
      </c>
      <c r="X3" t="s">
        <v>41</v>
      </c>
      <c r="Y3" t="s">
        <v>42</v>
      </c>
      <c r="Z3" t="s">
        <v>187</v>
      </c>
      <c r="AA3" t="s">
        <v>188</v>
      </c>
      <c r="AB3" t="s">
        <v>189</v>
      </c>
      <c r="AC3" t="s">
        <v>190</v>
      </c>
      <c r="AD3" t="s">
        <v>191</v>
      </c>
      <c r="AE3" t="s">
        <v>192</v>
      </c>
      <c r="AF3" t="s">
        <v>193</v>
      </c>
      <c r="AG3" t="s">
        <v>50</v>
      </c>
      <c r="AH3" t="s">
        <v>51</v>
      </c>
      <c r="AI3" t="s">
        <v>52</v>
      </c>
      <c r="AJ3" t="s">
        <v>53</v>
      </c>
      <c r="AK3" t="s">
        <v>54</v>
      </c>
      <c r="AL3" t="s">
        <v>55</v>
      </c>
      <c r="AM3" t="s">
        <v>56</v>
      </c>
      <c r="AN3" t="s">
        <v>57</v>
      </c>
      <c r="AO3" t="s">
        <v>58</v>
      </c>
      <c r="AP3" t="s">
        <v>59</v>
      </c>
      <c r="AQ3" t="s">
        <v>60</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SUBSTITUTE(ADDRESS(1,Q51,4),"1","")</f>
        <v>CE</v>
      </c>
      <c r="R52" t="str">
        <f>SUBSTITUTE(ADDRESS(1,R51,4),"1","")</f>
        <v>GT</v>
      </c>
      <c r="S52" t="str">
        <f>SUBSTITUTE(ADDRESS(1,S51,4),"1","")</f>
        <v>RR</v>
      </c>
      <c r="T52" t="str">
        <f>SUBSTITUTE(ADDRESS(1,T51,4),"1","")</f>
        <v>AME</v>
      </c>
    </row>
    <row r="53" spans="1:20" x14ac:dyDescent="0.35">
      <c r="A53">
        <v>52</v>
      </c>
      <c r="B53" t="s">
        <v>465</v>
      </c>
      <c r="C53" t="s">
        <v>466</v>
      </c>
      <c r="Q53" t="str">
        <f>_xlfn.CONCAT(Q52,"1:",Q52,"1000")</f>
        <v>CE1:CE1000</v>
      </c>
      <c r="R53" t="str">
        <f>_xlfn.CONCAT(R52,"1:",R52,"1000")</f>
        <v>GT1:GT1000</v>
      </c>
      <c r="S53" t="str">
        <f>_xlfn.CONCAT(S52,"1:",S52,"1000")</f>
        <v>RR1:RR1000</v>
      </c>
      <c r="T53" t="str">
        <f>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39</v>
      </c>
      <c r="W89" t="s">
        <v>186</v>
      </c>
      <c r="X89" t="s">
        <v>41</v>
      </c>
      <c r="Y89" t="s">
        <v>42</v>
      </c>
      <c r="Z89" t="s">
        <v>187</v>
      </c>
      <c r="AA89" t="s">
        <v>188</v>
      </c>
      <c r="AB89" t="s">
        <v>189</v>
      </c>
      <c r="AC89" t="s">
        <v>190</v>
      </c>
      <c r="AD89" t="s">
        <v>191</v>
      </c>
      <c r="AE89" t="s">
        <v>192</v>
      </c>
      <c r="AF89" t="s">
        <v>193</v>
      </c>
      <c r="AG89" t="s">
        <v>50</v>
      </c>
      <c r="AH89" t="s">
        <v>51</v>
      </c>
      <c r="AI89" t="s">
        <v>52</v>
      </c>
      <c r="AJ89" t="s">
        <v>53</v>
      </c>
      <c r="AK89" t="s">
        <v>54</v>
      </c>
      <c r="AL89" t="s">
        <v>55</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8">SUBSTITUTE(ADDRESS(1,R90,4),"1","")</f>
        <v>AS</v>
      </c>
      <c r="S91" t="str">
        <f t="shared" si="8"/>
        <v>BH</v>
      </c>
      <c r="T91" t="str">
        <f t="shared" si="8"/>
        <v>ES</v>
      </c>
      <c r="U91" t="str">
        <f t="shared" si="8"/>
        <v>FD</v>
      </c>
      <c r="V91" t="str">
        <f t="shared" si="8"/>
        <v>FO</v>
      </c>
      <c r="W91" t="str">
        <f t="shared" si="8"/>
        <v>FZ</v>
      </c>
      <c r="X91" t="str">
        <f t="shared" si="8"/>
        <v>JV</v>
      </c>
      <c r="Y91" t="str">
        <f t="shared" si="8"/>
        <v>KG</v>
      </c>
      <c r="Z91" t="str">
        <f t="shared" si="8"/>
        <v>KV</v>
      </c>
      <c r="AA91" t="str">
        <f t="shared" si="8"/>
        <v>LM</v>
      </c>
      <c r="AB91" t="str">
        <f t="shared" si="8"/>
        <v>LX</v>
      </c>
      <c r="AC91" t="str">
        <f t="shared" si="8"/>
        <v>MI</v>
      </c>
      <c r="AD91" t="str">
        <f t="shared" si="8"/>
        <v>MT</v>
      </c>
      <c r="AE91" t="str">
        <f t="shared" si="8"/>
        <v>NE</v>
      </c>
      <c r="AF91" t="str">
        <f t="shared" si="8"/>
        <v>NV</v>
      </c>
      <c r="AG91" t="str">
        <f t="shared" si="8"/>
        <v>OG</v>
      </c>
      <c r="AH91" t="str">
        <f t="shared" si="8"/>
        <v>OR</v>
      </c>
      <c r="AI91" t="str">
        <f t="shared" si="8"/>
        <v>PC</v>
      </c>
      <c r="AJ91" t="str">
        <f t="shared" si="8"/>
        <v>PN</v>
      </c>
      <c r="AK91" t="str">
        <f t="shared" si="8"/>
        <v>PY</v>
      </c>
      <c r="AL91" t="str">
        <f t="shared" si="8"/>
        <v>QM</v>
      </c>
    </row>
    <row r="92" spans="1:43" x14ac:dyDescent="0.35">
      <c r="A92">
        <v>91</v>
      </c>
      <c r="B92" t="s">
        <v>563</v>
      </c>
      <c r="C92" t="e">
        <v>#N/A</v>
      </c>
      <c r="Q92" t="str">
        <f>_xlfn.CONCAT(Q91,"1:",Q91,"1000")</f>
        <v>AH1:AH1000</v>
      </c>
      <c r="R92" t="str">
        <f t="shared" ref="R92:AL92" si="9">_xlfn.CONCAT(R91,"1:",R91,"1000")</f>
        <v>AS1:AS1000</v>
      </c>
      <c r="S92" t="str">
        <f t="shared" si="9"/>
        <v>BH1:BH1000</v>
      </c>
      <c r="T92" t="str">
        <f t="shared" si="9"/>
        <v>ES1:ES1000</v>
      </c>
      <c r="U92" t="str">
        <f t="shared" si="9"/>
        <v>FD1:FD1000</v>
      </c>
      <c r="V92" t="str">
        <f t="shared" si="9"/>
        <v>FO1:FO1000</v>
      </c>
      <c r="W92" t="str">
        <f t="shared" si="9"/>
        <v>FZ1:FZ1000</v>
      </c>
      <c r="X92" t="str">
        <f t="shared" si="9"/>
        <v>JV1:JV1000</v>
      </c>
      <c r="Y92" t="str">
        <f t="shared" si="9"/>
        <v>KG1:KG1000</v>
      </c>
      <c r="Z92" t="str">
        <f t="shared" si="9"/>
        <v>KV1:KV1000</v>
      </c>
      <c r="AA92" t="str">
        <f t="shared" si="9"/>
        <v>LM1:LM1000</v>
      </c>
      <c r="AB92" t="str">
        <f t="shared" si="9"/>
        <v>LX1:LX1000</v>
      </c>
      <c r="AC92" t="str">
        <f t="shared" si="9"/>
        <v>MI1:MI1000</v>
      </c>
      <c r="AD92" t="str">
        <f t="shared" si="9"/>
        <v>MT1:MT1000</v>
      </c>
      <c r="AE92" t="str">
        <f t="shared" si="9"/>
        <v>NE1:NE1000</v>
      </c>
      <c r="AF92" t="str">
        <f t="shared" si="9"/>
        <v>NV1:NV1000</v>
      </c>
      <c r="AG92" t="str">
        <f t="shared" si="9"/>
        <v>OG1:OG1000</v>
      </c>
      <c r="AH92" t="str">
        <f t="shared" si="9"/>
        <v>OR1:OR1000</v>
      </c>
      <c r="AI92" t="str">
        <f t="shared" si="9"/>
        <v>PC1:PC1000</v>
      </c>
      <c r="AJ92" t="str">
        <f t="shared" si="9"/>
        <v>PN1:PN1000</v>
      </c>
      <c r="AK92" t="str">
        <f t="shared" si="9"/>
        <v>PY1:PY1000</v>
      </c>
      <c r="AL92" t="str">
        <f t="shared" si="9"/>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0">R98+1</f>
        <v>49</v>
      </c>
      <c r="T98">
        <f t="shared" si="10"/>
        <v>50</v>
      </c>
      <c r="U98">
        <f t="shared" si="10"/>
        <v>51</v>
      </c>
      <c r="V98">
        <f t="shared" si="10"/>
        <v>52</v>
      </c>
      <c r="W98">
        <f t="shared" si="10"/>
        <v>53</v>
      </c>
      <c r="X98">
        <f t="shared" si="10"/>
        <v>54</v>
      </c>
      <c r="Y98">
        <f t="shared" si="10"/>
        <v>55</v>
      </c>
      <c r="Z98">
        <f t="shared" si="10"/>
        <v>56</v>
      </c>
      <c r="AA98">
        <f t="shared" si="10"/>
        <v>57</v>
      </c>
      <c r="AB98">
        <f t="shared" si="10"/>
        <v>58</v>
      </c>
      <c r="AC98">
        <f t="shared" si="10"/>
        <v>59</v>
      </c>
      <c r="AD98">
        <f t="shared" si="10"/>
        <v>60</v>
      </c>
      <c r="AE98">
        <f t="shared" si="10"/>
        <v>61</v>
      </c>
      <c r="AF98">
        <f t="shared" si="10"/>
        <v>62</v>
      </c>
      <c r="AG98">
        <f t="shared" si="10"/>
        <v>63</v>
      </c>
      <c r="AH98">
        <f t="shared" si="10"/>
        <v>64</v>
      </c>
      <c r="AI98">
        <f t="shared" si="10"/>
        <v>65</v>
      </c>
      <c r="AJ98">
        <f t="shared" si="10"/>
        <v>66</v>
      </c>
      <c r="AK98">
        <f t="shared" si="10"/>
        <v>67</v>
      </c>
      <c r="AL98">
        <f t="shared" si="10"/>
        <v>68</v>
      </c>
      <c r="AM98">
        <f t="shared" si="10"/>
        <v>69</v>
      </c>
      <c r="AN98">
        <f t="shared" si="10"/>
        <v>70</v>
      </c>
      <c r="AO98">
        <f t="shared" si="10"/>
        <v>71</v>
      </c>
      <c r="AP98">
        <f t="shared" si="10"/>
        <v>72</v>
      </c>
      <c r="AQ98">
        <f t="shared" si="10"/>
        <v>73</v>
      </c>
    </row>
    <row r="99" spans="1:43" x14ac:dyDescent="0.35">
      <c r="A99">
        <v>98</v>
      </c>
      <c r="B99" t="s">
        <v>600</v>
      </c>
      <c r="C99" t="e">
        <v>#N/A</v>
      </c>
      <c r="Q99" t="str">
        <f>SUBSTITUTE(ADDRESS(1,Q98,4),"1","")</f>
        <v>AU</v>
      </c>
      <c r="R99" t="str">
        <f t="shared" ref="R99:AQ99" si="11">SUBSTITUTE(ADDRESS(1,R98,4),"1","")</f>
        <v>AV</v>
      </c>
      <c r="S99" t="str">
        <f t="shared" si="11"/>
        <v>AW</v>
      </c>
      <c r="T99" t="str">
        <f t="shared" si="11"/>
        <v>AX</v>
      </c>
      <c r="U99" t="str">
        <f t="shared" si="11"/>
        <v>AY</v>
      </c>
      <c r="V99" t="str">
        <f t="shared" si="11"/>
        <v>AZ</v>
      </c>
      <c r="W99" t="str">
        <f t="shared" si="11"/>
        <v>BA</v>
      </c>
      <c r="X99" t="str">
        <f t="shared" si="11"/>
        <v>BB</v>
      </c>
      <c r="Y99" t="str">
        <f t="shared" si="11"/>
        <v>BC</v>
      </c>
      <c r="Z99" t="str">
        <f t="shared" si="11"/>
        <v>BD</v>
      </c>
      <c r="AA99" t="str">
        <f t="shared" si="11"/>
        <v>BE</v>
      </c>
      <c r="AB99" t="str">
        <f t="shared" si="11"/>
        <v>BF</v>
      </c>
      <c r="AC99" t="str">
        <f t="shared" si="11"/>
        <v>BG</v>
      </c>
      <c r="AD99" t="str">
        <f t="shared" si="11"/>
        <v>BH</v>
      </c>
      <c r="AE99" t="str">
        <f t="shared" si="11"/>
        <v>BI</v>
      </c>
      <c r="AF99" t="str">
        <f t="shared" si="11"/>
        <v>BJ</v>
      </c>
      <c r="AG99" t="str">
        <f t="shared" si="11"/>
        <v>BK</v>
      </c>
      <c r="AH99" t="str">
        <f t="shared" si="11"/>
        <v>BL</v>
      </c>
      <c r="AI99" t="str">
        <f t="shared" si="11"/>
        <v>BM</v>
      </c>
      <c r="AJ99" t="str">
        <f t="shared" si="11"/>
        <v>BN</v>
      </c>
      <c r="AK99" t="str">
        <f t="shared" si="11"/>
        <v>BO</v>
      </c>
      <c r="AL99" t="str">
        <f t="shared" si="11"/>
        <v>BP</v>
      </c>
      <c r="AM99" t="str">
        <f t="shared" si="11"/>
        <v>BQ</v>
      </c>
      <c r="AN99" t="str">
        <f t="shared" si="11"/>
        <v>BR</v>
      </c>
      <c r="AO99" t="str">
        <f t="shared" si="11"/>
        <v>BS</v>
      </c>
      <c r="AP99" t="str">
        <f t="shared" si="11"/>
        <v>BT</v>
      </c>
      <c r="AQ99" t="str">
        <f t="shared" si="11"/>
        <v>BU</v>
      </c>
    </row>
    <row r="100" spans="1:43" x14ac:dyDescent="0.35">
      <c r="A100">
        <v>99</v>
      </c>
      <c r="B100" t="s">
        <v>601</v>
      </c>
      <c r="C100" t="e">
        <v>#N/A</v>
      </c>
      <c r="Q100" t="str">
        <f>_xlfn.CONCAT(Q99,"1:",Q99,"300")</f>
        <v>AU1:AU300</v>
      </c>
      <c r="R100" t="str">
        <f t="shared" ref="R100:AQ100" si="12">_xlfn.CONCAT(R99,"1:",R99,"300")</f>
        <v>AV1:AV300</v>
      </c>
      <c r="S100" t="str">
        <f t="shared" si="12"/>
        <v>AW1:AW300</v>
      </c>
      <c r="T100" t="str">
        <f t="shared" si="12"/>
        <v>AX1:AX300</v>
      </c>
      <c r="U100" t="str">
        <f t="shared" si="12"/>
        <v>AY1:AY300</v>
      </c>
      <c r="V100" t="str">
        <f t="shared" si="12"/>
        <v>AZ1:AZ300</v>
      </c>
      <c r="W100" t="str">
        <f t="shared" si="12"/>
        <v>BA1:BA300</v>
      </c>
      <c r="X100" t="str">
        <f t="shared" si="12"/>
        <v>BB1:BB300</v>
      </c>
      <c r="Y100" t="str">
        <f t="shared" si="12"/>
        <v>BC1:BC300</v>
      </c>
      <c r="Z100" t="str">
        <f t="shared" si="12"/>
        <v>BD1:BD300</v>
      </c>
      <c r="AA100" t="str">
        <f t="shared" si="12"/>
        <v>BE1:BE300</v>
      </c>
      <c r="AB100" t="str">
        <f t="shared" si="12"/>
        <v>BF1:BF300</v>
      </c>
      <c r="AC100" t="str">
        <f t="shared" si="12"/>
        <v>BG1:BG300</v>
      </c>
      <c r="AD100" t="str">
        <f t="shared" si="12"/>
        <v>BH1:BH300</v>
      </c>
      <c r="AE100" t="str">
        <f t="shared" si="12"/>
        <v>BI1:BI300</v>
      </c>
      <c r="AF100" t="str">
        <f t="shared" si="12"/>
        <v>BJ1:BJ300</v>
      </c>
      <c r="AG100" t="str">
        <f t="shared" si="12"/>
        <v>BK1:BK300</v>
      </c>
      <c r="AH100" t="str">
        <f t="shared" si="12"/>
        <v>BL1:BL300</v>
      </c>
      <c r="AI100" t="str">
        <f t="shared" si="12"/>
        <v>BM1:BM300</v>
      </c>
      <c r="AJ100" t="str">
        <f t="shared" si="12"/>
        <v>BN1:BN300</v>
      </c>
      <c r="AK100" t="str">
        <f t="shared" si="12"/>
        <v>BO1:BO300</v>
      </c>
      <c r="AL100" t="str">
        <f t="shared" si="12"/>
        <v>BP1:BP300</v>
      </c>
      <c r="AM100" t="str">
        <f t="shared" si="12"/>
        <v>BQ1:BQ300</v>
      </c>
      <c r="AN100" t="str">
        <f t="shared" si="12"/>
        <v>BR1:BR300</v>
      </c>
      <c r="AO100" t="str">
        <f t="shared" si="12"/>
        <v>BS1:BS300</v>
      </c>
      <c r="AP100" t="str">
        <f t="shared" si="12"/>
        <v>BT1:BT300</v>
      </c>
      <c r="AQ100" t="str">
        <f t="shared" si="12"/>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2"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13">SUBSTITUTE(ADDRESS(1,R105,4),"1","")</f>
        <v>BB</v>
      </c>
      <c r="S106" t="str">
        <f t="shared" si="13"/>
        <v>BQ</v>
      </c>
      <c r="T106" t="str">
        <f t="shared" si="13"/>
        <v>EX</v>
      </c>
      <c r="U106" t="str">
        <f t="shared" si="13"/>
        <v>FI</v>
      </c>
      <c r="V106" t="str">
        <f t="shared" si="13"/>
        <v>FT</v>
      </c>
      <c r="W106" t="str">
        <f t="shared" si="13"/>
        <v>GE</v>
      </c>
      <c r="X106" t="str">
        <f t="shared" si="13"/>
        <v>KA</v>
      </c>
      <c r="Y106" t="str">
        <f t="shared" si="13"/>
        <v>KP</v>
      </c>
      <c r="Z106" t="str">
        <f t="shared" si="13"/>
        <v>LG</v>
      </c>
      <c r="AA106" t="str">
        <f t="shared" si="13"/>
        <v>LR</v>
      </c>
      <c r="AB106" t="str">
        <f t="shared" si="13"/>
        <v>MC</v>
      </c>
      <c r="AC106" t="str">
        <f t="shared" si="13"/>
        <v>MN</v>
      </c>
      <c r="AD106" t="str">
        <f t="shared" si="13"/>
        <v>MY</v>
      </c>
      <c r="AE106" t="str">
        <f t="shared" si="13"/>
        <v>NP</v>
      </c>
      <c r="AF106" t="str">
        <f t="shared" si="13"/>
        <v>OA</v>
      </c>
      <c r="AG106" t="str">
        <f t="shared" si="13"/>
        <v>OL</v>
      </c>
      <c r="AH106" t="str">
        <f t="shared" si="13"/>
        <v>OW</v>
      </c>
      <c r="AI106" t="str">
        <f t="shared" si="13"/>
        <v>PH</v>
      </c>
      <c r="AJ106" t="str">
        <f t="shared" si="13"/>
        <v>PS</v>
      </c>
      <c r="AK106" t="str">
        <f t="shared" si="13"/>
        <v>QG</v>
      </c>
      <c r="AL106" t="str">
        <f t="shared" si="13"/>
        <v>QR</v>
      </c>
    </row>
    <row r="107" spans="1:43" x14ac:dyDescent="0.35">
      <c r="A107">
        <v>106</v>
      </c>
      <c r="B107" t="s">
        <v>655</v>
      </c>
      <c r="C107" t="e">
        <v>#N/A</v>
      </c>
      <c r="Q107" t="str">
        <f>_xlfn.CONCAT(Q106,"1:",Q106,"1000")</f>
        <v>AM1:AM1000</v>
      </c>
      <c r="R107" t="str">
        <f t="shared" ref="R107:AL107" si="14">_xlfn.CONCAT(R106,"1:",R106,"1000")</f>
        <v>BB1:BB1000</v>
      </c>
      <c r="S107" t="str">
        <f t="shared" si="14"/>
        <v>BQ1:BQ1000</v>
      </c>
      <c r="T107" t="str">
        <f t="shared" si="14"/>
        <v>EX1:EX1000</v>
      </c>
      <c r="U107" t="str">
        <f t="shared" si="14"/>
        <v>FI1:FI1000</v>
      </c>
      <c r="V107" t="str">
        <f t="shared" si="14"/>
        <v>FT1:FT1000</v>
      </c>
      <c r="W107" t="str">
        <f t="shared" si="14"/>
        <v>GE1:GE1000</v>
      </c>
      <c r="X107" t="str">
        <f t="shared" si="14"/>
        <v>KA1:KA1000</v>
      </c>
      <c r="Y107" t="str">
        <f t="shared" si="14"/>
        <v>KP1:KP1000</v>
      </c>
      <c r="Z107" t="str">
        <f t="shared" si="14"/>
        <v>LG1:LG1000</v>
      </c>
      <c r="AA107" t="str">
        <f t="shared" si="14"/>
        <v>LR1:LR1000</v>
      </c>
      <c r="AB107" t="str">
        <f t="shared" si="14"/>
        <v>MC1:MC1000</v>
      </c>
      <c r="AC107" t="str">
        <f t="shared" si="14"/>
        <v>MN1:MN1000</v>
      </c>
      <c r="AD107" t="str">
        <f t="shared" si="14"/>
        <v>MY1:MY1000</v>
      </c>
      <c r="AE107" t="str">
        <f t="shared" si="14"/>
        <v>NP1:NP1000</v>
      </c>
      <c r="AF107" t="str">
        <f t="shared" si="14"/>
        <v>OA1:OA1000</v>
      </c>
      <c r="AG107" t="str">
        <f t="shared" si="14"/>
        <v>OL1:OL1000</v>
      </c>
      <c r="AH107" t="str">
        <f t="shared" si="14"/>
        <v>OW1:OW1000</v>
      </c>
      <c r="AI107" t="str">
        <f t="shared" si="14"/>
        <v>PH1:PH1000</v>
      </c>
      <c r="AJ107" t="str">
        <f t="shared" si="14"/>
        <v>PS1:PS1000</v>
      </c>
      <c r="AK107" t="str">
        <f t="shared" si="14"/>
        <v>QG1:QG1000</v>
      </c>
      <c r="AL107" t="str">
        <f t="shared" si="14"/>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8" ma:contentTypeDescription="Crée un document." ma:contentTypeScope="" ma:versionID="c6c2ffe687ecbcc407e26a17286fed92">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7d3f0cad8aeacb0bc7d9975d2a81c621"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element ref="ns2:MediaServiceSearchProperties" minOccurs="0"/>
                <xsd:element ref="ns2:Cr_x00e9_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r_x00e9_er" ma:index="22" nillable="true" ma:displayName="Créer" ma:default="[today]" ma:description="Date de création du fichier" ma:format="DateTime" ma:internalName="Cr_x00e9_er">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r_x00e9_er xmlns="f7182475-0223-4c18-9d1e-85c2871bd879">2024-03-29T11:55:31+00:00</Cr_x00e9_er>
    <TaxCatchAll xmlns="7cf032eb-13ef-43f9-8b6c-22c602005c07" xsi:nil="true"/>
    <lcf76f155ced4ddcb4097134ff3c332f xmlns="f7182475-0223-4c18-9d1e-85c2871bd879">
      <Terms xmlns="http://schemas.microsoft.com/office/infopath/2007/PartnerControls"/>
    </lcf76f155ced4ddcb4097134ff3c332f>
    <SharedWithUsers xmlns="7cf032eb-13ef-43f9-8b6c-22c602005c07">
      <UserInfo>
        <DisplayName>Milse NZINGOU</DisplayName>
        <AccountId>231</AccountId>
        <AccountType/>
      </UserInfo>
      <UserInfo>
        <DisplayName>Maud LAMPREIA</DisplayName>
        <AccountId>716</AccountId>
        <AccountType/>
      </UserInfo>
      <UserInfo>
        <DisplayName>Francesco GIZZARELLI</DisplayName>
        <AccountId>210</AccountId>
        <AccountType/>
      </UserInfo>
      <UserInfo>
        <DisplayName>Louna LONQUEUR</DisplayName>
        <AccountId>172</AccountId>
        <AccountType/>
      </UserInfo>
      <UserInfo>
        <DisplayName>Alexis REYNAUD</DisplayName>
        <AccountId>160</AccountId>
        <AccountType/>
      </UserInfo>
      <UserInfo>
        <DisplayName>Manon DEBBAH</DisplayName>
        <AccountId>463</AccountId>
        <AccountType/>
      </UserInfo>
      <UserInfo>
        <DisplayName>Thomas KIENDREBEOGO</DisplayName>
        <AccountId>73</AccountId>
        <AccountType/>
      </UserInfo>
      <UserInfo>
        <DisplayName>Gregory MAULET-TOUCHER</DisplayName>
        <AccountId>519</AccountId>
        <AccountType/>
      </UserInfo>
      <UserInfo>
        <DisplayName>Nayana DAS</DisplayName>
        <AccountId>352</AccountId>
        <AccountType/>
      </UserInfo>
      <UserInfo>
        <DisplayName>Marie AFTALION</DisplayName>
        <AccountId>348</AccountId>
        <AccountType/>
      </UserInfo>
      <UserInfo>
        <DisplayName>Renaud ZAMBEAUX</DisplayName>
        <AccountId>97</AccountId>
        <AccountType/>
      </UserInfo>
      <UserInfo>
        <DisplayName>Somaila ZONGO</DisplayName>
        <AccountId>19</AccountId>
        <AccountType/>
      </UserInfo>
      <UserInfo>
        <DisplayName>Roxanne MERENDA</DisplayName>
        <AccountId>76</AccountId>
        <AccountType/>
      </UserInfo>
      <UserInfo>
        <DisplayName>Mael KANDER</DisplayName>
        <AccountId>13</AccountId>
        <AccountType/>
      </UserInfo>
    </SharedWithUsers>
  </documentManagement>
</p:properties>
</file>

<file path=customXml/itemProps1.xml><?xml version="1.0" encoding="utf-8"?>
<ds:datastoreItem xmlns:ds="http://schemas.openxmlformats.org/officeDocument/2006/customXml" ds:itemID="{D58820F5-15D2-4050-B773-F39EA081B9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9C7638-7C49-4122-8AFE-10DB484FEBBC}">
  <ds:schemaRefs>
    <ds:schemaRef ds:uri="http://schemas.microsoft.com/sharepoint/v3/contenttype/forms"/>
  </ds:schemaRefs>
</ds:datastoreItem>
</file>

<file path=customXml/itemProps3.xml><?xml version="1.0" encoding="utf-8"?>
<ds:datastoreItem xmlns:ds="http://schemas.openxmlformats.org/officeDocument/2006/customXml" ds:itemID="{35C0D567-7CAA-4DDD-A4C3-02DCDAB897A1}">
  <ds:schemaRefs>
    <ds:schemaRef ds:uri="http://schemas.openxmlformats.org/package/2006/metadata/core-properties"/>
    <ds:schemaRef ds:uri="f7182475-0223-4c18-9d1e-85c2871bd879"/>
    <ds:schemaRef ds:uri="http://schemas.microsoft.com/office/2006/documentManagement/types"/>
    <ds:schemaRef ds:uri="http://purl.org/dc/dcmitype/"/>
    <ds:schemaRef ds:uri="http://schemas.microsoft.com/office/2006/metadata/properties"/>
    <ds:schemaRef ds:uri="http://purl.org/dc/elements/1.1/"/>
    <ds:schemaRef ds:uri="http://purl.org/dc/terms/"/>
    <ds:schemaRef ds:uri="http://www.w3.org/XML/1998/namespace"/>
    <ds:schemaRef ds:uri="7cf032eb-13ef-43f9-8b6c-22c602005c07"/>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6</vt:i4>
      </vt:variant>
    </vt:vector>
  </HeadingPairs>
  <TitlesOfParts>
    <vt:vector size="41" baseType="lpstr">
      <vt:lpstr>BNA_nov22</vt:lpstr>
      <vt:lpstr>BNA_dec22</vt:lpstr>
      <vt:lpstr>BNA_jan23</vt:lpstr>
      <vt:lpstr>BNA_fev23</vt:lpstr>
      <vt:lpstr>BNA_mar23</vt:lpstr>
      <vt:lpstr>BNA_avr23</vt:lpstr>
      <vt:lpstr>BNA_mai23</vt:lpstr>
      <vt:lpstr>BNA_juin23</vt:lpstr>
      <vt:lpstr>Feuil2</vt:lpstr>
      <vt:lpstr>BNA_juil23</vt:lpstr>
      <vt:lpstr>BNA_aout23</vt:lpstr>
      <vt:lpstr>BNA_sept23</vt:lpstr>
      <vt:lpstr>BNA_oct23</vt:lpstr>
      <vt:lpstr>BNA_nov23</vt:lpstr>
      <vt:lpstr>BNA_déc23</vt:lpstr>
      <vt:lpstr>BNA_janv24</vt:lpstr>
      <vt:lpstr>BNA_févr24</vt:lpstr>
      <vt:lpstr>Données_nettoyées</vt:lpstr>
      <vt:lpstr>aggregate</vt:lpstr>
      <vt:lpstr>data</vt:lpstr>
      <vt:lpstr>BA_mars24</vt:lpstr>
      <vt:lpstr>BA_INDD</vt:lpstr>
      <vt:lpstr>BA_Appro&amp;Dispo</vt:lpstr>
      <vt:lpstr>BNA_mars24</vt:lpstr>
      <vt:lpstr>BNA_Historique_prix</vt:lpstr>
      <vt:lpstr>BNA_Variations_prix</vt:lpstr>
      <vt:lpstr>BNA_Panier_marché</vt:lpstr>
      <vt:lpstr>BNA_pré_INDD</vt:lpstr>
      <vt:lpstr>BNA_INDD</vt:lpstr>
      <vt:lpstr>Appro&amp;Dispo</vt:lpstr>
      <vt:lpstr>Informations additionnelles</vt:lpstr>
      <vt:lpstr>Excel calc SFM</vt:lpstr>
      <vt:lpstr>Indicateurs SFM</vt:lpstr>
      <vt:lpstr>Calc. SFM_Mars2024</vt:lpstr>
      <vt:lpstr>SFM_INDD</vt:lpstr>
      <vt:lpstr>BA_INDD!_FilterDatabase</vt:lpstr>
      <vt:lpstr>BNA_INDD!_FilterDatabase</vt:lpstr>
      <vt:lpstr>'BA_Appro&amp;Dispo'!Zone_d_impression</vt:lpstr>
      <vt:lpstr>BA_INDD!Zone_d_impression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2024-04-17T15:03:06Z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0x0101006173F165F32CC94696FCA374590156D5</vt:lpwstr>
  </property>
  <property fmtid="{D5CDD505-2E9C-101B-9397-08002B2CF9AE}" pid="3" name="MediaServiceImageTags">
    <vt:lpwstr/>
  </property>
</Properties>
</file>